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2\Timeseries\Final - Feb 2021 re-release\62280 Potential Workers\"/>
    </mc:Choice>
  </mc:AlternateContent>
  <xr:revisionPtr revIDLastSave="0" documentId="13_ncr:1_{B16421A5-7C0B-4E92-8284-234FDED2B3E9}" xr6:coauthVersionLast="47" xr6:coauthVersionMax="47" xr10:uidLastSave="{00000000-0000-0000-0000-000000000000}"/>
  <bookViews>
    <workbookView xWindow="14460" yWindow="2535" windowWidth="36990" windowHeight="24885" xr2:uid="{00000000-000D-0000-FFFF-FFFF00000000}"/>
  </bookViews>
  <sheets>
    <sheet name="Contents" sheetId="27" r:id="rId1"/>
    <sheet name="Table 7.1" sheetId="28" r:id="rId2"/>
    <sheet name="Table 7.2" sheetId="29" r:id="rId3"/>
    <sheet name="Index" sheetId="26" r:id="rId4"/>
    <sheet name="Data1" sheetId="1" r:id="rId5"/>
    <sheet name="Data2" sheetId="2" r:id="rId6"/>
    <sheet name="Data3" sheetId="3" r:id="rId7"/>
    <sheet name="Data4" sheetId="4" r:id="rId8"/>
    <sheet name="Data5" sheetId="5" r:id="rId9"/>
    <sheet name="Data6" sheetId="6" r:id="rId10"/>
    <sheet name="Data7" sheetId="7" r:id="rId11"/>
    <sheet name="Data8" sheetId="8" r:id="rId12"/>
    <sheet name="Data9" sheetId="9" r:id="rId13"/>
    <sheet name="Data10" sheetId="10" r:id="rId14"/>
    <sheet name="Data11" sheetId="11" r:id="rId15"/>
    <sheet name="Data12" sheetId="12" r:id="rId16"/>
    <sheet name="Data13" sheetId="13" r:id="rId17"/>
    <sheet name="Data14" sheetId="14" r:id="rId18"/>
    <sheet name="Data15" sheetId="15" r:id="rId19"/>
    <sheet name="Data16" sheetId="16" r:id="rId20"/>
    <sheet name="Data17" sheetId="17" r:id="rId21"/>
    <sheet name="Data18" sheetId="18" r:id="rId22"/>
    <sheet name="Data19" sheetId="19" r:id="rId23"/>
    <sheet name="Data20" sheetId="20" r:id="rId24"/>
    <sheet name="Data21" sheetId="21" r:id="rId25"/>
    <sheet name="Data22" sheetId="22" r:id="rId26"/>
    <sheet name="Data23" sheetId="23" r:id="rId27"/>
    <sheet name="Data24" sheetId="24" r:id="rId28"/>
  </sheets>
  <definedNames>
    <definedName name="A126001458J">Data2!$AT$1:$AT$10,Data2!$AT$11:$AT$17</definedName>
    <definedName name="A126001458J_Data">Data2!$AT$11:$AT$17</definedName>
    <definedName name="A126001458J_Latest">Data2!$AT$17</definedName>
    <definedName name="A126001462X">Data2!$BR$1:$BR$10,Data2!$BR$11:$BR$17</definedName>
    <definedName name="A126001462X_Data">Data2!$BR$11:$BR$17</definedName>
    <definedName name="A126001462X_Latest">Data2!$BR$17</definedName>
    <definedName name="A126001466J">Data2!$DN$1:$DN$10,Data2!$DN$11:$DN$17</definedName>
    <definedName name="A126001466J_Data">Data2!$DN$11:$DN$17</definedName>
    <definedName name="A126001466J_Latest">Data2!$DN$17</definedName>
    <definedName name="A126001470X">Data1!$FZ$1:$FZ$10,Data1!$FZ$11:$FZ$17</definedName>
    <definedName name="A126001470X_Data">Data1!$FZ$11:$FZ$17</definedName>
    <definedName name="A126001470X_Latest">Data1!$FZ$17</definedName>
    <definedName name="A126001474J">Data2!$V$1:$V$10,Data2!$V$11:$V$17</definedName>
    <definedName name="A126001474J_Data">Data2!$V$11:$V$17</definedName>
    <definedName name="A126001474J_Latest">Data2!$V$17</definedName>
    <definedName name="A126001478T">Data1!$AX$1:$AX$10,Data1!$AX$11:$AX$17</definedName>
    <definedName name="A126001478T_Data">Data1!$AX$11:$AX$17</definedName>
    <definedName name="A126001478T_Latest">Data1!$AX$17</definedName>
    <definedName name="A126001482J">Data1!$DR$1:$DR$10,Data1!$DR$11:$DR$17</definedName>
    <definedName name="A126001482J_Data">Data1!$DR$11:$DR$17</definedName>
    <definedName name="A126001482J_Latest">Data1!$DR$17</definedName>
    <definedName name="A126001486T">Data1!$EP$1:$EP$10,Data1!$EP$11:$EP$17</definedName>
    <definedName name="A126001486T_Data">Data1!$EP$11:$EP$17</definedName>
    <definedName name="A126001486T_Latest">Data1!$EP$17</definedName>
    <definedName name="A126001490J">Data2!$CP$1:$CP$10,Data2!$CP$11:$CP$17</definedName>
    <definedName name="A126001490J_Data">Data2!$CP$11:$CP$17</definedName>
    <definedName name="A126001490J_Latest">Data2!$CP$17</definedName>
    <definedName name="A126001494T">Data2!$EL$1:$EL$10,Data2!$EL$11:$EL$17</definedName>
    <definedName name="A126001494T_Data">Data2!$EL$11:$EL$17</definedName>
    <definedName name="A126001494T_Latest">Data2!$EL$17</definedName>
    <definedName name="A126001498A">Data1!$B$1:$B$10,Data1!$B$11:$B$17</definedName>
    <definedName name="A126001498A_Data">Data1!$B$11:$B$17</definedName>
    <definedName name="A126001498A_Latest">Data1!$B$17</definedName>
    <definedName name="A126001502F">Data1!$FH$1:$FH$10,Data1!$FH$11:$FH$17</definedName>
    <definedName name="A126001502F_Data">Data1!$FH$11:$FH$17</definedName>
    <definedName name="A126001502F_Latest">Data1!$FH$17</definedName>
    <definedName name="A126001506R">Data1!$HV$1:$HV$10,Data1!$HV$11:$HV$17</definedName>
    <definedName name="A126001506R_Data">Data1!$HV$11:$HV$17</definedName>
    <definedName name="A126001506R_Latest">Data1!$HV$17</definedName>
    <definedName name="A126001510F">Data1!$Z$1:$Z$10,Data1!$Z$11:$Z$17</definedName>
    <definedName name="A126001510F_Data">Data1!$Z$11:$Z$17</definedName>
    <definedName name="A126001510F_Latest">Data1!$Z$17</definedName>
    <definedName name="A126001514R">Data1!$BV$1:$BV$10,Data1!$BV$11:$BV$17</definedName>
    <definedName name="A126001514R_Data">Data1!$BV$11:$BV$17</definedName>
    <definedName name="A126001514R_Latest">Data1!$BV$17</definedName>
    <definedName name="A126001518X">Data1!$CT$1:$CT$10,Data1!$CT$11:$CT$17</definedName>
    <definedName name="A126001518X_Data">Data1!$CT$11:$CT$17</definedName>
    <definedName name="A126001518X_Latest">Data1!$CT$17</definedName>
    <definedName name="A126001522R">Data1!$GX$1:$GX$10,Data1!$GX$11:$GX$17</definedName>
    <definedName name="A126001522R_Data">Data1!$GX$11:$GX$17</definedName>
    <definedName name="A126001522R_Latest">Data1!$GX$17</definedName>
    <definedName name="A126001526X">Data1!$IN$1:$IN$10,Data1!$IN$11:$IN$17</definedName>
    <definedName name="A126001526X_Data">Data1!$IN$11:$IN$17</definedName>
    <definedName name="A126001526X_Latest">Data1!$IN$17</definedName>
    <definedName name="A126001530R">Data23!$FV$1:$FV$10,Data23!$FV$11:$FV$17</definedName>
    <definedName name="A126001530R_Data">Data23!$FV$11:$FV$17</definedName>
    <definedName name="A126001530R_Latest">Data23!$FV$17</definedName>
    <definedName name="A126001534X">Data23!$GT$1:$GT$10,Data23!$GT$11:$GT$17</definedName>
    <definedName name="A126001534X_Data">Data23!$GT$11:$GT$17</definedName>
    <definedName name="A126001534X_Latest">Data23!$GT$17</definedName>
    <definedName name="A126001538J">Data23!$IP$1:$IP$10,Data23!$IP$11:$IP$17</definedName>
    <definedName name="A126001538J_Data">Data23!$IP$11:$IP$17</definedName>
    <definedName name="A126001538J_Latest">Data23!$IP$17</definedName>
    <definedName name="A126001542X">Data23!$BL$1:$BL$10,Data23!$BL$11:$BL$17</definedName>
    <definedName name="A126001542X_Data">Data23!$BL$11:$BL$17</definedName>
    <definedName name="A126001542X_Latest">Data23!$BL$17</definedName>
    <definedName name="A126001546J">Data23!$EX$1:$EX$10,Data23!$EX$11:$EX$17</definedName>
    <definedName name="A126001546J_Data">Data23!$EX$11:$EX$17</definedName>
    <definedName name="A126001546J_Latest">Data23!$EX$17</definedName>
    <definedName name="A126001550X">Data22!$FZ$1:$FZ$10,Data22!$FZ$11:$FZ$17</definedName>
    <definedName name="A126001550X_Data">Data22!$FZ$11:$FZ$17</definedName>
    <definedName name="A126001550X_Latest">Data22!$FZ$17</definedName>
    <definedName name="A126001554J">Data23!$D$1:$D$10,Data23!$D$11:$D$17</definedName>
    <definedName name="A126001554J_Data">Data23!$D$11:$D$17</definedName>
    <definedName name="A126001554J_Latest">Data23!$D$17</definedName>
    <definedName name="A126001558T">Data23!$AB$1:$AB$10,Data23!$AB$11:$AB$17</definedName>
    <definedName name="A126001558T_Data">Data23!$AB$11:$AB$17</definedName>
    <definedName name="A126001558T_Latest">Data23!$AB$17</definedName>
    <definedName name="A126001562J">Data23!$HR$1:$HR$10,Data23!$HR$11:$HR$17</definedName>
    <definedName name="A126001562J_Data">Data23!$HR$11:$HR$17</definedName>
    <definedName name="A126001562J_Latest">Data23!$HR$17</definedName>
    <definedName name="A126001566T">Data24!$X$1:$X$10,Data24!$X$11:$X$17</definedName>
    <definedName name="A126001566T_Data">Data24!$X$11:$X$17</definedName>
    <definedName name="A126001566T_Latest">Data24!$X$17</definedName>
    <definedName name="A126001570J">Data22!$ED$1:$ED$10,Data22!$ED$11:$ED$17</definedName>
    <definedName name="A126001570J_Data">Data22!$ED$11:$ED$17</definedName>
    <definedName name="A126001570J_Latest">Data22!$ED$17</definedName>
    <definedName name="A126001574T">Data23!$AT$1:$AT$10,Data23!$AT$11:$AT$17</definedName>
    <definedName name="A126001574T_Data">Data23!$AT$11:$AT$17</definedName>
    <definedName name="A126001574T_Latest">Data23!$AT$17</definedName>
    <definedName name="A126001578A">Data23!$DH$1:$DH$10,Data23!$DH$11:$DH$17</definedName>
    <definedName name="A126001578A_Data">Data23!$DH$11:$DH$17</definedName>
    <definedName name="A126001578A_Latest">Data23!$DH$17</definedName>
    <definedName name="A126001582T">Data22!$FB$1:$FB$10,Data22!$FB$11:$FB$17</definedName>
    <definedName name="A126001582T_Data">Data22!$FB$11:$FB$17</definedName>
    <definedName name="A126001582T_Latest">Data22!$FB$17</definedName>
    <definedName name="A126001586A">Data22!$GX$1:$GX$10,Data22!$GX$11:$GX$17</definedName>
    <definedName name="A126001586A_Data">Data22!$GX$11:$GX$17</definedName>
    <definedName name="A126001586A_Latest">Data22!$GX$17</definedName>
    <definedName name="A126001590T">Data22!$HV$1:$HV$10,Data22!$HV$11:$HV$17</definedName>
    <definedName name="A126001590T_Data">Data22!$HV$11:$HV$17</definedName>
    <definedName name="A126001590T_Latest">Data22!$HV$17</definedName>
    <definedName name="A126001594A">Data23!$CJ$1:$CJ$10,Data23!$CJ$11:$CJ$17</definedName>
    <definedName name="A126001594A_Data">Data23!$CJ$11:$CJ$17</definedName>
    <definedName name="A126001594A_Latest">Data23!$CJ$17</definedName>
    <definedName name="A126001598K">Data23!$DZ$1:$DZ$10,Data23!$DZ$11:$DZ$17</definedName>
    <definedName name="A126001598K_Data">Data23!$DZ$11:$DZ$17</definedName>
    <definedName name="A126001598K_Latest">Data23!$DZ$17</definedName>
    <definedName name="A126001602R">Data13!$GL$1:$GL$10,Data13!$GL$11:$GL$17</definedName>
    <definedName name="A126001602R_Data">Data13!$GL$11:$GL$17</definedName>
    <definedName name="A126001602R_Latest">Data13!$GL$17</definedName>
    <definedName name="A126001606X">Data13!$HJ$1:$HJ$10,Data13!$HJ$11:$HJ$17</definedName>
    <definedName name="A126001606X_Data">Data13!$HJ$11:$HJ$17</definedName>
    <definedName name="A126001606X_Latest">Data13!$HJ$17</definedName>
    <definedName name="A126001610R">Data14!$P$1:$P$10,Data14!$P$11:$P$17</definedName>
    <definedName name="A126001610R_Data">Data14!$P$11:$P$17</definedName>
    <definedName name="A126001610R_Latest">Data14!$P$17</definedName>
    <definedName name="A126001614X">Data13!$CB$1:$CB$10,Data13!$CB$11:$CB$17</definedName>
    <definedName name="A126001614X_Data">Data13!$CB$11:$CB$17</definedName>
    <definedName name="A126001614X_Latest">Data13!$CB$17</definedName>
    <definedName name="A126001618J">Data13!$FN$1:$FN$10,Data13!$FN$11:$FN$17</definedName>
    <definedName name="A126001618J_Data">Data13!$FN$11:$FN$17</definedName>
    <definedName name="A126001618J_Latest">Data13!$FN$17</definedName>
    <definedName name="A126001622X">Data12!$GP$1:$GP$10,Data12!$GP$11:$GP$17</definedName>
    <definedName name="A126001622X_Data">Data12!$GP$11:$GP$17</definedName>
    <definedName name="A126001622X_Latest">Data12!$GP$17</definedName>
    <definedName name="A126001626J">Data13!$T$1:$T$10,Data13!$T$11:$T$17</definedName>
    <definedName name="A126001626J_Data">Data13!$T$11:$T$17</definedName>
    <definedName name="A126001626J_Latest">Data13!$T$17</definedName>
    <definedName name="A126001630X">Data13!$AR$1:$AR$10,Data13!$AR$11:$AR$17</definedName>
    <definedName name="A126001630X_Data">Data13!$AR$11:$AR$17</definedName>
    <definedName name="A126001630X_Latest">Data13!$AR$17</definedName>
    <definedName name="A126001634J">Data13!$IH$1:$IH$10,Data13!$IH$11:$IH$17</definedName>
    <definedName name="A126001634J_Data">Data13!$IH$11:$IH$17</definedName>
    <definedName name="A126001634J_Latest">Data13!$IH$17</definedName>
    <definedName name="A126001638T">Data14!$AN$1:$AN$10,Data14!$AN$11:$AN$17</definedName>
    <definedName name="A126001638T_Data">Data14!$AN$11:$AN$17</definedName>
    <definedName name="A126001638T_Latest">Data14!$AN$17</definedName>
    <definedName name="A126001642J">Data12!$ET$1:$ET$10,Data12!$ET$11:$ET$17</definedName>
    <definedName name="A126001642J_Data">Data12!$ET$11:$ET$17</definedName>
    <definedName name="A126001642J_Latest">Data12!$ET$17</definedName>
    <definedName name="A126001646T">Data13!$BJ$1:$BJ$10,Data13!$BJ$11:$BJ$17</definedName>
    <definedName name="A126001646T_Data">Data13!$BJ$11:$BJ$17</definedName>
    <definedName name="A126001646T_Latest">Data13!$BJ$17</definedName>
    <definedName name="A126001650J">Data13!$DX$1:$DX$10,Data13!$DX$11:$DX$17</definedName>
    <definedName name="A126001650J_Data">Data13!$DX$11:$DX$17</definedName>
    <definedName name="A126001650J_Latest">Data13!$DX$17</definedName>
    <definedName name="A126001654T">Data12!$FR$1:$FR$10,Data12!$FR$11:$FR$17</definedName>
    <definedName name="A126001654T_Data">Data12!$FR$11:$FR$17</definedName>
    <definedName name="A126001654T_Latest">Data12!$FR$17</definedName>
    <definedName name="A126001658A">Data12!$HN$1:$HN$10,Data12!$HN$11:$HN$17</definedName>
    <definedName name="A126001658A_Data">Data12!$HN$11:$HN$17</definedName>
    <definedName name="A126001658A_Latest">Data12!$HN$17</definedName>
    <definedName name="A126001662T">Data12!$IL$1:$IL$10,Data12!$IL$11:$IL$17</definedName>
    <definedName name="A126001662T_Data">Data12!$IL$11:$IL$17</definedName>
    <definedName name="A126001662T_Latest">Data12!$IL$17</definedName>
    <definedName name="A126001666A">Data13!$CZ$1:$CZ$10,Data13!$CZ$11:$CZ$17</definedName>
    <definedName name="A126001666A_Data">Data13!$CZ$11:$CZ$17</definedName>
    <definedName name="A126001666A_Latest">Data13!$CZ$17</definedName>
    <definedName name="A126001670T">Data13!$EP$1:$EP$10,Data13!$EP$11:$EP$17</definedName>
    <definedName name="A126001670T_Data">Data13!$EP$11:$EP$17</definedName>
    <definedName name="A126001670T_Latest">Data13!$EP$17</definedName>
    <definedName name="A126001674A">Data18!$GD$1:$GD$10,Data18!$GD$11:$GD$17</definedName>
    <definedName name="A126001674A_Data">Data18!$GD$11:$GD$17</definedName>
    <definedName name="A126001674A_Latest">Data18!$GD$17</definedName>
    <definedName name="A126001678K">Data18!$HB$1:$HB$10,Data18!$HB$11:$HB$17</definedName>
    <definedName name="A126001678K_Data">Data18!$HB$11:$HB$17</definedName>
    <definedName name="A126001678K_Latest">Data18!$HB$17</definedName>
    <definedName name="A126001682A">Data19!$H$1:$H$10,Data19!$H$11:$H$17</definedName>
    <definedName name="A126001682A_Data">Data19!$H$11:$H$17</definedName>
    <definedName name="A126001682A_Latest">Data19!$H$17</definedName>
    <definedName name="A126001686K">Data18!$BT$1:$BT$10,Data18!$BT$11:$BT$17</definedName>
    <definedName name="A126001686K_Data">Data18!$BT$11:$BT$17</definedName>
    <definedName name="A126001686K_Latest">Data18!$BT$17</definedName>
    <definedName name="A126001690A">Data18!$FF$1:$FF$10,Data18!$FF$11:$FF$17</definedName>
    <definedName name="A126001690A_Data">Data18!$FF$11:$FF$17</definedName>
    <definedName name="A126001690A_Latest">Data18!$FF$17</definedName>
    <definedName name="A126001694K">Data17!$GH$1:$GH$10,Data17!$GH$11:$GH$17</definedName>
    <definedName name="A126001694K_Data">Data17!$GH$11:$GH$17</definedName>
    <definedName name="A126001694K_Latest">Data17!$GH$17</definedName>
    <definedName name="A126001698V">Data18!$L$1:$L$10,Data18!$L$11:$L$17</definedName>
    <definedName name="A126001698V_Data">Data18!$L$11:$L$17</definedName>
    <definedName name="A126001698V_Latest">Data18!$L$17</definedName>
    <definedName name="A126001702X">Data18!$AJ$1:$AJ$10,Data18!$AJ$11:$AJ$17</definedName>
    <definedName name="A126001702X_Data">Data18!$AJ$11:$AJ$17</definedName>
    <definedName name="A126001702X_Latest">Data18!$AJ$17</definedName>
    <definedName name="A126001706J">Data18!$HZ$1:$HZ$10,Data18!$HZ$11:$HZ$17</definedName>
    <definedName name="A126001706J_Data">Data18!$HZ$11:$HZ$17</definedName>
    <definedName name="A126001706J_Latest">Data18!$HZ$17</definedName>
    <definedName name="A126001710X">Data19!$AF$1:$AF$10,Data19!$AF$11:$AF$17</definedName>
    <definedName name="A126001710X_Data">Data19!$AF$11:$AF$17</definedName>
    <definedName name="A126001710X_Latest">Data19!$AF$17</definedName>
    <definedName name="A126001714J">Data17!$EL$1:$EL$10,Data17!$EL$11:$EL$17</definedName>
    <definedName name="A126001714J_Data">Data17!$EL$11:$EL$17</definedName>
    <definedName name="A126001714J_Latest">Data17!$EL$17</definedName>
    <definedName name="A126001718T">Data18!$BB$1:$BB$10,Data18!$BB$11:$BB$17</definedName>
    <definedName name="A126001718T_Data">Data18!$BB$11:$BB$17</definedName>
    <definedName name="A126001718T_Latest">Data18!$BB$17</definedName>
    <definedName name="A126001722J">Data18!$DP$1:$DP$10,Data18!$DP$11:$DP$17</definedName>
    <definedName name="A126001722J_Data">Data18!$DP$11:$DP$17</definedName>
    <definedName name="A126001722J_Latest">Data18!$DP$17</definedName>
    <definedName name="A126001726T">Data17!$FJ$1:$FJ$10,Data17!$FJ$11:$FJ$17</definedName>
    <definedName name="A126001726T_Data">Data17!$FJ$11:$FJ$17</definedName>
    <definedName name="A126001726T_Latest">Data17!$FJ$17</definedName>
    <definedName name="A126001730J">Data17!$HF$1:$HF$10,Data17!$HF$11:$HF$17</definedName>
    <definedName name="A126001730J_Data">Data17!$HF$11:$HF$17</definedName>
    <definedName name="A126001730J_Latest">Data17!$HF$17</definedName>
    <definedName name="A126001734T">Data17!$ID$1:$ID$10,Data17!$ID$11:$ID$17</definedName>
    <definedName name="A126001734T_Data">Data17!$ID$11:$ID$17</definedName>
    <definedName name="A126001734T_Latest">Data17!$ID$17</definedName>
    <definedName name="A126001738A">Data18!$CR$1:$CR$10,Data18!$CR$11:$CR$17</definedName>
    <definedName name="A126001738A_Data">Data18!$CR$11:$CR$17</definedName>
    <definedName name="A126001738A_Latest">Data18!$CR$17</definedName>
    <definedName name="A126001742T">Data18!$EH$1:$EH$10,Data18!$EH$11:$EH$17</definedName>
    <definedName name="A126001742T_Data">Data18!$EH$11:$EH$17</definedName>
    <definedName name="A126001742T_Latest">Data18!$EH$17</definedName>
    <definedName name="A126001746A">Data20!$CV$1:$CV$10,Data20!$CV$11:$CV$17</definedName>
    <definedName name="A126001746A_Data">Data20!$CV$11:$CV$17</definedName>
    <definedName name="A126001746A_Latest">Data20!$CV$17</definedName>
    <definedName name="A126001750T">Data20!$DT$1:$DT$10,Data20!$DT$11:$DT$17</definedName>
    <definedName name="A126001750T_Data">Data20!$DT$11:$DT$17</definedName>
    <definedName name="A126001750T_Latest">Data20!$DT$17</definedName>
    <definedName name="A126001754A">Data20!$FP$1:$FP$10,Data20!$FP$11:$FP$17</definedName>
    <definedName name="A126001754A_Data">Data20!$FP$11:$FP$17</definedName>
    <definedName name="A126001754A_Latest">Data20!$FP$17</definedName>
    <definedName name="A126001758K">Data19!$IB$1:$IB$10,Data19!$IB$11:$IB$17</definedName>
    <definedName name="A126001758K_Data">Data19!$IB$11:$IB$17</definedName>
    <definedName name="A126001758K_Latest">Data19!$IB$17</definedName>
    <definedName name="A126001762A">Data20!$BX$1:$BX$10,Data20!$BX$11:$BX$17</definedName>
    <definedName name="A126001762A_Data">Data20!$BX$11:$BX$17</definedName>
    <definedName name="A126001762A_Latest">Data20!$BX$17</definedName>
    <definedName name="A126001766K">Data19!$CZ$1:$CZ$10,Data19!$CZ$11:$CZ$17</definedName>
    <definedName name="A126001766K_Data">Data19!$CZ$11:$CZ$17</definedName>
    <definedName name="A126001766K_Latest">Data19!$CZ$17</definedName>
    <definedName name="A126001770A">Data19!$FT$1:$FT$10,Data19!$FT$11:$FT$17</definedName>
    <definedName name="A126001770A_Data">Data19!$FT$11:$FT$17</definedName>
    <definedName name="A126001770A_Latest">Data19!$FT$17</definedName>
    <definedName name="A126001774K">Data19!$GR$1:$GR$10,Data19!$GR$11:$GR$17</definedName>
    <definedName name="A126001774K_Data">Data19!$GR$11:$GR$17</definedName>
    <definedName name="A126001774K_Latest">Data19!$GR$17</definedName>
    <definedName name="A126001778V">Data20!$ER$1:$ER$10,Data20!$ER$11:$ER$17</definedName>
    <definedName name="A126001778V_Data">Data20!$ER$11:$ER$17</definedName>
    <definedName name="A126001778V_Latest">Data20!$ER$17</definedName>
    <definedName name="A126001782K">Data20!$GN$1:$GN$10,Data20!$GN$11:$GN$17</definedName>
    <definedName name="A126001782K_Data">Data20!$GN$11:$GN$17</definedName>
    <definedName name="A126001782K_Latest">Data20!$GN$17</definedName>
    <definedName name="A126001786V">Data19!$BD$1:$BD$10,Data19!$BD$11:$BD$17</definedName>
    <definedName name="A126001786V_Data">Data19!$BD$11:$BD$17</definedName>
    <definedName name="A126001786V_Latest">Data19!$BD$17</definedName>
    <definedName name="A126001790K">Data19!$HJ$1:$HJ$10,Data19!$HJ$11:$HJ$17</definedName>
    <definedName name="A126001790K_Data">Data19!$HJ$11:$HJ$17</definedName>
    <definedName name="A126001790K_Latest">Data19!$HJ$17</definedName>
    <definedName name="A126001794V">Data20!$AH$1:$AH$10,Data20!$AH$11:$AH$17</definedName>
    <definedName name="A126001794V_Data">Data20!$AH$11:$AH$17</definedName>
    <definedName name="A126001794V_Latest">Data20!$AH$17</definedName>
    <definedName name="A126001798C">Data19!$CB$1:$CB$10,Data19!$CB$11:$CB$17</definedName>
    <definedName name="A126001798C_Data">Data19!$CB$11:$CB$17</definedName>
    <definedName name="A126001798C_Latest">Data19!$CB$17</definedName>
    <definedName name="A126001802J">Data19!$DX$1:$DX$10,Data19!$DX$11:$DX$17</definedName>
    <definedName name="A126001802J_Data">Data19!$DX$11:$DX$17</definedName>
    <definedName name="A126001802J_Latest">Data19!$DX$17</definedName>
    <definedName name="A126001806T">Data19!$EV$1:$EV$10,Data19!$EV$11:$EV$17</definedName>
    <definedName name="A126001806T_Data">Data19!$EV$11:$EV$17</definedName>
    <definedName name="A126001806T_Latest">Data19!$EV$17</definedName>
    <definedName name="A126001810J">Data20!$J$1:$J$10,Data20!$J$11:$J$17</definedName>
    <definedName name="A126001810J_Data">Data20!$J$11:$J$17</definedName>
    <definedName name="A126001810J_Latest">Data20!$J$17</definedName>
    <definedName name="A126001814T">Data20!$AZ$1:$AZ$10,Data20!$AZ$11:$AZ$17</definedName>
    <definedName name="A126001814T_Data">Data20!$AZ$11:$AZ$17</definedName>
    <definedName name="A126001814T_Latest">Data20!$AZ$17</definedName>
    <definedName name="A126001818A">Data22!$N$1:$N$10,Data22!$N$11:$N$17</definedName>
    <definedName name="A126001818A_Data">Data22!$N$11:$N$17</definedName>
    <definedName name="A126001818A_Latest">Data22!$N$17</definedName>
    <definedName name="A126001822T">Data22!$AL$1:$AL$10,Data22!$AL$11:$AL$17</definedName>
    <definedName name="A126001822T_Data">Data22!$AL$11:$AL$17</definedName>
    <definedName name="A126001822T_Latest">Data22!$AL$17</definedName>
    <definedName name="A126001826A">Data22!$CH$1:$CH$10,Data22!$CH$11:$CH$17</definedName>
    <definedName name="A126001826A_Data">Data22!$CH$11:$CH$17</definedName>
    <definedName name="A126001826A_Latest">Data22!$CH$17</definedName>
    <definedName name="A126001830T">Data21!$ET$1:$ET$10,Data21!$ET$11:$ET$17</definedName>
    <definedName name="A126001830T_Data">Data21!$ET$11:$ET$17</definedName>
    <definedName name="A126001830T_Latest">Data21!$ET$17</definedName>
    <definedName name="A126001834A">Data21!$IF$1:$IF$10,Data21!$IF$11:$IF$17</definedName>
    <definedName name="A126001834A_Data">Data21!$IF$11:$IF$17</definedName>
    <definedName name="A126001834A_Latest">Data21!$IF$17</definedName>
    <definedName name="A126001838K">Data21!$R$1:$R$10,Data21!$R$11:$R$17</definedName>
    <definedName name="A126001838K_Data">Data21!$R$11:$R$17</definedName>
    <definedName name="A126001838K_Latest">Data21!$R$17</definedName>
    <definedName name="A126001842A">Data21!$CL$1:$CL$10,Data21!$CL$11:$CL$17</definedName>
    <definedName name="A126001842A_Data">Data21!$CL$11:$CL$17</definedName>
    <definedName name="A126001842A_Latest">Data21!$CL$17</definedName>
    <definedName name="A126001846K">Data21!$DJ$1:$DJ$10,Data21!$DJ$11:$DJ$17</definedName>
    <definedName name="A126001846K_Data">Data21!$DJ$11:$DJ$17</definedName>
    <definedName name="A126001846K_Latest">Data21!$DJ$17</definedName>
    <definedName name="A126001850A">Data22!$BJ$1:$BJ$10,Data22!$BJ$11:$BJ$17</definedName>
    <definedName name="A126001850A_Data">Data22!$BJ$11:$BJ$17</definedName>
    <definedName name="A126001850A_Latest">Data22!$BJ$17</definedName>
    <definedName name="A126001854K">Data22!$DF$1:$DF$10,Data22!$DF$11:$DF$17</definedName>
    <definedName name="A126001854K_Data">Data22!$DF$11:$DF$17</definedName>
    <definedName name="A126001854K_Latest">Data22!$DF$17</definedName>
    <definedName name="A126001858V">Data20!$HL$1:$HL$10,Data20!$HL$11:$HL$17</definedName>
    <definedName name="A126001858V_Data">Data20!$HL$11:$HL$17</definedName>
    <definedName name="A126001858V_Latest">Data20!$HL$17</definedName>
    <definedName name="A126001862K">Data21!$EB$1:$EB$10,Data21!$EB$11:$EB$17</definedName>
    <definedName name="A126001862K_Data">Data21!$EB$11:$EB$17</definedName>
    <definedName name="A126001862K_Latest">Data21!$EB$17</definedName>
    <definedName name="A126001866V">Data21!$GP$1:$GP$10,Data21!$GP$11:$GP$17</definedName>
    <definedName name="A126001866V_Data">Data21!$GP$11:$GP$17</definedName>
    <definedName name="A126001866V_Latest">Data21!$GP$17</definedName>
    <definedName name="A126001870K">Data20!$IJ$1:$IJ$10,Data20!$IJ$11:$IJ$17</definedName>
    <definedName name="A126001870K_Data">Data20!$IJ$11:$IJ$17</definedName>
    <definedName name="A126001870K_Latest">Data20!$IJ$17</definedName>
    <definedName name="A126001874V">Data21!$AP$1:$AP$10,Data21!$AP$11:$AP$17</definedName>
    <definedName name="A126001874V_Data">Data21!$AP$11:$AP$17</definedName>
    <definedName name="A126001874V_Latest">Data21!$AP$17</definedName>
    <definedName name="A126001878C">Data21!$BN$1:$BN$10,Data21!$BN$11:$BN$17</definedName>
    <definedName name="A126001878C_Data">Data21!$BN$11:$BN$17</definedName>
    <definedName name="A126001878C_Latest">Data21!$BN$17</definedName>
    <definedName name="A126001882V">Data21!$FR$1:$FR$10,Data21!$FR$11:$FR$17</definedName>
    <definedName name="A126001882V_Data">Data21!$FR$11:$FR$17</definedName>
    <definedName name="A126001882V_Latest">Data21!$FR$17</definedName>
    <definedName name="A126001886C">Data21!$HH$1:$HH$10,Data21!$HH$11:$HH$17</definedName>
    <definedName name="A126001886C_Data">Data21!$HH$11:$HH$17</definedName>
    <definedName name="A126001886C_Latest">Data21!$HH$17</definedName>
    <definedName name="A126001890V">Data12!$AD$1:$AD$10,Data12!$AD$11:$AD$17</definedName>
    <definedName name="A126001890V_Data">Data12!$AD$11:$AD$17</definedName>
    <definedName name="A126001890V_Latest">Data12!$AD$17</definedName>
    <definedName name="A126001894C">Data12!$BB$1:$BB$10,Data12!$BB$11:$BB$17</definedName>
    <definedName name="A126001894C_Data">Data12!$BB$11:$BB$17</definedName>
    <definedName name="A126001894C_Latest">Data12!$BB$17</definedName>
    <definedName name="A126001898L">Data12!$CX$1:$CX$10,Data12!$CX$11:$CX$17</definedName>
    <definedName name="A126001898L_Data">Data12!$CX$11:$CX$17</definedName>
    <definedName name="A126001898L_Latest">Data12!$CX$17</definedName>
    <definedName name="A126001902T">Data11!$FJ$1:$FJ$10,Data11!$FJ$11:$FJ$17</definedName>
    <definedName name="A126001902T_Data">Data11!$FJ$11:$FJ$17</definedName>
    <definedName name="A126001902T_Latest">Data11!$FJ$17</definedName>
    <definedName name="A126001906A">Data12!$F$1:$F$10,Data12!$F$11:$F$17</definedName>
    <definedName name="A126001906A_Data">Data12!$F$11:$F$17</definedName>
    <definedName name="A126001906A_Latest">Data12!$F$17</definedName>
    <definedName name="A126001910T">Data11!$AH$1:$AH$10,Data11!$AH$11:$AH$17</definedName>
    <definedName name="A126001910T_Data">Data11!$AH$11:$AH$17</definedName>
    <definedName name="A126001910T_Latest">Data11!$AH$17</definedName>
    <definedName name="A126001914A">Data11!$DB$1:$DB$10,Data11!$DB$11:$DB$17</definedName>
    <definedName name="A126001914A_Data">Data11!$DB$11:$DB$17</definedName>
    <definedName name="A126001914A_Latest">Data11!$DB$17</definedName>
    <definedName name="A126001918K">Data11!$DZ$1:$DZ$10,Data11!$DZ$11:$DZ$17</definedName>
    <definedName name="A126001918K_Data">Data11!$DZ$11:$DZ$17</definedName>
    <definedName name="A126001918K_Latest">Data11!$DZ$17</definedName>
    <definedName name="A126001922A">Data12!$BZ$1:$BZ$10,Data12!$BZ$11:$BZ$17</definedName>
    <definedName name="A126001922A_Data">Data12!$BZ$11:$BZ$17</definedName>
    <definedName name="A126001922A_Latest">Data12!$BZ$17</definedName>
    <definedName name="A126001926K">Data12!$DV$1:$DV$10,Data12!$DV$11:$DV$17</definedName>
    <definedName name="A126001926K_Data">Data12!$DV$11:$DV$17</definedName>
    <definedName name="A126001926K_Latest">Data12!$DV$17</definedName>
    <definedName name="A126001930A">Data10!$IB$1:$IB$10,Data10!$IB$11:$IB$17</definedName>
    <definedName name="A126001930A_Data">Data10!$IB$11:$IB$17</definedName>
    <definedName name="A126001930A_Latest">Data10!$IB$17</definedName>
    <definedName name="A126001934K">Data11!$ER$1:$ER$10,Data11!$ER$11:$ER$17</definedName>
    <definedName name="A126001934K_Data">Data11!$ER$11:$ER$17</definedName>
    <definedName name="A126001934K_Latest">Data11!$ER$17</definedName>
    <definedName name="A126001938V">Data11!$HF$1:$HF$10,Data11!$HF$11:$HF$17</definedName>
    <definedName name="A126001938V_Data">Data11!$HF$11:$HF$17</definedName>
    <definedName name="A126001938V_Latest">Data11!$HF$17</definedName>
    <definedName name="A126001942K">Data11!$J$1:$J$10,Data11!$J$11:$J$17</definedName>
    <definedName name="A126001942K_Data">Data11!$J$11:$J$17</definedName>
    <definedName name="A126001942K_Latest">Data11!$J$17</definedName>
    <definedName name="A126001946V">Data11!$BF$1:$BF$10,Data11!$BF$11:$BF$17</definedName>
    <definedName name="A126001946V_Data">Data11!$BF$11:$BF$17</definedName>
    <definedName name="A126001946V_Latest">Data11!$BF$17</definedName>
    <definedName name="A126001950K">Data11!$CD$1:$CD$10,Data11!$CD$11:$CD$17</definedName>
    <definedName name="A126001950K_Data">Data11!$CD$11:$CD$17</definedName>
    <definedName name="A126001950K_Latest">Data11!$CD$17</definedName>
    <definedName name="A126001954V">Data11!$GH$1:$GH$10,Data11!$GH$11:$GH$17</definedName>
    <definedName name="A126001954V_Data">Data11!$GH$11:$GH$17</definedName>
    <definedName name="A126001954V_Latest">Data11!$GH$17</definedName>
    <definedName name="A126001958C">Data11!$HX$1:$HX$10,Data11!$HX$11:$HX$17</definedName>
    <definedName name="A126001958C_Data">Data11!$HX$11:$HX$17</definedName>
    <definedName name="A126001958C_Latest">Data11!$HX$17</definedName>
    <definedName name="A126001962V">Data15!$DD$1:$DD$10,Data15!$DD$11:$DD$17</definedName>
    <definedName name="A126001962V_Data">Data15!$DD$11:$DD$17</definedName>
    <definedName name="A126001962V_Latest">Data15!$DD$17</definedName>
    <definedName name="A126001966C">Data15!$EB$1:$EB$10,Data15!$EB$11:$EB$17</definedName>
    <definedName name="A126001966C_Data">Data15!$EB$11:$EB$17</definedName>
    <definedName name="A126001966C_Latest">Data15!$EB$17</definedName>
    <definedName name="A126001970V">Data15!$FX$1:$FX$10,Data15!$FX$11:$FX$17</definedName>
    <definedName name="A126001970V_Data">Data15!$FX$11:$FX$17</definedName>
    <definedName name="A126001970V_Latest">Data15!$FX$17</definedName>
    <definedName name="A126001974C">Data14!$IJ$1:$IJ$10,Data14!$IJ$11:$IJ$17</definedName>
    <definedName name="A126001974C_Data">Data14!$IJ$11:$IJ$17</definedName>
    <definedName name="A126001974C_Latest">Data14!$IJ$17</definedName>
    <definedName name="A126001978L">Data15!$CF$1:$CF$10,Data15!$CF$11:$CF$17</definedName>
    <definedName name="A126001978L_Data">Data15!$CF$11:$CF$17</definedName>
    <definedName name="A126001978L_Latest">Data15!$CF$17</definedName>
    <definedName name="A126001982C">Data14!$DH$1:$DH$10,Data14!$DH$11:$DH$17</definedName>
    <definedName name="A126001982C_Data">Data14!$DH$11:$DH$17</definedName>
    <definedName name="A126001982C_Latest">Data14!$DH$17</definedName>
    <definedName name="A126001986L">Data14!$GB$1:$GB$10,Data14!$GB$11:$GB$17</definedName>
    <definedName name="A126001986L_Data">Data14!$GB$11:$GB$17</definedName>
    <definedName name="A126001986L_Latest">Data14!$GB$17</definedName>
    <definedName name="A126001990C">Data14!$GZ$1:$GZ$10,Data14!$GZ$11:$GZ$17</definedName>
    <definedName name="A126001990C_Data">Data14!$GZ$11:$GZ$17</definedName>
    <definedName name="A126001990C_Latest">Data14!$GZ$17</definedName>
    <definedName name="A126001994L">Data15!$EZ$1:$EZ$10,Data15!$EZ$11:$EZ$17</definedName>
    <definedName name="A126001994L_Data">Data15!$EZ$11:$EZ$17</definedName>
    <definedName name="A126001994L_Latest">Data15!$EZ$17</definedName>
    <definedName name="A126001998W">Data15!$GV$1:$GV$10,Data15!$GV$11:$GV$17</definedName>
    <definedName name="A126001998W_Data">Data15!$GV$11:$GV$17</definedName>
    <definedName name="A126001998W_Latest">Data15!$GV$17</definedName>
    <definedName name="A126002002C">Data14!$BL$1:$BL$10,Data14!$BL$11:$BL$17</definedName>
    <definedName name="A126002002C_Data">Data14!$BL$11:$BL$17</definedName>
    <definedName name="A126002002C_Latest">Data14!$BL$17</definedName>
    <definedName name="A126002006L">Data14!$HR$1:$HR$10,Data14!$HR$11:$HR$17</definedName>
    <definedName name="A126002006L_Data">Data14!$HR$11:$HR$17</definedName>
    <definedName name="A126002006L_Latest">Data14!$HR$17</definedName>
    <definedName name="A126002010C">Data15!$AP$1:$AP$10,Data15!$AP$11:$AP$17</definedName>
    <definedName name="A126002010C_Data">Data15!$AP$11:$AP$17</definedName>
    <definedName name="A126002010C_Latest">Data15!$AP$17</definedName>
    <definedName name="A126002014L">Data14!$CJ$1:$CJ$10,Data14!$CJ$11:$CJ$17</definedName>
    <definedName name="A126002014L_Data">Data14!$CJ$11:$CJ$17</definedName>
    <definedName name="A126002014L_Latest">Data14!$CJ$17</definedName>
    <definedName name="A126002018W">Data14!$EF$1:$EF$10,Data14!$EF$11:$EF$17</definedName>
    <definedName name="A126002018W_Data">Data14!$EF$11:$EF$17</definedName>
    <definedName name="A126002018W_Latest">Data14!$EF$17</definedName>
    <definedName name="A126002022L">Data14!$FD$1:$FD$10,Data14!$FD$11:$FD$17</definedName>
    <definedName name="A126002022L_Data">Data14!$FD$11:$FD$17</definedName>
    <definedName name="A126002022L_Latest">Data14!$FD$17</definedName>
    <definedName name="A126002026W">Data15!$R$1:$R$10,Data15!$R$11:$R$17</definedName>
    <definedName name="A126002026W_Data">Data15!$R$11:$R$17</definedName>
    <definedName name="A126002026W_Latest">Data15!$R$17</definedName>
    <definedName name="A126002030L">Data15!$BH$1:$BH$10,Data15!$BH$11:$BH$17</definedName>
    <definedName name="A126002030L_Data">Data15!$BH$11:$BH$17</definedName>
    <definedName name="A126002030L_Latest">Data15!$BH$17</definedName>
    <definedName name="A126002034W">Data17!$V$1:$V$10,Data17!$V$11:$V$17</definedName>
    <definedName name="A126002034W_Data">Data17!$V$11:$V$17</definedName>
    <definedName name="A126002034W_Latest">Data17!$V$17</definedName>
    <definedName name="A126002038F">Data17!$AT$1:$AT$10,Data17!$AT$11:$AT$17</definedName>
    <definedName name="A126002038F_Data">Data17!$AT$11:$AT$17</definedName>
    <definedName name="A126002038F_Latest">Data17!$AT$17</definedName>
    <definedName name="A126002042W">Data17!$CP$1:$CP$10,Data17!$CP$11:$CP$17</definedName>
    <definedName name="A126002042W_Data">Data17!$CP$11:$CP$17</definedName>
    <definedName name="A126002042W_Latest">Data17!$CP$17</definedName>
    <definedName name="A126002046F">Data16!$FB$1:$FB$10,Data16!$FB$11:$FB$17</definedName>
    <definedName name="A126002046F_Data">Data16!$FB$11:$FB$17</definedName>
    <definedName name="A126002046F_Latest">Data16!$FB$17</definedName>
    <definedName name="A126002050W">Data16!$IN$1:$IN$10,Data16!$IN$11:$IN$17</definedName>
    <definedName name="A126002050W_Data">Data16!$IN$11:$IN$17</definedName>
    <definedName name="A126002050W_Latest">Data16!$IN$17</definedName>
    <definedName name="A126002054F">Data16!$Z$1:$Z$10,Data16!$Z$11:$Z$17</definedName>
    <definedName name="A126002054F_Data">Data16!$Z$11:$Z$17</definedName>
    <definedName name="A126002054F_Latest">Data16!$Z$17</definedName>
    <definedName name="A126002058R">Data16!$CT$1:$CT$10,Data16!$CT$11:$CT$17</definedName>
    <definedName name="A126002058R_Data">Data16!$CT$11:$CT$17</definedName>
    <definedName name="A126002058R_Latest">Data16!$CT$17</definedName>
    <definedName name="A126002062F">Data16!$DR$1:$DR$10,Data16!$DR$11:$DR$17</definedName>
    <definedName name="A126002062F_Data">Data16!$DR$11:$DR$17</definedName>
    <definedName name="A126002062F_Latest">Data16!$DR$17</definedName>
    <definedName name="A126002066R">Data17!$BR$1:$BR$10,Data17!$BR$11:$BR$17</definedName>
    <definedName name="A126002066R_Data">Data17!$BR$11:$BR$17</definedName>
    <definedName name="A126002066R_Latest">Data17!$BR$17</definedName>
    <definedName name="A126002070F">Data17!$DN$1:$DN$10,Data17!$DN$11:$DN$17</definedName>
    <definedName name="A126002070F_Data">Data17!$DN$11:$DN$17</definedName>
    <definedName name="A126002070F_Latest">Data17!$DN$17</definedName>
    <definedName name="A126002074R">Data15!$HT$1:$HT$10,Data15!$HT$11:$HT$17</definedName>
    <definedName name="A126002074R_Data">Data15!$HT$11:$HT$17</definedName>
    <definedName name="A126002074R_Latest">Data15!$HT$17</definedName>
    <definedName name="A126002078X">Data16!$EJ$1:$EJ$10,Data16!$EJ$11:$EJ$17</definedName>
    <definedName name="A126002078X_Data">Data16!$EJ$11:$EJ$17</definedName>
    <definedName name="A126002078X_Latest">Data16!$EJ$17</definedName>
    <definedName name="A126002082R">Data16!$GX$1:$GX$10,Data16!$GX$11:$GX$17</definedName>
    <definedName name="A126002082R_Data">Data16!$GX$11:$GX$17</definedName>
    <definedName name="A126002082R_Latest">Data16!$GX$17</definedName>
    <definedName name="A126002086X">Data16!$B$1:$B$10,Data16!$B$11:$B$17</definedName>
    <definedName name="A126002086X_Data">Data16!$B$11:$B$17</definedName>
    <definedName name="A126002086X_Latest">Data16!$B$17</definedName>
    <definedName name="A126002090R">Data16!$AX$1:$AX$10,Data16!$AX$11:$AX$17</definedName>
    <definedName name="A126002090R_Data">Data16!$AX$11:$AX$17</definedName>
    <definedName name="A126002090R_Latest">Data16!$AX$17</definedName>
    <definedName name="A126002094X">Data16!$BV$1:$BV$10,Data16!$BV$11:$BV$17</definedName>
    <definedName name="A126002094X_Data">Data16!$BV$11:$BV$17</definedName>
    <definedName name="A126002094X_Latest">Data16!$BV$17</definedName>
    <definedName name="A126002098J">Data16!$FZ$1:$FZ$10,Data16!$FZ$11:$FZ$17</definedName>
    <definedName name="A126002098J_Data">Data16!$FZ$11:$FZ$17</definedName>
    <definedName name="A126002098J_Latest">Data16!$FZ$17</definedName>
    <definedName name="A126002102L">Data16!$HP$1:$HP$10,Data16!$HP$11:$HP$17</definedName>
    <definedName name="A126002102L_Data">Data16!$HP$11:$HP$17</definedName>
    <definedName name="A126002102L_Latest">Data16!$HP$17</definedName>
    <definedName name="A126002106W">Data2!$BO$1:$BO$10,Data2!$BO$11:$BO$17</definedName>
    <definedName name="A126002106W_Data">Data2!$BO$11:$BO$17</definedName>
    <definedName name="A126002106W_Latest">Data2!$BO$17</definedName>
    <definedName name="A126002110L">Data2!$CM$1:$CM$10,Data2!$CM$11:$CM$17</definedName>
    <definedName name="A126002110L_Data">Data2!$CM$11:$CM$17</definedName>
    <definedName name="A126002110L_Latest">Data2!$CM$17</definedName>
    <definedName name="A126002114W">Data2!$EI$1:$EI$10,Data2!$EI$11:$EI$17</definedName>
    <definedName name="A126002114W_Data">Data2!$EI$11:$EI$17</definedName>
    <definedName name="A126002114W_Latest">Data2!$EI$17</definedName>
    <definedName name="A126002118F">Data1!$GU$1:$GU$10,Data1!$GU$11:$GU$17</definedName>
    <definedName name="A126002118F_Data">Data1!$GU$11:$GU$17</definedName>
    <definedName name="A126002118F_Latest">Data1!$GU$17</definedName>
    <definedName name="A126002122W">Data2!$AQ$1:$AQ$10,Data2!$AQ$11:$AQ$17</definedName>
    <definedName name="A126002122W_Data">Data2!$AQ$11:$AQ$17</definedName>
    <definedName name="A126002122W_Latest">Data2!$AQ$17</definedName>
    <definedName name="A126002126F">Data1!$BS$1:$BS$10,Data1!$BS$11:$BS$17</definedName>
    <definedName name="A126002126F_Data">Data1!$BS$11:$BS$17</definedName>
    <definedName name="A126002126F_Latest">Data1!$BS$17</definedName>
    <definedName name="A126002130W">Data1!$EM$1:$EM$10,Data1!$EM$11:$EM$17</definedName>
    <definedName name="A126002130W_Data">Data1!$EM$11:$EM$17</definedName>
    <definedName name="A126002130W_Latest">Data1!$EM$17</definedName>
    <definedName name="A126002138R">Data2!$DK$1:$DK$10,Data2!$DK$11:$DK$17</definedName>
    <definedName name="A126002138R_Data">Data2!$DK$11:$DK$17</definedName>
    <definedName name="A126002138R_Latest">Data2!$DK$17</definedName>
    <definedName name="A126002142F">Data2!$FG$1:$FG$10,Data2!$FG$11:$FG$17</definedName>
    <definedName name="A126002142F_Data">Data2!$FG$11:$FG$17</definedName>
    <definedName name="A126002142F_Latest">Data2!$FG$17</definedName>
    <definedName name="A126002146R">Data1!$W$1:$W$10,Data1!$W$11:$W$17</definedName>
    <definedName name="A126002146R_Data">Data1!$W$11:$W$17</definedName>
    <definedName name="A126002146R_Latest">Data1!$W$17</definedName>
    <definedName name="A126002158X">Data1!$AU$1:$AU$10,Data1!$AU$11:$AU$17</definedName>
    <definedName name="A126002158X_Data">Data1!$AU$11:$AU$17</definedName>
    <definedName name="A126002158X_Latest">Data1!$AU$17</definedName>
    <definedName name="A126002162R">Data1!$CQ$1:$CQ$10,Data1!$CQ$11:$CQ$17</definedName>
    <definedName name="A126002162R_Data">Data1!$CQ$11:$CQ$17</definedName>
    <definedName name="A126002162R_Latest">Data1!$CQ$17</definedName>
    <definedName name="A126002166X">Data1!$DO$1:$DO$10,Data1!$DO$11:$DO$17</definedName>
    <definedName name="A126002166X_Data">Data1!$DO$11:$DO$17</definedName>
    <definedName name="A126002166X_Latest">Data1!$DO$17</definedName>
    <definedName name="A126002170R">Data1!$HS$1:$HS$10,Data1!$HS$11:$HS$17</definedName>
    <definedName name="A126002170R_Data">Data1!$HS$11:$HS$17</definedName>
    <definedName name="A126002170R_Latest">Data1!$HS$17</definedName>
    <definedName name="A126002174X">Data2!$S$1:$S$10,Data2!$S$11:$S$17</definedName>
    <definedName name="A126002174X_Data">Data2!$S$11:$S$17</definedName>
    <definedName name="A126002174X_Latest">Data2!$S$17</definedName>
    <definedName name="A126002178J">Data23!$GQ$1:$GQ$10,Data23!$GQ$11:$GQ$17</definedName>
    <definedName name="A126002178J_Data">Data23!$GQ$11:$GQ$17</definedName>
    <definedName name="A126002178J_Latest">Data23!$GQ$17</definedName>
    <definedName name="A126002182X">Data23!$HO$1:$HO$10,Data23!$HO$11:$HO$17</definedName>
    <definedName name="A126002182X_Data">Data23!$HO$11:$HO$17</definedName>
    <definedName name="A126002182X_Latest">Data23!$HO$17</definedName>
    <definedName name="A126002186J">Data24!$U$1:$U$10,Data24!$U$11:$U$17</definedName>
    <definedName name="A126002186J_Data">Data24!$U$11:$U$17</definedName>
    <definedName name="A126002186J_Latest">Data24!$U$17</definedName>
    <definedName name="A126002190X">Data23!$CG$1:$CG$10,Data23!$CG$11:$CG$17</definedName>
    <definedName name="A126002190X_Data">Data23!$CG$11:$CG$17</definedName>
    <definedName name="A126002190X_Latest">Data23!$CG$17</definedName>
    <definedName name="A126002194J">Data23!$FS$1:$FS$10,Data23!$FS$11:$FS$17</definedName>
    <definedName name="A126002194J_Data">Data23!$FS$11:$FS$17</definedName>
    <definedName name="A126002194J_Latest">Data23!$FS$17</definedName>
    <definedName name="A126002198T">Data22!$GU$1:$GU$10,Data22!$GU$11:$GU$17</definedName>
    <definedName name="A126002198T_Data">Data22!$GU$11:$GU$17</definedName>
    <definedName name="A126002198T_Latest">Data22!$GU$17</definedName>
    <definedName name="A126002202W">Data23!$Y$1:$Y$10,Data23!$Y$11:$Y$17</definedName>
    <definedName name="A126002202W_Data">Data23!$Y$11:$Y$17</definedName>
    <definedName name="A126002202W_Latest">Data23!$Y$17</definedName>
    <definedName name="A126002210W">Data23!$IM$1:$IM$10,Data23!$IM$11:$IM$17</definedName>
    <definedName name="A126002210W_Data">Data23!$IM$11:$IM$17</definedName>
    <definedName name="A126002210W_Latest">Data23!$IM$17</definedName>
    <definedName name="A126002214F">Data24!$AS$1:$AS$10,Data24!$AS$11:$AS$17</definedName>
    <definedName name="A126002214F_Data">Data24!$AS$11:$AS$17</definedName>
    <definedName name="A126002214F_Latest">Data24!$AS$17</definedName>
    <definedName name="A126002218R">Data22!$EY$1:$EY$10,Data22!$EY$11:$EY$17</definedName>
    <definedName name="A126002218R_Data">Data22!$EY$11:$EY$17</definedName>
    <definedName name="A126002218R_Latest">Data22!$EY$17</definedName>
    <definedName name="A126002230F">Data22!$FW$1:$FW$10,Data22!$FW$11:$FW$17</definedName>
    <definedName name="A126002230F_Data">Data22!$FW$11:$FW$17</definedName>
    <definedName name="A126002230F_Latest">Data22!$FW$17</definedName>
    <definedName name="A126002234R">Data22!$HS$1:$HS$10,Data22!$HS$11:$HS$17</definedName>
    <definedName name="A126002234R_Data">Data22!$HS$11:$HS$17</definedName>
    <definedName name="A126002234R_Latest">Data22!$HS$17</definedName>
    <definedName name="A126002238X">Data22!$IQ$1:$IQ$10,Data22!$IQ$11:$IQ$17</definedName>
    <definedName name="A126002238X_Data">Data22!$IQ$11:$IQ$17</definedName>
    <definedName name="A126002238X_Latest">Data22!$IQ$17</definedName>
    <definedName name="A126002242R">Data23!$DE$1:$DE$10,Data23!$DE$11:$DE$17</definedName>
    <definedName name="A126002242R_Data">Data23!$DE$11:$DE$17</definedName>
    <definedName name="A126002242R_Latest">Data23!$DE$17</definedName>
    <definedName name="A126002246X">Data23!$EU$1:$EU$10,Data23!$EU$11:$EU$17</definedName>
    <definedName name="A126002246X_Data">Data23!$EU$11:$EU$17</definedName>
    <definedName name="A126002246X_Latest">Data23!$EU$17</definedName>
    <definedName name="A126002250R">Data13!$HG$1:$HG$10,Data13!$HG$11:$HG$17</definedName>
    <definedName name="A126002250R_Data">Data13!$HG$11:$HG$17</definedName>
    <definedName name="A126002250R_Latest">Data13!$HG$17</definedName>
    <definedName name="A126002254X">Data13!$IE$1:$IE$10,Data13!$IE$11:$IE$17</definedName>
    <definedName name="A126002254X_Data">Data13!$IE$11:$IE$17</definedName>
    <definedName name="A126002254X_Latest">Data13!$IE$17</definedName>
    <definedName name="A126002258J">Data14!$AK$1:$AK$10,Data14!$AK$11:$AK$17</definedName>
    <definedName name="A126002258J_Data">Data14!$AK$11:$AK$17</definedName>
    <definedName name="A126002258J_Latest">Data14!$AK$17</definedName>
    <definedName name="A126002262X">Data13!$CW$1:$CW$10,Data13!$CW$11:$CW$17</definedName>
    <definedName name="A126002262X_Data">Data13!$CW$11:$CW$17</definedName>
    <definedName name="A126002262X_Latest">Data13!$CW$17</definedName>
    <definedName name="A126002266J">Data13!$GI$1:$GI$10,Data13!$GI$11:$GI$17</definedName>
    <definedName name="A126002266J_Data">Data13!$GI$11:$GI$17</definedName>
    <definedName name="A126002266J_Latest">Data13!$GI$17</definedName>
    <definedName name="A126002270X">Data12!$HK$1:$HK$10,Data12!$HK$11:$HK$17</definedName>
    <definedName name="A126002270X_Data">Data12!$HK$11:$HK$17</definedName>
    <definedName name="A126002270X_Latest">Data12!$HK$17</definedName>
    <definedName name="A126002274J">Data13!$AO$1:$AO$10,Data13!$AO$11:$AO$17</definedName>
    <definedName name="A126002274J_Data">Data13!$AO$11:$AO$17</definedName>
    <definedName name="A126002274J_Latest">Data13!$AO$17</definedName>
    <definedName name="A126002282J">Data14!$M$1:$M$10,Data14!$M$11:$M$17</definedName>
    <definedName name="A126002282J_Data">Data14!$M$11:$M$17</definedName>
    <definedName name="A126002282J_Latest">Data14!$M$17</definedName>
    <definedName name="A126002286T">Data14!$BI$1:$BI$10,Data14!$BI$11:$BI$17</definedName>
    <definedName name="A126002286T_Data">Data14!$BI$11:$BI$17</definedName>
    <definedName name="A126002286T_Latest">Data14!$BI$17</definedName>
    <definedName name="A126002290J">Data12!$FO$1:$FO$10,Data12!$FO$11:$FO$17</definedName>
    <definedName name="A126002290J_Data">Data12!$FO$11:$FO$17</definedName>
    <definedName name="A126002290J_Latest">Data12!$FO$17</definedName>
    <definedName name="A126002302F">Data12!$GM$1:$GM$10,Data12!$GM$11:$GM$17</definedName>
    <definedName name="A126002302F_Data">Data12!$GM$11:$GM$17</definedName>
    <definedName name="A126002302F_Latest">Data12!$GM$17</definedName>
    <definedName name="A126002306R">Data12!$II$1:$II$10,Data12!$II$11:$II$17</definedName>
    <definedName name="A126002306R_Data">Data12!$II$11:$II$17</definedName>
    <definedName name="A126002306R_Latest">Data12!$II$17</definedName>
    <definedName name="A126002310F">Data13!$Q$1:$Q$10,Data13!$Q$11:$Q$17</definedName>
    <definedName name="A126002310F_Data">Data13!$Q$11:$Q$17</definedName>
    <definedName name="A126002310F_Latest">Data13!$Q$17</definedName>
    <definedName name="A126002314R">Data13!$DU$1:$DU$10,Data13!$DU$11:$DU$17</definedName>
    <definedName name="A126002314R_Data">Data13!$DU$11:$DU$17</definedName>
    <definedName name="A126002314R_Latest">Data13!$DU$17</definedName>
    <definedName name="A126002318X">Data13!$FK$1:$FK$10,Data13!$FK$11:$FK$17</definedName>
    <definedName name="A126002318X_Data">Data13!$FK$11:$FK$17</definedName>
    <definedName name="A126002318X_Latest">Data13!$FK$17</definedName>
    <definedName name="A126002322R">Data18!$GY$1:$GY$10,Data18!$GY$11:$GY$17</definedName>
    <definedName name="A126002322R_Data">Data18!$GY$11:$GY$17</definedName>
    <definedName name="A126002322R_Latest">Data18!$GY$17</definedName>
    <definedName name="A126002326X">Data18!$HW$1:$HW$10,Data18!$HW$11:$HW$17</definedName>
    <definedName name="A126002326X_Data">Data18!$HW$11:$HW$17</definedName>
    <definedName name="A126002326X_Latest">Data18!$HW$17</definedName>
    <definedName name="A126002330R">Data19!$AC$1:$AC$10,Data19!$AC$11:$AC$17</definedName>
    <definedName name="A126002330R_Data">Data19!$AC$11:$AC$17</definedName>
    <definedName name="A126002330R_Latest">Data19!$AC$17</definedName>
    <definedName name="A126002334X">Data18!$CO$1:$CO$10,Data18!$CO$11:$CO$17</definedName>
    <definedName name="A126002334X_Data">Data18!$CO$11:$CO$17</definedName>
    <definedName name="A126002334X_Latest">Data18!$CO$17</definedName>
    <definedName name="A126002338J">Data18!$GA$1:$GA$10,Data18!$GA$11:$GA$17</definedName>
    <definedName name="A126002338J_Data">Data18!$GA$11:$GA$17</definedName>
    <definedName name="A126002338J_Latest">Data18!$GA$17</definedName>
    <definedName name="A126002342X">Data17!$HC$1:$HC$10,Data17!$HC$11:$HC$17</definedName>
    <definedName name="A126002342X_Data">Data17!$HC$11:$HC$17</definedName>
    <definedName name="A126002342X_Latest">Data17!$HC$17</definedName>
    <definedName name="A126002346J">Data18!$AG$1:$AG$10,Data18!$AG$11:$AG$17</definedName>
    <definedName name="A126002346J_Data">Data18!$AG$11:$AG$17</definedName>
    <definedName name="A126002346J_Latest">Data18!$AG$17</definedName>
    <definedName name="A126002354J">Data19!$E$1:$E$10,Data19!$E$11:$E$17</definedName>
    <definedName name="A126002354J_Data">Data19!$E$11:$E$17</definedName>
    <definedName name="A126002354J_Latest">Data19!$E$17</definedName>
    <definedName name="A126002358T">Data19!$BA$1:$BA$10,Data19!$BA$11:$BA$17</definedName>
    <definedName name="A126002358T_Data">Data19!$BA$11:$BA$17</definedName>
    <definedName name="A126002358T_Latest">Data19!$BA$17</definedName>
    <definedName name="A126002362J">Data17!$FG$1:$FG$10,Data17!$FG$11:$FG$17</definedName>
    <definedName name="A126002362J_Data">Data17!$FG$11:$FG$17</definedName>
    <definedName name="A126002362J_Latest">Data17!$FG$17</definedName>
    <definedName name="A126002374T">Data17!$GE$1:$GE$10,Data17!$GE$11:$GE$17</definedName>
    <definedName name="A126002374T_Data">Data17!$GE$11:$GE$17</definedName>
    <definedName name="A126002374T_Latest">Data17!$GE$17</definedName>
    <definedName name="A126002378A">Data17!$IA$1:$IA$10,Data17!$IA$11:$IA$17</definedName>
    <definedName name="A126002378A_Data">Data17!$IA$11:$IA$17</definedName>
    <definedName name="A126002378A_Latest">Data17!$IA$17</definedName>
    <definedName name="A126002382T">Data18!$I$1:$I$10,Data18!$I$11:$I$17</definedName>
    <definedName name="A126002382T_Data">Data18!$I$11:$I$17</definedName>
    <definedName name="A126002382T_Latest">Data18!$I$17</definedName>
    <definedName name="A126002386A">Data18!$DM$1:$DM$10,Data18!$DM$11:$DM$17</definedName>
    <definedName name="A126002386A_Data">Data18!$DM$11:$DM$17</definedName>
    <definedName name="A126002386A_Latest">Data18!$DM$17</definedName>
    <definedName name="A126002390T">Data18!$FC$1:$FC$10,Data18!$FC$11:$FC$17</definedName>
    <definedName name="A126002390T_Data">Data18!$FC$11:$FC$17</definedName>
    <definedName name="A126002390T_Latest">Data18!$FC$17</definedName>
    <definedName name="A126002394A">Data20!$DQ$1:$DQ$10,Data20!$DQ$11:$DQ$17</definedName>
    <definedName name="A126002394A_Data">Data20!$DQ$11:$DQ$17</definedName>
    <definedName name="A126002394A_Latest">Data20!$DQ$17</definedName>
    <definedName name="A126002398K">Data20!$EO$1:$EO$10,Data20!$EO$11:$EO$17</definedName>
    <definedName name="A126002398K_Data">Data20!$EO$11:$EO$17</definedName>
    <definedName name="A126002398K_Latest">Data20!$EO$17</definedName>
    <definedName name="A126002402R">Data20!$GK$1:$GK$10,Data20!$GK$11:$GK$17</definedName>
    <definedName name="A126002402R_Data">Data20!$GK$11:$GK$17</definedName>
    <definedName name="A126002402R_Latest">Data20!$GK$17</definedName>
    <definedName name="A126002406X">Data20!$G$1:$G$10,Data20!$G$11:$G$17</definedName>
    <definedName name="A126002406X_Data">Data20!$G$11:$G$17</definedName>
    <definedName name="A126002406X_Latest">Data20!$G$17</definedName>
    <definedName name="A126002410R">Data20!$CS$1:$CS$10,Data20!$CS$11:$CS$17</definedName>
    <definedName name="A126002410R_Data">Data20!$CS$11:$CS$17</definedName>
    <definedName name="A126002410R_Latest">Data20!$CS$17</definedName>
    <definedName name="A126002414X">Data19!$DU$1:$DU$10,Data19!$DU$11:$DU$17</definedName>
    <definedName name="A126002414X_Data">Data19!$DU$11:$DU$17</definedName>
    <definedName name="A126002414X_Latest">Data19!$DU$17</definedName>
    <definedName name="A126002418J">Data19!$GO$1:$GO$10,Data19!$GO$11:$GO$17</definedName>
    <definedName name="A126002418J_Data">Data19!$GO$11:$GO$17</definedName>
    <definedName name="A126002418J_Latest">Data19!$GO$17</definedName>
    <definedName name="A126002426J">Data20!$FM$1:$FM$10,Data20!$FM$11:$FM$17</definedName>
    <definedName name="A126002426J_Data">Data20!$FM$11:$FM$17</definedName>
    <definedName name="A126002426J_Latest">Data20!$FM$17</definedName>
    <definedName name="A126002430X">Data20!$HI$1:$HI$10,Data20!$HI$11:$HI$17</definedName>
    <definedName name="A126002430X_Data">Data20!$HI$11:$HI$17</definedName>
    <definedName name="A126002430X_Latest">Data20!$HI$17</definedName>
    <definedName name="A126002434J">Data19!$BY$1:$BY$10,Data19!$BY$11:$BY$17</definedName>
    <definedName name="A126002434J_Data">Data19!$BY$11:$BY$17</definedName>
    <definedName name="A126002434J_Latest">Data19!$BY$17</definedName>
    <definedName name="A126002446T">Data19!$CW$1:$CW$10,Data19!$CW$11:$CW$17</definedName>
    <definedName name="A126002446T_Data">Data19!$CW$11:$CW$17</definedName>
    <definedName name="A126002446T_Latest">Data19!$CW$17</definedName>
    <definedName name="A126002450J">Data19!$ES$1:$ES$10,Data19!$ES$11:$ES$17</definedName>
    <definedName name="A126002450J_Data">Data19!$ES$11:$ES$17</definedName>
    <definedName name="A126002450J_Latest">Data19!$ES$17</definedName>
    <definedName name="A126002454T">Data19!$FQ$1:$FQ$10,Data19!$FQ$11:$FQ$17</definedName>
    <definedName name="A126002454T_Data">Data19!$FQ$11:$FQ$17</definedName>
    <definedName name="A126002454T_Latest">Data19!$FQ$17</definedName>
    <definedName name="A126002458A">Data20!$AE$1:$AE$10,Data20!$AE$11:$AE$17</definedName>
    <definedName name="A126002458A_Data">Data20!$AE$11:$AE$17</definedName>
    <definedName name="A126002458A_Latest">Data20!$AE$17</definedName>
    <definedName name="A126002462T">Data20!$BU$1:$BU$10,Data20!$BU$11:$BU$17</definedName>
    <definedName name="A126002462T_Data">Data20!$BU$11:$BU$17</definedName>
    <definedName name="A126002462T_Latest">Data20!$BU$17</definedName>
    <definedName name="A126002466A">Data22!$AI$1:$AI$10,Data22!$AI$11:$AI$17</definedName>
    <definedName name="A126002466A_Data">Data22!$AI$11:$AI$17</definedName>
    <definedName name="A126002466A_Latest">Data22!$AI$17</definedName>
    <definedName name="A126002470T">Data22!$BG$1:$BG$10,Data22!$BG$11:$BG$17</definedName>
    <definedName name="A126002470T_Data">Data22!$BG$11:$BG$17</definedName>
    <definedName name="A126002470T_Latest">Data22!$BG$17</definedName>
    <definedName name="A126002474A">Data22!$DC$1:$DC$10,Data22!$DC$11:$DC$17</definedName>
    <definedName name="A126002474A_Data">Data22!$DC$11:$DC$17</definedName>
    <definedName name="A126002474A_Latest">Data22!$DC$17</definedName>
    <definedName name="A126002478K">Data21!$FO$1:$FO$10,Data21!$FO$11:$FO$17</definedName>
    <definedName name="A126002478K_Data">Data21!$FO$11:$FO$17</definedName>
    <definedName name="A126002478K_Latest">Data21!$FO$17</definedName>
    <definedName name="A126002482A">Data22!$K$1:$K$10,Data22!$K$11:$K$17</definedName>
    <definedName name="A126002482A_Data">Data22!$K$11:$K$17</definedName>
    <definedName name="A126002482A_Latest">Data22!$K$17</definedName>
    <definedName name="A126002486K">Data21!$AM$1:$AM$10,Data21!$AM$11:$AM$17</definedName>
    <definedName name="A126002486K_Data">Data21!$AM$11:$AM$17</definedName>
    <definedName name="A126002486K_Latest">Data21!$AM$17</definedName>
    <definedName name="A126002490A">Data21!$DG$1:$DG$10,Data21!$DG$11:$DG$17</definedName>
    <definedName name="A126002490A_Data">Data21!$DG$11:$DG$17</definedName>
    <definedName name="A126002490A_Latest">Data21!$DG$17</definedName>
    <definedName name="A126002498V">Data22!$CE$1:$CE$10,Data22!$CE$11:$CE$17</definedName>
    <definedName name="A126002498V_Data">Data22!$CE$11:$CE$17</definedName>
    <definedName name="A126002498V_Latest">Data22!$CE$17</definedName>
    <definedName name="A126002502X">Data22!$EA$1:$EA$10,Data22!$EA$11:$EA$17</definedName>
    <definedName name="A126002502X_Data">Data22!$EA$11:$EA$17</definedName>
    <definedName name="A126002502X_Latest">Data22!$EA$17</definedName>
    <definedName name="A126002506J">Data20!$IG$1:$IG$10,Data20!$IG$11:$IG$17</definedName>
    <definedName name="A126002506J_Data">Data20!$IG$11:$IG$17</definedName>
    <definedName name="A126002506J_Latest">Data20!$IG$17</definedName>
    <definedName name="A126002518T">Data21!$O$1:$O$10,Data21!$O$11:$O$17</definedName>
    <definedName name="A126002518T_Data">Data21!$O$11:$O$17</definedName>
    <definedName name="A126002518T_Latest">Data21!$O$17</definedName>
    <definedName name="A126002522J">Data21!$BK$1:$BK$10,Data21!$BK$11:$BK$17</definedName>
    <definedName name="A126002522J_Data">Data21!$BK$11:$BK$17</definedName>
    <definedName name="A126002522J_Latest">Data21!$BK$17</definedName>
    <definedName name="A126002526T">Data21!$CI$1:$CI$10,Data21!$CI$11:$CI$17</definedName>
    <definedName name="A126002526T_Data">Data21!$CI$11:$CI$17</definedName>
    <definedName name="A126002526T_Latest">Data21!$CI$17</definedName>
    <definedName name="A126002530J">Data21!$GM$1:$GM$10,Data21!$GM$11:$GM$17</definedName>
    <definedName name="A126002530J_Data">Data21!$GM$11:$GM$17</definedName>
    <definedName name="A126002530J_Latest">Data21!$GM$17</definedName>
    <definedName name="A126002534T">Data21!$IC$1:$IC$10,Data21!$IC$11:$IC$17</definedName>
    <definedName name="A126002534T_Data">Data21!$IC$11:$IC$17</definedName>
    <definedName name="A126002534T_Latest">Data21!$IC$17</definedName>
    <definedName name="A126002538A">Data12!$AY$1:$AY$10,Data12!$AY$11:$AY$17</definedName>
    <definedName name="A126002538A_Data">Data12!$AY$11:$AY$17</definedName>
    <definedName name="A126002538A_Latest">Data12!$AY$17</definedName>
    <definedName name="A126002542T">Data12!$BW$1:$BW$10,Data12!$BW$11:$BW$17</definedName>
    <definedName name="A126002542T_Data">Data12!$BW$11:$BW$17</definedName>
    <definedName name="A126002542T_Latest">Data12!$BW$17</definedName>
    <definedName name="A126002546A">Data12!$DS$1:$DS$10,Data12!$DS$11:$DS$17</definedName>
    <definedName name="A126002546A_Data">Data12!$DS$11:$DS$17</definedName>
    <definedName name="A126002546A_Latest">Data12!$DS$17</definedName>
    <definedName name="A126002550T">Data11!$GE$1:$GE$10,Data11!$GE$11:$GE$17</definedName>
    <definedName name="A126002550T_Data">Data11!$GE$11:$GE$17</definedName>
    <definedName name="A126002550T_Latest">Data11!$GE$17</definedName>
    <definedName name="A126002554A">Data12!$AA$1:$AA$10,Data12!$AA$11:$AA$17</definedName>
    <definedName name="A126002554A_Data">Data12!$AA$11:$AA$17</definedName>
    <definedName name="A126002554A_Latest">Data12!$AA$17</definedName>
    <definedName name="A126002558K">Data11!$BC$1:$BC$10,Data11!$BC$11:$BC$17</definedName>
    <definedName name="A126002558K_Data">Data11!$BC$11:$BC$17</definedName>
    <definedName name="A126002558K_Latest">Data11!$BC$17</definedName>
    <definedName name="A126002562A">Data11!$DW$1:$DW$10,Data11!$DW$11:$DW$17</definedName>
    <definedName name="A126002562A_Data">Data11!$DW$11:$DW$17</definedName>
    <definedName name="A126002562A_Latest">Data11!$DW$17</definedName>
    <definedName name="A126002570A">Data12!$CU$1:$CU$10,Data12!$CU$11:$CU$17</definedName>
    <definedName name="A126002570A_Data">Data12!$CU$11:$CU$17</definedName>
    <definedName name="A126002570A_Latest">Data12!$CU$17</definedName>
    <definedName name="A126002574K">Data12!$EQ$1:$EQ$10,Data12!$EQ$11:$EQ$17</definedName>
    <definedName name="A126002574K_Data">Data12!$EQ$11:$EQ$17</definedName>
    <definedName name="A126002574K_Latest">Data12!$EQ$17</definedName>
    <definedName name="A126002578V">Data11!$G$1:$G$10,Data11!$G$11:$G$17</definedName>
    <definedName name="A126002578V_Data">Data11!$G$11:$G$17</definedName>
    <definedName name="A126002578V_Latest">Data11!$G$17</definedName>
    <definedName name="A126002590K">Data11!$AE$1:$AE$10,Data11!$AE$11:$AE$17</definedName>
    <definedName name="A126002590K_Data">Data11!$AE$11:$AE$17</definedName>
    <definedName name="A126002590K_Latest">Data11!$AE$17</definedName>
    <definedName name="A126002594V">Data11!$CA$1:$CA$10,Data11!$CA$11:$CA$17</definedName>
    <definedName name="A126002594V_Data">Data11!$CA$11:$CA$17</definedName>
    <definedName name="A126002594V_Latest">Data11!$CA$17</definedName>
    <definedName name="A126002598C">Data11!$CY$1:$CY$10,Data11!$CY$11:$CY$17</definedName>
    <definedName name="A126002598C_Data">Data11!$CY$11:$CY$17</definedName>
    <definedName name="A126002598C_Latest">Data11!$CY$17</definedName>
    <definedName name="A126002602J">Data11!$HC$1:$HC$10,Data11!$HC$11:$HC$17</definedName>
    <definedName name="A126002602J_Data">Data11!$HC$11:$HC$17</definedName>
    <definedName name="A126002602J_Latest">Data11!$HC$17</definedName>
    <definedName name="A126002606T">Data12!$C$1:$C$10,Data12!$C$11:$C$17</definedName>
    <definedName name="A126002606T_Data">Data12!$C$11:$C$17</definedName>
    <definedName name="A126002606T_Latest">Data12!$C$17</definedName>
    <definedName name="A126002610J">Data15!$DY$1:$DY$10,Data15!$DY$11:$DY$17</definedName>
    <definedName name="A126002610J_Data">Data15!$DY$11:$DY$17</definedName>
    <definedName name="A126002610J_Latest">Data15!$DY$17</definedName>
    <definedName name="A126002614T">Data15!$EW$1:$EW$10,Data15!$EW$11:$EW$17</definedName>
    <definedName name="A126002614T_Data">Data15!$EW$11:$EW$17</definedName>
    <definedName name="A126002614T_Latest">Data15!$EW$17</definedName>
    <definedName name="A126002618A">Data15!$GS$1:$GS$10,Data15!$GS$11:$GS$17</definedName>
    <definedName name="A126002618A_Data">Data15!$GS$11:$GS$17</definedName>
    <definedName name="A126002618A_Latest">Data15!$GS$17</definedName>
    <definedName name="A126002622T">Data15!$O$1:$O$10,Data15!$O$11:$O$17</definedName>
    <definedName name="A126002622T_Data">Data15!$O$11:$O$17</definedName>
    <definedName name="A126002622T_Latest">Data15!$O$17</definedName>
    <definedName name="A126002626A">Data15!$DA$1:$DA$10,Data15!$DA$11:$DA$17</definedName>
    <definedName name="A126002626A_Data">Data15!$DA$11:$DA$17</definedName>
    <definedName name="A126002626A_Latest">Data15!$DA$17</definedName>
    <definedName name="A126002630T">Data14!$EC$1:$EC$10,Data14!$EC$11:$EC$17</definedName>
    <definedName name="A126002630T_Data">Data14!$EC$11:$EC$17</definedName>
    <definedName name="A126002630T_Latest">Data14!$EC$17</definedName>
    <definedName name="A126002634A">Data14!$GW$1:$GW$10,Data14!$GW$11:$GW$17</definedName>
    <definedName name="A126002634A_Data">Data14!$GW$11:$GW$17</definedName>
    <definedName name="A126002634A_Latest">Data14!$GW$17</definedName>
    <definedName name="A126002642A">Data15!$FU$1:$FU$10,Data15!$FU$11:$FU$17</definedName>
    <definedName name="A126002642A_Data">Data15!$FU$11:$FU$17</definedName>
    <definedName name="A126002642A_Latest">Data15!$FU$17</definedName>
    <definedName name="A126002646K">Data15!$HQ$1:$HQ$10,Data15!$HQ$11:$HQ$17</definedName>
    <definedName name="A126002646K_Data">Data15!$HQ$11:$HQ$17</definedName>
    <definedName name="A126002646K_Latest">Data15!$HQ$17</definedName>
    <definedName name="A126002650A">Data14!$CG$1:$CG$10,Data14!$CG$11:$CG$17</definedName>
    <definedName name="A126002650A_Data">Data14!$CG$11:$CG$17</definedName>
    <definedName name="A126002650A_Latest">Data14!$CG$17</definedName>
    <definedName name="A126002662K">Data14!$DE$1:$DE$10,Data14!$DE$11:$DE$17</definedName>
    <definedName name="A126002662K_Data">Data14!$DE$11:$DE$17</definedName>
    <definedName name="A126002662K_Latest">Data14!$DE$17</definedName>
    <definedName name="A126002666V">Data14!$FA$1:$FA$10,Data14!$FA$11:$FA$17</definedName>
    <definedName name="A126002666V_Data">Data14!$FA$11:$FA$17</definedName>
    <definedName name="A126002666V_Latest">Data14!$FA$17</definedName>
    <definedName name="A126002670K">Data14!$FY$1:$FY$10,Data14!$FY$11:$FY$17</definedName>
    <definedName name="A126002670K_Data">Data14!$FY$11:$FY$17</definedName>
    <definedName name="A126002670K_Latest">Data14!$FY$17</definedName>
    <definedName name="A126002674V">Data15!$AM$1:$AM$10,Data15!$AM$11:$AM$17</definedName>
    <definedName name="A126002674V_Data">Data15!$AM$11:$AM$17</definedName>
    <definedName name="A126002674V_Latest">Data15!$AM$17</definedName>
    <definedName name="A126002678C">Data15!$CC$1:$CC$10,Data15!$CC$11:$CC$17</definedName>
    <definedName name="A126002678C_Data">Data15!$CC$11:$CC$17</definedName>
    <definedName name="A126002678C_Latest">Data15!$CC$17</definedName>
    <definedName name="A126002682V">Data17!$AQ$1:$AQ$10,Data17!$AQ$11:$AQ$17</definedName>
    <definedName name="A126002682V_Data">Data17!$AQ$11:$AQ$17</definedName>
    <definedName name="A126002682V_Latest">Data17!$AQ$17</definedName>
    <definedName name="A126002686C">Data17!$BO$1:$BO$10,Data17!$BO$11:$BO$17</definedName>
    <definedName name="A126002686C_Data">Data17!$BO$11:$BO$17</definedName>
    <definedName name="A126002686C_Latest">Data17!$BO$17</definedName>
    <definedName name="A126002690V">Data17!$DK$1:$DK$10,Data17!$DK$11:$DK$17</definedName>
    <definedName name="A126002690V_Data">Data17!$DK$11:$DK$17</definedName>
    <definedName name="A126002690V_Latest">Data17!$DK$17</definedName>
    <definedName name="A126002694C">Data16!$FW$1:$FW$10,Data16!$FW$11:$FW$17</definedName>
    <definedName name="A126002694C_Data">Data16!$FW$11:$FW$17</definedName>
    <definedName name="A126002694C_Latest">Data16!$FW$17</definedName>
    <definedName name="A126002698L">Data17!$S$1:$S$10,Data17!$S$11:$S$17</definedName>
    <definedName name="A126002698L_Data">Data17!$S$11:$S$17</definedName>
    <definedName name="A126002698L_Latest">Data17!$S$17</definedName>
    <definedName name="A126002702T">Data16!$AU$1:$AU$10,Data16!$AU$11:$AU$17</definedName>
    <definedName name="A126002702T_Data">Data16!$AU$11:$AU$17</definedName>
    <definedName name="A126002702T_Latest">Data16!$AU$17</definedName>
    <definedName name="A126002706A">Data16!$DO$1:$DO$10,Data16!$DO$11:$DO$17</definedName>
    <definedName name="A126002706A_Data">Data16!$DO$11:$DO$17</definedName>
    <definedName name="A126002706A_Latest">Data16!$DO$17</definedName>
    <definedName name="A126002714A">Data17!$CM$1:$CM$10,Data17!$CM$11:$CM$17</definedName>
    <definedName name="A126002714A_Data">Data17!$CM$11:$CM$17</definedName>
    <definedName name="A126002714A_Latest">Data17!$CM$17</definedName>
    <definedName name="A126002718K">Data17!$EI$1:$EI$10,Data17!$EI$11:$EI$17</definedName>
    <definedName name="A126002718K_Data">Data17!$EI$11:$EI$17</definedName>
    <definedName name="A126002718K_Latest">Data17!$EI$17</definedName>
    <definedName name="A126002722A">Data15!$IO$1:$IO$10,Data15!$IO$11:$IO$17</definedName>
    <definedName name="A126002722A_Data">Data15!$IO$11:$IO$17</definedName>
    <definedName name="A126002722A_Latest">Data15!$IO$17</definedName>
    <definedName name="A126002734K">Data16!$W$1:$W$10,Data16!$W$11:$W$17</definedName>
    <definedName name="A126002734K_Data">Data16!$W$11:$W$17</definedName>
    <definedName name="A126002734K_Latest">Data16!$W$17</definedName>
    <definedName name="A126002738V">Data16!$BS$1:$BS$10,Data16!$BS$11:$BS$17</definedName>
    <definedName name="A126002738V_Data">Data16!$BS$11:$BS$17</definedName>
    <definedName name="A126002738V_Latest">Data16!$BS$17</definedName>
    <definedName name="A126002742K">Data16!$CQ$1:$CQ$10,Data16!$CQ$11:$CQ$17</definedName>
    <definedName name="A126002742K_Data">Data16!$CQ$11:$CQ$17</definedName>
    <definedName name="A126002742K_Latest">Data16!$CQ$17</definedName>
    <definedName name="A126002746V">Data16!$GU$1:$GU$10,Data16!$GU$11:$GU$17</definedName>
    <definedName name="A126002746V_Data">Data16!$GU$11:$GU$17</definedName>
    <definedName name="A126002746V_Latest">Data16!$GU$17</definedName>
    <definedName name="A126002750K">Data16!$IK$1:$IK$10,Data16!$IK$11:$IK$17</definedName>
    <definedName name="A126002750K_Data">Data16!$IK$11:$IK$17</definedName>
    <definedName name="A126002750K_Latest">Data16!$IK$17</definedName>
    <definedName name="A126002754V">Data2!$BC$1:$BC$10,Data2!$BC$11:$BC$17</definedName>
    <definedName name="A126002754V_Data">Data2!$BC$11:$BC$17</definedName>
    <definedName name="A126002754V_Latest">Data2!$BC$17</definedName>
    <definedName name="A126002758C">Data2!$CA$1:$CA$10,Data2!$CA$11:$CA$17</definedName>
    <definedName name="A126002758C_Data">Data2!$CA$11:$CA$17</definedName>
    <definedName name="A126002758C_Latest">Data2!$CA$17</definedName>
    <definedName name="A126002762V">Data2!$DW$1:$DW$10,Data2!$DW$11:$DW$17</definedName>
    <definedName name="A126002762V_Data">Data2!$DW$11:$DW$17</definedName>
    <definedName name="A126002762V_Latest">Data2!$DW$17</definedName>
    <definedName name="A126002766C">Data1!$GI$1:$GI$10,Data1!$GI$11:$GI$17</definedName>
    <definedName name="A126002766C_Data">Data1!$GI$11:$GI$17</definedName>
    <definedName name="A126002766C_Latest">Data1!$GI$17</definedName>
    <definedName name="A126002770V">Data2!$AE$1:$AE$10,Data2!$AE$11:$AE$17</definedName>
    <definedName name="A126002770V_Data">Data2!$AE$11:$AE$17</definedName>
    <definedName name="A126002770V_Latest">Data2!$AE$17</definedName>
    <definedName name="A126002774C">Data1!$BG$1:$BG$10,Data1!$BG$11:$BG$17</definedName>
    <definedName name="A126002774C_Data">Data1!$BG$11:$BG$17</definedName>
    <definedName name="A126002774C_Latest">Data1!$BG$17</definedName>
    <definedName name="A126002778L">Data1!$EA$1:$EA$10,Data1!$EA$11:$EA$17</definedName>
    <definedName name="A126002778L_Data">Data1!$EA$11:$EA$17</definedName>
    <definedName name="A126002778L_Latest">Data1!$EA$17</definedName>
    <definedName name="A126002782C">Data1!$EY$1:$EY$10,Data1!$EY$11:$EY$17</definedName>
    <definedName name="A126002782C_Data">Data1!$EY$11:$EY$17</definedName>
    <definedName name="A126002782C_Latest">Data1!$EY$17</definedName>
    <definedName name="A126002786L">Data2!$CY$1:$CY$10,Data2!$CY$11:$CY$17</definedName>
    <definedName name="A126002786L_Data">Data2!$CY$11:$CY$17</definedName>
    <definedName name="A126002786L_Latest">Data2!$CY$17</definedName>
    <definedName name="A126002790C">Data2!$EU$1:$EU$10,Data2!$EU$11:$EU$17</definedName>
    <definedName name="A126002790C_Data">Data2!$EU$11:$EU$17</definedName>
    <definedName name="A126002790C_Latest">Data2!$EU$17</definedName>
    <definedName name="A126002794L">Data1!$K$1:$K$10,Data1!$K$11:$K$17</definedName>
    <definedName name="A126002794L_Data">Data1!$K$11:$K$17</definedName>
    <definedName name="A126002794L_Latest">Data1!$K$17</definedName>
    <definedName name="A126002798W">Data1!$FQ$1:$FQ$10,Data1!$FQ$11:$FQ$17</definedName>
    <definedName name="A126002798W_Data">Data1!$FQ$11:$FQ$17</definedName>
    <definedName name="A126002798W_Latest">Data1!$FQ$17</definedName>
    <definedName name="A126002802A">Data1!$IE$1:$IE$10,Data1!$IE$11:$IE$17</definedName>
    <definedName name="A126002802A_Data">Data1!$IE$11:$IE$17</definedName>
    <definedName name="A126002802A_Latest">Data1!$IE$17</definedName>
    <definedName name="A126002806K">Data1!$AI$1:$AI$10,Data1!$AI$11:$AI$17</definedName>
    <definedName name="A126002806K_Data">Data1!$AI$11:$AI$17</definedName>
    <definedName name="A126002806K_Latest">Data1!$AI$17</definedName>
    <definedName name="A126002810A">Data1!$CE$1:$CE$10,Data1!$CE$11:$CE$17</definedName>
    <definedName name="A126002810A_Data">Data1!$CE$11:$CE$17</definedName>
    <definedName name="A126002810A_Latest">Data1!$CE$17</definedName>
    <definedName name="A126002814K">Data1!$DC$1:$DC$10,Data1!$DC$11:$DC$17</definedName>
    <definedName name="A126002814K_Data">Data1!$DC$11:$DC$17</definedName>
    <definedName name="A126002814K_Latest">Data1!$DC$17</definedName>
    <definedName name="A126002818V">Data1!$HG$1:$HG$10,Data1!$HG$11:$HG$17</definedName>
    <definedName name="A126002818V_Data">Data1!$HG$11:$HG$17</definedName>
    <definedName name="A126002818V_Latest">Data1!$HG$17</definedName>
    <definedName name="A126002822K">Data2!$G$1:$G$10,Data2!$G$11:$G$17</definedName>
    <definedName name="A126002822K_Data">Data2!$G$11:$G$17</definedName>
    <definedName name="A126002822K_Latest">Data2!$G$17</definedName>
    <definedName name="A126002826V">Data23!$GE$1:$GE$10,Data23!$GE$11:$GE$17</definedName>
    <definedName name="A126002826V_Data">Data23!$GE$11:$GE$17</definedName>
    <definedName name="A126002826V_Latest">Data23!$GE$17</definedName>
    <definedName name="A126002830K">Data23!$HC$1:$HC$10,Data23!$HC$11:$HC$17</definedName>
    <definedName name="A126002830K_Data">Data23!$HC$11:$HC$17</definedName>
    <definedName name="A126002830K_Latest">Data23!$HC$17</definedName>
    <definedName name="A126002834V">Data24!$I$1:$I$10,Data24!$I$11:$I$17</definedName>
    <definedName name="A126002834V_Data">Data24!$I$11:$I$17</definedName>
    <definedName name="A126002834V_Latest">Data24!$I$17</definedName>
    <definedName name="A126002838C">Data23!$BU$1:$BU$10,Data23!$BU$11:$BU$17</definedName>
    <definedName name="A126002838C_Data">Data23!$BU$11:$BU$17</definedName>
    <definedName name="A126002838C_Latest">Data23!$BU$17</definedName>
    <definedName name="A126002842V">Data23!$FG$1:$FG$10,Data23!$FG$11:$FG$17</definedName>
    <definedName name="A126002842V_Data">Data23!$FG$11:$FG$17</definedName>
    <definedName name="A126002842V_Latest">Data23!$FG$17</definedName>
    <definedName name="A126002846C">Data22!$GI$1:$GI$10,Data22!$GI$11:$GI$17</definedName>
    <definedName name="A126002846C_Data">Data22!$GI$11:$GI$17</definedName>
    <definedName name="A126002846C_Latest">Data22!$GI$17</definedName>
    <definedName name="A126002850V">Data23!$M$1:$M$10,Data23!$M$11:$M$17</definedName>
    <definedName name="A126002850V_Data">Data23!$M$11:$M$17</definedName>
    <definedName name="A126002850V_Latest">Data23!$M$17</definedName>
    <definedName name="A126002854C">Data23!$AK$1:$AK$10,Data23!$AK$11:$AK$17</definedName>
    <definedName name="A126002854C_Data">Data23!$AK$11:$AK$17</definedName>
    <definedName name="A126002854C_Latest">Data23!$AK$17</definedName>
    <definedName name="A126002858L">Data23!$IA$1:$IA$10,Data23!$IA$11:$IA$17</definedName>
    <definedName name="A126002858L_Data">Data23!$IA$11:$IA$17</definedName>
    <definedName name="A126002858L_Latest">Data23!$IA$17</definedName>
    <definedName name="A126002862C">Data24!$AG$1:$AG$10,Data24!$AG$11:$AG$17</definedName>
    <definedName name="A126002862C_Data">Data24!$AG$11:$AG$17</definedName>
    <definedName name="A126002862C_Latest">Data24!$AG$17</definedName>
    <definedName name="A126002866L">Data22!$EM$1:$EM$10,Data22!$EM$11:$EM$17</definedName>
    <definedName name="A126002866L_Data">Data22!$EM$11:$EM$17</definedName>
    <definedName name="A126002866L_Latest">Data22!$EM$17</definedName>
    <definedName name="A126002870C">Data23!$BC$1:$BC$10,Data23!$BC$11:$BC$17</definedName>
    <definedName name="A126002870C_Data">Data23!$BC$11:$BC$17</definedName>
    <definedName name="A126002870C_Latest">Data23!$BC$17</definedName>
    <definedName name="A126002874L">Data23!$DQ$1:$DQ$10,Data23!$DQ$11:$DQ$17</definedName>
    <definedName name="A126002874L_Data">Data23!$DQ$11:$DQ$17</definedName>
    <definedName name="A126002874L_Latest">Data23!$DQ$17</definedName>
    <definedName name="A126002878W">Data22!$FK$1:$FK$10,Data22!$FK$11:$FK$17</definedName>
    <definedName name="A126002878W_Data">Data22!$FK$11:$FK$17</definedName>
    <definedName name="A126002878W_Latest">Data22!$FK$17</definedName>
    <definedName name="A126002882L">Data22!$HG$1:$HG$10,Data22!$HG$11:$HG$17</definedName>
    <definedName name="A126002882L_Data">Data22!$HG$11:$HG$17</definedName>
    <definedName name="A126002882L_Latest">Data22!$HG$17</definedName>
    <definedName name="A126002886W">Data22!$IE$1:$IE$10,Data22!$IE$11:$IE$17</definedName>
    <definedName name="A126002886W_Data">Data22!$IE$11:$IE$17</definedName>
    <definedName name="A126002886W_Latest">Data22!$IE$17</definedName>
    <definedName name="A126002890L">Data23!$CS$1:$CS$10,Data23!$CS$11:$CS$17</definedName>
    <definedName name="A126002890L_Data">Data23!$CS$11:$CS$17</definedName>
    <definedName name="A126002890L_Latest">Data23!$CS$17</definedName>
    <definedName name="A126002894W">Data23!$EI$1:$EI$10,Data23!$EI$11:$EI$17</definedName>
    <definedName name="A126002894W_Data">Data23!$EI$11:$EI$17</definedName>
    <definedName name="A126002894W_Latest">Data23!$EI$17</definedName>
    <definedName name="A126002898F">Data13!$GU$1:$GU$10,Data13!$GU$11:$GU$17</definedName>
    <definedName name="A126002898F_Data">Data13!$GU$11:$GU$17</definedName>
    <definedName name="A126002898F_Latest">Data13!$GU$17</definedName>
    <definedName name="A126002902K">Data13!$HS$1:$HS$10,Data13!$HS$11:$HS$17</definedName>
    <definedName name="A126002902K_Data">Data13!$HS$11:$HS$17</definedName>
    <definedName name="A126002902K_Latest">Data13!$HS$17</definedName>
    <definedName name="A126002906V">Data14!$Y$1:$Y$10,Data14!$Y$11:$Y$17</definedName>
    <definedName name="A126002906V_Data">Data14!$Y$11:$Y$17</definedName>
    <definedName name="A126002906V_Latest">Data14!$Y$17</definedName>
    <definedName name="A126002910K">Data13!$CK$1:$CK$10,Data13!$CK$11:$CK$17</definedName>
    <definedName name="A126002910K_Data">Data13!$CK$11:$CK$17</definedName>
    <definedName name="A126002910K_Latest">Data13!$CK$17</definedName>
    <definedName name="A126002914V">Data13!$FW$1:$FW$10,Data13!$FW$11:$FW$17</definedName>
    <definedName name="A126002914V_Data">Data13!$FW$11:$FW$17</definedName>
    <definedName name="A126002914V_Latest">Data13!$FW$17</definedName>
    <definedName name="A126002918C">Data12!$GY$1:$GY$10,Data12!$GY$11:$GY$17</definedName>
    <definedName name="A126002918C_Data">Data12!$GY$11:$GY$17</definedName>
    <definedName name="A126002918C_Latest">Data12!$GY$17</definedName>
    <definedName name="A126002922V">Data13!$AC$1:$AC$10,Data13!$AC$11:$AC$17</definedName>
    <definedName name="A126002922V_Data">Data13!$AC$11:$AC$17</definedName>
    <definedName name="A126002922V_Latest">Data13!$AC$17</definedName>
    <definedName name="A126002926C">Data13!$BA$1:$BA$10,Data13!$BA$11:$BA$17</definedName>
    <definedName name="A126002926C_Data">Data13!$BA$11:$BA$17</definedName>
    <definedName name="A126002926C_Latest">Data13!$BA$17</definedName>
    <definedName name="A126002930V">Data13!$IQ$1:$IQ$10,Data13!$IQ$11:$IQ$17</definedName>
    <definedName name="A126002930V_Data">Data13!$IQ$11:$IQ$17</definedName>
    <definedName name="A126002930V_Latest">Data13!$IQ$17</definedName>
    <definedName name="A126002934C">Data14!$AW$1:$AW$10,Data14!$AW$11:$AW$17</definedName>
    <definedName name="A126002934C_Data">Data14!$AW$11:$AW$17</definedName>
    <definedName name="A126002934C_Latest">Data14!$AW$17</definedName>
    <definedName name="A126002938L">Data12!$FC$1:$FC$10,Data12!$FC$11:$FC$17</definedName>
    <definedName name="A126002938L_Data">Data12!$FC$11:$FC$17</definedName>
    <definedName name="A126002938L_Latest">Data12!$FC$17</definedName>
    <definedName name="A126002942C">Data13!$BS$1:$BS$10,Data13!$BS$11:$BS$17</definedName>
    <definedName name="A126002942C_Data">Data13!$BS$11:$BS$17</definedName>
    <definedName name="A126002942C_Latest">Data13!$BS$17</definedName>
    <definedName name="A126002946L">Data13!$EG$1:$EG$10,Data13!$EG$11:$EG$17</definedName>
    <definedName name="A126002946L_Data">Data13!$EG$11:$EG$17</definedName>
    <definedName name="A126002946L_Latest">Data13!$EG$17</definedName>
    <definedName name="A126002950C">Data12!$GA$1:$GA$10,Data12!$GA$11:$GA$17</definedName>
    <definedName name="A126002950C_Data">Data12!$GA$11:$GA$17</definedName>
    <definedName name="A126002950C_Latest">Data12!$GA$17</definedName>
    <definedName name="A126002954L">Data12!$HW$1:$HW$10,Data12!$HW$11:$HW$17</definedName>
    <definedName name="A126002954L_Data">Data12!$HW$11:$HW$17</definedName>
    <definedName name="A126002954L_Latest">Data12!$HW$17</definedName>
    <definedName name="A126002958W">Data13!$E$1:$E$10,Data13!$E$11:$E$17</definedName>
    <definedName name="A126002958W_Data">Data13!$E$11:$E$17</definedName>
    <definedName name="A126002958W_Latest">Data13!$E$17</definedName>
    <definedName name="A126002962L">Data13!$DI$1:$DI$10,Data13!$DI$11:$DI$17</definedName>
    <definedName name="A126002962L_Data">Data13!$DI$11:$DI$17</definedName>
    <definedName name="A126002962L_Latest">Data13!$DI$17</definedName>
    <definedName name="A126002966W">Data13!$EY$1:$EY$10,Data13!$EY$11:$EY$17</definedName>
    <definedName name="A126002966W_Data">Data13!$EY$11:$EY$17</definedName>
    <definedName name="A126002966W_Latest">Data13!$EY$17</definedName>
    <definedName name="A126002970L">Data18!$GM$1:$GM$10,Data18!$GM$11:$GM$17</definedName>
    <definedName name="A126002970L_Data">Data18!$GM$11:$GM$17</definedName>
    <definedName name="A126002970L_Latest">Data18!$GM$17</definedName>
    <definedName name="A126002974W">Data18!$HK$1:$HK$10,Data18!$HK$11:$HK$17</definedName>
    <definedName name="A126002974W_Data">Data18!$HK$11:$HK$17</definedName>
    <definedName name="A126002974W_Latest">Data18!$HK$17</definedName>
    <definedName name="A126002978F">Data19!$Q$1:$Q$10,Data19!$Q$11:$Q$17</definedName>
    <definedName name="A126002978F_Data">Data19!$Q$11:$Q$17</definedName>
    <definedName name="A126002978F_Latest">Data19!$Q$17</definedName>
    <definedName name="A126002982W">Data18!$CC$1:$CC$10,Data18!$CC$11:$CC$17</definedName>
    <definedName name="A126002982W_Data">Data18!$CC$11:$CC$17</definedName>
    <definedName name="A126002982W_Latest">Data18!$CC$17</definedName>
    <definedName name="A126002986F">Data18!$FO$1:$FO$10,Data18!$FO$11:$FO$17</definedName>
    <definedName name="A126002986F_Data">Data18!$FO$11:$FO$17</definedName>
    <definedName name="A126002986F_Latest">Data18!$FO$17</definedName>
    <definedName name="A126002990W">Data17!$GQ$1:$GQ$10,Data17!$GQ$11:$GQ$17</definedName>
    <definedName name="A126002990W_Data">Data17!$GQ$11:$GQ$17</definedName>
    <definedName name="A126002990W_Latest">Data17!$GQ$17</definedName>
    <definedName name="A126002994F">Data18!$U$1:$U$10,Data18!$U$11:$U$17</definedName>
    <definedName name="A126002994F_Data">Data18!$U$11:$U$17</definedName>
    <definedName name="A126002994F_Latest">Data18!$U$17</definedName>
    <definedName name="A126002998R">Data18!$AS$1:$AS$10,Data18!$AS$11:$AS$17</definedName>
    <definedName name="A126002998R_Data">Data18!$AS$11:$AS$17</definedName>
    <definedName name="A126002998R_Latest">Data18!$AS$17</definedName>
    <definedName name="A126003002W">Data18!$II$1:$II$10,Data18!$II$11:$II$17</definedName>
    <definedName name="A126003002W_Data">Data18!$II$11:$II$17</definedName>
    <definedName name="A126003002W_Latest">Data18!$II$17</definedName>
    <definedName name="A126003006F">Data19!$AO$1:$AO$10,Data19!$AO$11:$AO$17</definedName>
    <definedName name="A126003006F_Data">Data19!$AO$11:$AO$17</definedName>
    <definedName name="A126003006F_Latest">Data19!$AO$17</definedName>
    <definedName name="A126003010W">Data17!$EU$1:$EU$10,Data17!$EU$11:$EU$17</definedName>
    <definedName name="A126003010W_Data">Data17!$EU$11:$EU$17</definedName>
    <definedName name="A126003010W_Latest">Data17!$EU$17</definedName>
    <definedName name="A126003014F">Data18!$BK$1:$BK$10,Data18!$BK$11:$BK$17</definedName>
    <definedName name="A126003014F_Data">Data18!$BK$11:$BK$17</definedName>
    <definedName name="A126003014F_Latest">Data18!$BK$17</definedName>
    <definedName name="A126003018R">Data18!$DY$1:$DY$10,Data18!$DY$11:$DY$17</definedName>
    <definedName name="A126003018R_Data">Data18!$DY$11:$DY$17</definedName>
    <definedName name="A126003018R_Latest">Data18!$DY$17</definedName>
    <definedName name="A126003022F">Data17!$FS$1:$FS$10,Data17!$FS$11:$FS$17</definedName>
    <definedName name="A126003022F_Data">Data17!$FS$11:$FS$17</definedName>
    <definedName name="A126003022F_Latest">Data17!$FS$17</definedName>
    <definedName name="A126003026R">Data17!$HO$1:$HO$10,Data17!$HO$11:$HO$17</definedName>
    <definedName name="A126003026R_Data">Data17!$HO$11:$HO$17</definedName>
    <definedName name="A126003026R_Latest">Data17!$HO$17</definedName>
    <definedName name="A126003030F">Data17!$IM$1:$IM$10,Data17!$IM$11:$IM$17</definedName>
    <definedName name="A126003030F_Data">Data17!$IM$11:$IM$17</definedName>
    <definedName name="A126003030F_Latest">Data17!$IM$17</definedName>
    <definedName name="A126003034R">Data18!$DA$1:$DA$10,Data18!$DA$11:$DA$17</definedName>
    <definedName name="A126003034R_Data">Data18!$DA$11:$DA$17</definedName>
    <definedName name="A126003034R_Latest">Data18!$DA$17</definedName>
    <definedName name="A126003038X">Data18!$EQ$1:$EQ$10,Data18!$EQ$11:$EQ$17</definedName>
    <definedName name="A126003038X_Data">Data18!$EQ$11:$EQ$17</definedName>
    <definedName name="A126003038X_Latest">Data18!$EQ$17</definedName>
    <definedName name="A126003042R">Data20!$DE$1:$DE$10,Data20!$DE$11:$DE$17</definedName>
    <definedName name="A126003042R_Data">Data20!$DE$11:$DE$17</definedName>
    <definedName name="A126003042R_Latest">Data20!$DE$17</definedName>
    <definedName name="A126003046X">Data20!$EC$1:$EC$10,Data20!$EC$11:$EC$17</definedName>
    <definedName name="A126003046X_Data">Data20!$EC$11:$EC$17</definedName>
    <definedName name="A126003046X_Latest">Data20!$EC$17</definedName>
    <definedName name="A126003050R">Data20!$FY$1:$FY$10,Data20!$FY$11:$FY$17</definedName>
    <definedName name="A126003050R_Data">Data20!$FY$11:$FY$17</definedName>
    <definedName name="A126003050R_Latest">Data20!$FY$17</definedName>
    <definedName name="A126003054X">Data19!$IK$1:$IK$10,Data19!$IK$11:$IK$17</definedName>
    <definedName name="A126003054X_Data">Data19!$IK$11:$IK$17</definedName>
    <definedName name="A126003054X_Latest">Data19!$IK$17</definedName>
    <definedName name="A126003058J">Data20!$CG$1:$CG$10,Data20!$CG$11:$CG$17</definedName>
    <definedName name="A126003058J_Data">Data20!$CG$11:$CG$17</definedName>
    <definedName name="A126003058J_Latest">Data20!$CG$17</definedName>
    <definedName name="A126003062X">Data19!$DI$1:$DI$10,Data19!$DI$11:$DI$17</definedName>
    <definedName name="A126003062X_Data">Data19!$DI$11:$DI$17</definedName>
    <definedName name="A126003062X_Latest">Data19!$DI$17</definedName>
    <definedName name="A126003066J">Data19!$GC$1:$GC$10,Data19!$GC$11:$GC$17</definedName>
    <definedName name="A126003066J_Data">Data19!$GC$11:$GC$17</definedName>
    <definedName name="A126003066J_Latest">Data19!$GC$17</definedName>
    <definedName name="A126003070X">Data19!$HA$1:$HA$10,Data19!$HA$11:$HA$17</definedName>
    <definedName name="A126003070X_Data">Data19!$HA$11:$HA$17</definedName>
    <definedName name="A126003070X_Latest">Data19!$HA$17</definedName>
    <definedName name="A126003074J">Data20!$FA$1:$FA$10,Data20!$FA$11:$FA$17</definedName>
    <definedName name="A126003074J_Data">Data20!$FA$11:$FA$17</definedName>
    <definedName name="A126003074J_Latest">Data20!$FA$17</definedName>
    <definedName name="A126003078T">Data20!$GW$1:$GW$10,Data20!$GW$11:$GW$17</definedName>
    <definedName name="A126003078T_Data">Data20!$GW$11:$GW$17</definedName>
    <definedName name="A126003078T_Latest">Data20!$GW$17</definedName>
    <definedName name="A126003082J">Data19!$BM$1:$BM$10,Data19!$BM$11:$BM$17</definedName>
    <definedName name="A126003082J_Data">Data19!$BM$11:$BM$17</definedName>
    <definedName name="A126003082J_Latest">Data19!$BM$17</definedName>
    <definedName name="A126003086T">Data19!$HS$1:$HS$10,Data19!$HS$11:$HS$17</definedName>
    <definedName name="A126003086T_Data">Data19!$HS$11:$HS$17</definedName>
    <definedName name="A126003086T_Latest">Data19!$HS$17</definedName>
    <definedName name="A126003090J">Data20!$AQ$1:$AQ$10,Data20!$AQ$11:$AQ$17</definedName>
    <definedName name="A126003090J_Data">Data20!$AQ$11:$AQ$17</definedName>
    <definedName name="A126003090J_Latest">Data20!$AQ$17</definedName>
    <definedName name="A126003094T">Data19!$CK$1:$CK$10,Data19!$CK$11:$CK$17</definedName>
    <definedName name="A126003094T_Data">Data19!$CK$11:$CK$17</definedName>
    <definedName name="A126003094T_Latest">Data19!$CK$17</definedName>
    <definedName name="A126003098A">Data19!$EG$1:$EG$10,Data19!$EG$11:$EG$17</definedName>
    <definedName name="A126003098A_Data">Data19!$EG$11:$EG$17</definedName>
    <definedName name="A126003098A_Latest">Data19!$EG$17</definedName>
    <definedName name="A126003102F">Data19!$FE$1:$FE$10,Data19!$FE$11:$FE$17</definedName>
    <definedName name="A126003102F_Data">Data19!$FE$11:$FE$17</definedName>
    <definedName name="A126003102F_Latest">Data19!$FE$17</definedName>
    <definedName name="A126003106R">Data20!$S$1:$S$10,Data20!$S$11:$S$17</definedName>
    <definedName name="A126003106R_Data">Data20!$S$11:$S$17</definedName>
    <definedName name="A126003106R_Latest">Data20!$S$17</definedName>
    <definedName name="A126003110F">Data20!$BI$1:$BI$10,Data20!$BI$11:$BI$17</definedName>
    <definedName name="A126003110F_Data">Data20!$BI$11:$BI$17</definedName>
    <definedName name="A126003110F_Latest">Data20!$BI$17</definedName>
    <definedName name="A126003114R">Data22!$W$1:$W$10,Data22!$W$11:$W$17</definedName>
    <definedName name="A126003114R_Data">Data22!$W$11:$W$17</definedName>
    <definedName name="A126003114R_Latest">Data22!$W$17</definedName>
    <definedName name="A126003118X">Data22!$AU$1:$AU$10,Data22!$AU$11:$AU$17</definedName>
    <definedName name="A126003118X_Data">Data22!$AU$11:$AU$17</definedName>
    <definedName name="A126003118X_Latest">Data22!$AU$17</definedName>
    <definedName name="A126003122R">Data22!$CQ$1:$CQ$10,Data22!$CQ$11:$CQ$17</definedName>
    <definedName name="A126003122R_Data">Data22!$CQ$11:$CQ$17</definedName>
    <definedName name="A126003122R_Latest">Data22!$CQ$17</definedName>
    <definedName name="A126003126X">Data21!$FC$1:$FC$10,Data21!$FC$11:$FC$17</definedName>
    <definedName name="A126003126X_Data">Data21!$FC$11:$FC$17</definedName>
    <definedName name="A126003126X_Latest">Data21!$FC$17</definedName>
    <definedName name="A126003130R">Data21!$IO$1:$IO$10,Data21!$IO$11:$IO$17</definedName>
    <definedName name="A126003130R_Data">Data21!$IO$11:$IO$17</definedName>
    <definedName name="A126003130R_Latest">Data21!$IO$17</definedName>
    <definedName name="A126003134X">Data21!$AA$1:$AA$10,Data21!$AA$11:$AA$17</definedName>
    <definedName name="A126003134X_Data">Data21!$AA$11:$AA$17</definedName>
    <definedName name="A126003134X_Latest">Data21!$AA$17</definedName>
    <definedName name="A126003138J">Data21!$CU$1:$CU$10,Data21!$CU$11:$CU$17</definedName>
    <definedName name="A126003138J_Data">Data21!$CU$11:$CU$17</definedName>
    <definedName name="A126003138J_Latest">Data21!$CU$17</definedName>
    <definedName name="A126003142X">Data21!$DS$1:$DS$10,Data21!$DS$11:$DS$17</definedName>
    <definedName name="A126003142X_Data">Data21!$DS$11:$DS$17</definedName>
    <definedName name="A126003142X_Latest">Data21!$DS$17</definedName>
    <definedName name="A126003146J">Data22!$BS$1:$BS$10,Data22!$BS$11:$BS$17</definedName>
    <definedName name="A126003146J_Data">Data22!$BS$11:$BS$17</definedName>
    <definedName name="A126003146J_Latest">Data22!$BS$17</definedName>
    <definedName name="A126003150X">Data22!$DO$1:$DO$10,Data22!$DO$11:$DO$17</definedName>
    <definedName name="A126003150X_Data">Data22!$DO$11:$DO$17</definedName>
    <definedName name="A126003150X_Latest">Data22!$DO$17</definedName>
    <definedName name="A126003154J">Data20!$HU$1:$HU$10,Data20!$HU$11:$HU$17</definedName>
    <definedName name="A126003154J_Data">Data20!$HU$11:$HU$17</definedName>
    <definedName name="A126003154J_Latest">Data20!$HU$17</definedName>
    <definedName name="A126003158T">Data21!$EK$1:$EK$10,Data21!$EK$11:$EK$17</definedName>
    <definedName name="A126003158T_Data">Data21!$EK$11:$EK$17</definedName>
    <definedName name="A126003158T_Latest">Data21!$EK$17</definedName>
    <definedName name="A126003162J">Data21!$GY$1:$GY$10,Data21!$GY$11:$GY$17</definedName>
    <definedName name="A126003162J_Data">Data21!$GY$11:$GY$17</definedName>
    <definedName name="A126003162J_Latest">Data21!$GY$17</definedName>
    <definedName name="A126003166T">Data21!$C$1:$C$10,Data21!$C$11:$C$17</definedName>
    <definedName name="A126003166T_Data">Data21!$C$11:$C$17</definedName>
    <definedName name="A126003166T_Latest">Data21!$C$17</definedName>
    <definedName name="A126003170J">Data21!$AY$1:$AY$10,Data21!$AY$11:$AY$17</definedName>
    <definedName name="A126003170J_Data">Data21!$AY$11:$AY$17</definedName>
    <definedName name="A126003170J_Latest">Data21!$AY$17</definedName>
    <definedName name="A126003174T">Data21!$BW$1:$BW$10,Data21!$BW$11:$BW$17</definedName>
    <definedName name="A126003174T_Data">Data21!$BW$11:$BW$17</definedName>
    <definedName name="A126003174T_Latest">Data21!$BW$17</definedName>
    <definedName name="A126003178A">Data21!$GA$1:$GA$10,Data21!$GA$11:$GA$17</definedName>
    <definedName name="A126003178A_Data">Data21!$GA$11:$GA$17</definedName>
    <definedName name="A126003178A_Latest">Data21!$GA$17</definedName>
    <definedName name="A126003182T">Data21!$HQ$1:$HQ$10,Data21!$HQ$11:$HQ$17</definedName>
    <definedName name="A126003182T_Data">Data21!$HQ$11:$HQ$17</definedName>
    <definedName name="A126003182T_Latest">Data21!$HQ$17</definedName>
    <definedName name="A126003186A">Data12!$AM$1:$AM$10,Data12!$AM$11:$AM$17</definedName>
    <definedName name="A126003186A_Data">Data12!$AM$11:$AM$17</definedName>
    <definedName name="A126003186A_Latest">Data12!$AM$17</definedName>
    <definedName name="A126003190T">Data12!$BK$1:$BK$10,Data12!$BK$11:$BK$17</definedName>
    <definedName name="A126003190T_Data">Data12!$BK$11:$BK$17</definedName>
    <definedName name="A126003190T_Latest">Data12!$BK$17</definedName>
    <definedName name="A126003194A">Data12!$DG$1:$DG$10,Data12!$DG$11:$DG$17</definedName>
    <definedName name="A126003194A_Data">Data12!$DG$11:$DG$17</definedName>
    <definedName name="A126003194A_Latest">Data12!$DG$17</definedName>
    <definedName name="A126003198K">Data11!$FS$1:$FS$10,Data11!$FS$11:$FS$17</definedName>
    <definedName name="A126003198K_Data">Data11!$FS$11:$FS$17</definedName>
    <definedName name="A126003198K_Latest">Data11!$FS$17</definedName>
    <definedName name="A126003202R">Data12!$O$1:$O$10,Data12!$O$11:$O$17</definedName>
    <definedName name="A126003202R_Data">Data12!$O$11:$O$17</definedName>
    <definedName name="A126003202R_Latest">Data12!$O$17</definedName>
    <definedName name="A126003206X">Data11!$AQ$1:$AQ$10,Data11!$AQ$11:$AQ$17</definedName>
    <definedName name="A126003206X_Data">Data11!$AQ$11:$AQ$17</definedName>
    <definedName name="A126003206X_Latest">Data11!$AQ$17</definedName>
    <definedName name="A126003210R">Data11!$DK$1:$DK$10,Data11!$DK$11:$DK$17</definedName>
    <definedName name="A126003210R_Data">Data11!$DK$11:$DK$17</definedName>
    <definedName name="A126003210R_Latest">Data11!$DK$17</definedName>
    <definedName name="A126003214X">Data11!$EI$1:$EI$10,Data11!$EI$11:$EI$17</definedName>
    <definedName name="A126003214X_Data">Data11!$EI$11:$EI$17</definedName>
    <definedName name="A126003214X_Latest">Data11!$EI$17</definedName>
    <definedName name="A126003218J">Data12!$CI$1:$CI$10,Data12!$CI$11:$CI$17</definedName>
    <definedName name="A126003218J_Data">Data12!$CI$11:$CI$17</definedName>
    <definedName name="A126003218J_Latest">Data12!$CI$17</definedName>
    <definedName name="A126003222X">Data12!$EE$1:$EE$10,Data12!$EE$11:$EE$17</definedName>
    <definedName name="A126003222X_Data">Data12!$EE$11:$EE$17</definedName>
    <definedName name="A126003222X_Latest">Data12!$EE$17</definedName>
    <definedName name="A126003226J">Data10!$IK$1:$IK$10,Data10!$IK$11:$IK$17</definedName>
    <definedName name="A126003226J_Data">Data10!$IK$11:$IK$17</definedName>
    <definedName name="A126003226J_Latest">Data10!$IK$17</definedName>
    <definedName name="A126003230X">Data11!$FA$1:$FA$10,Data11!$FA$11:$FA$17</definedName>
    <definedName name="A126003230X_Data">Data11!$FA$11:$FA$17</definedName>
    <definedName name="A126003230X_Latest">Data11!$FA$17</definedName>
    <definedName name="A126003234J">Data11!$HO$1:$HO$10,Data11!$HO$11:$HO$17</definedName>
    <definedName name="A126003234J_Data">Data11!$HO$11:$HO$17</definedName>
    <definedName name="A126003234J_Latest">Data11!$HO$17</definedName>
    <definedName name="A126003238T">Data11!$S$1:$S$10,Data11!$S$11:$S$17</definedName>
    <definedName name="A126003238T_Data">Data11!$S$11:$S$17</definedName>
    <definedName name="A126003238T_Latest">Data11!$S$17</definedName>
    <definedName name="A126003242J">Data11!$BO$1:$BO$10,Data11!$BO$11:$BO$17</definedName>
    <definedName name="A126003242J_Data">Data11!$BO$11:$BO$17</definedName>
    <definedName name="A126003242J_Latest">Data11!$BO$17</definedName>
    <definedName name="A126003246T">Data11!$CM$1:$CM$10,Data11!$CM$11:$CM$17</definedName>
    <definedName name="A126003246T_Data">Data11!$CM$11:$CM$17</definedName>
    <definedName name="A126003246T_Latest">Data11!$CM$17</definedName>
    <definedName name="A126003250J">Data11!$GQ$1:$GQ$10,Data11!$GQ$11:$GQ$17</definedName>
    <definedName name="A126003250J_Data">Data11!$GQ$11:$GQ$17</definedName>
    <definedName name="A126003250J_Latest">Data11!$GQ$17</definedName>
    <definedName name="A126003254T">Data11!$IG$1:$IG$10,Data11!$IG$11:$IG$17</definedName>
    <definedName name="A126003254T_Data">Data11!$IG$11:$IG$17</definedName>
    <definedName name="A126003254T_Latest">Data11!$IG$17</definedName>
    <definedName name="A126003258A">Data15!$DM$1:$DM$10,Data15!$DM$11:$DM$17</definedName>
    <definedName name="A126003258A_Data">Data15!$DM$11:$DM$17</definedName>
    <definedName name="A126003258A_Latest">Data15!$DM$17</definedName>
    <definedName name="A126003262T">Data15!$EK$1:$EK$10,Data15!$EK$11:$EK$17</definedName>
    <definedName name="A126003262T_Data">Data15!$EK$11:$EK$17</definedName>
    <definedName name="A126003262T_Latest">Data15!$EK$17</definedName>
    <definedName name="A126003266A">Data15!$GG$1:$GG$10,Data15!$GG$11:$GG$17</definedName>
    <definedName name="A126003266A_Data">Data15!$GG$11:$GG$17</definedName>
    <definedName name="A126003266A_Latest">Data15!$GG$17</definedName>
    <definedName name="A126003270T">Data15!$C$1:$C$10,Data15!$C$11:$C$17</definedName>
    <definedName name="A126003270T_Data">Data15!$C$11:$C$17</definedName>
    <definedName name="A126003270T_Latest">Data15!$C$17</definedName>
    <definedName name="A126003274A">Data15!$CO$1:$CO$10,Data15!$CO$11:$CO$17</definedName>
    <definedName name="A126003274A_Data">Data15!$CO$11:$CO$17</definedName>
    <definedName name="A126003274A_Latest">Data15!$CO$17</definedName>
    <definedName name="A126003278K">Data14!$DQ$1:$DQ$10,Data14!$DQ$11:$DQ$17</definedName>
    <definedName name="A126003278K_Data">Data14!$DQ$11:$DQ$17</definedName>
    <definedName name="A126003278K_Latest">Data14!$DQ$17</definedName>
    <definedName name="A126003282A">Data14!$GK$1:$GK$10,Data14!$GK$11:$GK$17</definedName>
    <definedName name="A126003282A_Data">Data14!$GK$11:$GK$17</definedName>
    <definedName name="A126003282A_Latest">Data14!$GK$17</definedName>
    <definedName name="A126003286K">Data14!$HI$1:$HI$10,Data14!$HI$11:$HI$17</definedName>
    <definedName name="A126003286K_Data">Data14!$HI$11:$HI$17</definedName>
    <definedName name="A126003286K_Latest">Data14!$HI$17</definedName>
    <definedName name="A126003290A">Data15!$FI$1:$FI$10,Data15!$FI$11:$FI$17</definedName>
    <definedName name="A126003290A_Data">Data15!$FI$11:$FI$17</definedName>
    <definedName name="A126003290A_Latest">Data15!$FI$17</definedName>
    <definedName name="A126003294K">Data15!$HE$1:$HE$10,Data15!$HE$11:$HE$17</definedName>
    <definedName name="A126003294K_Data">Data15!$HE$11:$HE$17</definedName>
    <definedName name="A126003294K_Latest">Data15!$HE$17</definedName>
    <definedName name="A126003298V">Data14!$BU$1:$BU$10,Data14!$BU$11:$BU$17</definedName>
    <definedName name="A126003298V_Data">Data14!$BU$11:$BU$17</definedName>
    <definedName name="A126003298V_Latest">Data14!$BU$17</definedName>
    <definedName name="A126003302X">Data14!$IA$1:$IA$10,Data14!$IA$11:$IA$17</definedName>
    <definedName name="A126003302X_Data">Data14!$IA$11:$IA$17</definedName>
    <definedName name="A126003302X_Latest">Data14!$IA$17</definedName>
    <definedName name="A126003306J">Data15!$AY$1:$AY$10,Data15!$AY$11:$AY$17</definedName>
    <definedName name="A126003306J_Data">Data15!$AY$11:$AY$17</definedName>
    <definedName name="A126003306J_Latest">Data15!$AY$17</definedName>
    <definedName name="A126003310X">Data14!$CS$1:$CS$10,Data14!$CS$11:$CS$17</definedName>
    <definedName name="A126003310X_Data">Data14!$CS$11:$CS$17</definedName>
    <definedName name="A126003310X_Latest">Data14!$CS$17</definedName>
    <definedName name="A126003314J">Data14!$EO$1:$EO$10,Data14!$EO$11:$EO$17</definedName>
    <definedName name="A126003314J_Data">Data14!$EO$11:$EO$17</definedName>
    <definedName name="A126003314J_Latest">Data14!$EO$17</definedName>
    <definedName name="A126003318T">Data14!$FM$1:$FM$10,Data14!$FM$11:$FM$17</definedName>
    <definedName name="A126003318T_Data">Data14!$FM$11:$FM$17</definedName>
    <definedName name="A126003318T_Latest">Data14!$FM$17</definedName>
    <definedName name="A126003322J">Data15!$AA$1:$AA$10,Data15!$AA$11:$AA$17</definedName>
    <definedName name="A126003322J_Data">Data15!$AA$11:$AA$17</definedName>
    <definedName name="A126003322J_Latest">Data15!$AA$17</definedName>
    <definedName name="A126003326T">Data15!$BQ$1:$BQ$10,Data15!$BQ$11:$BQ$17</definedName>
    <definedName name="A126003326T_Data">Data15!$BQ$11:$BQ$17</definedName>
    <definedName name="A126003326T_Latest">Data15!$BQ$17</definedName>
    <definedName name="A126003330J">Data17!$AE$1:$AE$10,Data17!$AE$11:$AE$17</definedName>
    <definedName name="A126003330J_Data">Data17!$AE$11:$AE$17</definedName>
    <definedName name="A126003330J_Latest">Data17!$AE$17</definedName>
    <definedName name="A126003334T">Data17!$BC$1:$BC$10,Data17!$BC$11:$BC$17</definedName>
    <definedName name="A126003334T_Data">Data17!$BC$11:$BC$17</definedName>
    <definedName name="A126003334T_Latest">Data17!$BC$17</definedName>
    <definedName name="A126003338A">Data17!$CY$1:$CY$10,Data17!$CY$11:$CY$17</definedName>
    <definedName name="A126003338A_Data">Data17!$CY$11:$CY$17</definedName>
    <definedName name="A126003338A_Latest">Data17!$CY$17</definedName>
    <definedName name="A126003342T">Data16!$FK$1:$FK$10,Data16!$FK$11:$FK$17</definedName>
    <definedName name="A126003342T_Data">Data16!$FK$11:$FK$17</definedName>
    <definedName name="A126003342T_Latest">Data16!$FK$17</definedName>
    <definedName name="A126003346A">Data17!$G$1:$G$10,Data17!$G$11:$G$17</definedName>
    <definedName name="A126003346A_Data">Data17!$G$11:$G$17</definedName>
    <definedName name="A126003346A_Latest">Data17!$G$17</definedName>
    <definedName name="A126003350T">Data16!$AI$1:$AI$10,Data16!$AI$11:$AI$17</definedName>
    <definedName name="A126003350T_Data">Data16!$AI$11:$AI$17</definedName>
    <definedName name="A126003350T_Latest">Data16!$AI$17</definedName>
    <definedName name="A126003354A">Data16!$DC$1:$DC$10,Data16!$DC$11:$DC$17</definedName>
    <definedName name="A126003354A_Data">Data16!$DC$11:$DC$17</definedName>
    <definedName name="A126003354A_Latest">Data16!$DC$17</definedName>
    <definedName name="A126003358K">Data16!$EA$1:$EA$10,Data16!$EA$11:$EA$17</definedName>
    <definedName name="A126003358K_Data">Data16!$EA$11:$EA$17</definedName>
    <definedName name="A126003358K_Latest">Data16!$EA$17</definedName>
    <definedName name="A126003362A">Data17!$CA$1:$CA$10,Data17!$CA$11:$CA$17</definedName>
    <definedName name="A126003362A_Data">Data17!$CA$11:$CA$17</definedName>
    <definedName name="A126003362A_Latest">Data17!$CA$17</definedName>
    <definedName name="A126003366K">Data17!$DW$1:$DW$10,Data17!$DW$11:$DW$17</definedName>
    <definedName name="A126003366K_Data">Data17!$DW$11:$DW$17</definedName>
    <definedName name="A126003366K_Latest">Data17!$DW$17</definedName>
    <definedName name="A126003370A">Data15!$IC$1:$IC$10,Data15!$IC$11:$IC$17</definedName>
    <definedName name="A126003370A_Data">Data15!$IC$11:$IC$17</definedName>
    <definedName name="A126003370A_Latest">Data15!$IC$17</definedName>
    <definedName name="A126003374K">Data16!$ES$1:$ES$10,Data16!$ES$11:$ES$17</definedName>
    <definedName name="A126003374K_Data">Data16!$ES$11:$ES$17</definedName>
    <definedName name="A126003374K_Latest">Data16!$ES$17</definedName>
    <definedName name="A126003378V">Data16!$HG$1:$HG$10,Data16!$HG$11:$HG$17</definedName>
    <definedName name="A126003378V_Data">Data16!$HG$11:$HG$17</definedName>
    <definedName name="A126003378V_Latest">Data16!$HG$17</definedName>
    <definedName name="A126003382K">Data16!$K$1:$K$10,Data16!$K$11:$K$17</definedName>
    <definedName name="A126003382K_Data">Data16!$K$11:$K$17</definedName>
    <definedName name="A126003382K_Latest">Data16!$K$17</definedName>
    <definedName name="A126003386V">Data16!$BG$1:$BG$10,Data16!$BG$11:$BG$17</definedName>
    <definedName name="A126003386V_Data">Data16!$BG$11:$BG$17</definedName>
    <definedName name="A126003386V_Latest">Data16!$BG$17</definedName>
    <definedName name="A126003390K">Data16!$CE$1:$CE$10,Data16!$CE$11:$CE$17</definedName>
    <definedName name="A126003390K_Data">Data16!$CE$11:$CE$17</definedName>
    <definedName name="A126003390K_Latest">Data16!$CE$17</definedName>
    <definedName name="A126003394V">Data16!$GI$1:$GI$10,Data16!$GI$11:$GI$17</definedName>
    <definedName name="A126003394V_Data">Data16!$GI$11:$GI$17</definedName>
    <definedName name="A126003394V_Latest">Data16!$GI$17</definedName>
    <definedName name="A126003398C">Data16!$HY$1:$HY$10,Data16!$HY$11:$HY$17</definedName>
    <definedName name="A126003398C_Data">Data16!$HY$11:$HY$17</definedName>
    <definedName name="A126003398C_Latest">Data16!$HY$17</definedName>
    <definedName name="A126003402J">Data2!$BL$1:$BL$10,Data2!$BL$11:$BL$17</definedName>
    <definedName name="A126003402J_Data">Data2!$BL$11:$BL$17</definedName>
    <definedName name="A126003402J_Latest">Data2!$BL$17</definedName>
    <definedName name="A126003406T">Data2!$CJ$1:$CJ$10,Data2!$CJ$11:$CJ$17</definedName>
    <definedName name="A126003406T_Data">Data2!$CJ$11:$CJ$17</definedName>
    <definedName name="A126003406T_Latest">Data2!$CJ$17</definedName>
    <definedName name="A126003410J">Data2!$EF$1:$EF$10,Data2!$EF$11:$EF$17</definedName>
    <definedName name="A126003410J_Data">Data2!$EF$11:$EF$17</definedName>
    <definedName name="A126003410J_Latest">Data2!$EF$17</definedName>
    <definedName name="A126003414T">Data1!$GR$1:$GR$10,Data1!$GR$11:$GR$17</definedName>
    <definedName name="A126003414T_Data">Data1!$GR$11:$GR$17</definedName>
    <definedName name="A126003414T_Latest">Data1!$GR$17</definedName>
    <definedName name="A126003418A">Data2!$AN$1:$AN$10,Data2!$AN$11:$AN$17</definedName>
    <definedName name="A126003418A_Data">Data2!$AN$11:$AN$17</definedName>
    <definedName name="A126003418A_Latest">Data2!$AN$17</definedName>
    <definedName name="A126003422T">Data1!$BP$1:$BP$10,Data1!$BP$11:$BP$17</definedName>
    <definedName name="A126003422T_Data">Data1!$BP$11:$BP$17</definedName>
    <definedName name="A126003422T_Latest">Data1!$BP$17</definedName>
    <definedName name="A126003426A">Data1!$EJ$1:$EJ$10,Data1!$EJ$11:$EJ$17</definedName>
    <definedName name="A126003426A_Data">Data1!$EJ$11:$EJ$17</definedName>
    <definedName name="A126003426A_Latest">Data1!$EJ$17</definedName>
    <definedName name="A126003430T">Data1!$FE$1:$FE$10,Data1!$FE$11:$FE$17</definedName>
    <definedName name="A126003430T_Data">Data1!$FE$11:$FE$17</definedName>
    <definedName name="A126003430T_Latest">Data1!$FE$17</definedName>
    <definedName name="A126003434A">Data2!$DH$1:$DH$10,Data2!$DH$11:$DH$17</definedName>
    <definedName name="A126003434A_Data">Data2!$DH$11:$DH$17</definedName>
    <definedName name="A126003434A_Latest">Data2!$DH$17</definedName>
    <definedName name="A126003438K">Data2!$FD$1:$FD$10,Data2!$FD$11:$FD$17</definedName>
    <definedName name="A126003438K_Data">Data2!$FD$11:$FD$17</definedName>
    <definedName name="A126003438K_Latest">Data2!$FD$17</definedName>
    <definedName name="A126003442A">Data1!$T$1:$T$10,Data1!$T$11:$T$17</definedName>
    <definedName name="A126003442A_Data">Data1!$T$11:$T$17</definedName>
    <definedName name="A126003442A_Latest">Data1!$T$17</definedName>
    <definedName name="A126003446K">Data1!$FW$1:$FW$10,Data1!$FW$11:$FW$17</definedName>
    <definedName name="A126003446K_Data">Data1!$FW$11:$FW$17</definedName>
    <definedName name="A126003446K_Latest">Data1!$FW$17</definedName>
    <definedName name="A126003450A">Data1!$IK$1:$IK$10,Data1!$IK$11:$IK$17</definedName>
    <definedName name="A126003450A_Data">Data1!$IK$11:$IK$17</definedName>
    <definedName name="A126003450A_Latest">Data1!$IK$17</definedName>
    <definedName name="A126003454K">Data1!$AR$1:$AR$10,Data1!$AR$11:$AR$17</definedName>
    <definedName name="A126003454K_Data">Data1!$AR$11:$AR$17</definedName>
    <definedName name="A126003454K_Latest">Data1!$AR$17</definedName>
    <definedName name="A126003458V">Data1!$CN$1:$CN$10,Data1!$CN$11:$CN$17</definedName>
    <definedName name="A126003458V_Data">Data1!$CN$11:$CN$17</definedName>
    <definedName name="A126003458V_Latest">Data1!$CN$17</definedName>
    <definedName name="A126003462K">Data1!$DL$1:$DL$10,Data1!$DL$11:$DL$17</definedName>
    <definedName name="A126003462K_Data">Data1!$DL$11:$DL$17</definedName>
    <definedName name="A126003462K_Latest">Data1!$DL$17</definedName>
    <definedName name="A126003466V">Data1!$HP$1:$HP$10,Data1!$HP$11:$HP$17</definedName>
    <definedName name="A126003466V_Data">Data1!$HP$11:$HP$17</definedName>
    <definedName name="A126003466V_Latest">Data1!$HP$17</definedName>
    <definedName name="A126003470K">Data2!$P$1:$P$10,Data2!$P$11:$P$17</definedName>
    <definedName name="A126003470K_Data">Data2!$P$11:$P$17</definedName>
    <definedName name="A126003470K_Latest">Data2!$P$17</definedName>
    <definedName name="A126003474V">Data23!$GN$1:$GN$10,Data23!$GN$11:$GN$17</definedName>
    <definedName name="A126003474V_Data">Data23!$GN$11:$GN$17</definedName>
    <definedName name="A126003474V_Latest">Data23!$GN$17</definedName>
    <definedName name="A126003478C">Data23!$HL$1:$HL$10,Data23!$HL$11:$HL$17</definedName>
    <definedName name="A126003478C_Data">Data23!$HL$11:$HL$17</definedName>
    <definedName name="A126003478C_Latest">Data23!$HL$17</definedName>
    <definedName name="A126003482V">Data24!$R$1:$R$10,Data24!$R$11:$R$17</definedName>
    <definedName name="A126003482V_Data">Data24!$R$11:$R$17</definedName>
    <definedName name="A126003482V_Latest">Data24!$R$17</definedName>
    <definedName name="A126003486C">Data23!$CD$1:$CD$10,Data23!$CD$11:$CD$17</definedName>
    <definedName name="A126003486C_Data">Data23!$CD$11:$CD$17</definedName>
    <definedName name="A126003486C_Latest">Data23!$CD$17</definedName>
    <definedName name="A126003490V">Data23!$FP$1:$FP$10,Data23!$FP$11:$FP$17</definedName>
    <definedName name="A126003490V_Data">Data23!$FP$11:$FP$17</definedName>
    <definedName name="A126003490V_Latest">Data23!$FP$17</definedName>
    <definedName name="A126003494C">Data22!$GR$1:$GR$10,Data22!$GR$11:$GR$17</definedName>
    <definedName name="A126003494C_Data">Data22!$GR$11:$GR$17</definedName>
    <definedName name="A126003494C_Latest">Data22!$GR$17</definedName>
    <definedName name="A126003498L">Data23!$V$1:$V$10,Data23!$V$11:$V$17</definedName>
    <definedName name="A126003498L_Data">Data23!$V$11:$V$17</definedName>
    <definedName name="A126003498L_Latest">Data23!$V$17</definedName>
    <definedName name="A126003502T">Data23!$AQ$1:$AQ$10,Data23!$AQ$11:$AQ$17</definedName>
    <definedName name="A126003502T_Data">Data23!$AQ$11:$AQ$17</definedName>
    <definedName name="A126003502T_Latest">Data23!$AQ$17</definedName>
    <definedName name="A126003506A">Data23!$IJ$1:$IJ$10,Data23!$IJ$11:$IJ$17</definedName>
    <definedName name="A126003506A_Data">Data23!$IJ$11:$IJ$17</definedName>
    <definedName name="A126003506A_Latest">Data23!$IJ$17</definedName>
    <definedName name="A126003510T">Data24!$AP$1:$AP$10,Data24!$AP$11:$AP$17</definedName>
    <definedName name="A126003510T_Data">Data24!$AP$11:$AP$17</definedName>
    <definedName name="A126003510T_Latest">Data24!$AP$17</definedName>
    <definedName name="A126003514A">Data22!$EV$1:$EV$10,Data22!$EV$11:$EV$17</definedName>
    <definedName name="A126003514A_Data">Data22!$EV$11:$EV$17</definedName>
    <definedName name="A126003514A_Latest">Data22!$EV$17</definedName>
    <definedName name="A126003518K">Data23!$BI$1:$BI$10,Data23!$BI$11:$BI$17</definedName>
    <definedName name="A126003518K_Data">Data23!$BI$11:$BI$17</definedName>
    <definedName name="A126003518K_Latest">Data23!$BI$17</definedName>
    <definedName name="A126003522A">Data23!$DW$1:$DW$10,Data23!$DW$11:$DW$17</definedName>
    <definedName name="A126003522A_Data">Data23!$DW$11:$DW$17</definedName>
    <definedName name="A126003522A_Latest">Data23!$DW$17</definedName>
    <definedName name="A126003526K">Data22!$FT$1:$FT$10,Data22!$FT$11:$FT$17</definedName>
    <definedName name="A126003526K_Data">Data22!$FT$11:$FT$17</definedName>
    <definedName name="A126003526K_Latest">Data22!$FT$17</definedName>
    <definedName name="A126003530A">Data22!$HP$1:$HP$10,Data22!$HP$11:$HP$17</definedName>
    <definedName name="A126003530A_Data">Data22!$HP$11:$HP$17</definedName>
    <definedName name="A126003530A_Latest">Data22!$HP$17</definedName>
    <definedName name="A126003534K">Data22!$IN$1:$IN$10,Data22!$IN$11:$IN$17</definedName>
    <definedName name="A126003534K_Data">Data22!$IN$11:$IN$17</definedName>
    <definedName name="A126003534K_Latest">Data22!$IN$17</definedName>
    <definedName name="A126003538V">Data23!$DB$1:$DB$10,Data23!$DB$11:$DB$17</definedName>
    <definedName name="A126003538V_Data">Data23!$DB$11:$DB$17</definedName>
    <definedName name="A126003538V_Latest">Data23!$DB$17</definedName>
    <definedName name="A126003542K">Data23!$ER$1:$ER$10,Data23!$ER$11:$ER$17</definedName>
    <definedName name="A126003542K_Data">Data23!$ER$11:$ER$17</definedName>
    <definedName name="A126003542K_Latest">Data23!$ER$17</definedName>
    <definedName name="A126003546V">Data13!$HD$1:$HD$10,Data13!$HD$11:$HD$17</definedName>
    <definedName name="A126003546V_Data">Data13!$HD$11:$HD$17</definedName>
    <definedName name="A126003546V_Latest">Data13!$HD$17</definedName>
    <definedName name="A126003550K">Data13!$IB$1:$IB$10,Data13!$IB$11:$IB$17</definedName>
    <definedName name="A126003550K_Data">Data13!$IB$11:$IB$17</definedName>
    <definedName name="A126003550K_Latest">Data13!$IB$17</definedName>
    <definedName name="A126003554V">Data14!$AH$1:$AH$10,Data14!$AH$11:$AH$17</definedName>
    <definedName name="A126003554V_Data">Data14!$AH$11:$AH$17</definedName>
    <definedName name="A126003554V_Latest">Data14!$AH$17</definedName>
    <definedName name="A126003558C">Data13!$CT$1:$CT$10,Data13!$CT$11:$CT$17</definedName>
    <definedName name="A126003558C_Data">Data13!$CT$11:$CT$17</definedName>
    <definedName name="A126003558C_Latest">Data13!$CT$17</definedName>
    <definedName name="A126003562V">Data13!$GF$1:$GF$10,Data13!$GF$11:$GF$17</definedName>
    <definedName name="A126003562V_Data">Data13!$GF$11:$GF$17</definedName>
    <definedName name="A126003562V_Latest">Data13!$GF$17</definedName>
    <definedName name="A126003566C">Data12!$HH$1:$HH$10,Data12!$HH$11:$HH$17</definedName>
    <definedName name="A126003566C_Data">Data12!$HH$11:$HH$17</definedName>
    <definedName name="A126003566C_Latest">Data12!$HH$17</definedName>
    <definedName name="A126003570V">Data13!$AL$1:$AL$10,Data13!$AL$11:$AL$17</definedName>
    <definedName name="A126003570V_Data">Data13!$AL$11:$AL$17</definedName>
    <definedName name="A126003570V_Latest">Data13!$AL$17</definedName>
    <definedName name="A126003574C">Data13!$BG$1:$BG$10,Data13!$BG$11:$BG$17</definedName>
    <definedName name="A126003574C_Data">Data13!$BG$11:$BG$17</definedName>
    <definedName name="A126003574C_Latest">Data13!$BG$17</definedName>
    <definedName name="A126003578L">Data14!$J$1:$J$10,Data14!$J$11:$J$17</definedName>
    <definedName name="A126003578L_Data">Data14!$J$11:$J$17</definedName>
    <definedName name="A126003578L_Latest">Data14!$J$17</definedName>
    <definedName name="A126003582C">Data14!$BF$1:$BF$10,Data14!$BF$11:$BF$17</definedName>
    <definedName name="A126003582C_Data">Data14!$BF$11:$BF$17</definedName>
    <definedName name="A126003582C_Latest">Data14!$BF$17</definedName>
    <definedName name="A126003586L">Data12!$FL$1:$FL$10,Data12!$FL$11:$FL$17</definedName>
    <definedName name="A126003586L_Data">Data12!$FL$11:$FL$17</definedName>
    <definedName name="A126003586L_Latest">Data12!$FL$17</definedName>
    <definedName name="A126003590C">Data13!$BY$1:$BY$10,Data13!$BY$11:$BY$17</definedName>
    <definedName name="A126003590C_Data">Data13!$BY$11:$BY$17</definedName>
    <definedName name="A126003590C_Latest">Data13!$BY$17</definedName>
    <definedName name="A126003594L">Data13!$EM$1:$EM$10,Data13!$EM$11:$EM$17</definedName>
    <definedName name="A126003594L_Data">Data13!$EM$11:$EM$17</definedName>
    <definedName name="A126003594L_Latest">Data13!$EM$17</definedName>
    <definedName name="A126003598W">Data12!$GJ$1:$GJ$10,Data12!$GJ$11:$GJ$17</definedName>
    <definedName name="A126003598W_Data">Data12!$GJ$11:$GJ$17</definedName>
    <definedName name="A126003598W_Latest">Data12!$GJ$17</definedName>
    <definedName name="A126003602A">Data12!$IF$1:$IF$10,Data12!$IF$11:$IF$17</definedName>
    <definedName name="A126003602A_Data">Data12!$IF$11:$IF$17</definedName>
    <definedName name="A126003602A_Latest">Data12!$IF$17</definedName>
    <definedName name="A126003606K">Data13!$N$1:$N$10,Data13!$N$11:$N$17</definedName>
    <definedName name="A126003606K_Data">Data13!$N$11:$N$17</definedName>
    <definedName name="A126003606K_Latest">Data13!$N$17</definedName>
    <definedName name="A126003610A">Data13!$DR$1:$DR$10,Data13!$DR$11:$DR$17</definedName>
    <definedName name="A126003610A_Data">Data13!$DR$11:$DR$17</definedName>
    <definedName name="A126003610A_Latest">Data13!$DR$17</definedName>
    <definedName name="A126003614K">Data13!$FH$1:$FH$10,Data13!$FH$11:$FH$17</definedName>
    <definedName name="A126003614K_Data">Data13!$FH$11:$FH$17</definedName>
    <definedName name="A126003614K_Latest">Data13!$FH$17</definedName>
    <definedName name="A126003618V">Data18!$GV$1:$GV$10,Data18!$GV$11:$GV$17</definedName>
    <definedName name="A126003618V_Data">Data18!$GV$11:$GV$17</definedName>
    <definedName name="A126003618V_Latest">Data18!$GV$17</definedName>
    <definedName name="A126003622K">Data18!$HT$1:$HT$10,Data18!$HT$11:$HT$17</definedName>
    <definedName name="A126003622K_Data">Data18!$HT$11:$HT$17</definedName>
    <definedName name="A126003622K_Latest">Data18!$HT$17</definedName>
    <definedName name="A126003626V">Data19!$Z$1:$Z$10,Data19!$Z$11:$Z$17</definedName>
    <definedName name="A126003626V_Data">Data19!$Z$11:$Z$17</definedName>
    <definedName name="A126003626V_Latest">Data19!$Z$17</definedName>
    <definedName name="A126003630K">Data18!$CL$1:$CL$10,Data18!$CL$11:$CL$17</definedName>
    <definedName name="A126003630K_Data">Data18!$CL$11:$CL$17</definedName>
    <definedName name="A126003630K_Latest">Data18!$CL$17</definedName>
    <definedName name="A126003634V">Data18!$FX$1:$FX$10,Data18!$FX$11:$FX$17</definedName>
    <definedName name="A126003634V_Data">Data18!$FX$11:$FX$17</definedName>
    <definedName name="A126003634V_Latest">Data18!$FX$17</definedName>
    <definedName name="A126003638C">Data17!$GZ$1:$GZ$10,Data17!$GZ$11:$GZ$17</definedName>
    <definedName name="A126003638C_Data">Data17!$GZ$11:$GZ$17</definedName>
    <definedName name="A126003638C_Latest">Data17!$GZ$17</definedName>
    <definedName name="A126003642V">Data18!$AD$1:$AD$10,Data18!$AD$11:$AD$17</definedName>
    <definedName name="A126003642V_Data">Data18!$AD$11:$AD$17</definedName>
    <definedName name="A126003642V_Latest">Data18!$AD$17</definedName>
    <definedName name="A126003646C">Data18!$AY$1:$AY$10,Data18!$AY$11:$AY$17</definedName>
    <definedName name="A126003646C_Data">Data18!$AY$11:$AY$17</definedName>
    <definedName name="A126003646C_Latest">Data18!$AY$17</definedName>
    <definedName name="A126003650V">Data19!$B$1:$B$10,Data19!$B$11:$B$17</definedName>
    <definedName name="A126003650V_Data">Data19!$B$11:$B$17</definedName>
    <definedName name="A126003650V_Latest">Data19!$B$17</definedName>
    <definedName name="A126003654C">Data19!$AX$1:$AX$10,Data19!$AX$11:$AX$17</definedName>
    <definedName name="A126003654C_Data">Data19!$AX$11:$AX$17</definedName>
    <definedName name="A126003654C_Latest">Data19!$AX$17</definedName>
    <definedName name="A126003658L">Data17!$FD$1:$FD$10,Data17!$FD$11:$FD$17</definedName>
    <definedName name="A126003658L_Data">Data17!$FD$11:$FD$17</definedName>
    <definedName name="A126003658L_Latest">Data17!$FD$17</definedName>
    <definedName name="A126003662C">Data18!$BQ$1:$BQ$10,Data18!$BQ$11:$BQ$17</definedName>
    <definedName name="A126003662C_Data">Data18!$BQ$11:$BQ$17</definedName>
    <definedName name="A126003662C_Latest">Data18!$BQ$17</definedName>
    <definedName name="A126003666L">Data18!$EE$1:$EE$10,Data18!$EE$11:$EE$17</definedName>
    <definedName name="A126003666L_Data">Data18!$EE$11:$EE$17</definedName>
    <definedName name="A126003666L_Latest">Data18!$EE$17</definedName>
    <definedName name="A126003670C">Data17!$GB$1:$GB$10,Data17!$GB$11:$GB$17</definedName>
    <definedName name="A126003670C_Data">Data17!$GB$11:$GB$17</definedName>
    <definedName name="A126003670C_Latest">Data17!$GB$17</definedName>
    <definedName name="A126003674L">Data17!$HX$1:$HX$10,Data17!$HX$11:$HX$17</definedName>
    <definedName name="A126003674L_Data">Data17!$HX$11:$HX$17</definedName>
    <definedName name="A126003674L_Latest">Data17!$HX$17</definedName>
    <definedName name="A126003678W">Data18!$F$1:$F$10,Data18!$F$11:$F$17</definedName>
    <definedName name="A126003678W_Data">Data18!$F$11:$F$17</definedName>
    <definedName name="A126003678W_Latest">Data18!$F$17</definedName>
    <definedName name="A126003682L">Data18!$DJ$1:$DJ$10,Data18!$DJ$11:$DJ$17</definedName>
    <definedName name="A126003682L_Data">Data18!$DJ$11:$DJ$17</definedName>
    <definedName name="A126003682L_Latest">Data18!$DJ$17</definedName>
    <definedName name="A126003686W">Data18!$EZ$1:$EZ$10,Data18!$EZ$11:$EZ$17</definedName>
    <definedName name="A126003686W_Data">Data18!$EZ$11:$EZ$17</definedName>
    <definedName name="A126003686W_Latest">Data18!$EZ$17</definedName>
    <definedName name="A126003690L">Data20!$DN$1:$DN$10,Data20!$DN$11:$DN$17</definedName>
    <definedName name="A126003690L_Data">Data20!$DN$11:$DN$17</definedName>
    <definedName name="A126003690L_Latest">Data20!$DN$17</definedName>
    <definedName name="A126003694W">Data20!$EL$1:$EL$10,Data20!$EL$11:$EL$17</definedName>
    <definedName name="A126003694W_Data">Data20!$EL$11:$EL$17</definedName>
    <definedName name="A126003694W_Latest">Data20!$EL$17</definedName>
    <definedName name="A126003698F">Data20!$GH$1:$GH$10,Data20!$GH$11:$GH$17</definedName>
    <definedName name="A126003698F_Data">Data20!$GH$11:$GH$17</definedName>
    <definedName name="A126003698F_Latest">Data20!$GH$17</definedName>
    <definedName name="A126003702K">Data20!$D$1:$D$10,Data20!$D$11:$D$17</definedName>
    <definedName name="A126003702K_Data">Data20!$D$11:$D$17</definedName>
    <definedName name="A126003702K_Latest">Data20!$D$17</definedName>
    <definedName name="A126003706V">Data20!$CP$1:$CP$10,Data20!$CP$11:$CP$17</definedName>
    <definedName name="A126003706V_Data">Data20!$CP$11:$CP$17</definedName>
    <definedName name="A126003706V_Latest">Data20!$CP$17</definedName>
    <definedName name="A126003710K">Data19!$DR$1:$DR$10,Data19!$DR$11:$DR$17</definedName>
    <definedName name="A126003710K_Data">Data19!$DR$11:$DR$17</definedName>
    <definedName name="A126003710K_Latest">Data19!$DR$17</definedName>
    <definedName name="A126003714V">Data19!$GL$1:$GL$10,Data19!$GL$11:$GL$17</definedName>
    <definedName name="A126003714V_Data">Data19!$GL$11:$GL$17</definedName>
    <definedName name="A126003714V_Latest">Data19!$GL$17</definedName>
    <definedName name="A126003718C">Data19!$HG$1:$HG$10,Data19!$HG$11:$HG$17</definedName>
    <definedName name="A126003718C_Data">Data19!$HG$11:$HG$17</definedName>
    <definedName name="A126003718C_Latest">Data19!$HG$17</definedName>
    <definedName name="A126003722V">Data20!$FJ$1:$FJ$10,Data20!$FJ$11:$FJ$17</definedName>
    <definedName name="A126003722V_Data">Data20!$FJ$11:$FJ$17</definedName>
    <definedName name="A126003722V_Latest">Data20!$FJ$17</definedName>
    <definedName name="A126003726C">Data20!$HF$1:$HF$10,Data20!$HF$11:$HF$17</definedName>
    <definedName name="A126003726C_Data">Data20!$HF$11:$HF$17</definedName>
    <definedName name="A126003726C_Latest">Data20!$HF$17</definedName>
    <definedName name="A126003730V">Data19!$BV$1:$BV$10,Data19!$BV$11:$BV$17</definedName>
    <definedName name="A126003730V_Data">Data19!$BV$11:$BV$17</definedName>
    <definedName name="A126003730V_Latest">Data19!$BV$17</definedName>
    <definedName name="A126003734C">Data19!$HY$1:$HY$10,Data19!$HY$11:$HY$17</definedName>
    <definedName name="A126003734C_Data">Data19!$HY$11:$HY$17</definedName>
    <definedName name="A126003734C_Latest">Data19!$HY$17</definedName>
    <definedName name="A126003738L">Data20!$AW$1:$AW$10,Data20!$AW$11:$AW$17</definedName>
    <definedName name="A126003738L_Data">Data20!$AW$11:$AW$17</definedName>
    <definedName name="A126003738L_Latest">Data20!$AW$17</definedName>
    <definedName name="A126003742C">Data19!$CT$1:$CT$10,Data19!$CT$11:$CT$17</definedName>
    <definedName name="A126003742C_Data">Data19!$CT$11:$CT$17</definedName>
    <definedName name="A126003742C_Latest">Data19!$CT$17</definedName>
    <definedName name="A126003746L">Data19!$EP$1:$EP$10,Data19!$EP$11:$EP$17</definedName>
    <definedName name="A126003746L_Data">Data19!$EP$11:$EP$17</definedName>
    <definedName name="A126003746L_Latest">Data19!$EP$17</definedName>
    <definedName name="A126003750C">Data19!$FN$1:$FN$10,Data19!$FN$11:$FN$17</definedName>
    <definedName name="A126003750C_Data">Data19!$FN$11:$FN$17</definedName>
    <definedName name="A126003750C_Latest">Data19!$FN$17</definedName>
    <definedName name="A126003754L">Data20!$AB$1:$AB$10,Data20!$AB$11:$AB$17</definedName>
    <definedName name="A126003754L_Data">Data20!$AB$11:$AB$17</definedName>
    <definedName name="A126003754L_Latest">Data20!$AB$17</definedName>
    <definedName name="A126003758W">Data20!$BR$1:$BR$10,Data20!$BR$11:$BR$17</definedName>
    <definedName name="A126003758W_Data">Data20!$BR$11:$BR$17</definedName>
    <definedName name="A126003758W_Latest">Data20!$BR$17</definedName>
    <definedName name="A126003762L">Data22!$AF$1:$AF$10,Data22!$AF$11:$AF$17</definedName>
    <definedName name="A126003762L_Data">Data22!$AF$11:$AF$17</definedName>
    <definedName name="A126003762L_Latest">Data22!$AF$17</definedName>
    <definedName name="A126003766W">Data22!$BD$1:$BD$10,Data22!$BD$11:$BD$17</definedName>
    <definedName name="A126003766W_Data">Data22!$BD$11:$BD$17</definedName>
    <definedName name="A126003766W_Latest">Data22!$BD$17</definedName>
    <definedName name="A126003770L">Data22!$CZ$1:$CZ$10,Data22!$CZ$11:$CZ$17</definedName>
    <definedName name="A126003770L_Data">Data22!$CZ$11:$CZ$17</definedName>
    <definedName name="A126003770L_Latest">Data22!$CZ$17</definedName>
    <definedName name="A126003774W">Data21!$FL$1:$FL$10,Data21!$FL$11:$FL$17</definedName>
    <definedName name="A126003774W_Data">Data21!$FL$11:$FL$17</definedName>
    <definedName name="A126003774W_Latest">Data21!$FL$17</definedName>
    <definedName name="A126003778F">Data22!$H$1:$H$10,Data22!$H$11:$H$17</definedName>
    <definedName name="A126003778F_Data">Data22!$H$11:$H$17</definedName>
    <definedName name="A126003778F_Latest">Data22!$H$17</definedName>
    <definedName name="A126003782W">Data21!$AJ$1:$AJ$10,Data21!$AJ$11:$AJ$17</definedName>
    <definedName name="A126003782W_Data">Data21!$AJ$11:$AJ$17</definedName>
    <definedName name="A126003782W_Latest">Data21!$AJ$17</definedName>
    <definedName name="A126003786F">Data21!$DD$1:$DD$10,Data21!$DD$11:$DD$17</definedName>
    <definedName name="A126003786F_Data">Data21!$DD$11:$DD$17</definedName>
    <definedName name="A126003786F_Latest">Data21!$DD$17</definedName>
    <definedName name="A126003790W">Data21!$DY$1:$DY$10,Data21!$DY$11:$DY$17</definedName>
    <definedName name="A126003790W_Data">Data21!$DY$11:$DY$17</definedName>
    <definedName name="A126003790W_Latest">Data21!$DY$17</definedName>
    <definedName name="A126003794F">Data22!$CB$1:$CB$10,Data22!$CB$11:$CB$17</definedName>
    <definedName name="A126003794F_Data">Data22!$CB$11:$CB$17</definedName>
    <definedName name="A126003794F_Latest">Data22!$CB$17</definedName>
    <definedName name="A126003798R">Data22!$DX$1:$DX$10,Data22!$DX$11:$DX$17</definedName>
    <definedName name="A126003798R_Data">Data22!$DX$11:$DX$17</definedName>
    <definedName name="A126003798R_Latest">Data22!$DX$17</definedName>
    <definedName name="A126003802V">Data20!$ID$1:$ID$10,Data20!$ID$11:$ID$17</definedName>
    <definedName name="A126003802V_Data">Data20!$ID$11:$ID$17</definedName>
    <definedName name="A126003802V_Latest">Data20!$ID$17</definedName>
    <definedName name="A126003806C">Data21!$EQ$1:$EQ$10,Data21!$EQ$11:$EQ$17</definedName>
    <definedName name="A126003806C_Data">Data21!$EQ$11:$EQ$17</definedName>
    <definedName name="A126003806C_Latest">Data21!$EQ$17</definedName>
    <definedName name="A126003810V">Data21!$HE$1:$HE$10,Data21!$HE$11:$HE$17</definedName>
    <definedName name="A126003810V_Data">Data21!$HE$11:$HE$17</definedName>
    <definedName name="A126003810V_Latest">Data21!$HE$17</definedName>
    <definedName name="A126003814C">Data21!$L$1:$L$10,Data21!$L$11:$L$17</definedName>
    <definedName name="A126003814C_Data">Data21!$L$11:$L$17</definedName>
    <definedName name="A126003814C_Latest">Data21!$L$17</definedName>
    <definedName name="A126003818L">Data21!$BH$1:$BH$10,Data21!$BH$11:$BH$17</definedName>
    <definedName name="A126003818L_Data">Data21!$BH$11:$BH$17</definedName>
    <definedName name="A126003818L_Latest">Data21!$BH$17</definedName>
    <definedName name="A126003822C">Data21!$CF$1:$CF$10,Data21!$CF$11:$CF$17</definedName>
    <definedName name="A126003822C_Data">Data21!$CF$11:$CF$17</definedName>
    <definedName name="A126003822C_Latest">Data21!$CF$17</definedName>
    <definedName name="A126003826L">Data21!$GJ$1:$GJ$10,Data21!$GJ$11:$GJ$17</definedName>
    <definedName name="A126003826L_Data">Data21!$GJ$11:$GJ$17</definedName>
    <definedName name="A126003826L_Latest">Data21!$GJ$17</definedName>
    <definedName name="A126003830C">Data21!$HZ$1:$HZ$10,Data21!$HZ$11:$HZ$17</definedName>
    <definedName name="A126003830C_Data">Data21!$HZ$11:$HZ$17</definedName>
    <definedName name="A126003830C_Latest">Data21!$HZ$17</definedName>
    <definedName name="A126003834L">Data12!$AV$1:$AV$10,Data12!$AV$11:$AV$17</definedName>
    <definedName name="A126003834L_Data">Data12!$AV$11:$AV$17</definedName>
    <definedName name="A126003834L_Latest">Data12!$AV$17</definedName>
    <definedName name="A126003838W">Data12!$BT$1:$BT$10,Data12!$BT$11:$BT$17</definedName>
    <definedName name="A126003838W_Data">Data12!$BT$11:$BT$17</definedName>
    <definedName name="A126003838W_Latest">Data12!$BT$17</definedName>
    <definedName name="A126003842L">Data12!$DP$1:$DP$10,Data12!$DP$11:$DP$17</definedName>
    <definedName name="A126003842L_Data">Data12!$DP$11:$DP$17</definedName>
    <definedName name="A126003842L_Latest">Data12!$DP$17</definedName>
    <definedName name="A126003846W">Data11!$GB$1:$GB$10,Data11!$GB$11:$GB$17</definedName>
    <definedName name="A126003846W_Data">Data11!$GB$11:$GB$17</definedName>
    <definedName name="A126003846W_Latest">Data11!$GB$17</definedName>
    <definedName name="A126003850L">Data12!$X$1:$X$10,Data12!$X$11:$X$17</definedName>
    <definedName name="A126003850L_Data">Data12!$X$11:$X$17</definedName>
    <definedName name="A126003850L_Latest">Data12!$X$17</definedName>
    <definedName name="A126003854W">Data11!$AZ$1:$AZ$10,Data11!$AZ$11:$AZ$17</definedName>
    <definedName name="A126003854W_Data">Data11!$AZ$11:$AZ$17</definedName>
    <definedName name="A126003854W_Latest">Data11!$AZ$17</definedName>
    <definedName name="A126003858F">Data11!$DT$1:$DT$10,Data11!$DT$11:$DT$17</definedName>
    <definedName name="A126003858F_Data">Data11!$DT$11:$DT$17</definedName>
    <definedName name="A126003858F_Latest">Data11!$DT$17</definedName>
    <definedName name="A126003862W">Data11!$EO$1:$EO$10,Data11!$EO$11:$EO$17</definedName>
    <definedName name="A126003862W_Data">Data11!$EO$11:$EO$17</definedName>
    <definedName name="A126003862W_Latest">Data11!$EO$17</definedName>
    <definedName name="A126003866F">Data12!$CR$1:$CR$10,Data12!$CR$11:$CR$17</definedName>
    <definedName name="A126003866F_Data">Data12!$CR$11:$CR$17</definedName>
    <definedName name="A126003866F_Latest">Data12!$CR$17</definedName>
    <definedName name="A126003870W">Data12!$EN$1:$EN$10,Data12!$EN$11:$EN$17</definedName>
    <definedName name="A126003870W_Data">Data12!$EN$11:$EN$17</definedName>
    <definedName name="A126003870W_Latest">Data12!$EN$17</definedName>
    <definedName name="A126003874F">Data11!$D$1:$D$10,Data11!$D$11:$D$17</definedName>
    <definedName name="A126003874F_Data">Data11!$D$11:$D$17</definedName>
    <definedName name="A126003874F_Latest">Data11!$D$17</definedName>
    <definedName name="A126003878R">Data11!$FG$1:$FG$10,Data11!$FG$11:$FG$17</definedName>
    <definedName name="A126003878R_Data">Data11!$FG$11:$FG$17</definedName>
    <definedName name="A126003878R_Latest">Data11!$FG$17</definedName>
    <definedName name="A126003882F">Data11!$HU$1:$HU$10,Data11!$HU$11:$HU$17</definedName>
    <definedName name="A126003882F_Data">Data11!$HU$11:$HU$17</definedName>
    <definedName name="A126003882F_Latest">Data11!$HU$17</definedName>
    <definedName name="A126003886R">Data11!$AB$1:$AB$10,Data11!$AB$11:$AB$17</definedName>
    <definedName name="A126003886R_Data">Data11!$AB$11:$AB$17</definedName>
    <definedName name="A126003886R_Latest">Data11!$AB$17</definedName>
    <definedName name="A126003890F">Data11!$BX$1:$BX$10,Data11!$BX$11:$BX$17</definedName>
    <definedName name="A126003890F_Data">Data11!$BX$11:$BX$17</definedName>
    <definedName name="A126003890F_Latest">Data11!$BX$17</definedName>
    <definedName name="A126003894R">Data11!$CV$1:$CV$10,Data11!$CV$11:$CV$17</definedName>
    <definedName name="A126003894R_Data">Data11!$CV$11:$CV$17</definedName>
    <definedName name="A126003894R_Latest">Data11!$CV$17</definedName>
    <definedName name="A126003898X">Data11!$GZ$1:$GZ$10,Data11!$GZ$11:$GZ$17</definedName>
    <definedName name="A126003898X_Data">Data11!$GZ$11:$GZ$17</definedName>
    <definedName name="A126003898X_Latest">Data11!$GZ$17</definedName>
    <definedName name="A126003902C">Data11!$IP$1:$IP$10,Data11!$IP$11:$IP$17</definedName>
    <definedName name="A126003902C_Data">Data11!$IP$11:$IP$17</definedName>
    <definedName name="A126003902C_Latest">Data11!$IP$17</definedName>
    <definedName name="A126003906L">Data15!$DV$1:$DV$10,Data15!$DV$11:$DV$17</definedName>
    <definedName name="A126003906L_Data">Data15!$DV$11:$DV$17</definedName>
    <definedName name="A126003906L_Latest">Data15!$DV$17</definedName>
    <definedName name="A126003910C">Data15!$ET$1:$ET$10,Data15!$ET$11:$ET$17</definedName>
    <definedName name="A126003910C_Data">Data15!$ET$11:$ET$17</definedName>
    <definedName name="A126003910C_Latest">Data15!$ET$17</definedName>
    <definedName name="A126003914L">Data15!$GP$1:$GP$10,Data15!$GP$11:$GP$17</definedName>
    <definedName name="A126003914L_Data">Data15!$GP$11:$GP$17</definedName>
    <definedName name="A126003914L_Latest">Data15!$GP$17</definedName>
    <definedName name="A126003918W">Data15!$L$1:$L$10,Data15!$L$11:$L$17</definedName>
    <definedName name="A126003918W_Data">Data15!$L$11:$L$17</definedName>
    <definedName name="A126003918W_Latest">Data15!$L$17</definedName>
    <definedName name="A126003922L">Data15!$CX$1:$CX$10,Data15!$CX$11:$CX$17</definedName>
    <definedName name="A126003922L_Data">Data15!$CX$11:$CX$17</definedName>
    <definedName name="A126003922L_Latest">Data15!$CX$17</definedName>
    <definedName name="A126003926W">Data14!$DZ$1:$DZ$10,Data14!$DZ$11:$DZ$17</definedName>
    <definedName name="A126003926W_Data">Data14!$DZ$11:$DZ$17</definedName>
    <definedName name="A126003926W_Latest">Data14!$DZ$17</definedName>
    <definedName name="A126003930L">Data14!$GT$1:$GT$10,Data14!$GT$11:$GT$17</definedName>
    <definedName name="A126003930L_Data">Data14!$GT$11:$GT$17</definedName>
    <definedName name="A126003930L_Latest">Data14!$GT$17</definedName>
    <definedName name="A126003934W">Data14!$HO$1:$HO$10,Data14!$HO$11:$HO$17</definedName>
    <definedName name="A126003934W_Data">Data14!$HO$11:$HO$17</definedName>
    <definedName name="A126003934W_Latest">Data14!$HO$17</definedName>
    <definedName name="A126003938F">Data15!$FR$1:$FR$10,Data15!$FR$11:$FR$17</definedName>
    <definedName name="A126003938F_Data">Data15!$FR$11:$FR$17</definedName>
    <definedName name="A126003938F_Latest">Data15!$FR$17</definedName>
    <definedName name="A126003942W">Data15!$HN$1:$HN$10,Data15!$HN$11:$HN$17</definedName>
    <definedName name="A126003942W_Data">Data15!$HN$11:$HN$17</definedName>
    <definedName name="A126003942W_Latest">Data15!$HN$17</definedName>
    <definedName name="A126003946F">Data14!$CD$1:$CD$10,Data14!$CD$11:$CD$17</definedName>
    <definedName name="A126003946F_Data">Data14!$CD$11:$CD$17</definedName>
    <definedName name="A126003946F_Latest">Data14!$CD$17</definedName>
    <definedName name="A126003950W">Data14!$IG$1:$IG$10,Data14!$IG$11:$IG$17</definedName>
    <definedName name="A126003950W_Data">Data14!$IG$11:$IG$17</definedName>
    <definedName name="A126003950W_Latest">Data14!$IG$17</definedName>
    <definedName name="A126003954F">Data15!$BE$1:$BE$10,Data15!$BE$11:$BE$17</definedName>
    <definedName name="A126003954F_Data">Data15!$BE$11:$BE$17</definedName>
    <definedName name="A126003954F_Latest">Data15!$BE$17</definedName>
    <definedName name="A126003958R">Data14!$DB$1:$DB$10,Data14!$DB$11:$DB$17</definedName>
    <definedName name="A126003958R_Data">Data14!$DB$11:$DB$17</definedName>
    <definedName name="A126003958R_Latest">Data14!$DB$17</definedName>
    <definedName name="A126003962F">Data14!$EX$1:$EX$10,Data14!$EX$11:$EX$17</definedName>
    <definedName name="A126003962F_Data">Data14!$EX$11:$EX$17</definedName>
    <definedName name="A126003962F_Latest">Data14!$EX$17</definedName>
    <definedName name="A126003966R">Data14!$FV$1:$FV$10,Data14!$FV$11:$FV$17</definedName>
    <definedName name="A126003966R_Data">Data14!$FV$11:$FV$17</definedName>
    <definedName name="A126003966R_Latest">Data14!$FV$17</definedName>
    <definedName name="A126003970F">Data15!$AJ$1:$AJ$10,Data15!$AJ$11:$AJ$17</definedName>
    <definedName name="A126003970F_Data">Data15!$AJ$11:$AJ$17</definedName>
    <definedName name="A126003970F_Latest">Data15!$AJ$17</definedName>
    <definedName name="A126003974R">Data15!$BZ$1:$BZ$10,Data15!$BZ$11:$BZ$17</definedName>
    <definedName name="A126003974R_Data">Data15!$BZ$11:$BZ$17</definedName>
    <definedName name="A126003974R_Latest">Data15!$BZ$17</definedName>
    <definedName name="A126003978X">Data17!$AN$1:$AN$10,Data17!$AN$11:$AN$17</definedName>
    <definedName name="A126003978X_Data">Data17!$AN$11:$AN$17</definedName>
    <definedName name="A126003978X_Latest">Data17!$AN$17</definedName>
    <definedName name="A126003982R">Data17!$BL$1:$BL$10,Data17!$BL$11:$BL$17</definedName>
    <definedName name="A126003982R_Data">Data17!$BL$11:$BL$17</definedName>
    <definedName name="A126003982R_Latest">Data17!$BL$17</definedName>
    <definedName name="A126003986X">Data17!$DH$1:$DH$10,Data17!$DH$11:$DH$17</definedName>
    <definedName name="A126003986X_Data">Data17!$DH$11:$DH$17</definedName>
    <definedName name="A126003986X_Latest">Data17!$DH$17</definedName>
    <definedName name="A126003990R">Data16!$FT$1:$FT$10,Data16!$FT$11:$FT$17</definedName>
    <definedName name="A126003990R_Data">Data16!$FT$11:$FT$17</definedName>
    <definedName name="A126003990R_Latest">Data16!$FT$17</definedName>
    <definedName name="A126003994X">Data17!$P$1:$P$10,Data17!$P$11:$P$17</definedName>
    <definedName name="A126003994X_Data">Data17!$P$11:$P$17</definedName>
    <definedName name="A126003994X_Latest">Data17!$P$17</definedName>
    <definedName name="A126003998J">Data16!$AR$1:$AR$10,Data16!$AR$11:$AR$17</definedName>
    <definedName name="A126003998J_Data">Data16!$AR$11:$AR$17</definedName>
    <definedName name="A126003998J_Latest">Data16!$AR$17</definedName>
    <definedName name="A126004002R">Data16!$DL$1:$DL$10,Data16!$DL$11:$DL$17</definedName>
    <definedName name="A126004002R_Data">Data16!$DL$11:$DL$17</definedName>
    <definedName name="A126004002R_Latest">Data16!$DL$17</definedName>
    <definedName name="A126004006X">Data16!$EG$1:$EG$10,Data16!$EG$11:$EG$17</definedName>
    <definedName name="A126004006X_Data">Data16!$EG$11:$EG$17</definedName>
    <definedName name="A126004006X_Latest">Data16!$EG$17</definedName>
    <definedName name="A126004010R">Data17!$CJ$1:$CJ$10,Data17!$CJ$11:$CJ$17</definedName>
    <definedName name="A126004010R_Data">Data17!$CJ$11:$CJ$17</definedName>
    <definedName name="A126004010R_Latest">Data17!$CJ$17</definedName>
    <definedName name="A126004014X">Data17!$EF$1:$EF$10,Data17!$EF$11:$EF$17</definedName>
    <definedName name="A126004014X_Data">Data17!$EF$11:$EF$17</definedName>
    <definedName name="A126004014X_Latest">Data17!$EF$17</definedName>
    <definedName name="A126004018J">Data15!$IL$1:$IL$10,Data15!$IL$11:$IL$17</definedName>
    <definedName name="A126004018J_Data">Data15!$IL$11:$IL$17</definedName>
    <definedName name="A126004018J_Latest">Data15!$IL$17</definedName>
    <definedName name="A126004022X">Data16!$EY$1:$EY$10,Data16!$EY$11:$EY$17</definedName>
    <definedName name="A126004022X_Data">Data16!$EY$11:$EY$17</definedName>
    <definedName name="A126004022X_Latest">Data16!$EY$17</definedName>
    <definedName name="A126004026J">Data16!$HM$1:$HM$10,Data16!$HM$11:$HM$17</definedName>
    <definedName name="A126004026J_Data">Data16!$HM$11:$HM$17</definedName>
    <definedName name="A126004026J_Latest">Data16!$HM$17</definedName>
    <definedName name="A126004030X">Data16!$T$1:$T$10,Data16!$T$11:$T$17</definedName>
    <definedName name="A126004030X_Data">Data16!$T$11:$T$17</definedName>
    <definedName name="A126004030X_Latest">Data16!$T$17</definedName>
    <definedName name="A126004034J">Data16!$BP$1:$BP$10,Data16!$BP$11:$BP$17</definedName>
    <definedName name="A126004034J_Data">Data16!$BP$11:$BP$17</definedName>
    <definedName name="A126004034J_Latest">Data16!$BP$17</definedName>
    <definedName name="A126004038T">Data16!$CN$1:$CN$10,Data16!$CN$11:$CN$17</definedName>
    <definedName name="A126004038T_Data">Data16!$CN$11:$CN$17</definedName>
    <definedName name="A126004038T_Latest">Data16!$CN$17</definedName>
    <definedName name="A126004042J">Data16!$GR$1:$GR$10,Data16!$GR$11:$GR$17</definedName>
    <definedName name="A126004042J_Data">Data16!$GR$11:$GR$17</definedName>
    <definedName name="A126004042J_Latest">Data16!$GR$17</definedName>
    <definedName name="A126004046T">Data16!$IH$1:$IH$10,Data16!$IH$11:$IH$17</definedName>
    <definedName name="A126004046T_Data">Data16!$IH$11:$IH$17</definedName>
    <definedName name="A126004046T_Latest">Data16!$IH$17</definedName>
    <definedName name="A126004050J">Data2!$BI$1:$BI$10,Data2!$BI$11:$BI$17</definedName>
    <definedName name="A126004050J_Data">Data2!$BI$11:$BI$17</definedName>
    <definedName name="A126004050J_Latest">Data2!$BI$17</definedName>
    <definedName name="A126004054T">Data2!$CG$1:$CG$10,Data2!$CG$11:$CG$17</definedName>
    <definedName name="A126004054T_Data">Data2!$CG$11:$CG$17</definedName>
    <definedName name="A126004054T_Latest">Data2!$CG$17</definedName>
    <definedName name="A126004058A">Data2!$EC$1:$EC$10,Data2!$EC$11:$EC$17</definedName>
    <definedName name="A126004058A_Data">Data2!$EC$11:$EC$17</definedName>
    <definedName name="A126004058A_Latest">Data2!$EC$17</definedName>
    <definedName name="A126004062T">Data1!$GO$1:$GO$10,Data1!$GO$11:$GO$17</definedName>
    <definedName name="A126004062T_Data">Data1!$GO$11:$GO$17</definedName>
    <definedName name="A126004062T_Latest">Data1!$GO$17</definedName>
    <definedName name="A126004066A">Data2!$AK$1:$AK$10,Data2!$AK$11:$AK$17</definedName>
    <definedName name="A126004066A_Data">Data2!$AK$11:$AK$17</definedName>
    <definedName name="A126004066A_Latest">Data2!$AK$17</definedName>
    <definedName name="A126004070T">Data1!$BM$1:$BM$10,Data1!$BM$11:$BM$17</definedName>
    <definedName name="A126004070T_Data">Data1!$BM$11:$BM$17</definedName>
    <definedName name="A126004070T_Latest">Data1!$BM$17</definedName>
    <definedName name="A126004074A">Data1!$EG$1:$EG$10,Data1!$EG$11:$EG$17</definedName>
    <definedName name="A126004074A_Data">Data1!$EG$11:$EG$17</definedName>
    <definedName name="A126004074A_Latest">Data1!$EG$17</definedName>
    <definedName name="A126004078K">Data1!$FB$1:$FB$10,Data1!$FB$11:$FB$17</definedName>
    <definedName name="A126004078K_Data">Data1!$FB$11:$FB$17</definedName>
    <definedName name="A126004078K_Latest">Data1!$FB$17</definedName>
    <definedName name="A126004082A">Data2!$DE$1:$DE$10,Data2!$DE$11:$DE$17</definedName>
    <definedName name="A126004082A_Data">Data2!$DE$11:$DE$17</definedName>
    <definedName name="A126004082A_Latest">Data2!$DE$17</definedName>
    <definedName name="A126004086K">Data2!$FA$1:$FA$10,Data2!$FA$11:$FA$17</definedName>
    <definedName name="A126004086K_Data">Data2!$FA$11:$FA$17</definedName>
    <definedName name="A126004086K_Latest">Data2!$FA$17</definedName>
    <definedName name="A126004090A">Data1!$Q$1:$Q$10,Data1!$Q$11:$Q$17</definedName>
    <definedName name="A126004090A_Data">Data1!$Q$11:$Q$17</definedName>
    <definedName name="A126004090A_Latest">Data1!$Q$17</definedName>
    <definedName name="A126004094K">Data1!$FT$1:$FT$10,Data1!$FT$11:$FT$17</definedName>
    <definedName name="A126004094K_Data">Data1!$FT$11:$FT$17</definedName>
    <definedName name="A126004094K_Latest">Data1!$FT$17</definedName>
    <definedName name="A126004098V">Data1!$IH$1:$IH$10,Data1!$IH$11:$IH$17</definedName>
    <definedName name="A126004098V_Data">Data1!$IH$11:$IH$17</definedName>
    <definedName name="A126004098V_Latest">Data1!$IH$17</definedName>
    <definedName name="A126004102X">Data1!$AO$1:$AO$10,Data1!$AO$11:$AO$17</definedName>
    <definedName name="A126004102X_Data">Data1!$AO$11:$AO$17</definedName>
    <definedName name="A126004102X_Latest">Data1!$AO$17</definedName>
    <definedName name="A126004106J">Data1!$CK$1:$CK$10,Data1!$CK$11:$CK$17</definedName>
    <definedName name="A126004106J_Data">Data1!$CK$11:$CK$17</definedName>
    <definedName name="A126004106J_Latest">Data1!$CK$17</definedName>
    <definedName name="A126004110X">Data1!$DI$1:$DI$10,Data1!$DI$11:$DI$17</definedName>
    <definedName name="A126004110X_Data">Data1!$DI$11:$DI$17</definedName>
    <definedName name="A126004110X_Latest">Data1!$DI$17</definedName>
    <definedName name="A126004114J">Data1!$HM$1:$HM$10,Data1!$HM$11:$HM$17</definedName>
    <definedName name="A126004114J_Data">Data1!$HM$11:$HM$17</definedName>
    <definedName name="A126004114J_Latest">Data1!$HM$17</definedName>
    <definedName name="A126004118T">Data2!$M$1:$M$10,Data2!$M$11:$M$17</definedName>
    <definedName name="A126004118T_Data">Data2!$M$11:$M$17</definedName>
    <definedName name="A126004118T_Latest">Data2!$M$17</definedName>
    <definedName name="A126004122J">Data23!$GK$1:$GK$10,Data23!$GK$11:$GK$17</definedName>
    <definedName name="A126004122J_Data">Data23!$GK$11:$GK$17</definedName>
    <definedName name="A126004122J_Latest">Data23!$GK$17</definedName>
    <definedName name="A126004126T">Data23!$HI$1:$HI$10,Data23!$HI$11:$HI$17</definedName>
    <definedName name="A126004126T_Data">Data23!$HI$11:$HI$17</definedName>
    <definedName name="A126004126T_Latest">Data23!$HI$17</definedName>
    <definedName name="A126004130J">Data24!$O$1:$O$10,Data24!$O$11:$O$17</definedName>
    <definedName name="A126004130J_Data">Data24!$O$11:$O$17</definedName>
    <definedName name="A126004130J_Latest">Data24!$O$17</definedName>
    <definedName name="A126004134T">Data23!$CA$1:$CA$10,Data23!$CA$11:$CA$17</definedName>
    <definedName name="A126004134T_Data">Data23!$CA$11:$CA$17</definedName>
    <definedName name="A126004134T_Latest">Data23!$CA$17</definedName>
    <definedName name="A126004138A">Data23!$FM$1:$FM$10,Data23!$FM$11:$FM$17</definedName>
    <definedName name="A126004138A_Data">Data23!$FM$11:$FM$17</definedName>
    <definedName name="A126004138A_Latest">Data23!$FM$17</definedName>
    <definedName name="A126004142T">Data22!$GO$1:$GO$10,Data22!$GO$11:$GO$17</definedName>
    <definedName name="A126004142T_Data">Data22!$GO$11:$GO$17</definedName>
    <definedName name="A126004142T_Latest">Data22!$GO$17</definedName>
    <definedName name="A126004146A">Data23!$S$1:$S$10,Data23!$S$11:$S$17</definedName>
    <definedName name="A126004146A_Data">Data23!$S$11:$S$17</definedName>
    <definedName name="A126004146A_Latest">Data23!$S$17</definedName>
    <definedName name="A126004150T">Data23!$AN$1:$AN$10,Data23!$AN$11:$AN$17</definedName>
    <definedName name="A126004150T_Data">Data23!$AN$11:$AN$17</definedName>
    <definedName name="A126004150T_Latest">Data23!$AN$17</definedName>
    <definedName name="A126004154A">Data23!$IG$1:$IG$10,Data23!$IG$11:$IG$17</definedName>
    <definedName name="A126004154A_Data">Data23!$IG$11:$IG$17</definedName>
    <definedName name="A126004154A_Latest">Data23!$IG$17</definedName>
    <definedName name="A126004158K">Data24!$AM$1:$AM$10,Data24!$AM$11:$AM$17</definedName>
    <definedName name="A126004158K_Data">Data24!$AM$11:$AM$17</definedName>
    <definedName name="A126004158K_Latest">Data24!$AM$17</definedName>
    <definedName name="A126004162A">Data22!$ES$1:$ES$10,Data22!$ES$11:$ES$17</definedName>
    <definedName name="A126004162A_Data">Data22!$ES$11:$ES$17</definedName>
    <definedName name="A126004162A_Latest">Data22!$ES$17</definedName>
    <definedName name="A126004166K">Data23!$BF$1:$BF$10,Data23!$BF$11:$BF$17</definedName>
    <definedName name="A126004166K_Data">Data23!$BF$11:$BF$17</definedName>
    <definedName name="A126004166K_Latest">Data23!$BF$17</definedName>
    <definedName name="A126004170A">Data23!$DT$1:$DT$10,Data23!$DT$11:$DT$17</definedName>
    <definedName name="A126004170A_Data">Data23!$DT$11:$DT$17</definedName>
    <definedName name="A126004170A_Latest">Data23!$DT$17</definedName>
    <definedName name="A126004174K">Data22!$FQ$1:$FQ$10,Data22!$FQ$11:$FQ$17</definedName>
    <definedName name="A126004174K_Data">Data22!$FQ$11:$FQ$17</definedName>
    <definedName name="A126004174K_Latest">Data22!$FQ$17</definedName>
    <definedName name="A126004178V">Data22!$HM$1:$HM$10,Data22!$HM$11:$HM$17</definedName>
    <definedName name="A126004178V_Data">Data22!$HM$11:$HM$17</definedName>
    <definedName name="A126004178V_Latest">Data22!$HM$17</definedName>
    <definedName name="A126004182K">Data22!$IK$1:$IK$10,Data22!$IK$11:$IK$17</definedName>
    <definedName name="A126004182K_Data">Data22!$IK$11:$IK$17</definedName>
    <definedName name="A126004182K_Latest">Data22!$IK$17</definedName>
    <definedName name="A126004186V">Data23!$CY$1:$CY$10,Data23!$CY$11:$CY$17</definedName>
    <definedName name="A126004186V_Data">Data23!$CY$11:$CY$17</definedName>
    <definedName name="A126004186V_Latest">Data23!$CY$17</definedName>
    <definedName name="A126004190K">Data23!$EO$1:$EO$10,Data23!$EO$11:$EO$17</definedName>
    <definedName name="A126004190K_Data">Data23!$EO$11:$EO$17</definedName>
    <definedName name="A126004190K_Latest">Data23!$EO$17</definedName>
    <definedName name="A126004194V">Data13!$HA$1:$HA$10,Data13!$HA$11:$HA$17</definedName>
    <definedName name="A126004194V_Data">Data13!$HA$11:$HA$17</definedName>
    <definedName name="A126004194V_Latest">Data13!$HA$17</definedName>
    <definedName name="A126004198C">Data13!$HY$1:$HY$10,Data13!$HY$11:$HY$17</definedName>
    <definedName name="A126004198C_Data">Data13!$HY$11:$HY$17</definedName>
    <definedName name="A126004198C_Latest">Data13!$HY$17</definedName>
    <definedName name="A126004202J">Data14!$AE$1:$AE$10,Data14!$AE$11:$AE$17</definedName>
    <definedName name="A126004202J_Data">Data14!$AE$11:$AE$17</definedName>
    <definedName name="A126004202J_Latest">Data14!$AE$17</definedName>
    <definedName name="A126004206T">Data13!$CQ$1:$CQ$10,Data13!$CQ$11:$CQ$17</definedName>
    <definedName name="A126004206T_Data">Data13!$CQ$11:$CQ$17</definedName>
    <definedName name="A126004206T_Latest">Data13!$CQ$17</definedName>
    <definedName name="A126004210J">Data13!$GC$1:$GC$10,Data13!$GC$11:$GC$17</definedName>
    <definedName name="A126004210J_Data">Data13!$GC$11:$GC$17</definedName>
    <definedName name="A126004210J_Latest">Data13!$GC$17</definedName>
    <definedName name="A126004214T">Data12!$HE$1:$HE$10,Data12!$HE$11:$HE$17</definedName>
    <definedName name="A126004214T_Data">Data12!$HE$11:$HE$17</definedName>
    <definedName name="A126004214T_Latest">Data12!$HE$17</definedName>
    <definedName name="A126004218A">Data13!$AI$1:$AI$10,Data13!$AI$11:$AI$17</definedName>
    <definedName name="A126004218A_Data">Data13!$AI$11:$AI$17</definedName>
    <definedName name="A126004218A_Latest">Data13!$AI$17</definedName>
    <definedName name="A126004222T">Data13!$BD$1:$BD$10,Data13!$BD$11:$BD$17</definedName>
    <definedName name="A126004222T_Data">Data13!$BD$11:$BD$17</definedName>
    <definedName name="A126004222T_Latest">Data13!$BD$17</definedName>
    <definedName name="A126004226A">Data14!$G$1:$G$10,Data14!$G$11:$G$17</definedName>
    <definedName name="A126004226A_Data">Data14!$G$11:$G$17</definedName>
    <definedName name="A126004226A_Latest">Data14!$G$17</definedName>
    <definedName name="A126004230T">Data14!$BC$1:$BC$10,Data14!$BC$11:$BC$17</definedName>
    <definedName name="A126004230T_Data">Data14!$BC$11:$BC$17</definedName>
    <definedName name="A126004230T_Latest">Data14!$BC$17</definedName>
    <definedName name="A126004234A">Data12!$FI$1:$FI$10,Data12!$FI$11:$FI$17</definedName>
    <definedName name="A126004234A_Data">Data12!$FI$11:$FI$17</definedName>
    <definedName name="A126004234A_Latest">Data12!$FI$17</definedName>
    <definedName name="A126004238K">Data13!$BV$1:$BV$10,Data13!$BV$11:$BV$17</definedName>
    <definedName name="A126004238K_Data">Data13!$BV$11:$BV$17</definedName>
    <definedName name="A126004238K_Latest">Data13!$BV$17</definedName>
    <definedName name="A126004242A">Data13!$EJ$1:$EJ$10,Data13!$EJ$11:$EJ$17</definedName>
    <definedName name="A126004242A_Data">Data13!$EJ$11:$EJ$17</definedName>
    <definedName name="A126004242A_Latest">Data13!$EJ$17</definedName>
    <definedName name="A126004246K">Data12!$GG$1:$GG$10,Data12!$GG$11:$GG$17</definedName>
    <definedName name="A126004246K_Data">Data12!$GG$11:$GG$17</definedName>
    <definedName name="A126004246K_Latest">Data12!$GG$17</definedName>
    <definedName name="A126004250A">Data12!$IC$1:$IC$10,Data12!$IC$11:$IC$17</definedName>
    <definedName name="A126004250A_Data">Data12!$IC$11:$IC$17</definedName>
    <definedName name="A126004250A_Latest">Data12!$IC$17</definedName>
    <definedName name="A126004254K">Data13!$K$1:$K$10,Data13!$K$11:$K$17</definedName>
    <definedName name="A126004254K_Data">Data13!$K$11:$K$17</definedName>
    <definedName name="A126004254K_Latest">Data13!$K$17</definedName>
    <definedName name="A126004258V">Data13!$DO$1:$DO$10,Data13!$DO$11:$DO$17</definedName>
    <definedName name="A126004258V_Data">Data13!$DO$11:$DO$17</definedName>
    <definedName name="A126004258V_Latest">Data13!$DO$17</definedName>
    <definedName name="A126004262K">Data13!$FE$1:$FE$10,Data13!$FE$11:$FE$17</definedName>
    <definedName name="A126004262K_Data">Data13!$FE$11:$FE$17</definedName>
    <definedName name="A126004262K_Latest">Data13!$FE$17</definedName>
    <definedName name="A126004266V">Data18!$GS$1:$GS$10,Data18!$GS$11:$GS$17</definedName>
    <definedName name="A126004266V_Data">Data18!$GS$11:$GS$17</definedName>
    <definedName name="A126004266V_Latest">Data18!$GS$17</definedName>
    <definedName name="A126004270K">Data18!$HQ$1:$HQ$10,Data18!$HQ$11:$HQ$17</definedName>
    <definedName name="A126004270K_Data">Data18!$HQ$11:$HQ$17</definedName>
    <definedName name="A126004270K_Latest">Data18!$HQ$17</definedName>
    <definedName name="A126004274V">Data19!$W$1:$W$10,Data19!$W$11:$W$17</definedName>
    <definedName name="A126004274V_Data">Data19!$W$11:$W$17</definedName>
    <definedName name="A126004274V_Latest">Data19!$W$17</definedName>
    <definedName name="A126004278C">Data18!$CI$1:$CI$10,Data18!$CI$11:$CI$17</definedName>
    <definedName name="A126004278C_Data">Data18!$CI$11:$CI$17</definedName>
    <definedName name="A126004278C_Latest">Data18!$CI$17</definedName>
    <definedName name="A126004282V">Data18!$FU$1:$FU$10,Data18!$FU$11:$FU$17</definedName>
    <definedName name="A126004282V_Data">Data18!$FU$11:$FU$17</definedName>
    <definedName name="A126004282V_Latest">Data18!$FU$17</definedName>
    <definedName name="A126004286C">Data17!$GW$1:$GW$10,Data17!$GW$11:$GW$17</definedName>
    <definedName name="A126004286C_Data">Data17!$GW$11:$GW$17</definedName>
    <definedName name="A126004286C_Latest">Data17!$GW$17</definedName>
    <definedName name="A126004290V">Data18!$AA$1:$AA$10,Data18!$AA$11:$AA$17</definedName>
    <definedName name="A126004290V_Data">Data18!$AA$11:$AA$17</definedName>
    <definedName name="A126004290V_Latest">Data18!$AA$17</definedName>
    <definedName name="A126004294C">Data18!$AV$1:$AV$10,Data18!$AV$11:$AV$17</definedName>
    <definedName name="A126004294C_Data">Data18!$AV$11:$AV$17</definedName>
    <definedName name="A126004294C_Latest">Data18!$AV$17</definedName>
    <definedName name="A126004298L">Data18!$IO$1:$IO$10,Data18!$IO$11:$IO$17</definedName>
    <definedName name="A126004298L_Data">Data18!$IO$11:$IO$17</definedName>
    <definedName name="A126004298L_Latest">Data18!$IO$17</definedName>
    <definedName name="A126004302T">Data19!$AU$1:$AU$10,Data19!$AU$11:$AU$17</definedName>
    <definedName name="A126004302T_Data">Data19!$AU$11:$AU$17</definedName>
    <definedName name="A126004302T_Latest">Data19!$AU$17</definedName>
    <definedName name="A126004306A">Data17!$FA$1:$FA$10,Data17!$FA$11:$FA$17</definedName>
    <definedName name="A126004306A_Data">Data17!$FA$11:$FA$17</definedName>
    <definedName name="A126004306A_Latest">Data17!$FA$17</definedName>
    <definedName name="A126004310T">Data18!$BN$1:$BN$10,Data18!$BN$11:$BN$17</definedName>
    <definedName name="A126004310T_Data">Data18!$BN$11:$BN$17</definedName>
    <definedName name="A126004310T_Latest">Data18!$BN$17</definedName>
    <definedName name="A126004314A">Data18!$EB$1:$EB$10,Data18!$EB$11:$EB$17</definedName>
    <definedName name="A126004314A_Data">Data18!$EB$11:$EB$17</definedName>
    <definedName name="A126004314A_Latest">Data18!$EB$17</definedName>
    <definedName name="A126004318K">Data17!$FY$1:$FY$10,Data17!$FY$11:$FY$17</definedName>
    <definedName name="A126004318K_Data">Data17!$FY$11:$FY$17</definedName>
    <definedName name="A126004318K_Latest">Data17!$FY$17</definedName>
    <definedName name="A126004322A">Data17!$HU$1:$HU$10,Data17!$HU$11:$HU$17</definedName>
    <definedName name="A126004322A_Data">Data17!$HU$11:$HU$17</definedName>
    <definedName name="A126004322A_Latest">Data17!$HU$17</definedName>
    <definedName name="A126004326K">Data18!$C$1:$C$10,Data18!$C$11:$C$17</definedName>
    <definedName name="A126004326K_Data">Data18!$C$11:$C$17</definedName>
    <definedName name="A126004326K_Latest">Data18!$C$17</definedName>
    <definedName name="A126004330A">Data18!$DG$1:$DG$10,Data18!$DG$11:$DG$17</definedName>
    <definedName name="A126004330A_Data">Data18!$DG$11:$DG$17</definedName>
    <definedName name="A126004330A_Latest">Data18!$DG$17</definedName>
    <definedName name="A126004334K">Data18!$EW$1:$EW$10,Data18!$EW$11:$EW$17</definedName>
    <definedName name="A126004334K_Data">Data18!$EW$11:$EW$17</definedName>
    <definedName name="A126004334K_Latest">Data18!$EW$17</definedName>
    <definedName name="A126004338V">Data20!$DK$1:$DK$10,Data20!$DK$11:$DK$17</definedName>
    <definedName name="A126004338V_Data">Data20!$DK$11:$DK$17</definedName>
    <definedName name="A126004338V_Latest">Data20!$DK$17</definedName>
    <definedName name="A126004342K">Data20!$EI$1:$EI$10,Data20!$EI$11:$EI$17</definedName>
    <definedName name="A126004342K_Data">Data20!$EI$11:$EI$17</definedName>
    <definedName name="A126004342K_Latest">Data20!$EI$17</definedName>
    <definedName name="A126004346V">Data20!$GE$1:$GE$10,Data20!$GE$11:$GE$17</definedName>
    <definedName name="A126004346V_Data">Data20!$GE$11:$GE$17</definedName>
    <definedName name="A126004346V_Latest">Data20!$GE$17</definedName>
    <definedName name="A126004350K">Data19!$IQ$1:$IQ$10,Data19!$IQ$11:$IQ$17</definedName>
    <definedName name="A126004350K_Data">Data19!$IQ$11:$IQ$17</definedName>
    <definedName name="A126004350K_Latest">Data19!$IQ$17</definedName>
    <definedName name="A126004354V">Data20!$CM$1:$CM$10,Data20!$CM$11:$CM$17</definedName>
    <definedName name="A126004354V_Data">Data20!$CM$11:$CM$17</definedName>
    <definedName name="A126004354V_Latest">Data20!$CM$17</definedName>
    <definedName name="A126004358C">Data19!$DO$1:$DO$10,Data19!$DO$11:$DO$17</definedName>
    <definedName name="A126004358C_Data">Data19!$DO$11:$DO$17</definedName>
    <definedName name="A126004358C_Latest">Data19!$DO$17</definedName>
    <definedName name="A126004362V">Data19!$GI$1:$GI$10,Data19!$GI$11:$GI$17</definedName>
    <definedName name="A126004362V_Data">Data19!$GI$11:$GI$17</definedName>
    <definedName name="A126004362V_Latest">Data19!$GI$17</definedName>
    <definedName name="A126004366C">Data19!$HD$1:$HD$10,Data19!$HD$11:$HD$17</definedName>
    <definedName name="A126004366C_Data">Data19!$HD$11:$HD$17</definedName>
    <definedName name="A126004366C_Latest">Data19!$HD$17</definedName>
    <definedName name="A126004370V">Data20!$FG$1:$FG$10,Data20!$FG$11:$FG$17</definedName>
    <definedName name="A126004370V_Data">Data20!$FG$11:$FG$17</definedName>
    <definedName name="A126004370V_Latest">Data20!$FG$17</definedName>
    <definedName name="A126004374C">Data20!$HC$1:$HC$10,Data20!$HC$11:$HC$17</definedName>
    <definedName name="A126004374C_Data">Data20!$HC$11:$HC$17</definedName>
    <definedName name="A126004374C_Latest">Data20!$HC$17</definedName>
    <definedName name="A126004378L">Data19!$BS$1:$BS$10,Data19!$BS$11:$BS$17</definedName>
    <definedName name="A126004378L_Data">Data19!$BS$11:$BS$17</definedName>
    <definedName name="A126004378L_Latest">Data19!$BS$17</definedName>
    <definedName name="A126004382C">Data19!$HV$1:$HV$10,Data19!$HV$11:$HV$17</definedName>
    <definedName name="A126004382C_Data">Data19!$HV$11:$HV$17</definedName>
    <definedName name="A126004382C_Latest">Data19!$HV$17</definedName>
    <definedName name="A126004386L">Data20!$AT$1:$AT$10,Data20!$AT$11:$AT$17</definedName>
    <definedName name="A126004386L_Data">Data20!$AT$11:$AT$17</definedName>
    <definedName name="A126004386L_Latest">Data20!$AT$17</definedName>
    <definedName name="A126004390C">Data19!$CQ$1:$CQ$10,Data19!$CQ$11:$CQ$17</definedName>
    <definedName name="A126004390C_Data">Data19!$CQ$11:$CQ$17</definedName>
    <definedName name="A126004390C_Latest">Data19!$CQ$17</definedName>
    <definedName name="A126004394L">Data19!$EM$1:$EM$10,Data19!$EM$11:$EM$17</definedName>
    <definedName name="A126004394L_Data">Data19!$EM$11:$EM$17</definedName>
    <definedName name="A126004394L_Latest">Data19!$EM$17</definedName>
    <definedName name="A126004398W">Data19!$FK$1:$FK$10,Data19!$FK$11:$FK$17</definedName>
    <definedName name="A126004398W_Data">Data19!$FK$11:$FK$17</definedName>
    <definedName name="A126004398W_Latest">Data19!$FK$17</definedName>
    <definedName name="A126004402A">Data20!$Y$1:$Y$10,Data20!$Y$11:$Y$17</definedName>
    <definedName name="A126004402A_Data">Data20!$Y$11:$Y$17</definedName>
    <definedName name="A126004402A_Latest">Data20!$Y$17</definedName>
    <definedName name="A126004406K">Data20!$BO$1:$BO$10,Data20!$BO$11:$BO$17</definedName>
    <definedName name="A126004406K_Data">Data20!$BO$11:$BO$17</definedName>
    <definedName name="A126004406K_Latest">Data20!$BO$17</definedName>
    <definedName name="A126004410A">Data22!$AC$1:$AC$10,Data22!$AC$11:$AC$17</definedName>
    <definedName name="A126004410A_Data">Data22!$AC$11:$AC$17</definedName>
    <definedName name="A126004410A_Latest">Data22!$AC$17</definedName>
    <definedName name="A126004414K">Data22!$BA$1:$BA$10,Data22!$BA$11:$BA$17</definedName>
    <definedName name="A126004414K_Data">Data22!$BA$11:$BA$17</definedName>
    <definedName name="A126004414K_Latest">Data22!$BA$17</definedName>
    <definedName name="A126004418V">Data22!$CW$1:$CW$10,Data22!$CW$11:$CW$17</definedName>
    <definedName name="A126004418V_Data">Data22!$CW$11:$CW$17</definedName>
    <definedName name="A126004418V_Latest">Data22!$CW$17</definedName>
    <definedName name="A126004422K">Data21!$FI$1:$FI$10,Data21!$FI$11:$FI$17</definedName>
    <definedName name="A126004422K_Data">Data21!$FI$11:$FI$17</definedName>
    <definedName name="A126004422K_Latest">Data21!$FI$17</definedName>
    <definedName name="A126004426V">Data22!$E$1:$E$10,Data22!$E$11:$E$17</definedName>
    <definedName name="A126004426V_Data">Data22!$E$11:$E$17</definedName>
    <definedName name="A126004426V_Latest">Data22!$E$17</definedName>
    <definedName name="A126004430K">Data21!$AG$1:$AG$10,Data21!$AG$11:$AG$17</definedName>
    <definedName name="A126004430K_Data">Data21!$AG$11:$AG$17</definedName>
    <definedName name="A126004430K_Latest">Data21!$AG$17</definedName>
    <definedName name="A126004434V">Data21!$DA$1:$DA$10,Data21!$DA$11:$DA$17</definedName>
    <definedName name="A126004434V_Data">Data21!$DA$11:$DA$17</definedName>
    <definedName name="A126004434V_Latest">Data21!$DA$17</definedName>
    <definedName name="A126004438C">Data21!$DV$1:$DV$10,Data21!$DV$11:$DV$17</definedName>
    <definedName name="A126004438C_Data">Data21!$DV$11:$DV$17</definedName>
    <definedName name="A126004438C_Latest">Data21!$DV$17</definedName>
    <definedName name="A126004442V">Data22!$BY$1:$BY$10,Data22!$BY$11:$BY$17</definedName>
    <definedName name="A126004442V_Data">Data22!$BY$11:$BY$17</definedName>
    <definedName name="A126004442V_Latest">Data22!$BY$17</definedName>
    <definedName name="A126004446C">Data22!$DU$1:$DU$10,Data22!$DU$11:$DU$17</definedName>
    <definedName name="A126004446C_Data">Data22!$DU$11:$DU$17</definedName>
    <definedName name="A126004446C_Latest">Data22!$DU$17</definedName>
    <definedName name="A126004450V">Data20!$IA$1:$IA$10,Data20!$IA$11:$IA$17</definedName>
    <definedName name="A126004450V_Data">Data20!$IA$11:$IA$17</definedName>
    <definedName name="A126004450V_Latest">Data20!$IA$17</definedName>
    <definedName name="A126004454C">Data21!$EN$1:$EN$10,Data21!$EN$11:$EN$17</definedName>
    <definedName name="A126004454C_Data">Data21!$EN$11:$EN$17</definedName>
    <definedName name="A126004454C_Latest">Data21!$EN$17</definedName>
    <definedName name="A126004458L">Data21!$HB$1:$HB$10,Data21!$HB$11:$HB$17</definedName>
    <definedName name="A126004458L_Data">Data21!$HB$11:$HB$17</definedName>
    <definedName name="A126004458L_Latest">Data21!$HB$17</definedName>
    <definedName name="A126004462C">Data21!$I$1:$I$10,Data21!$I$11:$I$17</definedName>
    <definedName name="A126004462C_Data">Data21!$I$11:$I$17</definedName>
    <definedName name="A126004462C_Latest">Data21!$I$17</definedName>
    <definedName name="A126004466L">Data21!$BE$1:$BE$10,Data21!$BE$11:$BE$17</definedName>
    <definedName name="A126004466L_Data">Data21!$BE$11:$BE$17</definedName>
    <definedName name="A126004466L_Latest">Data21!$BE$17</definedName>
    <definedName name="A126004470C">Data21!$CC$1:$CC$10,Data21!$CC$11:$CC$17</definedName>
    <definedName name="A126004470C_Data">Data21!$CC$11:$CC$17</definedName>
    <definedName name="A126004470C_Latest">Data21!$CC$17</definedName>
    <definedName name="A126004474L">Data21!$GG$1:$GG$10,Data21!$GG$11:$GG$17</definedName>
    <definedName name="A126004474L_Data">Data21!$GG$11:$GG$17</definedName>
    <definedName name="A126004474L_Latest">Data21!$GG$17</definedName>
    <definedName name="A126004478W">Data21!$HW$1:$HW$10,Data21!$HW$11:$HW$17</definedName>
    <definedName name="A126004478W_Data">Data21!$HW$11:$HW$17</definedName>
    <definedName name="A126004478W_Latest">Data21!$HW$17</definedName>
    <definedName name="A126004482L">Data12!$AS$1:$AS$10,Data12!$AS$11:$AS$17</definedName>
    <definedName name="A126004482L_Data">Data12!$AS$11:$AS$17</definedName>
    <definedName name="A126004482L_Latest">Data12!$AS$17</definedName>
    <definedName name="A126004486W">Data12!$BQ$1:$BQ$10,Data12!$BQ$11:$BQ$17</definedName>
    <definedName name="A126004486W_Data">Data12!$BQ$11:$BQ$17</definedName>
    <definedName name="A126004486W_Latest">Data12!$BQ$17</definedName>
    <definedName name="A126004490L">Data12!$DM$1:$DM$10,Data12!$DM$11:$DM$17</definedName>
    <definedName name="A126004490L_Data">Data12!$DM$11:$DM$17</definedName>
    <definedName name="A126004490L_Latest">Data12!$DM$17</definedName>
    <definedName name="A126004494W">Data11!$FY$1:$FY$10,Data11!$FY$11:$FY$17</definedName>
    <definedName name="A126004494W_Data">Data11!$FY$11:$FY$17</definedName>
    <definedName name="A126004494W_Latest">Data11!$FY$17</definedName>
    <definedName name="A126004498F">Data12!$U$1:$U$10,Data12!$U$11:$U$17</definedName>
    <definedName name="A126004498F_Data">Data12!$U$11:$U$17</definedName>
    <definedName name="A126004498F_Latest">Data12!$U$17</definedName>
    <definedName name="A126004502K">Data11!$AW$1:$AW$10,Data11!$AW$11:$AW$17</definedName>
    <definedName name="A126004502K_Data">Data11!$AW$11:$AW$17</definedName>
    <definedName name="A126004502K_Latest">Data11!$AW$17</definedName>
    <definedName name="A126004506V">Data11!$DQ$1:$DQ$10,Data11!$DQ$11:$DQ$17</definedName>
    <definedName name="A126004506V_Data">Data11!$DQ$11:$DQ$17</definedName>
    <definedName name="A126004506V_Latest">Data11!$DQ$17</definedName>
    <definedName name="A126004510K">Data11!$EL$1:$EL$10,Data11!$EL$11:$EL$17</definedName>
    <definedName name="A126004510K_Data">Data11!$EL$11:$EL$17</definedName>
    <definedName name="A126004510K_Latest">Data11!$EL$17</definedName>
    <definedName name="A126004514V">Data12!$CO$1:$CO$10,Data12!$CO$11:$CO$17</definedName>
    <definedName name="A126004514V_Data">Data12!$CO$11:$CO$17</definedName>
    <definedName name="A126004514V_Latest">Data12!$CO$17</definedName>
    <definedName name="A126004518C">Data12!$EK$1:$EK$10,Data12!$EK$11:$EK$17</definedName>
    <definedName name="A126004518C_Data">Data12!$EK$11:$EK$17</definedName>
    <definedName name="A126004518C_Latest">Data12!$EK$17</definedName>
    <definedName name="A126004522V">Data10!$IQ$1:$IQ$10,Data10!$IQ$11:$IQ$17</definedName>
    <definedName name="A126004522V_Data">Data10!$IQ$11:$IQ$17</definedName>
    <definedName name="A126004522V_Latest">Data10!$IQ$17</definedName>
    <definedName name="A126004526C">Data11!$FD$1:$FD$10,Data11!$FD$11:$FD$17</definedName>
    <definedName name="A126004526C_Data">Data11!$FD$11:$FD$17</definedName>
    <definedName name="A126004526C_Latest">Data11!$FD$17</definedName>
    <definedName name="A126004530V">Data11!$HR$1:$HR$10,Data11!$HR$11:$HR$17</definedName>
    <definedName name="A126004530V_Data">Data11!$HR$11:$HR$17</definedName>
    <definedName name="A126004530V_Latest">Data11!$HR$17</definedName>
    <definedName name="A126004534C">Data11!$Y$1:$Y$10,Data11!$Y$11:$Y$17</definedName>
    <definedName name="A126004534C_Data">Data11!$Y$11:$Y$17</definedName>
    <definedName name="A126004534C_Latest">Data11!$Y$17</definedName>
    <definedName name="A126004538L">Data11!$BU$1:$BU$10,Data11!$BU$11:$BU$17</definedName>
    <definedName name="A126004538L_Data">Data11!$BU$11:$BU$17</definedName>
    <definedName name="A126004538L_Latest">Data11!$BU$17</definedName>
    <definedName name="A126004542C">Data11!$CS$1:$CS$10,Data11!$CS$11:$CS$17</definedName>
    <definedName name="A126004542C_Data">Data11!$CS$11:$CS$17</definedName>
    <definedName name="A126004542C_Latest">Data11!$CS$17</definedName>
    <definedName name="A126004546L">Data11!$GW$1:$GW$10,Data11!$GW$11:$GW$17</definedName>
    <definedName name="A126004546L_Data">Data11!$GW$11:$GW$17</definedName>
    <definedName name="A126004546L_Latest">Data11!$GW$17</definedName>
    <definedName name="A126004550C">Data11!$IM$1:$IM$10,Data11!$IM$11:$IM$17</definedName>
    <definedName name="A126004550C_Data">Data11!$IM$11:$IM$17</definedName>
    <definedName name="A126004550C_Latest">Data11!$IM$17</definedName>
    <definedName name="A126004554L">Data15!$DS$1:$DS$10,Data15!$DS$11:$DS$17</definedName>
    <definedName name="A126004554L_Data">Data15!$DS$11:$DS$17</definedName>
    <definedName name="A126004554L_Latest">Data15!$DS$17</definedName>
    <definedName name="A126004558W">Data15!$EQ$1:$EQ$10,Data15!$EQ$11:$EQ$17</definedName>
    <definedName name="A126004558W_Data">Data15!$EQ$11:$EQ$17</definedName>
    <definedName name="A126004558W_Latest">Data15!$EQ$17</definedName>
    <definedName name="A126004562L">Data15!$GM$1:$GM$10,Data15!$GM$11:$GM$17</definedName>
    <definedName name="A126004562L_Data">Data15!$GM$11:$GM$17</definedName>
    <definedName name="A126004562L_Latest">Data15!$GM$17</definedName>
    <definedName name="A126004566W">Data15!$I$1:$I$10,Data15!$I$11:$I$17</definedName>
    <definedName name="A126004566W_Data">Data15!$I$11:$I$17</definedName>
    <definedName name="A126004566W_Latest">Data15!$I$17</definedName>
    <definedName name="A126004570L">Data15!$CU$1:$CU$10,Data15!$CU$11:$CU$17</definedName>
    <definedName name="A126004570L_Data">Data15!$CU$11:$CU$17</definedName>
    <definedName name="A126004570L_Latest">Data15!$CU$17</definedName>
    <definedName name="A126004574W">Data14!$DW$1:$DW$10,Data14!$DW$11:$DW$17</definedName>
    <definedName name="A126004574W_Data">Data14!$DW$11:$DW$17</definedName>
    <definedName name="A126004574W_Latest">Data14!$DW$17</definedName>
    <definedName name="A126004578F">Data14!$GQ$1:$GQ$10,Data14!$GQ$11:$GQ$17</definedName>
    <definedName name="A126004578F_Data">Data14!$GQ$11:$GQ$17</definedName>
    <definedName name="A126004578F_Latest">Data14!$GQ$17</definedName>
    <definedName name="A126004582W">Data14!$HL$1:$HL$10,Data14!$HL$11:$HL$17</definedName>
    <definedName name="A126004582W_Data">Data14!$HL$11:$HL$17</definedName>
    <definedName name="A126004582W_Latest">Data14!$HL$17</definedName>
    <definedName name="A126004586F">Data15!$FO$1:$FO$10,Data15!$FO$11:$FO$17</definedName>
    <definedName name="A126004586F_Data">Data15!$FO$11:$FO$17</definedName>
    <definedName name="A126004586F_Latest">Data15!$FO$17</definedName>
    <definedName name="A126004590W">Data15!$HK$1:$HK$10,Data15!$HK$11:$HK$17</definedName>
    <definedName name="A126004590W_Data">Data15!$HK$11:$HK$17</definedName>
    <definedName name="A126004590W_Latest">Data15!$HK$17</definedName>
    <definedName name="A126004594F">Data14!$CA$1:$CA$10,Data14!$CA$11:$CA$17</definedName>
    <definedName name="A126004594F_Data">Data14!$CA$11:$CA$17</definedName>
    <definedName name="A126004594F_Latest">Data14!$CA$17</definedName>
    <definedName name="A126004598R">Data14!$ID$1:$ID$10,Data14!$ID$11:$ID$17</definedName>
    <definedName name="A126004598R_Data">Data14!$ID$11:$ID$17</definedName>
    <definedName name="A126004598R_Latest">Data14!$ID$17</definedName>
    <definedName name="A126004602V">Data15!$BB$1:$BB$10,Data15!$BB$11:$BB$17</definedName>
    <definedName name="A126004602V_Data">Data15!$BB$11:$BB$17</definedName>
    <definedName name="A126004602V_Latest">Data15!$BB$17</definedName>
    <definedName name="A126004606C">Data14!$CY$1:$CY$10,Data14!$CY$11:$CY$17</definedName>
    <definedName name="A126004606C_Data">Data14!$CY$11:$CY$17</definedName>
    <definedName name="A126004606C_Latest">Data14!$CY$17</definedName>
    <definedName name="A126004610V">Data14!$EU$1:$EU$10,Data14!$EU$11:$EU$17</definedName>
    <definedName name="A126004610V_Data">Data14!$EU$11:$EU$17</definedName>
    <definedName name="A126004610V_Latest">Data14!$EU$17</definedName>
    <definedName name="A126004614C">Data14!$FS$1:$FS$10,Data14!$FS$11:$FS$17</definedName>
    <definedName name="A126004614C_Data">Data14!$FS$11:$FS$17</definedName>
    <definedName name="A126004614C_Latest">Data14!$FS$17</definedName>
    <definedName name="A126004618L">Data15!$AG$1:$AG$10,Data15!$AG$11:$AG$17</definedName>
    <definedName name="A126004618L_Data">Data15!$AG$11:$AG$17</definedName>
    <definedName name="A126004618L_Latest">Data15!$AG$17</definedName>
    <definedName name="A126004622C">Data15!$BW$1:$BW$10,Data15!$BW$11:$BW$17</definedName>
    <definedName name="A126004622C_Data">Data15!$BW$11:$BW$17</definedName>
    <definedName name="A126004622C_Latest">Data15!$BW$17</definedName>
    <definedName name="A126004626L">Data17!$AK$1:$AK$10,Data17!$AK$11:$AK$17</definedName>
    <definedName name="A126004626L_Data">Data17!$AK$11:$AK$17</definedName>
    <definedName name="A126004626L_Latest">Data17!$AK$17</definedName>
    <definedName name="A126004630C">Data17!$BI$1:$BI$10,Data17!$BI$11:$BI$17</definedName>
    <definedName name="A126004630C_Data">Data17!$BI$11:$BI$17</definedName>
    <definedName name="A126004630C_Latest">Data17!$BI$17</definedName>
    <definedName name="A126004634L">Data17!$DE$1:$DE$10,Data17!$DE$11:$DE$17</definedName>
    <definedName name="A126004634L_Data">Data17!$DE$11:$DE$17</definedName>
    <definedName name="A126004634L_Latest">Data17!$DE$17</definedName>
    <definedName name="A126004638W">Data16!$FQ$1:$FQ$10,Data16!$FQ$11:$FQ$17</definedName>
    <definedName name="A126004638W_Data">Data16!$FQ$11:$FQ$17</definedName>
    <definedName name="A126004638W_Latest">Data16!$FQ$17</definedName>
    <definedName name="A126004642L">Data17!$M$1:$M$10,Data17!$M$11:$M$17</definedName>
    <definedName name="A126004642L_Data">Data17!$M$11:$M$17</definedName>
    <definedName name="A126004642L_Latest">Data17!$M$17</definedName>
    <definedName name="A126004646W">Data16!$AO$1:$AO$10,Data16!$AO$11:$AO$17</definedName>
    <definedName name="A126004646W_Data">Data16!$AO$11:$AO$17</definedName>
    <definedName name="A126004646W_Latest">Data16!$AO$17</definedName>
    <definedName name="A126004650L">Data16!$DI$1:$DI$10,Data16!$DI$11:$DI$17</definedName>
    <definedName name="A126004650L_Data">Data16!$DI$11:$DI$17</definedName>
    <definedName name="A126004650L_Latest">Data16!$DI$17</definedName>
    <definedName name="A126004654W">Data16!$ED$1:$ED$10,Data16!$ED$11:$ED$17</definedName>
    <definedName name="A126004654W_Data">Data16!$ED$11:$ED$17</definedName>
    <definedName name="A126004654W_Latest">Data16!$ED$17</definedName>
    <definedName name="A126004658F">Data17!$CG$1:$CG$10,Data17!$CG$11:$CG$17</definedName>
    <definedName name="A126004658F_Data">Data17!$CG$11:$CG$17</definedName>
    <definedName name="A126004658F_Latest">Data17!$CG$17</definedName>
    <definedName name="A126004662W">Data17!$EC$1:$EC$10,Data17!$EC$11:$EC$17</definedName>
    <definedName name="A126004662W_Data">Data17!$EC$11:$EC$17</definedName>
    <definedName name="A126004662W_Latest">Data17!$EC$17</definedName>
    <definedName name="A126004666F">Data15!$II$1:$II$10,Data15!$II$11:$II$17</definedName>
    <definedName name="A126004666F_Data">Data15!$II$11:$II$17</definedName>
    <definedName name="A126004666F_Latest">Data15!$II$17</definedName>
    <definedName name="A126004670W">Data16!$EV$1:$EV$10,Data16!$EV$11:$EV$17</definedName>
    <definedName name="A126004670W_Data">Data16!$EV$11:$EV$17</definedName>
    <definedName name="A126004670W_Latest">Data16!$EV$17</definedName>
    <definedName name="A126004674F">Data16!$HJ$1:$HJ$10,Data16!$HJ$11:$HJ$17</definedName>
    <definedName name="A126004674F_Data">Data16!$HJ$11:$HJ$17</definedName>
    <definedName name="A126004674F_Latest">Data16!$HJ$17</definedName>
    <definedName name="A126004678R">Data16!$Q$1:$Q$10,Data16!$Q$11:$Q$17</definedName>
    <definedName name="A126004678R_Data">Data16!$Q$11:$Q$17</definedName>
    <definedName name="A126004678R_Latest">Data16!$Q$17</definedName>
    <definedName name="A126004682F">Data16!$BM$1:$BM$10,Data16!$BM$11:$BM$17</definedName>
    <definedName name="A126004682F_Data">Data16!$BM$11:$BM$17</definedName>
    <definedName name="A126004682F_Latest">Data16!$BM$17</definedName>
    <definedName name="A126004686R">Data16!$CK$1:$CK$10,Data16!$CK$11:$CK$17</definedName>
    <definedName name="A126004686R_Data">Data16!$CK$11:$CK$17</definedName>
    <definedName name="A126004686R_Latest">Data16!$CK$17</definedName>
    <definedName name="A126004690F">Data16!$GO$1:$GO$10,Data16!$GO$11:$GO$17</definedName>
    <definedName name="A126004690F_Data">Data16!$GO$11:$GO$17</definedName>
    <definedName name="A126004690F_Latest">Data16!$GO$17</definedName>
    <definedName name="A126004694R">Data16!$IE$1:$IE$10,Data16!$IE$11:$IE$17</definedName>
    <definedName name="A126004694R_Data">Data16!$IE$11:$IE$17</definedName>
    <definedName name="A126004694R_Latest">Data16!$IE$17</definedName>
    <definedName name="A126004698X">Data2!$AZ$1:$AZ$10,Data2!$AZ$11:$AZ$17</definedName>
    <definedName name="A126004698X_Data">Data2!$AZ$11:$AZ$17</definedName>
    <definedName name="A126004698X_Latest">Data2!$AZ$17</definedName>
    <definedName name="A126004702C">Data2!$BX$1:$BX$10,Data2!$BX$11:$BX$17</definedName>
    <definedName name="A126004702C_Data">Data2!$BX$11:$BX$17</definedName>
    <definedName name="A126004702C_Latest">Data2!$BX$17</definedName>
    <definedName name="A126004706L">Data2!$DT$1:$DT$10,Data2!$DT$11:$DT$17</definedName>
    <definedName name="A126004706L_Data">Data2!$DT$11:$DT$17</definedName>
    <definedName name="A126004706L_Latest">Data2!$DT$17</definedName>
    <definedName name="A126004710C">Data1!$GF$1:$GF$10,Data1!$GF$11:$GF$17</definedName>
    <definedName name="A126004710C_Data">Data1!$GF$11:$GF$17</definedName>
    <definedName name="A126004710C_Latest">Data1!$GF$17</definedName>
    <definedName name="A126004714L">Data2!$AB$1:$AB$10,Data2!$AB$11:$AB$17</definedName>
    <definedName name="A126004714L_Data">Data2!$AB$11:$AB$17</definedName>
    <definedName name="A126004714L_Latest">Data2!$AB$17</definedName>
    <definedName name="A126004718W">Data1!$BD$1:$BD$10,Data1!$BD$11:$BD$17</definedName>
    <definedName name="A126004718W_Data">Data1!$BD$11:$BD$17</definedName>
    <definedName name="A126004718W_Latest">Data1!$BD$17</definedName>
    <definedName name="A126004722L">Data1!$DX$1:$DX$10,Data1!$DX$11:$DX$17</definedName>
    <definedName name="A126004722L_Data">Data1!$DX$11:$DX$17</definedName>
    <definedName name="A126004722L_Latest">Data1!$DX$17</definedName>
    <definedName name="A126004726W">Data1!$EV$1:$EV$10,Data1!$EV$11:$EV$17</definedName>
    <definedName name="A126004726W_Data">Data1!$EV$11:$EV$17</definedName>
    <definedName name="A126004726W_Latest">Data1!$EV$17</definedName>
    <definedName name="A126004730L">Data2!$CV$1:$CV$10,Data2!$CV$11:$CV$17</definedName>
    <definedName name="A126004730L_Data">Data2!$CV$11:$CV$17</definedName>
    <definedName name="A126004730L_Latest">Data2!$CV$17</definedName>
    <definedName name="A126004734W">Data2!$ER$1:$ER$10,Data2!$ER$11:$ER$17</definedName>
    <definedName name="A126004734W_Data">Data2!$ER$11:$ER$17</definedName>
    <definedName name="A126004734W_Latest">Data2!$ER$17</definedName>
    <definedName name="A126004738F">Data1!$H$1:$H$10,Data1!$H$11:$H$17</definedName>
    <definedName name="A126004738F_Data">Data1!$H$11:$H$17</definedName>
    <definedName name="A126004738F_Latest">Data1!$H$17</definedName>
    <definedName name="A126004742W">Data1!$FN$1:$FN$10,Data1!$FN$11:$FN$17</definedName>
    <definedName name="A126004742W_Data">Data1!$FN$11:$FN$17</definedName>
    <definedName name="A126004742W_Latest">Data1!$FN$17</definedName>
    <definedName name="A126004746F">Data1!$IB$1:$IB$10,Data1!$IB$11:$IB$17</definedName>
    <definedName name="A126004746F_Data">Data1!$IB$11:$IB$17</definedName>
    <definedName name="A126004746F_Latest">Data1!$IB$17</definedName>
    <definedName name="A126004750W">Data1!$AF$1:$AF$10,Data1!$AF$11:$AF$17</definedName>
    <definedName name="A126004750W_Data">Data1!$AF$11:$AF$17</definedName>
    <definedName name="A126004750W_Latest">Data1!$AF$17</definedName>
    <definedName name="A126004754F">Data1!$CB$1:$CB$10,Data1!$CB$11:$CB$17</definedName>
    <definedName name="A126004754F_Data">Data1!$CB$11:$CB$17</definedName>
    <definedName name="A126004754F_Latest">Data1!$CB$17</definedName>
    <definedName name="A126004758R">Data1!$CZ$1:$CZ$10,Data1!$CZ$11:$CZ$17</definedName>
    <definedName name="A126004758R_Data">Data1!$CZ$11:$CZ$17</definedName>
    <definedName name="A126004758R_Latest">Data1!$CZ$17</definedName>
    <definedName name="A126004762F">Data1!$HD$1:$HD$10,Data1!$HD$11:$HD$17</definedName>
    <definedName name="A126004762F_Data">Data1!$HD$11:$HD$17</definedName>
    <definedName name="A126004762F_Latest">Data1!$HD$17</definedName>
    <definedName name="A126004766R">Data2!$D$1:$D$10,Data2!$D$11:$D$17</definedName>
    <definedName name="A126004766R_Data">Data2!$D$11:$D$17</definedName>
    <definedName name="A126004766R_Latest">Data2!$D$17</definedName>
    <definedName name="A126004770F">Data23!$GB$1:$GB$10,Data23!$GB$11:$GB$17</definedName>
    <definedName name="A126004770F_Data">Data23!$GB$11:$GB$17</definedName>
    <definedName name="A126004770F_Latest">Data23!$GB$17</definedName>
    <definedName name="A126004774R">Data23!$GZ$1:$GZ$10,Data23!$GZ$11:$GZ$17</definedName>
    <definedName name="A126004774R_Data">Data23!$GZ$11:$GZ$17</definedName>
    <definedName name="A126004774R_Latest">Data23!$GZ$17</definedName>
    <definedName name="A126004778X">Data24!$F$1:$F$10,Data24!$F$11:$F$17</definedName>
    <definedName name="A126004778X_Data">Data24!$F$11:$F$17</definedName>
    <definedName name="A126004778X_Latest">Data24!$F$17</definedName>
    <definedName name="A126004782R">Data23!$BR$1:$BR$10,Data23!$BR$11:$BR$17</definedName>
    <definedName name="A126004782R_Data">Data23!$BR$11:$BR$17</definedName>
    <definedName name="A126004782R_Latest">Data23!$BR$17</definedName>
    <definedName name="A126004786X">Data23!$FD$1:$FD$10,Data23!$FD$11:$FD$17</definedName>
    <definedName name="A126004786X_Data">Data23!$FD$11:$FD$17</definedName>
    <definedName name="A126004786X_Latest">Data23!$FD$17</definedName>
    <definedName name="A126004790R">Data22!$GF$1:$GF$10,Data22!$GF$11:$GF$17</definedName>
    <definedName name="A126004790R_Data">Data22!$GF$11:$GF$17</definedName>
    <definedName name="A126004790R_Latest">Data22!$GF$17</definedName>
    <definedName name="A126004794X">Data23!$J$1:$J$10,Data23!$J$11:$J$17</definedName>
    <definedName name="A126004794X_Data">Data23!$J$11:$J$17</definedName>
    <definedName name="A126004794X_Latest">Data23!$J$17</definedName>
    <definedName name="A126004798J">Data23!$AH$1:$AH$10,Data23!$AH$11:$AH$17</definedName>
    <definedName name="A126004798J_Data">Data23!$AH$11:$AH$17</definedName>
    <definedName name="A126004798J_Latest">Data23!$AH$17</definedName>
    <definedName name="A126004802L">Data23!$HX$1:$HX$10,Data23!$HX$11:$HX$17</definedName>
    <definedName name="A126004802L_Data">Data23!$HX$11:$HX$17</definedName>
    <definedName name="A126004802L_Latest">Data23!$HX$17</definedName>
    <definedName name="A126004806W">Data24!$AD$1:$AD$10,Data24!$AD$11:$AD$17</definedName>
    <definedName name="A126004806W_Data">Data24!$AD$11:$AD$17</definedName>
    <definedName name="A126004806W_Latest">Data24!$AD$17</definedName>
    <definedName name="A126004810L">Data22!$EJ$1:$EJ$10,Data22!$EJ$11:$EJ$17</definedName>
    <definedName name="A126004810L_Data">Data22!$EJ$11:$EJ$17</definedName>
    <definedName name="A126004810L_Latest">Data22!$EJ$17</definedName>
    <definedName name="A126004814W">Data23!$AZ$1:$AZ$10,Data23!$AZ$11:$AZ$17</definedName>
    <definedName name="A126004814W_Data">Data23!$AZ$11:$AZ$17</definedName>
    <definedName name="A126004814W_Latest">Data23!$AZ$17</definedName>
    <definedName name="A126004818F">Data23!$DN$1:$DN$10,Data23!$DN$11:$DN$17</definedName>
    <definedName name="A126004818F_Data">Data23!$DN$11:$DN$17</definedName>
    <definedName name="A126004818F_Latest">Data23!$DN$17</definedName>
    <definedName name="A126004822W">Data22!$FH$1:$FH$10,Data22!$FH$11:$FH$17</definedName>
    <definedName name="A126004822W_Data">Data22!$FH$11:$FH$17</definedName>
    <definedName name="A126004822W_Latest">Data22!$FH$17</definedName>
    <definedName name="A126004826F">Data22!$HD$1:$HD$10,Data22!$HD$11:$HD$17</definedName>
    <definedName name="A126004826F_Data">Data22!$HD$11:$HD$17</definedName>
    <definedName name="A126004826F_Latest">Data22!$HD$17</definedName>
    <definedName name="A126004830W">Data22!$IB$1:$IB$10,Data22!$IB$11:$IB$17</definedName>
    <definedName name="A126004830W_Data">Data22!$IB$11:$IB$17</definedName>
    <definedName name="A126004830W_Latest">Data22!$IB$17</definedName>
    <definedName name="A126004834F">Data23!$CP$1:$CP$10,Data23!$CP$11:$CP$17</definedName>
    <definedName name="A126004834F_Data">Data23!$CP$11:$CP$17</definedName>
    <definedName name="A126004834F_Latest">Data23!$CP$17</definedName>
    <definedName name="A126004838R">Data23!$EF$1:$EF$10,Data23!$EF$11:$EF$17</definedName>
    <definedName name="A126004838R_Data">Data23!$EF$11:$EF$17</definedName>
    <definedName name="A126004838R_Latest">Data23!$EF$17</definedName>
    <definedName name="A126004842F">Data13!$GR$1:$GR$10,Data13!$GR$11:$GR$17</definedName>
    <definedName name="A126004842F_Data">Data13!$GR$11:$GR$17</definedName>
    <definedName name="A126004842F_Latest">Data13!$GR$17</definedName>
    <definedName name="A126004846R">Data13!$HP$1:$HP$10,Data13!$HP$11:$HP$17</definedName>
    <definedName name="A126004846R_Data">Data13!$HP$11:$HP$17</definedName>
    <definedName name="A126004846R_Latest">Data13!$HP$17</definedName>
    <definedName name="A126004850F">Data14!$V$1:$V$10,Data14!$V$11:$V$17</definedName>
    <definedName name="A126004850F_Data">Data14!$V$11:$V$17</definedName>
    <definedName name="A126004850F_Latest">Data14!$V$17</definedName>
    <definedName name="A126004854R">Data13!$CH$1:$CH$10,Data13!$CH$11:$CH$17</definedName>
    <definedName name="A126004854R_Data">Data13!$CH$11:$CH$17</definedName>
    <definedName name="A126004854R_Latest">Data13!$CH$17</definedName>
    <definedName name="A126004858X">Data13!$FT$1:$FT$10,Data13!$FT$11:$FT$17</definedName>
    <definedName name="A126004858X_Data">Data13!$FT$11:$FT$17</definedName>
    <definedName name="A126004858X_Latest">Data13!$FT$17</definedName>
    <definedName name="A126004862R">Data12!$GV$1:$GV$10,Data12!$GV$11:$GV$17</definedName>
    <definedName name="A126004862R_Data">Data12!$GV$11:$GV$17</definedName>
    <definedName name="A126004862R_Latest">Data12!$GV$17</definedName>
    <definedName name="A126004866X">Data13!$Z$1:$Z$10,Data13!$Z$11:$Z$17</definedName>
    <definedName name="A126004866X_Data">Data13!$Z$11:$Z$17</definedName>
    <definedName name="A126004866X_Latest">Data13!$Z$17</definedName>
    <definedName name="A126004870R">Data13!$AX$1:$AX$10,Data13!$AX$11:$AX$17</definedName>
    <definedName name="A126004870R_Data">Data13!$AX$11:$AX$17</definedName>
    <definedName name="A126004870R_Latest">Data13!$AX$17</definedName>
    <definedName name="A126004874X">Data13!$IN$1:$IN$10,Data13!$IN$11:$IN$17</definedName>
    <definedName name="A126004874X_Data">Data13!$IN$11:$IN$17</definedName>
    <definedName name="A126004874X_Latest">Data13!$IN$17</definedName>
    <definedName name="A126004878J">Data14!$AT$1:$AT$10,Data14!$AT$11:$AT$17</definedName>
    <definedName name="A126004878J_Data">Data14!$AT$11:$AT$17</definedName>
    <definedName name="A126004878J_Latest">Data14!$AT$17</definedName>
    <definedName name="A126004882X">Data12!$EZ$1:$EZ$10,Data12!$EZ$11:$EZ$17</definedName>
    <definedName name="A126004882X_Data">Data12!$EZ$11:$EZ$17</definedName>
    <definedName name="A126004882X_Latest">Data12!$EZ$17</definedName>
    <definedName name="A126004886J">Data13!$BP$1:$BP$10,Data13!$BP$11:$BP$17</definedName>
    <definedName name="A126004886J_Data">Data13!$BP$11:$BP$17</definedName>
    <definedName name="A126004886J_Latest">Data13!$BP$17</definedName>
    <definedName name="A126004890X">Data13!$ED$1:$ED$10,Data13!$ED$11:$ED$17</definedName>
    <definedName name="A126004890X_Data">Data13!$ED$11:$ED$17</definedName>
    <definedName name="A126004890X_Latest">Data13!$ED$17</definedName>
    <definedName name="A126004894J">Data12!$FX$1:$FX$10,Data12!$FX$11:$FX$17</definedName>
    <definedName name="A126004894J_Data">Data12!$FX$11:$FX$17</definedName>
    <definedName name="A126004894J_Latest">Data12!$FX$17</definedName>
    <definedName name="A126004898T">Data12!$HT$1:$HT$10,Data12!$HT$11:$HT$17</definedName>
    <definedName name="A126004898T_Data">Data12!$HT$11:$HT$17</definedName>
    <definedName name="A126004898T_Latest">Data12!$HT$17</definedName>
    <definedName name="A126004902W">Data13!$B$1:$B$10,Data13!$B$11:$B$17</definedName>
    <definedName name="A126004902W_Data">Data13!$B$11:$B$17</definedName>
    <definedName name="A126004902W_Latest">Data13!$B$17</definedName>
    <definedName name="A126004906F">Data13!$DF$1:$DF$10,Data13!$DF$11:$DF$17</definedName>
    <definedName name="A126004906F_Data">Data13!$DF$11:$DF$17</definedName>
    <definedName name="A126004906F_Latest">Data13!$DF$17</definedName>
    <definedName name="A126004910W">Data13!$EV$1:$EV$10,Data13!$EV$11:$EV$17</definedName>
    <definedName name="A126004910W_Data">Data13!$EV$11:$EV$17</definedName>
    <definedName name="A126004910W_Latest">Data13!$EV$17</definedName>
    <definedName name="A126004914F">Data18!$GJ$1:$GJ$10,Data18!$GJ$11:$GJ$17</definedName>
    <definedName name="A126004914F_Data">Data18!$GJ$11:$GJ$17</definedName>
    <definedName name="A126004914F_Latest">Data18!$GJ$17</definedName>
    <definedName name="A126004918R">Data18!$HH$1:$HH$10,Data18!$HH$11:$HH$17</definedName>
    <definedName name="A126004918R_Data">Data18!$HH$11:$HH$17</definedName>
    <definedName name="A126004918R_Latest">Data18!$HH$17</definedName>
    <definedName name="A126004922F">Data19!$N$1:$N$10,Data19!$N$11:$N$17</definedName>
    <definedName name="A126004922F_Data">Data19!$N$11:$N$17</definedName>
    <definedName name="A126004922F_Latest">Data19!$N$17</definedName>
    <definedName name="A126004926R">Data18!$BZ$1:$BZ$10,Data18!$BZ$11:$BZ$17</definedName>
    <definedName name="A126004926R_Data">Data18!$BZ$11:$BZ$17</definedName>
    <definedName name="A126004926R_Latest">Data18!$BZ$17</definedName>
    <definedName name="A126004930F">Data18!$FL$1:$FL$10,Data18!$FL$11:$FL$17</definedName>
    <definedName name="A126004930F_Data">Data18!$FL$11:$FL$17</definedName>
    <definedName name="A126004930F_Latest">Data18!$FL$17</definedName>
    <definedName name="A126004934R">Data17!$GN$1:$GN$10,Data17!$GN$11:$GN$17</definedName>
    <definedName name="A126004934R_Data">Data17!$GN$11:$GN$17</definedName>
    <definedName name="A126004934R_Latest">Data17!$GN$17</definedName>
    <definedName name="A126004938X">Data18!$R$1:$R$10,Data18!$R$11:$R$17</definedName>
    <definedName name="A126004938X_Data">Data18!$R$11:$R$17</definedName>
    <definedName name="A126004938X_Latest">Data18!$R$17</definedName>
    <definedName name="A126004942R">Data18!$AP$1:$AP$10,Data18!$AP$11:$AP$17</definedName>
    <definedName name="A126004942R_Data">Data18!$AP$11:$AP$17</definedName>
    <definedName name="A126004942R_Latest">Data18!$AP$17</definedName>
    <definedName name="A126004946X">Data18!$IF$1:$IF$10,Data18!$IF$11:$IF$17</definedName>
    <definedName name="A126004946X_Data">Data18!$IF$11:$IF$17</definedName>
    <definedName name="A126004946X_Latest">Data18!$IF$17</definedName>
    <definedName name="A126004950R">Data19!$AL$1:$AL$10,Data19!$AL$11:$AL$17</definedName>
    <definedName name="A126004950R_Data">Data19!$AL$11:$AL$17</definedName>
    <definedName name="A126004950R_Latest">Data19!$AL$17</definedName>
    <definedName name="A126004954X">Data17!$ER$1:$ER$10,Data17!$ER$11:$ER$17</definedName>
    <definedName name="A126004954X_Data">Data17!$ER$11:$ER$17</definedName>
    <definedName name="A126004954X_Latest">Data17!$ER$17</definedName>
    <definedName name="A126004958J">Data18!$BH$1:$BH$10,Data18!$BH$11:$BH$17</definedName>
    <definedName name="A126004958J_Data">Data18!$BH$11:$BH$17</definedName>
    <definedName name="A126004958J_Latest">Data18!$BH$17</definedName>
    <definedName name="A126004962X">Data18!$DV$1:$DV$10,Data18!$DV$11:$DV$17</definedName>
    <definedName name="A126004962X_Data">Data18!$DV$11:$DV$17</definedName>
    <definedName name="A126004962X_Latest">Data18!$DV$17</definedName>
    <definedName name="A126004966J">Data17!$FP$1:$FP$10,Data17!$FP$11:$FP$17</definedName>
    <definedName name="A126004966J_Data">Data17!$FP$11:$FP$17</definedName>
    <definedName name="A126004966J_Latest">Data17!$FP$17</definedName>
    <definedName name="A126004970X">Data17!$HL$1:$HL$10,Data17!$HL$11:$HL$17</definedName>
    <definedName name="A126004970X_Data">Data17!$HL$11:$HL$17</definedName>
    <definedName name="A126004970X_Latest">Data17!$HL$17</definedName>
    <definedName name="A126004974J">Data17!$IJ$1:$IJ$10,Data17!$IJ$11:$IJ$17</definedName>
    <definedName name="A126004974J_Data">Data17!$IJ$11:$IJ$17</definedName>
    <definedName name="A126004974J_Latest">Data17!$IJ$17</definedName>
    <definedName name="A126004978T">Data18!$CX$1:$CX$10,Data18!$CX$11:$CX$17</definedName>
    <definedName name="A126004978T_Data">Data18!$CX$11:$CX$17</definedName>
    <definedName name="A126004978T_Latest">Data18!$CX$17</definedName>
    <definedName name="A126004982J">Data18!$EN$1:$EN$10,Data18!$EN$11:$EN$17</definedName>
    <definedName name="A126004982J_Data">Data18!$EN$11:$EN$17</definedName>
    <definedName name="A126004982J_Latest">Data18!$EN$17</definedName>
    <definedName name="A126004986T">Data20!$DB$1:$DB$10,Data20!$DB$11:$DB$17</definedName>
    <definedName name="A126004986T_Data">Data20!$DB$11:$DB$17</definedName>
    <definedName name="A126004986T_Latest">Data20!$DB$17</definedName>
    <definedName name="A126004990J">Data20!$DZ$1:$DZ$10,Data20!$DZ$11:$DZ$17</definedName>
    <definedName name="A126004990J_Data">Data20!$DZ$11:$DZ$17</definedName>
    <definedName name="A126004990J_Latest">Data20!$DZ$17</definedName>
    <definedName name="A126004994T">Data20!$FV$1:$FV$10,Data20!$FV$11:$FV$17</definedName>
    <definedName name="A126004994T_Data">Data20!$FV$11:$FV$17</definedName>
    <definedName name="A126004994T_Latest">Data20!$FV$17</definedName>
    <definedName name="A126004998A">Data19!$IH$1:$IH$10,Data19!$IH$11:$IH$17</definedName>
    <definedName name="A126004998A_Data">Data19!$IH$11:$IH$17</definedName>
    <definedName name="A126004998A_Latest">Data19!$IH$17</definedName>
    <definedName name="A126005002J">Data20!$CD$1:$CD$10,Data20!$CD$11:$CD$17</definedName>
    <definedName name="A126005002J_Data">Data20!$CD$11:$CD$17</definedName>
    <definedName name="A126005002J_Latest">Data20!$CD$17</definedName>
    <definedName name="A126005006T">Data19!$DF$1:$DF$10,Data19!$DF$11:$DF$17</definedName>
    <definedName name="A126005006T_Data">Data19!$DF$11:$DF$17</definedName>
    <definedName name="A126005006T_Latest">Data19!$DF$17</definedName>
    <definedName name="A126005010J">Data19!$FZ$1:$FZ$10,Data19!$FZ$11:$FZ$17</definedName>
    <definedName name="A126005010J_Data">Data19!$FZ$11:$FZ$17</definedName>
    <definedName name="A126005010J_Latest">Data19!$FZ$17</definedName>
    <definedName name="A126005014T">Data19!$GX$1:$GX$10,Data19!$GX$11:$GX$17</definedName>
    <definedName name="A126005014T_Data">Data19!$GX$11:$GX$17</definedName>
    <definedName name="A126005014T_Latest">Data19!$GX$17</definedName>
    <definedName name="A126005018A">Data20!$EX$1:$EX$10,Data20!$EX$11:$EX$17</definedName>
    <definedName name="A126005018A_Data">Data20!$EX$11:$EX$17</definedName>
    <definedName name="A126005018A_Latest">Data20!$EX$17</definedName>
    <definedName name="A126005022T">Data20!$GT$1:$GT$10,Data20!$GT$11:$GT$17</definedName>
    <definedName name="A126005022T_Data">Data20!$GT$11:$GT$17</definedName>
    <definedName name="A126005022T_Latest">Data20!$GT$17</definedName>
    <definedName name="A126005026A">Data19!$BJ$1:$BJ$10,Data19!$BJ$11:$BJ$17</definedName>
    <definedName name="A126005026A_Data">Data19!$BJ$11:$BJ$17</definedName>
    <definedName name="A126005026A_Latest">Data19!$BJ$17</definedName>
    <definedName name="A126005030T">Data19!$HP$1:$HP$10,Data19!$HP$11:$HP$17</definedName>
    <definedName name="A126005030T_Data">Data19!$HP$11:$HP$17</definedName>
    <definedName name="A126005030T_Latest">Data19!$HP$17</definedName>
    <definedName name="A126005034A">Data20!$AN$1:$AN$10,Data20!$AN$11:$AN$17</definedName>
    <definedName name="A126005034A_Data">Data20!$AN$11:$AN$17</definedName>
    <definedName name="A126005034A_Latest">Data20!$AN$17</definedName>
    <definedName name="A126005038K">Data19!$CH$1:$CH$10,Data19!$CH$11:$CH$17</definedName>
    <definedName name="A126005038K_Data">Data19!$CH$11:$CH$17</definedName>
    <definedName name="A126005038K_Latest">Data19!$CH$17</definedName>
    <definedName name="A126005042A">Data19!$ED$1:$ED$10,Data19!$ED$11:$ED$17</definedName>
    <definedName name="A126005042A_Data">Data19!$ED$11:$ED$17</definedName>
    <definedName name="A126005042A_Latest">Data19!$ED$17</definedName>
    <definedName name="A126005046K">Data19!$FB$1:$FB$10,Data19!$FB$11:$FB$17</definedName>
    <definedName name="A126005046K_Data">Data19!$FB$11:$FB$17</definedName>
    <definedName name="A126005046K_Latest">Data19!$FB$17</definedName>
    <definedName name="A126005050A">Data20!$P$1:$P$10,Data20!$P$11:$P$17</definedName>
    <definedName name="A126005050A_Data">Data20!$P$11:$P$17</definedName>
    <definedName name="A126005050A_Latest">Data20!$P$17</definedName>
    <definedName name="A126005054K">Data20!$BF$1:$BF$10,Data20!$BF$11:$BF$17</definedName>
    <definedName name="A126005054K_Data">Data20!$BF$11:$BF$17</definedName>
    <definedName name="A126005054K_Latest">Data20!$BF$17</definedName>
    <definedName name="A126005058V">Data22!$T$1:$T$10,Data22!$T$11:$T$17</definedName>
    <definedName name="A126005058V_Data">Data22!$T$11:$T$17</definedName>
    <definedName name="A126005058V_Latest">Data22!$T$17</definedName>
    <definedName name="A126005062K">Data22!$AR$1:$AR$10,Data22!$AR$11:$AR$17</definedName>
    <definedName name="A126005062K_Data">Data22!$AR$11:$AR$17</definedName>
    <definedName name="A126005062K_Latest">Data22!$AR$17</definedName>
    <definedName name="A126005066V">Data22!$CN$1:$CN$10,Data22!$CN$11:$CN$17</definedName>
    <definedName name="A126005066V_Data">Data22!$CN$11:$CN$17</definedName>
    <definedName name="A126005066V_Latest">Data22!$CN$17</definedName>
    <definedName name="A126005070K">Data21!$EZ$1:$EZ$10,Data21!$EZ$11:$EZ$17</definedName>
    <definedName name="A126005070K_Data">Data21!$EZ$11:$EZ$17</definedName>
    <definedName name="A126005070K_Latest">Data21!$EZ$17</definedName>
    <definedName name="A126005074V">Data21!$IL$1:$IL$10,Data21!$IL$11:$IL$17</definedName>
    <definedName name="A126005074V_Data">Data21!$IL$11:$IL$17</definedName>
    <definedName name="A126005074V_Latest">Data21!$IL$17</definedName>
    <definedName name="A126005078C">Data21!$X$1:$X$10,Data21!$X$11:$X$17</definedName>
    <definedName name="A126005078C_Data">Data21!$X$11:$X$17</definedName>
    <definedName name="A126005078C_Latest">Data21!$X$17</definedName>
    <definedName name="A126005082V">Data21!$CR$1:$CR$10,Data21!$CR$11:$CR$17</definedName>
    <definedName name="A126005082V_Data">Data21!$CR$11:$CR$17</definedName>
    <definedName name="A126005082V_Latest">Data21!$CR$17</definedName>
    <definedName name="A126005086C">Data21!$DP$1:$DP$10,Data21!$DP$11:$DP$17</definedName>
    <definedName name="A126005086C_Data">Data21!$DP$11:$DP$17</definedName>
    <definedName name="A126005086C_Latest">Data21!$DP$17</definedName>
    <definedName name="A126005090V">Data22!$BP$1:$BP$10,Data22!$BP$11:$BP$17</definedName>
    <definedName name="A126005090V_Data">Data22!$BP$11:$BP$17</definedName>
    <definedName name="A126005090V_Latest">Data22!$BP$17</definedName>
    <definedName name="A126005094C">Data22!$DL$1:$DL$10,Data22!$DL$11:$DL$17</definedName>
    <definedName name="A126005094C_Data">Data22!$DL$11:$DL$17</definedName>
    <definedName name="A126005094C_Latest">Data22!$DL$17</definedName>
    <definedName name="A126005098L">Data20!$HR$1:$HR$10,Data20!$HR$11:$HR$17</definedName>
    <definedName name="A126005098L_Data">Data20!$HR$11:$HR$17</definedName>
    <definedName name="A126005098L_Latest">Data20!$HR$17</definedName>
    <definedName name="A126005102T">Data21!$EH$1:$EH$10,Data21!$EH$11:$EH$17</definedName>
    <definedName name="A126005102T_Data">Data21!$EH$11:$EH$17</definedName>
    <definedName name="A126005102T_Latest">Data21!$EH$17</definedName>
    <definedName name="A126005106A">Data21!$GV$1:$GV$10,Data21!$GV$11:$GV$17</definedName>
    <definedName name="A126005106A_Data">Data21!$GV$11:$GV$17</definedName>
    <definedName name="A126005106A_Latest">Data21!$GV$17</definedName>
    <definedName name="A126005110T">Data20!$IP$1:$IP$10,Data20!$IP$11:$IP$17</definedName>
    <definedName name="A126005110T_Data">Data20!$IP$11:$IP$17</definedName>
    <definedName name="A126005110T_Latest">Data20!$IP$17</definedName>
    <definedName name="A126005114A">Data21!$AV$1:$AV$10,Data21!$AV$11:$AV$17</definedName>
    <definedName name="A126005114A_Data">Data21!$AV$11:$AV$17</definedName>
    <definedName name="A126005114A_Latest">Data21!$AV$17</definedName>
    <definedName name="A126005118K">Data21!$BT$1:$BT$10,Data21!$BT$11:$BT$17</definedName>
    <definedName name="A126005118K_Data">Data21!$BT$11:$BT$17</definedName>
    <definedName name="A126005118K_Latest">Data21!$BT$17</definedName>
    <definedName name="A126005122A">Data21!$FX$1:$FX$10,Data21!$FX$11:$FX$17</definedName>
    <definedName name="A126005122A_Data">Data21!$FX$11:$FX$17</definedName>
    <definedName name="A126005122A_Latest">Data21!$FX$17</definedName>
    <definedName name="A126005126K">Data21!$HN$1:$HN$10,Data21!$HN$11:$HN$17</definedName>
    <definedName name="A126005126K_Data">Data21!$HN$11:$HN$17</definedName>
    <definedName name="A126005126K_Latest">Data21!$HN$17</definedName>
    <definedName name="A126005130A">Data12!$AJ$1:$AJ$10,Data12!$AJ$11:$AJ$17</definedName>
    <definedName name="A126005130A_Data">Data12!$AJ$11:$AJ$17</definedName>
    <definedName name="A126005130A_Latest">Data12!$AJ$17</definedName>
    <definedName name="A126005134K">Data12!$BH$1:$BH$10,Data12!$BH$11:$BH$17</definedName>
    <definedName name="A126005134K_Data">Data12!$BH$11:$BH$17</definedName>
    <definedName name="A126005134K_Latest">Data12!$BH$17</definedName>
    <definedName name="A126005138V">Data12!$DD$1:$DD$10,Data12!$DD$11:$DD$17</definedName>
    <definedName name="A126005138V_Data">Data12!$DD$11:$DD$17</definedName>
    <definedName name="A126005138V_Latest">Data12!$DD$17</definedName>
    <definedName name="A126005142K">Data11!$FP$1:$FP$10,Data11!$FP$11:$FP$17</definedName>
    <definedName name="A126005142K_Data">Data11!$FP$11:$FP$17</definedName>
    <definedName name="A126005142K_Latest">Data11!$FP$17</definedName>
    <definedName name="A126005146V">Data12!$L$1:$L$10,Data12!$L$11:$L$17</definedName>
    <definedName name="A126005146V_Data">Data12!$L$11:$L$17</definedName>
    <definedName name="A126005146V_Latest">Data12!$L$17</definedName>
    <definedName name="A126005150K">Data11!$AN$1:$AN$10,Data11!$AN$11:$AN$17</definedName>
    <definedName name="A126005150K_Data">Data11!$AN$11:$AN$17</definedName>
    <definedName name="A126005150K_Latest">Data11!$AN$17</definedName>
    <definedName name="A126005154V">Data11!$DH$1:$DH$10,Data11!$DH$11:$DH$17</definedName>
    <definedName name="A126005154V_Data">Data11!$DH$11:$DH$17</definedName>
    <definedName name="A126005154V_Latest">Data11!$DH$17</definedName>
    <definedName name="A126005158C">Data11!$EF$1:$EF$10,Data11!$EF$11:$EF$17</definedName>
    <definedName name="A126005158C_Data">Data11!$EF$11:$EF$17</definedName>
    <definedName name="A126005158C_Latest">Data11!$EF$17</definedName>
    <definedName name="A126005162V">Data12!$CF$1:$CF$10,Data12!$CF$11:$CF$17</definedName>
    <definedName name="A126005162V_Data">Data12!$CF$11:$CF$17</definedName>
    <definedName name="A126005162V_Latest">Data12!$CF$17</definedName>
    <definedName name="A126005166C">Data12!$EB$1:$EB$10,Data12!$EB$11:$EB$17</definedName>
    <definedName name="A126005166C_Data">Data12!$EB$11:$EB$17</definedName>
    <definedName name="A126005166C_Latest">Data12!$EB$17</definedName>
    <definedName name="A126005170V">Data10!$IH$1:$IH$10,Data10!$IH$11:$IH$17</definedName>
    <definedName name="A126005170V_Data">Data10!$IH$11:$IH$17</definedName>
    <definedName name="A126005170V_Latest">Data10!$IH$17</definedName>
    <definedName name="A126005174C">Data11!$EX$1:$EX$10,Data11!$EX$11:$EX$17</definedName>
    <definedName name="A126005174C_Data">Data11!$EX$11:$EX$17</definedName>
    <definedName name="A126005174C_Latest">Data11!$EX$17</definedName>
    <definedName name="A126005178L">Data11!$HL$1:$HL$10,Data11!$HL$11:$HL$17</definedName>
    <definedName name="A126005178L_Data">Data11!$HL$11:$HL$17</definedName>
    <definedName name="A126005178L_Latest">Data11!$HL$17</definedName>
    <definedName name="A126005182C">Data11!$P$1:$P$10,Data11!$P$11:$P$17</definedName>
    <definedName name="A126005182C_Data">Data11!$P$11:$P$17</definedName>
    <definedName name="A126005182C_Latest">Data11!$P$17</definedName>
    <definedName name="A126005186L">Data11!$BL$1:$BL$10,Data11!$BL$11:$BL$17</definedName>
    <definedName name="A126005186L_Data">Data11!$BL$11:$BL$17</definedName>
    <definedName name="A126005186L_Latest">Data11!$BL$17</definedName>
    <definedName name="A126005190C">Data11!$CJ$1:$CJ$10,Data11!$CJ$11:$CJ$17</definedName>
    <definedName name="A126005190C_Data">Data11!$CJ$11:$CJ$17</definedName>
    <definedName name="A126005190C_Latest">Data11!$CJ$17</definedName>
    <definedName name="A126005194L">Data11!$GN$1:$GN$10,Data11!$GN$11:$GN$17</definedName>
    <definedName name="A126005194L_Data">Data11!$GN$11:$GN$17</definedName>
    <definedName name="A126005194L_Latest">Data11!$GN$17</definedName>
    <definedName name="A126005198W">Data11!$ID$1:$ID$10,Data11!$ID$11:$ID$17</definedName>
    <definedName name="A126005198W_Data">Data11!$ID$11:$ID$17</definedName>
    <definedName name="A126005198W_Latest">Data11!$ID$17</definedName>
    <definedName name="A126005202A">Data15!$DJ$1:$DJ$10,Data15!$DJ$11:$DJ$17</definedName>
    <definedName name="A126005202A_Data">Data15!$DJ$11:$DJ$17</definedName>
    <definedName name="A126005202A_Latest">Data15!$DJ$17</definedName>
    <definedName name="A126005206K">Data15!$EH$1:$EH$10,Data15!$EH$11:$EH$17</definedName>
    <definedName name="A126005206K_Data">Data15!$EH$11:$EH$17</definedName>
    <definedName name="A126005206K_Latest">Data15!$EH$17</definedName>
    <definedName name="A126005210A">Data15!$GD$1:$GD$10,Data15!$GD$11:$GD$17</definedName>
    <definedName name="A126005210A_Data">Data15!$GD$11:$GD$17</definedName>
    <definedName name="A126005210A_Latest">Data15!$GD$17</definedName>
    <definedName name="A126005214K">Data14!$IP$1:$IP$10,Data14!$IP$11:$IP$17</definedName>
    <definedName name="A126005214K_Data">Data14!$IP$11:$IP$17</definedName>
    <definedName name="A126005214K_Latest">Data14!$IP$17</definedName>
    <definedName name="A126005218V">Data15!$CL$1:$CL$10,Data15!$CL$11:$CL$17</definedName>
    <definedName name="A126005218V_Data">Data15!$CL$11:$CL$17</definedName>
    <definedName name="A126005218V_Latest">Data15!$CL$17</definedName>
    <definedName name="A126005222K">Data14!$DN$1:$DN$10,Data14!$DN$11:$DN$17</definedName>
    <definedName name="A126005222K_Data">Data14!$DN$11:$DN$17</definedName>
    <definedName name="A126005222K_Latest">Data14!$DN$17</definedName>
    <definedName name="A126005226V">Data14!$GH$1:$GH$10,Data14!$GH$11:$GH$17</definedName>
    <definedName name="A126005226V_Data">Data14!$GH$11:$GH$17</definedName>
    <definedName name="A126005226V_Latest">Data14!$GH$17</definedName>
    <definedName name="A126005230K">Data14!$HF$1:$HF$10,Data14!$HF$11:$HF$17</definedName>
    <definedName name="A126005230K_Data">Data14!$HF$11:$HF$17</definedName>
    <definedName name="A126005230K_Latest">Data14!$HF$17</definedName>
    <definedName name="A126005234V">Data15!$FF$1:$FF$10,Data15!$FF$11:$FF$17</definedName>
    <definedName name="A126005234V_Data">Data15!$FF$11:$FF$17</definedName>
    <definedName name="A126005234V_Latest">Data15!$FF$17</definedName>
    <definedName name="A126005238C">Data15!$HB$1:$HB$10,Data15!$HB$11:$HB$17</definedName>
    <definedName name="A126005238C_Data">Data15!$HB$11:$HB$17</definedName>
    <definedName name="A126005238C_Latest">Data15!$HB$17</definedName>
    <definedName name="A126005242V">Data14!$BR$1:$BR$10,Data14!$BR$11:$BR$17</definedName>
    <definedName name="A126005242V_Data">Data14!$BR$11:$BR$17</definedName>
    <definedName name="A126005242V_Latest">Data14!$BR$17</definedName>
    <definedName name="A126005246C">Data14!$HX$1:$HX$10,Data14!$HX$11:$HX$17</definedName>
    <definedName name="A126005246C_Data">Data14!$HX$11:$HX$17</definedName>
    <definedName name="A126005246C_Latest">Data14!$HX$17</definedName>
    <definedName name="A126005250V">Data15!$AV$1:$AV$10,Data15!$AV$11:$AV$17</definedName>
    <definedName name="A126005250V_Data">Data15!$AV$11:$AV$17</definedName>
    <definedName name="A126005250V_Latest">Data15!$AV$17</definedName>
    <definedName name="A126005254C">Data14!$CP$1:$CP$10,Data14!$CP$11:$CP$17</definedName>
    <definedName name="A126005254C_Data">Data14!$CP$11:$CP$17</definedName>
    <definedName name="A126005254C_Latest">Data14!$CP$17</definedName>
    <definedName name="A126005258L">Data14!$EL$1:$EL$10,Data14!$EL$11:$EL$17</definedName>
    <definedName name="A126005258L_Data">Data14!$EL$11:$EL$17</definedName>
    <definedName name="A126005258L_Latest">Data14!$EL$17</definedName>
    <definedName name="A126005262C">Data14!$FJ$1:$FJ$10,Data14!$FJ$11:$FJ$17</definedName>
    <definedName name="A126005262C_Data">Data14!$FJ$11:$FJ$17</definedName>
    <definedName name="A126005262C_Latest">Data14!$FJ$17</definedName>
    <definedName name="A126005266L">Data15!$X$1:$X$10,Data15!$X$11:$X$17</definedName>
    <definedName name="A126005266L_Data">Data15!$X$11:$X$17</definedName>
    <definedName name="A126005266L_Latest">Data15!$X$17</definedName>
    <definedName name="A126005270C">Data15!$BN$1:$BN$10,Data15!$BN$11:$BN$17</definedName>
    <definedName name="A126005270C_Data">Data15!$BN$11:$BN$17</definedName>
    <definedName name="A126005270C_Latest">Data15!$BN$17</definedName>
    <definedName name="A126005274L">Data17!$AB$1:$AB$10,Data17!$AB$11:$AB$17</definedName>
    <definedName name="A126005274L_Data">Data17!$AB$11:$AB$17</definedName>
    <definedName name="A126005274L_Latest">Data17!$AB$17</definedName>
    <definedName name="A126005278W">Data17!$AZ$1:$AZ$10,Data17!$AZ$11:$AZ$17</definedName>
    <definedName name="A126005278W_Data">Data17!$AZ$11:$AZ$17</definedName>
    <definedName name="A126005278W_Latest">Data17!$AZ$17</definedName>
    <definedName name="A126005282L">Data17!$CV$1:$CV$10,Data17!$CV$11:$CV$17</definedName>
    <definedName name="A126005282L_Data">Data17!$CV$11:$CV$17</definedName>
    <definedName name="A126005282L_Latest">Data17!$CV$17</definedName>
    <definedName name="A126005286W">Data16!$FH$1:$FH$10,Data16!$FH$11:$FH$17</definedName>
    <definedName name="A126005286W_Data">Data16!$FH$11:$FH$17</definedName>
    <definedName name="A126005286W_Latest">Data16!$FH$17</definedName>
    <definedName name="A126005290L">Data17!$D$1:$D$10,Data17!$D$11:$D$17</definedName>
    <definedName name="A126005290L_Data">Data17!$D$11:$D$17</definedName>
    <definedName name="A126005290L_Latest">Data17!$D$17</definedName>
    <definedName name="A126005294W">Data16!$AF$1:$AF$10,Data16!$AF$11:$AF$17</definedName>
    <definedName name="A126005294W_Data">Data16!$AF$11:$AF$17</definedName>
    <definedName name="A126005294W_Latest">Data16!$AF$17</definedName>
    <definedName name="A126005298F">Data16!$CZ$1:$CZ$10,Data16!$CZ$11:$CZ$17</definedName>
    <definedName name="A126005298F_Data">Data16!$CZ$11:$CZ$17</definedName>
    <definedName name="A126005298F_Latest">Data16!$CZ$17</definedName>
    <definedName name="A126005302K">Data16!$DX$1:$DX$10,Data16!$DX$11:$DX$17</definedName>
    <definedName name="A126005302K_Data">Data16!$DX$11:$DX$17</definedName>
    <definedName name="A126005302K_Latest">Data16!$DX$17</definedName>
    <definedName name="A126005306V">Data17!$BX$1:$BX$10,Data17!$BX$11:$BX$17</definedName>
    <definedName name="A126005306V_Data">Data17!$BX$11:$BX$17</definedName>
    <definedName name="A126005306V_Latest">Data17!$BX$17</definedName>
    <definedName name="A126005310K">Data17!$DT$1:$DT$10,Data17!$DT$11:$DT$17</definedName>
    <definedName name="A126005310K_Data">Data17!$DT$11:$DT$17</definedName>
    <definedName name="A126005310K_Latest">Data17!$DT$17</definedName>
    <definedName name="A126005314V">Data15!$HZ$1:$HZ$10,Data15!$HZ$11:$HZ$17</definedName>
    <definedName name="A126005314V_Data">Data15!$HZ$11:$HZ$17</definedName>
    <definedName name="A126005314V_Latest">Data15!$HZ$17</definedName>
    <definedName name="A126005318C">Data16!$EP$1:$EP$10,Data16!$EP$11:$EP$17</definedName>
    <definedName name="A126005318C_Data">Data16!$EP$11:$EP$17</definedName>
    <definedName name="A126005318C_Latest">Data16!$EP$17</definedName>
    <definedName name="A126005322V">Data16!$HD$1:$HD$10,Data16!$HD$11:$HD$17</definedName>
    <definedName name="A126005322V_Data">Data16!$HD$11:$HD$17</definedName>
    <definedName name="A126005322V_Latest">Data16!$HD$17</definedName>
    <definedName name="A126005326C">Data16!$H$1:$H$10,Data16!$H$11:$H$17</definedName>
    <definedName name="A126005326C_Data">Data16!$H$11:$H$17</definedName>
    <definedName name="A126005326C_Latest">Data16!$H$17</definedName>
    <definedName name="A126005330V">Data16!$BD$1:$BD$10,Data16!$BD$11:$BD$17</definedName>
    <definedName name="A126005330V_Data">Data16!$BD$11:$BD$17</definedName>
    <definedName name="A126005330V_Latest">Data16!$BD$17</definedName>
    <definedName name="A126005334C">Data16!$CB$1:$CB$10,Data16!$CB$11:$CB$17</definedName>
    <definedName name="A126005334C_Data">Data16!$CB$11:$CB$17</definedName>
    <definedName name="A126005334C_Latest">Data16!$CB$17</definedName>
    <definedName name="A126005338L">Data16!$GF$1:$GF$10,Data16!$GF$11:$GF$17</definedName>
    <definedName name="A126005338L_Data">Data16!$GF$11:$GF$17</definedName>
    <definedName name="A126005338L_Latest">Data16!$GF$17</definedName>
    <definedName name="A126005342C">Data16!$HV$1:$HV$10,Data16!$HV$11:$HV$17</definedName>
    <definedName name="A126005342C_Data">Data16!$HV$11:$HV$17</definedName>
    <definedName name="A126005342C_Latest">Data16!$HV$17</definedName>
    <definedName name="A126005346L">Data2!$BF$1:$BF$10,Data2!$BF$11:$BF$17</definedName>
    <definedName name="A126005346L_Data">Data2!$BF$11:$BF$17</definedName>
    <definedName name="A126005346L_Latest">Data2!$BF$17</definedName>
    <definedName name="A126005350C">Data2!$CD$1:$CD$10,Data2!$CD$11:$CD$17</definedName>
    <definedName name="A126005350C_Data">Data2!$CD$11:$CD$17</definedName>
    <definedName name="A126005350C_Latest">Data2!$CD$17</definedName>
    <definedName name="A126005354L">Data2!$DZ$1:$DZ$10,Data2!$DZ$11:$DZ$17</definedName>
    <definedName name="A126005354L_Data">Data2!$DZ$11:$DZ$17</definedName>
    <definedName name="A126005354L_Latest">Data2!$DZ$17</definedName>
    <definedName name="A126005358W">Data1!$GL$1:$GL$10,Data1!$GL$11:$GL$17</definedName>
    <definedName name="A126005358W_Data">Data1!$GL$11:$GL$17</definedName>
    <definedName name="A126005358W_Latest">Data1!$GL$17</definedName>
    <definedName name="A126005362L">Data2!$AH$1:$AH$10,Data2!$AH$11:$AH$17</definedName>
    <definedName name="A126005362L_Data">Data2!$AH$11:$AH$17</definedName>
    <definedName name="A126005362L_Latest">Data2!$AH$17</definedName>
    <definedName name="A126005366W">Data1!$BJ$1:$BJ$10,Data1!$BJ$11:$BJ$17</definedName>
    <definedName name="A126005366W_Data">Data1!$BJ$11:$BJ$17</definedName>
    <definedName name="A126005366W_Latest">Data1!$BJ$17</definedName>
    <definedName name="A126005370L">Data1!$ED$1:$ED$10,Data1!$ED$11:$ED$17</definedName>
    <definedName name="A126005370L_Data">Data1!$ED$11:$ED$17</definedName>
    <definedName name="A126005370L_Latest">Data1!$ED$17</definedName>
    <definedName name="A126005378F">Data2!$DB$1:$DB$10,Data2!$DB$11:$DB$17</definedName>
    <definedName name="A126005378F_Data">Data2!$DB$11:$DB$17</definedName>
    <definedName name="A126005378F_Latest">Data2!$DB$17</definedName>
    <definedName name="A126005382W">Data2!$EX$1:$EX$10,Data2!$EX$11:$EX$17</definedName>
    <definedName name="A126005382W_Data">Data2!$EX$11:$EX$17</definedName>
    <definedName name="A126005382W_Latest">Data2!$EX$17</definedName>
    <definedName name="A126005386F">Data1!$N$1:$N$10,Data1!$N$11:$N$17</definedName>
    <definedName name="A126005386F_Data">Data1!$N$11:$N$17</definedName>
    <definedName name="A126005386F_Latest">Data1!$N$17</definedName>
    <definedName name="A126005398R">Data1!$AL$1:$AL$10,Data1!$AL$11:$AL$17</definedName>
    <definedName name="A126005398R_Data">Data1!$AL$11:$AL$17</definedName>
    <definedName name="A126005398R_Latest">Data1!$AL$17</definedName>
    <definedName name="A126005402V">Data1!$CH$1:$CH$10,Data1!$CH$11:$CH$17</definedName>
    <definedName name="A126005402V_Data">Data1!$CH$11:$CH$17</definedName>
    <definedName name="A126005402V_Latest">Data1!$CH$17</definedName>
    <definedName name="A126005406C">Data1!$DF$1:$DF$10,Data1!$DF$11:$DF$17</definedName>
    <definedName name="A126005406C_Data">Data1!$DF$11:$DF$17</definedName>
    <definedName name="A126005406C_Latest">Data1!$DF$17</definedName>
    <definedName name="A126005410V">Data1!$HJ$1:$HJ$10,Data1!$HJ$11:$HJ$17</definedName>
    <definedName name="A126005410V_Data">Data1!$HJ$11:$HJ$17</definedName>
    <definedName name="A126005410V_Latest">Data1!$HJ$17</definedName>
    <definedName name="A126005414C">Data2!$J$1:$J$10,Data2!$J$11:$J$17</definedName>
    <definedName name="A126005414C_Data">Data2!$J$11:$J$17</definedName>
    <definedName name="A126005414C_Latest">Data2!$J$17</definedName>
    <definedName name="A126005418L">Data23!$GH$1:$GH$10,Data23!$GH$11:$GH$17</definedName>
    <definedName name="A126005418L_Data">Data23!$GH$11:$GH$17</definedName>
    <definedName name="A126005418L_Latest">Data23!$GH$17</definedName>
    <definedName name="A126005422C">Data23!$HF$1:$HF$10,Data23!$HF$11:$HF$17</definedName>
    <definedName name="A126005422C_Data">Data23!$HF$11:$HF$17</definedName>
    <definedName name="A126005422C_Latest">Data23!$HF$17</definedName>
    <definedName name="A126005426L">Data24!$L$1:$L$10,Data24!$L$11:$L$17</definedName>
    <definedName name="A126005426L_Data">Data24!$L$11:$L$17</definedName>
    <definedName name="A126005426L_Latest">Data24!$L$17</definedName>
    <definedName name="A126005430C">Data23!$BX$1:$BX$10,Data23!$BX$11:$BX$17</definedName>
    <definedName name="A126005430C_Data">Data23!$BX$11:$BX$17</definedName>
    <definedName name="A126005430C_Latest">Data23!$BX$17</definedName>
    <definedName name="A126005434L">Data23!$FJ$1:$FJ$10,Data23!$FJ$11:$FJ$17</definedName>
    <definedName name="A126005434L_Data">Data23!$FJ$11:$FJ$17</definedName>
    <definedName name="A126005434L_Latest">Data23!$FJ$17</definedName>
    <definedName name="A126005438W">Data22!$GL$1:$GL$10,Data22!$GL$11:$GL$17</definedName>
    <definedName name="A126005438W_Data">Data22!$GL$11:$GL$17</definedName>
    <definedName name="A126005438W_Latest">Data22!$GL$17</definedName>
    <definedName name="A126005442L">Data23!$P$1:$P$10,Data23!$P$11:$P$17</definedName>
    <definedName name="A126005442L_Data">Data23!$P$11:$P$17</definedName>
    <definedName name="A126005442L_Latest">Data23!$P$17</definedName>
    <definedName name="A126005450L">Data23!$ID$1:$ID$10,Data23!$ID$11:$ID$17</definedName>
    <definedName name="A126005450L_Data">Data23!$ID$11:$ID$17</definedName>
    <definedName name="A126005450L_Latest">Data23!$ID$17</definedName>
    <definedName name="A126005454W">Data24!$AJ$1:$AJ$10,Data24!$AJ$11:$AJ$17</definedName>
    <definedName name="A126005454W_Data">Data24!$AJ$11:$AJ$17</definedName>
    <definedName name="A126005454W_Latest">Data24!$AJ$17</definedName>
    <definedName name="A126005458F">Data22!$EP$1:$EP$10,Data22!$EP$11:$EP$17</definedName>
    <definedName name="A126005458F_Data">Data22!$EP$11:$EP$17</definedName>
    <definedName name="A126005458F_Latest">Data22!$EP$17</definedName>
    <definedName name="A126005470W">Data22!$FN$1:$FN$10,Data22!$FN$11:$FN$17</definedName>
    <definedName name="A126005470W_Data">Data22!$FN$11:$FN$17</definedName>
    <definedName name="A126005470W_Latest">Data22!$FN$17</definedName>
    <definedName name="A126005474F">Data22!$HJ$1:$HJ$10,Data22!$HJ$11:$HJ$17</definedName>
    <definedName name="A126005474F_Data">Data22!$HJ$11:$HJ$17</definedName>
    <definedName name="A126005474F_Latest">Data22!$HJ$17</definedName>
    <definedName name="A126005478R">Data22!$IH$1:$IH$10,Data22!$IH$11:$IH$17</definedName>
    <definedName name="A126005478R_Data">Data22!$IH$11:$IH$17</definedName>
    <definedName name="A126005478R_Latest">Data22!$IH$17</definedName>
    <definedName name="A126005482F">Data23!$CV$1:$CV$10,Data23!$CV$11:$CV$17</definedName>
    <definedName name="A126005482F_Data">Data23!$CV$11:$CV$17</definedName>
    <definedName name="A126005482F_Latest">Data23!$CV$17</definedName>
    <definedName name="A126005486R">Data23!$EL$1:$EL$10,Data23!$EL$11:$EL$17</definedName>
    <definedName name="A126005486R_Data">Data23!$EL$11:$EL$17</definedName>
    <definedName name="A126005486R_Latest">Data23!$EL$17</definedName>
    <definedName name="A126005490F">Data13!$GX$1:$GX$10,Data13!$GX$11:$GX$17</definedName>
    <definedName name="A126005490F_Data">Data13!$GX$11:$GX$17</definedName>
    <definedName name="A126005490F_Latest">Data13!$GX$17</definedName>
    <definedName name="A126005494R">Data13!$HV$1:$HV$10,Data13!$HV$11:$HV$17</definedName>
    <definedName name="A126005494R_Data">Data13!$HV$11:$HV$17</definedName>
    <definedName name="A126005494R_Latest">Data13!$HV$17</definedName>
    <definedName name="A126005498X">Data14!$AB$1:$AB$10,Data14!$AB$11:$AB$17</definedName>
    <definedName name="A126005498X_Data">Data14!$AB$11:$AB$17</definedName>
    <definedName name="A126005498X_Latest">Data14!$AB$17</definedName>
    <definedName name="A126005502C">Data13!$CN$1:$CN$10,Data13!$CN$11:$CN$17</definedName>
    <definedName name="A126005502C_Data">Data13!$CN$11:$CN$17</definedName>
    <definedName name="A126005502C_Latest">Data13!$CN$17</definedName>
    <definedName name="A126005506L">Data13!$FZ$1:$FZ$10,Data13!$FZ$11:$FZ$17</definedName>
    <definedName name="A126005506L_Data">Data13!$FZ$11:$FZ$17</definedName>
    <definedName name="A126005506L_Latest">Data13!$FZ$17</definedName>
    <definedName name="A126005510C">Data12!$HB$1:$HB$10,Data12!$HB$11:$HB$17</definedName>
    <definedName name="A126005510C_Data">Data12!$HB$11:$HB$17</definedName>
    <definedName name="A126005510C_Latest">Data12!$HB$17</definedName>
    <definedName name="A126005514L">Data13!$AF$1:$AF$10,Data13!$AF$11:$AF$17</definedName>
    <definedName name="A126005514L_Data">Data13!$AF$11:$AF$17</definedName>
    <definedName name="A126005514L_Latest">Data13!$AF$17</definedName>
    <definedName name="A126005522L">Data14!$D$1:$D$10,Data14!$D$11:$D$17</definedName>
    <definedName name="A126005522L_Data">Data14!$D$11:$D$17</definedName>
    <definedName name="A126005522L_Latest">Data14!$D$17</definedName>
    <definedName name="A126005526W">Data14!$AZ$1:$AZ$10,Data14!$AZ$11:$AZ$17</definedName>
    <definedName name="A126005526W_Data">Data14!$AZ$11:$AZ$17</definedName>
    <definedName name="A126005526W_Latest">Data14!$AZ$17</definedName>
    <definedName name="A126005530L">Data12!$FF$1:$FF$10,Data12!$FF$11:$FF$17</definedName>
    <definedName name="A126005530L_Data">Data12!$FF$11:$FF$17</definedName>
    <definedName name="A126005530L_Latest">Data12!$FF$17</definedName>
    <definedName name="A126005542W">Data12!$GD$1:$GD$10,Data12!$GD$11:$GD$17</definedName>
    <definedName name="A126005542W_Data">Data12!$GD$11:$GD$17</definedName>
    <definedName name="A126005542W_Latest">Data12!$GD$17</definedName>
    <definedName name="A126005546F">Data12!$HZ$1:$HZ$10,Data12!$HZ$11:$HZ$17</definedName>
    <definedName name="A126005546F_Data">Data12!$HZ$11:$HZ$17</definedName>
    <definedName name="A126005546F_Latest">Data12!$HZ$17</definedName>
    <definedName name="A126005550W">Data13!$H$1:$H$10,Data13!$H$11:$H$17</definedName>
    <definedName name="A126005550W_Data">Data13!$H$11:$H$17</definedName>
    <definedName name="A126005550W_Latest">Data13!$H$17</definedName>
    <definedName name="A126005554F">Data13!$DL$1:$DL$10,Data13!$DL$11:$DL$17</definedName>
    <definedName name="A126005554F_Data">Data13!$DL$11:$DL$17</definedName>
    <definedName name="A126005554F_Latest">Data13!$DL$17</definedName>
    <definedName name="A126005558R">Data13!$FB$1:$FB$10,Data13!$FB$11:$FB$17</definedName>
    <definedName name="A126005558R_Data">Data13!$FB$11:$FB$17</definedName>
    <definedName name="A126005558R_Latest">Data13!$FB$17</definedName>
    <definedName name="A126005562F">Data18!$GP$1:$GP$10,Data18!$GP$11:$GP$17</definedName>
    <definedName name="A126005562F_Data">Data18!$GP$11:$GP$17</definedName>
    <definedName name="A126005562F_Latest">Data18!$GP$17</definedName>
    <definedName name="A126005566R">Data18!$HN$1:$HN$10,Data18!$HN$11:$HN$17</definedName>
    <definedName name="A126005566R_Data">Data18!$HN$11:$HN$17</definedName>
    <definedName name="A126005566R_Latest">Data18!$HN$17</definedName>
    <definedName name="A126005570F">Data19!$T$1:$T$10,Data19!$T$11:$T$17</definedName>
    <definedName name="A126005570F_Data">Data19!$T$11:$T$17</definedName>
    <definedName name="A126005570F_Latest">Data19!$T$17</definedName>
    <definedName name="A126005574R">Data18!$CF$1:$CF$10,Data18!$CF$11:$CF$17</definedName>
    <definedName name="A126005574R_Data">Data18!$CF$11:$CF$17</definedName>
    <definedName name="A126005574R_Latest">Data18!$CF$17</definedName>
    <definedName name="A126005578X">Data18!$FR$1:$FR$10,Data18!$FR$11:$FR$17</definedName>
    <definedName name="A126005578X_Data">Data18!$FR$11:$FR$17</definedName>
    <definedName name="A126005578X_Latest">Data18!$FR$17</definedName>
    <definedName name="A126005582R">Data17!$GT$1:$GT$10,Data17!$GT$11:$GT$17</definedName>
    <definedName name="A126005582R_Data">Data17!$GT$11:$GT$17</definedName>
    <definedName name="A126005582R_Latest">Data17!$GT$17</definedName>
    <definedName name="A126005586X">Data18!$X$1:$X$10,Data18!$X$11:$X$17</definedName>
    <definedName name="A126005586X_Data">Data18!$X$11:$X$17</definedName>
    <definedName name="A126005586X_Latest">Data18!$X$17</definedName>
    <definedName name="A126005594X">Data18!$IL$1:$IL$10,Data18!$IL$11:$IL$17</definedName>
    <definedName name="A126005594X_Data">Data18!$IL$11:$IL$17</definedName>
    <definedName name="A126005594X_Latest">Data18!$IL$17</definedName>
    <definedName name="A126005598J">Data19!$AR$1:$AR$10,Data19!$AR$11:$AR$17</definedName>
    <definedName name="A126005598J_Data">Data19!$AR$11:$AR$17</definedName>
    <definedName name="A126005598J_Latest">Data19!$AR$17</definedName>
    <definedName name="A126005602L">Data17!$EX$1:$EX$10,Data17!$EX$11:$EX$17</definedName>
    <definedName name="A126005602L_Data">Data17!$EX$11:$EX$17</definedName>
    <definedName name="A126005602L_Latest">Data17!$EX$17</definedName>
    <definedName name="A126005614W">Data17!$FV$1:$FV$10,Data17!$FV$11:$FV$17</definedName>
    <definedName name="A126005614W_Data">Data17!$FV$11:$FV$17</definedName>
    <definedName name="A126005614W_Latest">Data17!$FV$17</definedName>
    <definedName name="A126005618F">Data17!$HR$1:$HR$10,Data17!$HR$11:$HR$17</definedName>
    <definedName name="A126005618F_Data">Data17!$HR$11:$HR$17</definedName>
    <definedName name="A126005618F_Latest">Data17!$HR$17</definedName>
    <definedName name="A126005622W">Data17!$IP$1:$IP$10,Data17!$IP$11:$IP$17</definedName>
    <definedName name="A126005622W_Data">Data17!$IP$11:$IP$17</definedName>
    <definedName name="A126005622W_Latest">Data17!$IP$17</definedName>
    <definedName name="A126005626F">Data18!$DD$1:$DD$10,Data18!$DD$11:$DD$17</definedName>
    <definedName name="A126005626F_Data">Data18!$DD$11:$DD$17</definedName>
    <definedName name="A126005626F_Latest">Data18!$DD$17</definedName>
    <definedName name="A126005630W">Data18!$ET$1:$ET$10,Data18!$ET$11:$ET$17</definedName>
    <definedName name="A126005630W_Data">Data18!$ET$11:$ET$17</definedName>
    <definedName name="A126005630W_Latest">Data18!$ET$17</definedName>
    <definedName name="A126005634F">Data20!$DH$1:$DH$10,Data20!$DH$11:$DH$17</definedName>
    <definedName name="A126005634F_Data">Data20!$DH$11:$DH$17</definedName>
    <definedName name="A126005634F_Latest">Data20!$DH$17</definedName>
    <definedName name="A126005638R">Data20!$EF$1:$EF$10,Data20!$EF$11:$EF$17</definedName>
    <definedName name="A126005638R_Data">Data20!$EF$11:$EF$17</definedName>
    <definedName name="A126005638R_Latest">Data20!$EF$17</definedName>
    <definedName name="A126005642F">Data20!$GB$1:$GB$10,Data20!$GB$11:$GB$17</definedName>
    <definedName name="A126005642F_Data">Data20!$GB$11:$GB$17</definedName>
    <definedName name="A126005642F_Latest">Data20!$GB$17</definedName>
    <definedName name="A126005646R">Data19!$IN$1:$IN$10,Data19!$IN$11:$IN$17</definedName>
    <definedName name="A126005646R_Data">Data19!$IN$11:$IN$17</definedName>
    <definedName name="A126005646R_Latest">Data19!$IN$17</definedName>
    <definedName name="A126005650F">Data20!$CJ$1:$CJ$10,Data20!$CJ$11:$CJ$17</definedName>
    <definedName name="A126005650F_Data">Data20!$CJ$11:$CJ$17</definedName>
    <definedName name="A126005650F_Latest">Data20!$CJ$17</definedName>
    <definedName name="A126005654R">Data19!$DL$1:$DL$10,Data19!$DL$11:$DL$17</definedName>
    <definedName name="A126005654R_Data">Data19!$DL$11:$DL$17</definedName>
    <definedName name="A126005654R_Latest">Data19!$DL$17</definedName>
    <definedName name="A126005658X">Data19!$GF$1:$GF$10,Data19!$GF$11:$GF$17</definedName>
    <definedName name="A126005658X_Data">Data19!$GF$11:$GF$17</definedName>
    <definedName name="A126005658X_Latest">Data19!$GF$17</definedName>
    <definedName name="A126005666X">Data20!$FD$1:$FD$10,Data20!$FD$11:$FD$17</definedName>
    <definedName name="A126005666X_Data">Data20!$FD$11:$FD$17</definedName>
    <definedName name="A126005666X_Latest">Data20!$FD$17</definedName>
    <definedName name="A126005670R">Data20!$GZ$1:$GZ$10,Data20!$GZ$11:$GZ$17</definedName>
    <definedName name="A126005670R_Data">Data20!$GZ$11:$GZ$17</definedName>
    <definedName name="A126005670R_Latest">Data20!$GZ$17</definedName>
    <definedName name="A126005674X">Data19!$BP$1:$BP$10,Data19!$BP$11:$BP$17</definedName>
    <definedName name="A126005674X_Data">Data19!$BP$11:$BP$17</definedName>
    <definedName name="A126005674X_Latest">Data19!$BP$17</definedName>
    <definedName name="A126005686J">Data19!$CN$1:$CN$10,Data19!$CN$11:$CN$17</definedName>
    <definedName name="A126005686J_Data">Data19!$CN$11:$CN$17</definedName>
    <definedName name="A126005686J_Latest">Data19!$CN$17</definedName>
    <definedName name="A126005690X">Data19!$EJ$1:$EJ$10,Data19!$EJ$11:$EJ$17</definedName>
    <definedName name="A126005690X_Data">Data19!$EJ$11:$EJ$17</definedName>
    <definedName name="A126005690X_Latest">Data19!$EJ$17</definedName>
    <definedName name="A126005694J">Data19!$FH$1:$FH$10,Data19!$FH$11:$FH$17</definedName>
    <definedName name="A126005694J_Data">Data19!$FH$11:$FH$17</definedName>
    <definedName name="A126005694J_Latest">Data19!$FH$17</definedName>
    <definedName name="A126005698T">Data20!$V$1:$V$10,Data20!$V$11:$V$17</definedName>
    <definedName name="A126005698T_Data">Data20!$V$11:$V$17</definedName>
    <definedName name="A126005698T_Latest">Data20!$V$17</definedName>
    <definedName name="A126005702W">Data20!$BL$1:$BL$10,Data20!$BL$11:$BL$17</definedName>
    <definedName name="A126005702W_Data">Data20!$BL$11:$BL$17</definedName>
    <definedName name="A126005702W_Latest">Data20!$BL$17</definedName>
    <definedName name="A126005706F">Data22!$Z$1:$Z$10,Data22!$Z$11:$Z$17</definedName>
    <definedName name="A126005706F_Data">Data22!$Z$11:$Z$17</definedName>
    <definedName name="A126005706F_Latest">Data22!$Z$17</definedName>
    <definedName name="A126005710W">Data22!$AX$1:$AX$10,Data22!$AX$11:$AX$17</definedName>
    <definedName name="A126005710W_Data">Data22!$AX$11:$AX$17</definedName>
    <definedName name="A126005710W_Latest">Data22!$AX$17</definedName>
    <definedName name="A126005714F">Data22!$CT$1:$CT$10,Data22!$CT$11:$CT$17</definedName>
    <definedName name="A126005714F_Data">Data22!$CT$11:$CT$17</definedName>
    <definedName name="A126005714F_Latest">Data22!$CT$17</definedName>
    <definedName name="A126005718R">Data21!$FF$1:$FF$10,Data21!$FF$11:$FF$17</definedName>
    <definedName name="A126005718R_Data">Data21!$FF$11:$FF$17</definedName>
    <definedName name="A126005718R_Latest">Data21!$FF$17</definedName>
    <definedName name="A126005722F">Data22!$B$1:$B$10,Data22!$B$11:$B$17</definedName>
    <definedName name="A126005722F_Data">Data22!$B$11:$B$17</definedName>
    <definedName name="A126005722F_Latest">Data22!$B$17</definedName>
    <definedName name="A126005726R">Data21!$AD$1:$AD$10,Data21!$AD$11:$AD$17</definedName>
    <definedName name="A126005726R_Data">Data21!$AD$11:$AD$17</definedName>
    <definedName name="A126005726R_Latest">Data21!$AD$17</definedName>
    <definedName name="A126005730F">Data21!$CX$1:$CX$10,Data21!$CX$11:$CX$17</definedName>
    <definedName name="A126005730F_Data">Data21!$CX$11:$CX$17</definedName>
    <definedName name="A126005730F_Latest">Data21!$CX$17</definedName>
    <definedName name="A126005738X">Data22!$BV$1:$BV$10,Data22!$BV$11:$BV$17</definedName>
    <definedName name="A126005738X_Data">Data22!$BV$11:$BV$17</definedName>
    <definedName name="A126005738X_Latest">Data22!$BV$17</definedName>
    <definedName name="A126005742R">Data22!$DR$1:$DR$10,Data22!$DR$11:$DR$17</definedName>
    <definedName name="A126005742R_Data">Data22!$DR$11:$DR$17</definedName>
    <definedName name="A126005742R_Latest">Data22!$DR$17</definedName>
    <definedName name="A126005746X">Data20!$HX$1:$HX$10,Data20!$HX$11:$HX$17</definedName>
    <definedName name="A126005746X_Data">Data20!$HX$11:$HX$17</definedName>
    <definedName name="A126005746X_Latest">Data20!$HX$17</definedName>
    <definedName name="A126005758J">Data21!$F$1:$F$10,Data21!$F$11:$F$17</definedName>
    <definedName name="A126005758J_Data">Data21!$F$11:$F$17</definedName>
    <definedName name="A126005758J_Latest">Data21!$F$17</definedName>
    <definedName name="A126005762X">Data21!$BB$1:$BB$10,Data21!$BB$11:$BB$17</definedName>
    <definedName name="A126005762X_Data">Data21!$BB$11:$BB$17</definedName>
    <definedName name="A126005762X_Latest">Data21!$BB$17</definedName>
    <definedName name="A126005766J">Data21!$BZ$1:$BZ$10,Data21!$BZ$11:$BZ$17</definedName>
    <definedName name="A126005766J_Data">Data21!$BZ$11:$BZ$17</definedName>
    <definedName name="A126005766J_Latest">Data21!$BZ$17</definedName>
    <definedName name="A126005770X">Data21!$GD$1:$GD$10,Data21!$GD$11:$GD$17</definedName>
    <definedName name="A126005770X_Data">Data21!$GD$11:$GD$17</definedName>
    <definedName name="A126005770X_Latest">Data21!$GD$17</definedName>
    <definedName name="A126005774J">Data21!$HT$1:$HT$10,Data21!$HT$11:$HT$17</definedName>
    <definedName name="A126005774J_Data">Data21!$HT$11:$HT$17</definedName>
    <definedName name="A126005774J_Latest">Data21!$HT$17</definedName>
    <definedName name="A126005778T">Data12!$AP$1:$AP$10,Data12!$AP$11:$AP$17</definedName>
    <definedName name="A126005778T_Data">Data12!$AP$11:$AP$17</definedName>
    <definedName name="A126005778T_Latest">Data12!$AP$17</definedName>
    <definedName name="A126005782J">Data12!$BN$1:$BN$10,Data12!$BN$11:$BN$17</definedName>
    <definedName name="A126005782J_Data">Data12!$BN$11:$BN$17</definedName>
    <definedName name="A126005782J_Latest">Data12!$BN$17</definedName>
    <definedName name="A126005786T">Data12!$DJ$1:$DJ$10,Data12!$DJ$11:$DJ$17</definedName>
    <definedName name="A126005786T_Data">Data12!$DJ$11:$DJ$17</definedName>
    <definedName name="A126005786T_Latest">Data12!$DJ$17</definedName>
    <definedName name="A126005790J">Data11!$FV$1:$FV$10,Data11!$FV$11:$FV$17</definedName>
    <definedName name="A126005790J_Data">Data11!$FV$11:$FV$17</definedName>
    <definedName name="A126005790J_Latest">Data11!$FV$17</definedName>
    <definedName name="A126005794T">Data12!$R$1:$R$10,Data12!$R$11:$R$17</definedName>
    <definedName name="A126005794T_Data">Data12!$R$11:$R$17</definedName>
    <definedName name="A126005794T_Latest">Data12!$R$17</definedName>
    <definedName name="A126005798A">Data11!$AT$1:$AT$10,Data11!$AT$11:$AT$17</definedName>
    <definedName name="A126005798A_Data">Data11!$AT$11:$AT$17</definedName>
    <definedName name="A126005798A_Latest">Data11!$AT$17</definedName>
    <definedName name="A126005802F">Data11!$DN$1:$DN$10,Data11!$DN$11:$DN$17</definedName>
    <definedName name="A126005802F_Data">Data11!$DN$11:$DN$17</definedName>
    <definedName name="A126005802F_Latest">Data11!$DN$17</definedName>
    <definedName name="A126005810F">Data12!$CL$1:$CL$10,Data12!$CL$11:$CL$17</definedName>
    <definedName name="A126005810F_Data">Data12!$CL$11:$CL$17</definedName>
    <definedName name="A126005810F_Latest">Data12!$CL$17</definedName>
    <definedName name="A126005814R">Data12!$EH$1:$EH$10,Data12!$EH$11:$EH$17</definedName>
    <definedName name="A126005814R_Data">Data12!$EH$11:$EH$17</definedName>
    <definedName name="A126005814R_Latest">Data12!$EH$17</definedName>
    <definedName name="A126005818X">Data10!$IN$1:$IN$10,Data10!$IN$11:$IN$17</definedName>
    <definedName name="A126005818X_Data">Data10!$IN$11:$IN$17</definedName>
    <definedName name="A126005818X_Latest">Data10!$IN$17</definedName>
    <definedName name="A126005830R">Data11!$V$1:$V$10,Data11!$V$11:$V$17</definedName>
    <definedName name="A126005830R_Data">Data11!$V$11:$V$17</definedName>
    <definedName name="A126005830R_Latest">Data11!$V$17</definedName>
    <definedName name="A126005834X">Data11!$BR$1:$BR$10,Data11!$BR$11:$BR$17</definedName>
    <definedName name="A126005834X_Data">Data11!$BR$11:$BR$17</definedName>
    <definedName name="A126005834X_Latest">Data11!$BR$17</definedName>
    <definedName name="A126005838J">Data11!$CP$1:$CP$10,Data11!$CP$11:$CP$17</definedName>
    <definedName name="A126005838J_Data">Data11!$CP$11:$CP$17</definedName>
    <definedName name="A126005838J_Latest">Data11!$CP$17</definedName>
    <definedName name="A126005842X">Data11!$GT$1:$GT$10,Data11!$GT$11:$GT$17</definedName>
    <definedName name="A126005842X_Data">Data11!$GT$11:$GT$17</definedName>
    <definedName name="A126005842X_Latest">Data11!$GT$17</definedName>
    <definedName name="A126005846J">Data11!$IJ$1:$IJ$10,Data11!$IJ$11:$IJ$17</definedName>
    <definedName name="A126005846J_Data">Data11!$IJ$11:$IJ$17</definedName>
    <definedName name="A126005846J_Latest">Data11!$IJ$17</definedName>
    <definedName name="A126005850X">Data15!$DP$1:$DP$10,Data15!$DP$11:$DP$17</definedName>
    <definedName name="A126005850X_Data">Data15!$DP$11:$DP$17</definedName>
    <definedName name="A126005850X_Latest">Data15!$DP$17</definedName>
    <definedName name="A126005854J">Data15!$EN$1:$EN$10,Data15!$EN$11:$EN$17</definedName>
    <definedName name="A126005854J_Data">Data15!$EN$11:$EN$17</definedName>
    <definedName name="A126005854J_Latest">Data15!$EN$17</definedName>
    <definedName name="A126005858T">Data15!$GJ$1:$GJ$10,Data15!$GJ$11:$GJ$17</definedName>
    <definedName name="A126005858T_Data">Data15!$GJ$11:$GJ$17</definedName>
    <definedName name="A126005858T_Latest">Data15!$GJ$17</definedName>
    <definedName name="A126005862J">Data15!$F$1:$F$10,Data15!$F$11:$F$17</definedName>
    <definedName name="A126005862J_Data">Data15!$F$11:$F$17</definedName>
    <definedName name="A126005862J_Latest">Data15!$F$17</definedName>
    <definedName name="A126005866T">Data15!$CR$1:$CR$10,Data15!$CR$11:$CR$17</definedName>
    <definedName name="A126005866T_Data">Data15!$CR$11:$CR$17</definedName>
    <definedName name="A126005866T_Latest">Data15!$CR$17</definedName>
    <definedName name="A126005870J">Data14!$DT$1:$DT$10,Data14!$DT$11:$DT$17</definedName>
    <definedName name="A126005870J_Data">Data14!$DT$11:$DT$17</definedName>
    <definedName name="A126005870J_Latest">Data14!$DT$17</definedName>
    <definedName name="A126005874T">Data14!$GN$1:$GN$10,Data14!$GN$11:$GN$17</definedName>
    <definedName name="A126005874T_Data">Data14!$GN$11:$GN$17</definedName>
    <definedName name="A126005874T_Latest">Data14!$GN$17</definedName>
    <definedName name="A126005882T">Data15!$FL$1:$FL$10,Data15!$FL$11:$FL$17</definedName>
    <definedName name="A126005882T_Data">Data15!$FL$11:$FL$17</definedName>
    <definedName name="A126005882T_Latest">Data15!$FL$17</definedName>
    <definedName name="A126005886A">Data15!$HH$1:$HH$10,Data15!$HH$11:$HH$17</definedName>
    <definedName name="A126005886A_Data">Data15!$HH$11:$HH$17</definedName>
    <definedName name="A126005886A_Latest">Data15!$HH$17</definedName>
    <definedName name="A126005890T">Data14!$BX$1:$BX$10,Data14!$BX$11:$BX$17</definedName>
    <definedName name="A126005890T_Data">Data14!$BX$11:$BX$17</definedName>
    <definedName name="A126005890T_Latest">Data14!$BX$17</definedName>
    <definedName name="A126005902R">Data14!$CV$1:$CV$10,Data14!$CV$11:$CV$17</definedName>
    <definedName name="A126005902R_Data">Data14!$CV$11:$CV$17</definedName>
    <definedName name="A126005902R_Latest">Data14!$CV$17</definedName>
    <definedName name="A126005906X">Data14!$ER$1:$ER$10,Data14!$ER$11:$ER$17</definedName>
    <definedName name="A126005906X_Data">Data14!$ER$11:$ER$17</definedName>
    <definedName name="A126005906X_Latest">Data14!$ER$17</definedName>
    <definedName name="A126005910R">Data14!$FP$1:$FP$10,Data14!$FP$11:$FP$17</definedName>
    <definedName name="A126005910R_Data">Data14!$FP$11:$FP$17</definedName>
    <definedName name="A126005910R_Latest">Data14!$FP$17</definedName>
    <definedName name="A126005914X">Data15!$AD$1:$AD$10,Data15!$AD$11:$AD$17</definedName>
    <definedName name="A126005914X_Data">Data15!$AD$11:$AD$17</definedName>
    <definedName name="A126005914X_Latest">Data15!$AD$17</definedName>
    <definedName name="A126005918J">Data15!$BT$1:$BT$10,Data15!$BT$11:$BT$17</definedName>
    <definedName name="A126005918J_Data">Data15!$BT$11:$BT$17</definedName>
    <definedName name="A126005918J_Latest">Data15!$BT$17</definedName>
    <definedName name="A126005922X">Data17!$AH$1:$AH$10,Data17!$AH$11:$AH$17</definedName>
    <definedName name="A126005922X_Data">Data17!$AH$11:$AH$17</definedName>
    <definedName name="A126005922X_Latest">Data17!$AH$17</definedName>
    <definedName name="A126005926J">Data17!$BF$1:$BF$10,Data17!$BF$11:$BF$17</definedName>
    <definedName name="A126005926J_Data">Data17!$BF$11:$BF$17</definedName>
    <definedName name="A126005926J_Latest">Data17!$BF$17</definedName>
    <definedName name="A126005930X">Data17!$DB$1:$DB$10,Data17!$DB$11:$DB$17</definedName>
    <definedName name="A126005930X_Data">Data17!$DB$11:$DB$17</definedName>
    <definedName name="A126005930X_Latest">Data17!$DB$17</definedName>
    <definedName name="A126005934J">Data16!$FN$1:$FN$10,Data16!$FN$11:$FN$17</definedName>
    <definedName name="A126005934J_Data">Data16!$FN$11:$FN$17</definedName>
    <definedName name="A126005934J_Latest">Data16!$FN$17</definedName>
    <definedName name="A126005938T">Data17!$J$1:$J$10,Data17!$J$11:$J$17</definedName>
    <definedName name="A126005938T_Data">Data17!$J$11:$J$17</definedName>
    <definedName name="A126005938T_Latest">Data17!$J$17</definedName>
    <definedName name="A126005942J">Data16!$AL$1:$AL$10,Data16!$AL$11:$AL$17</definedName>
    <definedName name="A126005942J_Data">Data16!$AL$11:$AL$17</definedName>
    <definedName name="A126005942J_Latest">Data16!$AL$17</definedName>
    <definedName name="A126005946T">Data16!$DF$1:$DF$10,Data16!$DF$11:$DF$17</definedName>
    <definedName name="A126005946T_Data">Data16!$DF$11:$DF$17</definedName>
    <definedName name="A126005946T_Latest">Data16!$DF$17</definedName>
    <definedName name="A126005954T">Data17!$CD$1:$CD$10,Data17!$CD$11:$CD$17</definedName>
    <definedName name="A126005954T_Data">Data17!$CD$11:$CD$17</definedName>
    <definedName name="A126005954T_Latest">Data17!$CD$17</definedName>
    <definedName name="A126005958A">Data17!$DZ$1:$DZ$10,Data17!$DZ$11:$DZ$17</definedName>
    <definedName name="A126005958A_Data">Data17!$DZ$11:$DZ$17</definedName>
    <definedName name="A126005958A_Latest">Data17!$DZ$17</definedName>
    <definedName name="A126005962T">Data15!$IF$1:$IF$10,Data15!$IF$11:$IF$17</definedName>
    <definedName name="A126005962T_Data">Data15!$IF$11:$IF$17</definedName>
    <definedName name="A126005962T_Latest">Data15!$IF$17</definedName>
    <definedName name="A126005974A">Data16!$N$1:$N$10,Data16!$N$11:$N$17</definedName>
    <definedName name="A126005974A_Data">Data16!$N$11:$N$17</definedName>
    <definedName name="A126005974A_Latest">Data16!$N$17</definedName>
    <definedName name="A126005978K">Data16!$BJ$1:$BJ$10,Data16!$BJ$11:$BJ$17</definedName>
    <definedName name="A126005978K_Data">Data16!$BJ$11:$BJ$17</definedName>
    <definedName name="A126005978K_Latest">Data16!$BJ$17</definedName>
    <definedName name="A126005982A">Data16!$CH$1:$CH$10,Data16!$CH$11:$CH$17</definedName>
    <definedName name="A126005982A_Data">Data16!$CH$11:$CH$17</definedName>
    <definedName name="A126005982A_Latest">Data16!$CH$17</definedName>
    <definedName name="A126005986K">Data16!$GL$1:$GL$10,Data16!$GL$11:$GL$17</definedName>
    <definedName name="A126005986K_Data">Data16!$GL$11:$GL$17</definedName>
    <definedName name="A126005986K_Latest">Data16!$GL$17</definedName>
    <definedName name="A126005990A">Data16!$IB$1:$IB$10,Data16!$IB$11:$IB$17</definedName>
    <definedName name="A126005990A_Data">Data16!$IB$11:$IB$17</definedName>
    <definedName name="A126005990A_Latest">Data16!$IB$17</definedName>
    <definedName name="A126005994K">Data2!$AW$1:$AW$10,Data2!$AW$11:$AW$17</definedName>
    <definedName name="A126005994K_Data">Data2!$AW$11:$AW$17</definedName>
    <definedName name="A126005994K_Latest">Data2!$AW$17</definedName>
    <definedName name="A126005998V">Data2!$BU$1:$BU$10,Data2!$BU$11:$BU$17</definedName>
    <definedName name="A126005998V_Data">Data2!$BU$11:$BU$17</definedName>
    <definedName name="A126005998V_Latest">Data2!$BU$17</definedName>
    <definedName name="A126006002A">Data2!$DQ$1:$DQ$10,Data2!$DQ$11:$DQ$17</definedName>
    <definedName name="A126006002A_Data">Data2!$DQ$11:$DQ$17</definedName>
    <definedName name="A126006002A_Latest">Data2!$DQ$17</definedName>
    <definedName name="A126006006K">Data1!$GC$1:$GC$10,Data1!$GC$11:$GC$17</definedName>
    <definedName name="A126006006K_Data">Data1!$GC$11:$GC$17</definedName>
    <definedName name="A126006006K_Latest">Data1!$GC$17</definedName>
    <definedName name="A126006010A">Data2!$Y$1:$Y$10,Data2!$Y$11:$Y$17</definedName>
    <definedName name="A126006010A_Data">Data2!$Y$11:$Y$17</definedName>
    <definedName name="A126006010A_Latest">Data2!$Y$17</definedName>
    <definedName name="A126006014K">Data1!$BA$1:$BA$10,Data1!$BA$11:$BA$17</definedName>
    <definedName name="A126006014K_Data">Data1!$BA$11:$BA$17</definedName>
    <definedName name="A126006014K_Latest">Data1!$BA$17</definedName>
    <definedName name="A126006018V">Data1!$DU$1:$DU$10,Data1!$DU$11:$DU$17</definedName>
    <definedName name="A126006018V_Data">Data1!$DU$11:$DU$17</definedName>
    <definedName name="A126006018V_Latest">Data1!$DU$17</definedName>
    <definedName name="A126006022K">Data1!$ES$1:$ES$10,Data1!$ES$11:$ES$17</definedName>
    <definedName name="A126006022K_Data">Data1!$ES$11:$ES$17</definedName>
    <definedName name="A126006022K_Latest">Data1!$ES$17</definedName>
    <definedName name="A126006026V">Data2!$CS$1:$CS$10,Data2!$CS$11:$CS$17</definedName>
    <definedName name="A126006026V_Data">Data2!$CS$11:$CS$17</definedName>
    <definedName name="A126006026V_Latest">Data2!$CS$17</definedName>
    <definedName name="A126006030K">Data2!$EO$1:$EO$10,Data2!$EO$11:$EO$17</definedName>
    <definedName name="A126006030K_Data">Data2!$EO$11:$EO$17</definedName>
    <definedName name="A126006030K_Latest">Data2!$EO$17</definedName>
    <definedName name="A126006034V">Data1!$E$1:$E$10,Data1!$E$11:$E$17</definedName>
    <definedName name="A126006034V_Data">Data1!$E$11:$E$17</definedName>
    <definedName name="A126006034V_Latest">Data1!$E$17</definedName>
    <definedName name="A126006038C">Data1!$FK$1:$FK$10,Data1!$FK$11:$FK$17</definedName>
    <definedName name="A126006038C_Data">Data1!$FK$11:$FK$17</definedName>
    <definedName name="A126006038C_Latest">Data1!$FK$17</definedName>
    <definedName name="A126006042V">Data1!$HY$1:$HY$10,Data1!$HY$11:$HY$17</definedName>
    <definedName name="A126006042V_Data">Data1!$HY$11:$HY$17</definedName>
    <definedName name="A126006042V_Latest">Data1!$HY$17</definedName>
    <definedName name="A126006046C">Data1!$AC$1:$AC$10,Data1!$AC$11:$AC$17</definedName>
    <definedName name="A126006046C_Data">Data1!$AC$11:$AC$17</definedName>
    <definedName name="A126006046C_Latest">Data1!$AC$17</definedName>
    <definedName name="A126006050V">Data1!$BY$1:$BY$10,Data1!$BY$11:$BY$17</definedName>
    <definedName name="A126006050V_Data">Data1!$BY$11:$BY$17</definedName>
    <definedName name="A126006050V_Latest">Data1!$BY$17</definedName>
    <definedName name="A126006054C">Data1!$CW$1:$CW$10,Data1!$CW$11:$CW$17</definedName>
    <definedName name="A126006054C_Data">Data1!$CW$11:$CW$17</definedName>
    <definedName name="A126006054C_Latest">Data1!$CW$17</definedName>
    <definedName name="A126006058L">Data1!$HA$1:$HA$10,Data1!$HA$11:$HA$17</definedName>
    <definedName name="A126006058L_Data">Data1!$HA$11:$HA$17</definedName>
    <definedName name="A126006058L_Latest">Data1!$HA$17</definedName>
    <definedName name="A126006062C">Data1!$IQ$1:$IQ$10,Data1!$IQ$11:$IQ$17</definedName>
    <definedName name="A126006062C_Data">Data1!$IQ$11:$IQ$17</definedName>
    <definedName name="A126006062C_Latest">Data1!$IQ$17</definedName>
    <definedName name="A126006066L">Data23!$FY$1:$FY$10,Data23!$FY$11:$FY$17</definedName>
    <definedName name="A126006066L_Data">Data23!$FY$11:$FY$17</definedName>
    <definedName name="A126006066L_Latest">Data23!$FY$17</definedName>
    <definedName name="A126006070C">Data23!$GW$1:$GW$10,Data23!$GW$11:$GW$17</definedName>
    <definedName name="A126006070C_Data">Data23!$GW$11:$GW$17</definedName>
    <definedName name="A126006070C_Latest">Data23!$GW$17</definedName>
    <definedName name="A126006074L">Data24!$C$1:$C$10,Data24!$C$11:$C$17</definedName>
    <definedName name="A126006074L_Data">Data24!$C$11:$C$17</definedName>
    <definedName name="A126006074L_Latest">Data24!$C$17</definedName>
    <definedName name="A126006078W">Data23!$BO$1:$BO$10,Data23!$BO$11:$BO$17</definedName>
    <definedName name="A126006078W_Data">Data23!$BO$11:$BO$17</definedName>
    <definedName name="A126006078W_Latest">Data23!$BO$17</definedName>
    <definedName name="A126006082L">Data23!$FA$1:$FA$10,Data23!$FA$11:$FA$17</definedName>
    <definedName name="A126006082L_Data">Data23!$FA$11:$FA$17</definedName>
    <definedName name="A126006082L_Latest">Data23!$FA$17</definedName>
    <definedName name="A126006086W">Data22!$GC$1:$GC$10,Data22!$GC$11:$GC$17</definedName>
    <definedName name="A126006086W_Data">Data22!$GC$11:$GC$17</definedName>
    <definedName name="A126006086W_Latest">Data22!$GC$17</definedName>
    <definedName name="A126006090L">Data23!$G$1:$G$10,Data23!$G$11:$G$17</definedName>
    <definedName name="A126006090L_Data">Data23!$G$11:$G$17</definedName>
    <definedName name="A126006090L_Latest">Data23!$G$17</definedName>
    <definedName name="A126006094W">Data23!$AE$1:$AE$10,Data23!$AE$11:$AE$17</definedName>
    <definedName name="A126006094W_Data">Data23!$AE$11:$AE$17</definedName>
    <definedName name="A126006094W_Latest">Data23!$AE$17</definedName>
    <definedName name="A126006098F">Data23!$HU$1:$HU$10,Data23!$HU$11:$HU$17</definedName>
    <definedName name="A126006098F_Data">Data23!$HU$11:$HU$17</definedName>
    <definedName name="A126006098F_Latest">Data23!$HU$17</definedName>
    <definedName name="A126006102K">Data24!$AA$1:$AA$10,Data24!$AA$11:$AA$17</definedName>
    <definedName name="A126006102K_Data">Data24!$AA$11:$AA$17</definedName>
    <definedName name="A126006102K_Latest">Data24!$AA$17</definedName>
    <definedName name="A126006106V">Data22!$EG$1:$EG$10,Data22!$EG$11:$EG$17</definedName>
    <definedName name="A126006106V_Data">Data22!$EG$11:$EG$17</definedName>
    <definedName name="A126006106V_Latest">Data22!$EG$17</definedName>
    <definedName name="A126006110K">Data23!$AW$1:$AW$10,Data23!$AW$11:$AW$17</definedName>
    <definedName name="A126006110K_Data">Data23!$AW$11:$AW$17</definedName>
    <definedName name="A126006110K_Latest">Data23!$AW$17</definedName>
    <definedName name="A126006114V">Data23!$DK$1:$DK$10,Data23!$DK$11:$DK$17</definedName>
    <definedName name="A126006114V_Data">Data23!$DK$11:$DK$17</definedName>
    <definedName name="A126006114V_Latest">Data23!$DK$17</definedName>
    <definedName name="A126006118C">Data22!$FE$1:$FE$10,Data22!$FE$11:$FE$17</definedName>
    <definedName name="A126006118C_Data">Data22!$FE$11:$FE$17</definedName>
    <definedName name="A126006118C_Latest">Data22!$FE$17</definedName>
    <definedName name="A126006122V">Data22!$HA$1:$HA$10,Data22!$HA$11:$HA$17</definedName>
    <definedName name="A126006122V_Data">Data22!$HA$11:$HA$17</definedName>
    <definedName name="A126006122V_Latest">Data22!$HA$17</definedName>
    <definedName name="A126006126C">Data22!$HY$1:$HY$10,Data22!$HY$11:$HY$17</definedName>
    <definedName name="A126006126C_Data">Data22!$HY$11:$HY$17</definedName>
    <definedName name="A126006126C_Latest">Data22!$HY$17</definedName>
    <definedName name="A126006130V">Data23!$CM$1:$CM$10,Data23!$CM$11:$CM$17</definedName>
    <definedName name="A126006130V_Data">Data23!$CM$11:$CM$17</definedName>
    <definedName name="A126006130V_Latest">Data23!$CM$17</definedName>
    <definedName name="A126006134C">Data23!$EC$1:$EC$10,Data23!$EC$11:$EC$17</definedName>
    <definedName name="A126006134C_Data">Data23!$EC$11:$EC$17</definedName>
    <definedName name="A126006134C_Latest">Data23!$EC$17</definedName>
    <definedName name="A126006138L">Data13!$GO$1:$GO$10,Data13!$GO$11:$GO$17</definedName>
    <definedName name="A126006138L_Data">Data13!$GO$11:$GO$17</definedName>
    <definedName name="A126006138L_Latest">Data13!$GO$17</definedName>
    <definedName name="A126006142C">Data13!$HM$1:$HM$10,Data13!$HM$11:$HM$17</definedName>
    <definedName name="A126006142C_Data">Data13!$HM$11:$HM$17</definedName>
    <definedName name="A126006142C_Latest">Data13!$HM$17</definedName>
    <definedName name="A126006146L">Data14!$S$1:$S$10,Data14!$S$11:$S$17</definedName>
    <definedName name="A126006146L_Data">Data14!$S$11:$S$17</definedName>
    <definedName name="A126006146L_Latest">Data14!$S$17</definedName>
    <definedName name="A126006150C">Data13!$CE$1:$CE$10,Data13!$CE$11:$CE$17</definedName>
    <definedName name="A126006150C_Data">Data13!$CE$11:$CE$17</definedName>
    <definedName name="A126006150C_Latest">Data13!$CE$17</definedName>
    <definedName name="A126006154L">Data13!$FQ$1:$FQ$10,Data13!$FQ$11:$FQ$17</definedName>
    <definedName name="A126006154L_Data">Data13!$FQ$11:$FQ$17</definedName>
    <definedName name="A126006154L_Latest">Data13!$FQ$17</definedName>
    <definedName name="A126006158W">Data12!$GS$1:$GS$10,Data12!$GS$11:$GS$17</definedName>
    <definedName name="A126006158W_Data">Data12!$GS$11:$GS$17</definedName>
    <definedName name="A126006158W_Latest">Data12!$GS$17</definedName>
    <definedName name="A126006162L">Data13!$W$1:$W$10,Data13!$W$11:$W$17</definedName>
    <definedName name="A126006162L_Data">Data13!$W$11:$W$17</definedName>
    <definedName name="A126006162L_Latest">Data13!$W$17</definedName>
    <definedName name="A126006166W">Data13!$AU$1:$AU$10,Data13!$AU$11:$AU$17</definedName>
    <definedName name="A126006166W_Data">Data13!$AU$11:$AU$17</definedName>
    <definedName name="A126006166W_Latest">Data13!$AU$17</definedName>
    <definedName name="A126006170L">Data13!$IK$1:$IK$10,Data13!$IK$11:$IK$17</definedName>
    <definedName name="A126006170L_Data">Data13!$IK$11:$IK$17</definedName>
    <definedName name="A126006170L_Latest">Data13!$IK$17</definedName>
    <definedName name="A126006174W">Data14!$AQ$1:$AQ$10,Data14!$AQ$11:$AQ$17</definedName>
    <definedName name="A126006174W_Data">Data14!$AQ$11:$AQ$17</definedName>
    <definedName name="A126006174W_Latest">Data14!$AQ$17</definedName>
    <definedName name="A126006178F">Data12!$EW$1:$EW$10,Data12!$EW$11:$EW$17</definedName>
    <definedName name="A126006178F_Data">Data12!$EW$11:$EW$17</definedName>
    <definedName name="A126006178F_Latest">Data12!$EW$17</definedName>
    <definedName name="A126006182W">Data13!$BM$1:$BM$10,Data13!$BM$11:$BM$17</definedName>
    <definedName name="A126006182W_Data">Data13!$BM$11:$BM$17</definedName>
    <definedName name="A126006182W_Latest">Data13!$BM$17</definedName>
    <definedName name="A126006186F">Data13!$EA$1:$EA$10,Data13!$EA$11:$EA$17</definedName>
    <definedName name="A126006186F_Data">Data13!$EA$11:$EA$17</definedName>
    <definedName name="A126006186F_Latest">Data13!$EA$17</definedName>
    <definedName name="A126006190W">Data12!$FU$1:$FU$10,Data12!$FU$11:$FU$17</definedName>
    <definedName name="A126006190W_Data">Data12!$FU$11:$FU$17</definedName>
    <definedName name="A126006190W_Latest">Data12!$FU$17</definedName>
    <definedName name="A126006194F">Data12!$HQ$1:$HQ$10,Data12!$HQ$11:$HQ$17</definedName>
    <definedName name="A126006194F_Data">Data12!$HQ$11:$HQ$17</definedName>
    <definedName name="A126006194F_Latest">Data12!$HQ$17</definedName>
    <definedName name="A126006198R">Data12!$IO$1:$IO$10,Data12!$IO$11:$IO$17</definedName>
    <definedName name="A126006198R_Data">Data12!$IO$11:$IO$17</definedName>
    <definedName name="A126006198R_Latest">Data12!$IO$17</definedName>
    <definedName name="A126006202V">Data13!$DC$1:$DC$10,Data13!$DC$11:$DC$17</definedName>
    <definedName name="A126006202V_Data">Data13!$DC$11:$DC$17</definedName>
    <definedName name="A126006202V_Latest">Data13!$DC$17</definedName>
    <definedName name="A126006206C">Data13!$ES$1:$ES$10,Data13!$ES$11:$ES$17</definedName>
    <definedName name="A126006206C_Data">Data13!$ES$11:$ES$17</definedName>
    <definedName name="A126006206C_Latest">Data13!$ES$17</definedName>
    <definedName name="A126006210V">Data18!$GG$1:$GG$10,Data18!$GG$11:$GG$17</definedName>
    <definedName name="A126006210V_Data">Data18!$GG$11:$GG$17</definedName>
    <definedName name="A126006210V_Latest">Data18!$GG$17</definedName>
    <definedName name="A126006214C">Data18!$HE$1:$HE$10,Data18!$HE$11:$HE$17</definedName>
    <definedName name="A126006214C_Data">Data18!$HE$11:$HE$17</definedName>
    <definedName name="A126006214C_Latest">Data18!$HE$17</definedName>
    <definedName name="A126006218L">Data19!$K$1:$K$10,Data19!$K$11:$K$17</definedName>
    <definedName name="A126006218L_Data">Data19!$K$11:$K$17</definedName>
    <definedName name="A126006218L_Latest">Data19!$K$17</definedName>
    <definedName name="A126006222C">Data18!$BW$1:$BW$10,Data18!$BW$11:$BW$17</definedName>
    <definedName name="A126006222C_Data">Data18!$BW$11:$BW$17</definedName>
    <definedName name="A126006222C_Latest">Data18!$BW$17</definedName>
    <definedName name="A126006226L">Data18!$FI$1:$FI$10,Data18!$FI$11:$FI$17</definedName>
    <definedName name="A126006226L_Data">Data18!$FI$11:$FI$17</definedName>
    <definedName name="A126006226L_Latest">Data18!$FI$17</definedName>
    <definedName name="A126006230C">Data17!$GK$1:$GK$10,Data17!$GK$11:$GK$17</definedName>
    <definedName name="A126006230C_Data">Data17!$GK$11:$GK$17</definedName>
    <definedName name="A126006230C_Latest">Data17!$GK$17</definedName>
    <definedName name="A126006234L">Data18!$O$1:$O$10,Data18!$O$11:$O$17</definedName>
    <definedName name="A126006234L_Data">Data18!$O$11:$O$17</definedName>
    <definedName name="A126006234L_Latest">Data18!$O$17</definedName>
    <definedName name="A126006238W">Data18!$AM$1:$AM$10,Data18!$AM$11:$AM$17</definedName>
    <definedName name="A126006238W_Data">Data18!$AM$11:$AM$17</definedName>
    <definedName name="A126006238W_Latest">Data18!$AM$17</definedName>
    <definedName name="A126006242L">Data18!$IC$1:$IC$10,Data18!$IC$11:$IC$17</definedName>
    <definedName name="A126006242L_Data">Data18!$IC$11:$IC$17</definedName>
    <definedName name="A126006242L_Latest">Data18!$IC$17</definedName>
    <definedName name="A126006246W">Data19!$AI$1:$AI$10,Data19!$AI$11:$AI$17</definedName>
    <definedName name="A126006246W_Data">Data19!$AI$11:$AI$17</definedName>
    <definedName name="A126006246W_Latest">Data19!$AI$17</definedName>
    <definedName name="A126006250L">Data17!$EO$1:$EO$10,Data17!$EO$11:$EO$17</definedName>
    <definedName name="A126006250L_Data">Data17!$EO$11:$EO$17</definedName>
    <definedName name="A126006250L_Latest">Data17!$EO$17</definedName>
    <definedName name="A126006254W">Data18!$BE$1:$BE$10,Data18!$BE$11:$BE$17</definedName>
    <definedName name="A126006254W_Data">Data18!$BE$11:$BE$17</definedName>
    <definedName name="A126006254W_Latest">Data18!$BE$17</definedName>
    <definedName name="A126006258F">Data18!$DS$1:$DS$10,Data18!$DS$11:$DS$17</definedName>
    <definedName name="A126006258F_Data">Data18!$DS$11:$DS$17</definedName>
    <definedName name="A126006258F_Latest">Data18!$DS$17</definedName>
    <definedName name="A126006262W">Data17!$FM$1:$FM$10,Data17!$FM$11:$FM$17</definedName>
    <definedName name="A126006262W_Data">Data17!$FM$11:$FM$17</definedName>
    <definedName name="A126006262W_Latest">Data17!$FM$17</definedName>
    <definedName name="A126006266F">Data17!$HI$1:$HI$10,Data17!$HI$11:$HI$17</definedName>
    <definedName name="A126006266F_Data">Data17!$HI$11:$HI$17</definedName>
    <definedName name="A126006266F_Latest">Data17!$HI$17</definedName>
    <definedName name="A126006270W">Data17!$IG$1:$IG$10,Data17!$IG$11:$IG$17</definedName>
    <definedName name="A126006270W_Data">Data17!$IG$11:$IG$17</definedName>
    <definedName name="A126006270W_Latest">Data17!$IG$17</definedName>
    <definedName name="A126006274F">Data18!$CU$1:$CU$10,Data18!$CU$11:$CU$17</definedName>
    <definedName name="A126006274F_Data">Data18!$CU$11:$CU$17</definedName>
    <definedName name="A126006274F_Latest">Data18!$CU$17</definedName>
    <definedName name="A126006278R">Data18!$EK$1:$EK$10,Data18!$EK$11:$EK$17</definedName>
    <definedName name="A126006278R_Data">Data18!$EK$11:$EK$17</definedName>
    <definedName name="A126006278R_Latest">Data18!$EK$17</definedName>
    <definedName name="A126006282F">Data20!$CY$1:$CY$10,Data20!$CY$11:$CY$17</definedName>
    <definedName name="A126006282F_Data">Data20!$CY$11:$CY$17</definedName>
    <definedName name="A126006282F_Latest">Data20!$CY$17</definedName>
    <definedName name="A126006286R">Data20!$DW$1:$DW$10,Data20!$DW$11:$DW$17</definedName>
    <definedName name="A126006286R_Data">Data20!$DW$11:$DW$17</definedName>
    <definedName name="A126006286R_Latest">Data20!$DW$17</definedName>
    <definedName name="A126006290F">Data20!$FS$1:$FS$10,Data20!$FS$11:$FS$17</definedName>
    <definedName name="A126006290F_Data">Data20!$FS$11:$FS$17</definedName>
    <definedName name="A126006290F_Latest">Data20!$FS$17</definedName>
    <definedName name="A126006294R">Data19!$IE$1:$IE$10,Data19!$IE$11:$IE$17</definedName>
    <definedName name="A126006294R_Data">Data19!$IE$11:$IE$17</definedName>
    <definedName name="A126006294R_Latest">Data19!$IE$17</definedName>
    <definedName name="A126006298X">Data20!$CA$1:$CA$10,Data20!$CA$11:$CA$17</definedName>
    <definedName name="A126006298X_Data">Data20!$CA$11:$CA$17</definedName>
    <definedName name="A126006298X_Latest">Data20!$CA$17</definedName>
    <definedName name="A126006302C">Data19!$DC$1:$DC$10,Data19!$DC$11:$DC$17</definedName>
    <definedName name="A126006302C_Data">Data19!$DC$11:$DC$17</definedName>
    <definedName name="A126006302C_Latest">Data19!$DC$17</definedName>
    <definedName name="A126006306L">Data19!$FW$1:$FW$10,Data19!$FW$11:$FW$17</definedName>
    <definedName name="A126006306L_Data">Data19!$FW$11:$FW$17</definedName>
    <definedName name="A126006306L_Latest">Data19!$FW$17</definedName>
    <definedName name="A126006310C">Data19!$GU$1:$GU$10,Data19!$GU$11:$GU$17</definedName>
    <definedName name="A126006310C_Data">Data19!$GU$11:$GU$17</definedName>
    <definedName name="A126006310C_Latest">Data19!$GU$17</definedName>
    <definedName name="A126006314L">Data20!$EU$1:$EU$10,Data20!$EU$11:$EU$17</definedName>
    <definedName name="A126006314L_Data">Data20!$EU$11:$EU$17</definedName>
    <definedName name="A126006314L_Latest">Data20!$EU$17</definedName>
    <definedName name="A126006318W">Data20!$GQ$1:$GQ$10,Data20!$GQ$11:$GQ$17</definedName>
    <definedName name="A126006318W_Data">Data20!$GQ$11:$GQ$17</definedName>
    <definedName name="A126006318W_Latest">Data20!$GQ$17</definedName>
    <definedName name="A126006322L">Data19!$BG$1:$BG$10,Data19!$BG$11:$BG$17</definedName>
    <definedName name="A126006322L_Data">Data19!$BG$11:$BG$17</definedName>
    <definedName name="A126006322L_Latest">Data19!$BG$17</definedName>
    <definedName name="A126006326W">Data19!$HM$1:$HM$10,Data19!$HM$11:$HM$17</definedName>
    <definedName name="A126006326W_Data">Data19!$HM$11:$HM$17</definedName>
    <definedName name="A126006326W_Latest">Data19!$HM$17</definedName>
    <definedName name="A126006330L">Data20!$AK$1:$AK$10,Data20!$AK$11:$AK$17</definedName>
    <definedName name="A126006330L_Data">Data20!$AK$11:$AK$17</definedName>
    <definedName name="A126006330L_Latest">Data20!$AK$17</definedName>
    <definedName name="A126006334W">Data19!$CE$1:$CE$10,Data19!$CE$11:$CE$17</definedName>
    <definedName name="A126006334W_Data">Data19!$CE$11:$CE$17</definedName>
    <definedName name="A126006334W_Latest">Data19!$CE$17</definedName>
    <definedName name="A126006338F">Data19!$EA$1:$EA$10,Data19!$EA$11:$EA$17</definedName>
    <definedName name="A126006338F_Data">Data19!$EA$11:$EA$17</definedName>
    <definedName name="A126006338F_Latest">Data19!$EA$17</definedName>
    <definedName name="A126006342W">Data19!$EY$1:$EY$10,Data19!$EY$11:$EY$17</definedName>
    <definedName name="A126006342W_Data">Data19!$EY$11:$EY$17</definedName>
    <definedName name="A126006342W_Latest">Data19!$EY$17</definedName>
    <definedName name="A126006346F">Data20!$M$1:$M$10,Data20!$M$11:$M$17</definedName>
    <definedName name="A126006346F_Data">Data20!$M$11:$M$17</definedName>
    <definedName name="A126006346F_Latest">Data20!$M$17</definedName>
    <definedName name="A126006350W">Data20!$BC$1:$BC$10,Data20!$BC$11:$BC$17</definedName>
    <definedName name="A126006350W_Data">Data20!$BC$11:$BC$17</definedName>
    <definedName name="A126006350W_Latest">Data20!$BC$17</definedName>
    <definedName name="A126006354F">Data22!$Q$1:$Q$10,Data22!$Q$11:$Q$17</definedName>
    <definedName name="A126006354F_Data">Data22!$Q$11:$Q$17</definedName>
    <definedName name="A126006354F_Latest">Data22!$Q$17</definedName>
    <definedName name="A126006358R">Data22!$AO$1:$AO$10,Data22!$AO$11:$AO$17</definedName>
    <definedName name="A126006358R_Data">Data22!$AO$11:$AO$17</definedName>
    <definedName name="A126006358R_Latest">Data22!$AO$17</definedName>
    <definedName name="A126006362F">Data22!$CK$1:$CK$10,Data22!$CK$11:$CK$17</definedName>
    <definedName name="A126006362F_Data">Data22!$CK$11:$CK$17</definedName>
    <definedName name="A126006362F_Latest">Data22!$CK$17</definedName>
    <definedName name="A126006366R">Data21!$EW$1:$EW$10,Data21!$EW$11:$EW$17</definedName>
    <definedName name="A126006366R_Data">Data21!$EW$11:$EW$17</definedName>
    <definedName name="A126006366R_Latest">Data21!$EW$17</definedName>
    <definedName name="A126006370F">Data21!$II$1:$II$10,Data21!$II$11:$II$17</definedName>
    <definedName name="A126006370F_Data">Data21!$II$11:$II$17</definedName>
    <definedName name="A126006370F_Latest">Data21!$II$17</definedName>
    <definedName name="A126006374R">Data21!$U$1:$U$10,Data21!$U$11:$U$17</definedName>
    <definedName name="A126006374R_Data">Data21!$U$11:$U$17</definedName>
    <definedName name="A126006374R_Latest">Data21!$U$17</definedName>
    <definedName name="A126006378X">Data21!$CO$1:$CO$10,Data21!$CO$11:$CO$17</definedName>
    <definedName name="A126006378X_Data">Data21!$CO$11:$CO$17</definedName>
    <definedName name="A126006378X_Latest">Data21!$CO$17</definedName>
    <definedName name="A126006382R">Data21!$DM$1:$DM$10,Data21!$DM$11:$DM$17</definedName>
    <definedName name="A126006382R_Data">Data21!$DM$11:$DM$17</definedName>
    <definedName name="A126006382R_Latest">Data21!$DM$17</definedName>
    <definedName name="A126006386X">Data22!$BM$1:$BM$10,Data22!$BM$11:$BM$17</definedName>
    <definedName name="A126006386X_Data">Data22!$BM$11:$BM$17</definedName>
    <definedName name="A126006386X_Latest">Data22!$BM$17</definedName>
    <definedName name="A126006390R">Data22!$DI$1:$DI$10,Data22!$DI$11:$DI$17</definedName>
    <definedName name="A126006390R_Data">Data22!$DI$11:$DI$17</definedName>
    <definedName name="A126006390R_Latest">Data22!$DI$17</definedName>
    <definedName name="A126006394X">Data20!$HO$1:$HO$10,Data20!$HO$11:$HO$17</definedName>
    <definedName name="A126006394X_Data">Data20!$HO$11:$HO$17</definedName>
    <definedName name="A126006394X_Latest">Data20!$HO$17</definedName>
    <definedName name="A126006398J">Data21!$EE$1:$EE$10,Data21!$EE$11:$EE$17</definedName>
    <definedName name="A126006398J_Data">Data21!$EE$11:$EE$17</definedName>
    <definedName name="A126006398J_Latest">Data21!$EE$17</definedName>
    <definedName name="A126006402L">Data21!$GS$1:$GS$10,Data21!$GS$11:$GS$17</definedName>
    <definedName name="A126006402L_Data">Data21!$GS$11:$GS$17</definedName>
    <definedName name="A126006402L_Latest">Data21!$GS$17</definedName>
    <definedName name="A126006406W">Data20!$IM$1:$IM$10,Data20!$IM$11:$IM$17</definedName>
    <definedName name="A126006406W_Data">Data20!$IM$11:$IM$17</definedName>
    <definedName name="A126006406W_Latest">Data20!$IM$17</definedName>
    <definedName name="A126006410L">Data21!$AS$1:$AS$10,Data21!$AS$11:$AS$17</definedName>
    <definedName name="A126006410L_Data">Data21!$AS$11:$AS$17</definedName>
    <definedName name="A126006410L_Latest">Data21!$AS$17</definedName>
    <definedName name="A126006414W">Data21!$BQ$1:$BQ$10,Data21!$BQ$11:$BQ$17</definedName>
    <definedName name="A126006414W_Data">Data21!$BQ$11:$BQ$17</definedName>
    <definedName name="A126006414W_Latest">Data21!$BQ$17</definedName>
    <definedName name="A126006418F">Data21!$FU$1:$FU$10,Data21!$FU$11:$FU$17</definedName>
    <definedName name="A126006418F_Data">Data21!$FU$11:$FU$17</definedName>
    <definedName name="A126006418F_Latest">Data21!$FU$17</definedName>
    <definedName name="A126006422W">Data21!$HK$1:$HK$10,Data21!$HK$11:$HK$17</definedName>
    <definedName name="A126006422W_Data">Data21!$HK$11:$HK$17</definedName>
    <definedName name="A126006422W_Latest">Data21!$HK$17</definedName>
    <definedName name="A126006426F">Data12!$AG$1:$AG$10,Data12!$AG$11:$AG$17</definedName>
    <definedName name="A126006426F_Data">Data12!$AG$11:$AG$17</definedName>
    <definedName name="A126006426F_Latest">Data12!$AG$17</definedName>
    <definedName name="A126006430W">Data12!$BE$1:$BE$10,Data12!$BE$11:$BE$17</definedName>
    <definedName name="A126006430W_Data">Data12!$BE$11:$BE$17</definedName>
    <definedName name="A126006430W_Latest">Data12!$BE$17</definedName>
    <definedName name="A126006434F">Data12!$DA$1:$DA$10,Data12!$DA$11:$DA$17</definedName>
    <definedName name="A126006434F_Data">Data12!$DA$11:$DA$17</definedName>
    <definedName name="A126006434F_Latest">Data12!$DA$17</definedName>
    <definedName name="A126006438R">Data11!$FM$1:$FM$10,Data11!$FM$11:$FM$17</definedName>
    <definedName name="A126006438R_Data">Data11!$FM$11:$FM$17</definedName>
    <definedName name="A126006438R_Latest">Data11!$FM$17</definedName>
    <definedName name="A126006442F">Data12!$I$1:$I$10,Data12!$I$11:$I$17</definedName>
    <definedName name="A126006442F_Data">Data12!$I$11:$I$17</definedName>
    <definedName name="A126006442F_Latest">Data12!$I$17</definedName>
    <definedName name="A126006446R">Data11!$AK$1:$AK$10,Data11!$AK$11:$AK$17</definedName>
    <definedName name="A126006446R_Data">Data11!$AK$11:$AK$17</definedName>
    <definedName name="A126006446R_Latest">Data11!$AK$17</definedName>
    <definedName name="A126006450F">Data11!$DE$1:$DE$10,Data11!$DE$11:$DE$17</definedName>
    <definedName name="A126006450F_Data">Data11!$DE$11:$DE$17</definedName>
    <definedName name="A126006450F_Latest">Data11!$DE$17</definedName>
    <definedName name="A126006454R">Data11!$EC$1:$EC$10,Data11!$EC$11:$EC$17</definedName>
    <definedName name="A126006454R_Data">Data11!$EC$11:$EC$17</definedName>
    <definedName name="A126006454R_Latest">Data11!$EC$17</definedName>
    <definedName name="A126006458X">Data12!$CC$1:$CC$10,Data12!$CC$11:$CC$17</definedName>
    <definedName name="A126006458X_Data">Data12!$CC$11:$CC$17</definedName>
    <definedName name="A126006458X_Latest">Data12!$CC$17</definedName>
    <definedName name="A126006462R">Data12!$DY$1:$DY$10,Data12!$DY$11:$DY$17</definedName>
    <definedName name="A126006462R_Data">Data12!$DY$11:$DY$17</definedName>
    <definedName name="A126006462R_Latest">Data12!$DY$17</definedName>
    <definedName name="A126006466X">Data10!$IE$1:$IE$10,Data10!$IE$11:$IE$17</definedName>
    <definedName name="A126006466X_Data">Data10!$IE$11:$IE$17</definedName>
    <definedName name="A126006466X_Latest">Data10!$IE$17</definedName>
    <definedName name="A126006470R">Data11!$EU$1:$EU$10,Data11!$EU$11:$EU$17</definedName>
    <definedName name="A126006470R_Data">Data11!$EU$11:$EU$17</definedName>
    <definedName name="A126006470R_Latest">Data11!$EU$17</definedName>
    <definedName name="A126006474X">Data11!$HI$1:$HI$10,Data11!$HI$11:$HI$17</definedName>
    <definedName name="A126006474X_Data">Data11!$HI$11:$HI$17</definedName>
    <definedName name="A126006474X_Latest">Data11!$HI$17</definedName>
    <definedName name="A126006478J">Data11!$M$1:$M$10,Data11!$M$11:$M$17</definedName>
    <definedName name="A126006478J_Data">Data11!$M$11:$M$17</definedName>
    <definedName name="A126006478J_Latest">Data11!$M$17</definedName>
    <definedName name="A126006482X">Data11!$BI$1:$BI$10,Data11!$BI$11:$BI$17</definedName>
    <definedName name="A126006482X_Data">Data11!$BI$11:$BI$17</definedName>
    <definedName name="A126006482X_Latest">Data11!$BI$17</definedName>
    <definedName name="A126006486J">Data11!$CG$1:$CG$10,Data11!$CG$11:$CG$17</definedName>
    <definedName name="A126006486J_Data">Data11!$CG$11:$CG$17</definedName>
    <definedName name="A126006486J_Latest">Data11!$CG$17</definedName>
    <definedName name="A126006490X">Data11!$GK$1:$GK$10,Data11!$GK$11:$GK$17</definedName>
    <definedName name="A126006490X_Data">Data11!$GK$11:$GK$17</definedName>
    <definedName name="A126006490X_Latest">Data11!$GK$17</definedName>
    <definedName name="A126006494J">Data11!$IA$1:$IA$10,Data11!$IA$11:$IA$17</definedName>
    <definedName name="A126006494J_Data">Data11!$IA$11:$IA$17</definedName>
    <definedName name="A126006494J_Latest">Data11!$IA$17</definedName>
    <definedName name="A126006498T">Data15!$DG$1:$DG$10,Data15!$DG$11:$DG$17</definedName>
    <definedName name="A126006498T_Data">Data15!$DG$11:$DG$17</definedName>
    <definedName name="A126006498T_Latest">Data15!$DG$17</definedName>
    <definedName name="A126006502W">Data15!$EE$1:$EE$10,Data15!$EE$11:$EE$17</definedName>
    <definedName name="A126006502W_Data">Data15!$EE$11:$EE$17</definedName>
    <definedName name="A126006502W_Latest">Data15!$EE$17</definedName>
    <definedName name="A126006506F">Data15!$GA$1:$GA$10,Data15!$GA$11:$GA$17</definedName>
    <definedName name="A126006506F_Data">Data15!$GA$11:$GA$17</definedName>
    <definedName name="A126006506F_Latest">Data15!$GA$17</definedName>
    <definedName name="A126006510W">Data14!$IM$1:$IM$10,Data14!$IM$11:$IM$17</definedName>
    <definedName name="A126006510W_Data">Data14!$IM$11:$IM$17</definedName>
    <definedName name="A126006510W_Latest">Data14!$IM$17</definedName>
    <definedName name="A126006514F">Data15!$CI$1:$CI$10,Data15!$CI$11:$CI$17</definedName>
    <definedName name="A126006514F_Data">Data15!$CI$11:$CI$17</definedName>
    <definedName name="A126006514F_Latest">Data15!$CI$17</definedName>
    <definedName name="A126006518R">Data14!$DK$1:$DK$10,Data14!$DK$11:$DK$17</definedName>
    <definedName name="A126006518R_Data">Data14!$DK$11:$DK$17</definedName>
    <definedName name="A126006518R_Latest">Data14!$DK$17</definedName>
    <definedName name="A126006522F">Data14!$GE$1:$GE$10,Data14!$GE$11:$GE$17</definedName>
    <definedName name="A126006522F_Data">Data14!$GE$11:$GE$17</definedName>
    <definedName name="A126006522F_Latest">Data14!$GE$17</definedName>
    <definedName name="A126006526R">Data14!$HC$1:$HC$10,Data14!$HC$11:$HC$17</definedName>
    <definedName name="A126006526R_Data">Data14!$HC$11:$HC$17</definedName>
    <definedName name="A126006526R_Latest">Data14!$HC$17</definedName>
    <definedName name="A126006530F">Data15!$FC$1:$FC$10,Data15!$FC$11:$FC$17</definedName>
    <definedName name="A126006530F_Data">Data15!$FC$11:$FC$17</definedName>
    <definedName name="A126006530F_Latest">Data15!$FC$17</definedName>
    <definedName name="A126006534R">Data15!$GY$1:$GY$10,Data15!$GY$11:$GY$17</definedName>
    <definedName name="A126006534R_Data">Data15!$GY$11:$GY$17</definedName>
    <definedName name="A126006534R_Latest">Data15!$GY$17</definedName>
    <definedName name="A126006538X">Data14!$BO$1:$BO$10,Data14!$BO$11:$BO$17</definedName>
    <definedName name="A126006538X_Data">Data14!$BO$11:$BO$17</definedName>
    <definedName name="A126006538X_Latest">Data14!$BO$17</definedName>
    <definedName name="A126006542R">Data14!$HU$1:$HU$10,Data14!$HU$11:$HU$17</definedName>
    <definedName name="A126006542R_Data">Data14!$HU$11:$HU$17</definedName>
    <definedName name="A126006542R_Latest">Data14!$HU$17</definedName>
    <definedName name="A126006546X">Data15!$AS$1:$AS$10,Data15!$AS$11:$AS$17</definedName>
    <definedName name="A126006546X_Data">Data15!$AS$11:$AS$17</definedName>
    <definedName name="A126006546X_Latest">Data15!$AS$17</definedName>
    <definedName name="A126006550R">Data14!$CM$1:$CM$10,Data14!$CM$11:$CM$17</definedName>
    <definedName name="A126006550R_Data">Data14!$CM$11:$CM$17</definedName>
    <definedName name="A126006550R_Latest">Data14!$CM$17</definedName>
    <definedName name="A126006554X">Data14!$EI$1:$EI$10,Data14!$EI$11:$EI$17</definedName>
    <definedName name="A126006554X_Data">Data14!$EI$11:$EI$17</definedName>
    <definedName name="A126006554X_Latest">Data14!$EI$17</definedName>
    <definedName name="A126006558J">Data14!$FG$1:$FG$10,Data14!$FG$11:$FG$17</definedName>
    <definedName name="A126006558J_Data">Data14!$FG$11:$FG$17</definedName>
    <definedName name="A126006558J_Latest">Data14!$FG$17</definedName>
    <definedName name="A126006562X">Data15!$U$1:$U$10,Data15!$U$11:$U$17</definedName>
    <definedName name="A126006562X_Data">Data15!$U$11:$U$17</definedName>
    <definedName name="A126006562X_Latest">Data15!$U$17</definedName>
    <definedName name="A126006566J">Data15!$BK$1:$BK$10,Data15!$BK$11:$BK$17</definedName>
    <definedName name="A126006566J_Data">Data15!$BK$11:$BK$17</definedName>
    <definedName name="A126006566J_Latest">Data15!$BK$17</definedName>
    <definedName name="A126006570X">Data17!$Y$1:$Y$10,Data17!$Y$11:$Y$17</definedName>
    <definedName name="A126006570X_Data">Data17!$Y$11:$Y$17</definedName>
    <definedName name="A126006570X_Latest">Data17!$Y$17</definedName>
    <definedName name="A126006574J">Data17!$AW$1:$AW$10,Data17!$AW$11:$AW$17</definedName>
    <definedName name="A126006574J_Data">Data17!$AW$11:$AW$17</definedName>
    <definedName name="A126006574J_Latest">Data17!$AW$17</definedName>
    <definedName name="A126006578T">Data17!$CS$1:$CS$10,Data17!$CS$11:$CS$17</definedName>
    <definedName name="A126006578T_Data">Data17!$CS$11:$CS$17</definedName>
    <definedName name="A126006578T_Latest">Data17!$CS$17</definedName>
    <definedName name="A126006582J">Data16!$FE$1:$FE$10,Data16!$FE$11:$FE$17</definedName>
    <definedName name="A126006582J_Data">Data16!$FE$11:$FE$17</definedName>
    <definedName name="A126006582J_Latest">Data16!$FE$17</definedName>
    <definedName name="A126006586T">Data16!$IQ$1:$IQ$10,Data16!$IQ$11:$IQ$17</definedName>
    <definedName name="A126006586T_Data">Data16!$IQ$11:$IQ$17</definedName>
    <definedName name="A126006586T_Latest">Data16!$IQ$17</definedName>
    <definedName name="A126006590J">Data16!$AC$1:$AC$10,Data16!$AC$11:$AC$17</definedName>
    <definedName name="A126006590J_Data">Data16!$AC$11:$AC$17</definedName>
    <definedName name="A126006590J_Latest">Data16!$AC$17</definedName>
    <definedName name="A126006594T">Data16!$CW$1:$CW$10,Data16!$CW$11:$CW$17</definedName>
    <definedName name="A126006594T_Data">Data16!$CW$11:$CW$17</definedName>
    <definedName name="A126006594T_Latest">Data16!$CW$17</definedName>
    <definedName name="A126006598A">Data16!$DU$1:$DU$10,Data16!$DU$11:$DU$17</definedName>
    <definedName name="A126006598A_Data">Data16!$DU$11:$DU$17</definedName>
    <definedName name="A126006598A_Latest">Data16!$DU$17</definedName>
    <definedName name="A126006602F">Data17!$BU$1:$BU$10,Data17!$BU$11:$BU$17</definedName>
    <definedName name="A126006602F_Data">Data17!$BU$11:$BU$17</definedName>
    <definedName name="A126006602F_Latest">Data17!$BU$17</definedName>
    <definedName name="A126006606R">Data17!$DQ$1:$DQ$10,Data17!$DQ$11:$DQ$17</definedName>
    <definedName name="A126006606R_Data">Data17!$DQ$11:$DQ$17</definedName>
    <definedName name="A126006606R_Latest">Data17!$DQ$17</definedName>
    <definedName name="A126006610F">Data15!$HW$1:$HW$10,Data15!$HW$11:$HW$17</definedName>
    <definedName name="A126006610F_Data">Data15!$HW$11:$HW$17</definedName>
    <definedName name="A126006610F_Latest">Data15!$HW$17</definedName>
    <definedName name="A126006614R">Data16!$EM$1:$EM$10,Data16!$EM$11:$EM$17</definedName>
    <definedName name="A126006614R_Data">Data16!$EM$11:$EM$17</definedName>
    <definedName name="A126006614R_Latest">Data16!$EM$17</definedName>
    <definedName name="A126006618X">Data16!$HA$1:$HA$10,Data16!$HA$11:$HA$17</definedName>
    <definedName name="A126006618X_Data">Data16!$HA$11:$HA$17</definedName>
    <definedName name="A126006618X_Latest">Data16!$HA$17</definedName>
    <definedName name="A126006622R">Data16!$E$1:$E$10,Data16!$E$11:$E$17</definedName>
    <definedName name="A126006622R_Data">Data16!$E$11:$E$17</definedName>
    <definedName name="A126006622R_Latest">Data16!$E$17</definedName>
    <definedName name="A126006626X">Data16!$BA$1:$BA$10,Data16!$BA$11:$BA$17</definedName>
    <definedName name="A126006626X_Data">Data16!$BA$11:$BA$17</definedName>
    <definedName name="A126006626X_Latest">Data16!$BA$17</definedName>
    <definedName name="A126006630R">Data16!$BY$1:$BY$10,Data16!$BY$11:$BY$17</definedName>
    <definedName name="A126006630R_Data">Data16!$BY$11:$BY$17</definedName>
    <definedName name="A126006630R_Latest">Data16!$BY$17</definedName>
    <definedName name="A126006634X">Data16!$GC$1:$GC$10,Data16!$GC$11:$GC$17</definedName>
    <definedName name="A126006634X_Data">Data16!$GC$11:$GC$17</definedName>
    <definedName name="A126006634X_Latest">Data16!$GC$17</definedName>
    <definedName name="A126006638J">Data16!$HS$1:$HS$10,Data16!$HS$11:$HS$17</definedName>
    <definedName name="A126006638J_Data">Data16!$HS$11:$HS$17</definedName>
    <definedName name="A126006638J_Latest">Data16!$HS$17</definedName>
    <definedName name="A126006642X">Data5!$DT$1:$DT$10,Data5!$DT$11:$DT$17</definedName>
    <definedName name="A126006642X_Data">Data5!$DT$11:$DT$17</definedName>
    <definedName name="A126006642X_Latest">Data5!$DT$17</definedName>
    <definedName name="A126006646J">Data5!$ER$1:$ER$10,Data5!$ER$11:$ER$17</definedName>
    <definedName name="A126006646J_Data">Data5!$ER$11:$ER$17</definedName>
    <definedName name="A126006646J_Latest">Data5!$ER$17</definedName>
    <definedName name="A126006650X">Data5!$GN$1:$GN$10,Data5!$GN$11:$GN$17</definedName>
    <definedName name="A126006650X_Data">Data5!$GN$11:$GN$17</definedName>
    <definedName name="A126006650X_Latest">Data5!$GN$17</definedName>
    <definedName name="A126006654J">Data5!$J$1:$J$10,Data5!$J$11:$J$17</definedName>
    <definedName name="A126006654J_Data">Data5!$J$11:$J$17</definedName>
    <definedName name="A126006654J_Latest">Data5!$J$17</definedName>
    <definedName name="A126006658T">Data5!$CV$1:$CV$10,Data5!$CV$11:$CV$17</definedName>
    <definedName name="A126006658T_Data">Data5!$CV$11:$CV$17</definedName>
    <definedName name="A126006658T_Latest">Data5!$CV$17</definedName>
    <definedName name="A126006662J">Data4!$DX$1:$DX$10,Data4!$DX$11:$DX$17</definedName>
    <definedName name="A126006662J_Data">Data4!$DX$11:$DX$17</definedName>
    <definedName name="A126006662J_Latest">Data4!$DX$17</definedName>
    <definedName name="A126006666T">Data4!$GR$1:$GR$10,Data4!$GR$11:$GR$17</definedName>
    <definedName name="A126006666T_Data">Data4!$GR$11:$GR$17</definedName>
    <definedName name="A126006666T_Latest">Data4!$GR$17</definedName>
    <definedName name="A126006670J">Data4!$HP$1:$HP$10,Data4!$HP$11:$HP$17</definedName>
    <definedName name="A126006670J_Data">Data4!$HP$11:$HP$17</definedName>
    <definedName name="A126006670J_Latest">Data4!$HP$17</definedName>
    <definedName name="A126006674T">Data5!$FP$1:$FP$10,Data5!$FP$11:$FP$17</definedName>
    <definedName name="A126006674T_Data">Data5!$FP$11:$FP$17</definedName>
    <definedName name="A126006674T_Latest">Data5!$FP$17</definedName>
    <definedName name="A126006678A">Data5!$HL$1:$HL$10,Data5!$HL$11:$HL$17</definedName>
    <definedName name="A126006678A_Data">Data5!$HL$11:$HL$17</definedName>
    <definedName name="A126006678A_Latest">Data5!$HL$17</definedName>
    <definedName name="A126006682T">Data4!$CB$1:$CB$10,Data4!$CB$11:$CB$17</definedName>
    <definedName name="A126006682T_Data">Data4!$CB$11:$CB$17</definedName>
    <definedName name="A126006682T_Latest">Data4!$CB$17</definedName>
    <definedName name="A126006686A">Data4!$IH$1:$IH$10,Data4!$IH$11:$IH$17</definedName>
    <definedName name="A126006686A_Data">Data4!$IH$11:$IH$17</definedName>
    <definedName name="A126006686A_Latest">Data4!$IH$17</definedName>
    <definedName name="A126006690T">Data5!$BF$1:$BF$10,Data5!$BF$11:$BF$17</definedName>
    <definedName name="A126006690T_Data">Data5!$BF$11:$BF$17</definedName>
    <definedName name="A126006690T_Latest">Data5!$BF$17</definedName>
    <definedName name="A126006694A">Data4!$CZ$1:$CZ$10,Data4!$CZ$11:$CZ$17</definedName>
    <definedName name="A126006694A_Data">Data4!$CZ$11:$CZ$17</definedName>
    <definedName name="A126006694A_Latest">Data4!$CZ$17</definedName>
    <definedName name="A126006698K">Data4!$EV$1:$EV$10,Data4!$EV$11:$EV$17</definedName>
    <definedName name="A126006698K_Data">Data4!$EV$11:$EV$17</definedName>
    <definedName name="A126006698K_Latest">Data4!$EV$17</definedName>
    <definedName name="A126006702R">Data4!$FT$1:$FT$10,Data4!$FT$11:$FT$17</definedName>
    <definedName name="A126006702R_Data">Data4!$FT$11:$FT$17</definedName>
    <definedName name="A126006702R_Latest">Data4!$FT$17</definedName>
    <definedName name="A126006706X">Data5!$AH$1:$AH$10,Data5!$AH$11:$AH$17</definedName>
    <definedName name="A126006706X_Data">Data5!$AH$11:$AH$17</definedName>
    <definedName name="A126006706X_Latest">Data5!$AH$17</definedName>
    <definedName name="A126006710R">Data5!$BX$1:$BX$10,Data5!$BX$11:$BX$17</definedName>
    <definedName name="A126006710R_Data">Data5!$BX$11:$BX$17</definedName>
    <definedName name="A126006710R_Latest">Data5!$BX$17</definedName>
    <definedName name="A126007290X">Data5!$EO$1:$EO$10,Data5!$EO$11:$EO$17</definedName>
    <definedName name="A126007290X_Data">Data5!$EO$11:$EO$17</definedName>
    <definedName name="A126007290X_Latest">Data5!$EO$17</definedName>
    <definedName name="A126007294J">Data5!$FM$1:$FM$10,Data5!$FM$11:$FM$17</definedName>
    <definedName name="A126007294J_Data">Data5!$FM$11:$FM$17</definedName>
    <definedName name="A126007294J_Latest">Data5!$FM$17</definedName>
    <definedName name="A126007298T">Data5!$HI$1:$HI$10,Data5!$HI$11:$HI$17</definedName>
    <definedName name="A126007298T_Data">Data5!$HI$11:$HI$17</definedName>
    <definedName name="A126007298T_Latest">Data5!$HI$17</definedName>
    <definedName name="A126007302W">Data5!$AE$1:$AE$10,Data5!$AE$11:$AE$17</definedName>
    <definedName name="A126007302W_Data">Data5!$AE$11:$AE$17</definedName>
    <definedName name="A126007302W_Latest">Data5!$AE$17</definedName>
    <definedName name="A126007306F">Data5!$DQ$1:$DQ$10,Data5!$DQ$11:$DQ$17</definedName>
    <definedName name="A126007306F_Data">Data5!$DQ$11:$DQ$17</definedName>
    <definedName name="A126007306F_Latest">Data5!$DQ$17</definedName>
    <definedName name="A126007310W">Data4!$ES$1:$ES$10,Data4!$ES$11:$ES$17</definedName>
    <definedName name="A126007310W_Data">Data4!$ES$11:$ES$17</definedName>
    <definedName name="A126007310W_Latest">Data4!$ES$17</definedName>
    <definedName name="A126007314F">Data4!$HM$1:$HM$10,Data4!$HM$11:$HM$17</definedName>
    <definedName name="A126007314F_Data">Data4!$HM$11:$HM$17</definedName>
    <definedName name="A126007314F_Latest">Data4!$HM$17</definedName>
    <definedName name="A126007322F">Data5!$GK$1:$GK$10,Data5!$GK$11:$GK$17</definedName>
    <definedName name="A126007322F_Data">Data5!$GK$11:$GK$17</definedName>
    <definedName name="A126007322F_Latest">Data5!$GK$17</definedName>
    <definedName name="A126007326R">Data5!$IG$1:$IG$10,Data5!$IG$11:$IG$17</definedName>
    <definedName name="A126007326R_Data">Data5!$IG$11:$IG$17</definedName>
    <definedName name="A126007326R_Latest">Data5!$IG$17</definedName>
    <definedName name="A126007330F">Data4!$CW$1:$CW$10,Data4!$CW$11:$CW$17</definedName>
    <definedName name="A126007330F_Data">Data4!$CW$11:$CW$17</definedName>
    <definedName name="A126007330F_Latest">Data4!$CW$17</definedName>
    <definedName name="A126007342R">Data4!$DU$1:$DU$10,Data4!$DU$11:$DU$17</definedName>
    <definedName name="A126007342R_Data">Data4!$DU$11:$DU$17</definedName>
    <definedName name="A126007342R_Latest">Data4!$DU$17</definedName>
    <definedName name="A126007346X">Data4!$FQ$1:$FQ$10,Data4!$FQ$11:$FQ$17</definedName>
    <definedName name="A126007346X_Data">Data4!$FQ$11:$FQ$17</definedName>
    <definedName name="A126007346X_Latest">Data4!$FQ$17</definedName>
    <definedName name="A126007350R">Data4!$GO$1:$GO$10,Data4!$GO$11:$GO$17</definedName>
    <definedName name="A126007350R_Data">Data4!$GO$11:$GO$17</definedName>
    <definedName name="A126007350R_Latest">Data4!$GO$17</definedName>
    <definedName name="A126007354X">Data5!$BC$1:$BC$10,Data5!$BC$11:$BC$17</definedName>
    <definedName name="A126007354X_Data">Data5!$BC$11:$BC$17</definedName>
    <definedName name="A126007354X_Latest">Data5!$BC$17</definedName>
    <definedName name="A126007358J">Data5!$CS$1:$CS$10,Data5!$CS$11:$CS$17</definedName>
    <definedName name="A126007358J_Data">Data5!$CS$11:$CS$17</definedName>
    <definedName name="A126007358J_Latest">Data5!$CS$17</definedName>
    <definedName name="A126007938C">Data5!$EC$1:$EC$10,Data5!$EC$11:$EC$17</definedName>
    <definedName name="A126007938C_Data">Data5!$EC$11:$EC$17</definedName>
    <definedName name="A126007938C_Latest">Data5!$EC$17</definedName>
    <definedName name="A126007942V">Data5!$FA$1:$FA$10,Data5!$FA$11:$FA$17</definedName>
    <definedName name="A126007942V_Data">Data5!$FA$11:$FA$17</definedName>
    <definedName name="A126007942V_Latest">Data5!$FA$17</definedName>
    <definedName name="A126007946C">Data5!$GW$1:$GW$10,Data5!$GW$11:$GW$17</definedName>
    <definedName name="A126007946C_Data">Data5!$GW$11:$GW$17</definedName>
    <definedName name="A126007946C_Latest">Data5!$GW$17</definedName>
    <definedName name="A126007950V">Data5!$S$1:$S$10,Data5!$S$11:$S$17</definedName>
    <definedName name="A126007950V_Data">Data5!$S$11:$S$17</definedName>
    <definedName name="A126007950V_Latest">Data5!$S$17</definedName>
    <definedName name="A126007954C">Data5!$DE$1:$DE$10,Data5!$DE$11:$DE$17</definedName>
    <definedName name="A126007954C_Data">Data5!$DE$11:$DE$17</definedName>
    <definedName name="A126007954C_Latest">Data5!$DE$17</definedName>
    <definedName name="A126007958L">Data4!$EG$1:$EG$10,Data4!$EG$11:$EG$17</definedName>
    <definedName name="A126007958L_Data">Data4!$EG$11:$EG$17</definedName>
    <definedName name="A126007958L_Latest">Data4!$EG$17</definedName>
    <definedName name="A126007962C">Data4!$HA$1:$HA$10,Data4!$HA$11:$HA$17</definedName>
    <definedName name="A126007962C_Data">Data4!$HA$11:$HA$17</definedName>
    <definedName name="A126007962C_Latest">Data4!$HA$17</definedName>
    <definedName name="A126007966L">Data4!$HY$1:$HY$10,Data4!$HY$11:$HY$17</definedName>
    <definedName name="A126007966L_Data">Data4!$HY$11:$HY$17</definedName>
    <definedName name="A126007966L_Latest">Data4!$HY$17</definedName>
    <definedName name="A126007970C">Data5!$FY$1:$FY$10,Data5!$FY$11:$FY$17</definedName>
    <definedName name="A126007970C_Data">Data5!$FY$11:$FY$17</definedName>
    <definedName name="A126007970C_Latest">Data5!$FY$17</definedName>
    <definedName name="A126007974L">Data5!$HU$1:$HU$10,Data5!$HU$11:$HU$17</definedName>
    <definedName name="A126007974L_Data">Data5!$HU$11:$HU$17</definedName>
    <definedName name="A126007974L_Latest">Data5!$HU$17</definedName>
    <definedName name="A126007978W">Data4!$CK$1:$CK$10,Data4!$CK$11:$CK$17</definedName>
    <definedName name="A126007978W_Data">Data4!$CK$11:$CK$17</definedName>
    <definedName name="A126007978W_Latest">Data4!$CK$17</definedName>
    <definedName name="A126007982L">Data4!$IQ$1:$IQ$10,Data4!$IQ$11:$IQ$17</definedName>
    <definedName name="A126007982L_Data">Data4!$IQ$11:$IQ$17</definedName>
    <definedName name="A126007982L_Latest">Data4!$IQ$17</definedName>
    <definedName name="A126007986W">Data5!$BO$1:$BO$10,Data5!$BO$11:$BO$17</definedName>
    <definedName name="A126007986W_Data">Data5!$BO$11:$BO$17</definedName>
    <definedName name="A126007986W_Latest">Data5!$BO$17</definedName>
    <definedName name="A126007990L">Data4!$DI$1:$DI$10,Data4!$DI$11:$DI$17</definedName>
    <definedName name="A126007990L_Data">Data4!$DI$11:$DI$17</definedName>
    <definedName name="A126007990L_Latest">Data4!$DI$17</definedName>
    <definedName name="A126007994W">Data4!$FE$1:$FE$10,Data4!$FE$11:$FE$17</definedName>
    <definedName name="A126007994W_Data">Data4!$FE$11:$FE$17</definedName>
    <definedName name="A126007994W_Latest">Data4!$FE$17</definedName>
    <definedName name="A126007998F">Data4!$GC$1:$GC$10,Data4!$GC$11:$GC$17</definedName>
    <definedName name="A126007998F_Data">Data4!$GC$11:$GC$17</definedName>
    <definedName name="A126007998F_Latest">Data4!$GC$17</definedName>
    <definedName name="A126008002L">Data5!$AQ$1:$AQ$10,Data5!$AQ$11:$AQ$17</definedName>
    <definedName name="A126008002L_Data">Data5!$AQ$11:$AQ$17</definedName>
    <definedName name="A126008002L_Latest">Data5!$AQ$17</definedName>
    <definedName name="A126008006W">Data5!$CG$1:$CG$10,Data5!$CG$11:$CG$17</definedName>
    <definedName name="A126008006W_Data">Data5!$CG$11:$CG$17</definedName>
    <definedName name="A126008006W_Latest">Data5!$CG$17</definedName>
    <definedName name="A126008586C">Data5!$EL$1:$EL$10,Data5!$EL$11:$EL$17</definedName>
    <definedName name="A126008586C_Data">Data5!$EL$11:$EL$17</definedName>
    <definedName name="A126008586C_Latest">Data5!$EL$17</definedName>
    <definedName name="A126008590V">Data5!$FJ$1:$FJ$10,Data5!$FJ$11:$FJ$17</definedName>
    <definedName name="A126008590V_Data">Data5!$FJ$11:$FJ$17</definedName>
    <definedName name="A126008590V_Latest">Data5!$FJ$17</definedName>
    <definedName name="A126008594C">Data5!$HF$1:$HF$10,Data5!$HF$11:$HF$17</definedName>
    <definedName name="A126008594C_Data">Data5!$HF$11:$HF$17</definedName>
    <definedName name="A126008594C_Latest">Data5!$HF$17</definedName>
    <definedName name="A126008598L">Data5!$AB$1:$AB$10,Data5!$AB$11:$AB$17</definedName>
    <definedName name="A126008598L_Data">Data5!$AB$11:$AB$17</definedName>
    <definedName name="A126008598L_Latest">Data5!$AB$17</definedName>
    <definedName name="A126008602T">Data5!$DN$1:$DN$10,Data5!$DN$11:$DN$17</definedName>
    <definedName name="A126008602T_Data">Data5!$DN$11:$DN$17</definedName>
    <definedName name="A126008602T_Latest">Data5!$DN$17</definedName>
    <definedName name="A126008606A">Data4!$EP$1:$EP$10,Data4!$EP$11:$EP$17</definedName>
    <definedName name="A126008606A_Data">Data4!$EP$11:$EP$17</definedName>
    <definedName name="A126008606A_Latest">Data4!$EP$17</definedName>
    <definedName name="A126008610T">Data4!$HJ$1:$HJ$10,Data4!$HJ$11:$HJ$17</definedName>
    <definedName name="A126008610T_Data">Data4!$HJ$11:$HJ$17</definedName>
    <definedName name="A126008610T_Latest">Data4!$HJ$17</definedName>
    <definedName name="A126008614A">Data4!$IE$1:$IE$10,Data4!$IE$11:$IE$17</definedName>
    <definedName name="A126008614A_Data">Data4!$IE$11:$IE$17</definedName>
    <definedName name="A126008614A_Latest">Data4!$IE$17</definedName>
    <definedName name="A126008618K">Data5!$GH$1:$GH$10,Data5!$GH$11:$GH$17</definedName>
    <definedName name="A126008618K_Data">Data5!$GH$11:$GH$17</definedName>
    <definedName name="A126008618K_Latest">Data5!$GH$17</definedName>
    <definedName name="A126008622A">Data5!$ID$1:$ID$10,Data5!$ID$11:$ID$17</definedName>
    <definedName name="A126008622A_Data">Data5!$ID$11:$ID$17</definedName>
    <definedName name="A126008622A_Latest">Data5!$ID$17</definedName>
    <definedName name="A126008626K">Data4!$CT$1:$CT$10,Data4!$CT$11:$CT$17</definedName>
    <definedName name="A126008626K_Data">Data4!$CT$11:$CT$17</definedName>
    <definedName name="A126008626K_Latest">Data4!$CT$17</definedName>
    <definedName name="A126008630A">Data5!$G$1:$G$10,Data5!$G$11:$G$17</definedName>
    <definedName name="A126008630A_Data">Data5!$G$11:$G$17</definedName>
    <definedName name="A126008630A_Latest">Data5!$G$17</definedName>
    <definedName name="A126008634K">Data5!$BU$1:$BU$10,Data5!$BU$11:$BU$17</definedName>
    <definedName name="A126008634K_Data">Data5!$BU$11:$BU$17</definedName>
    <definedName name="A126008634K_Latest">Data5!$BU$17</definedName>
    <definedName name="A126008638V">Data4!$DR$1:$DR$10,Data4!$DR$11:$DR$17</definedName>
    <definedName name="A126008638V_Data">Data4!$DR$11:$DR$17</definedName>
    <definedName name="A126008638V_Latest">Data4!$DR$17</definedName>
    <definedName name="A126008642K">Data4!$FN$1:$FN$10,Data4!$FN$11:$FN$17</definedName>
    <definedName name="A126008642K_Data">Data4!$FN$11:$FN$17</definedName>
    <definedName name="A126008642K_Latest">Data4!$FN$17</definedName>
    <definedName name="A126008646V">Data4!$GL$1:$GL$10,Data4!$GL$11:$GL$17</definedName>
    <definedName name="A126008646V_Data">Data4!$GL$11:$GL$17</definedName>
    <definedName name="A126008646V_Latest">Data4!$GL$17</definedName>
    <definedName name="A126008650K">Data5!$AZ$1:$AZ$10,Data5!$AZ$11:$AZ$17</definedName>
    <definedName name="A126008650K_Data">Data5!$AZ$11:$AZ$17</definedName>
    <definedName name="A126008650K_Latest">Data5!$AZ$17</definedName>
    <definedName name="A126008654V">Data5!$CP$1:$CP$10,Data5!$CP$11:$CP$17</definedName>
    <definedName name="A126008654V_Data">Data5!$CP$11:$CP$17</definedName>
    <definedName name="A126008654V_Latest">Data5!$CP$17</definedName>
    <definedName name="A126009234T">Data5!$EI$1:$EI$10,Data5!$EI$11:$EI$17</definedName>
    <definedName name="A126009234T_Data">Data5!$EI$11:$EI$17</definedName>
    <definedName name="A126009234T_Latest">Data5!$EI$17</definedName>
    <definedName name="A126009238A">Data5!$FG$1:$FG$10,Data5!$FG$11:$FG$17</definedName>
    <definedName name="A126009238A_Data">Data5!$FG$11:$FG$17</definedName>
    <definedName name="A126009238A_Latest">Data5!$FG$17</definedName>
    <definedName name="A126009242T">Data5!$HC$1:$HC$10,Data5!$HC$11:$HC$17</definedName>
    <definedName name="A126009242T_Data">Data5!$HC$11:$HC$17</definedName>
    <definedName name="A126009242T_Latest">Data5!$HC$17</definedName>
    <definedName name="A126009246A">Data5!$Y$1:$Y$10,Data5!$Y$11:$Y$17</definedName>
    <definedName name="A126009246A_Data">Data5!$Y$11:$Y$17</definedName>
    <definedName name="A126009246A_Latest">Data5!$Y$17</definedName>
    <definedName name="A126009250T">Data5!$DK$1:$DK$10,Data5!$DK$11:$DK$17</definedName>
    <definedName name="A126009250T_Data">Data5!$DK$11:$DK$17</definedName>
    <definedName name="A126009250T_Latest">Data5!$DK$17</definedName>
    <definedName name="A126009254A">Data4!$EM$1:$EM$10,Data4!$EM$11:$EM$17</definedName>
    <definedName name="A126009254A_Data">Data4!$EM$11:$EM$17</definedName>
    <definedName name="A126009254A_Latest">Data4!$EM$17</definedName>
    <definedName name="A126009258K">Data4!$HG$1:$HG$10,Data4!$HG$11:$HG$17</definedName>
    <definedName name="A126009258K_Data">Data4!$HG$11:$HG$17</definedName>
    <definedName name="A126009258K_Latest">Data4!$HG$17</definedName>
    <definedName name="A126009262A">Data4!$IB$1:$IB$10,Data4!$IB$11:$IB$17</definedName>
    <definedName name="A126009262A_Data">Data4!$IB$11:$IB$17</definedName>
    <definedName name="A126009262A_Latest">Data4!$IB$17</definedName>
    <definedName name="A126009266K">Data5!$GE$1:$GE$10,Data5!$GE$11:$GE$17</definedName>
    <definedName name="A126009266K_Data">Data5!$GE$11:$GE$17</definedName>
    <definedName name="A126009266K_Latest">Data5!$GE$17</definedName>
    <definedName name="A126009270A">Data5!$IA$1:$IA$10,Data5!$IA$11:$IA$17</definedName>
    <definedName name="A126009270A_Data">Data5!$IA$11:$IA$17</definedName>
    <definedName name="A126009270A_Latest">Data5!$IA$17</definedName>
    <definedName name="A126009274K">Data4!$CQ$1:$CQ$10,Data4!$CQ$11:$CQ$17</definedName>
    <definedName name="A126009274K_Data">Data4!$CQ$11:$CQ$17</definedName>
    <definedName name="A126009274K_Latest">Data4!$CQ$17</definedName>
    <definedName name="A126009278V">Data5!$D$1:$D$10,Data5!$D$11:$D$17</definedName>
    <definedName name="A126009278V_Data">Data5!$D$11:$D$17</definedName>
    <definedName name="A126009278V_Latest">Data5!$D$17</definedName>
    <definedName name="A126009282K">Data5!$BR$1:$BR$10,Data5!$BR$11:$BR$17</definedName>
    <definedName name="A126009282K_Data">Data5!$BR$11:$BR$17</definedName>
    <definedName name="A126009282K_Latest">Data5!$BR$17</definedName>
    <definedName name="A126009286V">Data4!$DO$1:$DO$10,Data4!$DO$11:$DO$17</definedName>
    <definedName name="A126009286V_Data">Data4!$DO$11:$DO$17</definedName>
    <definedName name="A126009286V_Latest">Data4!$DO$17</definedName>
    <definedName name="A126009290K">Data4!$FK$1:$FK$10,Data4!$FK$11:$FK$17</definedName>
    <definedName name="A126009290K_Data">Data4!$FK$11:$FK$17</definedName>
    <definedName name="A126009290K_Latest">Data4!$FK$17</definedName>
    <definedName name="A126009294V">Data4!$GI$1:$GI$10,Data4!$GI$11:$GI$17</definedName>
    <definedName name="A126009294V_Data">Data4!$GI$11:$GI$17</definedName>
    <definedName name="A126009294V_Latest">Data4!$GI$17</definedName>
    <definedName name="A126009298C">Data5!$AW$1:$AW$10,Data5!$AW$11:$AW$17</definedName>
    <definedName name="A126009298C_Data">Data5!$AW$11:$AW$17</definedName>
    <definedName name="A126009298C_Latest">Data5!$AW$17</definedName>
    <definedName name="A126009302J">Data5!$CM$1:$CM$10,Data5!$CM$11:$CM$17</definedName>
    <definedName name="A126009302J_Data">Data5!$CM$11:$CM$17</definedName>
    <definedName name="A126009302J_Latest">Data5!$CM$17</definedName>
    <definedName name="A126009882R">Data5!$DZ$1:$DZ$10,Data5!$DZ$11:$DZ$17</definedName>
    <definedName name="A126009882R_Data">Data5!$DZ$11:$DZ$17</definedName>
    <definedName name="A126009882R_Latest">Data5!$DZ$17</definedName>
    <definedName name="A126009886X">Data5!$EX$1:$EX$10,Data5!$EX$11:$EX$17</definedName>
    <definedName name="A126009886X_Data">Data5!$EX$11:$EX$17</definedName>
    <definedName name="A126009886X_Latest">Data5!$EX$17</definedName>
    <definedName name="A126009890R">Data5!$GT$1:$GT$10,Data5!$GT$11:$GT$17</definedName>
    <definedName name="A126009890R_Data">Data5!$GT$11:$GT$17</definedName>
    <definedName name="A126009890R_Latest">Data5!$GT$17</definedName>
    <definedName name="A126009894X">Data5!$P$1:$P$10,Data5!$P$11:$P$17</definedName>
    <definedName name="A126009894X_Data">Data5!$P$11:$P$17</definedName>
    <definedName name="A126009894X_Latest">Data5!$P$17</definedName>
    <definedName name="A126009898J">Data5!$DB$1:$DB$10,Data5!$DB$11:$DB$17</definedName>
    <definedName name="A126009898J_Data">Data5!$DB$11:$DB$17</definedName>
    <definedName name="A126009898J_Latest">Data5!$DB$17</definedName>
    <definedName name="A126009902L">Data4!$ED$1:$ED$10,Data4!$ED$11:$ED$17</definedName>
    <definedName name="A126009902L_Data">Data4!$ED$11:$ED$17</definedName>
    <definedName name="A126009902L_Latest">Data4!$ED$17</definedName>
    <definedName name="A126009906W">Data4!$GX$1:$GX$10,Data4!$GX$11:$GX$17</definedName>
    <definedName name="A126009906W_Data">Data4!$GX$11:$GX$17</definedName>
    <definedName name="A126009906W_Latest">Data4!$GX$17</definedName>
    <definedName name="A126009910L">Data4!$HV$1:$HV$10,Data4!$HV$11:$HV$17</definedName>
    <definedName name="A126009910L_Data">Data4!$HV$11:$HV$17</definedName>
    <definedName name="A126009910L_Latest">Data4!$HV$17</definedName>
    <definedName name="A126009914W">Data5!$FV$1:$FV$10,Data5!$FV$11:$FV$17</definedName>
    <definedName name="A126009914W_Data">Data5!$FV$11:$FV$17</definedName>
    <definedName name="A126009914W_Latest">Data5!$FV$17</definedName>
    <definedName name="A126009918F">Data5!$HR$1:$HR$10,Data5!$HR$11:$HR$17</definedName>
    <definedName name="A126009918F_Data">Data5!$HR$11:$HR$17</definedName>
    <definedName name="A126009918F_Latest">Data5!$HR$17</definedName>
    <definedName name="A126009922W">Data4!$CH$1:$CH$10,Data4!$CH$11:$CH$17</definedName>
    <definedName name="A126009922W_Data">Data4!$CH$11:$CH$17</definedName>
    <definedName name="A126009922W_Latest">Data4!$CH$17</definedName>
    <definedName name="A126009926F">Data4!$IN$1:$IN$10,Data4!$IN$11:$IN$17</definedName>
    <definedName name="A126009926F_Data">Data4!$IN$11:$IN$17</definedName>
    <definedName name="A126009926F_Latest">Data4!$IN$17</definedName>
    <definedName name="A126009930W">Data5!$BL$1:$BL$10,Data5!$BL$11:$BL$17</definedName>
    <definedName name="A126009930W_Data">Data5!$BL$11:$BL$17</definedName>
    <definedName name="A126009930W_Latest">Data5!$BL$17</definedName>
    <definedName name="A126009934F">Data4!$DF$1:$DF$10,Data4!$DF$11:$DF$17</definedName>
    <definedName name="A126009934F_Data">Data4!$DF$11:$DF$17</definedName>
    <definedName name="A126009934F_Latest">Data4!$DF$17</definedName>
    <definedName name="A126009938R">Data4!$FB$1:$FB$10,Data4!$FB$11:$FB$17</definedName>
    <definedName name="A126009938R_Data">Data4!$FB$11:$FB$17</definedName>
    <definedName name="A126009938R_Latest">Data4!$FB$17</definedName>
    <definedName name="A126009942F">Data4!$FZ$1:$FZ$10,Data4!$FZ$11:$FZ$17</definedName>
    <definedName name="A126009942F_Data">Data4!$FZ$11:$FZ$17</definedName>
    <definedName name="A126009942F_Latest">Data4!$FZ$17</definedName>
    <definedName name="A126009946R">Data5!$AN$1:$AN$10,Data5!$AN$11:$AN$17</definedName>
    <definedName name="A126009946R_Data">Data5!$AN$11:$AN$17</definedName>
    <definedName name="A126009946R_Latest">Data5!$AN$17</definedName>
    <definedName name="A126009950F">Data5!$CD$1:$CD$10,Data5!$CD$11:$CD$17</definedName>
    <definedName name="A126009950F_Data">Data5!$CD$11:$CD$17</definedName>
    <definedName name="A126009950F_Latest">Data5!$CD$17</definedName>
    <definedName name="A126010530J">Data5!$EF$1:$EF$10,Data5!$EF$11:$EF$17</definedName>
    <definedName name="A126010530J_Data">Data5!$EF$11:$EF$17</definedName>
    <definedName name="A126010530J_Latest">Data5!$EF$17</definedName>
    <definedName name="A126010534T">Data5!$FD$1:$FD$10,Data5!$FD$11:$FD$17</definedName>
    <definedName name="A126010534T_Data">Data5!$FD$11:$FD$17</definedName>
    <definedName name="A126010534T_Latest">Data5!$FD$17</definedName>
    <definedName name="A126010538A">Data5!$GZ$1:$GZ$10,Data5!$GZ$11:$GZ$17</definedName>
    <definedName name="A126010538A_Data">Data5!$GZ$11:$GZ$17</definedName>
    <definedName name="A126010538A_Latest">Data5!$GZ$17</definedName>
    <definedName name="A126010542T">Data5!$V$1:$V$10,Data5!$V$11:$V$17</definedName>
    <definedName name="A126010542T_Data">Data5!$V$11:$V$17</definedName>
    <definedName name="A126010542T_Latest">Data5!$V$17</definedName>
    <definedName name="A126010546A">Data5!$DH$1:$DH$10,Data5!$DH$11:$DH$17</definedName>
    <definedName name="A126010546A_Data">Data5!$DH$11:$DH$17</definedName>
    <definedName name="A126010546A_Latest">Data5!$DH$17</definedName>
    <definedName name="A126010550T">Data4!$EJ$1:$EJ$10,Data4!$EJ$11:$EJ$17</definedName>
    <definedName name="A126010550T_Data">Data4!$EJ$11:$EJ$17</definedName>
    <definedName name="A126010550T_Latest">Data4!$EJ$17</definedName>
    <definedName name="A126010554A">Data4!$HD$1:$HD$10,Data4!$HD$11:$HD$17</definedName>
    <definedName name="A126010554A_Data">Data4!$HD$11:$HD$17</definedName>
    <definedName name="A126010554A_Latest">Data4!$HD$17</definedName>
    <definedName name="A126010562A">Data5!$GB$1:$GB$10,Data5!$GB$11:$GB$17</definedName>
    <definedName name="A126010562A_Data">Data5!$GB$11:$GB$17</definedName>
    <definedName name="A126010562A_Latest">Data5!$GB$17</definedName>
    <definedName name="A126010566K">Data5!$HX$1:$HX$10,Data5!$HX$11:$HX$17</definedName>
    <definedName name="A126010566K_Data">Data5!$HX$11:$HX$17</definedName>
    <definedName name="A126010566K_Latest">Data5!$HX$17</definedName>
    <definedName name="A126010570A">Data4!$CN$1:$CN$10,Data4!$CN$11:$CN$17</definedName>
    <definedName name="A126010570A_Data">Data4!$CN$11:$CN$17</definedName>
    <definedName name="A126010570A_Latest">Data4!$CN$17</definedName>
    <definedName name="A126010582K">Data4!$DL$1:$DL$10,Data4!$DL$11:$DL$17</definedName>
    <definedName name="A126010582K_Data">Data4!$DL$11:$DL$17</definedName>
    <definedName name="A126010582K_Latest">Data4!$DL$17</definedName>
    <definedName name="A126010586V">Data4!$FH$1:$FH$10,Data4!$FH$11:$FH$17</definedName>
    <definedName name="A126010586V_Data">Data4!$FH$11:$FH$17</definedName>
    <definedName name="A126010586V_Latest">Data4!$FH$17</definedName>
    <definedName name="A126010590K">Data4!$GF$1:$GF$10,Data4!$GF$11:$GF$17</definedName>
    <definedName name="A126010590K_Data">Data4!$GF$11:$GF$17</definedName>
    <definedName name="A126010590K_Latest">Data4!$GF$17</definedName>
    <definedName name="A126010594V">Data5!$AT$1:$AT$10,Data5!$AT$11:$AT$17</definedName>
    <definedName name="A126010594V_Data">Data5!$AT$11:$AT$17</definedName>
    <definedName name="A126010594V_Latest">Data5!$AT$17</definedName>
    <definedName name="A126010598C">Data5!$CJ$1:$CJ$10,Data5!$CJ$11:$CJ$17</definedName>
    <definedName name="A126010598C_Data">Data5!$CJ$11:$CJ$17</definedName>
    <definedName name="A126010598C_Latest">Data5!$CJ$17</definedName>
    <definedName name="A126011178A">Data5!$DW$1:$DW$10,Data5!$DW$11:$DW$17</definedName>
    <definedName name="A126011178A_Data">Data5!$DW$11:$DW$17</definedName>
    <definedName name="A126011178A_Latest">Data5!$DW$17</definedName>
    <definedName name="A126011182T">Data5!$EU$1:$EU$10,Data5!$EU$11:$EU$17</definedName>
    <definedName name="A126011182T_Data">Data5!$EU$11:$EU$17</definedName>
    <definedName name="A126011182T_Latest">Data5!$EU$17</definedName>
    <definedName name="A126011186A">Data5!$GQ$1:$GQ$10,Data5!$GQ$11:$GQ$17</definedName>
    <definedName name="A126011186A_Data">Data5!$GQ$11:$GQ$17</definedName>
    <definedName name="A126011186A_Latest">Data5!$GQ$17</definedName>
    <definedName name="A126011190T">Data5!$M$1:$M$10,Data5!$M$11:$M$17</definedName>
    <definedName name="A126011190T_Data">Data5!$M$11:$M$17</definedName>
    <definedName name="A126011190T_Latest">Data5!$M$17</definedName>
    <definedName name="A126011194A">Data5!$CY$1:$CY$10,Data5!$CY$11:$CY$17</definedName>
    <definedName name="A126011194A_Data">Data5!$CY$11:$CY$17</definedName>
    <definedName name="A126011194A_Latest">Data5!$CY$17</definedName>
    <definedName name="A126011198K">Data4!$EA$1:$EA$10,Data4!$EA$11:$EA$17</definedName>
    <definedName name="A126011198K_Data">Data4!$EA$11:$EA$17</definedName>
    <definedName name="A126011198K_Latest">Data4!$EA$17</definedName>
    <definedName name="A126011202R">Data4!$GU$1:$GU$10,Data4!$GU$11:$GU$17</definedName>
    <definedName name="A126011202R_Data">Data4!$GU$11:$GU$17</definedName>
    <definedName name="A126011202R_Latest">Data4!$GU$17</definedName>
    <definedName name="A126011206X">Data4!$HS$1:$HS$10,Data4!$HS$11:$HS$17</definedName>
    <definedName name="A126011206X_Data">Data4!$HS$11:$HS$17</definedName>
    <definedName name="A126011206X_Latest">Data4!$HS$17</definedName>
    <definedName name="A126011210R">Data5!$FS$1:$FS$10,Data5!$FS$11:$FS$17</definedName>
    <definedName name="A126011210R_Data">Data5!$FS$11:$FS$17</definedName>
    <definedName name="A126011210R_Latest">Data5!$FS$17</definedName>
    <definedName name="A126011214X">Data5!$HO$1:$HO$10,Data5!$HO$11:$HO$17</definedName>
    <definedName name="A126011214X_Data">Data5!$HO$11:$HO$17</definedName>
    <definedName name="A126011214X_Latest">Data5!$HO$17</definedName>
    <definedName name="A126011218J">Data4!$CE$1:$CE$10,Data4!$CE$11:$CE$17</definedName>
    <definedName name="A126011218J_Data">Data4!$CE$11:$CE$17</definedName>
    <definedName name="A126011218J_Latest">Data4!$CE$17</definedName>
    <definedName name="A126011222X">Data4!$IK$1:$IK$10,Data4!$IK$11:$IK$17</definedName>
    <definedName name="A126011222X_Data">Data4!$IK$11:$IK$17</definedName>
    <definedName name="A126011222X_Latest">Data4!$IK$17</definedName>
    <definedName name="A126011226J">Data5!$BI$1:$BI$10,Data5!$BI$11:$BI$17</definedName>
    <definedName name="A126011226J_Data">Data5!$BI$11:$BI$17</definedName>
    <definedName name="A126011226J_Latest">Data5!$BI$17</definedName>
    <definedName name="A126011230X">Data4!$DC$1:$DC$10,Data4!$DC$11:$DC$17</definedName>
    <definedName name="A126011230X_Data">Data4!$DC$11:$DC$17</definedName>
    <definedName name="A126011230X_Latest">Data4!$DC$17</definedName>
    <definedName name="A126011234J">Data4!$EY$1:$EY$10,Data4!$EY$11:$EY$17</definedName>
    <definedName name="A126011234J_Data">Data4!$EY$11:$EY$17</definedName>
    <definedName name="A126011234J_Latest">Data4!$EY$17</definedName>
    <definedName name="A126011238T">Data4!$FW$1:$FW$10,Data4!$FW$11:$FW$17</definedName>
    <definedName name="A126011238T_Data">Data4!$FW$11:$FW$17</definedName>
    <definedName name="A126011238T_Latest">Data4!$FW$17</definedName>
    <definedName name="A126011242J">Data5!$AK$1:$AK$10,Data5!$AK$11:$AK$17</definedName>
    <definedName name="A126011242J_Data">Data5!$AK$11:$AK$17</definedName>
    <definedName name="A126011242J_Latest">Data5!$AK$17</definedName>
    <definedName name="A126011246T">Data5!$CA$1:$CA$10,Data5!$CA$11:$CA$17</definedName>
    <definedName name="A126011246T_Data">Data5!$CA$11:$CA$17</definedName>
    <definedName name="A126011246T_Latest">Data5!$CA$17</definedName>
    <definedName name="A126011826L">Data10!$DL$1:$DL$10,Data10!$DL$11:$DL$17</definedName>
    <definedName name="A126011826L_Data">Data10!$DL$11:$DL$17</definedName>
    <definedName name="A126011826L_Latest">Data10!$DL$17</definedName>
    <definedName name="A126011830C">Data10!$EJ$1:$EJ$10,Data10!$EJ$11:$EJ$17</definedName>
    <definedName name="A126011830C_Data">Data10!$EJ$11:$EJ$17</definedName>
    <definedName name="A126011830C_Latest">Data10!$EJ$17</definedName>
    <definedName name="A126011834L">Data10!$GF$1:$GF$10,Data10!$GF$11:$GF$17</definedName>
    <definedName name="A126011834L_Data">Data10!$GF$11:$GF$17</definedName>
    <definedName name="A126011834L_Latest">Data10!$GF$17</definedName>
    <definedName name="A126011838W">Data10!$B$1:$B$10,Data10!$B$11:$B$17</definedName>
    <definedName name="A126011838W_Data">Data10!$B$11:$B$17</definedName>
    <definedName name="A126011838W_Latest">Data10!$B$17</definedName>
    <definedName name="A126011842L">Data10!$CN$1:$CN$10,Data10!$CN$11:$CN$17</definedName>
    <definedName name="A126011842L_Data">Data10!$CN$11:$CN$17</definedName>
    <definedName name="A126011842L_Latest">Data10!$CN$17</definedName>
    <definedName name="A126011846W">Data9!$DP$1:$DP$10,Data9!$DP$11:$DP$17</definedName>
    <definedName name="A126011846W_Data">Data9!$DP$11:$DP$17</definedName>
    <definedName name="A126011846W_Latest">Data9!$DP$17</definedName>
    <definedName name="A126011850L">Data9!$GJ$1:$GJ$10,Data9!$GJ$11:$GJ$17</definedName>
    <definedName name="A126011850L_Data">Data9!$GJ$11:$GJ$17</definedName>
    <definedName name="A126011850L_Latest">Data9!$GJ$17</definedName>
    <definedName name="A126011854W">Data9!$HH$1:$HH$10,Data9!$HH$11:$HH$17</definedName>
    <definedName name="A126011854W_Data">Data9!$HH$11:$HH$17</definedName>
    <definedName name="A126011854W_Latest">Data9!$HH$17</definedName>
    <definedName name="A126011858F">Data10!$FH$1:$FH$10,Data10!$FH$11:$FH$17</definedName>
    <definedName name="A126011858F_Data">Data10!$FH$11:$FH$17</definedName>
    <definedName name="A126011858F_Latest">Data10!$FH$17</definedName>
    <definedName name="A126011862W">Data10!$HD$1:$HD$10,Data10!$HD$11:$HD$17</definedName>
    <definedName name="A126011862W_Data">Data10!$HD$11:$HD$17</definedName>
    <definedName name="A126011862W_Latest">Data10!$HD$17</definedName>
    <definedName name="A126011866F">Data9!$BT$1:$BT$10,Data9!$BT$11:$BT$17</definedName>
    <definedName name="A126011866F_Data">Data9!$BT$11:$BT$17</definedName>
    <definedName name="A126011866F_Latest">Data9!$BT$17</definedName>
    <definedName name="A126011870W">Data9!$HZ$1:$HZ$10,Data9!$HZ$11:$HZ$17</definedName>
    <definedName name="A126011870W_Data">Data9!$HZ$11:$HZ$17</definedName>
    <definedName name="A126011870W_Latest">Data9!$HZ$17</definedName>
    <definedName name="A126011874F">Data10!$AX$1:$AX$10,Data10!$AX$11:$AX$17</definedName>
    <definedName name="A126011874F_Data">Data10!$AX$11:$AX$17</definedName>
    <definedName name="A126011874F_Latest">Data10!$AX$17</definedName>
    <definedName name="A126011878R">Data9!$CR$1:$CR$10,Data9!$CR$11:$CR$17</definedName>
    <definedName name="A126011878R_Data">Data9!$CR$11:$CR$17</definedName>
    <definedName name="A126011878R_Latest">Data9!$CR$17</definedName>
    <definedName name="A126011882F">Data9!$EN$1:$EN$10,Data9!$EN$11:$EN$17</definedName>
    <definedName name="A126011882F_Data">Data9!$EN$11:$EN$17</definedName>
    <definedName name="A126011882F_Latest">Data9!$EN$17</definedName>
    <definedName name="A126011886R">Data9!$FL$1:$FL$10,Data9!$FL$11:$FL$17</definedName>
    <definedName name="A126011886R_Data">Data9!$FL$11:$FL$17</definedName>
    <definedName name="A126011886R_Latest">Data9!$FL$17</definedName>
    <definedName name="A126011890F">Data10!$Z$1:$Z$10,Data10!$Z$11:$Z$17</definedName>
    <definedName name="A126011890F_Data">Data10!$Z$11:$Z$17</definedName>
    <definedName name="A126011890F_Latest">Data10!$Z$17</definedName>
    <definedName name="A126011894R">Data10!$BP$1:$BP$10,Data10!$BP$11:$BP$17</definedName>
    <definedName name="A126011894R_Data">Data10!$BP$11:$BP$17</definedName>
    <definedName name="A126011894R_Latest">Data10!$BP$17</definedName>
    <definedName name="A126012474L">Data10!$EG$1:$EG$10,Data10!$EG$11:$EG$17</definedName>
    <definedName name="A126012474L_Data">Data10!$EG$11:$EG$17</definedName>
    <definedName name="A126012474L_Latest">Data10!$EG$17</definedName>
    <definedName name="A126012478W">Data10!$FE$1:$FE$10,Data10!$FE$11:$FE$17</definedName>
    <definedName name="A126012478W_Data">Data10!$FE$11:$FE$17</definedName>
    <definedName name="A126012478W_Latest">Data10!$FE$17</definedName>
    <definedName name="A126012482L">Data10!$HA$1:$HA$10,Data10!$HA$11:$HA$17</definedName>
    <definedName name="A126012482L_Data">Data10!$HA$11:$HA$17</definedName>
    <definedName name="A126012482L_Latest">Data10!$HA$17</definedName>
    <definedName name="A126012486W">Data10!$W$1:$W$10,Data10!$W$11:$W$17</definedName>
    <definedName name="A126012486W_Data">Data10!$W$11:$W$17</definedName>
    <definedName name="A126012486W_Latest">Data10!$W$17</definedName>
    <definedName name="A126012490L">Data10!$DI$1:$DI$10,Data10!$DI$11:$DI$17</definedName>
    <definedName name="A126012490L_Data">Data10!$DI$11:$DI$17</definedName>
    <definedName name="A126012490L_Latest">Data10!$DI$17</definedName>
    <definedName name="A126012494W">Data9!$EK$1:$EK$10,Data9!$EK$11:$EK$17</definedName>
    <definedName name="A126012494W_Data">Data9!$EK$11:$EK$17</definedName>
    <definedName name="A126012494W_Latest">Data9!$EK$17</definedName>
    <definedName name="A126012498F">Data9!$HE$1:$HE$10,Data9!$HE$11:$HE$17</definedName>
    <definedName name="A126012498F_Data">Data9!$HE$11:$HE$17</definedName>
    <definedName name="A126012498F_Latest">Data9!$HE$17</definedName>
    <definedName name="A126012506V">Data10!$GC$1:$GC$10,Data10!$GC$11:$GC$17</definedName>
    <definedName name="A126012506V_Data">Data10!$GC$11:$GC$17</definedName>
    <definedName name="A126012506V_Latest">Data10!$GC$17</definedName>
    <definedName name="A126012510K">Data10!$HY$1:$HY$10,Data10!$HY$11:$HY$17</definedName>
    <definedName name="A126012510K_Data">Data10!$HY$11:$HY$17</definedName>
    <definedName name="A126012510K_Latest">Data10!$HY$17</definedName>
    <definedName name="A126012514V">Data9!$CO$1:$CO$10,Data9!$CO$11:$CO$17</definedName>
    <definedName name="A126012514V_Data">Data9!$CO$11:$CO$17</definedName>
    <definedName name="A126012514V_Latest">Data9!$CO$17</definedName>
    <definedName name="A126012526C">Data9!$DM$1:$DM$10,Data9!$DM$11:$DM$17</definedName>
    <definedName name="A126012526C_Data">Data9!$DM$11:$DM$17</definedName>
    <definedName name="A126012526C_Latest">Data9!$DM$17</definedName>
    <definedName name="A126012530V">Data9!$FI$1:$FI$10,Data9!$FI$11:$FI$17</definedName>
    <definedName name="A126012530V_Data">Data9!$FI$11:$FI$17</definedName>
    <definedName name="A126012530V_Latest">Data9!$FI$17</definedName>
    <definedName name="A126012534C">Data9!$GG$1:$GG$10,Data9!$GG$11:$GG$17</definedName>
    <definedName name="A126012534C_Data">Data9!$GG$11:$GG$17</definedName>
    <definedName name="A126012534C_Latest">Data9!$GG$17</definedName>
    <definedName name="A126012538L">Data10!$AU$1:$AU$10,Data10!$AU$11:$AU$17</definedName>
    <definedName name="A126012538L_Data">Data10!$AU$11:$AU$17</definedName>
    <definedName name="A126012538L_Latest">Data10!$AU$17</definedName>
    <definedName name="A126012542C">Data10!$CK$1:$CK$10,Data10!$CK$11:$CK$17</definedName>
    <definedName name="A126012542C_Data">Data10!$CK$11:$CK$17</definedName>
    <definedName name="A126012542C_Latest">Data10!$CK$17</definedName>
    <definedName name="A126013122A">Data10!$DU$1:$DU$10,Data10!$DU$11:$DU$17</definedName>
    <definedName name="A126013122A_Data">Data10!$DU$11:$DU$17</definedName>
    <definedName name="A126013122A_Latest">Data10!$DU$17</definedName>
    <definedName name="A126013126K">Data10!$ES$1:$ES$10,Data10!$ES$11:$ES$17</definedName>
    <definedName name="A126013126K_Data">Data10!$ES$11:$ES$17</definedName>
    <definedName name="A126013126K_Latest">Data10!$ES$17</definedName>
    <definedName name="A126013130A">Data10!$GO$1:$GO$10,Data10!$GO$11:$GO$17</definedName>
    <definedName name="A126013130A_Data">Data10!$GO$11:$GO$17</definedName>
    <definedName name="A126013130A_Latest">Data10!$GO$17</definedName>
    <definedName name="A126013134K">Data10!$K$1:$K$10,Data10!$K$11:$K$17</definedName>
    <definedName name="A126013134K_Data">Data10!$K$11:$K$17</definedName>
    <definedName name="A126013134K_Latest">Data10!$K$17</definedName>
    <definedName name="A126013138V">Data10!$CW$1:$CW$10,Data10!$CW$11:$CW$17</definedName>
    <definedName name="A126013138V_Data">Data10!$CW$11:$CW$17</definedName>
    <definedName name="A126013138V_Latest">Data10!$CW$17</definedName>
    <definedName name="A126013142K">Data9!$DY$1:$DY$10,Data9!$DY$11:$DY$17</definedName>
    <definedName name="A126013142K_Data">Data9!$DY$11:$DY$17</definedName>
    <definedName name="A126013142K_Latest">Data9!$DY$17</definedName>
    <definedName name="A126013146V">Data9!$GS$1:$GS$10,Data9!$GS$11:$GS$17</definedName>
    <definedName name="A126013146V_Data">Data9!$GS$11:$GS$17</definedName>
    <definedName name="A126013146V_Latest">Data9!$GS$17</definedName>
    <definedName name="A126013150K">Data9!$HQ$1:$HQ$10,Data9!$HQ$11:$HQ$17</definedName>
    <definedName name="A126013150K_Data">Data9!$HQ$11:$HQ$17</definedName>
    <definedName name="A126013150K_Latest">Data9!$HQ$17</definedName>
    <definedName name="A126013154V">Data10!$FQ$1:$FQ$10,Data10!$FQ$11:$FQ$17</definedName>
    <definedName name="A126013154V_Data">Data10!$FQ$11:$FQ$17</definedName>
    <definedName name="A126013154V_Latest">Data10!$FQ$17</definedName>
    <definedName name="A126013158C">Data10!$HM$1:$HM$10,Data10!$HM$11:$HM$17</definedName>
    <definedName name="A126013158C_Data">Data10!$HM$11:$HM$17</definedName>
    <definedName name="A126013158C_Latest">Data10!$HM$17</definedName>
    <definedName name="A126013162V">Data9!$CC$1:$CC$10,Data9!$CC$11:$CC$17</definedName>
    <definedName name="A126013162V_Data">Data9!$CC$11:$CC$17</definedName>
    <definedName name="A126013162V_Latest">Data9!$CC$17</definedName>
    <definedName name="A126013166C">Data9!$II$1:$II$10,Data9!$II$11:$II$17</definedName>
    <definedName name="A126013166C_Data">Data9!$II$11:$II$17</definedName>
    <definedName name="A126013166C_Latest">Data9!$II$17</definedName>
    <definedName name="A126013170V">Data10!$BG$1:$BG$10,Data10!$BG$11:$BG$17</definedName>
    <definedName name="A126013170V_Data">Data10!$BG$11:$BG$17</definedName>
    <definedName name="A126013170V_Latest">Data10!$BG$17</definedName>
    <definedName name="A126013174C">Data9!$DA$1:$DA$10,Data9!$DA$11:$DA$17</definedName>
    <definedName name="A126013174C_Data">Data9!$DA$11:$DA$17</definedName>
    <definedName name="A126013174C_Latest">Data9!$DA$17</definedName>
    <definedName name="A126013178L">Data9!$EW$1:$EW$10,Data9!$EW$11:$EW$17</definedName>
    <definedName name="A126013178L_Data">Data9!$EW$11:$EW$17</definedName>
    <definedName name="A126013178L_Latest">Data9!$EW$17</definedName>
    <definedName name="A126013182C">Data9!$FU$1:$FU$10,Data9!$FU$11:$FU$17</definedName>
    <definedName name="A126013182C_Data">Data9!$FU$11:$FU$17</definedName>
    <definedName name="A126013182C_Latest">Data9!$FU$17</definedName>
    <definedName name="A126013186L">Data10!$AI$1:$AI$10,Data10!$AI$11:$AI$17</definedName>
    <definedName name="A126013186L_Data">Data10!$AI$11:$AI$17</definedName>
    <definedName name="A126013186L_Latest">Data10!$AI$17</definedName>
    <definedName name="A126013190C">Data10!$BY$1:$BY$10,Data10!$BY$11:$BY$17</definedName>
    <definedName name="A126013190C_Data">Data10!$BY$11:$BY$17</definedName>
    <definedName name="A126013190C_Latest">Data10!$BY$17</definedName>
    <definedName name="A126013770X">Data10!$ED$1:$ED$10,Data10!$ED$11:$ED$17</definedName>
    <definedName name="A126013770X_Data">Data10!$ED$11:$ED$17</definedName>
    <definedName name="A126013770X_Latest">Data10!$ED$17</definedName>
    <definedName name="A126013774J">Data10!$FB$1:$FB$10,Data10!$FB$11:$FB$17</definedName>
    <definedName name="A126013774J_Data">Data10!$FB$11:$FB$17</definedName>
    <definedName name="A126013774J_Latest">Data10!$FB$17</definedName>
    <definedName name="A126013778T">Data10!$GX$1:$GX$10,Data10!$GX$11:$GX$17</definedName>
    <definedName name="A126013778T_Data">Data10!$GX$11:$GX$17</definedName>
    <definedName name="A126013778T_Latest">Data10!$GX$17</definedName>
    <definedName name="A126013782J">Data10!$T$1:$T$10,Data10!$T$11:$T$17</definedName>
    <definedName name="A126013782J_Data">Data10!$T$11:$T$17</definedName>
    <definedName name="A126013782J_Latest">Data10!$T$17</definedName>
    <definedName name="A126013786T">Data10!$DF$1:$DF$10,Data10!$DF$11:$DF$17</definedName>
    <definedName name="A126013786T_Data">Data10!$DF$11:$DF$17</definedName>
    <definedName name="A126013786T_Latest">Data10!$DF$17</definedName>
    <definedName name="A126013790J">Data9!$EH$1:$EH$10,Data9!$EH$11:$EH$17</definedName>
    <definedName name="A126013790J_Data">Data9!$EH$11:$EH$17</definedName>
    <definedName name="A126013790J_Latest">Data9!$EH$17</definedName>
    <definedName name="A126013794T">Data9!$HB$1:$HB$10,Data9!$HB$11:$HB$17</definedName>
    <definedName name="A126013794T_Data">Data9!$HB$11:$HB$17</definedName>
    <definedName name="A126013794T_Latest">Data9!$HB$17</definedName>
    <definedName name="A126013798A">Data9!$HW$1:$HW$10,Data9!$HW$11:$HW$17</definedName>
    <definedName name="A126013798A_Data">Data9!$HW$11:$HW$17</definedName>
    <definedName name="A126013798A_Latest">Data9!$HW$17</definedName>
    <definedName name="A126013802F">Data10!$FZ$1:$FZ$10,Data10!$FZ$11:$FZ$17</definedName>
    <definedName name="A126013802F_Data">Data10!$FZ$11:$FZ$17</definedName>
    <definedName name="A126013802F_Latest">Data10!$FZ$17</definedName>
    <definedName name="A126013806R">Data10!$HV$1:$HV$10,Data10!$HV$11:$HV$17</definedName>
    <definedName name="A126013806R_Data">Data10!$HV$11:$HV$17</definedName>
    <definedName name="A126013806R_Latest">Data10!$HV$17</definedName>
    <definedName name="A126013810F">Data9!$CL$1:$CL$10,Data9!$CL$11:$CL$17</definedName>
    <definedName name="A126013810F_Data">Data9!$CL$11:$CL$17</definedName>
    <definedName name="A126013810F_Latest">Data9!$CL$17</definedName>
    <definedName name="A126013814R">Data9!$IO$1:$IO$10,Data9!$IO$11:$IO$17</definedName>
    <definedName name="A126013814R_Data">Data9!$IO$11:$IO$17</definedName>
    <definedName name="A126013814R_Latest">Data9!$IO$17</definedName>
    <definedName name="A126013818X">Data10!$BM$1:$BM$10,Data10!$BM$11:$BM$17</definedName>
    <definedName name="A126013818X_Data">Data10!$BM$11:$BM$17</definedName>
    <definedName name="A126013818X_Latest">Data10!$BM$17</definedName>
    <definedName name="A126013822R">Data9!$DJ$1:$DJ$10,Data9!$DJ$11:$DJ$17</definedName>
    <definedName name="A126013822R_Data">Data9!$DJ$11:$DJ$17</definedName>
    <definedName name="A126013822R_Latest">Data9!$DJ$17</definedName>
    <definedName name="A126013826X">Data9!$FF$1:$FF$10,Data9!$FF$11:$FF$17</definedName>
    <definedName name="A126013826X_Data">Data9!$FF$11:$FF$17</definedName>
    <definedName name="A126013826X_Latest">Data9!$FF$17</definedName>
    <definedName name="A126013830R">Data9!$GD$1:$GD$10,Data9!$GD$11:$GD$17</definedName>
    <definedName name="A126013830R_Data">Data9!$GD$11:$GD$17</definedName>
    <definedName name="A126013830R_Latest">Data9!$GD$17</definedName>
    <definedName name="A126013834X">Data10!$AR$1:$AR$10,Data10!$AR$11:$AR$17</definedName>
    <definedName name="A126013834X_Data">Data10!$AR$11:$AR$17</definedName>
    <definedName name="A126013834X_Latest">Data10!$AR$17</definedName>
    <definedName name="A126013838J">Data10!$CH$1:$CH$10,Data10!$CH$11:$CH$17</definedName>
    <definedName name="A126013838J_Data">Data10!$CH$11:$CH$17</definedName>
    <definedName name="A126013838J_Latest">Data10!$CH$17</definedName>
    <definedName name="A126014418F">Data10!$EA$1:$EA$10,Data10!$EA$11:$EA$17</definedName>
    <definedName name="A126014418F_Data">Data10!$EA$11:$EA$17</definedName>
    <definedName name="A126014418F_Latest">Data10!$EA$17</definedName>
    <definedName name="A126014422W">Data10!$EY$1:$EY$10,Data10!$EY$11:$EY$17</definedName>
    <definedName name="A126014422W_Data">Data10!$EY$11:$EY$17</definedName>
    <definedName name="A126014422W_Latest">Data10!$EY$17</definedName>
    <definedName name="A126014426F">Data10!$GU$1:$GU$10,Data10!$GU$11:$GU$17</definedName>
    <definedName name="A126014426F_Data">Data10!$GU$11:$GU$17</definedName>
    <definedName name="A126014426F_Latest">Data10!$GU$17</definedName>
    <definedName name="A126014430W">Data10!$Q$1:$Q$10,Data10!$Q$11:$Q$17</definedName>
    <definedName name="A126014430W_Data">Data10!$Q$11:$Q$17</definedName>
    <definedName name="A126014430W_Latest">Data10!$Q$17</definedName>
    <definedName name="A126014434F">Data10!$DC$1:$DC$10,Data10!$DC$11:$DC$17</definedName>
    <definedName name="A126014434F_Data">Data10!$DC$11:$DC$17</definedName>
    <definedName name="A126014434F_Latest">Data10!$DC$17</definedName>
    <definedName name="A126014438R">Data9!$EE$1:$EE$10,Data9!$EE$11:$EE$17</definedName>
    <definedName name="A126014438R_Data">Data9!$EE$11:$EE$17</definedName>
    <definedName name="A126014438R_Latest">Data9!$EE$17</definedName>
    <definedName name="A126014442F">Data9!$GY$1:$GY$10,Data9!$GY$11:$GY$17</definedName>
    <definedName name="A126014442F_Data">Data9!$GY$11:$GY$17</definedName>
    <definedName name="A126014442F_Latest">Data9!$GY$17</definedName>
    <definedName name="A126014446R">Data9!$HT$1:$HT$10,Data9!$HT$11:$HT$17</definedName>
    <definedName name="A126014446R_Data">Data9!$HT$11:$HT$17</definedName>
    <definedName name="A126014446R_Latest">Data9!$HT$17</definedName>
    <definedName name="A126014450F">Data10!$FW$1:$FW$10,Data10!$FW$11:$FW$17</definedName>
    <definedName name="A126014450F_Data">Data10!$FW$11:$FW$17</definedName>
    <definedName name="A126014450F_Latest">Data10!$FW$17</definedName>
    <definedName name="A126014454R">Data10!$HS$1:$HS$10,Data10!$HS$11:$HS$17</definedName>
    <definedName name="A126014454R_Data">Data10!$HS$11:$HS$17</definedName>
    <definedName name="A126014454R_Latest">Data10!$HS$17</definedName>
    <definedName name="A126014458X">Data9!$CI$1:$CI$10,Data9!$CI$11:$CI$17</definedName>
    <definedName name="A126014458X_Data">Data9!$CI$11:$CI$17</definedName>
    <definedName name="A126014458X_Latest">Data9!$CI$17</definedName>
    <definedName name="A126014462R">Data9!$IL$1:$IL$10,Data9!$IL$11:$IL$17</definedName>
    <definedName name="A126014462R_Data">Data9!$IL$11:$IL$17</definedName>
    <definedName name="A126014462R_Latest">Data9!$IL$17</definedName>
    <definedName name="A126014466X">Data10!$BJ$1:$BJ$10,Data10!$BJ$11:$BJ$17</definedName>
    <definedName name="A126014466X_Data">Data10!$BJ$11:$BJ$17</definedName>
    <definedName name="A126014466X_Latest">Data10!$BJ$17</definedName>
    <definedName name="A126014470R">Data9!$DG$1:$DG$10,Data9!$DG$11:$DG$17</definedName>
    <definedName name="A126014470R_Data">Data9!$DG$11:$DG$17</definedName>
    <definedName name="A126014470R_Latest">Data9!$DG$17</definedName>
    <definedName name="A126014474X">Data9!$FC$1:$FC$10,Data9!$FC$11:$FC$17</definedName>
    <definedName name="A126014474X_Data">Data9!$FC$11:$FC$17</definedName>
    <definedName name="A126014474X_Latest">Data9!$FC$17</definedName>
    <definedName name="A126014478J">Data9!$GA$1:$GA$10,Data9!$GA$11:$GA$17</definedName>
    <definedName name="A126014478J_Data">Data9!$GA$11:$GA$17</definedName>
    <definedName name="A126014478J_Latest">Data9!$GA$17</definedName>
    <definedName name="A126014482X">Data10!$AO$1:$AO$10,Data10!$AO$11:$AO$17</definedName>
    <definedName name="A126014482X_Data">Data10!$AO$11:$AO$17</definedName>
    <definedName name="A126014482X_Latest">Data10!$AO$17</definedName>
    <definedName name="A126014486J">Data10!$CE$1:$CE$10,Data10!$CE$11:$CE$17</definedName>
    <definedName name="A126014486J_Data">Data10!$CE$11:$CE$17</definedName>
    <definedName name="A126014486J_Latest">Data10!$CE$17</definedName>
    <definedName name="A126015066F">Data10!$DR$1:$DR$10,Data10!$DR$11:$DR$17</definedName>
    <definedName name="A126015066F_Data">Data10!$DR$11:$DR$17</definedName>
    <definedName name="A126015066F_Latest">Data10!$DR$17</definedName>
    <definedName name="A126015070W">Data10!$EP$1:$EP$10,Data10!$EP$11:$EP$17</definedName>
    <definedName name="A126015070W_Data">Data10!$EP$11:$EP$17</definedName>
    <definedName name="A126015070W_Latest">Data10!$EP$17</definedName>
    <definedName name="A126015074F">Data10!$GL$1:$GL$10,Data10!$GL$11:$GL$17</definedName>
    <definedName name="A126015074F_Data">Data10!$GL$11:$GL$17</definedName>
    <definedName name="A126015074F_Latest">Data10!$GL$17</definedName>
    <definedName name="A126015078R">Data10!$H$1:$H$10,Data10!$H$11:$H$17</definedName>
    <definedName name="A126015078R_Data">Data10!$H$11:$H$17</definedName>
    <definedName name="A126015078R_Latest">Data10!$H$17</definedName>
    <definedName name="A126015082F">Data10!$CT$1:$CT$10,Data10!$CT$11:$CT$17</definedName>
    <definedName name="A126015082F_Data">Data10!$CT$11:$CT$17</definedName>
    <definedName name="A126015082F_Latest">Data10!$CT$17</definedName>
    <definedName name="A126015086R">Data9!$DV$1:$DV$10,Data9!$DV$11:$DV$17</definedName>
    <definedName name="A126015086R_Data">Data9!$DV$11:$DV$17</definedName>
    <definedName name="A126015086R_Latest">Data9!$DV$17</definedName>
    <definedName name="A126015090F">Data9!$GP$1:$GP$10,Data9!$GP$11:$GP$17</definedName>
    <definedName name="A126015090F_Data">Data9!$GP$11:$GP$17</definedName>
    <definedName name="A126015090F_Latest">Data9!$GP$17</definedName>
    <definedName name="A126015094R">Data9!$HN$1:$HN$10,Data9!$HN$11:$HN$17</definedName>
    <definedName name="A126015094R_Data">Data9!$HN$11:$HN$17</definedName>
    <definedName name="A126015094R_Latest">Data9!$HN$17</definedName>
    <definedName name="A126015098X">Data10!$FN$1:$FN$10,Data10!$FN$11:$FN$17</definedName>
    <definedName name="A126015098X_Data">Data10!$FN$11:$FN$17</definedName>
    <definedName name="A126015098X_Latest">Data10!$FN$17</definedName>
    <definedName name="A126015102C">Data10!$HJ$1:$HJ$10,Data10!$HJ$11:$HJ$17</definedName>
    <definedName name="A126015102C_Data">Data10!$HJ$11:$HJ$17</definedName>
    <definedName name="A126015102C_Latest">Data10!$HJ$17</definedName>
    <definedName name="A126015106L">Data9!$BZ$1:$BZ$10,Data9!$BZ$11:$BZ$17</definedName>
    <definedName name="A126015106L_Data">Data9!$BZ$11:$BZ$17</definedName>
    <definedName name="A126015106L_Latest">Data9!$BZ$17</definedName>
    <definedName name="A126015110C">Data9!$IF$1:$IF$10,Data9!$IF$11:$IF$17</definedName>
    <definedName name="A126015110C_Data">Data9!$IF$11:$IF$17</definedName>
    <definedName name="A126015110C_Latest">Data9!$IF$17</definedName>
    <definedName name="A126015114L">Data10!$BD$1:$BD$10,Data10!$BD$11:$BD$17</definedName>
    <definedName name="A126015114L_Data">Data10!$BD$11:$BD$17</definedName>
    <definedName name="A126015114L_Latest">Data10!$BD$17</definedName>
    <definedName name="A126015118W">Data9!$CX$1:$CX$10,Data9!$CX$11:$CX$17</definedName>
    <definedName name="A126015118W_Data">Data9!$CX$11:$CX$17</definedName>
    <definedName name="A126015118W_Latest">Data9!$CX$17</definedName>
    <definedName name="A126015122L">Data9!$ET$1:$ET$10,Data9!$ET$11:$ET$17</definedName>
    <definedName name="A126015122L_Data">Data9!$ET$11:$ET$17</definedName>
    <definedName name="A126015122L_Latest">Data9!$ET$17</definedName>
    <definedName name="A126015126W">Data9!$FR$1:$FR$10,Data9!$FR$11:$FR$17</definedName>
    <definedName name="A126015126W_Data">Data9!$FR$11:$FR$17</definedName>
    <definedName name="A126015126W_Latest">Data9!$FR$17</definedName>
    <definedName name="A126015130L">Data10!$AF$1:$AF$10,Data10!$AF$11:$AF$17</definedName>
    <definedName name="A126015130L_Data">Data10!$AF$11:$AF$17</definedName>
    <definedName name="A126015130L_Latest">Data10!$AF$17</definedName>
    <definedName name="A126015134W">Data10!$BV$1:$BV$10,Data10!$BV$11:$BV$17</definedName>
    <definedName name="A126015134W_Data">Data10!$BV$11:$BV$17</definedName>
    <definedName name="A126015134W_Latest">Data10!$BV$17</definedName>
    <definedName name="A126015714T">Data10!$DX$1:$DX$10,Data10!$DX$11:$DX$17</definedName>
    <definedName name="A126015714T_Data">Data10!$DX$11:$DX$17</definedName>
    <definedName name="A126015714T_Latest">Data10!$DX$17</definedName>
    <definedName name="A126015718A">Data10!$EV$1:$EV$10,Data10!$EV$11:$EV$17</definedName>
    <definedName name="A126015718A_Data">Data10!$EV$11:$EV$17</definedName>
    <definedName name="A126015718A_Latest">Data10!$EV$17</definedName>
    <definedName name="A126015722T">Data10!$GR$1:$GR$10,Data10!$GR$11:$GR$17</definedName>
    <definedName name="A126015722T_Data">Data10!$GR$11:$GR$17</definedName>
    <definedName name="A126015722T_Latest">Data10!$GR$17</definedName>
    <definedName name="A126015726A">Data10!$N$1:$N$10,Data10!$N$11:$N$17</definedName>
    <definedName name="A126015726A_Data">Data10!$N$11:$N$17</definedName>
    <definedName name="A126015726A_Latest">Data10!$N$17</definedName>
    <definedName name="A126015730T">Data10!$CZ$1:$CZ$10,Data10!$CZ$11:$CZ$17</definedName>
    <definedName name="A126015730T_Data">Data10!$CZ$11:$CZ$17</definedName>
    <definedName name="A126015730T_Latest">Data10!$CZ$17</definedName>
    <definedName name="A126015734A">Data9!$EB$1:$EB$10,Data9!$EB$11:$EB$17</definedName>
    <definedName name="A126015734A_Data">Data9!$EB$11:$EB$17</definedName>
    <definedName name="A126015734A_Latest">Data9!$EB$17</definedName>
    <definedName name="A126015738K">Data9!$GV$1:$GV$10,Data9!$GV$11:$GV$17</definedName>
    <definedName name="A126015738K_Data">Data9!$GV$11:$GV$17</definedName>
    <definedName name="A126015738K_Latest">Data9!$GV$17</definedName>
    <definedName name="A126015746K">Data10!$FT$1:$FT$10,Data10!$FT$11:$FT$17</definedName>
    <definedName name="A126015746K_Data">Data10!$FT$11:$FT$17</definedName>
    <definedName name="A126015746K_Latest">Data10!$FT$17</definedName>
    <definedName name="A126015750A">Data10!$HP$1:$HP$10,Data10!$HP$11:$HP$17</definedName>
    <definedName name="A126015750A_Data">Data10!$HP$11:$HP$17</definedName>
    <definedName name="A126015750A_Latest">Data10!$HP$17</definedName>
    <definedName name="A126015754K">Data9!$CF$1:$CF$10,Data9!$CF$11:$CF$17</definedName>
    <definedName name="A126015754K_Data">Data9!$CF$11:$CF$17</definedName>
    <definedName name="A126015754K_Latest">Data9!$CF$17</definedName>
    <definedName name="A126015766V">Data9!$DD$1:$DD$10,Data9!$DD$11:$DD$17</definedName>
    <definedName name="A126015766V_Data">Data9!$DD$11:$DD$17</definedName>
    <definedName name="A126015766V_Latest">Data9!$DD$17</definedName>
    <definedName name="A126015770K">Data9!$EZ$1:$EZ$10,Data9!$EZ$11:$EZ$17</definedName>
    <definedName name="A126015770K_Data">Data9!$EZ$11:$EZ$17</definedName>
    <definedName name="A126015770K_Latest">Data9!$EZ$17</definedName>
    <definedName name="A126015774V">Data9!$FX$1:$FX$10,Data9!$FX$11:$FX$17</definedName>
    <definedName name="A126015774V_Data">Data9!$FX$11:$FX$17</definedName>
    <definedName name="A126015774V_Latest">Data9!$FX$17</definedName>
    <definedName name="A126015778C">Data10!$AL$1:$AL$10,Data10!$AL$11:$AL$17</definedName>
    <definedName name="A126015778C_Data">Data10!$AL$11:$AL$17</definedName>
    <definedName name="A126015778C_Latest">Data10!$AL$17</definedName>
    <definedName name="A126015782V">Data10!$CB$1:$CB$10,Data10!$CB$11:$CB$17</definedName>
    <definedName name="A126015782V_Data">Data10!$CB$11:$CB$17</definedName>
    <definedName name="A126015782V_Latest">Data10!$CB$17</definedName>
    <definedName name="A126016362T">Data10!$DO$1:$DO$10,Data10!$DO$11:$DO$17</definedName>
    <definedName name="A126016362T_Data">Data10!$DO$11:$DO$17</definedName>
    <definedName name="A126016362T_Latest">Data10!$DO$17</definedName>
    <definedName name="A126016366A">Data10!$EM$1:$EM$10,Data10!$EM$11:$EM$17</definedName>
    <definedName name="A126016366A_Data">Data10!$EM$11:$EM$17</definedName>
    <definedName name="A126016366A_Latest">Data10!$EM$17</definedName>
    <definedName name="A126016370T">Data10!$GI$1:$GI$10,Data10!$GI$11:$GI$17</definedName>
    <definedName name="A126016370T_Data">Data10!$GI$11:$GI$17</definedName>
    <definedName name="A126016370T_Latest">Data10!$GI$17</definedName>
    <definedName name="A126016374A">Data10!$E$1:$E$10,Data10!$E$11:$E$17</definedName>
    <definedName name="A126016374A_Data">Data10!$E$11:$E$17</definedName>
    <definedName name="A126016374A_Latest">Data10!$E$17</definedName>
    <definedName name="A126016378K">Data10!$CQ$1:$CQ$10,Data10!$CQ$11:$CQ$17</definedName>
    <definedName name="A126016378K_Data">Data10!$CQ$11:$CQ$17</definedName>
    <definedName name="A126016378K_Latest">Data10!$CQ$17</definedName>
    <definedName name="A126016382A">Data9!$DS$1:$DS$10,Data9!$DS$11:$DS$17</definedName>
    <definedName name="A126016382A_Data">Data9!$DS$11:$DS$17</definedName>
    <definedName name="A126016382A_Latest">Data9!$DS$17</definedName>
    <definedName name="A126016386K">Data9!$GM$1:$GM$10,Data9!$GM$11:$GM$17</definedName>
    <definedName name="A126016386K_Data">Data9!$GM$11:$GM$17</definedName>
    <definedName name="A126016386K_Latest">Data9!$GM$17</definedName>
    <definedName name="A126016390A">Data9!$HK$1:$HK$10,Data9!$HK$11:$HK$17</definedName>
    <definedName name="A126016390A_Data">Data9!$HK$11:$HK$17</definedName>
    <definedName name="A126016390A_Latest">Data9!$HK$17</definedName>
    <definedName name="A126016394K">Data10!$FK$1:$FK$10,Data10!$FK$11:$FK$17</definedName>
    <definedName name="A126016394K_Data">Data10!$FK$11:$FK$17</definedName>
    <definedName name="A126016394K_Latest">Data10!$FK$17</definedName>
    <definedName name="A126016398V">Data10!$HG$1:$HG$10,Data10!$HG$11:$HG$17</definedName>
    <definedName name="A126016398V_Data">Data10!$HG$11:$HG$17</definedName>
    <definedName name="A126016398V_Latest">Data10!$HG$17</definedName>
    <definedName name="A126016402X">Data9!$BW$1:$BW$10,Data9!$BW$11:$BW$17</definedName>
    <definedName name="A126016402X_Data">Data9!$BW$11:$BW$17</definedName>
    <definedName name="A126016402X_Latest">Data9!$BW$17</definedName>
    <definedName name="A126016406J">Data9!$IC$1:$IC$10,Data9!$IC$11:$IC$17</definedName>
    <definedName name="A126016406J_Data">Data9!$IC$11:$IC$17</definedName>
    <definedName name="A126016406J_Latest">Data9!$IC$17</definedName>
    <definedName name="A126016410X">Data10!$BA$1:$BA$10,Data10!$BA$11:$BA$17</definedName>
    <definedName name="A126016410X_Data">Data10!$BA$11:$BA$17</definedName>
    <definedName name="A126016410X_Latest">Data10!$BA$17</definedName>
    <definedName name="A126016414J">Data9!$CU$1:$CU$10,Data9!$CU$11:$CU$17</definedName>
    <definedName name="A126016414J_Data">Data9!$CU$11:$CU$17</definedName>
    <definedName name="A126016414J_Latest">Data9!$CU$17</definedName>
    <definedName name="A126016418T">Data9!$EQ$1:$EQ$10,Data9!$EQ$11:$EQ$17</definedName>
    <definedName name="A126016418T_Data">Data9!$EQ$11:$EQ$17</definedName>
    <definedName name="A126016418T_Latest">Data9!$EQ$17</definedName>
    <definedName name="A126016422J">Data9!$FO$1:$FO$10,Data9!$FO$11:$FO$17</definedName>
    <definedName name="A126016422J_Data">Data9!$FO$11:$FO$17</definedName>
    <definedName name="A126016422J_Latest">Data9!$FO$17</definedName>
    <definedName name="A126016426T">Data10!$AC$1:$AC$10,Data10!$AC$11:$AC$17</definedName>
    <definedName name="A126016426T_Data">Data10!$AC$11:$AC$17</definedName>
    <definedName name="A126016426T_Latest">Data10!$AC$17</definedName>
    <definedName name="A126016430J">Data10!$BS$1:$BS$10,Data10!$BS$11:$BS$17</definedName>
    <definedName name="A126016430J_Data">Data10!$BS$11:$BS$17</definedName>
    <definedName name="A126016430J_Latest">Data10!$BS$17</definedName>
    <definedName name="A126017010F">Data3!$HB$1:$HB$10,Data3!$HB$11:$HB$17</definedName>
    <definedName name="A126017010F_Data">Data3!$HB$11:$HB$17</definedName>
    <definedName name="A126017010F_Latest">Data3!$HB$17</definedName>
    <definedName name="A126017014R">Data3!$HZ$1:$HZ$10,Data3!$HZ$11:$HZ$17</definedName>
    <definedName name="A126017014R_Data">Data3!$HZ$11:$HZ$17</definedName>
    <definedName name="A126017014R_Latest">Data3!$HZ$17</definedName>
    <definedName name="A126017018X">Data4!$AF$1:$AF$10,Data4!$AF$11:$AF$17</definedName>
    <definedName name="A126017018X_Data">Data4!$AF$11:$AF$17</definedName>
    <definedName name="A126017018X_Latest">Data4!$AF$17</definedName>
    <definedName name="A126017022R">Data3!$CR$1:$CR$10,Data3!$CR$11:$CR$17</definedName>
    <definedName name="A126017022R_Data">Data3!$CR$11:$CR$17</definedName>
    <definedName name="A126017022R_Latest">Data3!$CR$17</definedName>
    <definedName name="A126017026X">Data3!$GD$1:$GD$10,Data3!$GD$11:$GD$17</definedName>
    <definedName name="A126017026X_Data">Data3!$GD$11:$GD$17</definedName>
    <definedName name="A126017026X_Latest">Data3!$GD$17</definedName>
    <definedName name="A126017030R">Data2!$HF$1:$HF$10,Data2!$HF$11:$HF$17</definedName>
    <definedName name="A126017030R_Data">Data2!$HF$11:$HF$17</definedName>
    <definedName name="A126017030R_Latest">Data2!$HF$17</definedName>
    <definedName name="A126017034X">Data3!$AJ$1:$AJ$10,Data3!$AJ$11:$AJ$17</definedName>
    <definedName name="A126017034X_Data">Data3!$AJ$11:$AJ$17</definedName>
    <definedName name="A126017034X_Latest">Data3!$AJ$17</definedName>
    <definedName name="A126017038J">Data3!$BH$1:$BH$10,Data3!$BH$11:$BH$17</definedName>
    <definedName name="A126017038J_Data">Data3!$BH$11:$BH$17</definedName>
    <definedName name="A126017038J_Latest">Data3!$BH$17</definedName>
    <definedName name="A126017042X">Data4!$H$1:$H$10,Data4!$H$11:$H$17</definedName>
    <definedName name="A126017042X_Data">Data4!$H$11:$H$17</definedName>
    <definedName name="A126017042X_Latest">Data4!$H$17</definedName>
    <definedName name="A126017046J">Data4!$BD$1:$BD$10,Data4!$BD$11:$BD$17</definedName>
    <definedName name="A126017046J_Data">Data4!$BD$11:$BD$17</definedName>
    <definedName name="A126017046J_Latest">Data4!$BD$17</definedName>
    <definedName name="A126017050X">Data2!$FJ$1:$FJ$10,Data2!$FJ$11:$FJ$17</definedName>
    <definedName name="A126017050X_Data">Data2!$FJ$11:$FJ$17</definedName>
    <definedName name="A126017050X_Latest">Data2!$FJ$17</definedName>
    <definedName name="A126017054J">Data3!$BZ$1:$BZ$10,Data3!$BZ$11:$BZ$17</definedName>
    <definedName name="A126017054J_Data">Data3!$BZ$11:$BZ$17</definedName>
    <definedName name="A126017054J_Latest">Data3!$BZ$17</definedName>
    <definedName name="A126017058T">Data3!$EN$1:$EN$10,Data3!$EN$11:$EN$17</definedName>
    <definedName name="A126017058T_Data">Data3!$EN$11:$EN$17</definedName>
    <definedName name="A126017058T_Latest">Data3!$EN$17</definedName>
    <definedName name="A126017062J">Data2!$GH$1:$GH$10,Data2!$GH$11:$GH$17</definedName>
    <definedName name="A126017062J_Data">Data2!$GH$11:$GH$17</definedName>
    <definedName name="A126017062J_Latest">Data2!$GH$17</definedName>
    <definedName name="A126017066T">Data2!$ID$1:$ID$10,Data2!$ID$11:$ID$17</definedName>
    <definedName name="A126017066T_Data">Data2!$ID$11:$ID$17</definedName>
    <definedName name="A126017066T_Latest">Data2!$ID$17</definedName>
    <definedName name="A126017070J">Data3!$L$1:$L$10,Data3!$L$11:$L$17</definedName>
    <definedName name="A126017070J_Data">Data3!$L$11:$L$17</definedName>
    <definedName name="A126017070J_Latest">Data3!$L$17</definedName>
    <definedName name="A126017074T">Data3!$DP$1:$DP$10,Data3!$DP$11:$DP$17</definedName>
    <definedName name="A126017074T_Data">Data3!$DP$11:$DP$17</definedName>
    <definedName name="A126017074T_Latest">Data3!$DP$17</definedName>
    <definedName name="A126017078A">Data3!$FF$1:$FF$10,Data3!$FF$11:$FF$17</definedName>
    <definedName name="A126017078A_Data">Data3!$FF$11:$FF$17</definedName>
    <definedName name="A126017078A_Latest">Data3!$FF$17</definedName>
    <definedName name="A126017658W">Data3!$HW$1:$HW$10,Data3!$HW$11:$HW$17</definedName>
    <definedName name="A126017658W_Data">Data3!$HW$11:$HW$17</definedName>
    <definedName name="A126017658W_Latest">Data3!$HW$17</definedName>
    <definedName name="A126017662L">Data4!$E$1:$E$10,Data4!$E$11:$E$17</definedName>
    <definedName name="A126017662L_Data">Data4!$E$11:$E$17</definedName>
    <definedName name="A126017662L_Latest">Data4!$E$17</definedName>
    <definedName name="A126017666W">Data4!$BA$1:$BA$10,Data4!$BA$11:$BA$17</definedName>
    <definedName name="A126017666W_Data">Data4!$BA$11:$BA$17</definedName>
    <definedName name="A126017666W_Latest">Data4!$BA$17</definedName>
    <definedName name="A126017670L">Data3!$DM$1:$DM$10,Data3!$DM$11:$DM$17</definedName>
    <definedName name="A126017670L_Data">Data3!$DM$11:$DM$17</definedName>
    <definedName name="A126017670L_Latest">Data3!$DM$17</definedName>
    <definedName name="A126017674W">Data3!$GY$1:$GY$10,Data3!$GY$11:$GY$17</definedName>
    <definedName name="A126017674W_Data">Data3!$GY$11:$GY$17</definedName>
    <definedName name="A126017674W_Latest">Data3!$GY$17</definedName>
    <definedName name="A126017678F">Data2!$IA$1:$IA$10,Data2!$IA$11:$IA$17</definedName>
    <definedName name="A126017678F_Data">Data2!$IA$11:$IA$17</definedName>
    <definedName name="A126017678F_Latest">Data2!$IA$17</definedName>
    <definedName name="A126017682W">Data3!$BE$1:$BE$10,Data3!$BE$11:$BE$17</definedName>
    <definedName name="A126017682W_Data">Data3!$BE$11:$BE$17</definedName>
    <definedName name="A126017682W_Latest">Data3!$BE$17</definedName>
    <definedName name="A126017690W">Data4!$AC$1:$AC$10,Data4!$AC$11:$AC$17</definedName>
    <definedName name="A126017690W_Data">Data4!$AC$11:$AC$17</definedName>
    <definedName name="A126017690W_Latest">Data4!$AC$17</definedName>
    <definedName name="A126017694F">Data4!$BY$1:$BY$10,Data4!$BY$11:$BY$17</definedName>
    <definedName name="A126017694F_Data">Data4!$BY$11:$BY$17</definedName>
    <definedName name="A126017694F_Latest">Data4!$BY$17</definedName>
    <definedName name="A126017698R">Data2!$GE$1:$GE$10,Data2!$GE$11:$GE$17</definedName>
    <definedName name="A126017698R_Data">Data2!$GE$11:$GE$17</definedName>
    <definedName name="A126017698R_Latest">Data2!$GE$17</definedName>
    <definedName name="A126017710V">Data2!$HC$1:$HC$10,Data2!$HC$11:$HC$17</definedName>
    <definedName name="A126017710V_Data">Data2!$HC$11:$HC$17</definedName>
    <definedName name="A126017710V_Latest">Data2!$HC$17</definedName>
    <definedName name="A126017714C">Data3!$I$1:$I$10,Data3!$I$11:$I$17</definedName>
    <definedName name="A126017714C_Data">Data3!$I$11:$I$17</definedName>
    <definedName name="A126017714C_Latest">Data3!$I$17</definedName>
    <definedName name="A126017718L">Data3!$AG$1:$AG$10,Data3!$AG$11:$AG$17</definedName>
    <definedName name="A126017718L_Data">Data3!$AG$11:$AG$17</definedName>
    <definedName name="A126017718L_Latest">Data3!$AG$17</definedName>
    <definedName name="A126017722C">Data3!$EK$1:$EK$10,Data3!$EK$11:$EK$17</definedName>
    <definedName name="A126017722C_Data">Data3!$EK$11:$EK$17</definedName>
    <definedName name="A126017722C_Latest">Data3!$EK$17</definedName>
    <definedName name="A126017726L">Data3!$GA$1:$GA$10,Data3!$GA$11:$GA$17</definedName>
    <definedName name="A126017726L_Data">Data3!$GA$11:$GA$17</definedName>
    <definedName name="A126017726L_Latest">Data3!$GA$17</definedName>
    <definedName name="A126018306K">Data3!$HK$1:$HK$10,Data3!$HK$11:$HK$17</definedName>
    <definedName name="A126018306K_Data">Data3!$HK$11:$HK$17</definedName>
    <definedName name="A126018306K_Latest">Data3!$HK$17</definedName>
    <definedName name="A126018310A">Data3!$II$1:$II$10,Data3!$II$11:$II$17</definedName>
    <definedName name="A126018310A_Data">Data3!$II$11:$II$17</definedName>
    <definedName name="A126018310A_Latest">Data3!$II$17</definedName>
    <definedName name="A126018314K">Data4!$AO$1:$AO$10,Data4!$AO$11:$AO$17</definedName>
    <definedName name="A126018314K_Data">Data4!$AO$11:$AO$17</definedName>
    <definedName name="A126018314K_Latest">Data4!$AO$17</definedName>
    <definedName name="A126018318V">Data3!$DA$1:$DA$10,Data3!$DA$11:$DA$17</definedName>
    <definedName name="A126018318V_Data">Data3!$DA$11:$DA$17</definedName>
    <definedName name="A126018318V_Latest">Data3!$DA$17</definedName>
    <definedName name="A126018322K">Data3!$GM$1:$GM$10,Data3!$GM$11:$GM$17</definedName>
    <definedName name="A126018322K_Data">Data3!$GM$11:$GM$17</definedName>
    <definedName name="A126018322K_Latest">Data3!$GM$17</definedName>
    <definedName name="A126018326V">Data2!$HO$1:$HO$10,Data2!$HO$11:$HO$17</definedName>
    <definedName name="A126018326V_Data">Data2!$HO$11:$HO$17</definedName>
    <definedName name="A126018326V_Latest">Data2!$HO$17</definedName>
    <definedName name="A126018330K">Data3!$AS$1:$AS$10,Data3!$AS$11:$AS$17</definedName>
    <definedName name="A126018330K_Data">Data3!$AS$11:$AS$17</definedName>
    <definedName name="A126018330K_Latest">Data3!$AS$17</definedName>
    <definedName name="A126018334V">Data3!$BQ$1:$BQ$10,Data3!$BQ$11:$BQ$17</definedName>
    <definedName name="A126018334V_Data">Data3!$BQ$11:$BQ$17</definedName>
    <definedName name="A126018334V_Latest">Data3!$BQ$17</definedName>
    <definedName name="A126018338C">Data4!$Q$1:$Q$10,Data4!$Q$11:$Q$17</definedName>
    <definedName name="A126018338C_Data">Data4!$Q$11:$Q$17</definedName>
    <definedName name="A126018338C_Latest">Data4!$Q$17</definedName>
    <definedName name="A126018342V">Data4!$BM$1:$BM$10,Data4!$BM$11:$BM$17</definedName>
    <definedName name="A126018342V_Data">Data4!$BM$11:$BM$17</definedName>
    <definedName name="A126018342V_Latest">Data4!$BM$17</definedName>
    <definedName name="A126018346C">Data2!$FS$1:$FS$10,Data2!$FS$11:$FS$17</definedName>
    <definedName name="A126018346C_Data">Data2!$FS$11:$FS$17</definedName>
    <definedName name="A126018346C_Latest">Data2!$FS$17</definedName>
    <definedName name="A126018350V">Data3!$CI$1:$CI$10,Data3!$CI$11:$CI$17</definedName>
    <definedName name="A126018350V_Data">Data3!$CI$11:$CI$17</definedName>
    <definedName name="A126018350V_Latest">Data3!$CI$17</definedName>
    <definedName name="A126018354C">Data3!$EW$1:$EW$10,Data3!$EW$11:$EW$17</definedName>
    <definedName name="A126018354C_Data">Data3!$EW$11:$EW$17</definedName>
    <definedName name="A126018354C_Latest">Data3!$EW$17</definedName>
    <definedName name="A126018358L">Data2!$GQ$1:$GQ$10,Data2!$GQ$11:$GQ$17</definedName>
    <definedName name="A126018358L_Data">Data2!$GQ$11:$GQ$17</definedName>
    <definedName name="A126018358L_Latest">Data2!$GQ$17</definedName>
    <definedName name="A126018362C">Data2!$IM$1:$IM$10,Data2!$IM$11:$IM$17</definedName>
    <definedName name="A126018362C_Data">Data2!$IM$11:$IM$17</definedName>
    <definedName name="A126018362C_Latest">Data2!$IM$17</definedName>
    <definedName name="A126018366L">Data3!$U$1:$U$10,Data3!$U$11:$U$17</definedName>
    <definedName name="A126018366L_Data">Data3!$U$11:$U$17</definedName>
    <definedName name="A126018366L_Latest">Data3!$U$17</definedName>
    <definedName name="A126018370C">Data3!$DY$1:$DY$10,Data3!$DY$11:$DY$17</definedName>
    <definedName name="A126018370C_Data">Data3!$DY$11:$DY$17</definedName>
    <definedName name="A126018370C_Latest">Data3!$DY$17</definedName>
    <definedName name="A126018374L">Data3!$FO$1:$FO$10,Data3!$FO$11:$FO$17</definedName>
    <definedName name="A126018374L_Data">Data3!$FO$11:$FO$17</definedName>
    <definedName name="A126018374L_Latest">Data3!$FO$17</definedName>
    <definedName name="A126018954J">Data3!$HT$1:$HT$10,Data3!$HT$11:$HT$17</definedName>
    <definedName name="A126018954J_Data">Data3!$HT$11:$HT$17</definedName>
    <definedName name="A126018954J_Latest">Data3!$HT$17</definedName>
    <definedName name="A126018958T">Data4!$B$1:$B$10,Data4!$B$11:$B$17</definedName>
    <definedName name="A126018958T_Data">Data4!$B$11:$B$17</definedName>
    <definedName name="A126018958T_Latest">Data4!$B$17</definedName>
    <definedName name="A126018962J">Data4!$AX$1:$AX$10,Data4!$AX$11:$AX$17</definedName>
    <definedName name="A126018962J_Data">Data4!$AX$11:$AX$17</definedName>
    <definedName name="A126018962J_Latest">Data4!$AX$17</definedName>
    <definedName name="A126018966T">Data3!$DJ$1:$DJ$10,Data3!$DJ$11:$DJ$17</definedName>
    <definedName name="A126018966T_Data">Data3!$DJ$11:$DJ$17</definedName>
    <definedName name="A126018966T_Latest">Data3!$DJ$17</definedName>
    <definedName name="A126018970J">Data3!$GV$1:$GV$10,Data3!$GV$11:$GV$17</definedName>
    <definedName name="A126018970J_Data">Data3!$GV$11:$GV$17</definedName>
    <definedName name="A126018970J_Latest">Data3!$GV$17</definedName>
    <definedName name="A126018974T">Data2!$HX$1:$HX$10,Data2!$HX$11:$HX$17</definedName>
    <definedName name="A126018974T_Data">Data2!$HX$11:$HX$17</definedName>
    <definedName name="A126018974T_Latest">Data2!$HX$17</definedName>
    <definedName name="A126018978A">Data3!$BB$1:$BB$10,Data3!$BB$11:$BB$17</definedName>
    <definedName name="A126018978A_Data">Data3!$BB$11:$BB$17</definedName>
    <definedName name="A126018978A_Latest">Data3!$BB$17</definedName>
    <definedName name="A126018982T">Data3!$BW$1:$BW$10,Data3!$BW$11:$BW$17</definedName>
    <definedName name="A126018982T_Data">Data3!$BW$11:$BW$17</definedName>
    <definedName name="A126018982T_Latest">Data3!$BW$17</definedName>
    <definedName name="A126018986A">Data4!$Z$1:$Z$10,Data4!$Z$11:$Z$17</definedName>
    <definedName name="A126018986A_Data">Data4!$Z$11:$Z$17</definedName>
    <definedName name="A126018986A_Latest">Data4!$Z$17</definedName>
    <definedName name="A126018990T">Data4!$BV$1:$BV$10,Data4!$BV$11:$BV$17</definedName>
    <definedName name="A126018990T_Data">Data4!$BV$11:$BV$17</definedName>
    <definedName name="A126018990T_Latest">Data4!$BV$17</definedName>
    <definedName name="A126018994A">Data2!$GB$1:$GB$10,Data2!$GB$11:$GB$17</definedName>
    <definedName name="A126018994A_Data">Data2!$GB$11:$GB$17</definedName>
    <definedName name="A126018994A_Latest">Data2!$GB$17</definedName>
    <definedName name="A126018998K">Data3!$CO$1:$CO$10,Data3!$CO$11:$CO$17</definedName>
    <definedName name="A126018998K_Data">Data3!$CO$11:$CO$17</definedName>
    <definedName name="A126018998K_Latest">Data3!$CO$17</definedName>
    <definedName name="A126019002T">Data3!$FC$1:$FC$10,Data3!$FC$11:$FC$17</definedName>
    <definedName name="A126019002T_Data">Data3!$FC$11:$FC$17</definedName>
    <definedName name="A126019002T_Latest">Data3!$FC$17</definedName>
    <definedName name="A126019006A">Data2!$GZ$1:$GZ$10,Data2!$GZ$11:$GZ$17</definedName>
    <definedName name="A126019006A_Data">Data2!$GZ$11:$GZ$17</definedName>
    <definedName name="A126019006A_Latest">Data2!$GZ$17</definedName>
    <definedName name="A126019010T">Data3!$F$1:$F$10,Data3!$F$11:$F$17</definedName>
    <definedName name="A126019010T_Data">Data3!$F$11:$F$17</definedName>
    <definedName name="A126019010T_Latest">Data3!$F$17</definedName>
    <definedName name="A126019014A">Data3!$AD$1:$AD$10,Data3!$AD$11:$AD$17</definedName>
    <definedName name="A126019014A_Data">Data3!$AD$11:$AD$17</definedName>
    <definedName name="A126019014A_Latest">Data3!$AD$17</definedName>
    <definedName name="A126019018K">Data3!$EH$1:$EH$10,Data3!$EH$11:$EH$17</definedName>
    <definedName name="A126019018K_Data">Data3!$EH$11:$EH$17</definedName>
    <definedName name="A126019018K_Latest">Data3!$EH$17</definedName>
    <definedName name="A126019022A">Data3!$FX$1:$FX$10,Data3!$FX$11:$FX$17</definedName>
    <definedName name="A126019022A_Data">Data3!$FX$11:$FX$17</definedName>
    <definedName name="A126019022A_Latest">Data3!$FX$17</definedName>
    <definedName name="A126019602W">Data3!$HQ$1:$HQ$10,Data3!$HQ$11:$HQ$17</definedName>
    <definedName name="A126019602W_Data">Data3!$HQ$11:$HQ$17</definedName>
    <definedName name="A126019602W_Latest">Data3!$HQ$17</definedName>
    <definedName name="A126019606F">Data3!$IO$1:$IO$10,Data3!$IO$11:$IO$17</definedName>
    <definedName name="A126019606F_Data">Data3!$IO$11:$IO$17</definedName>
    <definedName name="A126019606F_Latest">Data3!$IO$17</definedName>
    <definedName name="A126019610W">Data4!$AU$1:$AU$10,Data4!$AU$11:$AU$17</definedName>
    <definedName name="A126019610W_Data">Data4!$AU$11:$AU$17</definedName>
    <definedName name="A126019610W_Latest">Data4!$AU$17</definedName>
    <definedName name="A126019614F">Data3!$DG$1:$DG$10,Data3!$DG$11:$DG$17</definedName>
    <definedName name="A126019614F_Data">Data3!$DG$11:$DG$17</definedName>
    <definedName name="A126019614F_Latest">Data3!$DG$17</definedName>
    <definedName name="A126019618R">Data3!$GS$1:$GS$10,Data3!$GS$11:$GS$17</definedName>
    <definedName name="A126019618R_Data">Data3!$GS$11:$GS$17</definedName>
    <definedName name="A126019618R_Latest">Data3!$GS$17</definedName>
    <definedName name="A126019622F">Data2!$HU$1:$HU$10,Data2!$HU$11:$HU$17</definedName>
    <definedName name="A126019622F_Data">Data2!$HU$11:$HU$17</definedName>
    <definedName name="A126019622F_Latest">Data2!$HU$17</definedName>
    <definedName name="A126019626R">Data3!$AY$1:$AY$10,Data3!$AY$11:$AY$17</definedName>
    <definedName name="A126019626R_Data">Data3!$AY$11:$AY$17</definedName>
    <definedName name="A126019626R_Latest">Data3!$AY$17</definedName>
    <definedName name="A126019630F">Data3!$BT$1:$BT$10,Data3!$BT$11:$BT$17</definedName>
    <definedName name="A126019630F_Data">Data3!$BT$11:$BT$17</definedName>
    <definedName name="A126019630F_Latest">Data3!$BT$17</definedName>
    <definedName name="A126019634R">Data4!$W$1:$W$10,Data4!$W$11:$W$17</definedName>
    <definedName name="A126019634R_Data">Data4!$W$11:$W$17</definedName>
    <definedName name="A126019634R_Latest">Data4!$W$17</definedName>
    <definedName name="A126019638X">Data4!$BS$1:$BS$10,Data4!$BS$11:$BS$17</definedName>
    <definedName name="A126019638X_Data">Data4!$BS$11:$BS$17</definedName>
    <definedName name="A126019638X_Latest">Data4!$BS$17</definedName>
    <definedName name="A126019642R">Data2!$FY$1:$FY$10,Data2!$FY$11:$FY$17</definedName>
    <definedName name="A126019642R_Data">Data2!$FY$11:$FY$17</definedName>
    <definedName name="A126019642R_Latest">Data2!$FY$17</definedName>
    <definedName name="A126019646X">Data3!$CL$1:$CL$10,Data3!$CL$11:$CL$17</definedName>
    <definedName name="A126019646X_Data">Data3!$CL$11:$CL$17</definedName>
    <definedName name="A126019646X_Latest">Data3!$CL$17</definedName>
    <definedName name="A126019650R">Data3!$EZ$1:$EZ$10,Data3!$EZ$11:$EZ$17</definedName>
    <definedName name="A126019650R_Data">Data3!$EZ$11:$EZ$17</definedName>
    <definedName name="A126019650R_Latest">Data3!$EZ$17</definedName>
    <definedName name="A126019654X">Data2!$GW$1:$GW$10,Data2!$GW$11:$GW$17</definedName>
    <definedName name="A126019654X_Data">Data2!$GW$11:$GW$17</definedName>
    <definedName name="A126019654X_Latest">Data2!$GW$17</definedName>
    <definedName name="A126019658J">Data3!$C$1:$C$10,Data3!$C$11:$C$17</definedName>
    <definedName name="A126019658J_Data">Data3!$C$11:$C$17</definedName>
    <definedName name="A126019658J_Latest">Data3!$C$17</definedName>
    <definedName name="A126019662X">Data3!$AA$1:$AA$10,Data3!$AA$11:$AA$17</definedName>
    <definedName name="A126019662X_Data">Data3!$AA$11:$AA$17</definedName>
    <definedName name="A126019662X_Latest">Data3!$AA$17</definedName>
    <definedName name="A126019666J">Data3!$EE$1:$EE$10,Data3!$EE$11:$EE$17</definedName>
    <definedName name="A126019666J_Data">Data3!$EE$11:$EE$17</definedName>
    <definedName name="A126019666J_Latest">Data3!$EE$17</definedName>
    <definedName name="A126019670X">Data3!$FU$1:$FU$10,Data3!$FU$11:$FU$17</definedName>
    <definedName name="A126019670X_Data">Data3!$FU$11:$FU$17</definedName>
    <definedName name="A126019670X_Latest">Data3!$FU$17</definedName>
    <definedName name="A126020250A">Data3!$HH$1:$HH$10,Data3!$HH$11:$HH$17</definedName>
    <definedName name="A126020250A_Data">Data3!$HH$11:$HH$17</definedName>
    <definedName name="A126020250A_Latest">Data3!$HH$17</definedName>
    <definedName name="A126020254K">Data3!$IF$1:$IF$10,Data3!$IF$11:$IF$17</definedName>
    <definedName name="A126020254K_Data">Data3!$IF$11:$IF$17</definedName>
    <definedName name="A126020254K_Latest">Data3!$IF$17</definedName>
    <definedName name="A126020258V">Data4!$AL$1:$AL$10,Data4!$AL$11:$AL$17</definedName>
    <definedName name="A126020258V_Data">Data4!$AL$11:$AL$17</definedName>
    <definedName name="A126020258V_Latest">Data4!$AL$17</definedName>
    <definedName name="A126020262K">Data3!$CX$1:$CX$10,Data3!$CX$11:$CX$17</definedName>
    <definedName name="A126020262K_Data">Data3!$CX$11:$CX$17</definedName>
    <definedName name="A126020262K_Latest">Data3!$CX$17</definedName>
    <definedName name="A126020266V">Data3!$GJ$1:$GJ$10,Data3!$GJ$11:$GJ$17</definedName>
    <definedName name="A126020266V_Data">Data3!$GJ$11:$GJ$17</definedName>
    <definedName name="A126020266V_Latest">Data3!$GJ$17</definedName>
    <definedName name="A126020270K">Data2!$HL$1:$HL$10,Data2!$HL$11:$HL$17</definedName>
    <definedName name="A126020270K_Data">Data2!$HL$11:$HL$17</definedName>
    <definedName name="A126020270K_Latest">Data2!$HL$17</definedName>
    <definedName name="A126020274V">Data3!$AP$1:$AP$10,Data3!$AP$11:$AP$17</definedName>
    <definedName name="A126020274V_Data">Data3!$AP$11:$AP$17</definedName>
    <definedName name="A126020274V_Latest">Data3!$AP$17</definedName>
    <definedName name="A126020278C">Data3!$BN$1:$BN$10,Data3!$BN$11:$BN$17</definedName>
    <definedName name="A126020278C_Data">Data3!$BN$11:$BN$17</definedName>
    <definedName name="A126020278C_Latest">Data3!$BN$17</definedName>
    <definedName name="A126020282V">Data4!$N$1:$N$10,Data4!$N$11:$N$17</definedName>
    <definedName name="A126020282V_Data">Data4!$N$11:$N$17</definedName>
    <definedName name="A126020282V_Latest">Data4!$N$17</definedName>
    <definedName name="A126020286C">Data4!$BJ$1:$BJ$10,Data4!$BJ$11:$BJ$17</definedName>
    <definedName name="A126020286C_Data">Data4!$BJ$11:$BJ$17</definedName>
    <definedName name="A126020286C_Latest">Data4!$BJ$17</definedName>
    <definedName name="A126020290V">Data2!$FP$1:$FP$10,Data2!$FP$11:$FP$17</definedName>
    <definedName name="A126020290V_Data">Data2!$FP$11:$FP$17</definedName>
    <definedName name="A126020290V_Latest">Data2!$FP$17</definedName>
    <definedName name="A126020294C">Data3!$CF$1:$CF$10,Data3!$CF$11:$CF$17</definedName>
    <definedName name="A126020294C_Data">Data3!$CF$11:$CF$17</definedName>
    <definedName name="A126020294C_Latest">Data3!$CF$17</definedName>
    <definedName name="A126020298L">Data3!$ET$1:$ET$10,Data3!$ET$11:$ET$17</definedName>
    <definedName name="A126020298L_Data">Data3!$ET$11:$ET$17</definedName>
    <definedName name="A126020298L_Latest">Data3!$ET$17</definedName>
    <definedName name="A126020302T">Data2!$GN$1:$GN$10,Data2!$GN$11:$GN$17</definedName>
    <definedName name="A126020302T_Data">Data2!$GN$11:$GN$17</definedName>
    <definedName name="A126020302T_Latest">Data2!$GN$17</definedName>
    <definedName name="A126020306A">Data2!$IJ$1:$IJ$10,Data2!$IJ$11:$IJ$17</definedName>
    <definedName name="A126020306A_Data">Data2!$IJ$11:$IJ$17</definedName>
    <definedName name="A126020306A_Latest">Data2!$IJ$17</definedName>
    <definedName name="A126020310T">Data3!$R$1:$R$10,Data3!$R$11:$R$17</definedName>
    <definedName name="A126020310T_Data">Data3!$R$11:$R$17</definedName>
    <definedName name="A126020310T_Latest">Data3!$R$17</definedName>
    <definedName name="A126020314A">Data3!$DV$1:$DV$10,Data3!$DV$11:$DV$17</definedName>
    <definedName name="A126020314A_Data">Data3!$DV$11:$DV$17</definedName>
    <definedName name="A126020314A_Latest">Data3!$DV$17</definedName>
    <definedName name="A126020318K">Data3!$FL$1:$FL$10,Data3!$FL$11:$FL$17</definedName>
    <definedName name="A126020318K_Data">Data3!$FL$11:$FL$17</definedName>
    <definedName name="A126020318K_Latest">Data3!$FL$17</definedName>
    <definedName name="A126020898T">Data3!$HN$1:$HN$10,Data3!$HN$11:$HN$17</definedName>
    <definedName name="A126020898T_Data">Data3!$HN$11:$HN$17</definedName>
    <definedName name="A126020898T_Latest">Data3!$HN$17</definedName>
    <definedName name="A126020902W">Data3!$IL$1:$IL$10,Data3!$IL$11:$IL$17</definedName>
    <definedName name="A126020902W_Data">Data3!$IL$11:$IL$17</definedName>
    <definedName name="A126020902W_Latest">Data3!$IL$17</definedName>
    <definedName name="A126020906F">Data4!$AR$1:$AR$10,Data4!$AR$11:$AR$17</definedName>
    <definedName name="A126020906F_Data">Data4!$AR$11:$AR$17</definedName>
    <definedName name="A126020906F_Latest">Data4!$AR$17</definedName>
    <definedName name="A126020910W">Data3!$DD$1:$DD$10,Data3!$DD$11:$DD$17</definedName>
    <definedName name="A126020910W_Data">Data3!$DD$11:$DD$17</definedName>
    <definedName name="A126020910W_Latest">Data3!$DD$17</definedName>
    <definedName name="A126020914F">Data3!$GP$1:$GP$10,Data3!$GP$11:$GP$17</definedName>
    <definedName name="A126020914F_Data">Data3!$GP$11:$GP$17</definedName>
    <definedName name="A126020914F_Latest">Data3!$GP$17</definedName>
    <definedName name="A126020918R">Data2!$HR$1:$HR$10,Data2!$HR$11:$HR$17</definedName>
    <definedName name="A126020918R_Data">Data2!$HR$11:$HR$17</definedName>
    <definedName name="A126020918R_Latest">Data2!$HR$17</definedName>
    <definedName name="A126020922F">Data3!$AV$1:$AV$10,Data3!$AV$11:$AV$17</definedName>
    <definedName name="A126020922F_Data">Data3!$AV$11:$AV$17</definedName>
    <definedName name="A126020922F_Latest">Data3!$AV$17</definedName>
    <definedName name="A126020930F">Data4!$T$1:$T$10,Data4!$T$11:$T$17</definedName>
    <definedName name="A126020930F_Data">Data4!$T$11:$T$17</definedName>
    <definedName name="A126020930F_Latest">Data4!$T$17</definedName>
    <definedName name="A126020934R">Data4!$BP$1:$BP$10,Data4!$BP$11:$BP$17</definedName>
    <definedName name="A126020934R_Data">Data4!$BP$11:$BP$17</definedName>
    <definedName name="A126020934R_Latest">Data4!$BP$17</definedName>
    <definedName name="A126020938X">Data2!$FV$1:$FV$10,Data2!$FV$11:$FV$17</definedName>
    <definedName name="A126020938X_Data">Data2!$FV$11:$FV$17</definedName>
    <definedName name="A126020938X_Latest">Data2!$FV$17</definedName>
    <definedName name="A126020950R">Data2!$GT$1:$GT$10,Data2!$GT$11:$GT$17</definedName>
    <definedName name="A126020950R_Data">Data2!$GT$11:$GT$17</definedName>
    <definedName name="A126020950R_Latest">Data2!$GT$17</definedName>
    <definedName name="A126020954X">Data2!$IP$1:$IP$10,Data2!$IP$11:$IP$17</definedName>
    <definedName name="A126020954X_Data">Data2!$IP$11:$IP$17</definedName>
    <definedName name="A126020954X_Latest">Data2!$IP$17</definedName>
    <definedName name="A126020958J">Data3!$X$1:$X$10,Data3!$X$11:$X$17</definedName>
    <definedName name="A126020958J_Data">Data3!$X$11:$X$17</definedName>
    <definedName name="A126020958J_Latest">Data3!$X$17</definedName>
    <definedName name="A126020962X">Data3!$EB$1:$EB$10,Data3!$EB$11:$EB$17</definedName>
    <definedName name="A126020962X_Data">Data3!$EB$11:$EB$17</definedName>
    <definedName name="A126020962X_Latest">Data3!$EB$17</definedName>
    <definedName name="A126020966J">Data3!$FR$1:$FR$10,Data3!$FR$11:$FR$17</definedName>
    <definedName name="A126020966J_Data">Data3!$FR$11:$FR$17</definedName>
    <definedName name="A126020966J_Latest">Data3!$FR$17</definedName>
    <definedName name="A126021546F">Data3!$HE$1:$HE$10,Data3!$HE$11:$HE$17</definedName>
    <definedName name="A126021546F_Data">Data3!$HE$11:$HE$17</definedName>
    <definedName name="A126021546F_Latest">Data3!$HE$17</definedName>
    <definedName name="A126021550W">Data3!$IC$1:$IC$10,Data3!$IC$11:$IC$17</definedName>
    <definedName name="A126021550W_Data">Data3!$IC$11:$IC$17</definedName>
    <definedName name="A126021550W_Latest">Data3!$IC$17</definedName>
    <definedName name="A126021554F">Data4!$AI$1:$AI$10,Data4!$AI$11:$AI$17</definedName>
    <definedName name="A126021554F_Data">Data4!$AI$11:$AI$17</definedName>
    <definedName name="A126021554F_Latest">Data4!$AI$17</definedName>
    <definedName name="A126021558R">Data3!$CU$1:$CU$10,Data3!$CU$11:$CU$17</definedName>
    <definedName name="A126021558R_Data">Data3!$CU$11:$CU$17</definedName>
    <definedName name="A126021558R_Latest">Data3!$CU$17</definedName>
    <definedName name="A126021562F">Data3!$GG$1:$GG$10,Data3!$GG$11:$GG$17</definedName>
    <definedName name="A126021562F_Data">Data3!$GG$11:$GG$17</definedName>
    <definedName name="A126021562F_Latest">Data3!$GG$17</definedName>
    <definedName name="A126021566R">Data2!$HI$1:$HI$10,Data2!$HI$11:$HI$17</definedName>
    <definedName name="A126021566R_Data">Data2!$HI$11:$HI$17</definedName>
    <definedName name="A126021566R_Latest">Data2!$HI$17</definedName>
    <definedName name="A126021570F">Data3!$AM$1:$AM$10,Data3!$AM$11:$AM$17</definedName>
    <definedName name="A126021570F_Data">Data3!$AM$11:$AM$17</definedName>
    <definedName name="A126021570F_Latest">Data3!$AM$17</definedName>
    <definedName name="A126021574R">Data3!$BK$1:$BK$10,Data3!$BK$11:$BK$17</definedName>
    <definedName name="A126021574R_Data">Data3!$BK$11:$BK$17</definedName>
    <definedName name="A126021574R_Latest">Data3!$BK$17</definedName>
    <definedName name="A126021578X">Data4!$K$1:$K$10,Data4!$K$11:$K$17</definedName>
    <definedName name="A126021578X_Data">Data4!$K$11:$K$17</definedName>
    <definedName name="A126021578X_Latest">Data4!$K$17</definedName>
    <definedName name="A126021582R">Data4!$BG$1:$BG$10,Data4!$BG$11:$BG$17</definedName>
    <definedName name="A126021582R_Data">Data4!$BG$11:$BG$17</definedName>
    <definedName name="A126021582R_Latest">Data4!$BG$17</definedName>
    <definedName name="A126021586X">Data2!$FM$1:$FM$10,Data2!$FM$11:$FM$17</definedName>
    <definedName name="A126021586X_Data">Data2!$FM$11:$FM$17</definedName>
    <definedName name="A126021586X_Latest">Data2!$FM$17</definedName>
    <definedName name="A126021590R">Data3!$CC$1:$CC$10,Data3!$CC$11:$CC$17</definedName>
    <definedName name="A126021590R_Data">Data3!$CC$11:$CC$17</definedName>
    <definedName name="A126021590R_Latest">Data3!$CC$17</definedName>
    <definedName name="A126021594X">Data3!$EQ$1:$EQ$10,Data3!$EQ$11:$EQ$17</definedName>
    <definedName name="A126021594X_Data">Data3!$EQ$11:$EQ$17</definedName>
    <definedName name="A126021594X_Latest">Data3!$EQ$17</definedName>
    <definedName name="A126021598J">Data2!$GK$1:$GK$10,Data2!$GK$11:$GK$17</definedName>
    <definedName name="A126021598J_Data">Data2!$GK$11:$GK$17</definedName>
    <definedName name="A126021598J_Latest">Data2!$GK$17</definedName>
    <definedName name="A126021602L">Data2!$IG$1:$IG$10,Data2!$IG$11:$IG$17</definedName>
    <definedName name="A126021602L_Data">Data2!$IG$11:$IG$17</definedName>
    <definedName name="A126021602L_Latest">Data2!$IG$17</definedName>
    <definedName name="A126021606W">Data3!$O$1:$O$10,Data3!$O$11:$O$17</definedName>
    <definedName name="A126021606W_Data">Data3!$O$11:$O$17</definedName>
    <definedName name="A126021606W_Latest">Data3!$O$17</definedName>
    <definedName name="A126021610L">Data3!$DS$1:$DS$10,Data3!$DS$11:$DS$17</definedName>
    <definedName name="A126021610L_Data">Data3!$DS$11:$DS$17</definedName>
    <definedName name="A126021610L_Latest">Data3!$DS$17</definedName>
    <definedName name="A126021614W">Data3!$FI$1:$FI$10,Data3!$FI$11:$FI$17</definedName>
    <definedName name="A126021614W_Data">Data3!$FI$11:$FI$17</definedName>
    <definedName name="A126021614W_Latest">Data3!$FI$17</definedName>
    <definedName name="A126022194F">Data7!$AL$1:$AL$10,Data7!$AL$11:$AL$17</definedName>
    <definedName name="A126022194F_Data">Data7!$AL$11:$AL$17</definedName>
    <definedName name="A126022194F_Latest">Data7!$AL$17</definedName>
    <definedName name="A126022198R">Data7!$BJ$1:$BJ$10,Data7!$BJ$11:$BJ$17</definedName>
    <definedName name="A126022198R_Data">Data7!$BJ$11:$BJ$17</definedName>
    <definedName name="A126022198R_Latest">Data7!$BJ$17</definedName>
    <definedName name="A126022202V">Data7!$DF$1:$DF$10,Data7!$DF$11:$DF$17</definedName>
    <definedName name="A126022202V_Data">Data7!$DF$11:$DF$17</definedName>
    <definedName name="A126022202V_Latest">Data7!$DF$17</definedName>
    <definedName name="A126022206C">Data6!$FR$1:$FR$10,Data6!$FR$11:$FR$17</definedName>
    <definedName name="A126022206C_Data">Data6!$FR$11:$FR$17</definedName>
    <definedName name="A126022206C_Latest">Data6!$FR$17</definedName>
    <definedName name="A126022210V">Data7!$N$1:$N$10,Data7!$N$11:$N$17</definedName>
    <definedName name="A126022210V_Data">Data7!$N$11:$N$17</definedName>
    <definedName name="A126022210V_Latest">Data7!$N$17</definedName>
    <definedName name="A126022214C">Data6!$AP$1:$AP$10,Data6!$AP$11:$AP$17</definedName>
    <definedName name="A126022214C_Data">Data6!$AP$11:$AP$17</definedName>
    <definedName name="A126022214C_Latest">Data6!$AP$17</definedName>
    <definedName name="A126022218L">Data6!$DJ$1:$DJ$10,Data6!$DJ$11:$DJ$17</definedName>
    <definedName name="A126022218L_Data">Data6!$DJ$11:$DJ$17</definedName>
    <definedName name="A126022218L_Latest">Data6!$DJ$17</definedName>
    <definedName name="A126022222C">Data6!$EH$1:$EH$10,Data6!$EH$11:$EH$17</definedName>
    <definedName name="A126022222C_Data">Data6!$EH$11:$EH$17</definedName>
    <definedName name="A126022222C_Latest">Data6!$EH$17</definedName>
    <definedName name="A126022226L">Data7!$CH$1:$CH$10,Data7!$CH$11:$CH$17</definedName>
    <definedName name="A126022226L_Data">Data7!$CH$11:$CH$17</definedName>
    <definedName name="A126022226L_Latest">Data7!$CH$17</definedName>
    <definedName name="A126022230C">Data7!$ED$1:$ED$10,Data7!$ED$11:$ED$17</definedName>
    <definedName name="A126022230C_Data">Data7!$ED$11:$ED$17</definedName>
    <definedName name="A126022230C_Latest">Data7!$ED$17</definedName>
    <definedName name="A126022234L">Data5!$IJ$1:$IJ$10,Data5!$IJ$11:$IJ$17</definedName>
    <definedName name="A126022234L_Data">Data5!$IJ$11:$IJ$17</definedName>
    <definedName name="A126022234L_Latest">Data5!$IJ$17</definedName>
    <definedName name="A126022238W">Data6!$EZ$1:$EZ$10,Data6!$EZ$11:$EZ$17</definedName>
    <definedName name="A126022238W_Data">Data6!$EZ$11:$EZ$17</definedName>
    <definedName name="A126022238W_Latest">Data6!$EZ$17</definedName>
    <definedName name="A126022242L">Data6!$HN$1:$HN$10,Data6!$HN$11:$HN$17</definedName>
    <definedName name="A126022242L_Data">Data6!$HN$11:$HN$17</definedName>
    <definedName name="A126022242L_Latest">Data6!$HN$17</definedName>
    <definedName name="A126022246W">Data6!$R$1:$R$10,Data6!$R$11:$R$17</definedName>
    <definedName name="A126022246W_Data">Data6!$R$11:$R$17</definedName>
    <definedName name="A126022246W_Latest">Data6!$R$17</definedName>
    <definedName name="A126022250L">Data6!$BN$1:$BN$10,Data6!$BN$11:$BN$17</definedName>
    <definedName name="A126022250L_Data">Data6!$BN$11:$BN$17</definedName>
    <definedName name="A126022250L_Latest">Data6!$BN$17</definedName>
    <definedName name="A126022254W">Data6!$CL$1:$CL$10,Data6!$CL$11:$CL$17</definedName>
    <definedName name="A126022254W_Data">Data6!$CL$11:$CL$17</definedName>
    <definedName name="A126022254W_Latest">Data6!$CL$17</definedName>
    <definedName name="A126022258F">Data6!$GP$1:$GP$10,Data6!$GP$11:$GP$17</definedName>
    <definedName name="A126022258F_Data">Data6!$GP$11:$GP$17</definedName>
    <definedName name="A126022258F_Latest">Data6!$GP$17</definedName>
    <definedName name="A126022262W">Data6!$IF$1:$IF$10,Data6!$IF$11:$IF$17</definedName>
    <definedName name="A126022262W_Data">Data6!$IF$11:$IF$17</definedName>
    <definedName name="A126022262W_Latest">Data6!$IF$17</definedName>
    <definedName name="A126022842T">Data7!$BG$1:$BG$10,Data7!$BG$11:$BG$17</definedName>
    <definedName name="A126022842T_Data">Data7!$BG$11:$BG$17</definedName>
    <definedName name="A126022842T_Latest">Data7!$BG$17</definedName>
    <definedName name="A126022846A">Data7!$CE$1:$CE$10,Data7!$CE$11:$CE$17</definedName>
    <definedName name="A126022846A_Data">Data7!$CE$11:$CE$17</definedName>
    <definedName name="A126022846A_Latest">Data7!$CE$17</definedName>
    <definedName name="A126022850T">Data7!$EA$1:$EA$10,Data7!$EA$11:$EA$17</definedName>
    <definedName name="A126022850T_Data">Data7!$EA$11:$EA$17</definedName>
    <definedName name="A126022850T_Latest">Data7!$EA$17</definedName>
    <definedName name="A126022854A">Data6!$GM$1:$GM$10,Data6!$GM$11:$GM$17</definedName>
    <definedName name="A126022854A_Data">Data6!$GM$11:$GM$17</definedName>
    <definedName name="A126022854A_Latest">Data6!$GM$17</definedName>
    <definedName name="A126022858K">Data7!$AI$1:$AI$10,Data7!$AI$11:$AI$17</definedName>
    <definedName name="A126022858K_Data">Data7!$AI$11:$AI$17</definedName>
    <definedName name="A126022858K_Latest">Data7!$AI$17</definedName>
    <definedName name="A126022862A">Data6!$BK$1:$BK$10,Data6!$BK$11:$BK$17</definedName>
    <definedName name="A126022862A_Data">Data6!$BK$11:$BK$17</definedName>
    <definedName name="A126022862A_Latest">Data6!$BK$17</definedName>
    <definedName name="A126022866K">Data6!$EE$1:$EE$10,Data6!$EE$11:$EE$17</definedName>
    <definedName name="A126022866K_Data">Data6!$EE$11:$EE$17</definedName>
    <definedName name="A126022866K_Latest">Data6!$EE$17</definedName>
    <definedName name="A126022874K">Data7!$DC$1:$DC$10,Data7!$DC$11:$DC$17</definedName>
    <definedName name="A126022874K_Data">Data7!$DC$11:$DC$17</definedName>
    <definedName name="A126022874K_Latest">Data7!$DC$17</definedName>
    <definedName name="A126022878V">Data7!$EY$1:$EY$10,Data7!$EY$11:$EY$17</definedName>
    <definedName name="A126022878V_Data">Data7!$EY$11:$EY$17</definedName>
    <definedName name="A126022878V_Latest">Data7!$EY$17</definedName>
    <definedName name="A126022882K">Data6!$O$1:$O$10,Data6!$O$11:$O$17</definedName>
    <definedName name="A126022882K_Data">Data6!$O$11:$O$17</definedName>
    <definedName name="A126022882K_Latest">Data6!$O$17</definedName>
    <definedName name="A126022894V">Data6!$AM$1:$AM$10,Data6!$AM$11:$AM$17</definedName>
    <definedName name="A126022894V_Data">Data6!$AM$11:$AM$17</definedName>
    <definedName name="A126022894V_Latest">Data6!$AM$17</definedName>
    <definedName name="A126022898C">Data6!$CI$1:$CI$10,Data6!$CI$11:$CI$17</definedName>
    <definedName name="A126022898C_Data">Data6!$CI$11:$CI$17</definedName>
    <definedName name="A126022898C_Latest">Data6!$CI$17</definedName>
    <definedName name="A126022902J">Data6!$DG$1:$DG$10,Data6!$DG$11:$DG$17</definedName>
    <definedName name="A126022902J_Data">Data6!$DG$11:$DG$17</definedName>
    <definedName name="A126022902J_Latest">Data6!$DG$17</definedName>
    <definedName name="A126022906T">Data6!$HK$1:$HK$10,Data6!$HK$11:$HK$17</definedName>
    <definedName name="A126022906T_Data">Data6!$HK$11:$HK$17</definedName>
    <definedName name="A126022906T_Latest">Data6!$HK$17</definedName>
    <definedName name="A126022910J">Data7!$K$1:$K$10,Data7!$K$11:$K$17</definedName>
    <definedName name="A126022910J_Data">Data7!$K$11:$K$17</definedName>
    <definedName name="A126022910J_Latest">Data7!$K$17</definedName>
    <definedName name="A126023490T">Data7!$AU$1:$AU$10,Data7!$AU$11:$AU$17</definedName>
    <definedName name="A126023490T_Data">Data7!$AU$11:$AU$17</definedName>
    <definedName name="A126023490T_Latest">Data7!$AU$17</definedName>
    <definedName name="A126023494A">Data7!$BS$1:$BS$10,Data7!$BS$11:$BS$17</definedName>
    <definedName name="A126023494A_Data">Data7!$BS$11:$BS$17</definedName>
    <definedName name="A126023494A_Latest">Data7!$BS$17</definedName>
    <definedName name="A126023498K">Data7!$DO$1:$DO$10,Data7!$DO$11:$DO$17</definedName>
    <definedName name="A126023498K_Data">Data7!$DO$11:$DO$17</definedName>
    <definedName name="A126023498K_Latest">Data7!$DO$17</definedName>
    <definedName name="A126023502R">Data6!$GA$1:$GA$10,Data6!$GA$11:$GA$17</definedName>
    <definedName name="A126023502R_Data">Data6!$GA$11:$GA$17</definedName>
    <definedName name="A126023502R_Latest">Data6!$GA$17</definedName>
    <definedName name="A126023506X">Data7!$W$1:$W$10,Data7!$W$11:$W$17</definedName>
    <definedName name="A126023506X_Data">Data7!$W$11:$W$17</definedName>
    <definedName name="A126023506X_Latest">Data7!$W$17</definedName>
    <definedName name="A126023510R">Data6!$AY$1:$AY$10,Data6!$AY$11:$AY$17</definedName>
    <definedName name="A126023510R_Data">Data6!$AY$11:$AY$17</definedName>
    <definedName name="A126023510R_Latest">Data6!$AY$17</definedName>
    <definedName name="A126023514X">Data6!$DS$1:$DS$10,Data6!$DS$11:$DS$17</definedName>
    <definedName name="A126023514X_Data">Data6!$DS$11:$DS$17</definedName>
    <definedName name="A126023514X_Latest">Data6!$DS$17</definedName>
    <definedName name="A126023518J">Data6!$EQ$1:$EQ$10,Data6!$EQ$11:$EQ$17</definedName>
    <definedName name="A126023518J_Data">Data6!$EQ$11:$EQ$17</definedName>
    <definedName name="A126023518J_Latest">Data6!$EQ$17</definedName>
    <definedName name="A126023522X">Data7!$CQ$1:$CQ$10,Data7!$CQ$11:$CQ$17</definedName>
    <definedName name="A126023522X_Data">Data7!$CQ$11:$CQ$17</definedName>
    <definedName name="A126023522X_Latest">Data7!$CQ$17</definedName>
    <definedName name="A126023526J">Data7!$EM$1:$EM$10,Data7!$EM$11:$EM$17</definedName>
    <definedName name="A126023526J_Data">Data7!$EM$11:$EM$17</definedName>
    <definedName name="A126023526J_Latest">Data7!$EM$17</definedName>
    <definedName name="A126023530X">Data6!$C$1:$C$10,Data6!$C$11:$C$17</definedName>
    <definedName name="A126023530X_Data">Data6!$C$11:$C$17</definedName>
    <definedName name="A126023530X_Latest">Data6!$C$17</definedName>
    <definedName name="A126023534J">Data6!$FI$1:$FI$10,Data6!$FI$11:$FI$17</definedName>
    <definedName name="A126023534J_Data">Data6!$FI$11:$FI$17</definedName>
    <definedName name="A126023534J_Latest">Data6!$FI$17</definedName>
    <definedName name="A126023538T">Data6!$HW$1:$HW$10,Data6!$HW$11:$HW$17</definedName>
    <definedName name="A126023538T_Data">Data6!$HW$11:$HW$17</definedName>
    <definedName name="A126023538T_Latest">Data6!$HW$17</definedName>
    <definedName name="A126023542J">Data6!$AA$1:$AA$10,Data6!$AA$11:$AA$17</definedName>
    <definedName name="A126023542J_Data">Data6!$AA$11:$AA$17</definedName>
    <definedName name="A126023542J_Latest">Data6!$AA$17</definedName>
    <definedName name="A126023546T">Data6!$BW$1:$BW$10,Data6!$BW$11:$BW$17</definedName>
    <definedName name="A126023546T_Data">Data6!$BW$11:$BW$17</definedName>
    <definedName name="A126023546T_Latest">Data6!$BW$17</definedName>
    <definedName name="A126023550J">Data6!$CU$1:$CU$10,Data6!$CU$11:$CU$17</definedName>
    <definedName name="A126023550J_Data">Data6!$CU$11:$CU$17</definedName>
    <definedName name="A126023550J_Latest">Data6!$CU$17</definedName>
    <definedName name="A126023554T">Data6!$GY$1:$GY$10,Data6!$GY$11:$GY$17</definedName>
    <definedName name="A126023554T_Data">Data6!$GY$11:$GY$17</definedName>
    <definedName name="A126023554T_Latest">Data6!$GY$17</definedName>
    <definedName name="A126023558A">Data6!$IO$1:$IO$10,Data6!$IO$11:$IO$17</definedName>
    <definedName name="A126023558A_Data">Data6!$IO$11:$IO$17</definedName>
    <definedName name="A126023558A_Latest">Data6!$IO$17</definedName>
    <definedName name="A126024138X">Data7!$BD$1:$BD$10,Data7!$BD$11:$BD$17</definedName>
    <definedName name="A126024138X_Data">Data7!$BD$11:$BD$17</definedName>
    <definedName name="A126024138X_Latest">Data7!$BD$17</definedName>
    <definedName name="A126024142R">Data7!$CB$1:$CB$10,Data7!$CB$11:$CB$17</definedName>
    <definedName name="A126024142R_Data">Data7!$CB$11:$CB$17</definedName>
    <definedName name="A126024142R_Latest">Data7!$CB$17</definedName>
    <definedName name="A126024146X">Data7!$DX$1:$DX$10,Data7!$DX$11:$DX$17</definedName>
    <definedName name="A126024146X_Data">Data7!$DX$11:$DX$17</definedName>
    <definedName name="A126024146X_Latest">Data7!$DX$17</definedName>
    <definedName name="A126024150R">Data6!$GJ$1:$GJ$10,Data6!$GJ$11:$GJ$17</definedName>
    <definedName name="A126024150R_Data">Data6!$GJ$11:$GJ$17</definedName>
    <definedName name="A126024150R_Latest">Data6!$GJ$17</definedName>
    <definedName name="A126024154X">Data7!$AF$1:$AF$10,Data7!$AF$11:$AF$17</definedName>
    <definedName name="A126024154X_Data">Data7!$AF$11:$AF$17</definedName>
    <definedName name="A126024154X_Latest">Data7!$AF$17</definedName>
    <definedName name="A126024158J">Data6!$BH$1:$BH$10,Data6!$BH$11:$BH$17</definedName>
    <definedName name="A126024158J_Data">Data6!$BH$11:$BH$17</definedName>
    <definedName name="A126024158J_Latest">Data6!$BH$17</definedName>
    <definedName name="A126024162X">Data6!$EB$1:$EB$10,Data6!$EB$11:$EB$17</definedName>
    <definedName name="A126024162X_Data">Data6!$EB$11:$EB$17</definedName>
    <definedName name="A126024162X_Latest">Data6!$EB$17</definedName>
    <definedName name="A126024166J">Data6!$EW$1:$EW$10,Data6!$EW$11:$EW$17</definedName>
    <definedName name="A126024166J_Data">Data6!$EW$11:$EW$17</definedName>
    <definedName name="A126024166J_Latest">Data6!$EW$17</definedName>
    <definedName name="A126024170X">Data7!$CZ$1:$CZ$10,Data7!$CZ$11:$CZ$17</definedName>
    <definedName name="A126024170X_Data">Data7!$CZ$11:$CZ$17</definedName>
    <definedName name="A126024170X_Latest">Data7!$CZ$17</definedName>
    <definedName name="A126024174J">Data7!$EV$1:$EV$10,Data7!$EV$11:$EV$17</definedName>
    <definedName name="A126024174J_Data">Data7!$EV$11:$EV$17</definedName>
    <definedName name="A126024174J_Latest">Data7!$EV$17</definedName>
    <definedName name="A126024178T">Data6!$L$1:$L$10,Data6!$L$11:$L$17</definedName>
    <definedName name="A126024178T_Data">Data6!$L$11:$L$17</definedName>
    <definedName name="A126024178T_Latest">Data6!$L$17</definedName>
    <definedName name="A126024182J">Data6!$FO$1:$FO$10,Data6!$FO$11:$FO$17</definedName>
    <definedName name="A126024182J_Data">Data6!$FO$11:$FO$17</definedName>
    <definedName name="A126024182J_Latest">Data6!$FO$17</definedName>
    <definedName name="A126024186T">Data6!$IC$1:$IC$10,Data6!$IC$11:$IC$17</definedName>
    <definedName name="A126024186T_Data">Data6!$IC$11:$IC$17</definedName>
    <definedName name="A126024186T_Latest">Data6!$IC$17</definedName>
    <definedName name="A126024190J">Data6!$AJ$1:$AJ$10,Data6!$AJ$11:$AJ$17</definedName>
    <definedName name="A126024190J_Data">Data6!$AJ$11:$AJ$17</definedName>
    <definedName name="A126024190J_Latest">Data6!$AJ$17</definedName>
    <definedName name="A126024194T">Data6!$CF$1:$CF$10,Data6!$CF$11:$CF$17</definedName>
    <definedName name="A126024194T_Data">Data6!$CF$11:$CF$17</definedName>
    <definedName name="A126024194T_Latest">Data6!$CF$17</definedName>
    <definedName name="A126024198A">Data6!$DD$1:$DD$10,Data6!$DD$11:$DD$17</definedName>
    <definedName name="A126024198A_Data">Data6!$DD$11:$DD$17</definedName>
    <definedName name="A126024198A_Latest">Data6!$DD$17</definedName>
    <definedName name="A126024202F">Data6!$HH$1:$HH$10,Data6!$HH$11:$HH$17</definedName>
    <definedName name="A126024202F_Data">Data6!$HH$11:$HH$17</definedName>
    <definedName name="A126024202F_Latest">Data6!$HH$17</definedName>
    <definedName name="A126024206R">Data7!$H$1:$H$10,Data7!$H$11:$H$17</definedName>
    <definedName name="A126024206R_Data">Data7!$H$11:$H$17</definedName>
    <definedName name="A126024206R_Latest">Data7!$H$17</definedName>
    <definedName name="A126024786W">Data7!$BA$1:$BA$10,Data7!$BA$11:$BA$17</definedName>
    <definedName name="A126024786W_Data">Data7!$BA$11:$BA$17</definedName>
    <definedName name="A126024786W_Latest">Data7!$BA$17</definedName>
    <definedName name="A126024790L">Data7!$BY$1:$BY$10,Data7!$BY$11:$BY$17</definedName>
    <definedName name="A126024790L_Data">Data7!$BY$11:$BY$17</definedName>
    <definedName name="A126024790L_Latest">Data7!$BY$17</definedName>
    <definedName name="A126024794W">Data7!$DU$1:$DU$10,Data7!$DU$11:$DU$17</definedName>
    <definedName name="A126024794W_Data">Data7!$DU$11:$DU$17</definedName>
    <definedName name="A126024794W_Latest">Data7!$DU$17</definedName>
    <definedName name="A126024798F">Data6!$GG$1:$GG$10,Data6!$GG$11:$GG$17</definedName>
    <definedName name="A126024798F_Data">Data6!$GG$11:$GG$17</definedName>
    <definedName name="A126024798F_Latest">Data6!$GG$17</definedName>
    <definedName name="A126024802K">Data7!$AC$1:$AC$10,Data7!$AC$11:$AC$17</definedName>
    <definedName name="A126024802K_Data">Data7!$AC$11:$AC$17</definedName>
    <definedName name="A126024802K_Latest">Data7!$AC$17</definedName>
    <definedName name="A126024806V">Data6!$BE$1:$BE$10,Data6!$BE$11:$BE$17</definedName>
    <definedName name="A126024806V_Data">Data6!$BE$11:$BE$17</definedName>
    <definedName name="A126024806V_Latest">Data6!$BE$17</definedName>
    <definedName name="A126024810K">Data6!$DY$1:$DY$10,Data6!$DY$11:$DY$17</definedName>
    <definedName name="A126024810K_Data">Data6!$DY$11:$DY$17</definedName>
    <definedName name="A126024810K_Latest">Data6!$DY$17</definedName>
    <definedName name="A126024814V">Data6!$ET$1:$ET$10,Data6!$ET$11:$ET$17</definedName>
    <definedName name="A126024814V_Data">Data6!$ET$11:$ET$17</definedName>
    <definedName name="A126024814V_Latest">Data6!$ET$17</definedName>
    <definedName name="A126024818C">Data7!$CW$1:$CW$10,Data7!$CW$11:$CW$17</definedName>
    <definedName name="A126024818C_Data">Data7!$CW$11:$CW$17</definedName>
    <definedName name="A126024818C_Latest">Data7!$CW$17</definedName>
    <definedName name="A126024822V">Data7!$ES$1:$ES$10,Data7!$ES$11:$ES$17</definedName>
    <definedName name="A126024822V_Data">Data7!$ES$11:$ES$17</definedName>
    <definedName name="A126024822V_Latest">Data7!$ES$17</definedName>
    <definedName name="A126024826C">Data6!$I$1:$I$10,Data6!$I$11:$I$17</definedName>
    <definedName name="A126024826C_Data">Data6!$I$11:$I$17</definedName>
    <definedName name="A126024826C_Latest">Data6!$I$17</definedName>
    <definedName name="A126024830V">Data6!$FL$1:$FL$10,Data6!$FL$11:$FL$17</definedName>
    <definedName name="A126024830V_Data">Data6!$FL$11:$FL$17</definedName>
    <definedName name="A126024830V_Latest">Data6!$FL$17</definedName>
    <definedName name="A126024834C">Data6!$HZ$1:$HZ$10,Data6!$HZ$11:$HZ$17</definedName>
    <definedName name="A126024834C_Data">Data6!$HZ$11:$HZ$17</definedName>
    <definedName name="A126024834C_Latest">Data6!$HZ$17</definedName>
    <definedName name="A126024838L">Data6!$AG$1:$AG$10,Data6!$AG$11:$AG$17</definedName>
    <definedName name="A126024838L_Data">Data6!$AG$11:$AG$17</definedName>
    <definedName name="A126024838L_Latest">Data6!$AG$17</definedName>
    <definedName name="A126024842C">Data6!$CC$1:$CC$10,Data6!$CC$11:$CC$17</definedName>
    <definedName name="A126024842C_Data">Data6!$CC$11:$CC$17</definedName>
    <definedName name="A126024842C_Latest">Data6!$CC$17</definedName>
    <definedName name="A126024846L">Data6!$DA$1:$DA$10,Data6!$DA$11:$DA$17</definedName>
    <definedName name="A126024846L_Data">Data6!$DA$11:$DA$17</definedName>
    <definedName name="A126024846L_Latest">Data6!$DA$17</definedName>
    <definedName name="A126024850C">Data6!$HE$1:$HE$10,Data6!$HE$11:$HE$17</definedName>
    <definedName name="A126024850C_Data">Data6!$HE$11:$HE$17</definedName>
    <definedName name="A126024850C_Latest">Data6!$HE$17</definedName>
    <definedName name="A126024854L">Data7!$E$1:$E$10,Data7!$E$11:$E$17</definedName>
    <definedName name="A126024854L_Data">Data7!$E$11:$E$17</definedName>
    <definedName name="A126024854L_Latest">Data7!$E$17</definedName>
    <definedName name="A126025434K">Data7!$AR$1:$AR$10,Data7!$AR$11:$AR$17</definedName>
    <definedName name="A126025434K_Data">Data7!$AR$11:$AR$17</definedName>
    <definedName name="A126025434K_Latest">Data7!$AR$17</definedName>
    <definedName name="A126025438V">Data7!$BP$1:$BP$10,Data7!$BP$11:$BP$17</definedName>
    <definedName name="A126025438V_Data">Data7!$BP$11:$BP$17</definedName>
    <definedName name="A126025438V_Latest">Data7!$BP$17</definedName>
    <definedName name="A126025442K">Data7!$DL$1:$DL$10,Data7!$DL$11:$DL$17</definedName>
    <definedName name="A126025442K_Data">Data7!$DL$11:$DL$17</definedName>
    <definedName name="A126025442K_Latest">Data7!$DL$17</definedName>
    <definedName name="A126025446V">Data6!$FX$1:$FX$10,Data6!$FX$11:$FX$17</definedName>
    <definedName name="A126025446V_Data">Data6!$FX$11:$FX$17</definedName>
    <definedName name="A126025446V_Latest">Data6!$FX$17</definedName>
    <definedName name="A126025450K">Data7!$T$1:$T$10,Data7!$T$11:$T$17</definedName>
    <definedName name="A126025450K_Data">Data7!$T$11:$T$17</definedName>
    <definedName name="A126025450K_Latest">Data7!$T$17</definedName>
    <definedName name="A126025454V">Data6!$AV$1:$AV$10,Data6!$AV$11:$AV$17</definedName>
    <definedName name="A126025454V_Data">Data6!$AV$11:$AV$17</definedName>
    <definedName name="A126025454V_Latest">Data6!$AV$17</definedName>
    <definedName name="A126025458C">Data6!$DP$1:$DP$10,Data6!$DP$11:$DP$17</definedName>
    <definedName name="A126025458C_Data">Data6!$DP$11:$DP$17</definedName>
    <definedName name="A126025458C_Latest">Data6!$DP$17</definedName>
    <definedName name="A126025462V">Data6!$EN$1:$EN$10,Data6!$EN$11:$EN$17</definedName>
    <definedName name="A126025462V_Data">Data6!$EN$11:$EN$17</definedName>
    <definedName name="A126025462V_Latest">Data6!$EN$17</definedName>
    <definedName name="A126025466C">Data7!$CN$1:$CN$10,Data7!$CN$11:$CN$17</definedName>
    <definedName name="A126025466C_Data">Data7!$CN$11:$CN$17</definedName>
    <definedName name="A126025466C_Latest">Data7!$CN$17</definedName>
    <definedName name="A126025470V">Data7!$EJ$1:$EJ$10,Data7!$EJ$11:$EJ$17</definedName>
    <definedName name="A126025470V_Data">Data7!$EJ$11:$EJ$17</definedName>
    <definedName name="A126025470V_Latest">Data7!$EJ$17</definedName>
    <definedName name="A126025474C">Data5!$IP$1:$IP$10,Data5!$IP$11:$IP$17</definedName>
    <definedName name="A126025474C_Data">Data5!$IP$11:$IP$17</definedName>
    <definedName name="A126025474C_Latest">Data5!$IP$17</definedName>
    <definedName name="A126025478L">Data6!$FF$1:$FF$10,Data6!$FF$11:$FF$17</definedName>
    <definedName name="A126025478L_Data">Data6!$FF$11:$FF$17</definedName>
    <definedName name="A126025478L_Latest">Data6!$FF$17</definedName>
    <definedName name="A126025482C">Data6!$HT$1:$HT$10,Data6!$HT$11:$HT$17</definedName>
    <definedName name="A126025482C_Data">Data6!$HT$11:$HT$17</definedName>
    <definedName name="A126025482C_Latest">Data6!$HT$17</definedName>
    <definedName name="A126025486L">Data6!$X$1:$X$10,Data6!$X$11:$X$17</definedName>
    <definedName name="A126025486L_Data">Data6!$X$11:$X$17</definedName>
    <definedName name="A126025486L_Latest">Data6!$X$17</definedName>
    <definedName name="A126025490C">Data6!$BT$1:$BT$10,Data6!$BT$11:$BT$17</definedName>
    <definedName name="A126025490C_Data">Data6!$BT$11:$BT$17</definedName>
    <definedName name="A126025490C_Latest">Data6!$BT$17</definedName>
    <definedName name="A126025494L">Data6!$CR$1:$CR$10,Data6!$CR$11:$CR$17</definedName>
    <definedName name="A126025494L_Data">Data6!$CR$11:$CR$17</definedName>
    <definedName name="A126025494L_Latest">Data6!$CR$17</definedName>
    <definedName name="A126025498W">Data6!$GV$1:$GV$10,Data6!$GV$11:$GV$17</definedName>
    <definedName name="A126025498W_Data">Data6!$GV$11:$GV$17</definedName>
    <definedName name="A126025498W_Latest">Data6!$GV$17</definedName>
    <definedName name="A126025502A">Data6!$IL$1:$IL$10,Data6!$IL$11:$IL$17</definedName>
    <definedName name="A126025502A_Data">Data6!$IL$11:$IL$17</definedName>
    <definedName name="A126025502A_Latest">Data6!$IL$17</definedName>
    <definedName name="A126026082K">Data7!$AX$1:$AX$10,Data7!$AX$11:$AX$17</definedName>
    <definedName name="A126026082K_Data">Data7!$AX$11:$AX$17</definedName>
    <definedName name="A126026082K_Latest">Data7!$AX$17</definedName>
    <definedName name="A126026086V">Data7!$BV$1:$BV$10,Data7!$BV$11:$BV$17</definedName>
    <definedName name="A126026086V_Data">Data7!$BV$11:$BV$17</definedName>
    <definedName name="A126026086V_Latest">Data7!$BV$17</definedName>
    <definedName name="A126026090K">Data7!$DR$1:$DR$10,Data7!$DR$11:$DR$17</definedName>
    <definedName name="A126026090K_Data">Data7!$DR$11:$DR$17</definedName>
    <definedName name="A126026090K_Latest">Data7!$DR$17</definedName>
    <definedName name="A126026094V">Data6!$GD$1:$GD$10,Data6!$GD$11:$GD$17</definedName>
    <definedName name="A126026094V_Data">Data6!$GD$11:$GD$17</definedName>
    <definedName name="A126026094V_Latest">Data6!$GD$17</definedName>
    <definedName name="A126026098C">Data7!$Z$1:$Z$10,Data7!$Z$11:$Z$17</definedName>
    <definedName name="A126026098C_Data">Data7!$Z$11:$Z$17</definedName>
    <definedName name="A126026098C_Latest">Data7!$Z$17</definedName>
    <definedName name="A126026102J">Data6!$BB$1:$BB$10,Data6!$BB$11:$BB$17</definedName>
    <definedName name="A126026102J_Data">Data6!$BB$11:$BB$17</definedName>
    <definedName name="A126026102J_Latest">Data6!$BB$17</definedName>
    <definedName name="A126026106T">Data6!$DV$1:$DV$10,Data6!$DV$11:$DV$17</definedName>
    <definedName name="A126026106T_Data">Data6!$DV$11:$DV$17</definedName>
    <definedName name="A126026106T_Latest">Data6!$DV$17</definedName>
    <definedName name="A126026114T">Data7!$CT$1:$CT$10,Data7!$CT$11:$CT$17</definedName>
    <definedName name="A126026114T_Data">Data7!$CT$11:$CT$17</definedName>
    <definedName name="A126026114T_Latest">Data7!$CT$17</definedName>
    <definedName name="A126026118A">Data7!$EP$1:$EP$10,Data7!$EP$11:$EP$17</definedName>
    <definedName name="A126026118A_Data">Data7!$EP$11:$EP$17</definedName>
    <definedName name="A126026118A_Latest">Data7!$EP$17</definedName>
    <definedName name="A126026122T">Data6!$F$1:$F$10,Data6!$F$11:$F$17</definedName>
    <definedName name="A126026122T_Data">Data6!$F$11:$F$17</definedName>
    <definedName name="A126026122T_Latest">Data6!$F$17</definedName>
    <definedName name="A126026134A">Data6!$AD$1:$AD$10,Data6!$AD$11:$AD$17</definedName>
    <definedName name="A126026134A_Data">Data6!$AD$11:$AD$17</definedName>
    <definedName name="A126026134A_Latest">Data6!$AD$17</definedName>
    <definedName name="A126026138K">Data6!$BZ$1:$BZ$10,Data6!$BZ$11:$BZ$17</definedName>
    <definedName name="A126026138K_Data">Data6!$BZ$11:$BZ$17</definedName>
    <definedName name="A126026138K_Latest">Data6!$BZ$17</definedName>
    <definedName name="A126026142A">Data6!$CX$1:$CX$10,Data6!$CX$11:$CX$17</definedName>
    <definedName name="A126026142A_Data">Data6!$CX$11:$CX$17</definedName>
    <definedName name="A126026142A_Latest">Data6!$CX$17</definedName>
    <definedName name="A126026146K">Data6!$HB$1:$HB$10,Data6!$HB$11:$HB$17</definedName>
    <definedName name="A126026146K_Data">Data6!$HB$11:$HB$17</definedName>
    <definedName name="A126026146K_Latest">Data6!$HB$17</definedName>
    <definedName name="A126026150A">Data7!$B$1:$B$10,Data7!$B$11:$B$17</definedName>
    <definedName name="A126026150A_Data">Data7!$B$11:$B$17</definedName>
    <definedName name="A126026150A_Latest">Data7!$B$17</definedName>
    <definedName name="A126026730W">Data7!$AO$1:$AO$10,Data7!$AO$11:$AO$17</definedName>
    <definedName name="A126026730W_Data">Data7!$AO$11:$AO$17</definedName>
    <definedName name="A126026730W_Latest">Data7!$AO$17</definedName>
    <definedName name="A126026734F">Data7!$BM$1:$BM$10,Data7!$BM$11:$BM$17</definedName>
    <definedName name="A126026734F_Data">Data7!$BM$11:$BM$17</definedName>
    <definedName name="A126026734F_Latest">Data7!$BM$17</definedName>
    <definedName name="A126026738R">Data7!$DI$1:$DI$10,Data7!$DI$11:$DI$17</definedName>
    <definedName name="A126026738R_Data">Data7!$DI$11:$DI$17</definedName>
    <definedName name="A126026738R_Latest">Data7!$DI$17</definedName>
    <definedName name="A126026742F">Data6!$FU$1:$FU$10,Data6!$FU$11:$FU$17</definedName>
    <definedName name="A126026742F_Data">Data6!$FU$11:$FU$17</definedName>
    <definedName name="A126026742F_Latest">Data6!$FU$17</definedName>
    <definedName name="A126026746R">Data7!$Q$1:$Q$10,Data7!$Q$11:$Q$17</definedName>
    <definedName name="A126026746R_Data">Data7!$Q$11:$Q$17</definedName>
    <definedName name="A126026746R_Latest">Data7!$Q$17</definedName>
    <definedName name="A126026750F">Data6!$AS$1:$AS$10,Data6!$AS$11:$AS$17</definedName>
    <definedName name="A126026750F_Data">Data6!$AS$11:$AS$17</definedName>
    <definedName name="A126026750F_Latest">Data6!$AS$17</definedName>
    <definedName name="A126026754R">Data6!$DM$1:$DM$10,Data6!$DM$11:$DM$17</definedName>
    <definedName name="A126026754R_Data">Data6!$DM$11:$DM$17</definedName>
    <definedName name="A126026754R_Latest">Data6!$DM$17</definedName>
    <definedName name="A126026758X">Data6!$EK$1:$EK$10,Data6!$EK$11:$EK$17</definedName>
    <definedName name="A126026758X_Data">Data6!$EK$11:$EK$17</definedName>
    <definedName name="A126026758X_Latest">Data6!$EK$17</definedName>
    <definedName name="A126026762R">Data7!$CK$1:$CK$10,Data7!$CK$11:$CK$17</definedName>
    <definedName name="A126026762R_Data">Data7!$CK$11:$CK$17</definedName>
    <definedName name="A126026762R_Latest">Data7!$CK$17</definedName>
    <definedName name="A126026766X">Data7!$EG$1:$EG$10,Data7!$EG$11:$EG$17</definedName>
    <definedName name="A126026766X_Data">Data7!$EG$11:$EG$17</definedName>
    <definedName name="A126026766X_Latest">Data7!$EG$17</definedName>
    <definedName name="A126026770R">Data5!$IM$1:$IM$10,Data5!$IM$11:$IM$17</definedName>
    <definedName name="A126026770R_Data">Data5!$IM$11:$IM$17</definedName>
    <definedName name="A126026770R_Latest">Data5!$IM$17</definedName>
    <definedName name="A126026774X">Data6!$FC$1:$FC$10,Data6!$FC$11:$FC$17</definedName>
    <definedName name="A126026774X_Data">Data6!$FC$11:$FC$17</definedName>
    <definedName name="A126026774X_Latest">Data6!$FC$17</definedName>
    <definedName name="A126026778J">Data6!$HQ$1:$HQ$10,Data6!$HQ$11:$HQ$17</definedName>
    <definedName name="A126026778J_Data">Data6!$HQ$11:$HQ$17</definedName>
    <definedName name="A126026778J_Latest">Data6!$HQ$17</definedName>
    <definedName name="A126026782X">Data6!$U$1:$U$10,Data6!$U$11:$U$17</definedName>
    <definedName name="A126026782X_Data">Data6!$U$11:$U$17</definedName>
    <definedName name="A126026782X_Latest">Data6!$U$17</definedName>
    <definedName name="A126026786J">Data6!$BQ$1:$BQ$10,Data6!$BQ$11:$BQ$17</definedName>
    <definedName name="A126026786J_Data">Data6!$BQ$11:$BQ$17</definedName>
    <definedName name="A126026786J_Latest">Data6!$BQ$17</definedName>
    <definedName name="A126026790X">Data6!$CO$1:$CO$10,Data6!$CO$11:$CO$17</definedName>
    <definedName name="A126026790X_Data">Data6!$CO$11:$CO$17</definedName>
    <definedName name="A126026790X_Latest">Data6!$CO$17</definedName>
    <definedName name="A126026794J">Data6!$GS$1:$GS$10,Data6!$GS$11:$GS$17</definedName>
    <definedName name="A126026794J_Data">Data6!$GS$11:$GS$17</definedName>
    <definedName name="A126026794J_Latest">Data6!$GS$17</definedName>
    <definedName name="A126026798T">Data6!$II$1:$II$10,Data6!$II$11:$II$17</definedName>
    <definedName name="A126026798T_Data">Data6!$II$11:$II$17</definedName>
    <definedName name="A126026798T_Latest">Data6!$II$17</definedName>
    <definedName name="A126027378R">Data8!$GT$1:$GT$10,Data8!$GT$11:$GT$17</definedName>
    <definedName name="A126027378R_Data">Data8!$GT$11:$GT$17</definedName>
    <definedName name="A126027378R_Latest">Data8!$GT$17</definedName>
    <definedName name="A126027382F">Data8!$HR$1:$HR$10,Data8!$HR$11:$HR$17</definedName>
    <definedName name="A126027382F_Data">Data8!$HR$11:$HR$17</definedName>
    <definedName name="A126027382F_Latest">Data8!$HR$17</definedName>
    <definedName name="A126027386R">Data9!$X$1:$X$10,Data9!$X$11:$X$17</definedName>
    <definedName name="A126027386R_Data">Data9!$X$11:$X$17</definedName>
    <definedName name="A126027386R_Latest">Data9!$X$17</definedName>
    <definedName name="A126027390F">Data8!$CJ$1:$CJ$10,Data8!$CJ$11:$CJ$17</definedName>
    <definedName name="A126027390F_Data">Data8!$CJ$11:$CJ$17</definedName>
    <definedName name="A126027390F_Latest">Data8!$CJ$17</definedName>
    <definedName name="A126027394R">Data8!$FV$1:$FV$10,Data8!$FV$11:$FV$17</definedName>
    <definedName name="A126027394R_Data">Data8!$FV$11:$FV$17</definedName>
    <definedName name="A126027394R_Latest">Data8!$FV$17</definedName>
    <definedName name="A126027398X">Data7!$GX$1:$GX$10,Data7!$GX$11:$GX$17</definedName>
    <definedName name="A126027398X_Data">Data7!$GX$11:$GX$17</definedName>
    <definedName name="A126027398X_Latest">Data7!$GX$17</definedName>
    <definedName name="A126027402C">Data8!$AB$1:$AB$10,Data8!$AB$11:$AB$17</definedName>
    <definedName name="A126027402C_Data">Data8!$AB$11:$AB$17</definedName>
    <definedName name="A126027402C_Latest">Data8!$AB$17</definedName>
    <definedName name="A126027406L">Data8!$AZ$1:$AZ$10,Data8!$AZ$11:$AZ$17</definedName>
    <definedName name="A126027406L_Data">Data8!$AZ$11:$AZ$17</definedName>
    <definedName name="A126027406L_Latest">Data8!$AZ$17</definedName>
    <definedName name="A126027410C">Data8!$IP$1:$IP$10,Data8!$IP$11:$IP$17</definedName>
    <definedName name="A126027410C_Data">Data8!$IP$11:$IP$17</definedName>
    <definedName name="A126027410C_Latest">Data8!$IP$17</definedName>
    <definedName name="A126027414L">Data9!$AV$1:$AV$10,Data9!$AV$11:$AV$17</definedName>
    <definedName name="A126027414L_Data">Data9!$AV$11:$AV$17</definedName>
    <definedName name="A126027414L_Latest">Data9!$AV$17</definedName>
    <definedName name="A126027418W">Data7!$FB$1:$FB$10,Data7!$FB$11:$FB$17</definedName>
    <definedName name="A126027418W_Data">Data7!$FB$11:$FB$17</definedName>
    <definedName name="A126027418W_Latest">Data7!$FB$17</definedName>
    <definedName name="A126027422L">Data8!$BR$1:$BR$10,Data8!$BR$11:$BR$17</definedName>
    <definedName name="A126027422L_Data">Data8!$BR$11:$BR$17</definedName>
    <definedName name="A126027422L_Latest">Data8!$BR$17</definedName>
    <definedName name="A126027426W">Data8!$EF$1:$EF$10,Data8!$EF$11:$EF$17</definedName>
    <definedName name="A126027426W_Data">Data8!$EF$11:$EF$17</definedName>
    <definedName name="A126027426W_Latest">Data8!$EF$17</definedName>
    <definedName name="A126027430L">Data7!$FZ$1:$FZ$10,Data7!$FZ$11:$FZ$17</definedName>
    <definedName name="A126027430L_Data">Data7!$FZ$11:$FZ$17</definedName>
    <definedName name="A126027430L_Latest">Data7!$FZ$17</definedName>
    <definedName name="A126027434W">Data7!$HV$1:$HV$10,Data7!$HV$11:$HV$17</definedName>
    <definedName name="A126027434W_Data">Data7!$HV$11:$HV$17</definedName>
    <definedName name="A126027434W_Latest">Data7!$HV$17</definedName>
    <definedName name="A126027438F">Data8!$D$1:$D$10,Data8!$D$11:$D$17</definedName>
    <definedName name="A126027438F_Data">Data8!$D$11:$D$17</definedName>
    <definedName name="A126027438F_Latest">Data8!$D$17</definedName>
    <definedName name="A126027442W">Data8!$DH$1:$DH$10,Data8!$DH$11:$DH$17</definedName>
    <definedName name="A126027442W_Data">Data8!$DH$11:$DH$17</definedName>
    <definedName name="A126027442W_Latest">Data8!$DH$17</definedName>
    <definedName name="A126027446F">Data8!$EX$1:$EX$10,Data8!$EX$11:$EX$17</definedName>
    <definedName name="A126027446F_Data">Data8!$EX$11:$EX$17</definedName>
    <definedName name="A126027446F_Latest">Data8!$EX$17</definedName>
    <definedName name="A126028026C">Data8!$HO$1:$HO$10,Data8!$HO$11:$HO$17</definedName>
    <definedName name="A126028026C_Data">Data8!$HO$11:$HO$17</definedName>
    <definedName name="A126028026C_Latest">Data8!$HO$17</definedName>
    <definedName name="A126028030V">Data8!$IM$1:$IM$10,Data8!$IM$11:$IM$17</definedName>
    <definedName name="A126028030V_Data">Data8!$IM$11:$IM$17</definedName>
    <definedName name="A126028030V_Latest">Data8!$IM$17</definedName>
    <definedName name="A126028034C">Data9!$AS$1:$AS$10,Data9!$AS$11:$AS$17</definedName>
    <definedName name="A126028034C_Data">Data9!$AS$11:$AS$17</definedName>
    <definedName name="A126028034C_Latest">Data9!$AS$17</definedName>
    <definedName name="A126028038L">Data8!$DE$1:$DE$10,Data8!$DE$11:$DE$17</definedName>
    <definedName name="A126028038L_Data">Data8!$DE$11:$DE$17</definedName>
    <definedName name="A126028038L_Latest">Data8!$DE$17</definedName>
    <definedName name="A126028042C">Data8!$GQ$1:$GQ$10,Data8!$GQ$11:$GQ$17</definedName>
    <definedName name="A126028042C_Data">Data8!$GQ$11:$GQ$17</definedName>
    <definedName name="A126028042C_Latest">Data8!$GQ$17</definedName>
    <definedName name="A126028046L">Data7!$HS$1:$HS$10,Data7!$HS$11:$HS$17</definedName>
    <definedName name="A126028046L_Data">Data7!$HS$11:$HS$17</definedName>
    <definedName name="A126028046L_Latest">Data7!$HS$17</definedName>
    <definedName name="A126028050C">Data8!$AW$1:$AW$10,Data8!$AW$11:$AW$17</definedName>
    <definedName name="A126028050C_Data">Data8!$AW$11:$AW$17</definedName>
    <definedName name="A126028050C_Latest">Data8!$AW$17</definedName>
    <definedName name="A126028058W">Data9!$U$1:$U$10,Data9!$U$11:$U$17</definedName>
    <definedName name="A126028058W_Data">Data9!$U$11:$U$17</definedName>
    <definedName name="A126028058W_Latest">Data9!$U$17</definedName>
    <definedName name="A126028062L">Data9!$BQ$1:$BQ$10,Data9!$BQ$11:$BQ$17</definedName>
    <definedName name="A126028062L_Data">Data9!$BQ$11:$BQ$17</definedName>
    <definedName name="A126028062L_Latest">Data9!$BQ$17</definedName>
    <definedName name="A126028066W">Data7!$FW$1:$FW$10,Data7!$FW$11:$FW$17</definedName>
    <definedName name="A126028066W_Data">Data7!$FW$11:$FW$17</definedName>
    <definedName name="A126028066W_Latest">Data7!$FW$17</definedName>
    <definedName name="A126028078F">Data7!$GU$1:$GU$10,Data7!$GU$11:$GU$17</definedName>
    <definedName name="A126028078F_Data">Data7!$GU$11:$GU$17</definedName>
    <definedName name="A126028078F_Latest">Data7!$GU$17</definedName>
    <definedName name="A126028082W">Data7!$IQ$1:$IQ$10,Data7!$IQ$11:$IQ$17</definedName>
    <definedName name="A126028082W_Data">Data7!$IQ$11:$IQ$17</definedName>
    <definedName name="A126028082W_Latest">Data7!$IQ$17</definedName>
    <definedName name="A126028086F">Data8!$Y$1:$Y$10,Data8!$Y$11:$Y$17</definedName>
    <definedName name="A126028086F_Data">Data8!$Y$11:$Y$17</definedName>
    <definedName name="A126028086F_Latest">Data8!$Y$17</definedName>
    <definedName name="A126028090W">Data8!$EC$1:$EC$10,Data8!$EC$11:$EC$17</definedName>
    <definedName name="A126028090W_Data">Data8!$EC$11:$EC$17</definedName>
    <definedName name="A126028090W_Latest">Data8!$EC$17</definedName>
    <definedName name="A126028094F">Data8!$FS$1:$FS$10,Data8!$FS$11:$FS$17</definedName>
    <definedName name="A126028094F_Data">Data8!$FS$11:$FS$17</definedName>
    <definedName name="A126028094F_Latest">Data8!$FS$17</definedName>
    <definedName name="A126028674A">Data8!$HC$1:$HC$10,Data8!$HC$11:$HC$17</definedName>
    <definedName name="A126028674A_Data">Data8!$HC$11:$HC$17</definedName>
    <definedName name="A126028674A_Latest">Data8!$HC$17</definedName>
    <definedName name="A126028678K">Data8!$IA$1:$IA$10,Data8!$IA$11:$IA$17</definedName>
    <definedName name="A126028678K_Data">Data8!$IA$11:$IA$17</definedName>
    <definedName name="A126028678K_Latest">Data8!$IA$17</definedName>
    <definedName name="A126028682A">Data9!$AG$1:$AG$10,Data9!$AG$11:$AG$17</definedName>
    <definedName name="A126028682A_Data">Data9!$AG$11:$AG$17</definedName>
    <definedName name="A126028682A_Latest">Data9!$AG$17</definedName>
    <definedName name="A126028686K">Data8!$CS$1:$CS$10,Data8!$CS$11:$CS$17</definedName>
    <definedName name="A126028686K_Data">Data8!$CS$11:$CS$17</definedName>
    <definedName name="A126028686K_Latest">Data8!$CS$17</definedName>
    <definedName name="A126028690A">Data8!$GE$1:$GE$10,Data8!$GE$11:$GE$17</definedName>
    <definedName name="A126028690A_Data">Data8!$GE$11:$GE$17</definedName>
    <definedName name="A126028690A_Latest">Data8!$GE$17</definedName>
    <definedName name="A126028694K">Data7!$HG$1:$HG$10,Data7!$HG$11:$HG$17</definedName>
    <definedName name="A126028694K_Data">Data7!$HG$11:$HG$17</definedName>
    <definedName name="A126028694K_Latest">Data7!$HG$17</definedName>
    <definedName name="A126028698V">Data8!$AK$1:$AK$10,Data8!$AK$11:$AK$17</definedName>
    <definedName name="A126028698V_Data">Data8!$AK$11:$AK$17</definedName>
    <definedName name="A126028698V_Latest">Data8!$AK$17</definedName>
    <definedName name="A126028702X">Data8!$BI$1:$BI$10,Data8!$BI$11:$BI$17</definedName>
    <definedName name="A126028702X_Data">Data8!$BI$11:$BI$17</definedName>
    <definedName name="A126028702X_Latest">Data8!$BI$17</definedName>
    <definedName name="A126028706J">Data9!$I$1:$I$10,Data9!$I$11:$I$17</definedName>
    <definedName name="A126028706J_Data">Data9!$I$11:$I$17</definedName>
    <definedName name="A126028706J_Latest">Data9!$I$17</definedName>
    <definedName name="A126028710X">Data9!$BE$1:$BE$10,Data9!$BE$11:$BE$17</definedName>
    <definedName name="A126028710X_Data">Data9!$BE$11:$BE$17</definedName>
    <definedName name="A126028710X_Latest">Data9!$BE$17</definedName>
    <definedName name="A126028714J">Data7!$FK$1:$FK$10,Data7!$FK$11:$FK$17</definedName>
    <definedName name="A126028714J_Data">Data7!$FK$11:$FK$17</definedName>
    <definedName name="A126028714J_Latest">Data7!$FK$17</definedName>
    <definedName name="A126028718T">Data8!$CA$1:$CA$10,Data8!$CA$11:$CA$17</definedName>
    <definedName name="A126028718T_Data">Data8!$CA$11:$CA$17</definedName>
    <definedName name="A126028718T_Latest">Data8!$CA$17</definedName>
    <definedName name="A126028722J">Data8!$EO$1:$EO$10,Data8!$EO$11:$EO$17</definedName>
    <definedName name="A126028722J_Data">Data8!$EO$11:$EO$17</definedName>
    <definedName name="A126028722J_Latest">Data8!$EO$17</definedName>
    <definedName name="A126028726T">Data7!$GI$1:$GI$10,Data7!$GI$11:$GI$17</definedName>
    <definedName name="A126028726T_Data">Data7!$GI$11:$GI$17</definedName>
    <definedName name="A126028726T_Latest">Data7!$GI$17</definedName>
    <definedName name="A126028730J">Data7!$IE$1:$IE$10,Data7!$IE$11:$IE$17</definedName>
    <definedName name="A126028730J_Data">Data7!$IE$11:$IE$17</definedName>
    <definedName name="A126028730J_Latest">Data7!$IE$17</definedName>
    <definedName name="A126028734T">Data8!$M$1:$M$10,Data8!$M$11:$M$17</definedName>
    <definedName name="A126028734T_Data">Data8!$M$11:$M$17</definedName>
    <definedName name="A126028734T_Latest">Data8!$M$17</definedName>
    <definedName name="A126028738A">Data8!$DQ$1:$DQ$10,Data8!$DQ$11:$DQ$17</definedName>
    <definedName name="A126028738A_Data">Data8!$DQ$11:$DQ$17</definedName>
    <definedName name="A126028738A_Latest">Data8!$DQ$17</definedName>
    <definedName name="A126028742T">Data8!$FG$1:$FG$10,Data8!$FG$11:$FG$17</definedName>
    <definedName name="A126028742T_Data">Data8!$FG$11:$FG$17</definedName>
    <definedName name="A126028742T_Latest">Data8!$FG$17</definedName>
    <definedName name="A126029322R">Data8!$HL$1:$HL$10,Data8!$HL$11:$HL$17</definedName>
    <definedName name="A126029322R_Data">Data8!$HL$11:$HL$17</definedName>
    <definedName name="A126029322R_Latest">Data8!$HL$17</definedName>
    <definedName name="A126029326X">Data8!$IJ$1:$IJ$10,Data8!$IJ$11:$IJ$17</definedName>
    <definedName name="A126029326X_Data">Data8!$IJ$11:$IJ$17</definedName>
    <definedName name="A126029326X_Latest">Data8!$IJ$17</definedName>
    <definedName name="A126029330R">Data9!$AP$1:$AP$10,Data9!$AP$11:$AP$17</definedName>
    <definedName name="A126029330R_Data">Data9!$AP$11:$AP$17</definedName>
    <definedName name="A126029330R_Latest">Data9!$AP$17</definedName>
    <definedName name="A126029334X">Data8!$DB$1:$DB$10,Data8!$DB$11:$DB$17</definedName>
    <definedName name="A126029334X_Data">Data8!$DB$11:$DB$17</definedName>
    <definedName name="A126029334X_Latest">Data8!$DB$17</definedName>
    <definedName name="A126029338J">Data8!$GN$1:$GN$10,Data8!$GN$11:$GN$17</definedName>
    <definedName name="A126029338J_Data">Data8!$GN$11:$GN$17</definedName>
    <definedName name="A126029338J_Latest">Data8!$GN$17</definedName>
    <definedName name="A126029342X">Data7!$HP$1:$HP$10,Data7!$HP$11:$HP$17</definedName>
    <definedName name="A126029342X_Data">Data7!$HP$11:$HP$17</definedName>
    <definedName name="A126029342X_Latest">Data7!$HP$17</definedName>
    <definedName name="A126029346J">Data8!$AT$1:$AT$10,Data8!$AT$11:$AT$17</definedName>
    <definedName name="A126029346J_Data">Data8!$AT$11:$AT$17</definedName>
    <definedName name="A126029346J_Latest">Data8!$AT$17</definedName>
    <definedName name="A126029350X">Data8!$BO$1:$BO$10,Data8!$BO$11:$BO$17</definedName>
    <definedName name="A126029350X_Data">Data8!$BO$11:$BO$17</definedName>
    <definedName name="A126029350X_Latest">Data8!$BO$17</definedName>
    <definedName name="A126029354J">Data9!$R$1:$R$10,Data9!$R$11:$R$17</definedName>
    <definedName name="A126029354J_Data">Data9!$R$11:$R$17</definedName>
    <definedName name="A126029354J_Latest">Data9!$R$17</definedName>
    <definedName name="A126029358T">Data9!$BN$1:$BN$10,Data9!$BN$11:$BN$17</definedName>
    <definedName name="A126029358T_Data">Data9!$BN$11:$BN$17</definedName>
    <definedName name="A126029358T_Latest">Data9!$BN$17</definedName>
    <definedName name="A126029362J">Data7!$FT$1:$FT$10,Data7!$FT$11:$FT$17</definedName>
    <definedName name="A126029362J_Data">Data7!$FT$11:$FT$17</definedName>
    <definedName name="A126029362J_Latest">Data7!$FT$17</definedName>
    <definedName name="A126029366T">Data8!$CG$1:$CG$10,Data8!$CG$11:$CG$17</definedName>
    <definedName name="A126029366T_Data">Data8!$CG$11:$CG$17</definedName>
    <definedName name="A126029366T_Latest">Data8!$CG$17</definedName>
    <definedName name="A126029370J">Data8!$EU$1:$EU$10,Data8!$EU$11:$EU$17</definedName>
    <definedName name="A126029370J_Data">Data8!$EU$11:$EU$17</definedName>
    <definedName name="A126029370J_Latest">Data8!$EU$17</definedName>
    <definedName name="A126029374T">Data7!$GR$1:$GR$10,Data7!$GR$11:$GR$17</definedName>
    <definedName name="A126029374T_Data">Data7!$GR$11:$GR$17</definedName>
    <definedName name="A126029374T_Latest">Data7!$GR$17</definedName>
    <definedName name="A126029378A">Data7!$IN$1:$IN$10,Data7!$IN$11:$IN$17</definedName>
    <definedName name="A126029378A_Data">Data7!$IN$11:$IN$17</definedName>
    <definedName name="A126029378A_Latest">Data7!$IN$17</definedName>
    <definedName name="A126029382T">Data8!$V$1:$V$10,Data8!$V$11:$V$17</definedName>
    <definedName name="A126029382T_Data">Data8!$V$11:$V$17</definedName>
    <definedName name="A126029382T_Latest">Data8!$V$17</definedName>
    <definedName name="A126029386A">Data8!$DZ$1:$DZ$10,Data8!$DZ$11:$DZ$17</definedName>
    <definedName name="A126029386A_Data">Data8!$DZ$11:$DZ$17</definedName>
    <definedName name="A126029386A_Latest">Data8!$DZ$17</definedName>
    <definedName name="A126029390T">Data8!$FP$1:$FP$10,Data8!$FP$11:$FP$17</definedName>
    <definedName name="A126029390T_Data">Data8!$FP$11:$FP$17</definedName>
    <definedName name="A126029390T_Latest">Data8!$FP$17</definedName>
    <definedName name="A126029970L">Data8!$HI$1:$HI$10,Data8!$HI$11:$HI$17</definedName>
    <definedName name="A126029970L_Data">Data8!$HI$11:$HI$17</definedName>
    <definedName name="A126029970L_Latest">Data8!$HI$17</definedName>
    <definedName name="A126029974W">Data8!$IG$1:$IG$10,Data8!$IG$11:$IG$17</definedName>
    <definedName name="A126029974W_Data">Data8!$IG$11:$IG$17</definedName>
    <definedName name="A126029974W_Latest">Data8!$IG$17</definedName>
    <definedName name="A126029978F">Data9!$AM$1:$AM$10,Data9!$AM$11:$AM$17</definedName>
    <definedName name="A126029978F_Data">Data9!$AM$11:$AM$17</definedName>
    <definedName name="A126029978F_Latest">Data9!$AM$17</definedName>
    <definedName name="A126029982W">Data8!$CY$1:$CY$10,Data8!$CY$11:$CY$17</definedName>
    <definedName name="A126029982W_Data">Data8!$CY$11:$CY$17</definedName>
    <definedName name="A126029982W_Latest">Data8!$CY$17</definedName>
    <definedName name="A126029986F">Data8!$GK$1:$GK$10,Data8!$GK$11:$GK$17</definedName>
    <definedName name="A126029986F_Data">Data8!$GK$11:$GK$17</definedName>
    <definedName name="A126029986F_Latest">Data8!$GK$17</definedName>
    <definedName name="A126029990W">Data7!$HM$1:$HM$10,Data7!$HM$11:$HM$17</definedName>
    <definedName name="A126029990W_Data">Data7!$HM$11:$HM$17</definedName>
    <definedName name="A126029990W_Latest">Data7!$HM$17</definedName>
    <definedName name="A126029994F">Data8!$AQ$1:$AQ$10,Data8!$AQ$11:$AQ$17</definedName>
    <definedName name="A126029994F_Data">Data8!$AQ$11:$AQ$17</definedName>
    <definedName name="A126029994F_Latest">Data8!$AQ$17</definedName>
    <definedName name="A126029998R">Data8!$BL$1:$BL$10,Data8!$BL$11:$BL$17</definedName>
    <definedName name="A126029998R_Data">Data8!$BL$11:$BL$17</definedName>
    <definedName name="A126029998R_Latest">Data8!$BL$17</definedName>
    <definedName name="A126030002A">Data9!$O$1:$O$10,Data9!$O$11:$O$17</definedName>
    <definedName name="A126030002A_Data">Data9!$O$11:$O$17</definedName>
    <definedName name="A126030002A_Latest">Data9!$O$17</definedName>
    <definedName name="A126030006K">Data9!$BK$1:$BK$10,Data9!$BK$11:$BK$17</definedName>
    <definedName name="A126030006K_Data">Data9!$BK$11:$BK$17</definedName>
    <definedName name="A126030006K_Latest">Data9!$BK$17</definedName>
    <definedName name="A126030010A">Data7!$FQ$1:$FQ$10,Data7!$FQ$11:$FQ$17</definedName>
    <definedName name="A126030010A_Data">Data7!$FQ$11:$FQ$17</definedName>
    <definedName name="A126030010A_Latest">Data7!$FQ$17</definedName>
    <definedName name="A126030014K">Data8!$CD$1:$CD$10,Data8!$CD$11:$CD$17</definedName>
    <definedName name="A126030014K_Data">Data8!$CD$11:$CD$17</definedName>
    <definedName name="A126030014K_Latest">Data8!$CD$17</definedName>
    <definedName name="A126030018V">Data8!$ER$1:$ER$10,Data8!$ER$11:$ER$17</definedName>
    <definedName name="A126030018V_Data">Data8!$ER$11:$ER$17</definedName>
    <definedName name="A126030018V_Latest">Data8!$ER$17</definedName>
    <definedName name="A126030022K">Data7!$GO$1:$GO$10,Data7!$GO$11:$GO$17</definedName>
    <definedName name="A126030022K_Data">Data7!$GO$11:$GO$17</definedName>
    <definedName name="A126030022K_Latest">Data7!$GO$17</definedName>
    <definedName name="A126030026V">Data7!$IK$1:$IK$10,Data7!$IK$11:$IK$17</definedName>
    <definedName name="A126030026V_Data">Data7!$IK$11:$IK$17</definedName>
    <definedName name="A126030026V_Latest">Data7!$IK$17</definedName>
    <definedName name="A126030030K">Data8!$S$1:$S$10,Data8!$S$11:$S$17</definedName>
    <definedName name="A126030030K_Data">Data8!$S$11:$S$17</definedName>
    <definedName name="A126030030K_Latest">Data8!$S$17</definedName>
    <definedName name="A126030034V">Data8!$DW$1:$DW$10,Data8!$DW$11:$DW$17</definedName>
    <definedName name="A126030034V_Data">Data8!$DW$11:$DW$17</definedName>
    <definedName name="A126030034V_Latest">Data8!$DW$17</definedName>
    <definedName name="A126030038C">Data8!$FM$1:$FM$10,Data8!$FM$11:$FM$17</definedName>
    <definedName name="A126030038C_Data">Data8!$FM$11:$FM$17</definedName>
    <definedName name="A126030038C_Latest">Data8!$FM$17</definedName>
    <definedName name="A126030618X">Data8!$GZ$1:$GZ$10,Data8!$GZ$11:$GZ$17</definedName>
    <definedName name="A126030618X_Data">Data8!$GZ$11:$GZ$17</definedName>
    <definedName name="A126030618X_Latest">Data8!$GZ$17</definedName>
    <definedName name="A126030622R">Data8!$HX$1:$HX$10,Data8!$HX$11:$HX$17</definedName>
    <definedName name="A126030622R_Data">Data8!$HX$11:$HX$17</definedName>
    <definedName name="A126030622R_Latest">Data8!$HX$17</definedName>
    <definedName name="A126030626X">Data9!$AD$1:$AD$10,Data9!$AD$11:$AD$17</definedName>
    <definedName name="A126030626X_Data">Data9!$AD$11:$AD$17</definedName>
    <definedName name="A126030626X_Latest">Data9!$AD$17</definedName>
    <definedName name="A126030630R">Data8!$CP$1:$CP$10,Data8!$CP$11:$CP$17</definedName>
    <definedName name="A126030630R_Data">Data8!$CP$11:$CP$17</definedName>
    <definedName name="A126030630R_Latest">Data8!$CP$17</definedName>
    <definedName name="A126030634X">Data8!$GB$1:$GB$10,Data8!$GB$11:$GB$17</definedName>
    <definedName name="A126030634X_Data">Data8!$GB$11:$GB$17</definedName>
    <definedName name="A126030634X_Latest">Data8!$GB$17</definedName>
    <definedName name="A126030638J">Data7!$HD$1:$HD$10,Data7!$HD$11:$HD$17</definedName>
    <definedName name="A126030638J_Data">Data7!$HD$11:$HD$17</definedName>
    <definedName name="A126030638J_Latest">Data7!$HD$17</definedName>
    <definedName name="A126030642X">Data8!$AH$1:$AH$10,Data8!$AH$11:$AH$17</definedName>
    <definedName name="A126030642X_Data">Data8!$AH$11:$AH$17</definedName>
    <definedName name="A126030642X_Latest">Data8!$AH$17</definedName>
    <definedName name="A126030646J">Data8!$BF$1:$BF$10,Data8!$BF$11:$BF$17</definedName>
    <definedName name="A126030646J_Data">Data8!$BF$11:$BF$17</definedName>
    <definedName name="A126030646J_Latest">Data8!$BF$17</definedName>
    <definedName name="A126030650X">Data9!$F$1:$F$10,Data9!$F$11:$F$17</definedName>
    <definedName name="A126030650X_Data">Data9!$F$11:$F$17</definedName>
    <definedName name="A126030650X_Latest">Data9!$F$17</definedName>
    <definedName name="A126030654J">Data9!$BB$1:$BB$10,Data9!$BB$11:$BB$17</definedName>
    <definedName name="A126030654J_Data">Data9!$BB$11:$BB$17</definedName>
    <definedName name="A126030654J_Latest">Data9!$BB$17</definedName>
    <definedName name="A126030658T">Data7!$FH$1:$FH$10,Data7!$FH$11:$FH$17</definedName>
    <definedName name="A126030658T_Data">Data7!$FH$11:$FH$17</definedName>
    <definedName name="A126030658T_Latest">Data7!$FH$17</definedName>
    <definedName name="A126030662J">Data8!$BX$1:$BX$10,Data8!$BX$11:$BX$17</definedName>
    <definedName name="A126030662J_Data">Data8!$BX$11:$BX$17</definedName>
    <definedName name="A126030662J_Latest">Data8!$BX$17</definedName>
    <definedName name="A126030666T">Data8!$EL$1:$EL$10,Data8!$EL$11:$EL$17</definedName>
    <definedName name="A126030666T_Data">Data8!$EL$11:$EL$17</definedName>
    <definedName name="A126030666T_Latest">Data8!$EL$17</definedName>
    <definedName name="A126030670J">Data7!$GF$1:$GF$10,Data7!$GF$11:$GF$17</definedName>
    <definedName name="A126030670J_Data">Data7!$GF$11:$GF$17</definedName>
    <definedName name="A126030670J_Latest">Data7!$GF$17</definedName>
    <definedName name="A126030674T">Data7!$IB$1:$IB$10,Data7!$IB$11:$IB$17</definedName>
    <definedName name="A126030674T_Data">Data7!$IB$11:$IB$17</definedName>
    <definedName name="A126030674T_Latest">Data7!$IB$17</definedName>
    <definedName name="A126030678A">Data8!$J$1:$J$10,Data8!$J$11:$J$17</definedName>
    <definedName name="A126030678A_Data">Data8!$J$11:$J$17</definedName>
    <definedName name="A126030678A_Latest">Data8!$J$17</definedName>
    <definedName name="A126030682T">Data8!$DN$1:$DN$10,Data8!$DN$11:$DN$17</definedName>
    <definedName name="A126030682T_Data">Data8!$DN$11:$DN$17</definedName>
    <definedName name="A126030682T_Latest">Data8!$DN$17</definedName>
    <definedName name="A126030686A">Data8!$FD$1:$FD$10,Data8!$FD$11:$FD$17</definedName>
    <definedName name="A126030686A_Data">Data8!$FD$11:$FD$17</definedName>
    <definedName name="A126030686A_Latest">Data8!$FD$17</definedName>
    <definedName name="A126031266X">Data8!$HF$1:$HF$10,Data8!$HF$11:$HF$17</definedName>
    <definedName name="A126031266X_Data">Data8!$HF$11:$HF$17</definedName>
    <definedName name="A126031266X_Latest">Data8!$HF$17</definedName>
    <definedName name="A126031270R">Data8!$ID$1:$ID$10,Data8!$ID$11:$ID$17</definedName>
    <definedName name="A126031270R_Data">Data8!$ID$11:$ID$17</definedName>
    <definedName name="A126031270R_Latest">Data8!$ID$17</definedName>
    <definedName name="A126031274X">Data9!$AJ$1:$AJ$10,Data9!$AJ$11:$AJ$17</definedName>
    <definedName name="A126031274X_Data">Data9!$AJ$11:$AJ$17</definedName>
    <definedName name="A126031274X_Latest">Data9!$AJ$17</definedName>
    <definedName name="A126031278J">Data8!$CV$1:$CV$10,Data8!$CV$11:$CV$17</definedName>
    <definedName name="A126031278J_Data">Data8!$CV$11:$CV$17</definedName>
    <definedName name="A126031278J_Latest">Data8!$CV$17</definedName>
    <definedName name="A126031282X">Data8!$GH$1:$GH$10,Data8!$GH$11:$GH$17</definedName>
    <definedName name="A126031282X_Data">Data8!$GH$11:$GH$17</definedName>
    <definedName name="A126031282X_Latest">Data8!$GH$17</definedName>
    <definedName name="A126031286J">Data7!$HJ$1:$HJ$10,Data7!$HJ$11:$HJ$17</definedName>
    <definedName name="A126031286J_Data">Data7!$HJ$11:$HJ$17</definedName>
    <definedName name="A126031286J_Latest">Data7!$HJ$17</definedName>
    <definedName name="A126031290X">Data8!$AN$1:$AN$10,Data8!$AN$11:$AN$17</definedName>
    <definedName name="A126031290X_Data">Data8!$AN$11:$AN$17</definedName>
    <definedName name="A126031290X_Latest">Data8!$AN$17</definedName>
    <definedName name="A126031298T">Data9!$L$1:$L$10,Data9!$L$11:$L$17</definedName>
    <definedName name="A126031298T_Data">Data9!$L$11:$L$17</definedName>
    <definedName name="A126031298T_Latest">Data9!$L$17</definedName>
    <definedName name="A126031302W">Data9!$BH$1:$BH$10,Data9!$BH$11:$BH$17</definedName>
    <definedName name="A126031302W_Data">Data9!$BH$11:$BH$17</definedName>
    <definedName name="A126031302W_Latest">Data9!$BH$17</definedName>
    <definedName name="A126031306F">Data7!$FN$1:$FN$10,Data7!$FN$11:$FN$17</definedName>
    <definedName name="A126031306F_Data">Data7!$FN$11:$FN$17</definedName>
    <definedName name="A126031306F_Latest">Data7!$FN$17</definedName>
    <definedName name="A126031318R">Data7!$GL$1:$GL$10,Data7!$GL$11:$GL$17</definedName>
    <definedName name="A126031318R_Data">Data7!$GL$11:$GL$17</definedName>
    <definedName name="A126031318R_Latest">Data7!$GL$17</definedName>
    <definedName name="A126031322F">Data7!$IH$1:$IH$10,Data7!$IH$11:$IH$17</definedName>
    <definedName name="A126031322F_Data">Data7!$IH$11:$IH$17</definedName>
    <definedName name="A126031322F_Latest">Data7!$IH$17</definedName>
    <definedName name="A126031326R">Data8!$P$1:$P$10,Data8!$P$11:$P$17</definedName>
    <definedName name="A126031326R_Data">Data8!$P$11:$P$17</definedName>
    <definedName name="A126031326R_Latest">Data8!$P$17</definedName>
    <definedName name="A126031330F">Data8!$DT$1:$DT$10,Data8!$DT$11:$DT$17</definedName>
    <definedName name="A126031330F_Data">Data8!$DT$11:$DT$17</definedName>
    <definedName name="A126031330F_Latest">Data8!$DT$17</definedName>
    <definedName name="A126031334R">Data8!$FJ$1:$FJ$10,Data8!$FJ$11:$FJ$17</definedName>
    <definedName name="A126031334R_Data">Data8!$FJ$11:$FJ$17</definedName>
    <definedName name="A126031334R_Latest">Data8!$FJ$17</definedName>
    <definedName name="A126031914K">Data8!$GW$1:$GW$10,Data8!$GW$11:$GW$17</definedName>
    <definedName name="A126031914K_Data">Data8!$GW$11:$GW$17</definedName>
    <definedName name="A126031914K_Latest">Data8!$GW$17</definedName>
    <definedName name="A126031918V">Data8!$HU$1:$HU$10,Data8!$HU$11:$HU$17</definedName>
    <definedName name="A126031918V_Data">Data8!$HU$11:$HU$17</definedName>
    <definedName name="A126031918V_Latest">Data8!$HU$17</definedName>
    <definedName name="A126031922K">Data9!$AA$1:$AA$10,Data9!$AA$11:$AA$17</definedName>
    <definedName name="A126031922K_Data">Data9!$AA$11:$AA$17</definedName>
    <definedName name="A126031922K_Latest">Data9!$AA$17</definedName>
    <definedName name="A126031926V">Data8!$CM$1:$CM$10,Data8!$CM$11:$CM$17</definedName>
    <definedName name="A126031926V_Data">Data8!$CM$11:$CM$17</definedName>
    <definedName name="A126031926V_Latest">Data8!$CM$17</definedName>
    <definedName name="A126031930K">Data8!$FY$1:$FY$10,Data8!$FY$11:$FY$17</definedName>
    <definedName name="A126031930K_Data">Data8!$FY$11:$FY$17</definedName>
    <definedName name="A126031930K_Latest">Data8!$FY$17</definedName>
    <definedName name="A126031934V">Data7!$HA$1:$HA$10,Data7!$HA$11:$HA$17</definedName>
    <definedName name="A126031934V_Data">Data7!$HA$11:$HA$17</definedName>
    <definedName name="A126031934V_Latest">Data7!$HA$17</definedName>
    <definedName name="A126031938C">Data8!$AE$1:$AE$10,Data8!$AE$11:$AE$17</definedName>
    <definedName name="A126031938C_Data">Data8!$AE$11:$AE$17</definedName>
    <definedName name="A126031938C_Latest">Data8!$AE$17</definedName>
    <definedName name="A126031942V">Data8!$BC$1:$BC$10,Data8!$BC$11:$BC$17</definedName>
    <definedName name="A126031942V_Data">Data8!$BC$11:$BC$17</definedName>
    <definedName name="A126031942V_Latest">Data8!$BC$17</definedName>
    <definedName name="A126031946C">Data9!$C$1:$C$10,Data9!$C$11:$C$17</definedName>
    <definedName name="A126031946C_Data">Data9!$C$11:$C$17</definedName>
    <definedName name="A126031946C_Latest">Data9!$C$17</definedName>
    <definedName name="A126031950V">Data9!$AY$1:$AY$10,Data9!$AY$11:$AY$17</definedName>
    <definedName name="A126031950V_Data">Data9!$AY$11:$AY$17</definedName>
    <definedName name="A126031950V_Latest">Data9!$AY$17</definedName>
    <definedName name="A126031954C">Data7!$FE$1:$FE$10,Data7!$FE$11:$FE$17</definedName>
    <definedName name="A126031954C_Data">Data7!$FE$11:$FE$17</definedName>
    <definedName name="A126031954C_Latest">Data7!$FE$17</definedName>
    <definedName name="A126031958L">Data8!$BU$1:$BU$10,Data8!$BU$11:$BU$17</definedName>
    <definedName name="A126031958L_Data">Data8!$BU$11:$BU$17</definedName>
    <definedName name="A126031958L_Latest">Data8!$BU$17</definedName>
    <definedName name="A126031962C">Data8!$EI$1:$EI$10,Data8!$EI$11:$EI$17</definedName>
    <definedName name="A126031962C_Data">Data8!$EI$11:$EI$17</definedName>
    <definedName name="A126031962C_Latest">Data8!$EI$17</definedName>
    <definedName name="A126031966L">Data7!$GC$1:$GC$10,Data7!$GC$11:$GC$17</definedName>
    <definedName name="A126031966L_Data">Data7!$GC$11:$GC$17</definedName>
    <definedName name="A126031966L_Latest">Data7!$GC$17</definedName>
    <definedName name="A126031970C">Data7!$HY$1:$HY$10,Data7!$HY$11:$HY$17</definedName>
    <definedName name="A126031970C_Data">Data7!$HY$11:$HY$17</definedName>
    <definedName name="A126031970C_Latest">Data7!$HY$17</definedName>
    <definedName name="A126031974L">Data8!$G$1:$G$10,Data8!$G$11:$G$17</definedName>
    <definedName name="A126031974L_Data">Data8!$G$11:$G$17</definedName>
    <definedName name="A126031974L_Latest">Data8!$G$17</definedName>
    <definedName name="A126031978W">Data8!$DK$1:$DK$10,Data8!$DK$11:$DK$17</definedName>
    <definedName name="A126031978W_Data">Data8!$DK$11:$DK$17</definedName>
    <definedName name="A126031978W_Latest">Data8!$DK$17</definedName>
    <definedName name="A126031982L">Data8!$FA$1:$FA$10,Data8!$FA$11:$FA$17</definedName>
    <definedName name="A126031982L_Data">Data8!$FA$11:$FA$17</definedName>
    <definedName name="A126031982L_Latest">Data8!$FA$17</definedName>
    <definedName name="A126032562K">Data2!$AV$1:$AV$10,Data2!$AV$11:$AV$17</definedName>
    <definedName name="A126032562K_Data">Data2!$AV$11:$AV$17</definedName>
    <definedName name="A126032562K_Latest">Data2!$AV$17</definedName>
    <definedName name="A126032566V">Data2!$BT$1:$BT$10,Data2!$BT$11:$BT$17</definedName>
    <definedName name="A126032566V_Data">Data2!$BT$11:$BT$17</definedName>
    <definedName name="A126032566V_Latest">Data2!$BT$17</definedName>
    <definedName name="A126032570K">Data2!$DP$1:$DP$10,Data2!$DP$11:$DP$17</definedName>
    <definedName name="A126032570K_Data">Data2!$DP$11:$DP$17</definedName>
    <definedName name="A126032570K_Latest">Data2!$DP$17</definedName>
    <definedName name="A126032574V">Data1!$GB$1:$GB$10,Data1!$GB$11:$GB$17</definedName>
    <definedName name="A126032574V_Data">Data1!$GB$11:$GB$17</definedName>
    <definedName name="A126032574V_Latest">Data1!$GB$17</definedName>
    <definedName name="A126032578C">Data2!$X$1:$X$10,Data2!$X$11:$X$17</definedName>
    <definedName name="A126032578C_Data">Data2!$X$11:$X$17</definedName>
    <definedName name="A126032578C_Latest">Data2!$X$17</definedName>
    <definedName name="A126032582V">Data1!$AZ$1:$AZ$10,Data1!$AZ$11:$AZ$17</definedName>
    <definedName name="A126032582V_Data">Data1!$AZ$11:$AZ$17</definedName>
    <definedName name="A126032582V_Latest">Data1!$AZ$17</definedName>
    <definedName name="A126032586C">Data1!$DT$1:$DT$10,Data1!$DT$11:$DT$17</definedName>
    <definedName name="A126032586C_Data">Data1!$DT$11:$DT$17</definedName>
    <definedName name="A126032586C_Latest">Data1!$DT$17</definedName>
    <definedName name="A126032590V">Data1!$ER$1:$ER$10,Data1!$ER$11:$ER$17</definedName>
    <definedName name="A126032590V_Data">Data1!$ER$11:$ER$17</definedName>
    <definedName name="A126032590V_Latest">Data1!$ER$17</definedName>
    <definedName name="A126032594C">Data2!$CR$1:$CR$10,Data2!$CR$11:$CR$17</definedName>
    <definedName name="A126032594C_Data">Data2!$CR$11:$CR$17</definedName>
    <definedName name="A126032594C_Latest">Data2!$CR$17</definedName>
    <definedName name="A126032598L">Data2!$EN$1:$EN$10,Data2!$EN$11:$EN$17</definedName>
    <definedName name="A126032598L_Data">Data2!$EN$11:$EN$17</definedName>
    <definedName name="A126032598L_Latest">Data2!$EN$17</definedName>
    <definedName name="A126032602T">Data1!$D$1:$D$10,Data1!$D$11:$D$17</definedName>
    <definedName name="A126032602T_Data">Data1!$D$11:$D$17</definedName>
    <definedName name="A126032602T_Latest">Data1!$D$17</definedName>
    <definedName name="A126032606A">Data1!$FJ$1:$FJ$10,Data1!$FJ$11:$FJ$17</definedName>
    <definedName name="A126032606A_Data">Data1!$FJ$11:$FJ$17</definedName>
    <definedName name="A126032606A_Latest">Data1!$FJ$17</definedName>
    <definedName name="A126032610T">Data1!$HX$1:$HX$10,Data1!$HX$11:$HX$17</definedName>
    <definedName name="A126032610T_Data">Data1!$HX$11:$HX$17</definedName>
    <definedName name="A126032610T_Latest">Data1!$HX$17</definedName>
    <definedName name="A126032614A">Data1!$AB$1:$AB$10,Data1!$AB$11:$AB$17</definedName>
    <definedName name="A126032614A_Data">Data1!$AB$11:$AB$17</definedName>
    <definedName name="A126032614A_Latest">Data1!$AB$17</definedName>
    <definedName name="A126032618K">Data1!$BX$1:$BX$10,Data1!$BX$11:$BX$17</definedName>
    <definedName name="A126032618K_Data">Data1!$BX$11:$BX$17</definedName>
    <definedName name="A126032618K_Latest">Data1!$BX$17</definedName>
    <definedName name="A126032622A">Data1!$CV$1:$CV$10,Data1!$CV$11:$CV$17</definedName>
    <definedName name="A126032622A_Data">Data1!$CV$11:$CV$17</definedName>
    <definedName name="A126032622A_Latest">Data1!$CV$17</definedName>
    <definedName name="A126032626K">Data1!$GZ$1:$GZ$10,Data1!$GZ$11:$GZ$17</definedName>
    <definedName name="A126032626K_Data">Data1!$GZ$11:$GZ$17</definedName>
    <definedName name="A126032626K_Latest">Data1!$GZ$17</definedName>
    <definedName name="A126032630A">Data1!$IP$1:$IP$10,Data1!$IP$11:$IP$17</definedName>
    <definedName name="A126032630A_Data">Data1!$IP$11:$IP$17</definedName>
    <definedName name="A126032630A_Latest">Data1!$IP$17</definedName>
    <definedName name="A126032634K">Data23!$FX$1:$FX$10,Data23!$FX$11:$FX$17</definedName>
    <definedName name="A126032634K_Data">Data23!$FX$11:$FX$17</definedName>
    <definedName name="A126032634K_Latest">Data23!$FX$17</definedName>
    <definedName name="A126032638V">Data23!$GV$1:$GV$10,Data23!$GV$11:$GV$17</definedName>
    <definedName name="A126032638V_Data">Data23!$GV$11:$GV$17</definedName>
    <definedName name="A126032638V_Latest">Data23!$GV$17</definedName>
    <definedName name="A126032642K">Data24!$B$1:$B$10,Data24!$B$11:$B$17</definedName>
    <definedName name="A126032642K_Data">Data24!$B$11:$B$17</definedName>
    <definedName name="A126032642K_Latest">Data24!$B$17</definedName>
    <definedName name="A126032646V">Data23!$BN$1:$BN$10,Data23!$BN$11:$BN$17</definedName>
    <definedName name="A126032646V_Data">Data23!$BN$11:$BN$17</definedName>
    <definedName name="A126032646V_Latest">Data23!$BN$17</definedName>
    <definedName name="A126032650K">Data23!$EZ$1:$EZ$10,Data23!$EZ$11:$EZ$17</definedName>
    <definedName name="A126032650K_Data">Data23!$EZ$11:$EZ$17</definedName>
    <definedName name="A126032650K_Latest">Data23!$EZ$17</definedName>
    <definedName name="A126032654V">Data22!$GB$1:$GB$10,Data22!$GB$11:$GB$17</definedName>
    <definedName name="A126032654V_Data">Data22!$GB$11:$GB$17</definedName>
    <definedName name="A126032654V_Latest">Data22!$GB$17</definedName>
    <definedName name="A126032658C">Data23!$F$1:$F$10,Data23!$F$11:$F$17</definedName>
    <definedName name="A126032658C_Data">Data23!$F$11:$F$17</definedName>
    <definedName name="A126032658C_Latest">Data23!$F$17</definedName>
    <definedName name="A126032662V">Data23!$AD$1:$AD$10,Data23!$AD$11:$AD$17</definedName>
    <definedName name="A126032662V_Data">Data23!$AD$11:$AD$17</definedName>
    <definedName name="A126032662V_Latest">Data23!$AD$17</definedName>
    <definedName name="A126032666C">Data23!$HT$1:$HT$10,Data23!$HT$11:$HT$17</definedName>
    <definedName name="A126032666C_Data">Data23!$HT$11:$HT$17</definedName>
    <definedName name="A126032666C_Latest">Data23!$HT$17</definedName>
    <definedName name="A126032670V">Data24!$Z$1:$Z$10,Data24!$Z$11:$Z$17</definedName>
    <definedName name="A126032670V_Data">Data24!$Z$11:$Z$17</definedName>
    <definedName name="A126032670V_Latest">Data24!$Z$17</definedName>
    <definedName name="A126032674C">Data22!$EF$1:$EF$10,Data22!$EF$11:$EF$17</definedName>
    <definedName name="A126032674C_Data">Data22!$EF$11:$EF$17</definedName>
    <definedName name="A126032674C_Latest">Data22!$EF$17</definedName>
    <definedName name="A126032678L">Data23!$AV$1:$AV$10,Data23!$AV$11:$AV$17</definedName>
    <definedName name="A126032678L_Data">Data23!$AV$11:$AV$17</definedName>
    <definedName name="A126032678L_Latest">Data23!$AV$17</definedName>
    <definedName name="A126032682C">Data23!$DJ$1:$DJ$10,Data23!$DJ$11:$DJ$17</definedName>
    <definedName name="A126032682C_Data">Data23!$DJ$11:$DJ$17</definedName>
    <definedName name="A126032682C_Latest">Data23!$DJ$17</definedName>
    <definedName name="A126032686L">Data22!$FD$1:$FD$10,Data22!$FD$11:$FD$17</definedName>
    <definedName name="A126032686L_Data">Data22!$FD$11:$FD$17</definedName>
    <definedName name="A126032686L_Latest">Data22!$FD$17</definedName>
    <definedName name="A126032690C">Data22!$GZ$1:$GZ$10,Data22!$GZ$11:$GZ$17</definedName>
    <definedName name="A126032690C_Data">Data22!$GZ$11:$GZ$17</definedName>
    <definedName name="A126032690C_Latest">Data22!$GZ$17</definedName>
    <definedName name="A126032694L">Data22!$HX$1:$HX$10,Data22!$HX$11:$HX$17</definedName>
    <definedName name="A126032694L_Data">Data22!$HX$11:$HX$17</definedName>
    <definedName name="A126032694L_Latest">Data22!$HX$17</definedName>
    <definedName name="A126032698W">Data23!$CL$1:$CL$10,Data23!$CL$11:$CL$17</definedName>
    <definedName name="A126032698W_Data">Data23!$CL$11:$CL$17</definedName>
    <definedName name="A126032698W_Latest">Data23!$CL$17</definedName>
    <definedName name="A126032702A">Data23!$EB$1:$EB$10,Data23!$EB$11:$EB$17</definedName>
    <definedName name="A126032702A_Data">Data23!$EB$11:$EB$17</definedName>
    <definedName name="A126032702A_Latest">Data23!$EB$17</definedName>
    <definedName name="A126032706K">Data13!$GN$1:$GN$10,Data13!$GN$11:$GN$17</definedName>
    <definedName name="A126032706K_Data">Data13!$GN$11:$GN$17</definedName>
    <definedName name="A126032706K_Latest">Data13!$GN$17</definedName>
    <definedName name="A126032710A">Data13!$HL$1:$HL$10,Data13!$HL$11:$HL$17</definedName>
    <definedName name="A126032710A_Data">Data13!$HL$11:$HL$17</definedName>
    <definedName name="A126032710A_Latest">Data13!$HL$17</definedName>
    <definedName name="A126032714K">Data14!$R$1:$R$10,Data14!$R$11:$R$17</definedName>
    <definedName name="A126032714K_Data">Data14!$R$11:$R$17</definedName>
    <definedName name="A126032714K_Latest">Data14!$R$17</definedName>
    <definedName name="A126032718V">Data13!$CD$1:$CD$10,Data13!$CD$11:$CD$17</definedName>
    <definedName name="A126032718V_Data">Data13!$CD$11:$CD$17</definedName>
    <definedName name="A126032718V_Latest">Data13!$CD$17</definedName>
    <definedName name="A126032722K">Data13!$FP$1:$FP$10,Data13!$FP$11:$FP$17</definedName>
    <definedName name="A126032722K_Data">Data13!$FP$11:$FP$17</definedName>
    <definedName name="A126032722K_Latest">Data13!$FP$17</definedName>
    <definedName name="A126032726V">Data12!$GR$1:$GR$10,Data12!$GR$11:$GR$17</definedName>
    <definedName name="A126032726V_Data">Data12!$GR$11:$GR$17</definedName>
    <definedName name="A126032726V_Latest">Data12!$GR$17</definedName>
    <definedName name="A126032730K">Data13!$V$1:$V$10,Data13!$V$11:$V$17</definedName>
    <definedName name="A126032730K_Data">Data13!$V$11:$V$17</definedName>
    <definedName name="A126032730K_Latest">Data13!$V$17</definedName>
    <definedName name="A126032734V">Data13!$AT$1:$AT$10,Data13!$AT$11:$AT$17</definedName>
    <definedName name="A126032734V_Data">Data13!$AT$11:$AT$17</definedName>
    <definedName name="A126032734V_Latest">Data13!$AT$17</definedName>
    <definedName name="A126032738C">Data13!$IJ$1:$IJ$10,Data13!$IJ$11:$IJ$17</definedName>
    <definedName name="A126032738C_Data">Data13!$IJ$11:$IJ$17</definedName>
    <definedName name="A126032738C_Latest">Data13!$IJ$17</definedName>
    <definedName name="A126032742V">Data14!$AP$1:$AP$10,Data14!$AP$11:$AP$17</definedName>
    <definedName name="A126032742V_Data">Data14!$AP$11:$AP$17</definedName>
    <definedName name="A126032742V_Latest">Data14!$AP$17</definedName>
    <definedName name="A126032746C">Data12!$EV$1:$EV$10,Data12!$EV$11:$EV$17</definedName>
    <definedName name="A126032746C_Data">Data12!$EV$11:$EV$17</definedName>
    <definedName name="A126032746C_Latest">Data12!$EV$17</definedName>
    <definedName name="A126032750V">Data13!$BL$1:$BL$10,Data13!$BL$11:$BL$17</definedName>
    <definedName name="A126032750V_Data">Data13!$BL$11:$BL$17</definedName>
    <definedName name="A126032750V_Latest">Data13!$BL$17</definedName>
    <definedName name="A126032754C">Data13!$DZ$1:$DZ$10,Data13!$DZ$11:$DZ$17</definedName>
    <definedName name="A126032754C_Data">Data13!$DZ$11:$DZ$17</definedName>
    <definedName name="A126032754C_Latest">Data13!$DZ$17</definedName>
    <definedName name="A126032758L">Data12!$FT$1:$FT$10,Data12!$FT$11:$FT$17</definedName>
    <definedName name="A126032758L_Data">Data12!$FT$11:$FT$17</definedName>
    <definedName name="A126032758L_Latest">Data12!$FT$17</definedName>
    <definedName name="A126032762C">Data12!$HP$1:$HP$10,Data12!$HP$11:$HP$17</definedName>
    <definedName name="A126032762C_Data">Data12!$HP$11:$HP$17</definedName>
    <definedName name="A126032762C_Latest">Data12!$HP$17</definedName>
    <definedName name="A126032766L">Data12!$IN$1:$IN$10,Data12!$IN$11:$IN$17</definedName>
    <definedName name="A126032766L_Data">Data12!$IN$11:$IN$17</definedName>
    <definedName name="A126032766L_Latest">Data12!$IN$17</definedName>
    <definedName name="A126032770C">Data13!$DB$1:$DB$10,Data13!$DB$11:$DB$17</definedName>
    <definedName name="A126032770C_Data">Data13!$DB$11:$DB$17</definedName>
    <definedName name="A126032770C_Latest">Data13!$DB$17</definedName>
    <definedName name="A126032774L">Data13!$ER$1:$ER$10,Data13!$ER$11:$ER$17</definedName>
    <definedName name="A126032774L_Data">Data13!$ER$11:$ER$17</definedName>
    <definedName name="A126032774L_Latest">Data13!$ER$17</definedName>
    <definedName name="A126032778W">Data18!$GF$1:$GF$10,Data18!$GF$11:$GF$17</definedName>
    <definedName name="A126032778W_Data">Data18!$GF$11:$GF$17</definedName>
    <definedName name="A126032778W_Latest">Data18!$GF$17</definedName>
    <definedName name="A126032782L">Data18!$HD$1:$HD$10,Data18!$HD$11:$HD$17</definedName>
    <definedName name="A126032782L_Data">Data18!$HD$11:$HD$17</definedName>
    <definedName name="A126032782L_Latest">Data18!$HD$17</definedName>
    <definedName name="A126032786W">Data19!$J$1:$J$10,Data19!$J$11:$J$17</definedName>
    <definedName name="A126032786W_Data">Data19!$J$11:$J$17</definedName>
    <definedName name="A126032786W_Latest">Data19!$J$17</definedName>
    <definedName name="A126032790L">Data18!$BV$1:$BV$10,Data18!$BV$11:$BV$17</definedName>
    <definedName name="A126032790L_Data">Data18!$BV$11:$BV$17</definedName>
    <definedName name="A126032790L_Latest">Data18!$BV$17</definedName>
    <definedName name="A126032794W">Data18!$FH$1:$FH$10,Data18!$FH$11:$FH$17</definedName>
    <definedName name="A126032794W_Data">Data18!$FH$11:$FH$17</definedName>
    <definedName name="A126032794W_Latest">Data18!$FH$17</definedName>
    <definedName name="A126032798F">Data17!$GJ$1:$GJ$10,Data17!$GJ$11:$GJ$17</definedName>
    <definedName name="A126032798F_Data">Data17!$GJ$11:$GJ$17</definedName>
    <definedName name="A126032798F_Latest">Data17!$GJ$17</definedName>
    <definedName name="A126032802K">Data18!$N$1:$N$10,Data18!$N$11:$N$17</definedName>
    <definedName name="A126032802K_Data">Data18!$N$11:$N$17</definedName>
    <definedName name="A126032802K_Latest">Data18!$N$17</definedName>
    <definedName name="A126032806V">Data18!$AL$1:$AL$10,Data18!$AL$11:$AL$17</definedName>
    <definedName name="A126032806V_Data">Data18!$AL$11:$AL$17</definedName>
    <definedName name="A126032806V_Latest">Data18!$AL$17</definedName>
    <definedName name="A126032810K">Data18!$IB$1:$IB$10,Data18!$IB$11:$IB$17</definedName>
    <definedName name="A126032810K_Data">Data18!$IB$11:$IB$17</definedName>
    <definedName name="A126032810K_Latest">Data18!$IB$17</definedName>
    <definedName name="A126032814V">Data19!$AH$1:$AH$10,Data19!$AH$11:$AH$17</definedName>
    <definedName name="A126032814V_Data">Data19!$AH$11:$AH$17</definedName>
    <definedName name="A126032814V_Latest">Data19!$AH$17</definedName>
    <definedName name="A126032818C">Data17!$EN$1:$EN$10,Data17!$EN$11:$EN$17</definedName>
    <definedName name="A126032818C_Data">Data17!$EN$11:$EN$17</definedName>
    <definedName name="A126032818C_Latest">Data17!$EN$17</definedName>
    <definedName name="A126032822V">Data18!$BD$1:$BD$10,Data18!$BD$11:$BD$17</definedName>
    <definedName name="A126032822V_Data">Data18!$BD$11:$BD$17</definedName>
    <definedName name="A126032822V_Latest">Data18!$BD$17</definedName>
    <definedName name="A126032826C">Data18!$DR$1:$DR$10,Data18!$DR$11:$DR$17</definedName>
    <definedName name="A126032826C_Data">Data18!$DR$11:$DR$17</definedName>
    <definedName name="A126032826C_Latest">Data18!$DR$17</definedName>
    <definedName name="A126032830V">Data17!$FL$1:$FL$10,Data17!$FL$11:$FL$17</definedName>
    <definedName name="A126032830V_Data">Data17!$FL$11:$FL$17</definedName>
    <definedName name="A126032830V_Latest">Data17!$FL$17</definedName>
    <definedName name="A126032834C">Data17!$HH$1:$HH$10,Data17!$HH$11:$HH$17</definedName>
    <definedName name="A126032834C_Data">Data17!$HH$11:$HH$17</definedName>
    <definedName name="A126032834C_Latest">Data17!$HH$17</definedName>
    <definedName name="A126032838L">Data17!$IF$1:$IF$10,Data17!$IF$11:$IF$17</definedName>
    <definedName name="A126032838L_Data">Data17!$IF$11:$IF$17</definedName>
    <definedName name="A126032838L_Latest">Data17!$IF$17</definedName>
    <definedName name="A126032842C">Data18!$CT$1:$CT$10,Data18!$CT$11:$CT$17</definedName>
    <definedName name="A126032842C_Data">Data18!$CT$11:$CT$17</definedName>
    <definedName name="A126032842C_Latest">Data18!$CT$17</definedName>
    <definedName name="A126032846L">Data18!$EJ$1:$EJ$10,Data18!$EJ$11:$EJ$17</definedName>
    <definedName name="A126032846L_Data">Data18!$EJ$11:$EJ$17</definedName>
    <definedName name="A126032846L_Latest">Data18!$EJ$17</definedName>
    <definedName name="A126032850C">Data20!$CX$1:$CX$10,Data20!$CX$11:$CX$17</definedName>
    <definedName name="A126032850C_Data">Data20!$CX$11:$CX$17</definedName>
    <definedName name="A126032850C_Latest">Data20!$CX$17</definedName>
    <definedName name="A126032854L">Data20!$DV$1:$DV$10,Data20!$DV$11:$DV$17</definedName>
    <definedName name="A126032854L_Data">Data20!$DV$11:$DV$17</definedName>
    <definedName name="A126032854L_Latest">Data20!$DV$17</definedName>
    <definedName name="A126032858W">Data20!$FR$1:$FR$10,Data20!$FR$11:$FR$17</definedName>
    <definedName name="A126032858W_Data">Data20!$FR$11:$FR$17</definedName>
    <definedName name="A126032858W_Latest">Data20!$FR$17</definedName>
    <definedName name="A126032862L">Data19!$ID$1:$ID$10,Data19!$ID$11:$ID$17</definedName>
    <definedName name="A126032862L_Data">Data19!$ID$11:$ID$17</definedName>
    <definedName name="A126032862L_Latest">Data19!$ID$17</definedName>
    <definedName name="A126032866W">Data20!$BZ$1:$BZ$10,Data20!$BZ$11:$BZ$17</definedName>
    <definedName name="A126032866W_Data">Data20!$BZ$11:$BZ$17</definedName>
    <definedName name="A126032866W_Latest">Data20!$BZ$17</definedName>
    <definedName name="A126032870L">Data19!$DB$1:$DB$10,Data19!$DB$11:$DB$17</definedName>
    <definedName name="A126032870L_Data">Data19!$DB$11:$DB$17</definedName>
    <definedName name="A126032870L_Latest">Data19!$DB$17</definedName>
    <definedName name="A126032874W">Data19!$FV$1:$FV$10,Data19!$FV$11:$FV$17</definedName>
    <definedName name="A126032874W_Data">Data19!$FV$11:$FV$17</definedName>
    <definedName name="A126032874W_Latest">Data19!$FV$17</definedName>
    <definedName name="A126032878F">Data19!$GT$1:$GT$10,Data19!$GT$11:$GT$17</definedName>
    <definedName name="A126032878F_Data">Data19!$GT$11:$GT$17</definedName>
    <definedName name="A126032878F_Latest">Data19!$GT$17</definedName>
    <definedName name="A126032882W">Data20!$ET$1:$ET$10,Data20!$ET$11:$ET$17</definedName>
    <definedName name="A126032882W_Data">Data20!$ET$11:$ET$17</definedName>
    <definedName name="A126032882W_Latest">Data20!$ET$17</definedName>
    <definedName name="A126032886F">Data20!$GP$1:$GP$10,Data20!$GP$11:$GP$17</definedName>
    <definedName name="A126032886F_Data">Data20!$GP$11:$GP$17</definedName>
    <definedName name="A126032886F_Latest">Data20!$GP$17</definedName>
    <definedName name="A126032890W">Data19!$BF$1:$BF$10,Data19!$BF$11:$BF$17</definedName>
    <definedName name="A126032890W_Data">Data19!$BF$11:$BF$17</definedName>
    <definedName name="A126032890W_Latest">Data19!$BF$17</definedName>
    <definedName name="A126032894F">Data19!$HL$1:$HL$10,Data19!$HL$11:$HL$17</definedName>
    <definedName name="A126032894F_Data">Data19!$HL$11:$HL$17</definedName>
    <definedName name="A126032894F_Latest">Data19!$HL$17</definedName>
    <definedName name="A126032898R">Data20!$AJ$1:$AJ$10,Data20!$AJ$11:$AJ$17</definedName>
    <definedName name="A126032898R_Data">Data20!$AJ$11:$AJ$17</definedName>
    <definedName name="A126032898R_Latest">Data20!$AJ$17</definedName>
    <definedName name="A126032902V">Data19!$CD$1:$CD$10,Data19!$CD$11:$CD$17</definedName>
    <definedName name="A126032902V_Data">Data19!$CD$11:$CD$17</definedName>
    <definedName name="A126032902V_Latest">Data19!$CD$17</definedName>
    <definedName name="A126032906C">Data19!$DZ$1:$DZ$10,Data19!$DZ$11:$DZ$17</definedName>
    <definedName name="A126032906C_Data">Data19!$DZ$11:$DZ$17</definedName>
    <definedName name="A126032906C_Latest">Data19!$DZ$17</definedName>
    <definedName name="A126032910V">Data19!$EX$1:$EX$10,Data19!$EX$11:$EX$17</definedName>
    <definedName name="A126032910V_Data">Data19!$EX$11:$EX$17</definedName>
    <definedName name="A126032910V_Latest">Data19!$EX$17</definedName>
    <definedName name="A126032914C">Data20!$L$1:$L$10,Data20!$L$11:$L$17</definedName>
    <definedName name="A126032914C_Data">Data20!$L$11:$L$17</definedName>
    <definedName name="A126032914C_Latest">Data20!$L$17</definedName>
    <definedName name="A126032918L">Data20!$BB$1:$BB$10,Data20!$BB$11:$BB$17</definedName>
    <definedName name="A126032918L_Data">Data20!$BB$11:$BB$17</definedName>
    <definedName name="A126032918L_Latest">Data20!$BB$17</definedName>
    <definedName name="A126032922C">Data22!$P$1:$P$10,Data22!$P$11:$P$17</definedName>
    <definedName name="A126032922C_Data">Data22!$P$11:$P$17</definedName>
    <definedName name="A126032922C_Latest">Data22!$P$17</definedName>
    <definedName name="A126032926L">Data22!$AN$1:$AN$10,Data22!$AN$11:$AN$17</definedName>
    <definedName name="A126032926L_Data">Data22!$AN$11:$AN$17</definedName>
    <definedName name="A126032926L_Latest">Data22!$AN$17</definedName>
    <definedName name="A126032930C">Data22!$CJ$1:$CJ$10,Data22!$CJ$11:$CJ$17</definedName>
    <definedName name="A126032930C_Data">Data22!$CJ$11:$CJ$17</definedName>
    <definedName name="A126032930C_Latest">Data22!$CJ$17</definedName>
    <definedName name="A126032934L">Data21!$EV$1:$EV$10,Data21!$EV$11:$EV$17</definedName>
    <definedName name="A126032934L_Data">Data21!$EV$11:$EV$17</definedName>
    <definedName name="A126032934L_Latest">Data21!$EV$17</definedName>
    <definedName name="A126032938W">Data21!$IH$1:$IH$10,Data21!$IH$11:$IH$17</definedName>
    <definedName name="A126032938W_Data">Data21!$IH$11:$IH$17</definedName>
    <definedName name="A126032938W_Latest">Data21!$IH$17</definedName>
    <definedName name="A126032942L">Data21!$T$1:$T$10,Data21!$T$11:$T$17</definedName>
    <definedName name="A126032942L_Data">Data21!$T$11:$T$17</definedName>
    <definedName name="A126032942L_Latest">Data21!$T$17</definedName>
    <definedName name="A126032946W">Data21!$CN$1:$CN$10,Data21!$CN$11:$CN$17</definedName>
    <definedName name="A126032946W_Data">Data21!$CN$11:$CN$17</definedName>
    <definedName name="A126032946W_Latest">Data21!$CN$17</definedName>
    <definedName name="A126032950L">Data21!$DL$1:$DL$10,Data21!$DL$11:$DL$17</definedName>
    <definedName name="A126032950L_Data">Data21!$DL$11:$DL$17</definedName>
    <definedName name="A126032950L_Latest">Data21!$DL$17</definedName>
    <definedName name="A126032954W">Data22!$BL$1:$BL$10,Data22!$BL$11:$BL$17</definedName>
    <definedName name="A126032954W_Data">Data22!$BL$11:$BL$17</definedName>
    <definedName name="A126032954W_Latest">Data22!$BL$17</definedName>
    <definedName name="A126032958F">Data22!$DH$1:$DH$10,Data22!$DH$11:$DH$17</definedName>
    <definedName name="A126032958F_Data">Data22!$DH$11:$DH$17</definedName>
    <definedName name="A126032958F_Latest">Data22!$DH$17</definedName>
    <definedName name="A126032962W">Data20!$HN$1:$HN$10,Data20!$HN$11:$HN$17</definedName>
    <definedName name="A126032962W_Data">Data20!$HN$11:$HN$17</definedName>
    <definedName name="A126032962W_Latest">Data20!$HN$17</definedName>
    <definedName name="A126032966F">Data21!$ED$1:$ED$10,Data21!$ED$11:$ED$17</definedName>
    <definedName name="A126032966F_Data">Data21!$ED$11:$ED$17</definedName>
    <definedName name="A126032966F_Latest">Data21!$ED$17</definedName>
    <definedName name="A126032970W">Data21!$GR$1:$GR$10,Data21!$GR$11:$GR$17</definedName>
    <definedName name="A126032970W_Data">Data21!$GR$11:$GR$17</definedName>
    <definedName name="A126032970W_Latest">Data21!$GR$17</definedName>
    <definedName name="A126032974F">Data20!$IL$1:$IL$10,Data20!$IL$11:$IL$17</definedName>
    <definedName name="A126032974F_Data">Data20!$IL$11:$IL$17</definedName>
    <definedName name="A126032974F_Latest">Data20!$IL$17</definedName>
    <definedName name="A126032978R">Data21!$AR$1:$AR$10,Data21!$AR$11:$AR$17</definedName>
    <definedName name="A126032978R_Data">Data21!$AR$11:$AR$17</definedName>
    <definedName name="A126032978R_Latest">Data21!$AR$17</definedName>
    <definedName name="A126032982F">Data21!$BP$1:$BP$10,Data21!$BP$11:$BP$17</definedName>
    <definedName name="A126032982F_Data">Data21!$BP$11:$BP$17</definedName>
    <definedName name="A126032982F_Latest">Data21!$BP$17</definedName>
    <definedName name="A126032986R">Data21!$FT$1:$FT$10,Data21!$FT$11:$FT$17</definedName>
    <definedName name="A126032986R_Data">Data21!$FT$11:$FT$17</definedName>
    <definedName name="A126032986R_Latest">Data21!$FT$17</definedName>
    <definedName name="A126032990F">Data21!$HJ$1:$HJ$10,Data21!$HJ$11:$HJ$17</definedName>
    <definedName name="A126032990F_Data">Data21!$HJ$11:$HJ$17</definedName>
    <definedName name="A126032990F_Latest">Data21!$HJ$17</definedName>
    <definedName name="A126032994R">Data12!$AF$1:$AF$10,Data12!$AF$11:$AF$17</definedName>
    <definedName name="A126032994R_Data">Data12!$AF$11:$AF$17</definedName>
    <definedName name="A126032994R_Latest">Data12!$AF$17</definedName>
    <definedName name="A126032998X">Data12!$BD$1:$BD$10,Data12!$BD$11:$BD$17</definedName>
    <definedName name="A126032998X_Data">Data12!$BD$11:$BD$17</definedName>
    <definedName name="A126032998X_Latest">Data12!$BD$17</definedName>
    <definedName name="A126033002F">Data12!$CZ$1:$CZ$10,Data12!$CZ$11:$CZ$17</definedName>
    <definedName name="A126033002F_Data">Data12!$CZ$11:$CZ$17</definedName>
    <definedName name="A126033002F_Latest">Data12!$CZ$17</definedName>
    <definedName name="A126033006R">Data11!$FL$1:$FL$10,Data11!$FL$11:$FL$17</definedName>
    <definedName name="A126033006R_Data">Data11!$FL$11:$FL$17</definedName>
    <definedName name="A126033006R_Latest">Data11!$FL$17</definedName>
    <definedName name="A126033010F">Data12!$H$1:$H$10,Data12!$H$11:$H$17</definedName>
    <definedName name="A126033010F_Data">Data12!$H$11:$H$17</definedName>
    <definedName name="A126033010F_Latest">Data12!$H$17</definedName>
    <definedName name="A126033014R">Data11!$AJ$1:$AJ$10,Data11!$AJ$11:$AJ$17</definedName>
    <definedName name="A126033014R_Data">Data11!$AJ$11:$AJ$17</definedName>
    <definedName name="A126033014R_Latest">Data11!$AJ$17</definedName>
    <definedName name="A126033018X">Data11!$DD$1:$DD$10,Data11!$DD$11:$DD$17</definedName>
    <definedName name="A126033018X_Data">Data11!$DD$11:$DD$17</definedName>
    <definedName name="A126033018X_Latest">Data11!$DD$17</definedName>
    <definedName name="A126033022R">Data11!$EB$1:$EB$10,Data11!$EB$11:$EB$17</definedName>
    <definedName name="A126033022R_Data">Data11!$EB$11:$EB$17</definedName>
    <definedName name="A126033022R_Latest">Data11!$EB$17</definedName>
    <definedName name="A126033026X">Data12!$CB$1:$CB$10,Data12!$CB$11:$CB$17</definedName>
    <definedName name="A126033026X_Data">Data12!$CB$11:$CB$17</definedName>
    <definedName name="A126033026X_Latest">Data12!$CB$17</definedName>
    <definedName name="A126033030R">Data12!$DX$1:$DX$10,Data12!$DX$11:$DX$17</definedName>
    <definedName name="A126033030R_Data">Data12!$DX$11:$DX$17</definedName>
    <definedName name="A126033030R_Latest">Data12!$DX$17</definedName>
    <definedName name="A126033034X">Data10!$ID$1:$ID$10,Data10!$ID$11:$ID$17</definedName>
    <definedName name="A126033034X_Data">Data10!$ID$11:$ID$17</definedName>
    <definedName name="A126033034X_Latest">Data10!$ID$17</definedName>
    <definedName name="A126033038J">Data11!$ET$1:$ET$10,Data11!$ET$11:$ET$17</definedName>
    <definedName name="A126033038J_Data">Data11!$ET$11:$ET$17</definedName>
    <definedName name="A126033038J_Latest">Data11!$ET$17</definedName>
    <definedName name="A126033042X">Data11!$HH$1:$HH$10,Data11!$HH$11:$HH$17</definedName>
    <definedName name="A126033042X_Data">Data11!$HH$11:$HH$17</definedName>
    <definedName name="A126033042X_Latest">Data11!$HH$17</definedName>
    <definedName name="A126033046J">Data11!$L$1:$L$10,Data11!$L$11:$L$17</definedName>
    <definedName name="A126033046J_Data">Data11!$L$11:$L$17</definedName>
    <definedName name="A126033046J_Latest">Data11!$L$17</definedName>
    <definedName name="A126033050X">Data11!$BH$1:$BH$10,Data11!$BH$11:$BH$17</definedName>
    <definedName name="A126033050X_Data">Data11!$BH$11:$BH$17</definedName>
    <definedName name="A126033050X_Latest">Data11!$BH$17</definedName>
    <definedName name="A126033054J">Data11!$CF$1:$CF$10,Data11!$CF$11:$CF$17</definedName>
    <definedName name="A126033054J_Data">Data11!$CF$11:$CF$17</definedName>
    <definedName name="A126033054J_Latest">Data11!$CF$17</definedName>
    <definedName name="A126033058T">Data11!$GJ$1:$GJ$10,Data11!$GJ$11:$GJ$17</definedName>
    <definedName name="A126033058T_Data">Data11!$GJ$11:$GJ$17</definedName>
    <definedName name="A126033058T_Latest">Data11!$GJ$17</definedName>
    <definedName name="A126033062J">Data11!$HZ$1:$HZ$10,Data11!$HZ$11:$HZ$17</definedName>
    <definedName name="A126033062J_Data">Data11!$HZ$11:$HZ$17</definedName>
    <definedName name="A126033062J_Latest">Data11!$HZ$17</definedName>
    <definedName name="A126033066T">Data15!$DF$1:$DF$10,Data15!$DF$11:$DF$17</definedName>
    <definedName name="A126033066T_Data">Data15!$DF$11:$DF$17</definedName>
    <definedName name="A126033066T_Latest">Data15!$DF$17</definedName>
    <definedName name="A126033070J">Data15!$ED$1:$ED$10,Data15!$ED$11:$ED$17</definedName>
    <definedName name="A126033070J_Data">Data15!$ED$11:$ED$17</definedName>
    <definedName name="A126033070J_Latest">Data15!$ED$17</definedName>
    <definedName name="A126033074T">Data15!$FZ$1:$FZ$10,Data15!$FZ$11:$FZ$17</definedName>
    <definedName name="A126033074T_Data">Data15!$FZ$11:$FZ$17</definedName>
    <definedName name="A126033074T_Latest">Data15!$FZ$17</definedName>
    <definedName name="A126033078A">Data14!$IL$1:$IL$10,Data14!$IL$11:$IL$17</definedName>
    <definedName name="A126033078A_Data">Data14!$IL$11:$IL$17</definedName>
    <definedName name="A126033078A_Latest">Data14!$IL$17</definedName>
    <definedName name="A126033082T">Data15!$CH$1:$CH$10,Data15!$CH$11:$CH$17</definedName>
    <definedName name="A126033082T_Data">Data15!$CH$11:$CH$17</definedName>
    <definedName name="A126033082T_Latest">Data15!$CH$17</definedName>
    <definedName name="A126033086A">Data14!$DJ$1:$DJ$10,Data14!$DJ$11:$DJ$17</definedName>
    <definedName name="A126033086A_Data">Data14!$DJ$11:$DJ$17</definedName>
    <definedName name="A126033086A_Latest">Data14!$DJ$17</definedName>
    <definedName name="A126033090T">Data14!$GD$1:$GD$10,Data14!$GD$11:$GD$17</definedName>
    <definedName name="A126033090T_Data">Data14!$GD$11:$GD$17</definedName>
    <definedName name="A126033090T_Latest">Data14!$GD$17</definedName>
    <definedName name="A126033094A">Data14!$HB$1:$HB$10,Data14!$HB$11:$HB$17</definedName>
    <definedName name="A126033094A_Data">Data14!$HB$11:$HB$17</definedName>
    <definedName name="A126033094A_Latest">Data14!$HB$17</definedName>
    <definedName name="A126033098K">Data15!$FB$1:$FB$10,Data15!$FB$11:$FB$17</definedName>
    <definedName name="A126033098K_Data">Data15!$FB$11:$FB$17</definedName>
    <definedName name="A126033098K_Latest">Data15!$FB$17</definedName>
    <definedName name="A126033102R">Data15!$GX$1:$GX$10,Data15!$GX$11:$GX$17</definedName>
    <definedName name="A126033102R_Data">Data15!$GX$11:$GX$17</definedName>
    <definedName name="A126033102R_Latest">Data15!$GX$17</definedName>
    <definedName name="A126033106X">Data14!$BN$1:$BN$10,Data14!$BN$11:$BN$17</definedName>
    <definedName name="A126033106X_Data">Data14!$BN$11:$BN$17</definedName>
    <definedName name="A126033106X_Latest">Data14!$BN$17</definedName>
    <definedName name="A126033110R">Data14!$HT$1:$HT$10,Data14!$HT$11:$HT$17</definedName>
    <definedName name="A126033110R_Data">Data14!$HT$11:$HT$17</definedName>
    <definedName name="A126033110R_Latest">Data14!$HT$17</definedName>
    <definedName name="A126033114X">Data15!$AR$1:$AR$10,Data15!$AR$11:$AR$17</definedName>
    <definedName name="A126033114X_Data">Data15!$AR$11:$AR$17</definedName>
    <definedName name="A126033114X_Latest">Data15!$AR$17</definedName>
    <definedName name="A126033118J">Data14!$CL$1:$CL$10,Data14!$CL$11:$CL$17</definedName>
    <definedName name="A126033118J_Data">Data14!$CL$11:$CL$17</definedName>
    <definedName name="A126033118J_Latest">Data14!$CL$17</definedName>
    <definedName name="A126033122X">Data14!$EH$1:$EH$10,Data14!$EH$11:$EH$17</definedName>
    <definedName name="A126033122X_Data">Data14!$EH$11:$EH$17</definedName>
    <definedName name="A126033122X_Latest">Data14!$EH$17</definedName>
    <definedName name="A126033126J">Data14!$FF$1:$FF$10,Data14!$FF$11:$FF$17</definedName>
    <definedName name="A126033126J_Data">Data14!$FF$11:$FF$17</definedName>
    <definedName name="A126033126J_Latest">Data14!$FF$17</definedName>
    <definedName name="A126033130X">Data15!$T$1:$T$10,Data15!$T$11:$T$17</definedName>
    <definedName name="A126033130X_Data">Data15!$T$11:$T$17</definedName>
    <definedName name="A126033130X_Latest">Data15!$T$17</definedName>
    <definedName name="A126033134J">Data15!$BJ$1:$BJ$10,Data15!$BJ$11:$BJ$17</definedName>
    <definedName name="A126033134J_Data">Data15!$BJ$11:$BJ$17</definedName>
    <definedName name="A126033134J_Latest">Data15!$BJ$17</definedName>
    <definedName name="A126033138T">Data17!$X$1:$X$10,Data17!$X$11:$X$17</definedName>
    <definedName name="A126033138T_Data">Data17!$X$11:$X$17</definedName>
    <definedName name="A126033138T_Latest">Data17!$X$17</definedName>
    <definedName name="A126033142J">Data17!$AV$1:$AV$10,Data17!$AV$11:$AV$17</definedName>
    <definedName name="A126033142J_Data">Data17!$AV$11:$AV$17</definedName>
    <definedName name="A126033142J_Latest">Data17!$AV$17</definedName>
    <definedName name="A126033146T">Data17!$CR$1:$CR$10,Data17!$CR$11:$CR$17</definedName>
    <definedName name="A126033146T_Data">Data17!$CR$11:$CR$17</definedName>
    <definedName name="A126033146T_Latest">Data17!$CR$17</definedName>
    <definedName name="A126033150J">Data16!$FD$1:$FD$10,Data16!$FD$11:$FD$17</definedName>
    <definedName name="A126033150J_Data">Data16!$FD$11:$FD$17</definedName>
    <definedName name="A126033150J_Latest">Data16!$FD$17</definedName>
    <definedName name="A126033154T">Data16!$IP$1:$IP$10,Data16!$IP$11:$IP$17</definedName>
    <definedName name="A126033154T_Data">Data16!$IP$11:$IP$17</definedName>
    <definedName name="A126033154T_Latest">Data16!$IP$17</definedName>
    <definedName name="A126033158A">Data16!$AB$1:$AB$10,Data16!$AB$11:$AB$17</definedName>
    <definedName name="A126033158A_Data">Data16!$AB$11:$AB$17</definedName>
    <definedName name="A126033158A_Latest">Data16!$AB$17</definedName>
    <definedName name="A126033162T">Data16!$CV$1:$CV$10,Data16!$CV$11:$CV$17</definedName>
    <definedName name="A126033162T_Data">Data16!$CV$11:$CV$17</definedName>
    <definedName name="A126033162T_Latest">Data16!$CV$17</definedName>
    <definedName name="A126033166A">Data16!$DT$1:$DT$10,Data16!$DT$11:$DT$17</definedName>
    <definedName name="A126033166A_Data">Data16!$DT$11:$DT$17</definedName>
    <definedName name="A126033166A_Latest">Data16!$DT$17</definedName>
    <definedName name="A126033170T">Data17!$BT$1:$BT$10,Data17!$BT$11:$BT$17</definedName>
    <definedName name="A126033170T_Data">Data17!$BT$11:$BT$17</definedName>
    <definedName name="A126033170T_Latest">Data17!$BT$17</definedName>
    <definedName name="A126033174A">Data17!$DP$1:$DP$10,Data17!$DP$11:$DP$17</definedName>
    <definedName name="A126033174A_Data">Data17!$DP$11:$DP$17</definedName>
    <definedName name="A126033174A_Latest">Data17!$DP$17</definedName>
    <definedName name="A126033178K">Data15!$HV$1:$HV$10,Data15!$HV$11:$HV$17</definedName>
    <definedName name="A126033178K_Data">Data15!$HV$11:$HV$17</definedName>
    <definedName name="A126033178K_Latest">Data15!$HV$17</definedName>
    <definedName name="A126033182A">Data16!$EL$1:$EL$10,Data16!$EL$11:$EL$17</definedName>
    <definedName name="A126033182A_Data">Data16!$EL$11:$EL$17</definedName>
    <definedName name="A126033182A_Latest">Data16!$EL$17</definedName>
    <definedName name="A126033186K">Data16!$GZ$1:$GZ$10,Data16!$GZ$11:$GZ$17</definedName>
    <definedName name="A126033186K_Data">Data16!$GZ$11:$GZ$17</definedName>
    <definedName name="A126033186K_Latest">Data16!$GZ$17</definedName>
    <definedName name="A126033190A">Data16!$D$1:$D$10,Data16!$D$11:$D$17</definedName>
    <definedName name="A126033190A_Data">Data16!$D$11:$D$17</definedName>
    <definedName name="A126033190A_Latest">Data16!$D$17</definedName>
    <definedName name="A126033194K">Data16!$AZ$1:$AZ$10,Data16!$AZ$11:$AZ$17</definedName>
    <definedName name="A126033194K_Data">Data16!$AZ$11:$AZ$17</definedName>
    <definedName name="A126033194K_Latest">Data16!$AZ$17</definedName>
    <definedName name="A126033198V">Data16!$BX$1:$BX$10,Data16!$BX$11:$BX$17</definedName>
    <definedName name="A126033198V_Data">Data16!$BX$11:$BX$17</definedName>
    <definedName name="A126033198V_Latest">Data16!$BX$17</definedName>
    <definedName name="A126033202X">Data16!$GB$1:$GB$10,Data16!$GB$11:$GB$17</definedName>
    <definedName name="A126033202X_Data">Data16!$GB$11:$GB$17</definedName>
    <definedName name="A126033202X_Latest">Data16!$GB$17</definedName>
    <definedName name="A126033206J">Data16!$HR$1:$HR$10,Data16!$HR$11:$HR$17</definedName>
    <definedName name="A126033206J_Data">Data16!$HR$11:$HR$17</definedName>
    <definedName name="A126033206J_Latest">Data16!$HR$17</definedName>
    <definedName name="A126033210X">Data2!$BQ$1:$BQ$10,Data2!$BQ$11:$BQ$17</definedName>
    <definedName name="A126033210X_Data">Data2!$BQ$11:$BQ$17</definedName>
    <definedName name="A126033210X_Latest">Data2!$BQ$17</definedName>
    <definedName name="A126033214J">Data2!$CO$1:$CO$10,Data2!$CO$11:$CO$17</definedName>
    <definedName name="A126033214J_Data">Data2!$CO$11:$CO$17</definedName>
    <definedName name="A126033214J_Latest">Data2!$CO$17</definedName>
    <definedName name="A126033218T">Data2!$EK$1:$EK$10,Data2!$EK$11:$EK$17</definedName>
    <definedName name="A126033218T_Data">Data2!$EK$11:$EK$17</definedName>
    <definedName name="A126033218T_Latest">Data2!$EK$17</definedName>
    <definedName name="A126033222J">Data1!$GW$1:$GW$10,Data1!$GW$11:$GW$17</definedName>
    <definedName name="A126033222J_Data">Data1!$GW$11:$GW$17</definedName>
    <definedName name="A126033222J_Latest">Data1!$GW$17</definedName>
    <definedName name="A126033226T">Data2!$AS$1:$AS$10,Data2!$AS$11:$AS$17</definedName>
    <definedName name="A126033226T_Data">Data2!$AS$11:$AS$17</definedName>
    <definedName name="A126033226T_Latest">Data2!$AS$17</definedName>
    <definedName name="A126033230J">Data1!$BU$1:$BU$10,Data1!$BU$11:$BU$17</definedName>
    <definedName name="A126033230J_Data">Data1!$BU$11:$BU$17</definedName>
    <definedName name="A126033230J_Latest">Data1!$BU$17</definedName>
    <definedName name="A126033234T">Data1!$EO$1:$EO$10,Data1!$EO$11:$EO$17</definedName>
    <definedName name="A126033234T_Data">Data1!$EO$11:$EO$17</definedName>
    <definedName name="A126033234T_Latest">Data1!$EO$17</definedName>
    <definedName name="A126033242T">Data2!$DM$1:$DM$10,Data2!$DM$11:$DM$17</definedName>
    <definedName name="A126033242T_Data">Data2!$DM$11:$DM$17</definedName>
    <definedName name="A126033242T_Latest">Data2!$DM$17</definedName>
    <definedName name="A126033246A">Data2!$FI$1:$FI$10,Data2!$FI$11:$FI$17</definedName>
    <definedName name="A126033246A_Data">Data2!$FI$11:$FI$17</definedName>
    <definedName name="A126033246A_Latest">Data2!$FI$17</definedName>
    <definedName name="A126033250T">Data1!$Y$1:$Y$10,Data1!$Y$11:$Y$17</definedName>
    <definedName name="A126033250T_Data">Data1!$Y$11:$Y$17</definedName>
    <definedName name="A126033250T_Latest">Data1!$Y$17</definedName>
    <definedName name="A126033262A">Data1!$AW$1:$AW$10,Data1!$AW$11:$AW$17</definedName>
    <definedName name="A126033262A_Data">Data1!$AW$11:$AW$17</definedName>
    <definedName name="A126033262A_Latest">Data1!$AW$17</definedName>
    <definedName name="A126033266K">Data1!$CS$1:$CS$10,Data1!$CS$11:$CS$17</definedName>
    <definedName name="A126033266K_Data">Data1!$CS$11:$CS$17</definedName>
    <definedName name="A126033266K_Latest">Data1!$CS$17</definedName>
    <definedName name="A126033270A">Data1!$DQ$1:$DQ$10,Data1!$DQ$11:$DQ$17</definedName>
    <definedName name="A126033270A_Data">Data1!$DQ$11:$DQ$17</definedName>
    <definedName name="A126033270A_Latest">Data1!$DQ$17</definedName>
    <definedName name="A126033274K">Data1!$HU$1:$HU$10,Data1!$HU$11:$HU$17</definedName>
    <definedName name="A126033274K_Data">Data1!$HU$11:$HU$17</definedName>
    <definedName name="A126033274K_Latest">Data1!$HU$17</definedName>
    <definedName name="A126033278V">Data2!$U$1:$U$10,Data2!$U$11:$U$17</definedName>
    <definedName name="A126033278V_Data">Data2!$U$11:$U$17</definedName>
    <definedName name="A126033278V_Latest">Data2!$U$17</definedName>
    <definedName name="A126033282K">Data23!$GS$1:$GS$10,Data23!$GS$11:$GS$17</definedName>
    <definedName name="A126033282K_Data">Data23!$GS$11:$GS$17</definedName>
    <definedName name="A126033282K_Latest">Data23!$GS$17</definedName>
    <definedName name="A126033286V">Data23!$HQ$1:$HQ$10,Data23!$HQ$11:$HQ$17</definedName>
    <definedName name="A126033286V_Data">Data23!$HQ$11:$HQ$17</definedName>
    <definedName name="A126033286V_Latest">Data23!$HQ$17</definedName>
    <definedName name="A126033290K">Data24!$W$1:$W$10,Data24!$W$11:$W$17</definedName>
    <definedName name="A126033290K_Data">Data24!$W$11:$W$17</definedName>
    <definedName name="A126033290K_Latest">Data24!$W$17</definedName>
    <definedName name="A126033294V">Data23!$CI$1:$CI$10,Data23!$CI$11:$CI$17</definedName>
    <definedName name="A126033294V_Data">Data23!$CI$11:$CI$17</definedName>
    <definedName name="A126033294V_Latest">Data23!$CI$17</definedName>
    <definedName name="A126033298C">Data23!$FU$1:$FU$10,Data23!$FU$11:$FU$17</definedName>
    <definedName name="A126033298C_Data">Data23!$FU$11:$FU$17</definedName>
    <definedName name="A126033298C_Latest">Data23!$FU$17</definedName>
    <definedName name="A126033302J">Data22!$GW$1:$GW$10,Data22!$GW$11:$GW$17</definedName>
    <definedName name="A126033302J_Data">Data22!$GW$11:$GW$17</definedName>
    <definedName name="A126033302J_Latest">Data22!$GW$17</definedName>
    <definedName name="A126033306T">Data23!$AA$1:$AA$10,Data23!$AA$11:$AA$17</definedName>
    <definedName name="A126033306T_Data">Data23!$AA$11:$AA$17</definedName>
    <definedName name="A126033306T_Latest">Data23!$AA$17</definedName>
    <definedName name="A126033314T">Data23!$IO$1:$IO$10,Data23!$IO$11:$IO$17</definedName>
    <definedName name="A126033314T_Data">Data23!$IO$11:$IO$17</definedName>
    <definedName name="A126033314T_Latest">Data23!$IO$17</definedName>
    <definedName name="A126033318A">Data24!$AU$1:$AU$10,Data24!$AU$11:$AU$17</definedName>
    <definedName name="A126033318A_Data">Data24!$AU$11:$AU$17</definedName>
    <definedName name="A126033318A_Latest">Data24!$AU$17</definedName>
    <definedName name="A126033322T">Data22!$FA$1:$FA$10,Data22!$FA$11:$FA$17</definedName>
    <definedName name="A126033322T_Data">Data22!$FA$11:$FA$17</definedName>
    <definedName name="A126033322T_Latest">Data22!$FA$17</definedName>
    <definedName name="A126033334A">Data22!$FY$1:$FY$10,Data22!$FY$11:$FY$17</definedName>
    <definedName name="A126033334A_Data">Data22!$FY$11:$FY$17</definedName>
    <definedName name="A126033334A_Latest">Data22!$FY$17</definedName>
    <definedName name="A126033338K">Data22!$HU$1:$HU$10,Data22!$HU$11:$HU$17</definedName>
    <definedName name="A126033338K_Data">Data22!$HU$11:$HU$17</definedName>
    <definedName name="A126033338K_Latest">Data22!$HU$17</definedName>
    <definedName name="A126033342A">Data23!$C$1:$C$10,Data23!$C$11:$C$17</definedName>
    <definedName name="A126033342A_Data">Data23!$C$11:$C$17</definedName>
    <definedName name="A126033342A_Latest">Data23!$C$17</definedName>
    <definedName name="A126033346K">Data23!$DG$1:$DG$10,Data23!$DG$11:$DG$17</definedName>
    <definedName name="A126033346K_Data">Data23!$DG$11:$DG$17</definedName>
    <definedName name="A126033346K_Latest">Data23!$DG$17</definedName>
    <definedName name="A126033350A">Data23!$EW$1:$EW$10,Data23!$EW$11:$EW$17</definedName>
    <definedName name="A126033350A_Data">Data23!$EW$11:$EW$17</definedName>
    <definedName name="A126033350A_Latest">Data23!$EW$17</definedName>
    <definedName name="A126033354K">Data13!$HI$1:$HI$10,Data13!$HI$11:$HI$17</definedName>
    <definedName name="A126033354K_Data">Data13!$HI$11:$HI$17</definedName>
    <definedName name="A126033354K_Latest">Data13!$HI$17</definedName>
    <definedName name="A126033358V">Data13!$IG$1:$IG$10,Data13!$IG$11:$IG$17</definedName>
    <definedName name="A126033358V_Data">Data13!$IG$11:$IG$17</definedName>
    <definedName name="A126033358V_Latest">Data13!$IG$17</definedName>
    <definedName name="A126033362K">Data14!$AM$1:$AM$10,Data14!$AM$11:$AM$17</definedName>
    <definedName name="A126033362K_Data">Data14!$AM$11:$AM$17</definedName>
    <definedName name="A126033362K_Latest">Data14!$AM$17</definedName>
    <definedName name="A126033366V">Data13!$CY$1:$CY$10,Data13!$CY$11:$CY$17</definedName>
    <definedName name="A126033366V_Data">Data13!$CY$11:$CY$17</definedName>
    <definedName name="A126033366V_Latest">Data13!$CY$17</definedName>
    <definedName name="A126033370K">Data13!$GK$1:$GK$10,Data13!$GK$11:$GK$17</definedName>
    <definedName name="A126033370K_Data">Data13!$GK$11:$GK$17</definedName>
    <definedName name="A126033370K_Latest">Data13!$GK$17</definedName>
    <definedName name="A126033374V">Data12!$HM$1:$HM$10,Data12!$HM$11:$HM$17</definedName>
    <definedName name="A126033374V_Data">Data12!$HM$11:$HM$17</definedName>
    <definedName name="A126033374V_Latest">Data12!$HM$17</definedName>
    <definedName name="A126033378C">Data13!$AQ$1:$AQ$10,Data13!$AQ$11:$AQ$17</definedName>
    <definedName name="A126033378C_Data">Data13!$AQ$11:$AQ$17</definedName>
    <definedName name="A126033378C_Latest">Data13!$AQ$17</definedName>
    <definedName name="A126033386C">Data14!$O$1:$O$10,Data14!$O$11:$O$17</definedName>
    <definedName name="A126033386C_Data">Data14!$O$11:$O$17</definedName>
    <definedName name="A126033386C_Latest">Data14!$O$17</definedName>
    <definedName name="A126033390V">Data14!$BK$1:$BK$10,Data14!$BK$11:$BK$17</definedName>
    <definedName name="A126033390V_Data">Data14!$BK$11:$BK$17</definedName>
    <definedName name="A126033390V_Latest">Data14!$BK$17</definedName>
    <definedName name="A126033394C">Data12!$FQ$1:$FQ$10,Data12!$FQ$11:$FQ$17</definedName>
    <definedName name="A126033394C_Data">Data12!$FQ$11:$FQ$17</definedName>
    <definedName name="A126033394C_Latest">Data12!$FQ$17</definedName>
    <definedName name="A126033406A">Data12!$GO$1:$GO$10,Data12!$GO$11:$GO$17</definedName>
    <definedName name="A126033406A_Data">Data12!$GO$11:$GO$17</definedName>
    <definedName name="A126033406A_Latest">Data12!$GO$17</definedName>
    <definedName name="A126033410T">Data12!$IK$1:$IK$10,Data12!$IK$11:$IK$17</definedName>
    <definedName name="A126033410T_Data">Data12!$IK$11:$IK$17</definedName>
    <definedName name="A126033410T_Latest">Data12!$IK$17</definedName>
    <definedName name="A126033414A">Data13!$S$1:$S$10,Data13!$S$11:$S$17</definedName>
    <definedName name="A126033414A_Data">Data13!$S$11:$S$17</definedName>
    <definedName name="A126033414A_Latest">Data13!$S$17</definedName>
    <definedName name="A126033418K">Data13!$DW$1:$DW$10,Data13!$DW$11:$DW$17</definedName>
    <definedName name="A126033418K_Data">Data13!$DW$11:$DW$17</definedName>
    <definedName name="A126033418K_Latest">Data13!$DW$17</definedName>
    <definedName name="A126033422A">Data13!$FM$1:$FM$10,Data13!$FM$11:$FM$17</definedName>
    <definedName name="A126033422A_Data">Data13!$FM$11:$FM$17</definedName>
    <definedName name="A126033422A_Latest">Data13!$FM$17</definedName>
    <definedName name="A126033426K">Data18!$HA$1:$HA$10,Data18!$HA$11:$HA$17</definedName>
    <definedName name="A126033426K_Data">Data18!$HA$11:$HA$17</definedName>
    <definedName name="A126033426K_Latest">Data18!$HA$17</definedName>
    <definedName name="A126033430A">Data18!$HY$1:$HY$10,Data18!$HY$11:$HY$17</definedName>
    <definedName name="A126033430A_Data">Data18!$HY$11:$HY$17</definedName>
    <definedName name="A126033430A_Latest">Data18!$HY$17</definedName>
    <definedName name="A126033434K">Data19!$AE$1:$AE$10,Data19!$AE$11:$AE$17</definedName>
    <definedName name="A126033434K_Data">Data19!$AE$11:$AE$17</definedName>
    <definedName name="A126033434K_Latest">Data19!$AE$17</definedName>
    <definedName name="A126033438V">Data18!$CQ$1:$CQ$10,Data18!$CQ$11:$CQ$17</definedName>
    <definedName name="A126033438V_Data">Data18!$CQ$11:$CQ$17</definedName>
    <definedName name="A126033438V_Latest">Data18!$CQ$17</definedName>
    <definedName name="A126033442K">Data18!$GC$1:$GC$10,Data18!$GC$11:$GC$17</definedName>
    <definedName name="A126033442K_Data">Data18!$GC$11:$GC$17</definedName>
    <definedName name="A126033442K_Latest">Data18!$GC$17</definedName>
    <definedName name="A126033446V">Data17!$HE$1:$HE$10,Data17!$HE$11:$HE$17</definedName>
    <definedName name="A126033446V_Data">Data17!$HE$11:$HE$17</definedName>
    <definedName name="A126033446V_Latest">Data17!$HE$17</definedName>
    <definedName name="A126033450K">Data18!$AI$1:$AI$10,Data18!$AI$11:$AI$17</definedName>
    <definedName name="A126033450K_Data">Data18!$AI$11:$AI$17</definedName>
    <definedName name="A126033450K_Latest">Data18!$AI$17</definedName>
    <definedName name="A126033458C">Data19!$G$1:$G$10,Data19!$G$11:$G$17</definedName>
    <definedName name="A126033458C_Data">Data19!$G$11:$G$17</definedName>
    <definedName name="A126033458C_Latest">Data19!$G$17</definedName>
    <definedName name="A126033462V">Data19!$BC$1:$BC$10,Data19!$BC$11:$BC$17</definedName>
    <definedName name="A126033462V_Data">Data19!$BC$11:$BC$17</definedName>
    <definedName name="A126033462V_Latest">Data19!$BC$17</definedName>
    <definedName name="A126033466C">Data17!$FI$1:$FI$10,Data17!$FI$11:$FI$17</definedName>
    <definedName name="A126033466C_Data">Data17!$FI$11:$FI$17</definedName>
    <definedName name="A126033466C_Latest">Data17!$FI$17</definedName>
    <definedName name="A126033478L">Data17!$GG$1:$GG$10,Data17!$GG$11:$GG$17</definedName>
    <definedName name="A126033478L_Data">Data17!$GG$11:$GG$17</definedName>
    <definedName name="A126033478L_Latest">Data17!$GG$17</definedName>
    <definedName name="A126033482C">Data17!$IC$1:$IC$10,Data17!$IC$11:$IC$17</definedName>
    <definedName name="A126033482C_Data">Data17!$IC$11:$IC$17</definedName>
    <definedName name="A126033482C_Latest">Data17!$IC$17</definedName>
    <definedName name="A126033486L">Data18!$K$1:$K$10,Data18!$K$11:$K$17</definedName>
    <definedName name="A126033486L_Data">Data18!$K$11:$K$17</definedName>
    <definedName name="A126033486L_Latest">Data18!$K$17</definedName>
    <definedName name="A126033490C">Data18!$DO$1:$DO$10,Data18!$DO$11:$DO$17</definedName>
    <definedName name="A126033490C_Data">Data18!$DO$11:$DO$17</definedName>
    <definedName name="A126033490C_Latest">Data18!$DO$17</definedName>
    <definedName name="A126033494L">Data18!$FE$1:$FE$10,Data18!$FE$11:$FE$17</definedName>
    <definedName name="A126033494L_Data">Data18!$FE$11:$FE$17</definedName>
    <definedName name="A126033494L_Latest">Data18!$FE$17</definedName>
    <definedName name="A126033498W">Data20!$DS$1:$DS$10,Data20!$DS$11:$DS$17</definedName>
    <definedName name="A126033498W_Data">Data20!$DS$11:$DS$17</definedName>
    <definedName name="A126033498W_Latest">Data20!$DS$17</definedName>
    <definedName name="A126033502A">Data20!$EQ$1:$EQ$10,Data20!$EQ$11:$EQ$17</definedName>
    <definedName name="A126033502A_Data">Data20!$EQ$11:$EQ$17</definedName>
    <definedName name="A126033502A_Latest">Data20!$EQ$17</definedName>
    <definedName name="A126033506K">Data20!$GM$1:$GM$10,Data20!$GM$11:$GM$17</definedName>
    <definedName name="A126033506K_Data">Data20!$GM$11:$GM$17</definedName>
    <definedName name="A126033506K_Latest">Data20!$GM$17</definedName>
    <definedName name="A126033510A">Data20!$I$1:$I$10,Data20!$I$11:$I$17</definedName>
    <definedName name="A126033510A_Data">Data20!$I$11:$I$17</definedName>
    <definedName name="A126033510A_Latest">Data20!$I$17</definedName>
    <definedName name="A126033514K">Data20!$CU$1:$CU$10,Data20!$CU$11:$CU$17</definedName>
    <definedName name="A126033514K_Data">Data20!$CU$11:$CU$17</definedName>
    <definedName name="A126033514K_Latest">Data20!$CU$17</definedName>
    <definedName name="A126033518V">Data19!$DW$1:$DW$10,Data19!$DW$11:$DW$17</definedName>
    <definedName name="A126033518V_Data">Data19!$DW$11:$DW$17</definedName>
    <definedName name="A126033518V_Latest">Data19!$DW$17</definedName>
    <definedName name="A126033522K">Data19!$GQ$1:$GQ$10,Data19!$GQ$11:$GQ$17</definedName>
    <definedName name="A126033522K_Data">Data19!$GQ$11:$GQ$17</definedName>
    <definedName name="A126033522K_Latest">Data19!$GQ$17</definedName>
    <definedName name="A126033530K">Data20!$FO$1:$FO$10,Data20!$FO$11:$FO$17</definedName>
    <definedName name="A126033530K_Data">Data20!$FO$11:$FO$17</definedName>
    <definedName name="A126033530K_Latest">Data20!$FO$17</definedName>
    <definedName name="A126033534V">Data20!$HK$1:$HK$10,Data20!$HK$11:$HK$17</definedName>
    <definedName name="A126033534V_Data">Data20!$HK$11:$HK$17</definedName>
    <definedName name="A126033534V_Latest">Data20!$HK$17</definedName>
    <definedName name="A126033538C">Data19!$CA$1:$CA$10,Data19!$CA$11:$CA$17</definedName>
    <definedName name="A126033538C_Data">Data19!$CA$11:$CA$17</definedName>
    <definedName name="A126033538C_Latest">Data19!$CA$17</definedName>
    <definedName name="A126033550V">Data19!$CY$1:$CY$10,Data19!$CY$11:$CY$17</definedName>
    <definedName name="A126033550V_Data">Data19!$CY$11:$CY$17</definedName>
    <definedName name="A126033550V_Latest">Data19!$CY$17</definedName>
    <definedName name="A126033554C">Data19!$EU$1:$EU$10,Data19!$EU$11:$EU$17</definedName>
    <definedName name="A126033554C_Data">Data19!$EU$11:$EU$17</definedName>
    <definedName name="A126033554C_Latest">Data19!$EU$17</definedName>
    <definedName name="A126033558L">Data19!$FS$1:$FS$10,Data19!$FS$11:$FS$17</definedName>
    <definedName name="A126033558L_Data">Data19!$FS$11:$FS$17</definedName>
    <definedName name="A126033558L_Latest">Data19!$FS$17</definedName>
    <definedName name="A126033562C">Data20!$AG$1:$AG$10,Data20!$AG$11:$AG$17</definedName>
    <definedName name="A126033562C_Data">Data20!$AG$11:$AG$17</definedName>
    <definedName name="A126033562C_Latest">Data20!$AG$17</definedName>
    <definedName name="A126033566L">Data20!$BW$1:$BW$10,Data20!$BW$11:$BW$17</definedName>
    <definedName name="A126033566L_Data">Data20!$BW$11:$BW$17</definedName>
    <definedName name="A126033566L_Latest">Data20!$BW$17</definedName>
    <definedName name="A126033570C">Data22!$AK$1:$AK$10,Data22!$AK$11:$AK$17</definedName>
    <definedName name="A126033570C_Data">Data22!$AK$11:$AK$17</definedName>
    <definedName name="A126033570C_Latest">Data22!$AK$17</definedName>
    <definedName name="A126033574L">Data22!$BI$1:$BI$10,Data22!$BI$11:$BI$17</definedName>
    <definedName name="A126033574L_Data">Data22!$BI$11:$BI$17</definedName>
    <definedName name="A126033574L_Latest">Data22!$BI$17</definedName>
    <definedName name="A126033578W">Data22!$DE$1:$DE$10,Data22!$DE$11:$DE$17</definedName>
    <definedName name="A126033578W_Data">Data22!$DE$11:$DE$17</definedName>
    <definedName name="A126033578W_Latest">Data22!$DE$17</definedName>
    <definedName name="A126033582L">Data21!$FQ$1:$FQ$10,Data21!$FQ$11:$FQ$17</definedName>
    <definedName name="A126033582L_Data">Data21!$FQ$11:$FQ$17</definedName>
    <definedName name="A126033582L_Latest">Data21!$FQ$17</definedName>
    <definedName name="A126033586W">Data22!$M$1:$M$10,Data22!$M$11:$M$17</definedName>
    <definedName name="A126033586W_Data">Data22!$M$11:$M$17</definedName>
    <definedName name="A126033586W_Latest">Data22!$M$17</definedName>
    <definedName name="A126033590L">Data21!$AO$1:$AO$10,Data21!$AO$11:$AO$17</definedName>
    <definedName name="A126033590L_Data">Data21!$AO$11:$AO$17</definedName>
    <definedName name="A126033590L_Latest">Data21!$AO$17</definedName>
    <definedName name="A126033594W">Data21!$DI$1:$DI$10,Data21!$DI$11:$DI$17</definedName>
    <definedName name="A126033594W_Data">Data21!$DI$11:$DI$17</definedName>
    <definedName name="A126033594W_Latest">Data21!$DI$17</definedName>
    <definedName name="A126033602K">Data22!$CG$1:$CG$10,Data22!$CG$11:$CG$17</definedName>
    <definedName name="A126033602K_Data">Data22!$CG$11:$CG$17</definedName>
    <definedName name="A126033602K_Latest">Data22!$CG$17</definedName>
    <definedName name="A126033606V">Data22!$EC$1:$EC$10,Data22!$EC$11:$EC$17</definedName>
    <definedName name="A126033606V_Data">Data22!$EC$11:$EC$17</definedName>
    <definedName name="A126033606V_Latest">Data22!$EC$17</definedName>
    <definedName name="A126033610K">Data20!$II$1:$II$10,Data20!$II$11:$II$17</definedName>
    <definedName name="A126033610K_Data">Data20!$II$11:$II$17</definedName>
    <definedName name="A126033610K_Latest">Data20!$II$17</definedName>
    <definedName name="A126033622V">Data21!$Q$1:$Q$10,Data21!$Q$11:$Q$17</definedName>
    <definedName name="A126033622V_Data">Data21!$Q$11:$Q$17</definedName>
    <definedName name="A126033622V_Latest">Data21!$Q$17</definedName>
    <definedName name="A126033626C">Data21!$BM$1:$BM$10,Data21!$BM$11:$BM$17</definedName>
    <definedName name="A126033626C_Data">Data21!$BM$11:$BM$17</definedName>
    <definedName name="A126033626C_Latest">Data21!$BM$17</definedName>
    <definedName name="A126033630V">Data21!$CK$1:$CK$10,Data21!$CK$11:$CK$17</definedName>
    <definedName name="A126033630V_Data">Data21!$CK$11:$CK$17</definedName>
    <definedName name="A126033630V_Latest">Data21!$CK$17</definedName>
    <definedName name="A126033634C">Data21!$GO$1:$GO$10,Data21!$GO$11:$GO$17</definedName>
    <definedName name="A126033634C_Data">Data21!$GO$11:$GO$17</definedName>
    <definedName name="A126033634C_Latest">Data21!$GO$17</definedName>
    <definedName name="A126033638L">Data21!$IE$1:$IE$10,Data21!$IE$11:$IE$17</definedName>
    <definedName name="A126033638L_Data">Data21!$IE$11:$IE$17</definedName>
    <definedName name="A126033638L_Latest">Data21!$IE$17</definedName>
    <definedName name="A126033642C">Data12!$BA$1:$BA$10,Data12!$BA$11:$BA$17</definedName>
    <definedName name="A126033642C_Data">Data12!$BA$11:$BA$17</definedName>
    <definedName name="A126033642C_Latest">Data12!$BA$17</definedName>
    <definedName name="A126033646L">Data12!$BY$1:$BY$10,Data12!$BY$11:$BY$17</definedName>
    <definedName name="A126033646L_Data">Data12!$BY$11:$BY$17</definedName>
    <definedName name="A126033646L_Latest">Data12!$BY$17</definedName>
    <definedName name="A126033650C">Data12!$DU$1:$DU$10,Data12!$DU$11:$DU$17</definedName>
    <definedName name="A126033650C_Data">Data12!$DU$11:$DU$17</definedName>
    <definedName name="A126033650C_Latest">Data12!$DU$17</definedName>
    <definedName name="A126033654L">Data11!$GG$1:$GG$10,Data11!$GG$11:$GG$17</definedName>
    <definedName name="A126033654L_Data">Data11!$GG$11:$GG$17</definedName>
    <definedName name="A126033654L_Latest">Data11!$GG$17</definedName>
    <definedName name="A126033658W">Data12!$AC$1:$AC$10,Data12!$AC$11:$AC$17</definedName>
    <definedName name="A126033658W_Data">Data12!$AC$11:$AC$17</definedName>
    <definedName name="A126033658W_Latest">Data12!$AC$17</definedName>
    <definedName name="A126033662L">Data11!$BE$1:$BE$10,Data11!$BE$11:$BE$17</definedName>
    <definedName name="A126033662L_Data">Data11!$BE$11:$BE$17</definedName>
    <definedName name="A126033662L_Latest">Data11!$BE$17</definedName>
    <definedName name="A126033666W">Data11!$DY$1:$DY$10,Data11!$DY$11:$DY$17</definedName>
    <definedName name="A126033666W_Data">Data11!$DY$11:$DY$17</definedName>
    <definedName name="A126033666W_Latest">Data11!$DY$17</definedName>
    <definedName name="A126033674W">Data12!$CW$1:$CW$10,Data12!$CW$11:$CW$17</definedName>
    <definedName name="A126033674W_Data">Data12!$CW$11:$CW$17</definedName>
    <definedName name="A126033674W_Latest">Data12!$CW$17</definedName>
    <definedName name="A126033678F">Data12!$ES$1:$ES$10,Data12!$ES$11:$ES$17</definedName>
    <definedName name="A126033678F_Data">Data12!$ES$11:$ES$17</definedName>
    <definedName name="A126033678F_Latest">Data12!$ES$17</definedName>
    <definedName name="A126033682W">Data11!$I$1:$I$10,Data11!$I$11:$I$17</definedName>
    <definedName name="A126033682W_Data">Data11!$I$11:$I$17</definedName>
    <definedName name="A126033682W_Latest">Data11!$I$17</definedName>
    <definedName name="A126033694F">Data11!$AG$1:$AG$10,Data11!$AG$11:$AG$17</definedName>
    <definedName name="A126033694F_Data">Data11!$AG$11:$AG$17</definedName>
    <definedName name="A126033694F_Latest">Data11!$AG$17</definedName>
    <definedName name="A126033698R">Data11!$CC$1:$CC$10,Data11!$CC$11:$CC$17</definedName>
    <definedName name="A126033698R_Data">Data11!$CC$11:$CC$17</definedName>
    <definedName name="A126033698R_Latest">Data11!$CC$17</definedName>
    <definedName name="A126033702V">Data11!$DA$1:$DA$10,Data11!$DA$11:$DA$17</definedName>
    <definedName name="A126033702V_Data">Data11!$DA$11:$DA$17</definedName>
    <definedName name="A126033702V_Latest">Data11!$DA$17</definedName>
    <definedName name="A126033706C">Data11!$HE$1:$HE$10,Data11!$HE$11:$HE$17</definedName>
    <definedName name="A126033706C_Data">Data11!$HE$11:$HE$17</definedName>
    <definedName name="A126033706C_Latest">Data11!$HE$17</definedName>
    <definedName name="A126033710V">Data12!$E$1:$E$10,Data12!$E$11:$E$17</definedName>
    <definedName name="A126033710V_Data">Data12!$E$11:$E$17</definedName>
    <definedName name="A126033710V_Latest">Data12!$E$17</definedName>
    <definedName name="A126033714C">Data15!$EA$1:$EA$10,Data15!$EA$11:$EA$17</definedName>
    <definedName name="A126033714C_Data">Data15!$EA$11:$EA$17</definedName>
    <definedName name="A126033714C_Latest">Data15!$EA$17</definedName>
    <definedName name="A126033718L">Data15!$EY$1:$EY$10,Data15!$EY$11:$EY$17</definedName>
    <definedName name="A126033718L_Data">Data15!$EY$11:$EY$17</definedName>
    <definedName name="A126033718L_Latest">Data15!$EY$17</definedName>
    <definedName name="A126033722C">Data15!$GU$1:$GU$10,Data15!$GU$11:$GU$17</definedName>
    <definedName name="A126033722C_Data">Data15!$GU$11:$GU$17</definedName>
    <definedName name="A126033722C_Latest">Data15!$GU$17</definedName>
    <definedName name="A126033726L">Data15!$Q$1:$Q$10,Data15!$Q$11:$Q$17</definedName>
    <definedName name="A126033726L_Data">Data15!$Q$11:$Q$17</definedName>
    <definedName name="A126033726L_Latest">Data15!$Q$17</definedName>
    <definedName name="A126033730C">Data15!$DC$1:$DC$10,Data15!$DC$11:$DC$17</definedName>
    <definedName name="A126033730C_Data">Data15!$DC$11:$DC$17</definedName>
    <definedName name="A126033730C_Latest">Data15!$DC$17</definedName>
    <definedName name="A126033734L">Data14!$EE$1:$EE$10,Data14!$EE$11:$EE$17</definedName>
    <definedName name="A126033734L_Data">Data14!$EE$11:$EE$17</definedName>
    <definedName name="A126033734L_Latest">Data14!$EE$17</definedName>
    <definedName name="A126033738W">Data14!$GY$1:$GY$10,Data14!$GY$11:$GY$17</definedName>
    <definedName name="A126033738W_Data">Data14!$GY$11:$GY$17</definedName>
    <definedName name="A126033738W_Latest">Data14!$GY$17</definedName>
    <definedName name="A126033746W">Data15!$FW$1:$FW$10,Data15!$FW$11:$FW$17</definedName>
    <definedName name="A126033746W_Data">Data15!$FW$11:$FW$17</definedName>
    <definedName name="A126033746W_Latest">Data15!$FW$17</definedName>
    <definedName name="A126033750L">Data15!$HS$1:$HS$10,Data15!$HS$11:$HS$17</definedName>
    <definedName name="A126033750L_Data">Data15!$HS$11:$HS$17</definedName>
    <definedName name="A126033750L_Latest">Data15!$HS$17</definedName>
    <definedName name="A126033754W">Data14!$CI$1:$CI$10,Data14!$CI$11:$CI$17</definedName>
    <definedName name="A126033754W_Data">Data14!$CI$11:$CI$17</definedName>
    <definedName name="A126033754W_Latest">Data14!$CI$17</definedName>
    <definedName name="A126033766F">Data14!$DG$1:$DG$10,Data14!$DG$11:$DG$17</definedName>
    <definedName name="A126033766F_Data">Data14!$DG$11:$DG$17</definedName>
    <definedName name="A126033766F_Latest">Data14!$DG$17</definedName>
    <definedName name="A126033770W">Data14!$FC$1:$FC$10,Data14!$FC$11:$FC$17</definedName>
    <definedName name="A126033770W_Data">Data14!$FC$11:$FC$17</definedName>
    <definedName name="A126033770W_Latest">Data14!$FC$17</definedName>
    <definedName name="A126033774F">Data14!$GA$1:$GA$10,Data14!$GA$11:$GA$17</definedName>
    <definedName name="A126033774F_Data">Data14!$GA$11:$GA$17</definedName>
    <definedName name="A126033774F_Latest">Data14!$GA$17</definedName>
    <definedName name="A126033778R">Data15!$AO$1:$AO$10,Data15!$AO$11:$AO$17</definedName>
    <definedName name="A126033778R_Data">Data15!$AO$11:$AO$17</definedName>
    <definedName name="A126033778R_Latest">Data15!$AO$17</definedName>
    <definedName name="A126033782F">Data15!$CE$1:$CE$10,Data15!$CE$11:$CE$17</definedName>
    <definedName name="A126033782F_Data">Data15!$CE$11:$CE$17</definedName>
    <definedName name="A126033782F_Latest">Data15!$CE$17</definedName>
    <definedName name="A126033786R">Data17!$AS$1:$AS$10,Data17!$AS$11:$AS$17</definedName>
    <definedName name="A126033786R_Data">Data17!$AS$11:$AS$17</definedName>
    <definedName name="A126033786R_Latest">Data17!$AS$17</definedName>
    <definedName name="A126033790F">Data17!$BQ$1:$BQ$10,Data17!$BQ$11:$BQ$17</definedName>
    <definedName name="A126033790F_Data">Data17!$BQ$11:$BQ$17</definedName>
    <definedName name="A126033790F_Latest">Data17!$BQ$17</definedName>
    <definedName name="A126033794R">Data17!$DM$1:$DM$10,Data17!$DM$11:$DM$17</definedName>
    <definedName name="A126033794R_Data">Data17!$DM$11:$DM$17</definedName>
    <definedName name="A126033794R_Latest">Data17!$DM$17</definedName>
    <definedName name="A126033798X">Data16!$FY$1:$FY$10,Data16!$FY$11:$FY$17</definedName>
    <definedName name="A126033798X_Data">Data16!$FY$11:$FY$17</definedName>
    <definedName name="A126033798X_Latest">Data16!$FY$17</definedName>
    <definedName name="A126033802C">Data17!$U$1:$U$10,Data17!$U$11:$U$17</definedName>
    <definedName name="A126033802C_Data">Data17!$U$11:$U$17</definedName>
    <definedName name="A126033802C_Latest">Data17!$U$17</definedName>
    <definedName name="A126033806L">Data16!$AW$1:$AW$10,Data16!$AW$11:$AW$17</definedName>
    <definedName name="A126033806L_Data">Data16!$AW$11:$AW$17</definedName>
    <definedName name="A126033806L_Latest">Data16!$AW$17</definedName>
    <definedName name="A126033810C">Data16!$DQ$1:$DQ$10,Data16!$DQ$11:$DQ$17</definedName>
    <definedName name="A126033810C_Data">Data16!$DQ$11:$DQ$17</definedName>
    <definedName name="A126033810C_Latest">Data16!$DQ$17</definedName>
    <definedName name="A126033818W">Data17!$CO$1:$CO$10,Data17!$CO$11:$CO$17</definedName>
    <definedName name="A126033818W_Data">Data17!$CO$11:$CO$17</definedName>
    <definedName name="A126033818W_Latest">Data17!$CO$17</definedName>
    <definedName name="A126033822L">Data17!$EK$1:$EK$10,Data17!$EK$11:$EK$17</definedName>
    <definedName name="A126033822L_Data">Data17!$EK$11:$EK$17</definedName>
    <definedName name="A126033822L_Latest">Data17!$EK$17</definedName>
    <definedName name="A126033826W">Data15!$IQ$1:$IQ$10,Data15!$IQ$11:$IQ$17</definedName>
    <definedName name="A126033826W_Data">Data15!$IQ$11:$IQ$17</definedName>
    <definedName name="A126033826W_Latest">Data15!$IQ$17</definedName>
    <definedName name="A126033838F">Data16!$Y$1:$Y$10,Data16!$Y$11:$Y$17</definedName>
    <definedName name="A126033838F_Data">Data16!$Y$11:$Y$17</definedName>
    <definedName name="A126033838F_Latest">Data16!$Y$17</definedName>
    <definedName name="A126033842W">Data16!$BU$1:$BU$10,Data16!$BU$11:$BU$17</definedName>
    <definedName name="A126033842W_Data">Data16!$BU$11:$BU$17</definedName>
    <definedName name="A126033842W_Latest">Data16!$BU$17</definedName>
    <definedName name="A126033846F">Data16!$CS$1:$CS$10,Data16!$CS$11:$CS$17</definedName>
    <definedName name="A126033846F_Data">Data16!$CS$11:$CS$17</definedName>
    <definedName name="A126033846F_Latest">Data16!$CS$17</definedName>
    <definedName name="A126033850W">Data16!$GW$1:$GW$10,Data16!$GW$11:$GW$17</definedName>
    <definedName name="A126033850W_Data">Data16!$GW$11:$GW$17</definedName>
    <definedName name="A126033850W_Latest">Data16!$GW$17</definedName>
    <definedName name="A126033854F">Data16!$IM$1:$IM$10,Data16!$IM$11:$IM$17</definedName>
    <definedName name="A126033854F_Data">Data16!$IM$11:$IM$17</definedName>
    <definedName name="A126033854F_Latest">Data16!$IM$17</definedName>
    <definedName name="A126033858R">Data2!$BE$1:$BE$10,Data2!$BE$11:$BE$17</definedName>
    <definedName name="A126033858R_Data">Data2!$BE$11:$BE$17</definedName>
    <definedName name="A126033858R_Latest">Data2!$BE$17</definedName>
    <definedName name="A126033862F">Data2!$CC$1:$CC$10,Data2!$CC$11:$CC$17</definedName>
    <definedName name="A126033862F_Data">Data2!$CC$11:$CC$17</definedName>
    <definedName name="A126033862F_Latest">Data2!$CC$17</definedName>
    <definedName name="A126033866R">Data2!$DY$1:$DY$10,Data2!$DY$11:$DY$17</definedName>
    <definedName name="A126033866R_Data">Data2!$DY$11:$DY$17</definedName>
    <definedName name="A126033866R_Latest">Data2!$DY$17</definedName>
    <definedName name="A126033870F">Data1!$GK$1:$GK$10,Data1!$GK$11:$GK$17</definedName>
    <definedName name="A126033870F_Data">Data1!$GK$11:$GK$17</definedName>
    <definedName name="A126033870F_Latest">Data1!$GK$17</definedName>
    <definedName name="A126033874R">Data2!$AG$1:$AG$10,Data2!$AG$11:$AG$17</definedName>
    <definedName name="A126033874R_Data">Data2!$AG$11:$AG$17</definedName>
    <definedName name="A126033874R_Latest">Data2!$AG$17</definedName>
    <definedName name="A126033878X">Data1!$BI$1:$BI$10,Data1!$BI$11:$BI$17</definedName>
    <definedName name="A126033878X_Data">Data1!$BI$11:$BI$17</definedName>
    <definedName name="A126033878X_Latest">Data1!$BI$17</definedName>
    <definedName name="A126033882R">Data1!$EC$1:$EC$10,Data1!$EC$11:$EC$17</definedName>
    <definedName name="A126033882R_Data">Data1!$EC$11:$EC$17</definedName>
    <definedName name="A126033882R_Latest">Data1!$EC$17</definedName>
    <definedName name="A126033886X">Data1!$FA$1:$FA$10,Data1!$FA$11:$FA$17</definedName>
    <definedName name="A126033886X_Data">Data1!$FA$11:$FA$17</definedName>
    <definedName name="A126033886X_Latest">Data1!$FA$17</definedName>
    <definedName name="A126033890R">Data2!$DA$1:$DA$10,Data2!$DA$11:$DA$17</definedName>
    <definedName name="A126033890R_Data">Data2!$DA$11:$DA$17</definedName>
    <definedName name="A126033890R_Latest">Data2!$DA$17</definedName>
    <definedName name="A126033894X">Data2!$EW$1:$EW$10,Data2!$EW$11:$EW$17</definedName>
    <definedName name="A126033894X_Data">Data2!$EW$11:$EW$17</definedName>
    <definedName name="A126033894X_Latest">Data2!$EW$17</definedName>
    <definedName name="A126033898J">Data1!$M$1:$M$10,Data1!$M$11:$M$17</definedName>
    <definedName name="A126033898J_Data">Data1!$M$11:$M$17</definedName>
    <definedName name="A126033898J_Latest">Data1!$M$17</definedName>
    <definedName name="A126033902L">Data1!$FS$1:$FS$10,Data1!$FS$11:$FS$17</definedName>
    <definedName name="A126033902L_Data">Data1!$FS$11:$FS$17</definedName>
    <definedName name="A126033902L_Latest">Data1!$FS$17</definedName>
    <definedName name="A126033906W">Data1!$IG$1:$IG$10,Data1!$IG$11:$IG$17</definedName>
    <definedName name="A126033906W_Data">Data1!$IG$11:$IG$17</definedName>
    <definedName name="A126033906W_Latest">Data1!$IG$17</definedName>
    <definedName name="A126033910L">Data1!$AK$1:$AK$10,Data1!$AK$11:$AK$17</definedName>
    <definedName name="A126033910L_Data">Data1!$AK$11:$AK$17</definedName>
    <definedName name="A126033910L_Latest">Data1!$AK$17</definedName>
    <definedName name="A126033914W">Data1!$CG$1:$CG$10,Data1!$CG$11:$CG$17</definedName>
    <definedName name="A126033914W_Data">Data1!$CG$11:$CG$17</definedName>
    <definedName name="A126033914W_Latest">Data1!$CG$17</definedName>
    <definedName name="A126033918F">Data1!$DE$1:$DE$10,Data1!$DE$11:$DE$17</definedName>
    <definedName name="A126033918F_Data">Data1!$DE$11:$DE$17</definedName>
    <definedName name="A126033918F_Latest">Data1!$DE$17</definedName>
    <definedName name="A126033922W">Data1!$HI$1:$HI$10,Data1!$HI$11:$HI$17</definedName>
    <definedName name="A126033922W_Data">Data1!$HI$11:$HI$17</definedName>
    <definedName name="A126033922W_Latest">Data1!$HI$17</definedName>
    <definedName name="A126033926F">Data2!$I$1:$I$10,Data2!$I$11:$I$17</definedName>
    <definedName name="A126033926F_Data">Data2!$I$11:$I$17</definedName>
    <definedName name="A126033926F_Latest">Data2!$I$17</definedName>
    <definedName name="A126033930W">Data23!$GG$1:$GG$10,Data23!$GG$11:$GG$17</definedName>
    <definedName name="A126033930W_Data">Data23!$GG$11:$GG$17</definedName>
    <definedName name="A126033930W_Latest">Data23!$GG$17</definedName>
    <definedName name="A126033934F">Data23!$HE$1:$HE$10,Data23!$HE$11:$HE$17</definedName>
    <definedName name="A126033934F_Data">Data23!$HE$11:$HE$17</definedName>
    <definedName name="A126033934F_Latest">Data23!$HE$17</definedName>
    <definedName name="A126033938R">Data24!$K$1:$K$10,Data24!$K$11:$K$17</definedName>
    <definedName name="A126033938R_Data">Data24!$K$11:$K$17</definedName>
    <definedName name="A126033938R_Latest">Data24!$K$17</definedName>
    <definedName name="A126033942F">Data23!$BW$1:$BW$10,Data23!$BW$11:$BW$17</definedName>
    <definedName name="A126033942F_Data">Data23!$BW$11:$BW$17</definedName>
    <definedName name="A126033942F_Latest">Data23!$BW$17</definedName>
    <definedName name="A126033946R">Data23!$FI$1:$FI$10,Data23!$FI$11:$FI$17</definedName>
    <definedName name="A126033946R_Data">Data23!$FI$11:$FI$17</definedName>
    <definedName name="A126033946R_Latest">Data23!$FI$17</definedName>
    <definedName name="A126033950F">Data22!$GK$1:$GK$10,Data22!$GK$11:$GK$17</definedName>
    <definedName name="A126033950F_Data">Data22!$GK$11:$GK$17</definedName>
    <definedName name="A126033950F_Latest">Data22!$GK$17</definedName>
    <definedName name="A126033954R">Data23!$O$1:$O$10,Data23!$O$11:$O$17</definedName>
    <definedName name="A126033954R_Data">Data23!$O$11:$O$17</definedName>
    <definedName name="A126033954R_Latest">Data23!$O$17</definedName>
    <definedName name="A126033958X">Data23!$AM$1:$AM$10,Data23!$AM$11:$AM$17</definedName>
    <definedName name="A126033958X_Data">Data23!$AM$11:$AM$17</definedName>
    <definedName name="A126033958X_Latest">Data23!$AM$17</definedName>
    <definedName name="A126033962R">Data23!$IC$1:$IC$10,Data23!$IC$11:$IC$17</definedName>
    <definedName name="A126033962R_Data">Data23!$IC$11:$IC$17</definedName>
    <definedName name="A126033962R_Latest">Data23!$IC$17</definedName>
    <definedName name="A126033966X">Data24!$AI$1:$AI$10,Data24!$AI$11:$AI$17</definedName>
    <definedName name="A126033966X_Data">Data24!$AI$11:$AI$17</definedName>
    <definedName name="A126033966X_Latest">Data24!$AI$17</definedName>
    <definedName name="A126033970R">Data22!$EO$1:$EO$10,Data22!$EO$11:$EO$17</definedName>
    <definedName name="A126033970R_Data">Data22!$EO$11:$EO$17</definedName>
    <definedName name="A126033970R_Latest">Data22!$EO$17</definedName>
    <definedName name="A126033974X">Data23!$BE$1:$BE$10,Data23!$BE$11:$BE$17</definedName>
    <definedName name="A126033974X_Data">Data23!$BE$11:$BE$17</definedName>
    <definedName name="A126033974X_Latest">Data23!$BE$17</definedName>
    <definedName name="A126033978J">Data23!$DS$1:$DS$10,Data23!$DS$11:$DS$17</definedName>
    <definedName name="A126033978J_Data">Data23!$DS$11:$DS$17</definedName>
    <definedName name="A126033978J_Latest">Data23!$DS$17</definedName>
    <definedName name="A126033982X">Data22!$FM$1:$FM$10,Data22!$FM$11:$FM$17</definedName>
    <definedName name="A126033982X_Data">Data22!$FM$11:$FM$17</definedName>
    <definedName name="A126033982X_Latest">Data22!$FM$17</definedName>
    <definedName name="A126033986J">Data22!$HI$1:$HI$10,Data22!$HI$11:$HI$17</definedName>
    <definedName name="A126033986J_Data">Data22!$HI$11:$HI$17</definedName>
    <definedName name="A126033986J_Latest">Data22!$HI$17</definedName>
    <definedName name="A126033990X">Data22!$IG$1:$IG$10,Data22!$IG$11:$IG$17</definedName>
    <definedName name="A126033990X_Data">Data22!$IG$11:$IG$17</definedName>
    <definedName name="A126033990X_Latest">Data22!$IG$17</definedName>
    <definedName name="A126033994J">Data23!$CU$1:$CU$10,Data23!$CU$11:$CU$17</definedName>
    <definedName name="A126033994J_Data">Data23!$CU$11:$CU$17</definedName>
    <definedName name="A126033994J_Latest">Data23!$CU$17</definedName>
    <definedName name="A126033998T">Data23!$EK$1:$EK$10,Data23!$EK$11:$EK$17</definedName>
    <definedName name="A126033998T_Data">Data23!$EK$11:$EK$17</definedName>
    <definedName name="A126033998T_Latest">Data23!$EK$17</definedName>
    <definedName name="A126034002X">Data13!$GW$1:$GW$10,Data13!$GW$11:$GW$17</definedName>
    <definedName name="A126034002X_Data">Data13!$GW$11:$GW$17</definedName>
    <definedName name="A126034002X_Latest">Data13!$GW$17</definedName>
    <definedName name="A126034006J">Data13!$HU$1:$HU$10,Data13!$HU$11:$HU$17</definedName>
    <definedName name="A126034006J_Data">Data13!$HU$11:$HU$17</definedName>
    <definedName name="A126034006J_Latest">Data13!$HU$17</definedName>
    <definedName name="A126034010X">Data14!$AA$1:$AA$10,Data14!$AA$11:$AA$17</definedName>
    <definedName name="A126034010X_Data">Data14!$AA$11:$AA$17</definedName>
    <definedName name="A126034010X_Latest">Data14!$AA$17</definedName>
    <definedName name="A126034014J">Data13!$CM$1:$CM$10,Data13!$CM$11:$CM$17</definedName>
    <definedName name="A126034014J_Data">Data13!$CM$11:$CM$17</definedName>
    <definedName name="A126034014J_Latest">Data13!$CM$17</definedName>
    <definedName name="A126034018T">Data13!$FY$1:$FY$10,Data13!$FY$11:$FY$17</definedName>
    <definedName name="A126034018T_Data">Data13!$FY$11:$FY$17</definedName>
    <definedName name="A126034018T_Latest">Data13!$FY$17</definedName>
    <definedName name="A126034022J">Data12!$HA$1:$HA$10,Data12!$HA$11:$HA$17</definedName>
    <definedName name="A126034022J_Data">Data12!$HA$11:$HA$17</definedName>
    <definedName name="A126034022J_Latest">Data12!$HA$17</definedName>
    <definedName name="A126034026T">Data13!$AE$1:$AE$10,Data13!$AE$11:$AE$17</definedName>
    <definedName name="A126034026T_Data">Data13!$AE$11:$AE$17</definedName>
    <definedName name="A126034026T_Latest">Data13!$AE$17</definedName>
    <definedName name="A126034030J">Data13!$BC$1:$BC$10,Data13!$BC$11:$BC$17</definedName>
    <definedName name="A126034030J_Data">Data13!$BC$11:$BC$17</definedName>
    <definedName name="A126034030J_Latest">Data13!$BC$17</definedName>
    <definedName name="A126034034T">Data14!$C$1:$C$10,Data14!$C$11:$C$17</definedName>
    <definedName name="A126034034T_Data">Data14!$C$11:$C$17</definedName>
    <definedName name="A126034034T_Latest">Data14!$C$17</definedName>
    <definedName name="A126034038A">Data14!$AY$1:$AY$10,Data14!$AY$11:$AY$17</definedName>
    <definedName name="A126034038A_Data">Data14!$AY$11:$AY$17</definedName>
    <definedName name="A126034038A_Latest">Data14!$AY$17</definedName>
    <definedName name="A126034042T">Data12!$FE$1:$FE$10,Data12!$FE$11:$FE$17</definedName>
    <definedName name="A126034042T_Data">Data12!$FE$11:$FE$17</definedName>
    <definedName name="A126034042T_Latest">Data12!$FE$17</definedName>
    <definedName name="A126034046A">Data13!$BU$1:$BU$10,Data13!$BU$11:$BU$17</definedName>
    <definedName name="A126034046A_Data">Data13!$BU$11:$BU$17</definedName>
    <definedName name="A126034046A_Latest">Data13!$BU$17</definedName>
    <definedName name="A126034050T">Data13!$EI$1:$EI$10,Data13!$EI$11:$EI$17</definedName>
    <definedName name="A126034050T_Data">Data13!$EI$11:$EI$17</definedName>
    <definedName name="A126034050T_Latest">Data13!$EI$17</definedName>
    <definedName name="A126034054A">Data12!$GC$1:$GC$10,Data12!$GC$11:$GC$17</definedName>
    <definedName name="A126034054A_Data">Data12!$GC$11:$GC$17</definedName>
    <definedName name="A126034054A_Latest">Data12!$GC$17</definedName>
    <definedName name="A126034058K">Data12!$HY$1:$HY$10,Data12!$HY$11:$HY$17</definedName>
    <definedName name="A126034058K_Data">Data12!$HY$11:$HY$17</definedName>
    <definedName name="A126034058K_Latest">Data12!$HY$17</definedName>
    <definedName name="A126034062A">Data13!$G$1:$G$10,Data13!$G$11:$G$17</definedName>
    <definedName name="A126034062A_Data">Data13!$G$11:$G$17</definedName>
    <definedName name="A126034062A_Latest">Data13!$G$17</definedName>
    <definedName name="A126034066K">Data13!$DK$1:$DK$10,Data13!$DK$11:$DK$17</definedName>
    <definedName name="A126034066K_Data">Data13!$DK$11:$DK$17</definedName>
    <definedName name="A126034066K_Latest">Data13!$DK$17</definedName>
    <definedName name="A126034070A">Data13!$FA$1:$FA$10,Data13!$FA$11:$FA$17</definedName>
    <definedName name="A126034070A_Data">Data13!$FA$11:$FA$17</definedName>
    <definedName name="A126034070A_Latest">Data13!$FA$17</definedName>
    <definedName name="A126034074K">Data18!$GO$1:$GO$10,Data18!$GO$11:$GO$17</definedName>
    <definedName name="A126034074K_Data">Data18!$GO$11:$GO$17</definedName>
    <definedName name="A126034074K_Latest">Data18!$GO$17</definedName>
    <definedName name="A126034078V">Data18!$HM$1:$HM$10,Data18!$HM$11:$HM$17</definedName>
    <definedName name="A126034078V_Data">Data18!$HM$11:$HM$17</definedName>
    <definedName name="A126034078V_Latest">Data18!$HM$17</definedName>
    <definedName name="A126034082K">Data19!$S$1:$S$10,Data19!$S$11:$S$17</definedName>
    <definedName name="A126034082K_Data">Data19!$S$11:$S$17</definedName>
    <definedName name="A126034082K_Latest">Data19!$S$17</definedName>
    <definedName name="A126034086V">Data18!$CE$1:$CE$10,Data18!$CE$11:$CE$17</definedName>
    <definedName name="A126034086V_Data">Data18!$CE$11:$CE$17</definedName>
    <definedName name="A126034086V_Latest">Data18!$CE$17</definedName>
    <definedName name="A126034090K">Data18!$FQ$1:$FQ$10,Data18!$FQ$11:$FQ$17</definedName>
    <definedName name="A126034090K_Data">Data18!$FQ$11:$FQ$17</definedName>
    <definedName name="A126034090K_Latest">Data18!$FQ$17</definedName>
    <definedName name="A126034094V">Data17!$GS$1:$GS$10,Data17!$GS$11:$GS$17</definedName>
    <definedName name="A126034094V_Data">Data17!$GS$11:$GS$17</definedName>
    <definedName name="A126034094V_Latest">Data17!$GS$17</definedName>
    <definedName name="A126034098C">Data18!$W$1:$W$10,Data18!$W$11:$W$17</definedName>
    <definedName name="A126034098C_Data">Data18!$W$11:$W$17</definedName>
    <definedName name="A126034098C_Latest">Data18!$W$17</definedName>
    <definedName name="A126034102J">Data18!$AU$1:$AU$10,Data18!$AU$11:$AU$17</definedName>
    <definedName name="A126034102J_Data">Data18!$AU$11:$AU$17</definedName>
    <definedName name="A126034102J_Latest">Data18!$AU$17</definedName>
    <definedName name="A126034106T">Data18!$IK$1:$IK$10,Data18!$IK$11:$IK$17</definedName>
    <definedName name="A126034106T_Data">Data18!$IK$11:$IK$17</definedName>
    <definedName name="A126034106T_Latest">Data18!$IK$17</definedName>
    <definedName name="A126034110J">Data19!$AQ$1:$AQ$10,Data19!$AQ$11:$AQ$17</definedName>
    <definedName name="A126034110J_Data">Data19!$AQ$11:$AQ$17</definedName>
    <definedName name="A126034110J_Latest">Data19!$AQ$17</definedName>
    <definedName name="A126034114T">Data17!$EW$1:$EW$10,Data17!$EW$11:$EW$17</definedName>
    <definedName name="A126034114T_Data">Data17!$EW$11:$EW$17</definedName>
    <definedName name="A126034114T_Latest">Data17!$EW$17</definedName>
    <definedName name="A126034118A">Data18!$BM$1:$BM$10,Data18!$BM$11:$BM$17</definedName>
    <definedName name="A126034118A_Data">Data18!$BM$11:$BM$17</definedName>
    <definedName name="A126034118A_Latest">Data18!$BM$17</definedName>
    <definedName name="A126034122T">Data18!$EA$1:$EA$10,Data18!$EA$11:$EA$17</definedName>
    <definedName name="A126034122T_Data">Data18!$EA$11:$EA$17</definedName>
    <definedName name="A126034122T_Latest">Data18!$EA$17</definedName>
    <definedName name="A126034126A">Data17!$FU$1:$FU$10,Data17!$FU$11:$FU$17</definedName>
    <definedName name="A126034126A_Data">Data17!$FU$11:$FU$17</definedName>
    <definedName name="A126034126A_Latest">Data17!$FU$17</definedName>
    <definedName name="A126034130T">Data17!$HQ$1:$HQ$10,Data17!$HQ$11:$HQ$17</definedName>
    <definedName name="A126034130T_Data">Data17!$HQ$11:$HQ$17</definedName>
    <definedName name="A126034130T_Latest">Data17!$HQ$17</definedName>
    <definedName name="A126034134A">Data17!$IO$1:$IO$10,Data17!$IO$11:$IO$17</definedName>
    <definedName name="A126034134A_Data">Data17!$IO$11:$IO$17</definedName>
    <definedName name="A126034134A_Latest">Data17!$IO$17</definedName>
    <definedName name="A126034138K">Data18!$DC$1:$DC$10,Data18!$DC$11:$DC$17</definedName>
    <definedName name="A126034138K_Data">Data18!$DC$11:$DC$17</definedName>
    <definedName name="A126034138K_Latest">Data18!$DC$17</definedName>
    <definedName name="A126034142A">Data18!$ES$1:$ES$10,Data18!$ES$11:$ES$17</definedName>
    <definedName name="A126034142A_Data">Data18!$ES$11:$ES$17</definedName>
    <definedName name="A126034142A_Latest">Data18!$ES$17</definedName>
    <definedName name="A126034146K">Data20!$DG$1:$DG$10,Data20!$DG$11:$DG$17</definedName>
    <definedName name="A126034146K_Data">Data20!$DG$11:$DG$17</definedName>
    <definedName name="A126034146K_Latest">Data20!$DG$17</definedName>
    <definedName name="A126034150A">Data20!$EE$1:$EE$10,Data20!$EE$11:$EE$17</definedName>
    <definedName name="A126034150A_Data">Data20!$EE$11:$EE$17</definedName>
    <definedName name="A126034150A_Latest">Data20!$EE$17</definedName>
    <definedName name="A126034154K">Data20!$GA$1:$GA$10,Data20!$GA$11:$GA$17</definedName>
    <definedName name="A126034154K_Data">Data20!$GA$11:$GA$17</definedName>
    <definedName name="A126034154K_Latest">Data20!$GA$17</definedName>
    <definedName name="A126034158V">Data19!$IM$1:$IM$10,Data19!$IM$11:$IM$17</definedName>
    <definedName name="A126034158V_Data">Data19!$IM$11:$IM$17</definedName>
    <definedName name="A126034158V_Latest">Data19!$IM$17</definedName>
    <definedName name="A126034162K">Data20!$CI$1:$CI$10,Data20!$CI$11:$CI$17</definedName>
    <definedName name="A126034162K_Data">Data20!$CI$11:$CI$17</definedName>
    <definedName name="A126034162K_Latest">Data20!$CI$17</definedName>
    <definedName name="A126034166V">Data19!$DK$1:$DK$10,Data19!$DK$11:$DK$17</definedName>
    <definedName name="A126034166V_Data">Data19!$DK$11:$DK$17</definedName>
    <definedName name="A126034166V_Latest">Data19!$DK$17</definedName>
    <definedName name="A126034170K">Data19!$GE$1:$GE$10,Data19!$GE$11:$GE$17</definedName>
    <definedName name="A126034170K_Data">Data19!$GE$11:$GE$17</definedName>
    <definedName name="A126034170K_Latest">Data19!$GE$17</definedName>
    <definedName name="A126034174V">Data19!$HC$1:$HC$10,Data19!$HC$11:$HC$17</definedName>
    <definedName name="A126034174V_Data">Data19!$HC$11:$HC$17</definedName>
    <definedName name="A126034174V_Latest">Data19!$HC$17</definedName>
    <definedName name="A126034178C">Data20!$FC$1:$FC$10,Data20!$FC$11:$FC$17</definedName>
    <definedName name="A126034178C_Data">Data20!$FC$11:$FC$17</definedName>
    <definedName name="A126034178C_Latest">Data20!$FC$17</definedName>
    <definedName name="A126034182V">Data20!$GY$1:$GY$10,Data20!$GY$11:$GY$17</definedName>
    <definedName name="A126034182V_Data">Data20!$GY$11:$GY$17</definedName>
    <definedName name="A126034182V_Latest">Data20!$GY$17</definedName>
    <definedName name="A126034186C">Data19!$BO$1:$BO$10,Data19!$BO$11:$BO$17</definedName>
    <definedName name="A126034186C_Data">Data19!$BO$11:$BO$17</definedName>
    <definedName name="A126034186C_Latest">Data19!$BO$17</definedName>
    <definedName name="A126034190V">Data19!$HU$1:$HU$10,Data19!$HU$11:$HU$17</definedName>
    <definedName name="A126034190V_Data">Data19!$HU$11:$HU$17</definedName>
    <definedName name="A126034190V_Latest">Data19!$HU$17</definedName>
    <definedName name="A126034194C">Data20!$AS$1:$AS$10,Data20!$AS$11:$AS$17</definedName>
    <definedName name="A126034194C_Data">Data20!$AS$11:$AS$17</definedName>
    <definedName name="A126034194C_Latest">Data20!$AS$17</definedName>
    <definedName name="A126034198L">Data19!$CM$1:$CM$10,Data19!$CM$11:$CM$17</definedName>
    <definedName name="A126034198L_Data">Data19!$CM$11:$CM$17</definedName>
    <definedName name="A126034198L_Latest">Data19!$CM$17</definedName>
    <definedName name="A126034202T">Data19!$EI$1:$EI$10,Data19!$EI$11:$EI$17</definedName>
    <definedName name="A126034202T_Data">Data19!$EI$11:$EI$17</definedName>
    <definedName name="A126034202T_Latest">Data19!$EI$17</definedName>
    <definedName name="A126034206A">Data19!$FG$1:$FG$10,Data19!$FG$11:$FG$17</definedName>
    <definedName name="A126034206A_Data">Data19!$FG$11:$FG$17</definedName>
    <definedName name="A126034206A_Latest">Data19!$FG$17</definedName>
    <definedName name="A126034210T">Data20!$U$1:$U$10,Data20!$U$11:$U$17</definedName>
    <definedName name="A126034210T_Data">Data20!$U$11:$U$17</definedName>
    <definedName name="A126034210T_Latest">Data20!$U$17</definedName>
    <definedName name="A126034214A">Data20!$BK$1:$BK$10,Data20!$BK$11:$BK$17</definedName>
    <definedName name="A126034214A_Data">Data20!$BK$11:$BK$17</definedName>
    <definedName name="A126034214A_Latest">Data20!$BK$17</definedName>
    <definedName name="A126034218K">Data22!$Y$1:$Y$10,Data22!$Y$11:$Y$17</definedName>
    <definedName name="A126034218K_Data">Data22!$Y$11:$Y$17</definedName>
    <definedName name="A126034218K_Latest">Data22!$Y$17</definedName>
    <definedName name="A126034222A">Data22!$AW$1:$AW$10,Data22!$AW$11:$AW$17</definedName>
    <definedName name="A126034222A_Data">Data22!$AW$11:$AW$17</definedName>
    <definedName name="A126034222A_Latest">Data22!$AW$17</definedName>
    <definedName name="A126034226K">Data22!$CS$1:$CS$10,Data22!$CS$11:$CS$17</definedName>
    <definedName name="A126034226K_Data">Data22!$CS$11:$CS$17</definedName>
    <definedName name="A126034226K_Latest">Data22!$CS$17</definedName>
    <definedName name="A126034230A">Data21!$FE$1:$FE$10,Data21!$FE$11:$FE$17</definedName>
    <definedName name="A126034230A_Data">Data21!$FE$11:$FE$17</definedName>
    <definedName name="A126034230A_Latest">Data21!$FE$17</definedName>
    <definedName name="A126034234K">Data21!$IQ$1:$IQ$10,Data21!$IQ$11:$IQ$17</definedName>
    <definedName name="A126034234K_Data">Data21!$IQ$11:$IQ$17</definedName>
    <definedName name="A126034234K_Latest">Data21!$IQ$17</definedName>
    <definedName name="A126034238V">Data21!$AC$1:$AC$10,Data21!$AC$11:$AC$17</definedName>
    <definedName name="A126034238V_Data">Data21!$AC$11:$AC$17</definedName>
    <definedName name="A126034238V_Latest">Data21!$AC$17</definedName>
    <definedName name="A126034242K">Data21!$CW$1:$CW$10,Data21!$CW$11:$CW$17</definedName>
    <definedName name="A126034242K_Data">Data21!$CW$11:$CW$17</definedName>
    <definedName name="A126034242K_Latest">Data21!$CW$17</definedName>
    <definedName name="A126034246V">Data21!$DU$1:$DU$10,Data21!$DU$11:$DU$17</definedName>
    <definedName name="A126034246V_Data">Data21!$DU$11:$DU$17</definedName>
    <definedName name="A126034246V_Latest">Data21!$DU$17</definedName>
    <definedName name="A126034250K">Data22!$BU$1:$BU$10,Data22!$BU$11:$BU$17</definedName>
    <definedName name="A126034250K_Data">Data22!$BU$11:$BU$17</definedName>
    <definedName name="A126034250K_Latest">Data22!$BU$17</definedName>
    <definedName name="A126034254V">Data22!$DQ$1:$DQ$10,Data22!$DQ$11:$DQ$17</definedName>
    <definedName name="A126034254V_Data">Data22!$DQ$11:$DQ$17</definedName>
    <definedName name="A126034254V_Latest">Data22!$DQ$17</definedName>
    <definedName name="A126034258C">Data20!$HW$1:$HW$10,Data20!$HW$11:$HW$17</definedName>
    <definedName name="A126034258C_Data">Data20!$HW$11:$HW$17</definedName>
    <definedName name="A126034258C_Latest">Data20!$HW$17</definedName>
    <definedName name="A126034262V">Data21!$EM$1:$EM$10,Data21!$EM$11:$EM$17</definedName>
    <definedName name="A126034262V_Data">Data21!$EM$11:$EM$17</definedName>
    <definedName name="A126034262V_Latest">Data21!$EM$17</definedName>
    <definedName name="A126034266C">Data21!$HA$1:$HA$10,Data21!$HA$11:$HA$17</definedName>
    <definedName name="A126034266C_Data">Data21!$HA$11:$HA$17</definedName>
    <definedName name="A126034266C_Latest">Data21!$HA$17</definedName>
    <definedName name="A126034270V">Data21!$E$1:$E$10,Data21!$E$11:$E$17</definedName>
    <definedName name="A126034270V_Data">Data21!$E$11:$E$17</definedName>
    <definedName name="A126034270V_Latest">Data21!$E$17</definedName>
    <definedName name="A126034274C">Data21!$BA$1:$BA$10,Data21!$BA$11:$BA$17</definedName>
    <definedName name="A126034274C_Data">Data21!$BA$11:$BA$17</definedName>
    <definedName name="A126034274C_Latest">Data21!$BA$17</definedName>
    <definedName name="A126034278L">Data21!$BY$1:$BY$10,Data21!$BY$11:$BY$17</definedName>
    <definedName name="A126034278L_Data">Data21!$BY$11:$BY$17</definedName>
    <definedName name="A126034278L_Latest">Data21!$BY$17</definedName>
    <definedName name="A126034282C">Data21!$GC$1:$GC$10,Data21!$GC$11:$GC$17</definedName>
    <definedName name="A126034282C_Data">Data21!$GC$11:$GC$17</definedName>
    <definedName name="A126034282C_Latest">Data21!$GC$17</definedName>
    <definedName name="A126034286L">Data21!$HS$1:$HS$10,Data21!$HS$11:$HS$17</definedName>
    <definedName name="A126034286L_Data">Data21!$HS$11:$HS$17</definedName>
    <definedName name="A126034286L_Latest">Data21!$HS$17</definedName>
    <definedName name="A126034290C">Data12!$AO$1:$AO$10,Data12!$AO$11:$AO$17</definedName>
    <definedName name="A126034290C_Data">Data12!$AO$11:$AO$17</definedName>
    <definedName name="A126034290C_Latest">Data12!$AO$17</definedName>
    <definedName name="A126034294L">Data12!$BM$1:$BM$10,Data12!$BM$11:$BM$17</definedName>
    <definedName name="A126034294L_Data">Data12!$BM$11:$BM$17</definedName>
    <definedName name="A126034294L_Latest">Data12!$BM$17</definedName>
    <definedName name="A126034298W">Data12!$DI$1:$DI$10,Data12!$DI$11:$DI$17</definedName>
    <definedName name="A126034298W_Data">Data12!$DI$11:$DI$17</definedName>
    <definedName name="A126034298W_Latest">Data12!$DI$17</definedName>
    <definedName name="A126034302A">Data11!$FU$1:$FU$10,Data11!$FU$11:$FU$17</definedName>
    <definedName name="A126034302A_Data">Data11!$FU$11:$FU$17</definedName>
    <definedName name="A126034302A_Latest">Data11!$FU$17</definedName>
    <definedName name="A126034306K">Data12!$Q$1:$Q$10,Data12!$Q$11:$Q$17</definedName>
    <definedName name="A126034306K_Data">Data12!$Q$11:$Q$17</definedName>
    <definedName name="A126034306K_Latest">Data12!$Q$17</definedName>
    <definedName name="A126034310A">Data11!$AS$1:$AS$10,Data11!$AS$11:$AS$17</definedName>
    <definedName name="A126034310A_Data">Data11!$AS$11:$AS$17</definedName>
    <definedName name="A126034310A_Latest">Data11!$AS$17</definedName>
    <definedName name="A126034314K">Data11!$DM$1:$DM$10,Data11!$DM$11:$DM$17</definedName>
    <definedName name="A126034314K_Data">Data11!$DM$11:$DM$17</definedName>
    <definedName name="A126034314K_Latest">Data11!$DM$17</definedName>
    <definedName name="A126034318V">Data11!$EK$1:$EK$10,Data11!$EK$11:$EK$17</definedName>
    <definedName name="A126034318V_Data">Data11!$EK$11:$EK$17</definedName>
    <definedName name="A126034318V_Latest">Data11!$EK$17</definedName>
    <definedName name="A126034322K">Data12!$CK$1:$CK$10,Data12!$CK$11:$CK$17</definedName>
    <definedName name="A126034322K_Data">Data12!$CK$11:$CK$17</definedName>
    <definedName name="A126034322K_Latest">Data12!$CK$17</definedName>
    <definedName name="A126034326V">Data12!$EG$1:$EG$10,Data12!$EG$11:$EG$17</definedName>
    <definedName name="A126034326V_Data">Data12!$EG$11:$EG$17</definedName>
    <definedName name="A126034326V_Latest">Data12!$EG$17</definedName>
    <definedName name="A126034330K">Data10!$IM$1:$IM$10,Data10!$IM$11:$IM$17</definedName>
    <definedName name="A126034330K_Data">Data10!$IM$11:$IM$17</definedName>
    <definedName name="A126034330K_Latest">Data10!$IM$17</definedName>
    <definedName name="A126034334V">Data11!$FC$1:$FC$10,Data11!$FC$11:$FC$17</definedName>
    <definedName name="A126034334V_Data">Data11!$FC$11:$FC$17</definedName>
    <definedName name="A126034334V_Latest">Data11!$FC$17</definedName>
    <definedName name="A126034338C">Data11!$HQ$1:$HQ$10,Data11!$HQ$11:$HQ$17</definedName>
    <definedName name="A126034338C_Data">Data11!$HQ$11:$HQ$17</definedName>
    <definedName name="A126034338C_Latest">Data11!$HQ$17</definedName>
    <definedName name="A126034342V">Data11!$U$1:$U$10,Data11!$U$11:$U$17</definedName>
    <definedName name="A126034342V_Data">Data11!$U$11:$U$17</definedName>
    <definedName name="A126034342V_Latest">Data11!$U$17</definedName>
    <definedName name="A126034346C">Data11!$BQ$1:$BQ$10,Data11!$BQ$11:$BQ$17</definedName>
    <definedName name="A126034346C_Data">Data11!$BQ$11:$BQ$17</definedName>
    <definedName name="A126034346C_Latest">Data11!$BQ$17</definedName>
    <definedName name="A126034350V">Data11!$CO$1:$CO$10,Data11!$CO$11:$CO$17</definedName>
    <definedName name="A126034350V_Data">Data11!$CO$11:$CO$17</definedName>
    <definedName name="A126034350V_Latest">Data11!$CO$17</definedName>
    <definedName name="A126034354C">Data11!$GS$1:$GS$10,Data11!$GS$11:$GS$17</definedName>
    <definedName name="A126034354C_Data">Data11!$GS$11:$GS$17</definedName>
    <definedName name="A126034354C_Latest">Data11!$GS$17</definedName>
    <definedName name="A126034358L">Data11!$II$1:$II$10,Data11!$II$11:$II$17</definedName>
    <definedName name="A126034358L_Data">Data11!$II$11:$II$17</definedName>
    <definedName name="A126034358L_Latest">Data11!$II$17</definedName>
    <definedName name="A126034362C">Data15!$DO$1:$DO$10,Data15!$DO$11:$DO$17</definedName>
    <definedName name="A126034362C_Data">Data15!$DO$11:$DO$17</definedName>
    <definedName name="A126034362C_Latest">Data15!$DO$17</definedName>
    <definedName name="A126034366L">Data15!$EM$1:$EM$10,Data15!$EM$11:$EM$17</definedName>
    <definedName name="A126034366L_Data">Data15!$EM$11:$EM$17</definedName>
    <definedName name="A126034366L_Latest">Data15!$EM$17</definedName>
    <definedName name="A126034370C">Data15!$GI$1:$GI$10,Data15!$GI$11:$GI$17</definedName>
    <definedName name="A126034370C_Data">Data15!$GI$11:$GI$17</definedName>
    <definedName name="A126034370C_Latest">Data15!$GI$17</definedName>
    <definedName name="A126034374L">Data15!$E$1:$E$10,Data15!$E$11:$E$17</definedName>
    <definedName name="A126034374L_Data">Data15!$E$11:$E$17</definedName>
    <definedName name="A126034374L_Latest">Data15!$E$17</definedName>
    <definedName name="A126034378W">Data15!$CQ$1:$CQ$10,Data15!$CQ$11:$CQ$17</definedName>
    <definedName name="A126034378W_Data">Data15!$CQ$11:$CQ$17</definedName>
    <definedName name="A126034378W_Latest">Data15!$CQ$17</definedName>
    <definedName name="A126034382L">Data14!$DS$1:$DS$10,Data14!$DS$11:$DS$17</definedName>
    <definedName name="A126034382L_Data">Data14!$DS$11:$DS$17</definedName>
    <definedName name="A126034382L_Latest">Data14!$DS$17</definedName>
    <definedName name="A126034386W">Data14!$GM$1:$GM$10,Data14!$GM$11:$GM$17</definedName>
    <definedName name="A126034386W_Data">Data14!$GM$11:$GM$17</definedName>
    <definedName name="A126034386W_Latest">Data14!$GM$17</definedName>
    <definedName name="A126034390L">Data14!$HK$1:$HK$10,Data14!$HK$11:$HK$17</definedName>
    <definedName name="A126034390L_Data">Data14!$HK$11:$HK$17</definedName>
    <definedName name="A126034390L_Latest">Data14!$HK$17</definedName>
    <definedName name="A126034394W">Data15!$FK$1:$FK$10,Data15!$FK$11:$FK$17</definedName>
    <definedName name="A126034394W_Data">Data15!$FK$11:$FK$17</definedName>
    <definedName name="A126034394W_Latest">Data15!$FK$17</definedName>
    <definedName name="A126034398F">Data15!$HG$1:$HG$10,Data15!$HG$11:$HG$17</definedName>
    <definedName name="A126034398F_Data">Data15!$HG$11:$HG$17</definedName>
    <definedName name="A126034398F_Latest">Data15!$HG$17</definedName>
    <definedName name="A126034402K">Data14!$BW$1:$BW$10,Data14!$BW$11:$BW$17</definedName>
    <definedName name="A126034402K_Data">Data14!$BW$11:$BW$17</definedName>
    <definedName name="A126034402K_Latest">Data14!$BW$17</definedName>
    <definedName name="A126034406V">Data14!$IC$1:$IC$10,Data14!$IC$11:$IC$17</definedName>
    <definedName name="A126034406V_Data">Data14!$IC$11:$IC$17</definedName>
    <definedName name="A126034406V_Latest">Data14!$IC$17</definedName>
    <definedName name="A126034410K">Data15!$BA$1:$BA$10,Data15!$BA$11:$BA$17</definedName>
    <definedName name="A126034410K_Data">Data15!$BA$11:$BA$17</definedName>
    <definedName name="A126034410K_Latest">Data15!$BA$17</definedName>
    <definedName name="A126034414V">Data14!$CU$1:$CU$10,Data14!$CU$11:$CU$17</definedName>
    <definedName name="A126034414V_Data">Data14!$CU$11:$CU$17</definedName>
    <definedName name="A126034414V_Latest">Data14!$CU$17</definedName>
    <definedName name="A126034418C">Data14!$EQ$1:$EQ$10,Data14!$EQ$11:$EQ$17</definedName>
    <definedName name="A126034418C_Data">Data14!$EQ$11:$EQ$17</definedName>
    <definedName name="A126034418C_Latest">Data14!$EQ$17</definedName>
    <definedName name="A126034422V">Data14!$FO$1:$FO$10,Data14!$FO$11:$FO$17</definedName>
    <definedName name="A126034422V_Data">Data14!$FO$11:$FO$17</definedName>
    <definedName name="A126034422V_Latest">Data14!$FO$17</definedName>
    <definedName name="A126034426C">Data15!$AC$1:$AC$10,Data15!$AC$11:$AC$17</definedName>
    <definedName name="A126034426C_Data">Data15!$AC$11:$AC$17</definedName>
    <definedName name="A126034426C_Latest">Data15!$AC$17</definedName>
    <definedName name="A126034430V">Data15!$BS$1:$BS$10,Data15!$BS$11:$BS$17</definedName>
    <definedName name="A126034430V_Data">Data15!$BS$11:$BS$17</definedName>
    <definedName name="A126034430V_Latest">Data15!$BS$17</definedName>
    <definedName name="A126034434C">Data17!$AG$1:$AG$10,Data17!$AG$11:$AG$17</definedName>
    <definedName name="A126034434C_Data">Data17!$AG$11:$AG$17</definedName>
    <definedName name="A126034434C_Latest">Data17!$AG$17</definedName>
    <definedName name="A126034438L">Data17!$BE$1:$BE$10,Data17!$BE$11:$BE$17</definedName>
    <definedName name="A126034438L_Data">Data17!$BE$11:$BE$17</definedName>
    <definedName name="A126034438L_Latest">Data17!$BE$17</definedName>
    <definedName name="A126034442C">Data17!$DA$1:$DA$10,Data17!$DA$11:$DA$17</definedName>
    <definedName name="A126034442C_Data">Data17!$DA$11:$DA$17</definedName>
    <definedName name="A126034442C_Latest">Data17!$DA$17</definedName>
    <definedName name="A126034446L">Data16!$FM$1:$FM$10,Data16!$FM$11:$FM$17</definedName>
    <definedName name="A126034446L_Data">Data16!$FM$11:$FM$17</definedName>
    <definedName name="A126034446L_Latest">Data16!$FM$17</definedName>
    <definedName name="A126034450C">Data17!$I$1:$I$10,Data17!$I$11:$I$17</definedName>
    <definedName name="A126034450C_Data">Data17!$I$11:$I$17</definedName>
    <definedName name="A126034450C_Latest">Data17!$I$17</definedName>
    <definedName name="A126034454L">Data16!$AK$1:$AK$10,Data16!$AK$11:$AK$17</definedName>
    <definedName name="A126034454L_Data">Data16!$AK$11:$AK$17</definedName>
    <definedName name="A126034454L_Latest">Data16!$AK$17</definedName>
    <definedName name="A126034458W">Data16!$DE$1:$DE$10,Data16!$DE$11:$DE$17</definedName>
    <definedName name="A126034458W_Data">Data16!$DE$11:$DE$17</definedName>
    <definedName name="A126034458W_Latest">Data16!$DE$17</definedName>
    <definedName name="A126034462L">Data16!$EC$1:$EC$10,Data16!$EC$11:$EC$17</definedName>
    <definedName name="A126034462L_Data">Data16!$EC$11:$EC$17</definedName>
    <definedName name="A126034462L_Latest">Data16!$EC$17</definedName>
    <definedName name="A126034466W">Data17!$CC$1:$CC$10,Data17!$CC$11:$CC$17</definedName>
    <definedName name="A126034466W_Data">Data17!$CC$11:$CC$17</definedName>
    <definedName name="A126034466W_Latest">Data17!$CC$17</definedName>
    <definedName name="A126034470L">Data17!$DY$1:$DY$10,Data17!$DY$11:$DY$17</definedName>
    <definedName name="A126034470L_Data">Data17!$DY$11:$DY$17</definedName>
    <definedName name="A126034470L_Latest">Data17!$DY$17</definedName>
    <definedName name="A126034474W">Data15!$IE$1:$IE$10,Data15!$IE$11:$IE$17</definedName>
    <definedName name="A126034474W_Data">Data15!$IE$11:$IE$17</definedName>
    <definedName name="A126034474W_Latest">Data15!$IE$17</definedName>
    <definedName name="A126034478F">Data16!$EU$1:$EU$10,Data16!$EU$11:$EU$17</definedName>
    <definedName name="A126034478F_Data">Data16!$EU$11:$EU$17</definedName>
    <definedName name="A126034478F_Latest">Data16!$EU$17</definedName>
    <definedName name="A126034482W">Data16!$HI$1:$HI$10,Data16!$HI$11:$HI$17</definedName>
    <definedName name="A126034482W_Data">Data16!$HI$11:$HI$17</definedName>
    <definedName name="A126034482W_Latest">Data16!$HI$17</definedName>
    <definedName name="A126034486F">Data16!$M$1:$M$10,Data16!$M$11:$M$17</definedName>
    <definedName name="A126034486F_Data">Data16!$M$11:$M$17</definedName>
    <definedName name="A126034486F_Latest">Data16!$M$17</definedName>
    <definedName name="A126034490W">Data16!$BI$1:$BI$10,Data16!$BI$11:$BI$17</definedName>
    <definedName name="A126034490W_Data">Data16!$BI$11:$BI$17</definedName>
    <definedName name="A126034490W_Latest">Data16!$BI$17</definedName>
    <definedName name="A126034494F">Data16!$CG$1:$CG$10,Data16!$CG$11:$CG$17</definedName>
    <definedName name="A126034494F_Data">Data16!$CG$11:$CG$17</definedName>
    <definedName name="A126034494F_Latest">Data16!$CG$17</definedName>
    <definedName name="A126034498R">Data16!$GK$1:$GK$10,Data16!$GK$11:$GK$17</definedName>
    <definedName name="A126034498R_Data">Data16!$GK$11:$GK$17</definedName>
    <definedName name="A126034498R_Latest">Data16!$GK$17</definedName>
    <definedName name="A126034502V">Data16!$IA$1:$IA$10,Data16!$IA$11:$IA$17</definedName>
    <definedName name="A126034502V_Data">Data16!$IA$11:$IA$17</definedName>
    <definedName name="A126034502V_Latest">Data16!$IA$17</definedName>
    <definedName name="A126034506C">Data2!$BN$1:$BN$10,Data2!$BN$11:$BN$17</definedName>
    <definedName name="A126034506C_Data">Data2!$BN$11:$BN$17</definedName>
    <definedName name="A126034506C_Latest">Data2!$BN$17</definedName>
    <definedName name="A126034510V">Data2!$CL$1:$CL$10,Data2!$CL$11:$CL$17</definedName>
    <definedName name="A126034510V_Data">Data2!$CL$11:$CL$17</definedName>
    <definedName name="A126034510V_Latest">Data2!$CL$17</definedName>
    <definedName name="A126034514C">Data2!$EH$1:$EH$10,Data2!$EH$11:$EH$17</definedName>
    <definedName name="A126034514C_Data">Data2!$EH$11:$EH$17</definedName>
    <definedName name="A126034514C_Latest">Data2!$EH$17</definedName>
    <definedName name="A126034518L">Data1!$GT$1:$GT$10,Data1!$GT$11:$GT$17</definedName>
    <definedName name="A126034518L_Data">Data1!$GT$11:$GT$17</definedName>
    <definedName name="A126034518L_Latest">Data1!$GT$17</definedName>
    <definedName name="A126034522C">Data2!$AP$1:$AP$10,Data2!$AP$11:$AP$17</definedName>
    <definedName name="A126034522C_Data">Data2!$AP$11:$AP$17</definedName>
    <definedName name="A126034522C_Latest">Data2!$AP$17</definedName>
    <definedName name="A126034526L">Data1!$BR$1:$BR$10,Data1!$BR$11:$BR$17</definedName>
    <definedName name="A126034526L_Data">Data1!$BR$11:$BR$17</definedName>
    <definedName name="A126034526L_Latest">Data1!$BR$17</definedName>
    <definedName name="A126034530C">Data1!$EL$1:$EL$10,Data1!$EL$11:$EL$17</definedName>
    <definedName name="A126034530C_Data">Data1!$EL$11:$EL$17</definedName>
    <definedName name="A126034530C_Latest">Data1!$EL$17</definedName>
    <definedName name="A126034534L">Data1!$FG$1:$FG$10,Data1!$FG$11:$FG$17</definedName>
    <definedName name="A126034534L_Data">Data1!$FG$11:$FG$17</definedName>
    <definedName name="A126034534L_Latest">Data1!$FG$17</definedName>
    <definedName name="A126034538W">Data2!$DJ$1:$DJ$10,Data2!$DJ$11:$DJ$17</definedName>
    <definedName name="A126034538W_Data">Data2!$DJ$11:$DJ$17</definedName>
    <definedName name="A126034538W_Latest">Data2!$DJ$17</definedName>
    <definedName name="A126034542L">Data2!$FF$1:$FF$10,Data2!$FF$11:$FF$17</definedName>
    <definedName name="A126034542L_Data">Data2!$FF$11:$FF$17</definedName>
    <definedName name="A126034542L_Latest">Data2!$FF$17</definedName>
    <definedName name="A126034546W">Data1!$V$1:$V$10,Data1!$V$11:$V$17</definedName>
    <definedName name="A126034546W_Data">Data1!$V$11:$V$17</definedName>
    <definedName name="A126034546W_Latest">Data1!$V$17</definedName>
    <definedName name="A126034550L">Data1!$FY$1:$FY$10,Data1!$FY$11:$FY$17</definedName>
    <definedName name="A126034550L_Data">Data1!$FY$11:$FY$17</definedName>
    <definedName name="A126034550L_Latest">Data1!$FY$17</definedName>
    <definedName name="A126034554W">Data1!$IM$1:$IM$10,Data1!$IM$11:$IM$17</definedName>
    <definedName name="A126034554W_Data">Data1!$IM$11:$IM$17</definedName>
    <definedName name="A126034554W_Latest">Data1!$IM$17</definedName>
    <definedName name="A126034558F">Data1!$AT$1:$AT$10,Data1!$AT$11:$AT$17</definedName>
    <definedName name="A126034558F_Data">Data1!$AT$11:$AT$17</definedName>
    <definedName name="A126034558F_Latest">Data1!$AT$17</definedName>
    <definedName name="A126034562W">Data1!$CP$1:$CP$10,Data1!$CP$11:$CP$17</definedName>
    <definedName name="A126034562W_Data">Data1!$CP$11:$CP$17</definedName>
    <definedName name="A126034562W_Latest">Data1!$CP$17</definedName>
    <definedName name="A126034566F">Data1!$DN$1:$DN$10,Data1!$DN$11:$DN$17</definedName>
    <definedName name="A126034566F_Data">Data1!$DN$11:$DN$17</definedName>
    <definedName name="A126034566F_Latest">Data1!$DN$17</definedName>
    <definedName name="A126034570W">Data1!$HR$1:$HR$10,Data1!$HR$11:$HR$17</definedName>
    <definedName name="A126034570W_Data">Data1!$HR$11:$HR$17</definedName>
    <definedName name="A126034570W_Latest">Data1!$HR$17</definedName>
    <definedName name="A126034574F">Data2!$R$1:$R$10,Data2!$R$11:$R$17</definedName>
    <definedName name="A126034574F_Data">Data2!$R$11:$R$17</definedName>
    <definedName name="A126034574F_Latest">Data2!$R$17</definedName>
    <definedName name="A126034578R">Data23!$GP$1:$GP$10,Data23!$GP$11:$GP$17</definedName>
    <definedName name="A126034578R_Data">Data23!$GP$11:$GP$17</definedName>
    <definedName name="A126034578R_Latest">Data23!$GP$17</definedName>
    <definedName name="A126034582F">Data23!$HN$1:$HN$10,Data23!$HN$11:$HN$17</definedName>
    <definedName name="A126034582F_Data">Data23!$HN$11:$HN$17</definedName>
    <definedName name="A126034582F_Latest">Data23!$HN$17</definedName>
    <definedName name="A126034586R">Data24!$T$1:$T$10,Data24!$T$11:$T$17</definedName>
    <definedName name="A126034586R_Data">Data24!$T$11:$T$17</definedName>
    <definedName name="A126034586R_Latest">Data24!$T$17</definedName>
    <definedName name="A126034590F">Data23!$CF$1:$CF$10,Data23!$CF$11:$CF$17</definedName>
    <definedName name="A126034590F_Data">Data23!$CF$11:$CF$17</definedName>
    <definedName name="A126034590F_Latest">Data23!$CF$17</definedName>
    <definedName name="A126034594R">Data23!$FR$1:$FR$10,Data23!$FR$11:$FR$17</definedName>
    <definedName name="A126034594R_Data">Data23!$FR$11:$FR$17</definedName>
    <definedName name="A126034594R_Latest">Data23!$FR$17</definedName>
    <definedName name="A126034598X">Data22!$GT$1:$GT$10,Data22!$GT$11:$GT$17</definedName>
    <definedName name="A126034598X_Data">Data22!$GT$11:$GT$17</definedName>
    <definedName name="A126034598X_Latest">Data22!$GT$17</definedName>
    <definedName name="A126034602C">Data23!$X$1:$X$10,Data23!$X$11:$X$17</definedName>
    <definedName name="A126034602C_Data">Data23!$X$11:$X$17</definedName>
    <definedName name="A126034602C_Latest">Data23!$X$17</definedName>
    <definedName name="A126034606L">Data23!$AS$1:$AS$10,Data23!$AS$11:$AS$17</definedName>
    <definedName name="A126034606L_Data">Data23!$AS$11:$AS$17</definedName>
    <definedName name="A126034606L_Latest">Data23!$AS$17</definedName>
    <definedName name="A126034610C">Data23!$IL$1:$IL$10,Data23!$IL$11:$IL$17</definedName>
    <definedName name="A126034610C_Data">Data23!$IL$11:$IL$17</definedName>
    <definedName name="A126034610C_Latest">Data23!$IL$17</definedName>
    <definedName name="A126034614L">Data24!$AR$1:$AR$10,Data24!$AR$11:$AR$17</definedName>
    <definedName name="A126034614L_Data">Data24!$AR$11:$AR$17</definedName>
    <definedName name="A126034614L_Latest">Data24!$AR$17</definedName>
    <definedName name="A126034618W">Data22!$EX$1:$EX$10,Data22!$EX$11:$EX$17</definedName>
    <definedName name="A126034618W_Data">Data22!$EX$11:$EX$17</definedName>
    <definedName name="A126034618W_Latest">Data22!$EX$17</definedName>
    <definedName name="A126034622L">Data23!$BK$1:$BK$10,Data23!$BK$11:$BK$17</definedName>
    <definedName name="A126034622L_Data">Data23!$BK$11:$BK$17</definedName>
    <definedName name="A126034622L_Latest">Data23!$BK$17</definedName>
    <definedName name="A126034626W">Data23!$DY$1:$DY$10,Data23!$DY$11:$DY$17</definedName>
    <definedName name="A126034626W_Data">Data23!$DY$11:$DY$17</definedName>
    <definedName name="A126034626W_Latest">Data23!$DY$17</definedName>
    <definedName name="A126034630L">Data22!$FV$1:$FV$10,Data22!$FV$11:$FV$17</definedName>
    <definedName name="A126034630L_Data">Data22!$FV$11:$FV$17</definedName>
    <definedName name="A126034630L_Latest">Data22!$FV$17</definedName>
    <definedName name="A126034634W">Data22!$HR$1:$HR$10,Data22!$HR$11:$HR$17</definedName>
    <definedName name="A126034634W_Data">Data22!$HR$11:$HR$17</definedName>
    <definedName name="A126034634W_Latest">Data22!$HR$17</definedName>
    <definedName name="A126034638F">Data22!$IP$1:$IP$10,Data22!$IP$11:$IP$17</definedName>
    <definedName name="A126034638F_Data">Data22!$IP$11:$IP$17</definedName>
    <definedName name="A126034638F_Latest">Data22!$IP$17</definedName>
    <definedName name="A126034642W">Data23!$DD$1:$DD$10,Data23!$DD$11:$DD$17</definedName>
    <definedName name="A126034642W_Data">Data23!$DD$11:$DD$17</definedName>
    <definedName name="A126034642W_Latest">Data23!$DD$17</definedName>
    <definedName name="A126034646F">Data23!$ET$1:$ET$10,Data23!$ET$11:$ET$17</definedName>
    <definedName name="A126034646F_Data">Data23!$ET$11:$ET$17</definedName>
    <definedName name="A126034646F_Latest">Data23!$ET$17</definedName>
    <definedName name="A126034650W">Data13!$HF$1:$HF$10,Data13!$HF$11:$HF$17</definedName>
    <definedName name="A126034650W_Data">Data13!$HF$11:$HF$17</definedName>
    <definedName name="A126034650W_Latest">Data13!$HF$17</definedName>
    <definedName name="A126034654F">Data13!$ID$1:$ID$10,Data13!$ID$11:$ID$17</definedName>
    <definedName name="A126034654F_Data">Data13!$ID$11:$ID$17</definedName>
    <definedName name="A126034654F_Latest">Data13!$ID$17</definedName>
    <definedName name="A126034658R">Data14!$AJ$1:$AJ$10,Data14!$AJ$11:$AJ$17</definedName>
    <definedName name="A126034658R_Data">Data14!$AJ$11:$AJ$17</definedName>
    <definedName name="A126034658R_Latest">Data14!$AJ$17</definedName>
    <definedName name="A126034662F">Data13!$CV$1:$CV$10,Data13!$CV$11:$CV$17</definedName>
    <definedName name="A126034662F_Data">Data13!$CV$11:$CV$17</definedName>
    <definedName name="A126034662F_Latest">Data13!$CV$17</definedName>
    <definedName name="A126034666R">Data13!$GH$1:$GH$10,Data13!$GH$11:$GH$17</definedName>
    <definedName name="A126034666R_Data">Data13!$GH$11:$GH$17</definedName>
    <definedName name="A126034666R_Latest">Data13!$GH$17</definedName>
    <definedName name="A126034670F">Data12!$HJ$1:$HJ$10,Data12!$HJ$11:$HJ$17</definedName>
    <definedName name="A126034670F_Data">Data12!$HJ$11:$HJ$17</definedName>
    <definedName name="A126034670F_Latest">Data12!$HJ$17</definedName>
    <definedName name="A126034674R">Data13!$AN$1:$AN$10,Data13!$AN$11:$AN$17</definedName>
    <definedName name="A126034674R_Data">Data13!$AN$11:$AN$17</definedName>
    <definedName name="A126034674R_Latest">Data13!$AN$17</definedName>
    <definedName name="A126034678X">Data13!$BI$1:$BI$10,Data13!$BI$11:$BI$17</definedName>
    <definedName name="A126034678X_Data">Data13!$BI$11:$BI$17</definedName>
    <definedName name="A126034678X_Latest">Data13!$BI$17</definedName>
    <definedName name="A126034682R">Data14!$L$1:$L$10,Data14!$L$11:$L$17</definedName>
    <definedName name="A126034682R_Data">Data14!$L$11:$L$17</definedName>
    <definedName name="A126034682R_Latest">Data14!$L$17</definedName>
    <definedName name="A126034686X">Data14!$BH$1:$BH$10,Data14!$BH$11:$BH$17</definedName>
    <definedName name="A126034686X_Data">Data14!$BH$11:$BH$17</definedName>
    <definedName name="A126034686X_Latest">Data14!$BH$17</definedName>
    <definedName name="A126034690R">Data12!$FN$1:$FN$10,Data12!$FN$11:$FN$17</definedName>
    <definedName name="A126034690R_Data">Data12!$FN$11:$FN$17</definedName>
    <definedName name="A126034690R_Latest">Data12!$FN$17</definedName>
    <definedName name="A126034694X">Data13!$CA$1:$CA$10,Data13!$CA$11:$CA$17</definedName>
    <definedName name="A126034694X_Data">Data13!$CA$11:$CA$17</definedName>
    <definedName name="A126034694X_Latest">Data13!$CA$17</definedName>
    <definedName name="A126034698J">Data13!$EO$1:$EO$10,Data13!$EO$11:$EO$17</definedName>
    <definedName name="A126034698J_Data">Data13!$EO$11:$EO$17</definedName>
    <definedName name="A126034698J_Latest">Data13!$EO$17</definedName>
    <definedName name="A126034702L">Data12!$GL$1:$GL$10,Data12!$GL$11:$GL$17</definedName>
    <definedName name="A126034702L_Data">Data12!$GL$11:$GL$17</definedName>
    <definedName name="A126034702L_Latest">Data12!$GL$17</definedName>
    <definedName name="A126034706W">Data12!$IH$1:$IH$10,Data12!$IH$11:$IH$17</definedName>
    <definedName name="A126034706W_Data">Data12!$IH$11:$IH$17</definedName>
    <definedName name="A126034706W_Latest">Data12!$IH$17</definedName>
    <definedName name="A126034710L">Data13!$P$1:$P$10,Data13!$P$11:$P$17</definedName>
    <definedName name="A126034710L_Data">Data13!$P$11:$P$17</definedName>
    <definedName name="A126034710L_Latest">Data13!$P$17</definedName>
    <definedName name="A126034714W">Data13!$DT$1:$DT$10,Data13!$DT$11:$DT$17</definedName>
    <definedName name="A126034714W_Data">Data13!$DT$11:$DT$17</definedName>
    <definedName name="A126034714W_Latest">Data13!$DT$17</definedName>
    <definedName name="A126034718F">Data13!$FJ$1:$FJ$10,Data13!$FJ$11:$FJ$17</definedName>
    <definedName name="A126034718F_Data">Data13!$FJ$11:$FJ$17</definedName>
    <definedName name="A126034718F_Latest">Data13!$FJ$17</definedName>
    <definedName name="A126034722W">Data18!$GX$1:$GX$10,Data18!$GX$11:$GX$17</definedName>
    <definedName name="A126034722W_Data">Data18!$GX$11:$GX$17</definedName>
    <definedName name="A126034722W_Latest">Data18!$GX$17</definedName>
    <definedName name="A126034726F">Data18!$HV$1:$HV$10,Data18!$HV$11:$HV$17</definedName>
    <definedName name="A126034726F_Data">Data18!$HV$11:$HV$17</definedName>
    <definedName name="A126034726F_Latest">Data18!$HV$17</definedName>
    <definedName name="A126034730W">Data19!$AB$1:$AB$10,Data19!$AB$11:$AB$17</definedName>
    <definedName name="A126034730W_Data">Data19!$AB$11:$AB$17</definedName>
    <definedName name="A126034730W_Latest">Data19!$AB$17</definedName>
    <definedName name="A126034734F">Data18!$CN$1:$CN$10,Data18!$CN$11:$CN$17</definedName>
    <definedName name="A126034734F_Data">Data18!$CN$11:$CN$17</definedName>
    <definedName name="A126034734F_Latest">Data18!$CN$17</definedName>
    <definedName name="A126034738R">Data18!$FZ$1:$FZ$10,Data18!$FZ$11:$FZ$17</definedName>
    <definedName name="A126034738R_Data">Data18!$FZ$11:$FZ$17</definedName>
    <definedName name="A126034738R_Latest">Data18!$FZ$17</definedName>
    <definedName name="A126034742F">Data17!$HB$1:$HB$10,Data17!$HB$11:$HB$17</definedName>
    <definedName name="A126034742F_Data">Data17!$HB$11:$HB$17</definedName>
    <definedName name="A126034742F_Latest">Data17!$HB$17</definedName>
    <definedName name="A126034746R">Data18!$AF$1:$AF$10,Data18!$AF$11:$AF$17</definedName>
    <definedName name="A126034746R_Data">Data18!$AF$11:$AF$17</definedName>
    <definedName name="A126034746R_Latest">Data18!$AF$17</definedName>
    <definedName name="A126034750F">Data18!$BA$1:$BA$10,Data18!$BA$11:$BA$17</definedName>
    <definedName name="A126034750F_Data">Data18!$BA$11:$BA$17</definedName>
    <definedName name="A126034750F_Latest">Data18!$BA$17</definedName>
    <definedName name="A126034754R">Data19!$D$1:$D$10,Data19!$D$11:$D$17</definedName>
    <definedName name="A126034754R_Data">Data19!$D$11:$D$17</definedName>
    <definedName name="A126034754R_Latest">Data19!$D$17</definedName>
    <definedName name="A126034758X">Data19!$AZ$1:$AZ$10,Data19!$AZ$11:$AZ$17</definedName>
    <definedName name="A126034758X_Data">Data19!$AZ$11:$AZ$17</definedName>
    <definedName name="A126034758X_Latest">Data19!$AZ$17</definedName>
    <definedName name="A126034762R">Data17!$FF$1:$FF$10,Data17!$FF$11:$FF$17</definedName>
    <definedName name="A126034762R_Data">Data17!$FF$11:$FF$17</definedName>
    <definedName name="A126034762R_Latest">Data17!$FF$17</definedName>
    <definedName name="A126034766X">Data18!$BS$1:$BS$10,Data18!$BS$11:$BS$17</definedName>
    <definedName name="A126034766X_Data">Data18!$BS$11:$BS$17</definedName>
    <definedName name="A126034766X_Latest">Data18!$BS$17</definedName>
    <definedName name="A126034770R">Data18!$EG$1:$EG$10,Data18!$EG$11:$EG$17</definedName>
    <definedName name="A126034770R_Data">Data18!$EG$11:$EG$17</definedName>
    <definedName name="A126034770R_Latest">Data18!$EG$17</definedName>
    <definedName name="A126034774X">Data17!$GD$1:$GD$10,Data17!$GD$11:$GD$17</definedName>
    <definedName name="A126034774X_Data">Data17!$GD$11:$GD$17</definedName>
    <definedName name="A126034774X_Latest">Data17!$GD$17</definedName>
    <definedName name="A126034778J">Data17!$HZ$1:$HZ$10,Data17!$HZ$11:$HZ$17</definedName>
    <definedName name="A126034778J_Data">Data17!$HZ$11:$HZ$17</definedName>
    <definedName name="A126034778J_Latest">Data17!$HZ$17</definedName>
    <definedName name="A126034782X">Data18!$H$1:$H$10,Data18!$H$11:$H$17</definedName>
    <definedName name="A126034782X_Data">Data18!$H$11:$H$17</definedName>
    <definedName name="A126034782X_Latest">Data18!$H$17</definedName>
    <definedName name="A126034786J">Data18!$DL$1:$DL$10,Data18!$DL$11:$DL$17</definedName>
    <definedName name="A126034786J_Data">Data18!$DL$11:$DL$17</definedName>
    <definedName name="A126034786J_Latest">Data18!$DL$17</definedName>
    <definedName name="A126034790X">Data18!$FB$1:$FB$10,Data18!$FB$11:$FB$17</definedName>
    <definedName name="A126034790X_Data">Data18!$FB$11:$FB$17</definedName>
    <definedName name="A126034790X_Latest">Data18!$FB$17</definedName>
    <definedName name="A126034794J">Data20!$DP$1:$DP$10,Data20!$DP$11:$DP$17</definedName>
    <definedName name="A126034794J_Data">Data20!$DP$11:$DP$17</definedName>
    <definedName name="A126034794J_Latest">Data20!$DP$17</definedName>
    <definedName name="A126034798T">Data20!$EN$1:$EN$10,Data20!$EN$11:$EN$17</definedName>
    <definedName name="A126034798T_Data">Data20!$EN$11:$EN$17</definedName>
    <definedName name="A126034798T_Latest">Data20!$EN$17</definedName>
    <definedName name="A126034802W">Data20!$GJ$1:$GJ$10,Data20!$GJ$11:$GJ$17</definedName>
    <definedName name="A126034802W_Data">Data20!$GJ$11:$GJ$17</definedName>
    <definedName name="A126034802W_Latest">Data20!$GJ$17</definedName>
    <definedName name="A126034806F">Data20!$F$1:$F$10,Data20!$F$11:$F$17</definedName>
    <definedName name="A126034806F_Data">Data20!$F$11:$F$17</definedName>
    <definedName name="A126034806F_Latest">Data20!$F$17</definedName>
    <definedName name="A126034810W">Data20!$CR$1:$CR$10,Data20!$CR$11:$CR$17</definedName>
    <definedName name="A126034810W_Data">Data20!$CR$11:$CR$17</definedName>
    <definedName name="A126034810W_Latest">Data20!$CR$17</definedName>
    <definedName name="A126034814F">Data19!$DT$1:$DT$10,Data19!$DT$11:$DT$17</definedName>
    <definedName name="A126034814F_Data">Data19!$DT$11:$DT$17</definedName>
    <definedName name="A126034814F_Latest">Data19!$DT$17</definedName>
    <definedName name="A126034818R">Data19!$GN$1:$GN$10,Data19!$GN$11:$GN$17</definedName>
    <definedName name="A126034818R_Data">Data19!$GN$11:$GN$17</definedName>
    <definedName name="A126034818R_Latest">Data19!$GN$17</definedName>
    <definedName name="A126034822F">Data19!$HI$1:$HI$10,Data19!$HI$11:$HI$17</definedName>
    <definedName name="A126034822F_Data">Data19!$HI$11:$HI$17</definedName>
    <definedName name="A126034822F_Latest">Data19!$HI$17</definedName>
    <definedName name="A126034826R">Data20!$FL$1:$FL$10,Data20!$FL$11:$FL$17</definedName>
    <definedName name="A126034826R_Data">Data20!$FL$11:$FL$17</definedName>
    <definedName name="A126034826R_Latest">Data20!$FL$17</definedName>
    <definedName name="A126034830F">Data20!$HH$1:$HH$10,Data20!$HH$11:$HH$17</definedName>
    <definedName name="A126034830F_Data">Data20!$HH$11:$HH$17</definedName>
    <definedName name="A126034830F_Latest">Data20!$HH$17</definedName>
    <definedName name="A126034834R">Data19!$BX$1:$BX$10,Data19!$BX$11:$BX$17</definedName>
    <definedName name="A126034834R_Data">Data19!$BX$11:$BX$17</definedName>
    <definedName name="A126034834R_Latest">Data19!$BX$17</definedName>
    <definedName name="A126034838X">Data19!$IA$1:$IA$10,Data19!$IA$11:$IA$17</definedName>
    <definedName name="A126034838X_Data">Data19!$IA$11:$IA$17</definedName>
    <definedName name="A126034838X_Latest">Data19!$IA$17</definedName>
    <definedName name="A126034842R">Data20!$AY$1:$AY$10,Data20!$AY$11:$AY$17</definedName>
    <definedName name="A126034842R_Data">Data20!$AY$11:$AY$17</definedName>
    <definedName name="A126034842R_Latest">Data20!$AY$17</definedName>
    <definedName name="A126034846X">Data19!$CV$1:$CV$10,Data19!$CV$11:$CV$17</definedName>
    <definedName name="A126034846X_Data">Data19!$CV$11:$CV$17</definedName>
    <definedName name="A126034846X_Latest">Data19!$CV$17</definedName>
    <definedName name="A126034850R">Data19!$ER$1:$ER$10,Data19!$ER$11:$ER$17</definedName>
    <definedName name="A126034850R_Data">Data19!$ER$11:$ER$17</definedName>
    <definedName name="A126034850R_Latest">Data19!$ER$17</definedName>
    <definedName name="A126034854X">Data19!$FP$1:$FP$10,Data19!$FP$11:$FP$17</definedName>
    <definedName name="A126034854X_Data">Data19!$FP$11:$FP$17</definedName>
    <definedName name="A126034854X_Latest">Data19!$FP$17</definedName>
    <definedName name="A126034858J">Data20!$AD$1:$AD$10,Data20!$AD$11:$AD$17</definedName>
    <definedName name="A126034858J_Data">Data20!$AD$11:$AD$17</definedName>
    <definedName name="A126034858J_Latest">Data20!$AD$17</definedName>
    <definedName name="A126034862X">Data20!$BT$1:$BT$10,Data20!$BT$11:$BT$17</definedName>
    <definedName name="A126034862X_Data">Data20!$BT$11:$BT$17</definedName>
    <definedName name="A126034862X_Latest">Data20!$BT$17</definedName>
    <definedName name="A126034866J">Data22!$AH$1:$AH$10,Data22!$AH$11:$AH$17</definedName>
    <definedName name="A126034866J_Data">Data22!$AH$11:$AH$17</definedName>
    <definedName name="A126034866J_Latest">Data22!$AH$17</definedName>
    <definedName name="A126034870X">Data22!$BF$1:$BF$10,Data22!$BF$11:$BF$17</definedName>
    <definedName name="A126034870X_Data">Data22!$BF$11:$BF$17</definedName>
    <definedName name="A126034870X_Latest">Data22!$BF$17</definedName>
    <definedName name="A126034874J">Data22!$DB$1:$DB$10,Data22!$DB$11:$DB$17</definedName>
    <definedName name="A126034874J_Data">Data22!$DB$11:$DB$17</definedName>
    <definedName name="A126034874J_Latest">Data22!$DB$17</definedName>
    <definedName name="A126034878T">Data21!$FN$1:$FN$10,Data21!$FN$11:$FN$17</definedName>
    <definedName name="A126034878T_Data">Data21!$FN$11:$FN$17</definedName>
    <definedName name="A126034878T_Latest">Data21!$FN$17</definedName>
    <definedName name="A126034882J">Data22!$J$1:$J$10,Data22!$J$11:$J$17</definedName>
    <definedName name="A126034882J_Data">Data22!$J$11:$J$17</definedName>
    <definedName name="A126034882J_Latest">Data22!$J$17</definedName>
    <definedName name="A126034886T">Data21!$AL$1:$AL$10,Data21!$AL$11:$AL$17</definedName>
    <definedName name="A126034886T_Data">Data21!$AL$11:$AL$17</definedName>
    <definedName name="A126034886T_Latest">Data21!$AL$17</definedName>
    <definedName name="A126034890J">Data21!$DF$1:$DF$10,Data21!$DF$11:$DF$17</definedName>
    <definedName name="A126034890J_Data">Data21!$DF$11:$DF$17</definedName>
    <definedName name="A126034890J_Latest">Data21!$DF$17</definedName>
    <definedName name="A126034894T">Data21!$EA$1:$EA$10,Data21!$EA$11:$EA$17</definedName>
    <definedName name="A126034894T_Data">Data21!$EA$11:$EA$17</definedName>
    <definedName name="A126034894T_Latest">Data21!$EA$17</definedName>
    <definedName name="A126034898A">Data22!$CD$1:$CD$10,Data22!$CD$11:$CD$17</definedName>
    <definedName name="A126034898A_Data">Data22!$CD$11:$CD$17</definedName>
    <definedName name="A126034898A_Latest">Data22!$CD$17</definedName>
    <definedName name="A126034902F">Data22!$DZ$1:$DZ$10,Data22!$DZ$11:$DZ$17</definedName>
    <definedName name="A126034902F_Data">Data22!$DZ$11:$DZ$17</definedName>
    <definedName name="A126034902F_Latest">Data22!$DZ$17</definedName>
    <definedName name="A126034906R">Data20!$IF$1:$IF$10,Data20!$IF$11:$IF$17</definedName>
    <definedName name="A126034906R_Data">Data20!$IF$11:$IF$17</definedName>
    <definedName name="A126034906R_Latest">Data20!$IF$17</definedName>
    <definedName name="A126034910F">Data21!$ES$1:$ES$10,Data21!$ES$11:$ES$17</definedName>
    <definedName name="A126034910F_Data">Data21!$ES$11:$ES$17</definedName>
    <definedName name="A126034910F_Latest">Data21!$ES$17</definedName>
    <definedName name="A126034914R">Data21!$HG$1:$HG$10,Data21!$HG$11:$HG$17</definedName>
    <definedName name="A126034914R_Data">Data21!$HG$11:$HG$17</definedName>
    <definedName name="A126034914R_Latest">Data21!$HG$17</definedName>
    <definedName name="A126034918X">Data21!$N$1:$N$10,Data21!$N$11:$N$17</definedName>
    <definedName name="A126034918X_Data">Data21!$N$11:$N$17</definedName>
    <definedName name="A126034918X_Latest">Data21!$N$17</definedName>
    <definedName name="A126034922R">Data21!$BJ$1:$BJ$10,Data21!$BJ$11:$BJ$17</definedName>
    <definedName name="A126034922R_Data">Data21!$BJ$11:$BJ$17</definedName>
    <definedName name="A126034922R_Latest">Data21!$BJ$17</definedName>
    <definedName name="A126034926X">Data21!$CH$1:$CH$10,Data21!$CH$11:$CH$17</definedName>
    <definedName name="A126034926X_Data">Data21!$CH$11:$CH$17</definedName>
    <definedName name="A126034926X_Latest">Data21!$CH$17</definedName>
    <definedName name="A126034930R">Data21!$GL$1:$GL$10,Data21!$GL$11:$GL$17</definedName>
    <definedName name="A126034930R_Data">Data21!$GL$11:$GL$17</definedName>
    <definedName name="A126034930R_Latest">Data21!$GL$17</definedName>
    <definedName name="A126034934X">Data21!$IB$1:$IB$10,Data21!$IB$11:$IB$17</definedName>
    <definedName name="A126034934X_Data">Data21!$IB$11:$IB$17</definedName>
    <definedName name="A126034934X_Latest">Data21!$IB$17</definedName>
    <definedName name="A126034938J">Data12!$AX$1:$AX$10,Data12!$AX$11:$AX$17</definedName>
    <definedName name="A126034938J_Data">Data12!$AX$11:$AX$17</definedName>
    <definedName name="A126034938J_Latest">Data12!$AX$17</definedName>
    <definedName name="A126034942X">Data12!$BV$1:$BV$10,Data12!$BV$11:$BV$17</definedName>
    <definedName name="A126034942X_Data">Data12!$BV$11:$BV$17</definedName>
    <definedName name="A126034942X_Latest">Data12!$BV$17</definedName>
    <definedName name="A126034946J">Data12!$DR$1:$DR$10,Data12!$DR$11:$DR$17</definedName>
    <definedName name="A126034946J_Data">Data12!$DR$11:$DR$17</definedName>
    <definedName name="A126034946J_Latest">Data12!$DR$17</definedName>
    <definedName name="A126034950X">Data11!$GD$1:$GD$10,Data11!$GD$11:$GD$17</definedName>
    <definedName name="A126034950X_Data">Data11!$GD$11:$GD$17</definedName>
    <definedName name="A126034950X_Latest">Data11!$GD$17</definedName>
    <definedName name="A126034954J">Data12!$Z$1:$Z$10,Data12!$Z$11:$Z$17</definedName>
    <definedName name="A126034954J_Data">Data12!$Z$11:$Z$17</definedName>
    <definedName name="A126034954J_Latest">Data12!$Z$17</definedName>
    <definedName name="A126034958T">Data11!$BB$1:$BB$10,Data11!$BB$11:$BB$17</definedName>
    <definedName name="A126034958T_Data">Data11!$BB$11:$BB$17</definedName>
    <definedName name="A126034958T_Latest">Data11!$BB$17</definedName>
    <definedName name="A126034962J">Data11!$DV$1:$DV$10,Data11!$DV$11:$DV$17</definedName>
    <definedName name="A126034962J_Data">Data11!$DV$11:$DV$17</definedName>
    <definedName name="A126034962J_Latest">Data11!$DV$17</definedName>
    <definedName name="A126034966T">Data11!$EQ$1:$EQ$10,Data11!$EQ$11:$EQ$17</definedName>
    <definedName name="A126034966T_Data">Data11!$EQ$11:$EQ$17</definedName>
    <definedName name="A126034966T_Latest">Data11!$EQ$17</definedName>
    <definedName name="A126034970J">Data12!$CT$1:$CT$10,Data12!$CT$11:$CT$17</definedName>
    <definedName name="A126034970J_Data">Data12!$CT$11:$CT$17</definedName>
    <definedName name="A126034970J_Latest">Data12!$CT$17</definedName>
    <definedName name="A126034974T">Data12!$EP$1:$EP$10,Data12!$EP$11:$EP$17</definedName>
    <definedName name="A126034974T_Data">Data12!$EP$11:$EP$17</definedName>
    <definedName name="A126034974T_Latest">Data12!$EP$17</definedName>
    <definedName name="A126034978A">Data11!$F$1:$F$10,Data11!$F$11:$F$17</definedName>
    <definedName name="A126034978A_Data">Data11!$F$11:$F$17</definedName>
    <definedName name="A126034978A_Latest">Data11!$F$17</definedName>
    <definedName name="A126034982T">Data11!$FI$1:$FI$10,Data11!$FI$11:$FI$17</definedName>
    <definedName name="A126034982T_Data">Data11!$FI$11:$FI$17</definedName>
    <definedName name="A126034982T_Latest">Data11!$FI$17</definedName>
    <definedName name="A126034986A">Data11!$HW$1:$HW$10,Data11!$HW$11:$HW$17</definedName>
    <definedName name="A126034986A_Data">Data11!$HW$11:$HW$17</definedName>
    <definedName name="A126034986A_Latest">Data11!$HW$17</definedName>
    <definedName name="A126034990T">Data11!$AD$1:$AD$10,Data11!$AD$11:$AD$17</definedName>
    <definedName name="A126034990T_Data">Data11!$AD$11:$AD$17</definedName>
    <definedName name="A126034990T_Latest">Data11!$AD$17</definedName>
    <definedName name="A126034994A">Data11!$BZ$1:$BZ$10,Data11!$BZ$11:$BZ$17</definedName>
    <definedName name="A126034994A_Data">Data11!$BZ$11:$BZ$17</definedName>
    <definedName name="A126034994A_Latest">Data11!$BZ$17</definedName>
    <definedName name="A126034998K">Data11!$CX$1:$CX$10,Data11!$CX$11:$CX$17</definedName>
    <definedName name="A126034998K_Data">Data11!$CX$11:$CX$17</definedName>
    <definedName name="A126034998K_Latest">Data11!$CX$17</definedName>
    <definedName name="A126035002T">Data11!$HB$1:$HB$10,Data11!$HB$11:$HB$17</definedName>
    <definedName name="A126035002T_Data">Data11!$HB$11:$HB$17</definedName>
    <definedName name="A126035002T_Latest">Data11!$HB$17</definedName>
    <definedName name="A126035006A">Data12!$B$1:$B$10,Data12!$B$11:$B$17</definedName>
    <definedName name="A126035006A_Data">Data12!$B$11:$B$17</definedName>
    <definedName name="A126035006A_Latest">Data12!$B$17</definedName>
    <definedName name="A126035010T">Data15!$DX$1:$DX$10,Data15!$DX$11:$DX$17</definedName>
    <definedName name="A126035010T_Data">Data15!$DX$11:$DX$17</definedName>
    <definedName name="A126035010T_Latest">Data15!$DX$17</definedName>
    <definedName name="A126035014A">Data15!$EV$1:$EV$10,Data15!$EV$11:$EV$17</definedName>
    <definedName name="A126035014A_Data">Data15!$EV$11:$EV$17</definedName>
    <definedName name="A126035014A_Latest">Data15!$EV$17</definedName>
    <definedName name="A126035018K">Data15!$GR$1:$GR$10,Data15!$GR$11:$GR$17</definedName>
    <definedName name="A126035018K_Data">Data15!$GR$11:$GR$17</definedName>
    <definedName name="A126035018K_Latest">Data15!$GR$17</definedName>
    <definedName name="A126035022A">Data15!$N$1:$N$10,Data15!$N$11:$N$17</definedName>
    <definedName name="A126035022A_Data">Data15!$N$11:$N$17</definedName>
    <definedName name="A126035022A_Latest">Data15!$N$17</definedName>
    <definedName name="A126035026K">Data15!$CZ$1:$CZ$10,Data15!$CZ$11:$CZ$17</definedName>
    <definedName name="A126035026K_Data">Data15!$CZ$11:$CZ$17</definedName>
    <definedName name="A126035026K_Latest">Data15!$CZ$17</definedName>
    <definedName name="A126035030A">Data14!$EB$1:$EB$10,Data14!$EB$11:$EB$17</definedName>
    <definedName name="A126035030A_Data">Data14!$EB$11:$EB$17</definedName>
    <definedName name="A126035030A_Latest">Data14!$EB$17</definedName>
    <definedName name="A126035034K">Data14!$GV$1:$GV$10,Data14!$GV$11:$GV$17</definedName>
    <definedName name="A126035034K_Data">Data14!$GV$11:$GV$17</definedName>
    <definedName name="A126035034K_Latest">Data14!$GV$17</definedName>
    <definedName name="A126035038V">Data14!$HQ$1:$HQ$10,Data14!$HQ$11:$HQ$17</definedName>
    <definedName name="A126035038V_Data">Data14!$HQ$11:$HQ$17</definedName>
    <definedName name="A126035038V_Latest">Data14!$HQ$17</definedName>
    <definedName name="A126035042K">Data15!$FT$1:$FT$10,Data15!$FT$11:$FT$17</definedName>
    <definedName name="A126035042K_Data">Data15!$FT$11:$FT$17</definedName>
    <definedName name="A126035042K_Latest">Data15!$FT$17</definedName>
    <definedName name="A126035046V">Data15!$HP$1:$HP$10,Data15!$HP$11:$HP$17</definedName>
    <definedName name="A126035046V_Data">Data15!$HP$11:$HP$17</definedName>
    <definedName name="A126035046V_Latest">Data15!$HP$17</definedName>
    <definedName name="A126035050K">Data14!$CF$1:$CF$10,Data14!$CF$11:$CF$17</definedName>
    <definedName name="A126035050K_Data">Data14!$CF$11:$CF$17</definedName>
    <definedName name="A126035050K_Latest">Data14!$CF$17</definedName>
    <definedName name="A126035054V">Data14!$II$1:$II$10,Data14!$II$11:$II$17</definedName>
    <definedName name="A126035054V_Data">Data14!$II$11:$II$17</definedName>
    <definedName name="A126035054V_Latest">Data14!$II$17</definedName>
    <definedName name="A126035058C">Data15!$BG$1:$BG$10,Data15!$BG$11:$BG$17</definedName>
    <definedName name="A126035058C_Data">Data15!$BG$11:$BG$17</definedName>
    <definedName name="A126035058C_Latest">Data15!$BG$17</definedName>
    <definedName name="A126035062V">Data14!$DD$1:$DD$10,Data14!$DD$11:$DD$17</definedName>
    <definedName name="A126035062V_Data">Data14!$DD$11:$DD$17</definedName>
    <definedName name="A126035062V_Latest">Data14!$DD$17</definedName>
    <definedName name="A126035066C">Data14!$EZ$1:$EZ$10,Data14!$EZ$11:$EZ$17</definedName>
    <definedName name="A126035066C_Data">Data14!$EZ$11:$EZ$17</definedName>
    <definedName name="A126035066C_Latest">Data14!$EZ$17</definedName>
    <definedName name="A126035070V">Data14!$FX$1:$FX$10,Data14!$FX$11:$FX$17</definedName>
    <definedName name="A126035070V_Data">Data14!$FX$11:$FX$17</definedName>
    <definedName name="A126035070V_Latest">Data14!$FX$17</definedName>
    <definedName name="A126035074C">Data15!$AL$1:$AL$10,Data15!$AL$11:$AL$17</definedName>
    <definedName name="A126035074C_Data">Data15!$AL$11:$AL$17</definedName>
    <definedName name="A126035074C_Latest">Data15!$AL$17</definedName>
    <definedName name="A126035078L">Data15!$CB$1:$CB$10,Data15!$CB$11:$CB$17</definedName>
    <definedName name="A126035078L_Data">Data15!$CB$11:$CB$17</definedName>
    <definedName name="A126035078L_Latest">Data15!$CB$17</definedName>
    <definedName name="A126035082C">Data17!$AP$1:$AP$10,Data17!$AP$11:$AP$17</definedName>
    <definedName name="A126035082C_Data">Data17!$AP$11:$AP$17</definedName>
    <definedName name="A126035082C_Latest">Data17!$AP$17</definedName>
    <definedName name="A126035086L">Data17!$BN$1:$BN$10,Data17!$BN$11:$BN$17</definedName>
    <definedName name="A126035086L_Data">Data17!$BN$11:$BN$17</definedName>
    <definedName name="A126035086L_Latest">Data17!$BN$17</definedName>
    <definedName name="A126035090C">Data17!$DJ$1:$DJ$10,Data17!$DJ$11:$DJ$17</definedName>
    <definedName name="A126035090C_Data">Data17!$DJ$11:$DJ$17</definedName>
    <definedName name="A126035090C_Latest">Data17!$DJ$17</definedName>
    <definedName name="A126035094L">Data16!$FV$1:$FV$10,Data16!$FV$11:$FV$17</definedName>
    <definedName name="A126035094L_Data">Data16!$FV$11:$FV$17</definedName>
    <definedName name="A126035094L_Latest">Data16!$FV$17</definedName>
    <definedName name="A126035098W">Data17!$R$1:$R$10,Data17!$R$11:$R$17</definedName>
    <definedName name="A126035098W_Data">Data17!$R$11:$R$17</definedName>
    <definedName name="A126035098W_Latest">Data17!$R$17</definedName>
    <definedName name="A126035102A">Data16!$AT$1:$AT$10,Data16!$AT$11:$AT$17</definedName>
    <definedName name="A126035102A_Data">Data16!$AT$11:$AT$17</definedName>
    <definedName name="A126035102A_Latest">Data16!$AT$17</definedName>
    <definedName name="A126035106K">Data16!$DN$1:$DN$10,Data16!$DN$11:$DN$17</definedName>
    <definedName name="A126035106K_Data">Data16!$DN$11:$DN$17</definedName>
    <definedName name="A126035106K_Latest">Data16!$DN$17</definedName>
    <definedName name="A126035110A">Data16!$EI$1:$EI$10,Data16!$EI$11:$EI$17</definedName>
    <definedName name="A126035110A_Data">Data16!$EI$11:$EI$17</definedName>
    <definedName name="A126035110A_Latest">Data16!$EI$17</definedName>
    <definedName name="A126035114K">Data17!$CL$1:$CL$10,Data17!$CL$11:$CL$17</definedName>
    <definedName name="A126035114K_Data">Data17!$CL$11:$CL$17</definedName>
    <definedName name="A126035114K_Latest">Data17!$CL$17</definedName>
    <definedName name="A126035118V">Data17!$EH$1:$EH$10,Data17!$EH$11:$EH$17</definedName>
    <definedName name="A126035118V_Data">Data17!$EH$11:$EH$17</definedName>
    <definedName name="A126035118V_Latest">Data17!$EH$17</definedName>
    <definedName name="A126035122K">Data15!$IN$1:$IN$10,Data15!$IN$11:$IN$17</definedName>
    <definedName name="A126035122K_Data">Data15!$IN$11:$IN$17</definedName>
    <definedName name="A126035122K_Latest">Data15!$IN$17</definedName>
    <definedName name="A126035126V">Data16!$FA$1:$FA$10,Data16!$FA$11:$FA$17</definedName>
    <definedName name="A126035126V_Data">Data16!$FA$11:$FA$17</definedName>
    <definedName name="A126035126V_Latest">Data16!$FA$17</definedName>
    <definedName name="A126035130K">Data16!$HO$1:$HO$10,Data16!$HO$11:$HO$17</definedName>
    <definedName name="A126035130K_Data">Data16!$HO$11:$HO$17</definedName>
    <definedName name="A126035130K_Latest">Data16!$HO$17</definedName>
    <definedName name="A126035134V">Data16!$V$1:$V$10,Data16!$V$11:$V$17</definedName>
    <definedName name="A126035134V_Data">Data16!$V$11:$V$17</definedName>
    <definedName name="A126035134V_Latest">Data16!$V$17</definedName>
    <definedName name="A126035138C">Data16!$BR$1:$BR$10,Data16!$BR$11:$BR$17</definedName>
    <definedName name="A126035138C_Data">Data16!$BR$11:$BR$17</definedName>
    <definedName name="A126035138C_Latest">Data16!$BR$17</definedName>
    <definedName name="A126035142V">Data16!$CP$1:$CP$10,Data16!$CP$11:$CP$17</definedName>
    <definedName name="A126035142V_Data">Data16!$CP$11:$CP$17</definedName>
    <definedName name="A126035142V_Latest">Data16!$CP$17</definedName>
    <definedName name="A126035146C">Data16!$GT$1:$GT$10,Data16!$GT$11:$GT$17</definedName>
    <definedName name="A126035146C_Data">Data16!$GT$11:$GT$17</definedName>
    <definedName name="A126035146C_Latest">Data16!$GT$17</definedName>
    <definedName name="A126035150V">Data16!$IJ$1:$IJ$10,Data16!$IJ$11:$IJ$17</definedName>
    <definedName name="A126035150V_Data">Data16!$IJ$11:$IJ$17</definedName>
    <definedName name="A126035150V_Latest">Data16!$IJ$17</definedName>
    <definedName name="A126035154C">Data2!$BK$1:$BK$10,Data2!$BK$11:$BK$17</definedName>
    <definedName name="A126035154C_Data">Data2!$BK$11:$BK$17</definedName>
    <definedName name="A126035154C_Latest">Data2!$BK$17</definedName>
    <definedName name="A126035158L">Data2!$CI$1:$CI$10,Data2!$CI$11:$CI$17</definedName>
    <definedName name="A126035158L_Data">Data2!$CI$11:$CI$17</definedName>
    <definedName name="A126035158L_Latest">Data2!$CI$17</definedName>
    <definedName name="A126035162C">Data2!$EE$1:$EE$10,Data2!$EE$11:$EE$17</definedName>
    <definedName name="A126035162C_Data">Data2!$EE$11:$EE$17</definedName>
    <definedName name="A126035162C_Latest">Data2!$EE$17</definedName>
    <definedName name="A126035166L">Data1!$GQ$1:$GQ$10,Data1!$GQ$11:$GQ$17</definedName>
    <definedName name="A126035166L_Data">Data1!$GQ$11:$GQ$17</definedName>
    <definedName name="A126035166L_Latest">Data1!$GQ$17</definedName>
    <definedName name="A126035170C">Data2!$AM$1:$AM$10,Data2!$AM$11:$AM$17</definedName>
    <definedName name="A126035170C_Data">Data2!$AM$11:$AM$17</definedName>
    <definedName name="A126035170C_Latest">Data2!$AM$17</definedName>
    <definedName name="A126035174L">Data1!$BO$1:$BO$10,Data1!$BO$11:$BO$17</definedName>
    <definedName name="A126035174L_Data">Data1!$BO$11:$BO$17</definedName>
    <definedName name="A126035174L_Latest">Data1!$BO$17</definedName>
    <definedName name="A126035178W">Data1!$EI$1:$EI$10,Data1!$EI$11:$EI$17</definedName>
    <definedName name="A126035178W_Data">Data1!$EI$11:$EI$17</definedName>
    <definedName name="A126035178W_Latest">Data1!$EI$17</definedName>
    <definedName name="A126035182L">Data1!$FD$1:$FD$10,Data1!$FD$11:$FD$17</definedName>
    <definedName name="A126035182L_Data">Data1!$FD$11:$FD$17</definedName>
    <definedName name="A126035182L_Latest">Data1!$FD$17</definedName>
    <definedName name="A126035186W">Data2!$DG$1:$DG$10,Data2!$DG$11:$DG$17</definedName>
    <definedName name="A126035186W_Data">Data2!$DG$11:$DG$17</definedName>
    <definedName name="A126035186W_Latest">Data2!$DG$17</definedName>
    <definedName name="A126035190L">Data2!$FC$1:$FC$10,Data2!$FC$11:$FC$17</definedName>
    <definedName name="A126035190L_Data">Data2!$FC$11:$FC$17</definedName>
    <definedName name="A126035190L_Latest">Data2!$FC$17</definedName>
    <definedName name="A126035194W">Data1!$S$1:$S$10,Data1!$S$11:$S$17</definedName>
    <definedName name="A126035194W_Data">Data1!$S$11:$S$17</definedName>
    <definedName name="A126035194W_Latest">Data1!$S$17</definedName>
    <definedName name="A126035198F">Data1!$FV$1:$FV$10,Data1!$FV$11:$FV$17</definedName>
    <definedName name="A126035198F_Data">Data1!$FV$11:$FV$17</definedName>
    <definedName name="A126035198F_Latest">Data1!$FV$17</definedName>
    <definedName name="A126035202K">Data1!$IJ$1:$IJ$10,Data1!$IJ$11:$IJ$17</definedName>
    <definedName name="A126035202K_Data">Data1!$IJ$11:$IJ$17</definedName>
    <definedName name="A126035202K_Latest">Data1!$IJ$17</definedName>
    <definedName name="A126035206V">Data1!$AQ$1:$AQ$10,Data1!$AQ$11:$AQ$17</definedName>
    <definedName name="A126035206V_Data">Data1!$AQ$11:$AQ$17</definedName>
    <definedName name="A126035206V_Latest">Data1!$AQ$17</definedName>
    <definedName name="A126035210K">Data1!$CM$1:$CM$10,Data1!$CM$11:$CM$17</definedName>
    <definedName name="A126035210K_Data">Data1!$CM$11:$CM$17</definedName>
    <definedName name="A126035210K_Latest">Data1!$CM$17</definedName>
    <definedName name="A126035214V">Data1!$DK$1:$DK$10,Data1!$DK$11:$DK$17</definedName>
    <definedName name="A126035214V_Data">Data1!$DK$11:$DK$17</definedName>
    <definedName name="A126035214V_Latest">Data1!$DK$17</definedName>
    <definedName name="A126035218C">Data1!$HO$1:$HO$10,Data1!$HO$11:$HO$17</definedName>
    <definedName name="A126035218C_Data">Data1!$HO$11:$HO$17</definedName>
    <definedName name="A126035218C_Latest">Data1!$HO$17</definedName>
    <definedName name="A126035222V">Data2!$O$1:$O$10,Data2!$O$11:$O$17</definedName>
    <definedName name="A126035222V_Data">Data2!$O$11:$O$17</definedName>
    <definedName name="A126035222V_Latest">Data2!$O$17</definedName>
    <definedName name="A126035226C">Data23!$GM$1:$GM$10,Data23!$GM$11:$GM$17</definedName>
    <definedName name="A126035226C_Data">Data23!$GM$11:$GM$17</definedName>
    <definedName name="A126035226C_Latest">Data23!$GM$17</definedName>
    <definedName name="A126035230V">Data23!$HK$1:$HK$10,Data23!$HK$11:$HK$17</definedName>
    <definedName name="A126035230V_Data">Data23!$HK$11:$HK$17</definedName>
    <definedName name="A126035230V_Latest">Data23!$HK$17</definedName>
    <definedName name="A126035234C">Data24!$Q$1:$Q$10,Data24!$Q$11:$Q$17</definedName>
    <definedName name="A126035234C_Data">Data24!$Q$11:$Q$17</definedName>
    <definedName name="A126035234C_Latest">Data24!$Q$17</definedName>
    <definedName name="A126035238L">Data23!$CC$1:$CC$10,Data23!$CC$11:$CC$17</definedName>
    <definedName name="A126035238L_Data">Data23!$CC$11:$CC$17</definedName>
    <definedName name="A126035238L_Latest">Data23!$CC$17</definedName>
    <definedName name="A126035242C">Data23!$FO$1:$FO$10,Data23!$FO$11:$FO$17</definedName>
    <definedName name="A126035242C_Data">Data23!$FO$11:$FO$17</definedName>
    <definedName name="A126035242C_Latest">Data23!$FO$17</definedName>
    <definedName name="A126035246L">Data22!$GQ$1:$GQ$10,Data22!$GQ$11:$GQ$17</definedName>
    <definedName name="A126035246L_Data">Data22!$GQ$11:$GQ$17</definedName>
    <definedName name="A126035246L_Latest">Data22!$GQ$17</definedName>
    <definedName name="A126035250C">Data23!$U$1:$U$10,Data23!$U$11:$U$17</definedName>
    <definedName name="A126035250C_Data">Data23!$U$11:$U$17</definedName>
    <definedName name="A126035250C_Latest">Data23!$U$17</definedName>
    <definedName name="A126035254L">Data23!$AP$1:$AP$10,Data23!$AP$11:$AP$17</definedName>
    <definedName name="A126035254L_Data">Data23!$AP$11:$AP$17</definedName>
    <definedName name="A126035254L_Latest">Data23!$AP$17</definedName>
    <definedName name="A126035258W">Data23!$II$1:$II$10,Data23!$II$11:$II$17</definedName>
    <definedName name="A126035258W_Data">Data23!$II$11:$II$17</definedName>
    <definedName name="A126035258W_Latest">Data23!$II$17</definedName>
    <definedName name="A126035262L">Data24!$AO$1:$AO$10,Data24!$AO$11:$AO$17</definedName>
    <definedName name="A126035262L_Data">Data24!$AO$11:$AO$17</definedName>
    <definedName name="A126035262L_Latest">Data24!$AO$17</definedName>
    <definedName name="A126035266W">Data22!$EU$1:$EU$10,Data22!$EU$11:$EU$17</definedName>
    <definedName name="A126035266W_Data">Data22!$EU$11:$EU$17</definedName>
    <definedName name="A126035266W_Latest">Data22!$EU$17</definedName>
    <definedName name="A126035270L">Data23!$BH$1:$BH$10,Data23!$BH$11:$BH$17</definedName>
    <definedName name="A126035270L_Data">Data23!$BH$11:$BH$17</definedName>
    <definedName name="A126035270L_Latest">Data23!$BH$17</definedName>
    <definedName name="A126035274W">Data23!$DV$1:$DV$10,Data23!$DV$11:$DV$17</definedName>
    <definedName name="A126035274W_Data">Data23!$DV$11:$DV$17</definedName>
    <definedName name="A126035274W_Latest">Data23!$DV$17</definedName>
    <definedName name="A126035278F">Data22!$FS$1:$FS$10,Data22!$FS$11:$FS$17</definedName>
    <definedName name="A126035278F_Data">Data22!$FS$11:$FS$17</definedName>
    <definedName name="A126035278F_Latest">Data22!$FS$17</definedName>
    <definedName name="A126035282W">Data22!$HO$1:$HO$10,Data22!$HO$11:$HO$17</definedName>
    <definedName name="A126035282W_Data">Data22!$HO$11:$HO$17</definedName>
    <definedName name="A126035282W_Latest">Data22!$HO$17</definedName>
    <definedName name="A126035286F">Data22!$IM$1:$IM$10,Data22!$IM$11:$IM$17</definedName>
    <definedName name="A126035286F_Data">Data22!$IM$11:$IM$17</definedName>
    <definedName name="A126035286F_Latest">Data22!$IM$17</definedName>
    <definedName name="A126035290W">Data23!$DA$1:$DA$10,Data23!$DA$11:$DA$17</definedName>
    <definedName name="A126035290W_Data">Data23!$DA$11:$DA$17</definedName>
    <definedName name="A126035290W_Latest">Data23!$DA$17</definedName>
    <definedName name="A126035294F">Data23!$EQ$1:$EQ$10,Data23!$EQ$11:$EQ$17</definedName>
    <definedName name="A126035294F_Data">Data23!$EQ$11:$EQ$17</definedName>
    <definedName name="A126035294F_Latest">Data23!$EQ$17</definedName>
    <definedName name="A126035298R">Data13!$HC$1:$HC$10,Data13!$HC$11:$HC$17</definedName>
    <definedName name="A126035298R_Data">Data13!$HC$11:$HC$17</definedName>
    <definedName name="A126035298R_Latest">Data13!$HC$17</definedName>
    <definedName name="A126035302V">Data13!$IA$1:$IA$10,Data13!$IA$11:$IA$17</definedName>
    <definedName name="A126035302V_Data">Data13!$IA$11:$IA$17</definedName>
    <definedName name="A126035302V_Latest">Data13!$IA$17</definedName>
    <definedName name="A126035306C">Data14!$AG$1:$AG$10,Data14!$AG$11:$AG$17</definedName>
    <definedName name="A126035306C_Data">Data14!$AG$11:$AG$17</definedName>
    <definedName name="A126035306C_Latest">Data14!$AG$17</definedName>
    <definedName name="A126035310V">Data13!$CS$1:$CS$10,Data13!$CS$11:$CS$17</definedName>
    <definedName name="A126035310V_Data">Data13!$CS$11:$CS$17</definedName>
    <definedName name="A126035310V_Latest">Data13!$CS$17</definedName>
    <definedName name="A126035314C">Data13!$GE$1:$GE$10,Data13!$GE$11:$GE$17</definedName>
    <definedName name="A126035314C_Data">Data13!$GE$11:$GE$17</definedName>
    <definedName name="A126035314C_Latest">Data13!$GE$17</definedName>
    <definedName name="A126035318L">Data12!$HG$1:$HG$10,Data12!$HG$11:$HG$17</definedName>
    <definedName name="A126035318L_Data">Data12!$HG$11:$HG$17</definedName>
    <definedName name="A126035318L_Latest">Data12!$HG$17</definedName>
    <definedName name="A126035322C">Data13!$AK$1:$AK$10,Data13!$AK$11:$AK$17</definedName>
    <definedName name="A126035322C_Data">Data13!$AK$11:$AK$17</definedName>
    <definedName name="A126035322C_Latest">Data13!$AK$17</definedName>
    <definedName name="A126035326L">Data13!$BF$1:$BF$10,Data13!$BF$11:$BF$17</definedName>
    <definedName name="A126035326L_Data">Data13!$BF$11:$BF$17</definedName>
    <definedName name="A126035326L_Latest">Data13!$BF$17</definedName>
    <definedName name="A126035330C">Data14!$I$1:$I$10,Data14!$I$11:$I$17</definedName>
    <definedName name="A126035330C_Data">Data14!$I$11:$I$17</definedName>
    <definedName name="A126035330C_Latest">Data14!$I$17</definedName>
    <definedName name="A126035334L">Data14!$BE$1:$BE$10,Data14!$BE$11:$BE$17</definedName>
    <definedName name="A126035334L_Data">Data14!$BE$11:$BE$17</definedName>
    <definedName name="A126035334L_Latest">Data14!$BE$17</definedName>
    <definedName name="A126035338W">Data12!$FK$1:$FK$10,Data12!$FK$11:$FK$17</definedName>
    <definedName name="A126035338W_Data">Data12!$FK$11:$FK$17</definedName>
    <definedName name="A126035338W_Latest">Data12!$FK$17</definedName>
    <definedName name="A126035342L">Data13!$BX$1:$BX$10,Data13!$BX$11:$BX$17</definedName>
    <definedName name="A126035342L_Data">Data13!$BX$11:$BX$17</definedName>
    <definedName name="A126035342L_Latest">Data13!$BX$17</definedName>
    <definedName name="A126035346W">Data13!$EL$1:$EL$10,Data13!$EL$11:$EL$17</definedName>
    <definedName name="A126035346W_Data">Data13!$EL$11:$EL$17</definedName>
    <definedName name="A126035346W_Latest">Data13!$EL$17</definedName>
    <definedName name="A126035350L">Data12!$GI$1:$GI$10,Data12!$GI$11:$GI$17</definedName>
    <definedName name="A126035350L_Data">Data12!$GI$11:$GI$17</definedName>
    <definedName name="A126035350L_Latest">Data12!$GI$17</definedName>
    <definedName name="A126035354W">Data12!$IE$1:$IE$10,Data12!$IE$11:$IE$17</definedName>
    <definedName name="A126035354W_Data">Data12!$IE$11:$IE$17</definedName>
    <definedName name="A126035354W_Latest">Data12!$IE$17</definedName>
    <definedName name="A126035358F">Data13!$M$1:$M$10,Data13!$M$11:$M$17</definedName>
    <definedName name="A126035358F_Data">Data13!$M$11:$M$17</definedName>
    <definedName name="A126035358F_Latest">Data13!$M$17</definedName>
    <definedName name="A126035362W">Data13!$DQ$1:$DQ$10,Data13!$DQ$11:$DQ$17</definedName>
    <definedName name="A126035362W_Data">Data13!$DQ$11:$DQ$17</definedName>
    <definedName name="A126035362W_Latest">Data13!$DQ$17</definedName>
    <definedName name="A126035366F">Data13!$FG$1:$FG$10,Data13!$FG$11:$FG$17</definedName>
    <definedName name="A126035366F_Data">Data13!$FG$11:$FG$17</definedName>
    <definedName name="A126035366F_Latest">Data13!$FG$17</definedName>
    <definedName name="A126035370W">Data18!$GU$1:$GU$10,Data18!$GU$11:$GU$17</definedName>
    <definedName name="A126035370W_Data">Data18!$GU$11:$GU$17</definedName>
    <definedName name="A126035370W_Latest">Data18!$GU$17</definedName>
    <definedName name="A126035374F">Data18!$HS$1:$HS$10,Data18!$HS$11:$HS$17</definedName>
    <definedName name="A126035374F_Data">Data18!$HS$11:$HS$17</definedName>
    <definedName name="A126035374F_Latest">Data18!$HS$17</definedName>
    <definedName name="A126035378R">Data19!$Y$1:$Y$10,Data19!$Y$11:$Y$17</definedName>
    <definedName name="A126035378R_Data">Data19!$Y$11:$Y$17</definedName>
    <definedName name="A126035378R_Latest">Data19!$Y$17</definedName>
    <definedName name="A126035382F">Data18!$CK$1:$CK$10,Data18!$CK$11:$CK$17</definedName>
    <definedName name="A126035382F_Data">Data18!$CK$11:$CK$17</definedName>
    <definedName name="A126035382F_Latest">Data18!$CK$17</definedName>
    <definedName name="A126035386R">Data18!$FW$1:$FW$10,Data18!$FW$11:$FW$17</definedName>
    <definedName name="A126035386R_Data">Data18!$FW$11:$FW$17</definedName>
    <definedName name="A126035386R_Latest">Data18!$FW$17</definedName>
    <definedName name="A126035390F">Data17!$GY$1:$GY$10,Data17!$GY$11:$GY$17</definedName>
    <definedName name="A126035390F_Data">Data17!$GY$11:$GY$17</definedName>
    <definedName name="A126035390F_Latest">Data17!$GY$17</definedName>
    <definedName name="A126035394R">Data18!$AC$1:$AC$10,Data18!$AC$11:$AC$17</definedName>
    <definedName name="A126035394R_Data">Data18!$AC$11:$AC$17</definedName>
    <definedName name="A126035394R_Latest">Data18!$AC$17</definedName>
    <definedName name="A126035398X">Data18!$AX$1:$AX$10,Data18!$AX$11:$AX$17</definedName>
    <definedName name="A126035398X_Data">Data18!$AX$11:$AX$17</definedName>
    <definedName name="A126035398X_Latest">Data18!$AX$17</definedName>
    <definedName name="A126035402C">Data18!$IQ$1:$IQ$10,Data18!$IQ$11:$IQ$17</definedName>
    <definedName name="A126035402C_Data">Data18!$IQ$11:$IQ$17</definedName>
    <definedName name="A126035402C_Latest">Data18!$IQ$17</definedName>
    <definedName name="A126035406L">Data19!$AW$1:$AW$10,Data19!$AW$11:$AW$17</definedName>
    <definedName name="A126035406L_Data">Data19!$AW$11:$AW$17</definedName>
    <definedName name="A126035406L_Latest">Data19!$AW$17</definedName>
    <definedName name="A126035410C">Data17!$FC$1:$FC$10,Data17!$FC$11:$FC$17</definedName>
    <definedName name="A126035410C_Data">Data17!$FC$11:$FC$17</definedName>
    <definedName name="A126035410C_Latest">Data17!$FC$17</definedName>
    <definedName name="A126035414L">Data18!$BP$1:$BP$10,Data18!$BP$11:$BP$17</definedName>
    <definedName name="A126035414L_Data">Data18!$BP$11:$BP$17</definedName>
    <definedName name="A126035414L_Latest">Data18!$BP$17</definedName>
    <definedName name="A126035418W">Data18!$ED$1:$ED$10,Data18!$ED$11:$ED$17</definedName>
    <definedName name="A126035418W_Data">Data18!$ED$11:$ED$17</definedName>
    <definedName name="A126035418W_Latest">Data18!$ED$17</definedName>
    <definedName name="A126035422L">Data17!$GA$1:$GA$10,Data17!$GA$11:$GA$17</definedName>
    <definedName name="A126035422L_Data">Data17!$GA$11:$GA$17</definedName>
    <definedName name="A126035422L_Latest">Data17!$GA$17</definedName>
    <definedName name="A126035426W">Data17!$HW$1:$HW$10,Data17!$HW$11:$HW$17</definedName>
    <definedName name="A126035426W_Data">Data17!$HW$11:$HW$17</definedName>
    <definedName name="A126035426W_Latest">Data17!$HW$17</definedName>
    <definedName name="A126035430L">Data18!$E$1:$E$10,Data18!$E$11:$E$17</definedName>
    <definedName name="A126035430L_Data">Data18!$E$11:$E$17</definedName>
    <definedName name="A126035430L_Latest">Data18!$E$17</definedName>
    <definedName name="A126035434W">Data18!$DI$1:$DI$10,Data18!$DI$11:$DI$17</definedName>
    <definedName name="A126035434W_Data">Data18!$DI$11:$DI$17</definedName>
    <definedName name="A126035434W_Latest">Data18!$DI$17</definedName>
    <definedName name="A126035438F">Data18!$EY$1:$EY$10,Data18!$EY$11:$EY$17</definedName>
    <definedName name="A126035438F_Data">Data18!$EY$11:$EY$17</definedName>
    <definedName name="A126035438F_Latest">Data18!$EY$17</definedName>
    <definedName name="A126035442W">Data20!$DM$1:$DM$10,Data20!$DM$11:$DM$17</definedName>
    <definedName name="A126035442W_Data">Data20!$DM$11:$DM$17</definedName>
    <definedName name="A126035442W_Latest">Data20!$DM$17</definedName>
    <definedName name="A126035446F">Data20!$EK$1:$EK$10,Data20!$EK$11:$EK$17</definedName>
    <definedName name="A126035446F_Data">Data20!$EK$11:$EK$17</definedName>
    <definedName name="A126035446F_Latest">Data20!$EK$17</definedName>
    <definedName name="A126035450W">Data20!$GG$1:$GG$10,Data20!$GG$11:$GG$17</definedName>
    <definedName name="A126035450W_Data">Data20!$GG$11:$GG$17</definedName>
    <definedName name="A126035450W_Latest">Data20!$GG$17</definedName>
    <definedName name="A126035454F">Data20!$C$1:$C$10,Data20!$C$11:$C$17</definedName>
    <definedName name="A126035454F_Data">Data20!$C$11:$C$17</definedName>
    <definedName name="A126035454F_Latest">Data20!$C$17</definedName>
    <definedName name="A126035458R">Data20!$CO$1:$CO$10,Data20!$CO$11:$CO$17</definedName>
    <definedName name="A126035458R_Data">Data20!$CO$11:$CO$17</definedName>
    <definedName name="A126035458R_Latest">Data20!$CO$17</definedName>
    <definedName name="A126035462F">Data19!$DQ$1:$DQ$10,Data19!$DQ$11:$DQ$17</definedName>
    <definedName name="A126035462F_Data">Data19!$DQ$11:$DQ$17</definedName>
    <definedName name="A126035462F_Latest">Data19!$DQ$17</definedName>
    <definedName name="A126035466R">Data19!$GK$1:$GK$10,Data19!$GK$11:$GK$17</definedName>
    <definedName name="A126035466R_Data">Data19!$GK$11:$GK$17</definedName>
    <definedName name="A126035466R_Latest">Data19!$GK$17</definedName>
    <definedName name="A126035470F">Data19!$HF$1:$HF$10,Data19!$HF$11:$HF$17</definedName>
    <definedName name="A126035470F_Data">Data19!$HF$11:$HF$17</definedName>
    <definedName name="A126035470F_Latest">Data19!$HF$17</definedName>
    <definedName name="A126035474R">Data20!$FI$1:$FI$10,Data20!$FI$11:$FI$17</definedName>
    <definedName name="A126035474R_Data">Data20!$FI$11:$FI$17</definedName>
    <definedName name="A126035474R_Latest">Data20!$FI$17</definedName>
    <definedName name="A126035478X">Data20!$HE$1:$HE$10,Data20!$HE$11:$HE$17</definedName>
    <definedName name="A126035478X_Data">Data20!$HE$11:$HE$17</definedName>
    <definedName name="A126035478X_Latest">Data20!$HE$17</definedName>
    <definedName name="A126035482R">Data19!$BU$1:$BU$10,Data19!$BU$11:$BU$17</definedName>
    <definedName name="A126035482R_Data">Data19!$BU$11:$BU$17</definedName>
    <definedName name="A126035482R_Latest">Data19!$BU$17</definedName>
    <definedName name="A126035486X">Data19!$HX$1:$HX$10,Data19!$HX$11:$HX$17</definedName>
    <definedName name="A126035486X_Data">Data19!$HX$11:$HX$17</definedName>
    <definedName name="A126035486X_Latest">Data19!$HX$17</definedName>
    <definedName name="A126035490R">Data20!$AV$1:$AV$10,Data20!$AV$11:$AV$17</definedName>
    <definedName name="A126035490R_Data">Data20!$AV$11:$AV$17</definedName>
    <definedName name="A126035490R_Latest">Data20!$AV$17</definedName>
    <definedName name="A126035494X">Data19!$CS$1:$CS$10,Data19!$CS$11:$CS$17</definedName>
    <definedName name="A126035494X_Data">Data19!$CS$11:$CS$17</definedName>
    <definedName name="A126035494X_Latest">Data19!$CS$17</definedName>
    <definedName name="A126035498J">Data19!$EO$1:$EO$10,Data19!$EO$11:$EO$17</definedName>
    <definedName name="A126035498J_Data">Data19!$EO$11:$EO$17</definedName>
    <definedName name="A126035498J_Latest">Data19!$EO$17</definedName>
    <definedName name="A126035502L">Data19!$FM$1:$FM$10,Data19!$FM$11:$FM$17</definedName>
    <definedName name="A126035502L_Data">Data19!$FM$11:$FM$17</definedName>
    <definedName name="A126035502L_Latest">Data19!$FM$17</definedName>
    <definedName name="A126035506W">Data20!$AA$1:$AA$10,Data20!$AA$11:$AA$17</definedName>
    <definedName name="A126035506W_Data">Data20!$AA$11:$AA$17</definedName>
    <definedName name="A126035506W_Latest">Data20!$AA$17</definedName>
    <definedName name="A126035510L">Data20!$BQ$1:$BQ$10,Data20!$BQ$11:$BQ$17</definedName>
    <definedName name="A126035510L_Data">Data20!$BQ$11:$BQ$17</definedName>
    <definedName name="A126035510L_Latest">Data20!$BQ$17</definedName>
    <definedName name="A126035514W">Data22!$AE$1:$AE$10,Data22!$AE$11:$AE$17</definedName>
    <definedName name="A126035514W_Data">Data22!$AE$11:$AE$17</definedName>
    <definedName name="A126035514W_Latest">Data22!$AE$17</definedName>
    <definedName name="A126035518F">Data22!$BC$1:$BC$10,Data22!$BC$11:$BC$17</definedName>
    <definedName name="A126035518F_Data">Data22!$BC$11:$BC$17</definedName>
    <definedName name="A126035518F_Latest">Data22!$BC$17</definedName>
    <definedName name="A126035522W">Data22!$CY$1:$CY$10,Data22!$CY$11:$CY$17</definedName>
    <definedName name="A126035522W_Data">Data22!$CY$11:$CY$17</definedName>
    <definedName name="A126035522W_Latest">Data22!$CY$17</definedName>
    <definedName name="A126035526F">Data21!$FK$1:$FK$10,Data21!$FK$11:$FK$17</definedName>
    <definedName name="A126035526F_Data">Data21!$FK$11:$FK$17</definedName>
    <definedName name="A126035526F_Latest">Data21!$FK$17</definedName>
    <definedName name="A126035530W">Data22!$G$1:$G$10,Data22!$G$11:$G$17</definedName>
    <definedName name="A126035530W_Data">Data22!$G$11:$G$17</definedName>
    <definedName name="A126035530W_Latest">Data22!$G$17</definedName>
    <definedName name="A126035534F">Data21!$AI$1:$AI$10,Data21!$AI$11:$AI$17</definedName>
    <definedName name="A126035534F_Data">Data21!$AI$11:$AI$17</definedName>
    <definedName name="A126035534F_Latest">Data21!$AI$17</definedName>
    <definedName name="A126035538R">Data21!$DC$1:$DC$10,Data21!$DC$11:$DC$17</definedName>
    <definedName name="A126035538R_Data">Data21!$DC$11:$DC$17</definedName>
    <definedName name="A126035538R_Latest">Data21!$DC$17</definedName>
    <definedName name="A126035542F">Data21!$DX$1:$DX$10,Data21!$DX$11:$DX$17</definedName>
    <definedName name="A126035542F_Data">Data21!$DX$11:$DX$17</definedName>
    <definedName name="A126035542F_Latest">Data21!$DX$17</definedName>
    <definedName name="A126035546R">Data22!$CA$1:$CA$10,Data22!$CA$11:$CA$17</definedName>
    <definedName name="A126035546R_Data">Data22!$CA$11:$CA$17</definedName>
    <definedName name="A126035546R_Latest">Data22!$CA$17</definedName>
    <definedName name="A126035550F">Data22!$DW$1:$DW$10,Data22!$DW$11:$DW$17</definedName>
    <definedName name="A126035550F_Data">Data22!$DW$11:$DW$17</definedName>
    <definedName name="A126035550F_Latest">Data22!$DW$17</definedName>
    <definedName name="A126035554R">Data20!$IC$1:$IC$10,Data20!$IC$11:$IC$17</definedName>
    <definedName name="A126035554R_Data">Data20!$IC$11:$IC$17</definedName>
    <definedName name="A126035554R_Latest">Data20!$IC$17</definedName>
    <definedName name="A126035558X">Data21!$EP$1:$EP$10,Data21!$EP$11:$EP$17</definedName>
    <definedName name="A126035558X_Data">Data21!$EP$11:$EP$17</definedName>
    <definedName name="A126035558X_Latest">Data21!$EP$17</definedName>
    <definedName name="A126035562R">Data21!$HD$1:$HD$10,Data21!$HD$11:$HD$17</definedName>
    <definedName name="A126035562R_Data">Data21!$HD$11:$HD$17</definedName>
    <definedName name="A126035562R_Latest">Data21!$HD$17</definedName>
    <definedName name="A126035566X">Data21!$K$1:$K$10,Data21!$K$11:$K$17</definedName>
    <definedName name="A126035566X_Data">Data21!$K$11:$K$17</definedName>
    <definedName name="A126035566X_Latest">Data21!$K$17</definedName>
    <definedName name="A126035570R">Data21!$BG$1:$BG$10,Data21!$BG$11:$BG$17</definedName>
    <definedName name="A126035570R_Data">Data21!$BG$11:$BG$17</definedName>
    <definedName name="A126035570R_Latest">Data21!$BG$17</definedName>
    <definedName name="A126035574X">Data21!$CE$1:$CE$10,Data21!$CE$11:$CE$17</definedName>
    <definedName name="A126035574X_Data">Data21!$CE$11:$CE$17</definedName>
    <definedName name="A126035574X_Latest">Data21!$CE$17</definedName>
    <definedName name="A126035578J">Data21!$GI$1:$GI$10,Data21!$GI$11:$GI$17</definedName>
    <definedName name="A126035578J_Data">Data21!$GI$11:$GI$17</definedName>
    <definedName name="A126035578J_Latest">Data21!$GI$17</definedName>
    <definedName name="A126035582X">Data21!$HY$1:$HY$10,Data21!$HY$11:$HY$17</definedName>
    <definedName name="A126035582X_Data">Data21!$HY$11:$HY$17</definedName>
    <definedName name="A126035582X_Latest">Data21!$HY$17</definedName>
    <definedName name="A126035586J">Data12!$AU$1:$AU$10,Data12!$AU$11:$AU$17</definedName>
    <definedName name="A126035586J_Data">Data12!$AU$11:$AU$17</definedName>
    <definedName name="A126035586J_Latest">Data12!$AU$17</definedName>
    <definedName name="A126035590X">Data12!$BS$1:$BS$10,Data12!$BS$11:$BS$17</definedName>
    <definedName name="A126035590X_Data">Data12!$BS$11:$BS$17</definedName>
    <definedName name="A126035590X_Latest">Data12!$BS$17</definedName>
    <definedName name="A126035594J">Data12!$DO$1:$DO$10,Data12!$DO$11:$DO$17</definedName>
    <definedName name="A126035594J_Data">Data12!$DO$11:$DO$17</definedName>
    <definedName name="A126035594J_Latest">Data12!$DO$17</definedName>
    <definedName name="A126035598T">Data11!$GA$1:$GA$10,Data11!$GA$11:$GA$17</definedName>
    <definedName name="A126035598T_Data">Data11!$GA$11:$GA$17</definedName>
    <definedName name="A126035598T_Latest">Data11!$GA$17</definedName>
    <definedName name="A126035602W">Data12!$W$1:$W$10,Data12!$W$11:$W$17</definedName>
    <definedName name="A126035602W_Data">Data12!$W$11:$W$17</definedName>
    <definedName name="A126035602W_Latest">Data12!$W$17</definedName>
    <definedName name="A126035606F">Data11!$AY$1:$AY$10,Data11!$AY$11:$AY$17</definedName>
    <definedName name="A126035606F_Data">Data11!$AY$11:$AY$17</definedName>
    <definedName name="A126035606F_Latest">Data11!$AY$17</definedName>
    <definedName name="A126035610W">Data11!$DS$1:$DS$10,Data11!$DS$11:$DS$17</definedName>
    <definedName name="A126035610W_Data">Data11!$DS$11:$DS$17</definedName>
    <definedName name="A126035610W_Latest">Data11!$DS$17</definedName>
    <definedName name="A126035614F">Data11!$EN$1:$EN$10,Data11!$EN$11:$EN$17</definedName>
    <definedName name="A126035614F_Data">Data11!$EN$11:$EN$17</definedName>
    <definedName name="A126035614F_Latest">Data11!$EN$17</definedName>
    <definedName name="A126035618R">Data12!$CQ$1:$CQ$10,Data12!$CQ$11:$CQ$17</definedName>
    <definedName name="A126035618R_Data">Data12!$CQ$11:$CQ$17</definedName>
    <definedName name="A126035618R_Latest">Data12!$CQ$17</definedName>
    <definedName name="A126035622F">Data12!$EM$1:$EM$10,Data12!$EM$11:$EM$17</definedName>
    <definedName name="A126035622F_Data">Data12!$EM$11:$EM$17</definedName>
    <definedName name="A126035622F_Latest">Data12!$EM$17</definedName>
    <definedName name="A126035626R">Data11!$C$1:$C$10,Data11!$C$11:$C$17</definedName>
    <definedName name="A126035626R_Data">Data11!$C$11:$C$17</definedName>
    <definedName name="A126035626R_Latest">Data11!$C$17</definedName>
    <definedName name="A126035630F">Data11!$FF$1:$FF$10,Data11!$FF$11:$FF$17</definedName>
    <definedName name="A126035630F_Data">Data11!$FF$11:$FF$17</definedName>
    <definedName name="A126035630F_Latest">Data11!$FF$17</definedName>
    <definedName name="A126035634R">Data11!$HT$1:$HT$10,Data11!$HT$11:$HT$17</definedName>
    <definedName name="A126035634R_Data">Data11!$HT$11:$HT$17</definedName>
    <definedName name="A126035634R_Latest">Data11!$HT$17</definedName>
    <definedName name="A126035638X">Data11!$AA$1:$AA$10,Data11!$AA$11:$AA$17</definedName>
    <definedName name="A126035638X_Data">Data11!$AA$11:$AA$17</definedName>
    <definedName name="A126035638X_Latest">Data11!$AA$17</definedName>
    <definedName name="A126035642R">Data11!$BW$1:$BW$10,Data11!$BW$11:$BW$17</definedName>
    <definedName name="A126035642R_Data">Data11!$BW$11:$BW$17</definedName>
    <definedName name="A126035642R_Latest">Data11!$BW$17</definedName>
    <definedName name="A126035646X">Data11!$CU$1:$CU$10,Data11!$CU$11:$CU$17</definedName>
    <definedName name="A126035646X_Data">Data11!$CU$11:$CU$17</definedName>
    <definedName name="A126035646X_Latest">Data11!$CU$17</definedName>
    <definedName name="A126035650R">Data11!$GY$1:$GY$10,Data11!$GY$11:$GY$17</definedName>
    <definedName name="A126035650R_Data">Data11!$GY$11:$GY$17</definedName>
    <definedName name="A126035650R_Latest">Data11!$GY$17</definedName>
    <definedName name="A126035654X">Data11!$IO$1:$IO$10,Data11!$IO$11:$IO$17</definedName>
    <definedName name="A126035654X_Data">Data11!$IO$11:$IO$17</definedName>
    <definedName name="A126035654X_Latest">Data11!$IO$17</definedName>
    <definedName name="A126035658J">Data15!$DU$1:$DU$10,Data15!$DU$11:$DU$17</definedName>
    <definedName name="A126035658J_Data">Data15!$DU$11:$DU$17</definedName>
    <definedName name="A126035658J_Latest">Data15!$DU$17</definedName>
    <definedName name="A126035662X">Data15!$ES$1:$ES$10,Data15!$ES$11:$ES$17</definedName>
    <definedName name="A126035662X_Data">Data15!$ES$11:$ES$17</definedName>
    <definedName name="A126035662X_Latest">Data15!$ES$17</definedName>
    <definedName name="A126035666J">Data15!$GO$1:$GO$10,Data15!$GO$11:$GO$17</definedName>
    <definedName name="A126035666J_Data">Data15!$GO$11:$GO$17</definedName>
    <definedName name="A126035666J_Latest">Data15!$GO$17</definedName>
    <definedName name="A126035670X">Data15!$K$1:$K$10,Data15!$K$11:$K$17</definedName>
    <definedName name="A126035670X_Data">Data15!$K$11:$K$17</definedName>
    <definedName name="A126035670X_Latest">Data15!$K$17</definedName>
    <definedName name="A126035674J">Data15!$CW$1:$CW$10,Data15!$CW$11:$CW$17</definedName>
    <definedName name="A126035674J_Data">Data15!$CW$11:$CW$17</definedName>
    <definedName name="A126035674J_Latest">Data15!$CW$17</definedName>
    <definedName name="A126035678T">Data14!$DY$1:$DY$10,Data14!$DY$11:$DY$17</definedName>
    <definedName name="A126035678T_Data">Data14!$DY$11:$DY$17</definedName>
    <definedName name="A126035678T_Latest">Data14!$DY$17</definedName>
    <definedName name="A126035682J">Data14!$GS$1:$GS$10,Data14!$GS$11:$GS$17</definedName>
    <definedName name="A126035682J_Data">Data14!$GS$11:$GS$17</definedName>
    <definedName name="A126035682J_Latest">Data14!$GS$17</definedName>
    <definedName name="A126035686T">Data14!$HN$1:$HN$10,Data14!$HN$11:$HN$17</definedName>
    <definedName name="A126035686T_Data">Data14!$HN$11:$HN$17</definedName>
    <definedName name="A126035686T_Latest">Data14!$HN$17</definedName>
    <definedName name="A126035690J">Data15!$FQ$1:$FQ$10,Data15!$FQ$11:$FQ$17</definedName>
    <definedName name="A126035690J_Data">Data15!$FQ$11:$FQ$17</definedName>
    <definedName name="A126035690J_Latest">Data15!$FQ$17</definedName>
    <definedName name="A126035694T">Data15!$HM$1:$HM$10,Data15!$HM$11:$HM$17</definedName>
    <definedName name="A126035694T_Data">Data15!$HM$11:$HM$17</definedName>
    <definedName name="A126035694T_Latest">Data15!$HM$17</definedName>
    <definedName name="A126035698A">Data14!$CC$1:$CC$10,Data14!$CC$11:$CC$17</definedName>
    <definedName name="A126035698A_Data">Data14!$CC$11:$CC$17</definedName>
    <definedName name="A126035698A_Latest">Data14!$CC$17</definedName>
    <definedName name="A126035702F">Data14!$IF$1:$IF$10,Data14!$IF$11:$IF$17</definedName>
    <definedName name="A126035702F_Data">Data14!$IF$11:$IF$17</definedName>
    <definedName name="A126035702F_Latest">Data14!$IF$17</definedName>
    <definedName name="A126035706R">Data15!$BD$1:$BD$10,Data15!$BD$11:$BD$17</definedName>
    <definedName name="A126035706R_Data">Data15!$BD$11:$BD$17</definedName>
    <definedName name="A126035706R_Latest">Data15!$BD$17</definedName>
    <definedName name="A126035710F">Data14!$DA$1:$DA$10,Data14!$DA$11:$DA$17</definedName>
    <definedName name="A126035710F_Data">Data14!$DA$11:$DA$17</definedName>
    <definedName name="A126035710F_Latest">Data14!$DA$17</definedName>
    <definedName name="A126035714R">Data14!$EW$1:$EW$10,Data14!$EW$11:$EW$17</definedName>
    <definedName name="A126035714R_Data">Data14!$EW$11:$EW$17</definedName>
    <definedName name="A126035714R_Latest">Data14!$EW$17</definedName>
    <definedName name="A126035718X">Data14!$FU$1:$FU$10,Data14!$FU$11:$FU$17</definedName>
    <definedName name="A126035718X_Data">Data14!$FU$11:$FU$17</definedName>
    <definedName name="A126035718X_Latest">Data14!$FU$17</definedName>
    <definedName name="A126035722R">Data15!$AI$1:$AI$10,Data15!$AI$11:$AI$17</definedName>
    <definedName name="A126035722R_Data">Data15!$AI$11:$AI$17</definedName>
    <definedName name="A126035722R_Latest">Data15!$AI$17</definedName>
    <definedName name="A126035726X">Data15!$BY$1:$BY$10,Data15!$BY$11:$BY$17</definedName>
    <definedName name="A126035726X_Data">Data15!$BY$11:$BY$17</definedName>
    <definedName name="A126035726X_Latest">Data15!$BY$17</definedName>
    <definedName name="A126035730R">Data17!$AM$1:$AM$10,Data17!$AM$11:$AM$17</definedName>
    <definedName name="A126035730R_Data">Data17!$AM$11:$AM$17</definedName>
    <definedName name="A126035730R_Latest">Data17!$AM$17</definedName>
    <definedName name="A126035734X">Data17!$BK$1:$BK$10,Data17!$BK$11:$BK$17</definedName>
    <definedName name="A126035734X_Data">Data17!$BK$11:$BK$17</definedName>
    <definedName name="A126035734X_Latest">Data17!$BK$17</definedName>
    <definedName name="A126035738J">Data17!$DG$1:$DG$10,Data17!$DG$11:$DG$17</definedName>
    <definedName name="A126035738J_Data">Data17!$DG$11:$DG$17</definedName>
    <definedName name="A126035738J_Latest">Data17!$DG$17</definedName>
    <definedName name="A126035742X">Data16!$FS$1:$FS$10,Data16!$FS$11:$FS$17</definedName>
    <definedName name="A126035742X_Data">Data16!$FS$11:$FS$17</definedName>
    <definedName name="A126035742X_Latest">Data16!$FS$17</definedName>
    <definedName name="A126035746J">Data17!$O$1:$O$10,Data17!$O$11:$O$17</definedName>
    <definedName name="A126035746J_Data">Data17!$O$11:$O$17</definedName>
    <definedName name="A126035746J_Latest">Data17!$O$17</definedName>
    <definedName name="A126035750X">Data16!$AQ$1:$AQ$10,Data16!$AQ$11:$AQ$17</definedName>
    <definedName name="A126035750X_Data">Data16!$AQ$11:$AQ$17</definedName>
    <definedName name="A126035750X_Latest">Data16!$AQ$17</definedName>
    <definedName name="A126035754J">Data16!$DK$1:$DK$10,Data16!$DK$11:$DK$17</definedName>
    <definedName name="A126035754J_Data">Data16!$DK$11:$DK$17</definedName>
    <definedName name="A126035754J_Latest">Data16!$DK$17</definedName>
    <definedName name="A126035758T">Data16!$EF$1:$EF$10,Data16!$EF$11:$EF$17</definedName>
    <definedName name="A126035758T_Data">Data16!$EF$11:$EF$17</definedName>
    <definedName name="A126035758T_Latest">Data16!$EF$17</definedName>
    <definedName name="A126035762J">Data17!$CI$1:$CI$10,Data17!$CI$11:$CI$17</definedName>
    <definedName name="A126035762J_Data">Data17!$CI$11:$CI$17</definedName>
    <definedName name="A126035762J_Latest">Data17!$CI$17</definedName>
    <definedName name="A126035766T">Data17!$EE$1:$EE$10,Data17!$EE$11:$EE$17</definedName>
    <definedName name="A126035766T_Data">Data17!$EE$11:$EE$17</definedName>
    <definedName name="A126035766T_Latest">Data17!$EE$17</definedName>
    <definedName name="A126035770J">Data15!$IK$1:$IK$10,Data15!$IK$11:$IK$17</definedName>
    <definedName name="A126035770J_Data">Data15!$IK$11:$IK$17</definedName>
    <definedName name="A126035770J_Latest">Data15!$IK$17</definedName>
    <definedName name="A126035774T">Data16!$EX$1:$EX$10,Data16!$EX$11:$EX$17</definedName>
    <definedName name="A126035774T_Data">Data16!$EX$11:$EX$17</definedName>
    <definedName name="A126035774T_Latest">Data16!$EX$17</definedName>
    <definedName name="A126035778A">Data16!$HL$1:$HL$10,Data16!$HL$11:$HL$17</definedName>
    <definedName name="A126035778A_Data">Data16!$HL$11:$HL$17</definedName>
    <definedName name="A126035778A_Latest">Data16!$HL$17</definedName>
    <definedName name="A126035782T">Data16!$S$1:$S$10,Data16!$S$11:$S$17</definedName>
    <definedName name="A126035782T_Data">Data16!$S$11:$S$17</definedName>
    <definedName name="A126035782T_Latest">Data16!$S$17</definedName>
    <definedName name="A126035786A">Data16!$BO$1:$BO$10,Data16!$BO$11:$BO$17</definedName>
    <definedName name="A126035786A_Data">Data16!$BO$11:$BO$17</definedName>
    <definedName name="A126035786A_Latest">Data16!$BO$17</definedName>
    <definedName name="A126035790T">Data16!$CM$1:$CM$10,Data16!$CM$11:$CM$17</definedName>
    <definedName name="A126035790T_Data">Data16!$CM$11:$CM$17</definedName>
    <definedName name="A126035790T_Latest">Data16!$CM$17</definedName>
    <definedName name="A126035794A">Data16!$GQ$1:$GQ$10,Data16!$GQ$11:$GQ$17</definedName>
    <definedName name="A126035794A_Data">Data16!$GQ$11:$GQ$17</definedName>
    <definedName name="A126035794A_Latest">Data16!$GQ$17</definedName>
    <definedName name="A126035798K">Data16!$IG$1:$IG$10,Data16!$IG$11:$IG$17</definedName>
    <definedName name="A126035798K_Data">Data16!$IG$11:$IG$17</definedName>
    <definedName name="A126035798K_Latest">Data16!$IG$17</definedName>
    <definedName name="A126035802R">Data2!$BB$1:$BB$10,Data2!$BB$11:$BB$17</definedName>
    <definedName name="A126035802R_Data">Data2!$BB$11:$BB$17</definedName>
    <definedName name="A126035802R_Latest">Data2!$BB$17</definedName>
    <definedName name="A126035806X">Data2!$BZ$1:$BZ$10,Data2!$BZ$11:$BZ$17</definedName>
    <definedName name="A126035806X_Data">Data2!$BZ$11:$BZ$17</definedName>
    <definedName name="A126035806X_Latest">Data2!$BZ$17</definedName>
    <definedName name="A126035810R">Data2!$DV$1:$DV$10,Data2!$DV$11:$DV$17</definedName>
    <definedName name="A126035810R_Data">Data2!$DV$11:$DV$17</definedName>
    <definedName name="A126035810R_Latest">Data2!$DV$17</definedName>
    <definedName name="A126035814X">Data1!$GH$1:$GH$10,Data1!$GH$11:$GH$17</definedName>
    <definedName name="A126035814X_Data">Data1!$GH$11:$GH$17</definedName>
    <definedName name="A126035814X_Latest">Data1!$GH$17</definedName>
    <definedName name="A126035818J">Data2!$AD$1:$AD$10,Data2!$AD$11:$AD$17</definedName>
    <definedName name="A126035818J_Data">Data2!$AD$11:$AD$17</definedName>
    <definedName name="A126035818J_Latest">Data2!$AD$17</definedName>
    <definedName name="A126035822X">Data1!$BF$1:$BF$10,Data1!$BF$11:$BF$17</definedName>
    <definedName name="A126035822X_Data">Data1!$BF$11:$BF$17</definedName>
    <definedName name="A126035822X_Latest">Data1!$BF$17</definedName>
    <definedName name="A126035826J">Data1!$DZ$1:$DZ$10,Data1!$DZ$11:$DZ$17</definedName>
    <definedName name="A126035826J_Data">Data1!$DZ$11:$DZ$17</definedName>
    <definedName name="A126035826J_Latest">Data1!$DZ$17</definedName>
    <definedName name="A126035830X">Data1!$EX$1:$EX$10,Data1!$EX$11:$EX$17</definedName>
    <definedName name="A126035830X_Data">Data1!$EX$11:$EX$17</definedName>
    <definedName name="A126035830X_Latest">Data1!$EX$17</definedName>
    <definedName name="A126035834J">Data2!$CX$1:$CX$10,Data2!$CX$11:$CX$17</definedName>
    <definedName name="A126035834J_Data">Data2!$CX$11:$CX$17</definedName>
    <definedName name="A126035834J_Latest">Data2!$CX$17</definedName>
    <definedName name="A126035838T">Data2!$ET$1:$ET$10,Data2!$ET$11:$ET$17</definedName>
    <definedName name="A126035838T_Data">Data2!$ET$11:$ET$17</definedName>
    <definedName name="A126035838T_Latest">Data2!$ET$17</definedName>
    <definedName name="A126035842J">Data1!$J$1:$J$10,Data1!$J$11:$J$17</definedName>
    <definedName name="A126035842J_Data">Data1!$J$11:$J$17</definedName>
    <definedName name="A126035842J_Latest">Data1!$J$17</definedName>
    <definedName name="A126035846T">Data1!$FP$1:$FP$10,Data1!$FP$11:$FP$17</definedName>
    <definedName name="A126035846T_Data">Data1!$FP$11:$FP$17</definedName>
    <definedName name="A126035846T_Latest">Data1!$FP$17</definedName>
    <definedName name="A126035850J">Data1!$ID$1:$ID$10,Data1!$ID$11:$ID$17</definedName>
    <definedName name="A126035850J_Data">Data1!$ID$11:$ID$17</definedName>
    <definedName name="A126035850J_Latest">Data1!$ID$17</definedName>
    <definedName name="A126035854T">Data1!$AH$1:$AH$10,Data1!$AH$11:$AH$17</definedName>
    <definedName name="A126035854T_Data">Data1!$AH$11:$AH$17</definedName>
    <definedName name="A126035854T_Latest">Data1!$AH$17</definedName>
    <definedName name="A126035858A">Data1!$CD$1:$CD$10,Data1!$CD$11:$CD$17</definedName>
    <definedName name="A126035858A_Data">Data1!$CD$11:$CD$17</definedName>
    <definedName name="A126035858A_Latest">Data1!$CD$17</definedName>
    <definedName name="A126035862T">Data1!$DB$1:$DB$10,Data1!$DB$11:$DB$17</definedName>
    <definedName name="A126035862T_Data">Data1!$DB$11:$DB$17</definedName>
    <definedName name="A126035862T_Latest">Data1!$DB$17</definedName>
    <definedName name="A126035866A">Data1!$HF$1:$HF$10,Data1!$HF$11:$HF$17</definedName>
    <definedName name="A126035866A_Data">Data1!$HF$11:$HF$17</definedName>
    <definedName name="A126035866A_Latest">Data1!$HF$17</definedName>
    <definedName name="A126035870T">Data2!$F$1:$F$10,Data2!$F$11:$F$17</definedName>
    <definedName name="A126035870T_Data">Data2!$F$11:$F$17</definedName>
    <definedName name="A126035870T_Latest">Data2!$F$17</definedName>
    <definedName name="A126035874A">Data23!$GD$1:$GD$10,Data23!$GD$11:$GD$17</definedName>
    <definedName name="A126035874A_Data">Data23!$GD$11:$GD$17</definedName>
    <definedName name="A126035874A_Latest">Data23!$GD$17</definedName>
    <definedName name="A126035878K">Data23!$HB$1:$HB$10,Data23!$HB$11:$HB$17</definedName>
    <definedName name="A126035878K_Data">Data23!$HB$11:$HB$17</definedName>
    <definedName name="A126035878K_Latest">Data23!$HB$17</definedName>
    <definedName name="A126035882A">Data24!$H$1:$H$10,Data24!$H$11:$H$17</definedName>
    <definedName name="A126035882A_Data">Data24!$H$11:$H$17</definedName>
    <definedName name="A126035882A_Latest">Data24!$H$17</definedName>
    <definedName name="A126035886K">Data23!$BT$1:$BT$10,Data23!$BT$11:$BT$17</definedName>
    <definedName name="A126035886K_Data">Data23!$BT$11:$BT$17</definedName>
    <definedName name="A126035886K_Latest">Data23!$BT$17</definedName>
    <definedName name="A126035890A">Data23!$FF$1:$FF$10,Data23!$FF$11:$FF$17</definedName>
    <definedName name="A126035890A_Data">Data23!$FF$11:$FF$17</definedName>
    <definedName name="A126035890A_Latest">Data23!$FF$17</definedName>
    <definedName name="A126035894K">Data22!$GH$1:$GH$10,Data22!$GH$11:$GH$17</definedName>
    <definedName name="A126035894K_Data">Data22!$GH$11:$GH$17</definedName>
    <definedName name="A126035894K_Latest">Data22!$GH$17</definedName>
    <definedName name="A126035898V">Data23!$L$1:$L$10,Data23!$L$11:$L$17</definedName>
    <definedName name="A126035898V_Data">Data23!$L$11:$L$17</definedName>
    <definedName name="A126035898V_Latest">Data23!$L$17</definedName>
    <definedName name="A126035902X">Data23!$AJ$1:$AJ$10,Data23!$AJ$11:$AJ$17</definedName>
    <definedName name="A126035902X_Data">Data23!$AJ$11:$AJ$17</definedName>
    <definedName name="A126035902X_Latest">Data23!$AJ$17</definedName>
    <definedName name="A126035906J">Data23!$HZ$1:$HZ$10,Data23!$HZ$11:$HZ$17</definedName>
    <definedName name="A126035906J_Data">Data23!$HZ$11:$HZ$17</definedName>
    <definedName name="A126035906J_Latest">Data23!$HZ$17</definedName>
    <definedName name="A126035910X">Data24!$AF$1:$AF$10,Data24!$AF$11:$AF$17</definedName>
    <definedName name="A126035910X_Data">Data24!$AF$11:$AF$17</definedName>
    <definedName name="A126035910X_Latest">Data24!$AF$17</definedName>
    <definedName name="A126035914J">Data22!$EL$1:$EL$10,Data22!$EL$11:$EL$17</definedName>
    <definedName name="A126035914J_Data">Data22!$EL$11:$EL$17</definedName>
    <definedName name="A126035914J_Latest">Data22!$EL$17</definedName>
    <definedName name="A126035918T">Data23!$BB$1:$BB$10,Data23!$BB$11:$BB$17</definedName>
    <definedName name="A126035918T_Data">Data23!$BB$11:$BB$17</definedName>
    <definedName name="A126035918T_Latest">Data23!$BB$17</definedName>
    <definedName name="A126035922J">Data23!$DP$1:$DP$10,Data23!$DP$11:$DP$17</definedName>
    <definedName name="A126035922J_Data">Data23!$DP$11:$DP$17</definedName>
    <definedName name="A126035922J_Latest">Data23!$DP$17</definedName>
    <definedName name="A126035926T">Data22!$FJ$1:$FJ$10,Data22!$FJ$11:$FJ$17</definedName>
    <definedName name="A126035926T_Data">Data22!$FJ$11:$FJ$17</definedName>
    <definedName name="A126035926T_Latest">Data22!$FJ$17</definedName>
    <definedName name="A126035930J">Data22!$HF$1:$HF$10,Data22!$HF$11:$HF$17</definedName>
    <definedName name="A126035930J_Data">Data22!$HF$11:$HF$17</definedName>
    <definedName name="A126035930J_Latest">Data22!$HF$17</definedName>
    <definedName name="A126035934T">Data22!$ID$1:$ID$10,Data22!$ID$11:$ID$17</definedName>
    <definedName name="A126035934T_Data">Data22!$ID$11:$ID$17</definedName>
    <definedName name="A126035934T_Latest">Data22!$ID$17</definedName>
    <definedName name="A126035938A">Data23!$CR$1:$CR$10,Data23!$CR$11:$CR$17</definedName>
    <definedName name="A126035938A_Data">Data23!$CR$11:$CR$17</definedName>
    <definedName name="A126035938A_Latest">Data23!$CR$17</definedName>
    <definedName name="A126035942T">Data23!$EH$1:$EH$10,Data23!$EH$11:$EH$17</definedName>
    <definedName name="A126035942T_Data">Data23!$EH$11:$EH$17</definedName>
    <definedName name="A126035942T_Latest">Data23!$EH$17</definedName>
    <definedName name="A126035946A">Data13!$GT$1:$GT$10,Data13!$GT$11:$GT$17</definedName>
    <definedName name="A126035946A_Data">Data13!$GT$11:$GT$17</definedName>
    <definedName name="A126035946A_Latest">Data13!$GT$17</definedName>
    <definedName name="A126035950T">Data13!$HR$1:$HR$10,Data13!$HR$11:$HR$17</definedName>
    <definedName name="A126035950T_Data">Data13!$HR$11:$HR$17</definedName>
    <definedName name="A126035950T_Latest">Data13!$HR$17</definedName>
    <definedName name="A126035954A">Data14!$X$1:$X$10,Data14!$X$11:$X$17</definedName>
    <definedName name="A126035954A_Data">Data14!$X$11:$X$17</definedName>
    <definedName name="A126035954A_Latest">Data14!$X$17</definedName>
    <definedName name="A126035958K">Data13!$CJ$1:$CJ$10,Data13!$CJ$11:$CJ$17</definedName>
    <definedName name="A126035958K_Data">Data13!$CJ$11:$CJ$17</definedName>
    <definedName name="A126035958K_Latest">Data13!$CJ$17</definedName>
    <definedName name="A126035962A">Data13!$FV$1:$FV$10,Data13!$FV$11:$FV$17</definedName>
    <definedName name="A126035962A_Data">Data13!$FV$11:$FV$17</definedName>
    <definedName name="A126035962A_Latest">Data13!$FV$17</definedName>
    <definedName name="A126035966K">Data12!$GX$1:$GX$10,Data12!$GX$11:$GX$17</definedName>
    <definedName name="A126035966K_Data">Data12!$GX$11:$GX$17</definedName>
    <definedName name="A126035966K_Latest">Data12!$GX$17</definedName>
    <definedName name="A126035970A">Data13!$AB$1:$AB$10,Data13!$AB$11:$AB$17</definedName>
    <definedName name="A126035970A_Data">Data13!$AB$11:$AB$17</definedName>
    <definedName name="A126035970A_Latest">Data13!$AB$17</definedName>
    <definedName name="A126035974K">Data13!$AZ$1:$AZ$10,Data13!$AZ$11:$AZ$17</definedName>
    <definedName name="A126035974K_Data">Data13!$AZ$11:$AZ$17</definedName>
    <definedName name="A126035974K_Latest">Data13!$AZ$17</definedName>
    <definedName name="A126035978V">Data13!$IP$1:$IP$10,Data13!$IP$11:$IP$17</definedName>
    <definedName name="A126035978V_Data">Data13!$IP$11:$IP$17</definedName>
    <definedName name="A126035978V_Latest">Data13!$IP$17</definedName>
    <definedName name="A126035982K">Data14!$AV$1:$AV$10,Data14!$AV$11:$AV$17</definedName>
    <definedName name="A126035982K_Data">Data14!$AV$11:$AV$17</definedName>
    <definedName name="A126035982K_Latest">Data14!$AV$17</definedName>
    <definedName name="A126035986V">Data12!$FB$1:$FB$10,Data12!$FB$11:$FB$17</definedName>
    <definedName name="A126035986V_Data">Data12!$FB$11:$FB$17</definedName>
    <definedName name="A126035986V_Latest">Data12!$FB$17</definedName>
    <definedName name="A126035990K">Data13!$BR$1:$BR$10,Data13!$BR$11:$BR$17</definedName>
    <definedName name="A126035990K_Data">Data13!$BR$11:$BR$17</definedName>
    <definedName name="A126035990K_Latest">Data13!$BR$17</definedName>
    <definedName name="A126035994V">Data13!$EF$1:$EF$10,Data13!$EF$11:$EF$17</definedName>
    <definedName name="A126035994V_Data">Data13!$EF$11:$EF$17</definedName>
    <definedName name="A126035994V_Latest">Data13!$EF$17</definedName>
    <definedName name="A126035998C">Data12!$FZ$1:$FZ$10,Data12!$FZ$11:$FZ$17</definedName>
    <definedName name="A126035998C_Data">Data12!$FZ$11:$FZ$17</definedName>
    <definedName name="A126035998C_Latest">Data12!$FZ$17</definedName>
    <definedName name="A126036002K">Data12!$HV$1:$HV$10,Data12!$HV$11:$HV$17</definedName>
    <definedName name="A126036002K_Data">Data12!$HV$11:$HV$17</definedName>
    <definedName name="A126036002K_Latest">Data12!$HV$17</definedName>
    <definedName name="A126036006V">Data13!$D$1:$D$10,Data13!$D$11:$D$17</definedName>
    <definedName name="A126036006V_Data">Data13!$D$11:$D$17</definedName>
    <definedName name="A126036006V_Latest">Data13!$D$17</definedName>
    <definedName name="A126036010K">Data13!$DH$1:$DH$10,Data13!$DH$11:$DH$17</definedName>
    <definedName name="A126036010K_Data">Data13!$DH$11:$DH$17</definedName>
    <definedName name="A126036010K_Latest">Data13!$DH$17</definedName>
    <definedName name="A126036014V">Data13!$EX$1:$EX$10,Data13!$EX$11:$EX$17</definedName>
    <definedName name="A126036014V_Data">Data13!$EX$11:$EX$17</definedName>
    <definedName name="A126036014V_Latest">Data13!$EX$17</definedName>
    <definedName name="A126036018C">Data18!$GL$1:$GL$10,Data18!$GL$11:$GL$17</definedName>
    <definedName name="A126036018C_Data">Data18!$GL$11:$GL$17</definedName>
    <definedName name="A126036018C_Latest">Data18!$GL$17</definedName>
    <definedName name="A126036022V">Data18!$HJ$1:$HJ$10,Data18!$HJ$11:$HJ$17</definedName>
    <definedName name="A126036022V_Data">Data18!$HJ$11:$HJ$17</definedName>
    <definedName name="A126036022V_Latest">Data18!$HJ$17</definedName>
    <definedName name="A126036026C">Data19!$P$1:$P$10,Data19!$P$11:$P$17</definedName>
    <definedName name="A126036026C_Data">Data19!$P$11:$P$17</definedName>
    <definedName name="A126036026C_Latest">Data19!$P$17</definedName>
    <definedName name="A126036030V">Data18!$CB$1:$CB$10,Data18!$CB$11:$CB$17</definedName>
    <definedName name="A126036030V_Data">Data18!$CB$11:$CB$17</definedName>
    <definedName name="A126036030V_Latest">Data18!$CB$17</definedName>
    <definedName name="A126036034C">Data18!$FN$1:$FN$10,Data18!$FN$11:$FN$17</definedName>
    <definedName name="A126036034C_Data">Data18!$FN$11:$FN$17</definedName>
    <definedName name="A126036034C_Latest">Data18!$FN$17</definedName>
    <definedName name="A126036038L">Data17!$GP$1:$GP$10,Data17!$GP$11:$GP$17</definedName>
    <definedName name="A126036038L_Data">Data17!$GP$11:$GP$17</definedName>
    <definedName name="A126036038L_Latest">Data17!$GP$17</definedName>
    <definedName name="A126036042C">Data18!$T$1:$T$10,Data18!$T$11:$T$17</definedName>
    <definedName name="A126036042C_Data">Data18!$T$11:$T$17</definedName>
    <definedName name="A126036042C_Latest">Data18!$T$17</definedName>
    <definedName name="A126036046L">Data18!$AR$1:$AR$10,Data18!$AR$11:$AR$17</definedName>
    <definedName name="A126036046L_Data">Data18!$AR$11:$AR$17</definedName>
    <definedName name="A126036046L_Latest">Data18!$AR$17</definedName>
    <definedName name="A126036050C">Data18!$IH$1:$IH$10,Data18!$IH$11:$IH$17</definedName>
    <definedName name="A126036050C_Data">Data18!$IH$11:$IH$17</definedName>
    <definedName name="A126036050C_Latest">Data18!$IH$17</definedName>
    <definedName name="A126036054L">Data19!$AN$1:$AN$10,Data19!$AN$11:$AN$17</definedName>
    <definedName name="A126036054L_Data">Data19!$AN$11:$AN$17</definedName>
    <definedName name="A126036054L_Latest">Data19!$AN$17</definedName>
    <definedName name="A126036058W">Data17!$ET$1:$ET$10,Data17!$ET$11:$ET$17</definedName>
    <definedName name="A126036058W_Data">Data17!$ET$11:$ET$17</definedName>
    <definedName name="A126036058W_Latest">Data17!$ET$17</definedName>
    <definedName name="A126036062L">Data18!$BJ$1:$BJ$10,Data18!$BJ$11:$BJ$17</definedName>
    <definedName name="A126036062L_Data">Data18!$BJ$11:$BJ$17</definedName>
    <definedName name="A126036062L_Latest">Data18!$BJ$17</definedName>
    <definedName name="A126036066W">Data18!$DX$1:$DX$10,Data18!$DX$11:$DX$17</definedName>
    <definedName name="A126036066W_Data">Data18!$DX$11:$DX$17</definedName>
    <definedName name="A126036066W_Latest">Data18!$DX$17</definedName>
    <definedName name="A126036070L">Data17!$FR$1:$FR$10,Data17!$FR$11:$FR$17</definedName>
    <definedName name="A126036070L_Data">Data17!$FR$11:$FR$17</definedName>
    <definedName name="A126036070L_Latest">Data17!$FR$17</definedName>
    <definedName name="A126036074W">Data17!$HN$1:$HN$10,Data17!$HN$11:$HN$17</definedName>
    <definedName name="A126036074W_Data">Data17!$HN$11:$HN$17</definedName>
    <definedName name="A126036074W_Latest">Data17!$HN$17</definedName>
    <definedName name="A126036078F">Data17!$IL$1:$IL$10,Data17!$IL$11:$IL$17</definedName>
    <definedName name="A126036078F_Data">Data17!$IL$11:$IL$17</definedName>
    <definedName name="A126036078F_Latest">Data17!$IL$17</definedName>
    <definedName name="A126036082W">Data18!$CZ$1:$CZ$10,Data18!$CZ$11:$CZ$17</definedName>
    <definedName name="A126036082W_Data">Data18!$CZ$11:$CZ$17</definedName>
    <definedName name="A126036082W_Latest">Data18!$CZ$17</definedName>
    <definedName name="A126036086F">Data18!$EP$1:$EP$10,Data18!$EP$11:$EP$17</definedName>
    <definedName name="A126036086F_Data">Data18!$EP$11:$EP$17</definedName>
    <definedName name="A126036086F_Latest">Data18!$EP$17</definedName>
    <definedName name="A126036090W">Data20!$DD$1:$DD$10,Data20!$DD$11:$DD$17</definedName>
    <definedName name="A126036090W_Data">Data20!$DD$11:$DD$17</definedName>
    <definedName name="A126036090W_Latest">Data20!$DD$17</definedName>
    <definedName name="A126036094F">Data20!$EB$1:$EB$10,Data20!$EB$11:$EB$17</definedName>
    <definedName name="A126036094F_Data">Data20!$EB$11:$EB$17</definedName>
    <definedName name="A126036094F_Latest">Data20!$EB$17</definedName>
    <definedName name="A126036098R">Data20!$FX$1:$FX$10,Data20!$FX$11:$FX$17</definedName>
    <definedName name="A126036098R_Data">Data20!$FX$11:$FX$17</definedName>
    <definedName name="A126036098R_Latest">Data20!$FX$17</definedName>
    <definedName name="A126036102V">Data19!$IJ$1:$IJ$10,Data19!$IJ$11:$IJ$17</definedName>
    <definedName name="A126036102V_Data">Data19!$IJ$11:$IJ$17</definedName>
    <definedName name="A126036102V_Latest">Data19!$IJ$17</definedName>
    <definedName name="A126036106C">Data20!$CF$1:$CF$10,Data20!$CF$11:$CF$17</definedName>
    <definedName name="A126036106C_Data">Data20!$CF$11:$CF$17</definedName>
    <definedName name="A126036106C_Latest">Data20!$CF$17</definedName>
    <definedName name="A126036110V">Data19!$DH$1:$DH$10,Data19!$DH$11:$DH$17</definedName>
    <definedName name="A126036110V_Data">Data19!$DH$11:$DH$17</definedName>
    <definedName name="A126036110V_Latest">Data19!$DH$17</definedName>
    <definedName name="A126036114C">Data19!$GB$1:$GB$10,Data19!$GB$11:$GB$17</definedName>
    <definedName name="A126036114C_Data">Data19!$GB$11:$GB$17</definedName>
    <definedName name="A126036114C_Latest">Data19!$GB$17</definedName>
    <definedName name="A126036118L">Data19!$GZ$1:$GZ$10,Data19!$GZ$11:$GZ$17</definedName>
    <definedName name="A126036118L_Data">Data19!$GZ$11:$GZ$17</definedName>
    <definedName name="A126036118L_Latest">Data19!$GZ$17</definedName>
    <definedName name="A126036122C">Data20!$EZ$1:$EZ$10,Data20!$EZ$11:$EZ$17</definedName>
    <definedName name="A126036122C_Data">Data20!$EZ$11:$EZ$17</definedName>
    <definedName name="A126036122C_Latest">Data20!$EZ$17</definedName>
    <definedName name="A126036126L">Data20!$GV$1:$GV$10,Data20!$GV$11:$GV$17</definedName>
    <definedName name="A126036126L_Data">Data20!$GV$11:$GV$17</definedName>
    <definedName name="A126036126L_Latest">Data20!$GV$17</definedName>
    <definedName name="A126036130C">Data19!$BL$1:$BL$10,Data19!$BL$11:$BL$17</definedName>
    <definedName name="A126036130C_Data">Data19!$BL$11:$BL$17</definedName>
    <definedName name="A126036130C_Latest">Data19!$BL$17</definedName>
    <definedName name="A126036134L">Data19!$HR$1:$HR$10,Data19!$HR$11:$HR$17</definedName>
    <definedName name="A126036134L_Data">Data19!$HR$11:$HR$17</definedName>
    <definedName name="A126036134L_Latest">Data19!$HR$17</definedName>
    <definedName name="A126036138W">Data20!$AP$1:$AP$10,Data20!$AP$11:$AP$17</definedName>
    <definedName name="A126036138W_Data">Data20!$AP$11:$AP$17</definedName>
    <definedName name="A126036138W_Latest">Data20!$AP$17</definedName>
    <definedName name="A126036142L">Data19!$CJ$1:$CJ$10,Data19!$CJ$11:$CJ$17</definedName>
    <definedName name="A126036142L_Data">Data19!$CJ$11:$CJ$17</definedName>
    <definedName name="A126036142L_Latest">Data19!$CJ$17</definedName>
    <definedName name="A126036146W">Data19!$EF$1:$EF$10,Data19!$EF$11:$EF$17</definedName>
    <definedName name="A126036146W_Data">Data19!$EF$11:$EF$17</definedName>
    <definedName name="A126036146W_Latest">Data19!$EF$17</definedName>
    <definedName name="A126036150L">Data19!$FD$1:$FD$10,Data19!$FD$11:$FD$17</definedName>
    <definedName name="A126036150L_Data">Data19!$FD$11:$FD$17</definedName>
    <definedName name="A126036150L_Latest">Data19!$FD$17</definedName>
    <definedName name="A126036154W">Data20!$R$1:$R$10,Data20!$R$11:$R$17</definedName>
    <definedName name="A126036154W_Data">Data20!$R$11:$R$17</definedName>
    <definedName name="A126036154W_Latest">Data20!$R$17</definedName>
    <definedName name="A126036158F">Data20!$BH$1:$BH$10,Data20!$BH$11:$BH$17</definedName>
    <definedName name="A126036158F_Data">Data20!$BH$11:$BH$17</definedName>
    <definedName name="A126036158F_Latest">Data20!$BH$17</definedName>
    <definedName name="A126036162W">Data22!$V$1:$V$10,Data22!$V$11:$V$17</definedName>
    <definedName name="A126036162W_Data">Data22!$V$11:$V$17</definedName>
    <definedName name="A126036162W_Latest">Data22!$V$17</definedName>
    <definedName name="A126036166F">Data22!$AT$1:$AT$10,Data22!$AT$11:$AT$17</definedName>
    <definedName name="A126036166F_Data">Data22!$AT$11:$AT$17</definedName>
    <definedName name="A126036166F_Latest">Data22!$AT$17</definedName>
    <definedName name="A126036170W">Data22!$CP$1:$CP$10,Data22!$CP$11:$CP$17</definedName>
    <definedName name="A126036170W_Data">Data22!$CP$11:$CP$17</definedName>
    <definedName name="A126036170W_Latest">Data22!$CP$17</definedName>
    <definedName name="A126036174F">Data21!$FB$1:$FB$10,Data21!$FB$11:$FB$17</definedName>
    <definedName name="A126036174F_Data">Data21!$FB$11:$FB$17</definedName>
    <definedName name="A126036174F_Latest">Data21!$FB$17</definedName>
    <definedName name="A126036178R">Data21!$IN$1:$IN$10,Data21!$IN$11:$IN$17</definedName>
    <definedName name="A126036178R_Data">Data21!$IN$11:$IN$17</definedName>
    <definedName name="A126036178R_Latest">Data21!$IN$17</definedName>
    <definedName name="A126036182F">Data21!$Z$1:$Z$10,Data21!$Z$11:$Z$17</definedName>
    <definedName name="A126036182F_Data">Data21!$Z$11:$Z$17</definedName>
    <definedName name="A126036182F_Latest">Data21!$Z$17</definedName>
    <definedName name="A126036186R">Data21!$CT$1:$CT$10,Data21!$CT$11:$CT$17</definedName>
    <definedName name="A126036186R_Data">Data21!$CT$11:$CT$17</definedName>
    <definedName name="A126036186R_Latest">Data21!$CT$17</definedName>
    <definedName name="A126036190F">Data21!$DR$1:$DR$10,Data21!$DR$11:$DR$17</definedName>
    <definedName name="A126036190F_Data">Data21!$DR$11:$DR$17</definedName>
    <definedName name="A126036190F_Latest">Data21!$DR$17</definedName>
    <definedName name="A126036194R">Data22!$BR$1:$BR$10,Data22!$BR$11:$BR$17</definedName>
    <definedName name="A126036194R_Data">Data22!$BR$11:$BR$17</definedName>
    <definedName name="A126036194R_Latest">Data22!$BR$17</definedName>
    <definedName name="A126036198X">Data22!$DN$1:$DN$10,Data22!$DN$11:$DN$17</definedName>
    <definedName name="A126036198X_Data">Data22!$DN$11:$DN$17</definedName>
    <definedName name="A126036198X_Latest">Data22!$DN$17</definedName>
    <definedName name="A126036202C">Data20!$HT$1:$HT$10,Data20!$HT$11:$HT$17</definedName>
    <definedName name="A126036202C_Data">Data20!$HT$11:$HT$17</definedName>
    <definedName name="A126036202C_Latest">Data20!$HT$17</definedName>
    <definedName name="A126036206L">Data21!$EJ$1:$EJ$10,Data21!$EJ$11:$EJ$17</definedName>
    <definedName name="A126036206L_Data">Data21!$EJ$11:$EJ$17</definedName>
    <definedName name="A126036206L_Latest">Data21!$EJ$17</definedName>
    <definedName name="A126036210C">Data21!$GX$1:$GX$10,Data21!$GX$11:$GX$17</definedName>
    <definedName name="A126036210C_Data">Data21!$GX$11:$GX$17</definedName>
    <definedName name="A126036210C_Latest">Data21!$GX$17</definedName>
    <definedName name="A126036214L">Data21!$B$1:$B$10,Data21!$B$11:$B$17</definedName>
    <definedName name="A126036214L_Data">Data21!$B$11:$B$17</definedName>
    <definedName name="A126036214L_Latest">Data21!$B$17</definedName>
    <definedName name="A126036218W">Data21!$AX$1:$AX$10,Data21!$AX$11:$AX$17</definedName>
    <definedName name="A126036218W_Data">Data21!$AX$11:$AX$17</definedName>
    <definedName name="A126036218W_Latest">Data21!$AX$17</definedName>
    <definedName name="A126036222L">Data21!$BV$1:$BV$10,Data21!$BV$11:$BV$17</definedName>
    <definedName name="A126036222L_Data">Data21!$BV$11:$BV$17</definedName>
    <definedName name="A126036222L_Latest">Data21!$BV$17</definedName>
    <definedName name="A126036226W">Data21!$FZ$1:$FZ$10,Data21!$FZ$11:$FZ$17</definedName>
    <definedName name="A126036226W_Data">Data21!$FZ$11:$FZ$17</definedName>
    <definedName name="A126036226W_Latest">Data21!$FZ$17</definedName>
    <definedName name="A126036230L">Data21!$HP$1:$HP$10,Data21!$HP$11:$HP$17</definedName>
    <definedName name="A126036230L_Data">Data21!$HP$11:$HP$17</definedName>
    <definedName name="A126036230L_Latest">Data21!$HP$17</definedName>
    <definedName name="A126036234W">Data12!$AL$1:$AL$10,Data12!$AL$11:$AL$17</definedName>
    <definedName name="A126036234W_Data">Data12!$AL$11:$AL$17</definedName>
    <definedName name="A126036234W_Latest">Data12!$AL$17</definedName>
    <definedName name="A126036238F">Data12!$BJ$1:$BJ$10,Data12!$BJ$11:$BJ$17</definedName>
    <definedName name="A126036238F_Data">Data12!$BJ$11:$BJ$17</definedName>
    <definedName name="A126036238F_Latest">Data12!$BJ$17</definedName>
    <definedName name="A126036242W">Data12!$DF$1:$DF$10,Data12!$DF$11:$DF$17</definedName>
    <definedName name="A126036242W_Data">Data12!$DF$11:$DF$17</definedName>
    <definedName name="A126036242W_Latest">Data12!$DF$17</definedName>
    <definedName name="A126036246F">Data11!$FR$1:$FR$10,Data11!$FR$11:$FR$17</definedName>
    <definedName name="A126036246F_Data">Data11!$FR$11:$FR$17</definedName>
    <definedName name="A126036246F_Latest">Data11!$FR$17</definedName>
    <definedName name="A126036250W">Data12!$N$1:$N$10,Data12!$N$11:$N$17</definedName>
    <definedName name="A126036250W_Data">Data12!$N$11:$N$17</definedName>
    <definedName name="A126036250W_Latest">Data12!$N$17</definedName>
    <definedName name="A126036254F">Data11!$AP$1:$AP$10,Data11!$AP$11:$AP$17</definedName>
    <definedName name="A126036254F_Data">Data11!$AP$11:$AP$17</definedName>
    <definedName name="A126036254F_Latest">Data11!$AP$17</definedName>
    <definedName name="A126036258R">Data11!$DJ$1:$DJ$10,Data11!$DJ$11:$DJ$17</definedName>
    <definedName name="A126036258R_Data">Data11!$DJ$11:$DJ$17</definedName>
    <definedName name="A126036258R_Latest">Data11!$DJ$17</definedName>
    <definedName name="A126036262F">Data11!$EH$1:$EH$10,Data11!$EH$11:$EH$17</definedName>
    <definedName name="A126036262F_Data">Data11!$EH$11:$EH$17</definedName>
    <definedName name="A126036262F_Latest">Data11!$EH$17</definedName>
    <definedName name="A126036266R">Data12!$CH$1:$CH$10,Data12!$CH$11:$CH$17</definedName>
    <definedName name="A126036266R_Data">Data12!$CH$11:$CH$17</definedName>
    <definedName name="A126036266R_Latest">Data12!$CH$17</definedName>
    <definedName name="A126036270F">Data12!$ED$1:$ED$10,Data12!$ED$11:$ED$17</definedName>
    <definedName name="A126036270F_Data">Data12!$ED$11:$ED$17</definedName>
    <definedName name="A126036270F_Latest">Data12!$ED$17</definedName>
    <definedName name="A126036274R">Data10!$IJ$1:$IJ$10,Data10!$IJ$11:$IJ$17</definedName>
    <definedName name="A126036274R_Data">Data10!$IJ$11:$IJ$17</definedName>
    <definedName name="A126036274R_Latest">Data10!$IJ$17</definedName>
    <definedName name="A126036278X">Data11!$EZ$1:$EZ$10,Data11!$EZ$11:$EZ$17</definedName>
    <definedName name="A126036278X_Data">Data11!$EZ$11:$EZ$17</definedName>
    <definedName name="A126036278X_Latest">Data11!$EZ$17</definedName>
    <definedName name="A126036282R">Data11!$HN$1:$HN$10,Data11!$HN$11:$HN$17</definedName>
    <definedName name="A126036282R_Data">Data11!$HN$11:$HN$17</definedName>
    <definedName name="A126036282R_Latest">Data11!$HN$17</definedName>
    <definedName name="A126036286X">Data11!$R$1:$R$10,Data11!$R$11:$R$17</definedName>
    <definedName name="A126036286X_Data">Data11!$R$11:$R$17</definedName>
    <definedName name="A126036286X_Latest">Data11!$R$17</definedName>
    <definedName name="A126036290R">Data11!$BN$1:$BN$10,Data11!$BN$11:$BN$17</definedName>
    <definedName name="A126036290R_Data">Data11!$BN$11:$BN$17</definedName>
    <definedName name="A126036290R_Latest">Data11!$BN$17</definedName>
    <definedName name="A126036294X">Data11!$CL$1:$CL$10,Data11!$CL$11:$CL$17</definedName>
    <definedName name="A126036294X_Data">Data11!$CL$11:$CL$17</definedName>
    <definedName name="A126036294X_Latest">Data11!$CL$17</definedName>
    <definedName name="A126036298J">Data11!$GP$1:$GP$10,Data11!$GP$11:$GP$17</definedName>
    <definedName name="A126036298J_Data">Data11!$GP$11:$GP$17</definedName>
    <definedName name="A126036298J_Latest">Data11!$GP$17</definedName>
    <definedName name="A126036302L">Data11!$IF$1:$IF$10,Data11!$IF$11:$IF$17</definedName>
    <definedName name="A126036302L_Data">Data11!$IF$11:$IF$17</definedName>
    <definedName name="A126036302L_Latest">Data11!$IF$17</definedName>
    <definedName name="A126036306W">Data15!$DL$1:$DL$10,Data15!$DL$11:$DL$17</definedName>
    <definedName name="A126036306W_Data">Data15!$DL$11:$DL$17</definedName>
    <definedName name="A126036306W_Latest">Data15!$DL$17</definedName>
    <definedName name="A126036310L">Data15!$EJ$1:$EJ$10,Data15!$EJ$11:$EJ$17</definedName>
    <definedName name="A126036310L_Data">Data15!$EJ$11:$EJ$17</definedName>
    <definedName name="A126036310L_Latest">Data15!$EJ$17</definedName>
    <definedName name="A126036314W">Data15!$GF$1:$GF$10,Data15!$GF$11:$GF$17</definedName>
    <definedName name="A126036314W_Data">Data15!$GF$11:$GF$17</definedName>
    <definedName name="A126036314W_Latest">Data15!$GF$17</definedName>
    <definedName name="A126036318F">Data15!$B$1:$B$10,Data15!$B$11:$B$17</definedName>
    <definedName name="A126036318F_Data">Data15!$B$11:$B$17</definedName>
    <definedName name="A126036318F_Latest">Data15!$B$17</definedName>
    <definedName name="A126036322W">Data15!$CN$1:$CN$10,Data15!$CN$11:$CN$17</definedName>
    <definedName name="A126036322W_Data">Data15!$CN$11:$CN$17</definedName>
    <definedName name="A126036322W_Latest">Data15!$CN$17</definedName>
    <definedName name="A126036326F">Data14!$DP$1:$DP$10,Data14!$DP$11:$DP$17</definedName>
    <definedName name="A126036326F_Data">Data14!$DP$11:$DP$17</definedName>
    <definedName name="A126036326F_Latest">Data14!$DP$17</definedName>
    <definedName name="A126036330W">Data14!$GJ$1:$GJ$10,Data14!$GJ$11:$GJ$17</definedName>
    <definedName name="A126036330W_Data">Data14!$GJ$11:$GJ$17</definedName>
    <definedName name="A126036330W_Latest">Data14!$GJ$17</definedName>
    <definedName name="A126036334F">Data14!$HH$1:$HH$10,Data14!$HH$11:$HH$17</definedName>
    <definedName name="A126036334F_Data">Data14!$HH$11:$HH$17</definedName>
    <definedName name="A126036334F_Latest">Data14!$HH$17</definedName>
    <definedName name="A126036338R">Data15!$FH$1:$FH$10,Data15!$FH$11:$FH$17</definedName>
    <definedName name="A126036338R_Data">Data15!$FH$11:$FH$17</definedName>
    <definedName name="A126036338R_Latest">Data15!$FH$17</definedName>
    <definedName name="A126036342F">Data15!$HD$1:$HD$10,Data15!$HD$11:$HD$17</definedName>
    <definedName name="A126036342F_Data">Data15!$HD$11:$HD$17</definedName>
    <definedName name="A126036342F_Latest">Data15!$HD$17</definedName>
    <definedName name="A126036346R">Data14!$BT$1:$BT$10,Data14!$BT$11:$BT$17</definedName>
    <definedName name="A126036346R_Data">Data14!$BT$11:$BT$17</definedName>
    <definedName name="A126036346R_Latest">Data14!$BT$17</definedName>
    <definedName name="A126036350F">Data14!$HZ$1:$HZ$10,Data14!$HZ$11:$HZ$17</definedName>
    <definedName name="A126036350F_Data">Data14!$HZ$11:$HZ$17</definedName>
    <definedName name="A126036350F_Latest">Data14!$HZ$17</definedName>
    <definedName name="A126036354R">Data15!$AX$1:$AX$10,Data15!$AX$11:$AX$17</definedName>
    <definedName name="A126036354R_Data">Data15!$AX$11:$AX$17</definedName>
    <definedName name="A126036354R_Latest">Data15!$AX$17</definedName>
    <definedName name="A126036358X">Data14!$CR$1:$CR$10,Data14!$CR$11:$CR$17</definedName>
    <definedName name="A126036358X_Data">Data14!$CR$11:$CR$17</definedName>
    <definedName name="A126036358X_Latest">Data14!$CR$17</definedName>
    <definedName name="A126036362R">Data14!$EN$1:$EN$10,Data14!$EN$11:$EN$17</definedName>
    <definedName name="A126036362R_Data">Data14!$EN$11:$EN$17</definedName>
    <definedName name="A126036362R_Latest">Data14!$EN$17</definedName>
    <definedName name="A126036366X">Data14!$FL$1:$FL$10,Data14!$FL$11:$FL$17</definedName>
    <definedName name="A126036366X_Data">Data14!$FL$11:$FL$17</definedName>
    <definedName name="A126036366X_Latest">Data14!$FL$17</definedName>
    <definedName name="A126036370R">Data15!$Z$1:$Z$10,Data15!$Z$11:$Z$17</definedName>
    <definedName name="A126036370R_Data">Data15!$Z$11:$Z$17</definedName>
    <definedName name="A126036370R_Latest">Data15!$Z$17</definedName>
    <definedName name="A126036374X">Data15!$BP$1:$BP$10,Data15!$BP$11:$BP$17</definedName>
    <definedName name="A126036374X_Data">Data15!$BP$11:$BP$17</definedName>
    <definedName name="A126036374X_Latest">Data15!$BP$17</definedName>
    <definedName name="A126036378J">Data17!$AD$1:$AD$10,Data17!$AD$11:$AD$17</definedName>
    <definedName name="A126036378J_Data">Data17!$AD$11:$AD$17</definedName>
    <definedName name="A126036378J_Latest">Data17!$AD$17</definedName>
    <definedName name="A126036382X">Data17!$BB$1:$BB$10,Data17!$BB$11:$BB$17</definedName>
    <definedName name="A126036382X_Data">Data17!$BB$11:$BB$17</definedName>
    <definedName name="A126036382X_Latest">Data17!$BB$17</definedName>
    <definedName name="A126036386J">Data17!$CX$1:$CX$10,Data17!$CX$11:$CX$17</definedName>
    <definedName name="A126036386J_Data">Data17!$CX$11:$CX$17</definedName>
    <definedName name="A126036386J_Latest">Data17!$CX$17</definedName>
    <definedName name="A126036390X">Data16!$FJ$1:$FJ$10,Data16!$FJ$11:$FJ$17</definedName>
    <definedName name="A126036390X_Data">Data16!$FJ$11:$FJ$17</definedName>
    <definedName name="A126036390X_Latest">Data16!$FJ$17</definedName>
    <definedName name="A126036394J">Data17!$F$1:$F$10,Data17!$F$11:$F$17</definedName>
    <definedName name="A126036394J_Data">Data17!$F$11:$F$17</definedName>
    <definedName name="A126036394J_Latest">Data17!$F$17</definedName>
    <definedName name="A126036398T">Data16!$AH$1:$AH$10,Data16!$AH$11:$AH$17</definedName>
    <definedName name="A126036398T_Data">Data16!$AH$11:$AH$17</definedName>
    <definedName name="A126036398T_Latest">Data16!$AH$17</definedName>
    <definedName name="A126036402W">Data16!$DB$1:$DB$10,Data16!$DB$11:$DB$17</definedName>
    <definedName name="A126036402W_Data">Data16!$DB$11:$DB$17</definedName>
    <definedName name="A126036402W_Latest">Data16!$DB$17</definedName>
    <definedName name="A126036406F">Data16!$DZ$1:$DZ$10,Data16!$DZ$11:$DZ$17</definedName>
    <definedName name="A126036406F_Data">Data16!$DZ$11:$DZ$17</definedName>
    <definedName name="A126036406F_Latest">Data16!$DZ$17</definedName>
    <definedName name="A126036410W">Data17!$BZ$1:$BZ$10,Data17!$BZ$11:$BZ$17</definedName>
    <definedName name="A126036410W_Data">Data17!$BZ$11:$BZ$17</definedName>
    <definedName name="A126036410W_Latest">Data17!$BZ$17</definedName>
    <definedName name="A126036414F">Data17!$DV$1:$DV$10,Data17!$DV$11:$DV$17</definedName>
    <definedName name="A126036414F_Data">Data17!$DV$11:$DV$17</definedName>
    <definedName name="A126036414F_Latest">Data17!$DV$17</definedName>
    <definedName name="A126036418R">Data15!$IB$1:$IB$10,Data15!$IB$11:$IB$17</definedName>
    <definedName name="A126036418R_Data">Data15!$IB$11:$IB$17</definedName>
    <definedName name="A126036418R_Latest">Data15!$IB$17</definedName>
    <definedName name="A126036422F">Data16!$ER$1:$ER$10,Data16!$ER$11:$ER$17</definedName>
    <definedName name="A126036422F_Data">Data16!$ER$11:$ER$17</definedName>
    <definedName name="A126036422F_Latest">Data16!$ER$17</definedName>
    <definedName name="A126036426R">Data16!$HF$1:$HF$10,Data16!$HF$11:$HF$17</definedName>
    <definedName name="A126036426R_Data">Data16!$HF$11:$HF$17</definedName>
    <definedName name="A126036426R_Latest">Data16!$HF$17</definedName>
    <definedName name="A126036430F">Data16!$J$1:$J$10,Data16!$J$11:$J$17</definedName>
    <definedName name="A126036430F_Data">Data16!$J$11:$J$17</definedName>
    <definedName name="A126036430F_Latest">Data16!$J$17</definedName>
    <definedName name="A126036434R">Data16!$BF$1:$BF$10,Data16!$BF$11:$BF$17</definedName>
    <definedName name="A126036434R_Data">Data16!$BF$11:$BF$17</definedName>
    <definedName name="A126036434R_Latest">Data16!$BF$17</definedName>
    <definedName name="A126036438X">Data16!$CD$1:$CD$10,Data16!$CD$11:$CD$17</definedName>
    <definedName name="A126036438X_Data">Data16!$CD$11:$CD$17</definedName>
    <definedName name="A126036438X_Latest">Data16!$CD$17</definedName>
    <definedName name="A126036442R">Data16!$GH$1:$GH$10,Data16!$GH$11:$GH$17</definedName>
    <definedName name="A126036442R_Data">Data16!$GH$11:$GH$17</definedName>
    <definedName name="A126036442R_Latest">Data16!$GH$17</definedName>
    <definedName name="A126036446X">Data16!$HX$1:$HX$10,Data16!$HX$11:$HX$17</definedName>
    <definedName name="A126036446X_Data">Data16!$HX$11:$HX$17</definedName>
    <definedName name="A126036446X_Latest">Data16!$HX$17</definedName>
    <definedName name="A126036450R">Data2!$BH$1:$BH$10,Data2!$BH$11:$BH$17</definedName>
    <definedName name="A126036450R_Data">Data2!$BH$11:$BH$17</definedName>
    <definedName name="A126036450R_Latest">Data2!$BH$17</definedName>
    <definedName name="A126036454X">Data2!$CF$1:$CF$10,Data2!$CF$11:$CF$17</definedName>
    <definedName name="A126036454X_Data">Data2!$CF$11:$CF$17</definedName>
    <definedName name="A126036454X_Latest">Data2!$CF$17</definedName>
    <definedName name="A126036458J">Data2!$EB$1:$EB$10,Data2!$EB$11:$EB$17</definedName>
    <definedName name="A126036458J_Data">Data2!$EB$11:$EB$17</definedName>
    <definedName name="A126036458J_Latest">Data2!$EB$17</definedName>
    <definedName name="A126036462X">Data1!$GN$1:$GN$10,Data1!$GN$11:$GN$17</definedName>
    <definedName name="A126036462X_Data">Data1!$GN$11:$GN$17</definedName>
    <definedName name="A126036462X_Latest">Data1!$GN$17</definedName>
    <definedName name="A126036466J">Data2!$AJ$1:$AJ$10,Data2!$AJ$11:$AJ$17</definedName>
    <definedName name="A126036466J_Data">Data2!$AJ$11:$AJ$17</definedName>
    <definedName name="A126036466J_Latest">Data2!$AJ$17</definedName>
    <definedName name="A126036470X">Data1!$BL$1:$BL$10,Data1!$BL$11:$BL$17</definedName>
    <definedName name="A126036470X_Data">Data1!$BL$11:$BL$17</definedName>
    <definedName name="A126036470X_Latest">Data1!$BL$17</definedName>
    <definedName name="A126036474J">Data1!$EF$1:$EF$10,Data1!$EF$11:$EF$17</definedName>
    <definedName name="A126036474J_Data">Data1!$EF$11:$EF$17</definedName>
    <definedName name="A126036474J_Latest">Data1!$EF$17</definedName>
    <definedName name="A126036482J">Data2!$DD$1:$DD$10,Data2!$DD$11:$DD$17</definedName>
    <definedName name="A126036482J_Data">Data2!$DD$11:$DD$17</definedName>
    <definedName name="A126036482J_Latest">Data2!$DD$17</definedName>
    <definedName name="A126036486T">Data2!$EZ$1:$EZ$10,Data2!$EZ$11:$EZ$17</definedName>
    <definedName name="A126036486T_Data">Data2!$EZ$11:$EZ$17</definedName>
    <definedName name="A126036486T_Latest">Data2!$EZ$17</definedName>
    <definedName name="A126036490J">Data1!$P$1:$P$10,Data1!$P$11:$P$17</definedName>
    <definedName name="A126036490J_Data">Data1!$P$11:$P$17</definedName>
    <definedName name="A126036490J_Latest">Data1!$P$17</definedName>
    <definedName name="A126036502F">Data1!$AN$1:$AN$10,Data1!$AN$11:$AN$17</definedName>
    <definedName name="A126036502F_Data">Data1!$AN$11:$AN$17</definedName>
    <definedName name="A126036502F_Latest">Data1!$AN$17</definedName>
    <definedName name="A126036506R">Data1!$CJ$1:$CJ$10,Data1!$CJ$11:$CJ$17</definedName>
    <definedName name="A126036506R_Data">Data1!$CJ$11:$CJ$17</definedName>
    <definedName name="A126036506R_Latest">Data1!$CJ$17</definedName>
    <definedName name="A126036510F">Data1!$DH$1:$DH$10,Data1!$DH$11:$DH$17</definedName>
    <definedName name="A126036510F_Data">Data1!$DH$11:$DH$17</definedName>
    <definedName name="A126036510F_Latest">Data1!$DH$17</definedName>
    <definedName name="A126036514R">Data1!$HL$1:$HL$10,Data1!$HL$11:$HL$17</definedName>
    <definedName name="A126036514R_Data">Data1!$HL$11:$HL$17</definedName>
    <definedName name="A126036514R_Latest">Data1!$HL$17</definedName>
    <definedName name="A126036518X">Data2!$L$1:$L$10,Data2!$L$11:$L$17</definedName>
    <definedName name="A126036518X_Data">Data2!$L$11:$L$17</definedName>
    <definedName name="A126036518X_Latest">Data2!$L$17</definedName>
    <definedName name="A126036522R">Data23!$GJ$1:$GJ$10,Data23!$GJ$11:$GJ$17</definedName>
    <definedName name="A126036522R_Data">Data23!$GJ$11:$GJ$17</definedName>
    <definedName name="A126036522R_Latest">Data23!$GJ$17</definedName>
    <definedName name="A126036526X">Data23!$HH$1:$HH$10,Data23!$HH$11:$HH$17</definedName>
    <definedName name="A126036526X_Data">Data23!$HH$11:$HH$17</definedName>
    <definedName name="A126036526X_Latest">Data23!$HH$17</definedName>
    <definedName name="A126036530R">Data24!$N$1:$N$10,Data24!$N$11:$N$17</definedName>
    <definedName name="A126036530R_Data">Data24!$N$11:$N$17</definedName>
    <definedName name="A126036530R_Latest">Data24!$N$17</definedName>
    <definedName name="A126036534X">Data23!$BZ$1:$BZ$10,Data23!$BZ$11:$BZ$17</definedName>
    <definedName name="A126036534X_Data">Data23!$BZ$11:$BZ$17</definedName>
    <definedName name="A126036534X_Latest">Data23!$BZ$17</definedName>
    <definedName name="A126036538J">Data23!$FL$1:$FL$10,Data23!$FL$11:$FL$17</definedName>
    <definedName name="A126036538J_Data">Data23!$FL$11:$FL$17</definedName>
    <definedName name="A126036538J_Latest">Data23!$FL$17</definedName>
    <definedName name="A126036542X">Data22!$GN$1:$GN$10,Data22!$GN$11:$GN$17</definedName>
    <definedName name="A126036542X_Data">Data22!$GN$11:$GN$17</definedName>
    <definedName name="A126036542X_Latest">Data22!$GN$17</definedName>
    <definedName name="A126036546J">Data23!$R$1:$R$10,Data23!$R$11:$R$17</definedName>
    <definedName name="A126036546J_Data">Data23!$R$11:$R$17</definedName>
    <definedName name="A126036546J_Latest">Data23!$R$17</definedName>
    <definedName name="A126036554J">Data23!$IF$1:$IF$10,Data23!$IF$11:$IF$17</definedName>
    <definedName name="A126036554J_Data">Data23!$IF$11:$IF$17</definedName>
    <definedName name="A126036554J_Latest">Data23!$IF$17</definedName>
    <definedName name="A126036558T">Data24!$AL$1:$AL$10,Data24!$AL$11:$AL$17</definedName>
    <definedName name="A126036558T_Data">Data24!$AL$11:$AL$17</definedName>
    <definedName name="A126036558T_Latest">Data24!$AL$17</definedName>
    <definedName name="A126036562J">Data22!$ER$1:$ER$10,Data22!$ER$11:$ER$17</definedName>
    <definedName name="A126036562J_Data">Data22!$ER$11:$ER$17</definedName>
    <definedName name="A126036562J_Latest">Data22!$ER$17</definedName>
    <definedName name="A126036574T">Data22!$FP$1:$FP$10,Data22!$FP$11:$FP$17</definedName>
    <definedName name="A126036574T_Data">Data22!$FP$11:$FP$17</definedName>
    <definedName name="A126036574T_Latest">Data22!$FP$17</definedName>
    <definedName name="A126036578A">Data22!$HL$1:$HL$10,Data22!$HL$11:$HL$17</definedName>
    <definedName name="A126036578A_Data">Data22!$HL$11:$HL$17</definedName>
    <definedName name="A126036578A_Latest">Data22!$HL$17</definedName>
    <definedName name="A126036582T">Data22!$IJ$1:$IJ$10,Data22!$IJ$11:$IJ$17</definedName>
    <definedName name="A126036582T_Data">Data22!$IJ$11:$IJ$17</definedName>
    <definedName name="A126036582T_Latest">Data22!$IJ$17</definedName>
    <definedName name="A126036586A">Data23!$CX$1:$CX$10,Data23!$CX$11:$CX$17</definedName>
    <definedName name="A126036586A_Data">Data23!$CX$11:$CX$17</definedName>
    <definedName name="A126036586A_Latest">Data23!$CX$17</definedName>
    <definedName name="A126036590T">Data23!$EN$1:$EN$10,Data23!$EN$11:$EN$17</definedName>
    <definedName name="A126036590T_Data">Data23!$EN$11:$EN$17</definedName>
    <definedName name="A126036590T_Latest">Data23!$EN$17</definedName>
    <definedName name="A126036594A">Data13!$GZ$1:$GZ$10,Data13!$GZ$11:$GZ$17</definedName>
    <definedName name="A126036594A_Data">Data13!$GZ$11:$GZ$17</definedName>
    <definedName name="A126036594A_Latest">Data13!$GZ$17</definedName>
    <definedName name="A126036598K">Data13!$HX$1:$HX$10,Data13!$HX$11:$HX$17</definedName>
    <definedName name="A126036598K_Data">Data13!$HX$11:$HX$17</definedName>
    <definedName name="A126036598K_Latest">Data13!$HX$17</definedName>
    <definedName name="A126036602R">Data14!$AD$1:$AD$10,Data14!$AD$11:$AD$17</definedName>
    <definedName name="A126036602R_Data">Data14!$AD$11:$AD$17</definedName>
    <definedName name="A126036602R_Latest">Data14!$AD$17</definedName>
    <definedName name="A126036606X">Data13!$CP$1:$CP$10,Data13!$CP$11:$CP$17</definedName>
    <definedName name="A126036606X_Data">Data13!$CP$11:$CP$17</definedName>
    <definedName name="A126036606X_Latest">Data13!$CP$17</definedName>
    <definedName name="A126036610R">Data13!$GB$1:$GB$10,Data13!$GB$11:$GB$17</definedName>
    <definedName name="A126036610R_Data">Data13!$GB$11:$GB$17</definedName>
    <definedName name="A126036610R_Latest">Data13!$GB$17</definedName>
    <definedName name="A126036614X">Data12!$HD$1:$HD$10,Data12!$HD$11:$HD$17</definedName>
    <definedName name="A126036614X_Data">Data12!$HD$11:$HD$17</definedName>
    <definedName name="A126036614X_Latest">Data12!$HD$17</definedName>
    <definedName name="A126036618J">Data13!$AH$1:$AH$10,Data13!$AH$11:$AH$17</definedName>
    <definedName name="A126036618J_Data">Data13!$AH$11:$AH$17</definedName>
    <definedName name="A126036618J_Latest">Data13!$AH$17</definedName>
    <definedName name="A126036626J">Data14!$F$1:$F$10,Data14!$F$11:$F$17</definedName>
    <definedName name="A126036626J_Data">Data14!$F$11:$F$17</definedName>
    <definedName name="A126036626J_Latest">Data14!$F$17</definedName>
    <definedName name="A126036630X">Data14!$BB$1:$BB$10,Data14!$BB$11:$BB$17</definedName>
    <definedName name="A126036630X_Data">Data14!$BB$11:$BB$17</definedName>
    <definedName name="A126036630X_Latest">Data14!$BB$17</definedName>
    <definedName name="A126036634J">Data12!$FH$1:$FH$10,Data12!$FH$11:$FH$17</definedName>
    <definedName name="A126036634J_Data">Data12!$FH$11:$FH$17</definedName>
    <definedName name="A126036634J_Latest">Data12!$FH$17</definedName>
    <definedName name="A126036646T">Data12!$GF$1:$GF$10,Data12!$GF$11:$GF$17</definedName>
    <definedName name="A126036646T_Data">Data12!$GF$11:$GF$17</definedName>
    <definedName name="A126036646T_Latest">Data12!$GF$17</definedName>
    <definedName name="A126036650J">Data12!$IB$1:$IB$10,Data12!$IB$11:$IB$17</definedName>
    <definedName name="A126036650J_Data">Data12!$IB$11:$IB$17</definedName>
    <definedName name="A126036650J_Latest">Data12!$IB$17</definedName>
    <definedName name="A126036654T">Data13!$J$1:$J$10,Data13!$J$11:$J$17</definedName>
    <definedName name="A126036654T_Data">Data13!$J$11:$J$17</definedName>
    <definedName name="A126036654T_Latest">Data13!$J$17</definedName>
    <definedName name="A126036658A">Data13!$DN$1:$DN$10,Data13!$DN$11:$DN$17</definedName>
    <definedName name="A126036658A_Data">Data13!$DN$11:$DN$17</definedName>
    <definedName name="A126036658A_Latest">Data13!$DN$17</definedName>
    <definedName name="A126036662T">Data13!$FD$1:$FD$10,Data13!$FD$11:$FD$17</definedName>
    <definedName name="A126036662T_Data">Data13!$FD$11:$FD$17</definedName>
    <definedName name="A126036662T_Latest">Data13!$FD$17</definedName>
    <definedName name="A126036666A">Data18!$GR$1:$GR$10,Data18!$GR$11:$GR$17</definedName>
    <definedName name="A126036666A_Data">Data18!$GR$11:$GR$17</definedName>
    <definedName name="A126036666A_Latest">Data18!$GR$17</definedName>
    <definedName name="A126036670T">Data18!$HP$1:$HP$10,Data18!$HP$11:$HP$17</definedName>
    <definedName name="A126036670T_Data">Data18!$HP$11:$HP$17</definedName>
    <definedName name="A126036670T_Latest">Data18!$HP$17</definedName>
    <definedName name="A126036674A">Data19!$V$1:$V$10,Data19!$V$11:$V$17</definedName>
    <definedName name="A126036674A_Data">Data19!$V$11:$V$17</definedName>
    <definedName name="A126036674A_Latest">Data19!$V$17</definedName>
    <definedName name="A126036678K">Data18!$CH$1:$CH$10,Data18!$CH$11:$CH$17</definedName>
    <definedName name="A126036678K_Data">Data18!$CH$11:$CH$17</definedName>
    <definedName name="A126036678K_Latest">Data18!$CH$17</definedName>
    <definedName name="A126036682A">Data18!$FT$1:$FT$10,Data18!$FT$11:$FT$17</definedName>
    <definedName name="A126036682A_Data">Data18!$FT$11:$FT$17</definedName>
    <definedName name="A126036682A_Latest">Data18!$FT$17</definedName>
    <definedName name="A126036686K">Data17!$GV$1:$GV$10,Data17!$GV$11:$GV$17</definedName>
    <definedName name="A126036686K_Data">Data17!$GV$11:$GV$17</definedName>
    <definedName name="A126036686K_Latest">Data17!$GV$17</definedName>
    <definedName name="A126036690A">Data18!$Z$1:$Z$10,Data18!$Z$11:$Z$17</definedName>
    <definedName name="A126036690A_Data">Data18!$Z$11:$Z$17</definedName>
    <definedName name="A126036690A_Latest">Data18!$Z$17</definedName>
    <definedName name="A126036698V">Data18!$IN$1:$IN$10,Data18!$IN$11:$IN$17</definedName>
    <definedName name="A126036698V_Data">Data18!$IN$11:$IN$17</definedName>
    <definedName name="A126036698V_Latest">Data18!$IN$17</definedName>
    <definedName name="A126036702X">Data19!$AT$1:$AT$10,Data19!$AT$11:$AT$17</definedName>
    <definedName name="A126036702X_Data">Data19!$AT$11:$AT$17</definedName>
    <definedName name="A126036702X_Latest">Data19!$AT$17</definedName>
    <definedName name="A126036706J">Data17!$EZ$1:$EZ$10,Data17!$EZ$11:$EZ$17</definedName>
    <definedName name="A126036706J_Data">Data17!$EZ$11:$EZ$17</definedName>
    <definedName name="A126036706J_Latest">Data17!$EZ$17</definedName>
    <definedName name="A126036718T">Data17!$FX$1:$FX$10,Data17!$FX$11:$FX$17</definedName>
    <definedName name="A126036718T_Data">Data17!$FX$11:$FX$17</definedName>
    <definedName name="A126036718T_Latest">Data17!$FX$17</definedName>
    <definedName name="A126036722J">Data17!$HT$1:$HT$10,Data17!$HT$11:$HT$17</definedName>
    <definedName name="A126036722J_Data">Data17!$HT$11:$HT$17</definedName>
    <definedName name="A126036722J_Latest">Data17!$HT$17</definedName>
    <definedName name="A126036726T">Data18!$B$1:$B$10,Data18!$B$11:$B$17</definedName>
    <definedName name="A126036726T_Data">Data18!$B$11:$B$17</definedName>
    <definedName name="A126036726T_Latest">Data18!$B$17</definedName>
    <definedName name="A126036730J">Data18!$DF$1:$DF$10,Data18!$DF$11:$DF$17</definedName>
    <definedName name="A126036730J_Data">Data18!$DF$11:$DF$17</definedName>
    <definedName name="A126036730J_Latest">Data18!$DF$17</definedName>
    <definedName name="A126036734T">Data18!$EV$1:$EV$10,Data18!$EV$11:$EV$17</definedName>
    <definedName name="A126036734T_Data">Data18!$EV$11:$EV$17</definedName>
    <definedName name="A126036734T_Latest">Data18!$EV$17</definedName>
    <definedName name="A126036738A">Data20!$DJ$1:$DJ$10,Data20!$DJ$11:$DJ$17</definedName>
    <definedName name="A126036738A_Data">Data20!$DJ$11:$DJ$17</definedName>
    <definedName name="A126036738A_Latest">Data20!$DJ$17</definedName>
    <definedName name="A126036742T">Data20!$EH$1:$EH$10,Data20!$EH$11:$EH$17</definedName>
    <definedName name="A126036742T_Data">Data20!$EH$11:$EH$17</definedName>
    <definedName name="A126036742T_Latest">Data20!$EH$17</definedName>
    <definedName name="A126036746A">Data20!$GD$1:$GD$10,Data20!$GD$11:$GD$17</definedName>
    <definedName name="A126036746A_Data">Data20!$GD$11:$GD$17</definedName>
    <definedName name="A126036746A_Latest">Data20!$GD$17</definedName>
    <definedName name="A126036750T">Data19!$IP$1:$IP$10,Data19!$IP$11:$IP$17</definedName>
    <definedName name="A126036750T_Data">Data19!$IP$11:$IP$17</definedName>
    <definedName name="A126036750T_Latest">Data19!$IP$17</definedName>
    <definedName name="A126036754A">Data20!$CL$1:$CL$10,Data20!$CL$11:$CL$17</definedName>
    <definedName name="A126036754A_Data">Data20!$CL$11:$CL$17</definedName>
    <definedName name="A126036754A_Latest">Data20!$CL$17</definedName>
    <definedName name="A126036758K">Data19!$DN$1:$DN$10,Data19!$DN$11:$DN$17</definedName>
    <definedName name="A126036758K_Data">Data19!$DN$11:$DN$17</definedName>
    <definedName name="A126036758K_Latest">Data19!$DN$17</definedName>
    <definedName name="A126036762A">Data19!$GH$1:$GH$10,Data19!$GH$11:$GH$17</definedName>
    <definedName name="A126036762A_Data">Data19!$GH$11:$GH$17</definedName>
    <definedName name="A126036762A_Latest">Data19!$GH$17</definedName>
    <definedName name="A126036770A">Data20!$FF$1:$FF$10,Data20!$FF$11:$FF$17</definedName>
    <definedName name="A126036770A_Data">Data20!$FF$11:$FF$17</definedName>
    <definedName name="A126036770A_Latest">Data20!$FF$17</definedName>
    <definedName name="A126036774K">Data20!$HB$1:$HB$10,Data20!$HB$11:$HB$17</definedName>
    <definedName name="A126036774K_Data">Data20!$HB$11:$HB$17</definedName>
    <definedName name="A126036774K_Latest">Data20!$HB$17</definedName>
    <definedName name="A126036778V">Data19!$BR$1:$BR$10,Data19!$BR$11:$BR$17</definedName>
    <definedName name="A126036778V_Data">Data19!$BR$11:$BR$17</definedName>
    <definedName name="A126036778V_Latest">Data19!$BR$17</definedName>
    <definedName name="A126036790K">Data19!$CP$1:$CP$10,Data19!$CP$11:$CP$17</definedName>
    <definedName name="A126036790K_Data">Data19!$CP$11:$CP$17</definedName>
    <definedName name="A126036790K_Latest">Data19!$CP$17</definedName>
    <definedName name="A126036794V">Data19!$EL$1:$EL$10,Data19!$EL$11:$EL$17</definedName>
    <definedName name="A126036794V_Data">Data19!$EL$11:$EL$17</definedName>
    <definedName name="A126036794V_Latest">Data19!$EL$17</definedName>
    <definedName name="A126036798C">Data19!$FJ$1:$FJ$10,Data19!$FJ$11:$FJ$17</definedName>
    <definedName name="A126036798C_Data">Data19!$FJ$11:$FJ$17</definedName>
    <definedName name="A126036798C_Latest">Data19!$FJ$17</definedName>
    <definedName name="A126036802J">Data20!$X$1:$X$10,Data20!$X$11:$X$17</definedName>
    <definedName name="A126036802J_Data">Data20!$X$11:$X$17</definedName>
    <definedName name="A126036802J_Latest">Data20!$X$17</definedName>
    <definedName name="A126036806T">Data20!$BN$1:$BN$10,Data20!$BN$11:$BN$17</definedName>
    <definedName name="A126036806T_Data">Data20!$BN$11:$BN$17</definedName>
    <definedName name="A126036806T_Latest">Data20!$BN$17</definedName>
    <definedName name="A126036810J">Data22!$AB$1:$AB$10,Data22!$AB$11:$AB$17</definedName>
    <definedName name="A126036810J_Data">Data22!$AB$11:$AB$17</definedName>
    <definedName name="A126036810J_Latest">Data22!$AB$17</definedName>
    <definedName name="A126036814T">Data22!$AZ$1:$AZ$10,Data22!$AZ$11:$AZ$17</definedName>
    <definedName name="A126036814T_Data">Data22!$AZ$11:$AZ$17</definedName>
    <definedName name="A126036814T_Latest">Data22!$AZ$17</definedName>
    <definedName name="A126036818A">Data22!$CV$1:$CV$10,Data22!$CV$11:$CV$17</definedName>
    <definedName name="A126036818A_Data">Data22!$CV$11:$CV$17</definedName>
    <definedName name="A126036818A_Latest">Data22!$CV$17</definedName>
    <definedName name="A126036822T">Data21!$FH$1:$FH$10,Data21!$FH$11:$FH$17</definedName>
    <definedName name="A126036822T_Data">Data21!$FH$11:$FH$17</definedName>
    <definedName name="A126036822T_Latest">Data21!$FH$17</definedName>
    <definedName name="A126036826A">Data22!$D$1:$D$10,Data22!$D$11:$D$17</definedName>
    <definedName name="A126036826A_Data">Data22!$D$11:$D$17</definedName>
    <definedName name="A126036826A_Latest">Data22!$D$17</definedName>
    <definedName name="A126036830T">Data21!$AF$1:$AF$10,Data21!$AF$11:$AF$17</definedName>
    <definedName name="A126036830T_Data">Data21!$AF$11:$AF$17</definedName>
    <definedName name="A126036830T_Latest">Data21!$AF$17</definedName>
    <definedName name="A126036834A">Data21!$CZ$1:$CZ$10,Data21!$CZ$11:$CZ$17</definedName>
    <definedName name="A126036834A_Data">Data21!$CZ$11:$CZ$17</definedName>
    <definedName name="A126036834A_Latest">Data21!$CZ$17</definedName>
    <definedName name="A126036842A">Data22!$BX$1:$BX$10,Data22!$BX$11:$BX$17</definedName>
    <definedName name="A126036842A_Data">Data22!$BX$11:$BX$17</definedName>
    <definedName name="A126036842A_Latest">Data22!$BX$17</definedName>
    <definedName name="A126036846K">Data22!$DT$1:$DT$10,Data22!$DT$11:$DT$17</definedName>
    <definedName name="A126036846K_Data">Data22!$DT$11:$DT$17</definedName>
    <definedName name="A126036846K_Latest">Data22!$DT$17</definedName>
    <definedName name="A126036850A">Data20!$HZ$1:$HZ$10,Data20!$HZ$11:$HZ$17</definedName>
    <definedName name="A126036850A_Data">Data20!$HZ$11:$HZ$17</definedName>
    <definedName name="A126036850A_Latest">Data20!$HZ$17</definedName>
    <definedName name="A126036862K">Data21!$H$1:$H$10,Data21!$H$11:$H$17</definedName>
    <definedName name="A126036862K_Data">Data21!$H$11:$H$17</definedName>
    <definedName name="A126036862K_Latest">Data21!$H$17</definedName>
    <definedName name="A126036866V">Data21!$BD$1:$BD$10,Data21!$BD$11:$BD$17</definedName>
    <definedName name="A126036866V_Data">Data21!$BD$11:$BD$17</definedName>
    <definedName name="A126036866V_Latest">Data21!$BD$17</definedName>
    <definedName name="A126036870K">Data21!$CB$1:$CB$10,Data21!$CB$11:$CB$17</definedName>
    <definedName name="A126036870K_Data">Data21!$CB$11:$CB$17</definedName>
    <definedName name="A126036870K_Latest">Data21!$CB$17</definedName>
    <definedName name="A126036874V">Data21!$GF$1:$GF$10,Data21!$GF$11:$GF$17</definedName>
    <definedName name="A126036874V_Data">Data21!$GF$11:$GF$17</definedName>
    <definedName name="A126036874V_Latest">Data21!$GF$17</definedName>
    <definedName name="A126036878C">Data21!$HV$1:$HV$10,Data21!$HV$11:$HV$17</definedName>
    <definedName name="A126036878C_Data">Data21!$HV$11:$HV$17</definedName>
    <definedName name="A126036878C_Latest">Data21!$HV$17</definedName>
    <definedName name="A126036882V">Data12!$AR$1:$AR$10,Data12!$AR$11:$AR$17</definedName>
    <definedName name="A126036882V_Data">Data12!$AR$11:$AR$17</definedName>
    <definedName name="A126036882V_Latest">Data12!$AR$17</definedName>
    <definedName name="A126036886C">Data12!$BP$1:$BP$10,Data12!$BP$11:$BP$17</definedName>
    <definedName name="A126036886C_Data">Data12!$BP$11:$BP$17</definedName>
    <definedName name="A126036886C_Latest">Data12!$BP$17</definedName>
    <definedName name="A126036890V">Data12!$DL$1:$DL$10,Data12!$DL$11:$DL$17</definedName>
    <definedName name="A126036890V_Data">Data12!$DL$11:$DL$17</definedName>
    <definedName name="A126036890V_Latest">Data12!$DL$17</definedName>
    <definedName name="A126036894C">Data11!$FX$1:$FX$10,Data11!$FX$11:$FX$17</definedName>
    <definedName name="A126036894C_Data">Data11!$FX$11:$FX$17</definedName>
    <definedName name="A126036894C_Latest">Data11!$FX$17</definedName>
    <definedName name="A126036898L">Data12!$T$1:$T$10,Data12!$T$11:$T$17</definedName>
    <definedName name="A126036898L_Data">Data12!$T$11:$T$17</definedName>
    <definedName name="A126036898L_Latest">Data12!$T$17</definedName>
    <definedName name="A126036902T">Data11!$AV$1:$AV$10,Data11!$AV$11:$AV$17</definedName>
    <definedName name="A126036902T_Data">Data11!$AV$11:$AV$17</definedName>
    <definedName name="A126036902T_Latest">Data11!$AV$17</definedName>
    <definedName name="A126036906A">Data11!$DP$1:$DP$10,Data11!$DP$11:$DP$17</definedName>
    <definedName name="A126036906A_Data">Data11!$DP$11:$DP$17</definedName>
    <definedName name="A126036906A_Latest">Data11!$DP$17</definedName>
    <definedName name="A126036914A">Data12!$CN$1:$CN$10,Data12!$CN$11:$CN$17</definedName>
    <definedName name="A126036914A_Data">Data12!$CN$11:$CN$17</definedName>
    <definedName name="A126036914A_Latest">Data12!$CN$17</definedName>
    <definedName name="A126036918K">Data12!$EJ$1:$EJ$10,Data12!$EJ$11:$EJ$17</definedName>
    <definedName name="A126036918K_Data">Data12!$EJ$11:$EJ$17</definedName>
    <definedName name="A126036918K_Latest">Data12!$EJ$17</definedName>
    <definedName name="A126036922A">Data10!$IP$1:$IP$10,Data10!$IP$11:$IP$17</definedName>
    <definedName name="A126036922A_Data">Data10!$IP$11:$IP$17</definedName>
    <definedName name="A126036922A_Latest">Data10!$IP$17</definedName>
    <definedName name="A126036934K">Data11!$X$1:$X$10,Data11!$X$11:$X$17</definedName>
    <definedName name="A126036934K_Data">Data11!$X$11:$X$17</definedName>
    <definedName name="A126036934K_Latest">Data11!$X$17</definedName>
    <definedName name="A126036938V">Data11!$BT$1:$BT$10,Data11!$BT$11:$BT$17</definedName>
    <definedName name="A126036938V_Data">Data11!$BT$11:$BT$17</definedName>
    <definedName name="A126036938V_Latest">Data11!$BT$17</definedName>
    <definedName name="A126036942K">Data11!$CR$1:$CR$10,Data11!$CR$11:$CR$17</definedName>
    <definedName name="A126036942K_Data">Data11!$CR$11:$CR$17</definedName>
    <definedName name="A126036942K_Latest">Data11!$CR$17</definedName>
    <definedName name="A126036946V">Data11!$GV$1:$GV$10,Data11!$GV$11:$GV$17</definedName>
    <definedName name="A126036946V_Data">Data11!$GV$11:$GV$17</definedName>
    <definedName name="A126036946V_Latest">Data11!$GV$17</definedName>
    <definedName name="A126036950K">Data11!$IL$1:$IL$10,Data11!$IL$11:$IL$17</definedName>
    <definedName name="A126036950K_Data">Data11!$IL$11:$IL$17</definedName>
    <definedName name="A126036950K_Latest">Data11!$IL$17</definedName>
    <definedName name="A126036954V">Data15!$DR$1:$DR$10,Data15!$DR$11:$DR$17</definedName>
    <definedName name="A126036954V_Data">Data15!$DR$11:$DR$17</definedName>
    <definedName name="A126036954V_Latest">Data15!$DR$17</definedName>
    <definedName name="A126036958C">Data15!$EP$1:$EP$10,Data15!$EP$11:$EP$17</definedName>
    <definedName name="A126036958C_Data">Data15!$EP$11:$EP$17</definedName>
    <definedName name="A126036958C_Latest">Data15!$EP$17</definedName>
    <definedName name="A126036962V">Data15!$GL$1:$GL$10,Data15!$GL$11:$GL$17</definedName>
    <definedName name="A126036962V_Data">Data15!$GL$11:$GL$17</definedName>
    <definedName name="A126036962V_Latest">Data15!$GL$17</definedName>
    <definedName name="A126036966C">Data15!$H$1:$H$10,Data15!$H$11:$H$17</definedName>
    <definedName name="A126036966C_Data">Data15!$H$11:$H$17</definedName>
    <definedName name="A126036966C_Latest">Data15!$H$17</definedName>
    <definedName name="A126036970V">Data15!$CT$1:$CT$10,Data15!$CT$11:$CT$17</definedName>
    <definedName name="A126036970V_Data">Data15!$CT$11:$CT$17</definedName>
    <definedName name="A126036970V_Latest">Data15!$CT$17</definedName>
    <definedName name="A126036974C">Data14!$DV$1:$DV$10,Data14!$DV$11:$DV$17</definedName>
    <definedName name="A126036974C_Data">Data14!$DV$11:$DV$17</definedName>
    <definedName name="A126036974C_Latest">Data14!$DV$17</definedName>
    <definedName name="A126036978L">Data14!$GP$1:$GP$10,Data14!$GP$11:$GP$17</definedName>
    <definedName name="A126036978L_Data">Data14!$GP$11:$GP$17</definedName>
    <definedName name="A126036978L_Latest">Data14!$GP$17</definedName>
    <definedName name="A126036986L">Data15!$FN$1:$FN$10,Data15!$FN$11:$FN$17</definedName>
    <definedName name="A126036986L_Data">Data15!$FN$11:$FN$17</definedName>
    <definedName name="A126036986L_Latest">Data15!$FN$17</definedName>
    <definedName name="A126036990C">Data15!$HJ$1:$HJ$10,Data15!$HJ$11:$HJ$17</definedName>
    <definedName name="A126036990C_Data">Data15!$HJ$11:$HJ$17</definedName>
    <definedName name="A126036990C_Latest">Data15!$HJ$17</definedName>
    <definedName name="A126036994L">Data14!$BZ$1:$BZ$10,Data14!$BZ$11:$BZ$17</definedName>
    <definedName name="A126036994L_Data">Data14!$BZ$11:$BZ$17</definedName>
    <definedName name="A126036994L_Latest">Data14!$BZ$17</definedName>
    <definedName name="A126037006L">Data14!$CX$1:$CX$10,Data14!$CX$11:$CX$17</definedName>
    <definedName name="A126037006L_Data">Data14!$CX$11:$CX$17</definedName>
    <definedName name="A126037006L_Latest">Data14!$CX$17</definedName>
    <definedName name="A126037010C">Data14!$ET$1:$ET$10,Data14!$ET$11:$ET$17</definedName>
    <definedName name="A126037010C_Data">Data14!$ET$11:$ET$17</definedName>
    <definedName name="A126037010C_Latest">Data14!$ET$17</definedName>
    <definedName name="A126037014L">Data14!$FR$1:$FR$10,Data14!$FR$11:$FR$17</definedName>
    <definedName name="A126037014L_Data">Data14!$FR$11:$FR$17</definedName>
    <definedName name="A126037014L_Latest">Data14!$FR$17</definedName>
    <definedName name="A126037018W">Data15!$AF$1:$AF$10,Data15!$AF$11:$AF$17</definedName>
    <definedName name="A126037018W_Data">Data15!$AF$11:$AF$17</definedName>
    <definedName name="A126037018W_Latest">Data15!$AF$17</definedName>
    <definedName name="A126037022L">Data15!$BV$1:$BV$10,Data15!$BV$11:$BV$17</definedName>
    <definedName name="A126037022L_Data">Data15!$BV$11:$BV$17</definedName>
    <definedName name="A126037022L_Latest">Data15!$BV$17</definedName>
    <definedName name="A126037026W">Data17!$AJ$1:$AJ$10,Data17!$AJ$11:$AJ$17</definedName>
    <definedName name="A126037026W_Data">Data17!$AJ$11:$AJ$17</definedName>
    <definedName name="A126037026W_Latest">Data17!$AJ$17</definedName>
    <definedName name="A126037030L">Data17!$BH$1:$BH$10,Data17!$BH$11:$BH$17</definedName>
    <definedName name="A126037030L_Data">Data17!$BH$11:$BH$17</definedName>
    <definedName name="A126037030L_Latest">Data17!$BH$17</definedName>
    <definedName name="A126037034W">Data17!$DD$1:$DD$10,Data17!$DD$11:$DD$17</definedName>
    <definedName name="A126037034W_Data">Data17!$DD$11:$DD$17</definedName>
    <definedName name="A126037034W_Latest">Data17!$DD$17</definedName>
    <definedName name="A126037038F">Data16!$FP$1:$FP$10,Data16!$FP$11:$FP$17</definedName>
    <definedName name="A126037038F_Data">Data16!$FP$11:$FP$17</definedName>
    <definedName name="A126037038F_Latest">Data16!$FP$17</definedName>
    <definedName name="A126037042W">Data17!$L$1:$L$10,Data17!$L$11:$L$17</definedName>
    <definedName name="A126037042W_Data">Data17!$L$11:$L$17</definedName>
    <definedName name="A126037042W_Latest">Data17!$L$17</definedName>
    <definedName name="A126037046F">Data16!$AN$1:$AN$10,Data16!$AN$11:$AN$17</definedName>
    <definedName name="A126037046F_Data">Data16!$AN$11:$AN$17</definedName>
    <definedName name="A126037046F_Latest">Data16!$AN$17</definedName>
    <definedName name="A126037050W">Data16!$DH$1:$DH$10,Data16!$DH$11:$DH$17</definedName>
    <definedName name="A126037050W_Data">Data16!$DH$11:$DH$17</definedName>
    <definedName name="A126037050W_Latest">Data16!$DH$17</definedName>
    <definedName name="A126037058R">Data17!$CF$1:$CF$10,Data17!$CF$11:$CF$17</definedName>
    <definedName name="A126037058R_Data">Data17!$CF$11:$CF$17</definedName>
    <definedName name="A126037058R_Latest">Data17!$CF$17</definedName>
    <definedName name="A126037062F">Data17!$EB$1:$EB$10,Data17!$EB$11:$EB$17</definedName>
    <definedName name="A126037062F_Data">Data17!$EB$11:$EB$17</definedName>
    <definedName name="A126037062F_Latest">Data17!$EB$17</definedName>
    <definedName name="A126037066R">Data15!$IH$1:$IH$10,Data15!$IH$11:$IH$17</definedName>
    <definedName name="A126037066R_Data">Data15!$IH$11:$IH$17</definedName>
    <definedName name="A126037066R_Latest">Data15!$IH$17</definedName>
    <definedName name="A126037078X">Data16!$P$1:$P$10,Data16!$P$11:$P$17</definedName>
    <definedName name="A126037078X_Data">Data16!$P$11:$P$17</definedName>
    <definedName name="A126037078X_Latest">Data16!$P$17</definedName>
    <definedName name="A126037082R">Data16!$BL$1:$BL$10,Data16!$BL$11:$BL$17</definedName>
    <definedName name="A126037082R_Data">Data16!$BL$11:$BL$17</definedName>
    <definedName name="A126037082R_Latest">Data16!$BL$17</definedName>
    <definedName name="A126037086X">Data16!$CJ$1:$CJ$10,Data16!$CJ$11:$CJ$17</definedName>
    <definedName name="A126037086X_Data">Data16!$CJ$11:$CJ$17</definedName>
    <definedName name="A126037086X_Latest">Data16!$CJ$17</definedName>
    <definedName name="A126037090R">Data16!$GN$1:$GN$10,Data16!$GN$11:$GN$17</definedName>
    <definedName name="A126037090R_Data">Data16!$GN$11:$GN$17</definedName>
    <definedName name="A126037090R_Latest">Data16!$GN$17</definedName>
    <definedName name="A126037094X">Data16!$ID$1:$ID$10,Data16!$ID$11:$ID$17</definedName>
    <definedName name="A126037094X_Data">Data16!$ID$11:$ID$17</definedName>
    <definedName name="A126037094X_Latest">Data16!$ID$17</definedName>
    <definedName name="A126037098J">Data2!$AY$1:$AY$10,Data2!$AY$11:$AY$17</definedName>
    <definedName name="A126037098J_Data">Data2!$AY$11:$AY$17</definedName>
    <definedName name="A126037098J_Latest">Data2!$AY$17</definedName>
    <definedName name="A126037102L">Data2!$BW$1:$BW$10,Data2!$BW$11:$BW$17</definedName>
    <definedName name="A126037102L_Data">Data2!$BW$11:$BW$17</definedName>
    <definedName name="A126037102L_Latest">Data2!$BW$17</definedName>
    <definedName name="A126037106W">Data2!$DS$1:$DS$10,Data2!$DS$11:$DS$17</definedName>
    <definedName name="A126037106W_Data">Data2!$DS$11:$DS$17</definedName>
    <definedName name="A126037106W_Latest">Data2!$DS$17</definedName>
    <definedName name="A126037110L">Data1!$GE$1:$GE$10,Data1!$GE$11:$GE$17</definedName>
    <definedName name="A126037110L_Data">Data1!$GE$11:$GE$17</definedName>
    <definedName name="A126037110L_Latest">Data1!$GE$17</definedName>
    <definedName name="A126037114W">Data2!$AA$1:$AA$10,Data2!$AA$11:$AA$17</definedName>
    <definedName name="A126037114W_Data">Data2!$AA$11:$AA$17</definedName>
    <definedName name="A126037114W_Latest">Data2!$AA$17</definedName>
    <definedName name="A126037118F">Data1!$BC$1:$BC$10,Data1!$BC$11:$BC$17</definedName>
    <definedName name="A126037118F_Data">Data1!$BC$11:$BC$17</definedName>
    <definedName name="A126037118F_Latest">Data1!$BC$17</definedName>
    <definedName name="A126037122W">Data1!$DW$1:$DW$10,Data1!$DW$11:$DW$17</definedName>
    <definedName name="A126037122W_Data">Data1!$DW$11:$DW$17</definedName>
    <definedName name="A126037122W_Latest">Data1!$DW$17</definedName>
    <definedName name="A126037126F">Data1!$EU$1:$EU$10,Data1!$EU$11:$EU$17</definedName>
    <definedName name="A126037126F_Data">Data1!$EU$11:$EU$17</definedName>
    <definedName name="A126037126F_Latest">Data1!$EU$17</definedName>
    <definedName name="A126037130W">Data2!$CU$1:$CU$10,Data2!$CU$11:$CU$17</definedName>
    <definedName name="A126037130W_Data">Data2!$CU$11:$CU$17</definedName>
    <definedName name="A126037130W_Latest">Data2!$CU$17</definedName>
    <definedName name="A126037134F">Data2!$EQ$1:$EQ$10,Data2!$EQ$11:$EQ$17</definedName>
    <definedName name="A126037134F_Data">Data2!$EQ$11:$EQ$17</definedName>
    <definedName name="A126037134F_Latest">Data2!$EQ$17</definedName>
    <definedName name="A126037138R">Data1!$G$1:$G$10,Data1!$G$11:$G$17</definedName>
    <definedName name="A126037138R_Data">Data1!$G$11:$G$17</definedName>
    <definedName name="A126037138R_Latest">Data1!$G$17</definedName>
    <definedName name="A126037142F">Data1!$FM$1:$FM$10,Data1!$FM$11:$FM$17</definedName>
    <definedName name="A126037142F_Data">Data1!$FM$11:$FM$17</definedName>
    <definedName name="A126037142F_Latest">Data1!$FM$17</definedName>
    <definedName name="A126037146R">Data1!$IA$1:$IA$10,Data1!$IA$11:$IA$17</definedName>
    <definedName name="A126037146R_Data">Data1!$IA$11:$IA$17</definedName>
    <definedName name="A126037146R_Latest">Data1!$IA$17</definedName>
    <definedName name="A126037150F">Data1!$AE$1:$AE$10,Data1!$AE$11:$AE$17</definedName>
    <definedName name="A126037150F_Data">Data1!$AE$11:$AE$17</definedName>
    <definedName name="A126037150F_Latest">Data1!$AE$17</definedName>
    <definedName name="A126037154R">Data1!$CA$1:$CA$10,Data1!$CA$11:$CA$17</definedName>
    <definedName name="A126037154R_Data">Data1!$CA$11:$CA$17</definedName>
    <definedName name="A126037154R_Latest">Data1!$CA$17</definedName>
    <definedName name="A126037158X">Data1!$CY$1:$CY$10,Data1!$CY$11:$CY$17</definedName>
    <definedName name="A126037158X_Data">Data1!$CY$11:$CY$17</definedName>
    <definedName name="A126037158X_Latest">Data1!$CY$17</definedName>
    <definedName name="A126037162R">Data1!$HC$1:$HC$10,Data1!$HC$11:$HC$17</definedName>
    <definedName name="A126037162R_Data">Data1!$HC$11:$HC$17</definedName>
    <definedName name="A126037162R_Latest">Data1!$HC$17</definedName>
    <definedName name="A126037166X">Data2!$C$1:$C$10,Data2!$C$11:$C$17</definedName>
    <definedName name="A126037166X_Data">Data2!$C$11:$C$17</definedName>
    <definedName name="A126037166X_Latest">Data2!$C$17</definedName>
    <definedName name="A126037170R">Data23!$GA$1:$GA$10,Data23!$GA$11:$GA$17</definedName>
    <definedName name="A126037170R_Data">Data23!$GA$11:$GA$17</definedName>
    <definedName name="A126037170R_Latest">Data23!$GA$17</definedName>
    <definedName name="A126037174X">Data23!$GY$1:$GY$10,Data23!$GY$11:$GY$17</definedName>
    <definedName name="A126037174X_Data">Data23!$GY$11:$GY$17</definedName>
    <definedName name="A126037174X_Latest">Data23!$GY$17</definedName>
    <definedName name="A126037178J">Data24!$E$1:$E$10,Data24!$E$11:$E$17</definedName>
    <definedName name="A126037178J_Data">Data24!$E$11:$E$17</definedName>
    <definedName name="A126037178J_Latest">Data24!$E$17</definedName>
    <definedName name="A126037182X">Data23!$BQ$1:$BQ$10,Data23!$BQ$11:$BQ$17</definedName>
    <definedName name="A126037182X_Data">Data23!$BQ$11:$BQ$17</definedName>
    <definedName name="A126037182X_Latest">Data23!$BQ$17</definedName>
    <definedName name="A126037186J">Data23!$FC$1:$FC$10,Data23!$FC$11:$FC$17</definedName>
    <definedName name="A126037186J_Data">Data23!$FC$11:$FC$17</definedName>
    <definedName name="A126037186J_Latest">Data23!$FC$17</definedName>
    <definedName name="A126037190X">Data22!$GE$1:$GE$10,Data22!$GE$11:$GE$17</definedName>
    <definedName name="A126037190X_Data">Data22!$GE$11:$GE$17</definedName>
    <definedName name="A126037190X_Latest">Data22!$GE$17</definedName>
    <definedName name="A126037194J">Data23!$I$1:$I$10,Data23!$I$11:$I$17</definedName>
    <definedName name="A126037194J_Data">Data23!$I$11:$I$17</definedName>
    <definedName name="A126037194J_Latest">Data23!$I$17</definedName>
    <definedName name="A126037198T">Data23!$AG$1:$AG$10,Data23!$AG$11:$AG$17</definedName>
    <definedName name="A126037198T_Data">Data23!$AG$11:$AG$17</definedName>
    <definedName name="A126037198T_Latest">Data23!$AG$17</definedName>
    <definedName name="A126037202W">Data23!$HW$1:$HW$10,Data23!$HW$11:$HW$17</definedName>
    <definedName name="A126037202W_Data">Data23!$HW$11:$HW$17</definedName>
    <definedName name="A126037202W_Latest">Data23!$HW$17</definedName>
    <definedName name="A126037206F">Data24!$AC$1:$AC$10,Data24!$AC$11:$AC$17</definedName>
    <definedName name="A126037206F_Data">Data24!$AC$11:$AC$17</definedName>
    <definedName name="A126037206F_Latest">Data24!$AC$17</definedName>
    <definedName name="A126037210W">Data22!$EI$1:$EI$10,Data22!$EI$11:$EI$17</definedName>
    <definedName name="A126037210W_Data">Data22!$EI$11:$EI$17</definedName>
    <definedName name="A126037210W_Latest">Data22!$EI$17</definedName>
    <definedName name="A126037214F">Data23!$AY$1:$AY$10,Data23!$AY$11:$AY$17</definedName>
    <definedName name="A126037214F_Data">Data23!$AY$11:$AY$17</definedName>
    <definedName name="A126037214F_Latest">Data23!$AY$17</definedName>
    <definedName name="A126037218R">Data23!$DM$1:$DM$10,Data23!$DM$11:$DM$17</definedName>
    <definedName name="A126037218R_Data">Data23!$DM$11:$DM$17</definedName>
    <definedName name="A126037218R_Latest">Data23!$DM$17</definedName>
    <definedName name="A126037222F">Data22!$FG$1:$FG$10,Data22!$FG$11:$FG$17</definedName>
    <definedName name="A126037222F_Data">Data22!$FG$11:$FG$17</definedName>
    <definedName name="A126037222F_Latest">Data22!$FG$17</definedName>
    <definedName name="A126037226R">Data22!$HC$1:$HC$10,Data22!$HC$11:$HC$17</definedName>
    <definedName name="A126037226R_Data">Data22!$HC$11:$HC$17</definedName>
    <definedName name="A126037226R_Latest">Data22!$HC$17</definedName>
    <definedName name="A126037230F">Data22!$IA$1:$IA$10,Data22!$IA$11:$IA$17</definedName>
    <definedName name="A126037230F_Data">Data22!$IA$11:$IA$17</definedName>
    <definedName name="A126037230F_Latest">Data22!$IA$17</definedName>
    <definedName name="A126037234R">Data23!$CO$1:$CO$10,Data23!$CO$11:$CO$17</definedName>
    <definedName name="A126037234R_Data">Data23!$CO$11:$CO$17</definedName>
    <definedName name="A126037234R_Latest">Data23!$CO$17</definedName>
    <definedName name="A126037238X">Data23!$EE$1:$EE$10,Data23!$EE$11:$EE$17</definedName>
    <definedName name="A126037238X_Data">Data23!$EE$11:$EE$17</definedName>
    <definedName name="A126037238X_Latest">Data23!$EE$17</definedName>
    <definedName name="A126037242R">Data13!$GQ$1:$GQ$10,Data13!$GQ$11:$GQ$17</definedName>
    <definedName name="A126037242R_Data">Data13!$GQ$11:$GQ$17</definedName>
    <definedName name="A126037242R_Latest">Data13!$GQ$17</definedName>
    <definedName name="A126037246X">Data13!$HO$1:$HO$10,Data13!$HO$11:$HO$17</definedName>
    <definedName name="A126037246X_Data">Data13!$HO$11:$HO$17</definedName>
    <definedName name="A126037246X_Latest">Data13!$HO$17</definedName>
    <definedName name="A126037250R">Data14!$U$1:$U$10,Data14!$U$11:$U$17</definedName>
    <definedName name="A126037250R_Data">Data14!$U$11:$U$17</definedName>
    <definedName name="A126037250R_Latest">Data14!$U$17</definedName>
    <definedName name="A126037254X">Data13!$CG$1:$CG$10,Data13!$CG$11:$CG$17</definedName>
    <definedName name="A126037254X_Data">Data13!$CG$11:$CG$17</definedName>
    <definedName name="A126037254X_Latest">Data13!$CG$17</definedName>
    <definedName name="A126037258J">Data13!$FS$1:$FS$10,Data13!$FS$11:$FS$17</definedName>
    <definedName name="A126037258J_Data">Data13!$FS$11:$FS$17</definedName>
    <definedName name="A126037258J_Latest">Data13!$FS$17</definedName>
    <definedName name="A126037262X">Data12!$GU$1:$GU$10,Data12!$GU$11:$GU$17</definedName>
    <definedName name="A126037262X_Data">Data12!$GU$11:$GU$17</definedName>
    <definedName name="A126037262X_Latest">Data12!$GU$17</definedName>
    <definedName name="A126037266J">Data13!$Y$1:$Y$10,Data13!$Y$11:$Y$17</definedName>
    <definedName name="A126037266J_Data">Data13!$Y$11:$Y$17</definedName>
    <definedName name="A126037266J_Latest">Data13!$Y$17</definedName>
    <definedName name="A126037270X">Data13!$AW$1:$AW$10,Data13!$AW$11:$AW$17</definedName>
    <definedName name="A126037270X_Data">Data13!$AW$11:$AW$17</definedName>
    <definedName name="A126037270X_Latest">Data13!$AW$17</definedName>
    <definedName name="A126037274J">Data13!$IM$1:$IM$10,Data13!$IM$11:$IM$17</definedName>
    <definedName name="A126037274J_Data">Data13!$IM$11:$IM$17</definedName>
    <definedName name="A126037274J_Latest">Data13!$IM$17</definedName>
    <definedName name="A126037278T">Data14!$AS$1:$AS$10,Data14!$AS$11:$AS$17</definedName>
    <definedName name="A126037278T_Data">Data14!$AS$11:$AS$17</definedName>
    <definedName name="A126037278T_Latest">Data14!$AS$17</definedName>
    <definedName name="A126037282J">Data12!$EY$1:$EY$10,Data12!$EY$11:$EY$17</definedName>
    <definedName name="A126037282J_Data">Data12!$EY$11:$EY$17</definedName>
    <definedName name="A126037282J_Latest">Data12!$EY$17</definedName>
    <definedName name="A126037286T">Data13!$BO$1:$BO$10,Data13!$BO$11:$BO$17</definedName>
    <definedName name="A126037286T_Data">Data13!$BO$11:$BO$17</definedName>
    <definedName name="A126037286T_Latest">Data13!$BO$17</definedName>
    <definedName name="A126037290J">Data13!$EC$1:$EC$10,Data13!$EC$11:$EC$17</definedName>
    <definedName name="A126037290J_Data">Data13!$EC$11:$EC$17</definedName>
    <definedName name="A126037290J_Latest">Data13!$EC$17</definedName>
    <definedName name="A126037294T">Data12!$FW$1:$FW$10,Data12!$FW$11:$FW$17</definedName>
    <definedName name="A126037294T_Data">Data12!$FW$11:$FW$17</definedName>
    <definedName name="A126037294T_Latest">Data12!$FW$17</definedName>
    <definedName name="A126037298A">Data12!$HS$1:$HS$10,Data12!$HS$11:$HS$17</definedName>
    <definedName name="A126037298A_Data">Data12!$HS$11:$HS$17</definedName>
    <definedName name="A126037298A_Latest">Data12!$HS$17</definedName>
    <definedName name="A126037302F">Data12!$IQ$1:$IQ$10,Data12!$IQ$11:$IQ$17</definedName>
    <definedName name="A126037302F_Data">Data12!$IQ$11:$IQ$17</definedName>
    <definedName name="A126037302F_Latest">Data12!$IQ$17</definedName>
    <definedName name="A126037306R">Data13!$DE$1:$DE$10,Data13!$DE$11:$DE$17</definedName>
    <definedName name="A126037306R_Data">Data13!$DE$11:$DE$17</definedName>
    <definedName name="A126037306R_Latest">Data13!$DE$17</definedName>
    <definedName name="A126037310F">Data13!$EU$1:$EU$10,Data13!$EU$11:$EU$17</definedName>
    <definedName name="A126037310F_Data">Data13!$EU$11:$EU$17</definedName>
    <definedName name="A126037310F_Latest">Data13!$EU$17</definedName>
    <definedName name="A126037314R">Data18!$GI$1:$GI$10,Data18!$GI$11:$GI$17</definedName>
    <definedName name="A126037314R_Data">Data18!$GI$11:$GI$17</definedName>
    <definedName name="A126037314R_Latest">Data18!$GI$17</definedName>
    <definedName name="A126037318X">Data18!$HG$1:$HG$10,Data18!$HG$11:$HG$17</definedName>
    <definedName name="A126037318X_Data">Data18!$HG$11:$HG$17</definedName>
    <definedName name="A126037318X_Latest">Data18!$HG$17</definedName>
    <definedName name="A126037322R">Data19!$M$1:$M$10,Data19!$M$11:$M$17</definedName>
    <definedName name="A126037322R_Data">Data19!$M$11:$M$17</definedName>
    <definedName name="A126037322R_Latest">Data19!$M$17</definedName>
    <definedName name="A126037326X">Data18!$BY$1:$BY$10,Data18!$BY$11:$BY$17</definedName>
    <definedName name="A126037326X_Data">Data18!$BY$11:$BY$17</definedName>
    <definedName name="A126037326X_Latest">Data18!$BY$17</definedName>
    <definedName name="A126037330R">Data18!$FK$1:$FK$10,Data18!$FK$11:$FK$17</definedName>
    <definedName name="A126037330R_Data">Data18!$FK$11:$FK$17</definedName>
    <definedName name="A126037330R_Latest">Data18!$FK$17</definedName>
    <definedName name="A126037334X">Data17!$GM$1:$GM$10,Data17!$GM$11:$GM$17</definedName>
    <definedName name="A126037334X_Data">Data17!$GM$11:$GM$17</definedName>
    <definedName name="A126037334X_Latest">Data17!$GM$17</definedName>
    <definedName name="A126037338J">Data18!$Q$1:$Q$10,Data18!$Q$11:$Q$17</definedName>
    <definedName name="A126037338J_Data">Data18!$Q$11:$Q$17</definedName>
    <definedName name="A126037338J_Latest">Data18!$Q$17</definedName>
    <definedName name="A126037342X">Data18!$AO$1:$AO$10,Data18!$AO$11:$AO$17</definedName>
    <definedName name="A126037342X_Data">Data18!$AO$11:$AO$17</definedName>
    <definedName name="A126037342X_Latest">Data18!$AO$17</definedName>
    <definedName name="A126037346J">Data18!$IE$1:$IE$10,Data18!$IE$11:$IE$17</definedName>
    <definedName name="A126037346J_Data">Data18!$IE$11:$IE$17</definedName>
    <definedName name="A126037346J_Latest">Data18!$IE$17</definedName>
    <definedName name="A126037350X">Data19!$AK$1:$AK$10,Data19!$AK$11:$AK$17</definedName>
    <definedName name="A126037350X_Data">Data19!$AK$11:$AK$17</definedName>
    <definedName name="A126037350X_Latest">Data19!$AK$17</definedName>
    <definedName name="A126037354J">Data17!$EQ$1:$EQ$10,Data17!$EQ$11:$EQ$17</definedName>
    <definedName name="A126037354J_Data">Data17!$EQ$11:$EQ$17</definedName>
    <definedName name="A126037354J_Latest">Data17!$EQ$17</definedName>
    <definedName name="A126037358T">Data18!$BG$1:$BG$10,Data18!$BG$11:$BG$17</definedName>
    <definedName name="A126037358T_Data">Data18!$BG$11:$BG$17</definedName>
    <definedName name="A126037358T_Latest">Data18!$BG$17</definedName>
    <definedName name="A126037362J">Data18!$DU$1:$DU$10,Data18!$DU$11:$DU$17</definedName>
    <definedName name="A126037362J_Data">Data18!$DU$11:$DU$17</definedName>
    <definedName name="A126037362J_Latest">Data18!$DU$17</definedName>
    <definedName name="A126037366T">Data17!$FO$1:$FO$10,Data17!$FO$11:$FO$17</definedName>
    <definedName name="A126037366T_Data">Data17!$FO$11:$FO$17</definedName>
    <definedName name="A126037366T_Latest">Data17!$FO$17</definedName>
    <definedName name="A126037370J">Data17!$HK$1:$HK$10,Data17!$HK$11:$HK$17</definedName>
    <definedName name="A126037370J_Data">Data17!$HK$11:$HK$17</definedName>
    <definedName name="A126037370J_Latest">Data17!$HK$17</definedName>
    <definedName name="A126037374T">Data17!$II$1:$II$10,Data17!$II$11:$II$17</definedName>
    <definedName name="A126037374T_Data">Data17!$II$11:$II$17</definedName>
    <definedName name="A126037374T_Latest">Data17!$II$17</definedName>
    <definedName name="A126037378A">Data18!$CW$1:$CW$10,Data18!$CW$11:$CW$17</definedName>
    <definedName name="A126037378A_Data">Data18!$CW$11:$CW$17</definedName>
    <definedName name="A126037378A_Latest">Data18!$CW$17</definedName>
    <definedName name="A126037382T">Data18!$EM$1:$EM$10,Data18!$EM$11:$EM$17</definedName>
    <definedName name="A126037382T_Data">Data18!$EM$11:$EM$17</definedName>
    <definedName name="A126037382T_Latest">Data18!$EM$17</definedName>
    <definedName name="A126037386A">Data20!$DA$1:$DA$10,Data20!$DA$11:$DA$17</definedName>
    <definedName name="A126037386A_Data">Data20!$DA$11:$DA$17</definedName>
    <definedName name="A126037386A_Latest">Data20!$DA$17</definedName>
    <definedName name="A126037390T">Data20!$DY$1:$DY$10,Data20!$DY$11:$DY$17</definedName>
    <definedName name="A126037390T_Data">Data20!$DY$11:$DY$17</definedName>
    <definedName name="A126037390T_Latest">Data20!$DY$17</definedName>
    <definedName name="A126037394A">Data20!$FU$1:$FU$10,Data20!$FU$11:$FU$17</definedName>
    <definedName name="A126037394A_Data">Data20!$FU$11:$FU$17</definedName>
    <definedName name="A126037394A_Latest">Data20!$FU$17</definedName>
    <definedName name="A126037398K">Data19!$IG$1:$IG$10,Data19!$IG$11:$IG$17</definedName>
    <definedName name="A126037398K_Data">Data19!$IG$11:$IG$17</definedName>
    <definedName name="A126037398K_Latest">Data19!$IG$17</definedName>
    <definedName name="A126037402R">Data20!$CC$1:$CC$10,Data20!$CC$11:$CC$17</definedName>
    <definedName name="A126037402R_Data">Data20!$CC$11:$CC$17</definedName>
    <definedName name="A126037402R_Latest">Data20!$CC$17</definedName>
    <definedName name="A126037406X">Data19!$DE$1:$DE$10,Data19!$DE$11:$DE$17</definedName>
    <definedName name="A126037406X_Data">Data19!$DE$11:$DE$17</definedName>
    <definedName name="A126037406X_Latest">Data19!$DE$17</definedName>
    <definedName name="A126037410R">Data19!$FY$1:$FY$10,Data19!$FY$11:$FY$17</definedName>
    <definedName name="A126037410R_Data">Data19!$FY$11:$FY$17</definedName>
    <definedName name="A126037410R_Latest">Data19!$FY$17</definedName>
    <definedName name="A126037414X">Data19!$GW$1:$GW$10,Data19!$GW$11:$GW$17</definedName>
    <definedName name="A126037414X_Data">Data19!$GW$11:$GW$17</definedName>
    <definedName name="A126037414X_Latest">Data19!$GW$17</definedName>
    <definedName name="A126037418J">Data20!$EW$1:$EW$10,Data20!$EW$11:$EW$17</definedName>
    <definedName name="A126037418J_Data">Data20!$EW$11:$EW$17</definedName>
    <definedName name="A126037418J_Latest">Data20!$EW$17</definedName>
    <definedName name="A126037422X">Data20!$GS$1:$GS$10,Data20!$GS$11:$GS$17</definedName>
    <definedName name="A126037422X_Data">Data20!$GS$11:$GS$17</definedName>
    <definedName name="A126037422X_Latest">Data20!$GS$17</definedName>
    <definedName name="A126037426J">Data19!$BI$1:$BI$10,Data19!$BI$11:$BI$17</definedName>
    <definedName name="A126037426J_Data">Data19!$BI$11:$BI$17</definedName>
    <definedName name="A126037426J_Latest">Data19!$BI$17</definedName>
    <definedName name="A126037430X">Data19!$HO$1:$HO$10,Data19!$HO$11:$HO$17</definedName>
    <definedName name="A126037430X_Data">Data19!$HO$11:$HO$17</definedName>
    <definedName name="A126037430X_Latest">Data19!$HO$17</definedName>
    <definedName name="A126037434J">Data20!$AM$1:$AM$10,Data20!$AM$11:$AM$17</definedName>
    <definedName name="A126037434J_Data">Data20!$AM$11:$AM$17</definedName>
    <definedName name="A126037434J_Latest">Data20!$AM$17</definedName>
    <definedName name="A126037438T">Data19!$CG$1:$CG$10,Data19!$CG$11:$CG$17</definedName>
    <definedName name="A126037438T_Data">Data19!$CG$11:$CG$17</definedName>
    <definedName name="A126037438T_Latest">Data19!$CG$17</definedName>
    <definedName name="A126037442J">Data19!$EC$1:$EC$10,Data19!$EC$11:$EC$17</definedName>
    <definedName name="A126037442J_Data">Data19!$EC$11:$EC$17</definedName>
    <definedName name="A126037442J_Latest">Data19!$EC$17</definedName>
    <definedName name="A126037446T">Data19!$FA$1:$FA$10,Data19!$FA$11:$FA$17</definedName>
    <definedName name="A126037446T_Data">Data19!$FA$11:$FA$17</definedName>
    <definedName name="A126037446T_Latest">Data19!$FA$17</definedName>
    <definedName name="A126037450J">Data20!$O$1:$O$10,Data20!$O$11:$O$17</definedName>
    <definedName name="A126037450J_Data">Data20!$O$11:$O$17</definedName>
    <definedName name="A126037450J_Latest">Data20!$O$17</definedName>
    <definedName name="A126037454T">Data20!$BE$1:$BE$10,Data20!$BE$11:$BE$17</definedName>
    <definedName name="A126037454T_Data">Data20!$BE$11:$BE$17</definedName>
    <definedName name="A126037454T_Latest">Data20!$BE$17</definedName>
    <definedName name="A126037458A">Data22!$S$1:$S$10,Data22!$S$11:$S$17</definedName>
    <definedName name="A126037458A_Data">Data22!$S$11:$S$17</definedName>
    <definedName name="A126037458A_Latest">Data22!$S$17</definedName>
    <definedName name="A126037462T">Data22!$AQ$1:$AQ$10,Data22!$AQ$11:$AQ$17</definedName>
    <definedName name="A126037462T_Data">Data22!$AQ$11:$AQ$17</definedName>
    <definedName name="A126037462T_Latest">Data22!$AQ$17</definedName>
    <definedName name="A126037466A">Data22!$CM$1:$CM$10,Data22!$CM$11:$CM$17</definedName>
    <definedName name="A126037466A_Data">Data22!$CM$11:$CM$17</definedName>
    <definedName name="A126037466A_Latest">Data22!$CM$17</definedName>
    <definedName name="A126037470T">Data21!$EY$1:$EY$10,Data21!$EY$11:$EY$17</definedName>
    <definedName name="A126037470T_Data">Data21!$EY$11:$EY$17</definedName>
    <definedName name="A126037470T_Latest">Data21!$EY$17</definedName>
    <definedName name="A126037474A">Data21!$IK$1:$IK$10,Data21!$IK$11:$IK$17</definedName>
    <definedName name="A126037474A_Data">Data21!$IK$11:$IK$17</definedName>
    <definedName name="A126037474A_Latest">Data21!$IK$17</definedName>
    <definedName name="A126037478K">Data21!$W$1:$W$10,Data21!$W$11:$W$17</definedName>
    <definedName name="A126037478K_Data">Data21!$W$11:$W$17</definedName>
    <definedName name="A126037478K_Latest">Data21!$W$17</definedName>
    <definedName name="A126037482A">Data21!$CQ$1:$CQ$10,Data21!$CQ$11:$CQ$17</definedName>
    <definedName name="A126037482A_Data">Data21!$CQ$11:$CQ$17</definedName>
    <definedName name="A126037482A_Latest">Data21!$CQ$17</definedName>
    <definedName name="A126037486K">Data21!$DO$1:$DO$10,Data21!$DO$11:$DO$17</definedName>
    <definedName name="A126037486K_Data">Data21!$DO$11:$DO$17</definedName>
    <definedName name="A126037486K_Latest">Data21!$DO$17</definedName>
    <definedName name="A126037490A">Data22!$BO$1:$BO$10,Data22!$BO$11:$BO$17</definedName>
    <definedName name="A126037490A_Data">Data22!$BO$11:$BO$17</definedName>
    <definedName name="A126037490A_Latest">Data22!$BO$17</definedName>
    <definedName name="A126037494K">Data22!$DK$1:$DK$10,Data22!$DK$11:$DK$17</definedName>
    <definedName name="A126037494K_Data">Data22!$DK$11:$DK$17</definedName>
    <definedName name="A126037494K_Latest">Data22!$DK$17</definedName>
    <definedName name="A126037498V">Data20!$HQ$1:$HQ$10,Data20!$HQ$11:$HQ$17</definedName>
    <definedName name="A126037498V_Data">Data20!$HQ$11:$HQ$17</definedName>
    <definedName name="A126037498V_Latest">Data20!$HQ$17</definedName>
    <definedName name="A126037502X">Data21!$EG$1:$EG$10,Data21!$EG$11:$EG$17</definedName>
    <definedName name="A126037502X_Data">Data21!$EG$11:$EG$17</definedName>
    <definedName name="A126037502X_Latest">Data21!$EG$17</definedName>
    <definedName name="A126037506J">Data21!$GU$1:$GU$10,Data21!$GU$11:$GU$17</definedName>
    <definedName name="A126037506J_Data">Data21!$GU$11:$GU$17</definedName>
    <definedName name="A126037506J_Latest">Data21!$GU$17</definedName>
    <definedName name="A126037510X">Data20!$IO$1:$IO$10,Data20!$IO$11:$IO$17</definedName>
    <definedName name="A126037510X_Data">Data20!$IO$11:$IO$17</definedName>
    <definedName name="A126037510X_Latest">Data20!$IO$17</definedName>
    <definedName name="A126037514J">Data21!$AU$1:$AU$10,Data21!$AU$11:$AU$17</definedName>
    <definedName name="A126037514J_Data">Data21!$AU$11:$AU$17</definedName>
    <definedName name="A126037514J_Latest">Data21!$AU$17</definedName>
    <definedName name="A126037518T">Data21!$BS$1:$BS$10,Data21!$BS$11:$BS$17</definedName>
    <definedName name="A126037518T_Data">Data21!$BS$11:$BS$17</definedName>
    <definedName name="A126037518T_Latest">Data21!$BS$17</definedName>
    <definedName name="A126037522J">Data21!$FW$1:$FW$10,Data21!$FW$11:$FW$17</definedName>
    <definedName name="A126037522J_Data">Data21!$FW$11:$FW$17</definedName>
    <definedName name="A126037522J_Latest">Data21!$FW$17</definedName>
    <definedName name="A126037526T">Data21!$HM$1:$HM$10,Data21!$HM$11:$HM$17</definedName>
    <definedName name="A126037526T_Data">Data21!$HM$11:$HM$17</definedName>
    <definedName name="A126037526T_Latest">Data21!$HM$17</definedName>
    <definedName name="A126037530J">Data12!$AI$1:$AI$10,Data12!$AI$11:$AI$17</definedName>
    <definedName name="A126037530J_Data">Data12!$AI$11:$AI$17</definedName>
    <definedName name="A126037530J_Latest">Data12!$AI$17</definedName>
    <definedName name="A126037534T">Data12!$BG$1:$BG$10,Data12!$BG$11:$BG$17</definedName>
    <definedName name="A126037534T_Data">Data12!$BG$11:$BG$17</definedName>
    <definedName name="A126037534T_Latest">Data12!$BG$17</definedName>
    <definedName name="A126037538A">Data12!$DC$1:$DC$10,Data12!$DC$11:$DC$17</definedName>
    <definedName name="A126037538A_Data">Data12!$DC$11:$DC$17</definedName>
    <definedName name="A126037538A_Latest">Data12!$DC$17</definedName>
    <definedName name="A126037542T">Data11!$FO$1:$FO$10,Data11!$FO$11:$FO$17</definedName>
    <definedName name="A126037542T_Data">Data11!$FO$11:$FO$17</definedName>
    <definedName name="A126037542T_Latest">Data11!$FO$17</definedName>
    <definedName name="A126037546A">Data12!$K$1:$K$10,Data12!$K$11:$K$17</definedName>
    <definedName name="A126037546A_Data">Data12!$K$11:$K$17</definedName>
    <definedName name="A126037546A_Latest">Data12!$K$17</definedName>
    <definedName name="A126037550T">Data11!$AM$1:$AM$10,Data11!$AM$11:$AM$17</definedName>
    <definedName name="A126037550T_Data">Data11!$AM$11:$AM$17</definedName>
    <definedName name="A126037550T_Latest">Data11!$AM$17</definedName>
    <definedName name="A126037554A">Data11!$DG$1:$DG$10,Data11!$DG$11:$DG$17</definedName>
    <definedName name="A126037554A_Data">Data11!$DG$11:$DG$17</definedName>
    <definedName name="A126037554A_Latest">Data11!$DG$17</definedName>
    <definedName name="A126037558K">Data11!$EE$1:$EE$10,Data11!$EE$11:$EE$17</definedName>
    <definedName name="A126037558K_Data">Data11!$EE$11:$EE$17</definedName>
    <definedName name="A126037558K_Latest">Data11!$EE$17</definedName>
    <definedName name="A126037562A">Data12!$CE$1:$CE$10,Data12!$CE$11:$CE$17</definedName>
    <definedName name="A126037562A_Data">Data12!$CE$11:$CE$17</definedName>
    <definedName name="A126037562A_Latest">Data12!$CE$17</definedName>
    <definedName name="A126037566K">Data12!$EA$1:$EA$10,Data12!$EA$11:$EA$17</definedName>
    <definedName name="A126037566K_Data">Data12!$EA$11:$EA$17</definedName>
    <definedName name="A126037566K_Latest">Data12!$EA$17</definedName>
    <definedName name="A126037570A">Data10!$IG$1:$IG$10,Data10!$IG$11:$IG$17</definedName>
    <definedName name="A126037570A_Data">Data10!$IG$11:$IG$17</definedName>
    <definedName name="A126037570A_Latest">Data10!$IG$17</definedName>
    <definedName name="A126037574K">Data11!$EW$1:$EW$10,Data11!$EW$11:$EW$17</definedName>
    <definedName name="A126037574K_Data">Data11!$EW$11:$EW$17</definedName>
    <definedName name="A126037574K_Latest">Data11!$EW$17</definedName>
    <definedName name="A126037578V">Data11!$HK$1:$HK$10,Data11!$HK$11:$HK$17</definedName>
    <definedName name="A126037578V_Data">Data11!$HK$11:$HK$17</definedName>
    <definedName name="A126037578V_Latest">Data11!$HK$17</definedName>
    <definedName name="A126037582K">Data11!$O$1:$O$10,Data11!$O$11:$O$17</definedName>
    <definedName name="A126037582K_Data">Data11!$O$11:$O$17</definedName>
    <definedName name="A126037582K_Latest">Data11!$O$17</definedName>
    <definedName name="A126037586V">Data11!$BK$1:$BK$10,Data11!$BK$11:$BK$17</definedName>
    <definedName name="A126037586V_Data">Data11!$BK$11:$BK$17</definedName>
    <definedName name="A126037586V_Latest">Data11!$BK$17</definedName>
    <definedName name="A126037590K">Data11!$CI$1:$CI$10,Data11!$CI$11:$CI$17</definedName>
    <definedName name="A126037590K_Data">Data11!$CI$11:$CI$17</definedName>
    <definedName name="A126037590K_Latest">Data11!$CI$17</definedName>
    <definedName name="A126037594V">Data11!$GM$1:$GM$10,Data11!$GM$11:$GM$17</definedName>
    <definedName name="A126037594V_Data">Data11!$GM$11:$GM$17</definedName>
    <definedName name="A126037594V_Latest">Data11!$GM$17</definedName>
    <definedName name="A126037598C">Data11!$IC$1:$IC$10,Data11!$IC$11:$IC$17</definedName>
    <definedName name="A126037598C_Data">Data11!$IC$11:$IC$17</definedName>
    <definedName name="A126037598C_Latest">Data11!$IC$17</definedName>
    <definedName name="A126037602J">Data15!$DI$1:$DI$10,Data15!$DI$11:$DI$17</definedName>
    <definedName name="A126037602J_Data">Data15!$DI$11:$DI$17</definedName>
    <definedName name="A126037602J_Latest">Data15!$DI$17</definedName>
    <definedName name="A126037606T">Data15!$EG$1:$EG$10,Data15!$EG$11:$EG$17</definedName>
    <definedName name="A126037606T_Data">Data15!$EG$11:$EG$17</definedName>
    <definedName name="A126037606T_Latest">Data15!$EG$17</definedName>
    <definedName name="A126037610J">Data15!$GC$1:$GC$10,Data15!$GC$11:$GC$17</definedName>
    <definedName name="A126037610J_Data">Data15!$GC$11:$GC$17</definedName>
    <definedName name="A126037610J_Latest">Data15!$GC$17</definedName>
    <definedName name="A126037614T">Data14!$IO$1:$IO$10,Data14!$IO$11:$IO$17</definedName>
    <definedName name="A126037614T_Data">Data14!$IO$11:$IO$17</definedName>
    <definedName name="A126037614T_Latest">Data14!$IO$17</definedName>
    <definedName name="A126037618A">Data15!$CK$1:$CK$10,Data15!$CK$11:$CK$17</definedName>
    <definedName name="A126037618A_Data">Data15!$CK$11:$CK$17</definedName>
    <definedName name="A126037618A_Latest">Data15!$CK$17</definedName>
    <definedName name="A126037622T">Data14!$DM$1:$DM$10,Data14!$DM$11:$DM$17</definedName>
    <definedName name="A126037622T_Data">Data14!$DM$11:$DM$17</definedName>
    <definedName name="A126037622T_Latest">Data14!$DM$17</definedName>
    <definedName name="A126037626A">Data14!$GG$1:$GG$10,Data14!$GG$11:$GG$17</definedName>
    <definedName name="A126037626A_Data">Data14!$GG$11:$GG$17</definedName>
    <definedName name="A126037626A_Latest">Data14!$GG$17</definedName>
    <definedName name="A126037630T">Data14!$HE$1:$HE$10,Data14!$HE$11:$HE$17</definedName>
    <definedName name="A126037630T_Data">Data14!$HE$11:$HE$17</definedName>
    <definedName name="A126037630T_Latest">Data14!$HE$17</definedName>
    <definedName name="A126037634A">Data15!$FE$1:$FE$10,Data15!$FE$11:$FE$17</definedName>
    <definedName name="A126037634A_Data">Data15!$FE$11:$FE$17</definedName>
    <definedName name="A126037634A_Latest">Data15!$FE$17</definedName>
    <definedName name="A126037638K">Data15!$HA$1:$HA$10,Data15!$HA$11:$HA$17</definedName>
    <definedName name="A126037638K_Data">Data15!$HA$11:$HA$17</definedName>
    <definedName name="A126037638K_Latest">Data15!$HA$17</definedName>
    <definedName name="A126037642A">Data14!$BQ$1:$BQ$10,Data14!$BQ$11:$BQ$17</definedName>
    <definedName name="A126037642A_Data">Data14!$BQ$11:$BQ$17</definedName>
    <definedName name="A126037642A_Latest">Data14!$BQ$17</definedName>
    <definedName name="A126037646K">Data14!$HW$1:$HW$10,Data14!$HW$11:$HW$17</definedName>
    <definedName name="A126037646K_Data">Data14!$HW$11:$HW$17</definedName>
    <definedName name="A126037646K_Latest">Data14!$HW$17</definedName>
    <definedName name="A126037650A">Data15!$AU$1:$AU$10,Data15!$AU$11:$AU$17</definedName>
    <definedName name="A126037650A_Data">Data15!$AU$11:$AU$17</definedName>
    <definedName name="A126037650A_Latest">Data15!$AU$17</definedName>
    <definedName name="A126037654K">Data14!$CO$1:$CO$10,Data14!$CO$11:$CO$17</definedName>
    <definedName name="A126037654K_Data">Data14!$CO$11:$CO$17</definedName>
    <definedName name="A126037654K_Latest">Data14!$CO$17</definedName>
    <definedName name="A126037658V">Data14!$EK$1:$EK$10,Data14!$EK$11:$EK$17</definedName>
    <definedName name="A126037658V_Data">Data14!$EK$11:$EK$17</definedName>
    <definedName name="A126037658V_Latest">Data14!$EK$17</definedName>
    <definedName name="A126037662K">Data14!$FI$1:$FI$10,Data14!$FI$11:$FI$17</definedName>
    <definedName name="A126037662K_Data">Data14!$FI$11:$FI$17</definedName>
    <definedName name="A126037662K_Latest">Data14!$FI$17</definedName>
    <definedName name="A126037666V">Data15!$W$1:$W$10,Data15!$W$11:$W$17</definedName>
    <definedName name="A126037666V_Data">Data15!$W$11:$W$17</definedName>
    <definedName name="A126037666V_Latest">Data15!$W$17</definedName>
    <definedName name="A126037670K">Data15!$BM$1:$BM$10,Data15!$BM$11:$BM$17</definedName>
    <definedName name="A126037670K_Data">Data15!$BM$11:$BM$17</definedName>
    <definedName name="A126037670K_Latest">Data15!$BM$17</definedName>
    <definedName name="A126037674V">Data17!$AA$1:$AA$10,Data17!$AA$11:$AA$17</definedName>
    <definedName name="A126037674V_Data">Data17!$AA$11:$AA$17</definedName>
    <definedName name="A126037674V_Latest">Data17!$AA$17</definedName>
    <definedName name="A126037678C">Data17!$AY$1:$AY$10,Data17!$AY$11:$AY$17</definedName>
    <definedName name="A126037678C_Data">Data17!$AY$11:$AY$17</definedName>
    <definedName name="A126037678C_Latest">Data17!$AY$17</definedName>
    <definedName name="A126037682V">Data17!$CU$1:$CU$10,Data17!$CU$11:$CU$17</definedName>
    <definedName name="A126037682V_Data">Data17!$CU$11:$CU$17</definedName>
    <definedName name="A126037682V_Latest">Data17!$CU$17</definedName>
    <definedName name="A126037686C">Data16!$FG$1:$FG$10,Data16!$FG$11:$FG$17</definedName>
    <definedName name="A126037686C_Data">Data16!$FG$11:$FG$17</definedName>
    <definedName name="A126037686C_Latest">Data16!$FG$17</definedName>
    <definedName name="A126037690V">Data17!$C$1:$C$10,Data17!$C$11:$C$17</definedName>
    <definedName name="A126037690V_Data">Data17!$C$11:$C$17</definedName>
    <definedName name="A126037690V_Latest">Data17!$C$17</definedName>
    <definedName name="A126037694C">Data16!$AE$1:$AE$10,Data16!$AE$11:$AE$17</definedName>
    <definedName name="A126037694C_Data">Data16!$AE$11:$AE$17</definedName>
    <definedName name="A126037694C_Latest">Data16!$AE$17</definedName>
    <definedName name="A126037698L">Data16!$CY$1:$CY$10,Data16!$CY$11:$CY$17</definedName>
    <definedName name="A126037698L_Data">Data16!$CY$11:$CY$17</definedName>
    <definedName name="A126037698L_Latest">Data16!$CY$17</definedName>
    <definedName name="A126037702T">Data16!$DW$1:$DW$10,Data16!$DW$11:$DW$17</definedName>
    <definedName name="A126037702T_Data">Data16!$DW$11:$DW$17</definedName>
    <definedName name="A126037702T_Latest">Data16!$DW$17</definedName>
    <definedName name="A126037706A">Data17!$BW$1:$BW$10,Data17!$BW$11:$BW$17</definedName>
    <definedName name="A126037706A_Data">Data17!$BW$11:$BW$17</definedName>
    <definedName name="A126037706A_Latest">Data17!$BW$17</definedName>
    <definedName name="A126037710T">Data17!$DS$1:$DS$10,Data17!$DS$11:$DS$17</definedName>
    <definedName name="A126037710T_Data">Data17!$DS$11:$DS$17</definedName>
    <definedName name="A126037710T_Latest">Data17!$DS$17</definedName>
    <definedName name="A126037714A">Data15!$HY$1:$HY$10,Data15!$HY$11:$HY$17</definedName>
    <definedName name="A126037714A_Data">Data15!$HY$11:$HY$17</definedName>
    <definedName name="A126037714A_Latest">Data15!$HY$17</definedName>
    <definedName name="A126037718K">Data16!$EO$1:$EO$10,Data16!$EO$11:$EO$17</definedName>
    <definedName name="A126037718K_Data">Data16!$EO$11:$EO$17</definedName>
    <definedName name="A126037718K_Latest">Data16!$EO$17</definedName>
    <definedName name="A126037722A">Data16!$HC$1:$HC$10,Data16!$HC$11:$HC$17</definedName>
    <definedName name="A126037722A_Data">Data16!$HC$11:$HC$17</definedName>
    <definedName name="A126037722A_Latest">Data16!$HC$17</definedName>
    <definedName name="A126037726K">Data16!$G$1:$G$10,Data16!$G$11:$G$17</definedName>
    <definedName name="A126037726K_Data">Data16!$G$11:$G$17</definedName>
    <definedName name="A126037726K_Latest">Data16!$G$17</definedName>
    <definedName name="A126037730A">Data16!$BC$1:$BC$10,Data16!$BC$11:$BC$17</definedName>
    <definedName name="A126037730A_Data">Data16!$BC$11:$BC$17</definedName>
    <definedName name="A126037730A_Latest">Data16!$BC$17</definedName>
    <definedName name="A126037734K">Data16!$CA$1:$CA$10,Data16!$CA$11:$CA$17</definedName>
    <definedName name="A126037734K_Data">Data16!$CA$11:$CA$17</definedName>
    <definedName name="A126037734K_Latest">Data16!$CA$17</definedName>
    <definedName name="A126037738V">Data16!$GE$1:$GE$10,Data16!$GE$11:$GE$17</definedName>
    <definedName name="A126037738V_Data">Data16!$GE$11:$GE$17</definedName>
    <definedName name="A126037738V_Latest">Data16!$GE$17</definedName>
    <definedName name="A126037742K">Data16!$HU$1:$HU$10,Data16!$HU$11:$HU$17</definedName>
    <definedName name="A126037742K_Data">Data16!$HU$11:$HU$17</definedName>
    <definedName name="A126037742K_Latest">Data16!$HU$17</definedName>
    <definedName name="A126037746V">Data5!$DV$1:$DV$10,Data5!$DV$11:$DV$17</definedName>
    <definedName name="A126037746V_Data">Data5!$DV$11:$DV$17</definedName>
    <definedName name="A126037746V_Latest">Data5!$DV$17</definedName>
    <definedName name="A126037750K">Data5!$ET$1:$ET$10,Data5!$ET$11:$ET$17</definedName>
    <definedName name="A126037750K_Data">Data5!$ET$11:$ET$17</definedName>
    <definedName name="A126037750K_Latest">Data5!$ET$17</definedName>
    <definedName name="A126037754V">Data5!$GP$1:$GP$10,Data5!$GP$11:$GP$17</definedName>
    <definedName name="A126037754V_Data">Data5!$GP$11:$GP$17</definedName>
    <definedName name="A126037754V_Latest">Data5!$GP$17</definedName>
    <definedName name="A126037758C">Data5!$L$1:$L$10,Data5!$L$11:$L$17</definedName>
    <definedName name="A126037758C_Data">Data5!$L$11:$L$17</definedName>
    <definedName name="A126037758C_Latest">Data5!$L$17</definedName>
    <definedName name="A126037762V">Data5!$CX$1:$CX$10,Data5!$CX$11:$CX$17</definedName>
    <definedName name="A126037762V_Data">Data5!$CX$11:$CX$17</definedName>
    <definedName name="A126037762V_Latest">Data5!$CX$17</definedName>
    <definedName name="A126037766C">Data4!$DZ$1:$DZ$10,Data4!$DZ$11:$DZ$17</definedName>
    <definedName name="A126037766C_Data">Data4!$DZ$11:$DZ$17</definedName>
    <definedName name="A126037766C_Latest">Data4!$DZ$17</definedName>
    <definedName name="A126037770V">Data4!$GT$1:$GT$10,Data4!$GT$11:$GT$17</definedName>
    <definedName name="A126037770V_Data">Data4!$GT$11:$GT$17</definedName>
    <definedName name="A126037770V_Latest">Data4!$GT$17</definedName>
    <definedName name="A126037774C">Data4!$HR$1:$HR$10,Data4!$HR$11:$HR$17</definedName>
    <definedName name="A126037774C_Data">Data4!$HR$11:$HR$17</definedName>
    <definedName name="A126037774C_Latest">Data4!$HR$17</definedName>
    <definedName name="A126037778L">Data5!$FR$1:$FR$10,Data5!$FR$11:$FR$17</definedName>
    <definedName name="A126037778L_Data">Data5!$FR$11:$FR$17</definedName>
    <definedName name="A126037778L_Latest">Data5!$FR$17</definedName>
    <definedName name="A126037782C">Data5!$HN$1:$HN$10,Data5!$HN$11:$HN$17</definedName>
    <definedName name="A126037782C_Data">Data5!$HN$11:$HN$17</definedName>
    <definedName name="A126037782C_Latest">Data5!$HN$17</definedName>
    <definedName name="A126037786L">Data4!$CD$1:$CD$10,Data4!$CD$11:$CD$17</definedName>
    <definedName name="A126037786L_Data">Data4!$CD$11:$CD$17</definedName>
    <definedName name="A126037786L_Latest">Data4!$CD$17</definedName>
    <definedName name="A126037790C">Data4!$IJ$1:$IJ$10,Data4!$IJ$11:$IJ$17</definedName>
    <definedName name="A126037790C_Data">Data4!$IJ$11:$IJ$17</definedName>
    <definedName name="A126037790C_Latest">Data4!$IJ$17</definedName>
    <definedName name="A126037794L">Data5!$BH$1:$BH$10,Data5!$BH$11:$BH$17</definedName>
    <definedName name="A126037794L_Data">Data5!$BH$11:$BH$17</definedName>
    <definedName name="A126037794L_Latest">Data5!$BH$17</definedName>
    <definedName name="A126037798W">Data4!$DB$1:$DB$10,Data4!$DB$11:$DB$17</definedName>
    <definedName name="A126037798W_Data">Data4!$DB$11:$DB$17</definedName>
    <definedName name="A126037798W_Latest">Data4!$DB$17</definedName>
    <definedName name="A126037802A">Data4!$EX$1:$EX$10,Data4!$EX$11:$EX$17</definedName>
    <definedName name="A126037802A_Data">Data4!$EX$11:$EX$17</definedName>
    <definedName name="A126037802A_Latest">Data4!$EX$17</definedName>
    <definedName name="A126037806K">Data4!$FV$1:$FV$10,Data4!$FV$11:$FV$17</definedName>
    <definedName name="A126037806K_Data">Data4!$FV$11:$FV$17</definedName>
    <definedName name="A126037806K_Latest">Data4!$FV$17</definedName>
    <definedName name="A126037810A">Data5!$AJ$1:$AJ$10,Data5!$AJ$11:$AJ$17</definedName>
    <definedName name="A126037810A_Data">Data5!$AJ$11:$AJ$17</definedName>
    <definedName name="A126037810A_Latest">Data5!$AJ$17</definedName>
    <definedName name="A126037814K">Data5!$BZ$1:$BZ$10,Data5!$BZ$11:$BZ$17</definedName>
    <definedName name="A126037814K_Data">Data5!$BZ$11:$BZ$17</definedName>
    <definedName name="A126037814K_Latest">Data5!$BZ$17</definedName>
    <definedName name="A126038394V">Data5!$EQ$1:$EQ$10,Data5!$EQ$11:$EQ$17</definedName>
    <definedName name="A126038394V_Data">Data5!$EQ$11:$EQ$17</definedName>
    <definedName name="A126038394V_Latest">Data5!$EQ$17</definedName>
    <definedName name="A126038398C">Data5!$FO$1:$FO$10,Data5!$FO$11:$FO$17</definedName>
    <definedName name="A126038398C_Data">Data5!$FO$11:$FO$17</definedName>
    <definedName name="A126038398C_Latest">Data5!$FO$17</definedName>
    <definedName name="A126038402J">Data5!$HK$1:$HK$10,Data5!$HK$11:$HK$17</definedName>
    <definedName name="A126038402J_Data">Data5!$HK$11:$HK$17</definedName>
    <definedName name="A126038402J_Latest">Data5!$HK$17</definedName>
    <definedName name="A126038406T">Data5!$AG$1:$AG$10,Data5!$AG$11:$AG$17</definedName>
    <definedName name="A126038406T_Data">Data5!$AG$11:$AG$17</definedName>
    <definedName name="A126038406T_Latest">Data5!$AG$17</definedName>
    <definedName name="A126038410J">Data5!$DS$1:$DS$10,Data5!$DS$11:$DS$17</definedName>
    <definedName name="A126038410J_Data">Data5!$DS$11:$DS$17</definedName>
    <definedName name="A126038410J_Latest">Data5!$DS$17</definedName>
    <definedName name="A126038414T">Data4!$EU$1:$EU$10,Data4!$EU$11:$EU$17</definedName>
    <definedName name="A126038414T_Data">Data4!$EU$11:$EU$17</definedName>
    <definedName name="A126038414T_Latest">Data4!$EU$17</definedName>
    <definedName name="A126038418A">Data4!$HO$1:$HO$10,Data4!$HO$11:$HO$17</definedName>
    <definedName name="A126038418A_Data">Data4!$HO$11:$HO$17</definedName>
    <definedName name="A126038418A_Latest">Data4!$HO$17</definedName>
    <definedName name="A126038426A">Data5!$GM$1:$GM$10,Data5!$GM$11:$GM$17</definedName>
    <definedName name="A126038426A_Data">Data5!$GM$11:$GM$17</definedName>
    <definedName name="A126038426A_Latest">Data5!$GM$17</definedName>
    <definedName name="A126038430T">Data5!$II$1:$II$10,Data5!$II$11:$II$17</definedName>
    <definedName name="A126038430T_Data">Data5!$II$11:$II$17</definedName>
    <definedName name="A126038430T_Latest">Data5!$II$17</definedName>
    <definedName name="A126038434A">Data4!$CY$1:$CY$10,Data4!$CY$11:$CY$17</definedName>
    <definedName name="A126038434A_Data">Data4!$CY$11:$CY$17</definedName>
    <definedName name="A126038434A_Latest">Data4!$CY$17</definedName>
    <definedName name="A126038446K">Data4!$DW$1:$DW$10,Data4!$DW$11:$DW$17</definedName>
    <definedName name="A126038446K_Data">Data4!$DW$11:$DW$17</definedName>
    <definedName name="A126038446K_Latest">Data4!$DW$17</definedName>
    <definedName name="A126038450A">Data4!$FS$1:$FS$10,Data4!$FS$11:$FS$17</definedName>
    <definedName name="A126038450A_Data">Data4!$FS$11:$FS$17</definedName>
    <definedName name="A126038450A_Latest">Data4!$FS$17</definedName>
    <definedName name="A126038454K">Data4!$GQ$1:$GQ$10,Data4!$GQ$11:$GQ$17</definedName>
    <definedName name="A126038454K_Data">Data4!$GQ$11:$GQ$17</definedName>
    <definedName name="A126038454K_Latest">Data4!$GQ$17</definedName>
    <definedName name="A126038458V">Data5!$BE$1:$BE$10,Data5!$BE$11:$BE$17</definedName>
    <definedName name="A126038458V_Data">Data5!$BE$11:$BE$17</definedName>
    <definedName name="A126038458V_Latest">Data5!$BE$17</definedName>
    <definedName name="A126038462K">Data5!$CU$1:$CU$10,Data5!$CU$11:$CU$17</definedName>
    <definedName name="A126038462K_Data">Data5!$CU$11:$CU$17</definedName>
    <definedName name="A126038462K_Latest">Data5!$CU$17</definedName>
    <definedName name="A126039042J">Data5!$EE$1:$EE$10,Data5!$EE$11:$EE$17</definedName>
    <definedName name="A126039042J_Data">Data5!$EE$11:$EE$17</definedName>
    <definedName name="A126039042J_Latest">Data5!$EE$17</definedName>
    <definedName name="A126039046T">Data5!$FC$1:$FC$10,Data5!$FC$11:$FC$17</definedName>
    <definedName name="A126039046T_Data">Data5!$FC$11:$FC$17</definedName>
    <definedName name="A126039046T_Latest">Data5!$FC$17</definedName>
    <definedName name="A126039050J">Data5!$GY$1:$GY$10,Data5!$GY$11:$GY$17</definedName>
    <definedName name="A126039050J_Data">Data5!$GY$11:$GY$17</definedName>
    <definedName name="A126039050J_Latest">Data5!$GY$17</definedName>
    <definedName name="A126039054T">Data5!$U$1:$U$10,Data5!$U$11:$U$17</definedName>
    <definedName name="A126039054T_Data">Data5!$U$11:$U$17</definedName>
    <definedName name="A126039054T_Latest">Data5!$U$17</definedName>
    <definedName name="A126039058A">Data5!$DG$1:$DG$10,Data5!$DG$11:$DG$17</definedName>
    <definedName name="A126039058A_Data">Data5!$DG$11:$DG$17</definedName>
    <definedName name="A126039058A_Latest">Data5!$DG$17</definedName>
    <definedName name="A126039062T">Data4!$EI$1:$EI$10,Data4!$EI$11:$EI$17</definedName>
    <definedName name="A126039062T_Data">Data4!$EI$11:$EI$17</definedName>
    <definedName name="A126039062T_Latest">Data4!$EI$17</definedName>
    <definedName name="A126039066A">Data4!$HC$1:$HC$10,Data4!$HC$11:$HC$17</definedName>
    <definedName name="A126039066A_Data">Data4!$HC$11:$HC$17</definedName>
    <definedName name="A126039066A_Latest">Data4!$HC$17</definedName>
    <definedName name="A126039070T">Data4!$IA$1:$IA$10,Data4!$IA$11:$IA$17</definedName>
    <definedName name="A126039070T_Data">Data4!$IA$11:$IA$17</definedName>
    <definedName name="A126039070T_Latest">Data4!$IA$17</definedName>
    <definedName name="A126039074A">Data5!$GA$1:$GA$10,Data5!$GA$11:$GA$17</definedName>
    <definedName name="A126039074A_Data">Data5!$GA$11:$GA$17</definedName>
    <definedName name="A126039074A_Latest">Data5!$GA$17</definedName>
    <definedName name="A126039078K">Data5!$HW$1:$HW$10,Data5!$HW$11:$HW$17</definedName>
    <definedName name="A126039078K_Data">Data5!$HW$11:$HW$17</definedName>
    <definedName name="A126039078K_Latest">Data5!$HW$17</definedName>
    <definedName name="A126039082A">Data4!$CM$1:$CM$10,Data4!$CM$11:$CM$17</definedName>
    <definedName name="A126039082A_Data">Data4!$CM$11:$CM$17</definedName>
    <definedName name="A126039082A_Latest">Data4!$CM$17</definedName>
    <definedName name="A126039086K">Data5!$C$1:$C$10,Data5!$C$11:$C$17</definedName>
    <definedName name="A126039086K_Data">Data5!$C$11:$C$17</definedName>
    <definedName name="A126039086K_Latest">Data5!$C$17</definedName>
    <definedName name="A126039090A">Data5!$BQ$1:$BQ$10,Data5!$BQ$11:$BQ$17</definedName>
    <definedName name="A126039090A_Data">Data5!$BQ$11:$BQ$17</definedName>
    <definedName name="A126039090A_Latest">Data5!$BQ$17</definedName>
    <definedName name="A126039094K">Data4!$DK$1:$DK$10,Data4!$DK$11:$DK$17</definedName>
    <definedName name="A126039094K_Data">Data4!$DK$11:$DK$17</definedName>
    <definedName name="A126039094K_Latest">Data4!$DK$17</definedName>
    <definedName name="A126039098V">Data4!$FG$1:$FG$10,Data4!$FG$11:$FG$17</definedName>
    <definedName name="A126039098V_Data">Data4!$FG$11:$FG$17</definedName>
    <definedName name="A126039098V_Latest">Data4!$FG$17</definedName>
    <definedName name="A126039102X">Data4!$GE$1:$GE$10,Data4!$GE$11:$GE$17</definedName>
    <definedName name="A126039102X_Data">Data4!$GE$11:$GE$17</definedName>
    <definedName name="A126039102X_Latest">Data4!$GE$17</definedName>
    <definedName name="A126039106J">Data5!$AS$1:$AS$10,Data5!$AS$11:$AS$17</definedName>
    <definedName name="A126039106J_Data">Data5!$AS$11:$AS$17</definedName>
    <definedName name="A126039106J_Latest">Data5!$AS$17</definedName>
    <definedName name="A126039110X">Data5!$CI$1:$CI$10,Data5!$CI$11:$CI$17</definedName>
    <definedName name="A126039110X_Data">Data5!$CI$11:$CI$17</definedName>
    <definedName name="A126039110X_Latest">Data5!$CI$17</definedName>
    <definedName name="A126039690F">Data5!$EN$1:$EN$10,Data5!$EN$11:$EN$17</definedName>
    <definedName name="A126039690F_Data">Data5!$EN$11:$EN$17</definedName>
    <definedName name="A126039690F_Latest">Data5!$EN$17</definedName>
    <definedName name="A126039694R">Data5!$FL$1:$FL$10,Data5!$FL$11:$FL$17</definedName>
    <definedName name="A126039694R_Data">Data5!$FL$11:$FL$17</definedName>
    <definedName name="A126039694R_Latest">Data5!$FL$17</definedName>
    <definedName name="A126039698X">Data5!$HH$1:$HH$10,Data5!$HH$11:$HH$17</definedName>
    <definedName name="A126039698X_Data">Data5!$HH$11:$HH$17</definedName>
    <definedName name="A126039698X_Latest">Data5!$HH$17</definedName>
    <definedName name="A126039702C">Data5!$AD$1:$AD$10,Data5!$AD$11:$AD$17</definedName>
    <definedName name="A126039702C_Data">Data5!$AD$11:$AD$17</definedName>
    <definedName name="A126039702C_Latest">Data5!$AD$17</definedName>
    <definedName name="A126039706L">Data5!$DP$1:$DP$10,Data5!$DP$11:$DP$17</definedName>
    <definedName name="A126039706L_Data">Data5!$DP$11:$DP$17</definedName>
    <definedName name="A126039706L_Latest">Data5!$DP$17</definedName>
    <definedName name="A126039710C">Data4!$ER$1:$ER$10,Data4!$ER$11:$ER$17</definedName>
    <definedName name="A126039710C_Data">Data4!$ER$11:$ER$17</definedName>
    <definedName name="A126039710C_Latest">Data4!$ER$17</definedName>
    <definedName name="A126039714L">Data4!$HL$1:$HL$10,Data4!$HL$11:$HL$17</definedName>
    <definedName name="A126039714L_Data">Data4!$HL$11:$HL$17</definedName>
    <definedName name="A126039714L_Latest">Data4!$HL$17</definedName>
    <definedName name="A126039718W">Data4!$IG$1:$IG$10,Data4!$IG$11:$IG$17</definedName>
    <definedName name="A126039718W_Data">Data4!$IG$11:$IG$17</definedName>
    <definedName name="A126039718W_Latest">Data4!$IG$17</definedName>
    <definedName name="A126039722L">Data5!$GJ$1:$GJ$10,Data5!$GJ$11:$GJ$17</definedName>
    <definedName name="A126039722L_Data">Data5!$GJ$11:$GJ$17</definedName>
    <definedName name="A126039722L_Latest">Data5!$GJ$17</definedName>
    <definedName name="A126039726W">Data5!$IF$1:$IF$10,Data5!$IF$11:$IF$17</definedName>
    <definedName name="A126039726W_Data">Data5!$IF$11:$IF$17</definedName>
    <definedName name="A126039726W_Latest">Data5!$IF$17</definedName>
    <definedName name="A126039730L">Data4!$CV$1:$CV$10,Data4!$CV$11:$CV$17</definedName>
    <definedName name="A126039730L_Data">Data4!$CV$11:$CV$17</definedName>
    <definedName name="A126039730L_Latest">Data4!$CV$17</definedName>
    <definedName name="A126039734W">Data5!$I$1:$I$10,Data5!$I$11:$I$17</definedName>
    <definedName name="A126039734W_Data">Data5!$I$11:$I$17</definedName>
    <definedName name="A126039734W_Latest">Data5!$I$17</definedName>
    <definedName name="A126039738F">Data5!$BW$1:$BW$10,Data5!$BW$11:$BW$17</definedName>
    <definedName name="A126039738F_Data">Data5!$BW$11:$BW$17</definedName>
    <definedName name="A126039738F_Latest">Data5!$BW$17</definedName>
    <definedName name="A126039742W">Data4!$DT$1:$DT$10,Data4!$DT$11:$DT$17</definedName>
    <definedName name="A126039742W_Data">Data4!$DT$11:$DT$17</definedName>
    <definedName name="A126039742W_Latest">Data4!$DT$17</definedName>
    <definedName name="A126039746F">Data4!$FP$1:$FP$10,Data4!$FP$11:$FP$17</definedName>
    <definedName name="A126039746F_Data">Data4!$FP$11:$FP$17</definedName>
    <definedName name="A126039746F_Latest">Data4!$FP$17</definedName>
    <definedName name="A126039750W">Data4!$GN$1:$GN$10,Data4!$GN$11:$GN$17</definedName>
    <definedName name="A126039750W_Data">Data4!$GN$11:$GN$17</definedName>
    <definedName name="A126039750W_Latest">Data4!$GN$17</definedName>
    <definedName name="A126039754F">Data5!$BB$1:$BB$10,Data5!$BB$11:$BB$17</definedName>
    <definedName name="A126039754F_Data">Data5!$BB$11:$BB$17</definedName>
    <definedName name="A126039754F_Latest">Data5!$BB$17</definedName>
    <definedName name="A126039758R">Data5!$CR$1:$CR$10,Data5!$CR$11:$CR$17</definedName>
    <definedName name="A126039758R_Data">Data5!$CR$11:$CR$17</definedName>
    <definedName name="A126039758R_Latest">Data5!$CR$17</definedName>
    <definedName name="A126040338T">Data5!$EK$1:$EK$10,Data5!$EK$11:$EK$17</definedName>
    <definedName name="A126040338T_Data">Data5!$EK$11:$EK$17</definedName>
    <definedName name="A126040338T_Latest">Data5!$EK$17</definedName>
    <definedName name="A126040342J">Data5!$FI$1:$FI$10,Data5!$FI$11:$FI$17</definedName>
    <definedName name="A126040342J_Data">Data5!$FI$11:$FI$17</definedName>
    <definedName name="A126040342J_Latest">Data5!$FI$17</definedName>
    <definedName name="A126040346T">Data5!$HE$1:$HE$10,Data5!$HE$11:$HE$17</definedName>
    <definedName name="A126040346T_Data">Data5!$HE$11:$HE$17</definedName>
    <definedName name="A126040346T_Latest">Data5!$HE$17</definedName>
    <definedName name="A126040350J">Data5!$AA$1:$AA$10,Data5!$AA$11:$AA$17</definedName>
    <definedName name="A126040350J_Data">Data5!$AA$11:$AA$17</definedName>
    <definedName name="A126040350J_Latest">Data5!$AA$17</definedName>
    <definedName name="A126040354T">Data5!$DM$1:$DM$10,Data5!$DM$11:$DM$17</definedName>
    <definedName name="A126040354T_Data">Data5!$DM$11:$DM$17</definedName>
    <definedName name="A126040354T_Latest">Data5!$DM$17</definedName>
    <definedName name="A126040358A">Data4!$EO$1:$EO$10,Data4!$EO$11:$EO$17</definedName>
    <definedName name="A126040358A_Data">Data4!$EO$11:$EO$17</definedName>
    <definedName name="A126040358A_Latest">Data4!$EO$17</definedName>
    <definedName name="A126040362T">Data4!$HI$1:$HI$10,Data4!$HI$11:$HI$17</definedName>
    <definedName name="A126040362T_Data">Data4!$HI$11:$HI$17</definedName>
    <definedName name="A126040362T_Latest">Data4!$HI$17</definedName>
    <definedName name="A126040366A">Data4!$ID$1:$ID$10,Data4!$ID$11:$ID$17</definedName>
    <definedName name="A126040366A_Data">Data4!$ID$11:$ID$17</definedName>
    <definedName name="A126040366A_Latest">Data4!$ID$17</definedName>
    <definedName name="A126040370T">Data5!$GG$1:$GG$10,Data5!$GG$11:$GG$17</definedName>
    <definedName name="A126040370T_Data">Data5!$GG$11:$GG$17</definedName>
    <definedName name="A126040370T_Latest">Data5!$GG$17</definedName>
    <definedName name="A126040374A">Data5!$IC$1:$IC$10,Data5!$IC$11:$IC$17</definedName>
    <definedName name="A126040374A_Data">Data5!$IC$11:$IC$17</definedName>
    <definedName name="A126040374A_Latest">Data5!$IC$17</definedName>
    <definedName name="A126040378K">Data4!$CS$1:$CS$10,Data4!$CS$11:$CS$17</definedName>
    <definedName name="A126040378K_Data">Data4!$CS$11:$CS$17</definedName>
    <definedName name="A126040378K_Latest">Data4!$CS$17</definedName>
    <definedName name="A126040382A">Data5!$F$1:$F$10,Data5!$F$11:$F$17</definedName>
    <definedName name="A126040382A_Data">Data5!$F$11:$F$17</definedName>
    <definedName name="A126040382A_Latest">Data5!$F$17</definedName>
    <definedName name="A126040386K">Data5!$BT$1:$BT$10,Data5!$BT$11:$BT$17</definedName>
    <definedName name="A126040386K_Data">Data5!$BT$11:$BT$17</definedName>
    <definedName name="A126040386K_Latest">Data5!$BT$17</definedName>
    <definedName name="A126040390A">Data4!$DQ$1:$DQ$10,Data4!$DQ$11:$DQ$17</definedName>
    <definedName name="A126040390A_Data">Data4!$DQ$11:$DQ$17</definedName>
    <definedName name="A126040390A_Latest">Data4!$DQ$17</definedName>
    <definedName name="A126040394K">Data4!$FM$1:$FM$10,Data4!$FM$11:$FM$17</definedName>
    <definedName name="A126040394K_Data">Data4!$FM$11:$FM$17</definedName>
    <definedName name="A126040394K_Latest">Data4!$FM$17</definedName>
    <definedName name="A126040398V">Data4!$GK$1:$GK$10,Data4!$GK$11:$GK$17</definedName>
    <definedName name="A126040398V_Data">Data4!$GK$11:$GK$17</definedName>
    <definedName name="A126040398V_Latest">Data4!$GK$17</definedName>
    <definedName name="A126040402X">Data5!$AY$1:$AY$10,Data5!$AY$11:$AY$17</definedName>
    <definedName name="A126040402X_Data">Data5!$AY$11:$AY$17</definedName>
    <definedName name="A126040402X_Latest">Data5!$AY$17</definedName>
    <definedName name="A126040406J">Data5!$CO$1:$CO$10,Data5!$CO$11:$CO$17</definedName>
    <definedName name="A126040406J_Data">Data5!$CO$11:$CO$17</definedName>
    <definedName name="A126040406J_Latest">Data5!$CO$17</definedName>
    <definedName name="A126040986R">Data5!$EB$1:$EB$10,Data5!$EB$11:$EB$17</definedName>
    <definedName name="A126040986R_Data">Data5!$EB$11:$EB$17</definedName>
    <definedName name="A126040986R_Latest">Data5!$EB$17</definedName>
    <definedName name="A126040990F">Data5!$EZ$1:$EZ$10,Data5!$EZ$11:$EZ$17</definedName>
    <definedName name="A126040990F_Data">Data5!$EZ$11:$EZ$17</definedName>
    <definedName name="A126040990F_Latest">Data5!$EZ$17</definedName>
    <definedName name="A126040994R">Data5!$GV$1:$GV$10,Data5!$GV$11:$GV$17</definedName>
    <definedName name="A126040994R_Data">Data5!$GV$11:$GV$17</definedName>
    <definedName name="A126040994R_Latest">Data5!$GV$17</definedName>
    <definedName name="A126040998X">Data5!$R$1:$R$10,Data5!$R$11:$R$17</definedName>
    <definedName name="A126040998X_Data">Data5!$R$11:$R$17</definedName>
    <definedName name="A126040998X_Latest">Data5!$R$17</definedName>
    <definedName name="A126041002F">Data5!$DD$1:$DD$10,Data5!$DD$11:$DD$17</definedName>
    <definedName name="A126041002F_Data">Data5!$DD$11:$DD$17</definedName>
    <definedName name="A126041002F_Latest">Data5!$DD$17</definedName>
    <definedName name="A126041006R">Data4!$EF$1:$EF$10,Data4!$EF$11:$EF$17</definedName>
    <definedName name="A126041006R_Data">Data4!$EF$11:$EF$17</definedName>
    <definedName name="A126041006R_Latest">Data4!$EF$17</definedName>
    <definedName name="A126041010F">Data4!$GZ$1:$GZ$10,Data4!$GZ$11:$GZ$17</definedName>
    <definedName name="A126041010F_Data">Data4!$GZ$11:$GZ$17</definedName>
    <definedName name="A126041010F_Latest">Data4!$GZ$17</definedName>
    <definedName name="A126041014R">Data4!$HX$1:$HX$10,Data4!$HX$11:$HX$17</definedName>
    <definedName name="A126041014R_Data">Data4!$HX$11:$HX$17</definedName>
    <definedName name="A126041014R_Latest">Data4!$HX$17</definedName>
    <definedName name="A126041018X">Data5!$FX$1:$FX$10,Data5!$FX$11:$FX$17</definedName>
    <definedName name="A126041018X_Data">Data5!$FX$11:$FX$17</definedName>
    <definedName name="A126041018X_Latest">Data5!$FX$17</definedName>
    <definedName name="A126041022R">Data5!$HT$1:$HT$10,Data5!$HT$11:$HT$17</definedName>
    <definedName name="A126041022R_Data">Data5!$HT$11:$HT$17</definedName>
    <definedName name="A126041022R_Latest">Data5!$HT$17</definedName>
    <definedName name="A126041026X">Data4!$CJ$1:$CJ$10,Data4!$CJ$11:$CJ$17</definedName>
    <definedName name="A126041026X_Data">Data4!$CJ$11:$CJ$17</definedName>
    <definedName name="A126041026X_Latest">Data4!$CJ$17</definedName>
    <definedName name="A126041030R">Data4!$IP$1:$IP$10,Data4!$IP$11:$IP$17</definedName>
    <definedName name="A126041030R_Data">Data4!$IP$11:$IP$17</definedName>
    <definedName name="A126041030R_Latest">Data4!$IP$17</definedName>
    <definedName name="A126041034X">Data5!$BN$1:$BN$10,Data5!$BN$11:$BN$17</definedName>
    <definedName name="A126041034X_Data">Data5!$BN$11:$BN$17</definedName>
    <definedName name="A126041034X_Latest">Data5!$BN$17</definedName>
    <definedName name="A126041038J">Data4!$DH$1:$DH$10,Data4!$DH$11:$DH$17</definedName>
    <definedName name="A126041038J_Data">Data4!$DH$11:$DH$17</definedName>
    <definedName name="A126041038J_Latest">Data4!$DH$17</definedName>
    <definedName name="A126041042X">Data4!$FD$1:$FD$10,Data4!$FD$11:$FD$17</definedName>
    <definedName name="A126041042X_Data">Data4!$FD$11:$FD$17</definedName>
    <definedName name="A126041042X_Latest">Data4!$FD$17</definedName>
    <definedName name="A126041046J">Data4!$GB$1:$GB$10,Data4!$GB$11:$GB$17</definedName>
    <definedName name="A126041046J_Data">Data4!$GB$11:$GB$17</definedName>
    <definedName name="A126041046J_Latest">Data4!$GB$17</definedName>
    <definedName name="A126041050X">Data5!$AP$1:$AP$10,Data5!$AP$11:$AP$17</definedName>
    <definedName name="A126041050X_Data">Data5!$AP$11:$AP$17</definedName>
    <definedName name="A126041050X_Latest">Data5!$AP$17</definedName>
    <definedName name="A126041054J">Data5!$CF$1:$CF$10,Data5!$CF$11:$CF$17</definedName>
    <definedName name="A126041054J_Data">Data5!$CF$11:$CF$17</definedName>
    <definedName name="A126041054J_Latest">Data5!$CF$17</definedName>
    <definedName name="A126041634C">Data5!$EH$1:$EH$10,Data5!$EH$11:$EH$17</definedName>
    <definedName name="A126041634C_Data">Data5!$EH$11:$EH$17</definedName>
    <definedName name="A126041634C_Latest">Data5!$EH$17</definedName>
    <definedName name="A126041638L">Data5!$FF$1:$FF$10,Data5!$FF$11:$FF$17</definedName>
    <definedName name="A126041638L_Data">Data5!$FF$11:$FF$17</definedName>
    <definedName name="A126041638L_Latest">Data5!$FF$17</definedName>
    <definedName name="A126041642C">Data5!$HB$1:$HB$10,Data5!$HB$11:$HB$17</definedName>
    <definedName name="A126041642C_Data">Data5!$HB$11:$HB$17</definedName>
    <definedName name="A126041642C_Latest">Data5!$HB$17</definedName>
    <definedName name="A126041646L">Data5!$X$1:$X$10,Data5!$X$11:$X$17</definedName>
    <definedName name="A126041646L_Data">Data5!$X$11:$X$17</definedName>
    <definedName name="A126041646L_Latest">Data5!$X$17</definedName>
    <definedName name="A126041650C">Data5!$DJ$1:$DJ$10,Data5!$DJ$11:$DJ$17</definedName>
    <definedName name="A126041650C_Data">Data5!$DJ$11:$DJ$17</definedName>
    <definedName name="A126041650C_Latest">Data5!$DJ$17</definedName>
    <definedName name="A126041654L">Data4!$EL$1:$EL$10,Data4!$EL$11:$EL$17</definedName>
    <definedName name="A126041654L_Data">Data4!$EL$11:$EL$17</definedName>
    <definedName name="A126041654L_Latest">Data4!$EL$17</definedName>
    <definedName name="A126041658W">Data4!$HF$1:$HF$10,Data4!$HF$11:$HF$17</definedName>
    <definedName name="A126041658W_Data">Data4!$HF$11:$HF$17</definedName>
    <definedName name="A126041658W_Latest">Data4!$HF$17</definedName>
    <definedName name="A126041666W">Data5!$GD$1:$GD$10,Data5!$GD$11:$GD$17</definedName>
    <definedName name="A126041666W_Data">Data5!$GD$11:$GD$17</definedName>
    <definedName name="A126041666W_Latest">Data5!$GD$17</definedName>
    <definedName name="A126041670L">Data5!$HZ$1:$HZ$10,Data5!$HZ$11:$HZ$17</definedName>
    <definedName name="A126041670L_Data">Data5!$HZ$11:$HZ$17</definedName>
    <definedName name="A126041670L_Latest">Data5!$HZ$17</definedName>
    <definedName name="A126041674W">Data4!$CP$1:$CP$10,Data4!$CP$11:$CP$17</definedName>
    <definedName name="A126041674W_Data">Data4!$CP$11:$CP$17</definedName>
    <definedName name="A126041674W_Latest">Data4!$CP$17</definedName>
    <definedName name="A126041686F">Data4!$DN$1:$DN$10,Data4!$DN$11:$DN$17</definedName>
    <definedName name="A126041686F_Data">Data4!$DN$11:$DN$17</definedName>
    <definedName name="A126041686F_Latest">Data4!$DN$17</definedName>
    <definedName name="A126041690W">Data4!$FJ$1:$FJ$10,Data4!$FJ$11:$FJ$17</definedName>
    <definedName name="A126041690W_Data">Data4!$FJ$11:$FJ$17</definedName>
    <definedName name="A126041690W_Latest">Data4!$FJ$17</definedName>
    <definedName name="A126041694F">Data4!$GH$1:$GH$10,Data4!$GH$11:$GH$17</definedName>
    <definedName name="A126041694F_Data">Data4!$GH$11:$GH$17</definedName>
    <definedName name="A126041694F_Latest">Data4!$GH$17</definedName>
    <definedName name="A126041698R">Data5!$AV$1:$AV$10,Data5!$AV$11:$AV$17</definedName>
    <definedName name="A126041698R_Data">Data5!$AV$11:$AV$17</definedName>
    <definedName name="A126041698R_Latest">Data5!$AV$17</definedName>
    <definedName name="A126041702V">Data5!$CL$1:$CL$10,Data5!$CL$11:$CL$17</definedName>
    <definedName name="A126041702V_Data">Data5!$CL$11:$CL$17</definedName>
    <definedName name="A126041702V_Latest">Data5!$CL$17</definedName>
    <definedName name="A126042282C">Data5!$DY$1:$DY$10,Data5!$DY$11:$DY$17</definedName>
    <definedName name="A126042282C_Data">Data5!$DY$11:$DY$17</definedName>
    <definedName name="A126042282C_Latest">Data5!$DY$17</definedName>
    <definedName name="A126042286L">Data5!$EW$1:$EW$10,Data5!$EW$11:$EW$17</definedName>
    <definedName name="A126042286L_Data">Data5!$EW$11:$EW$17</definedName>
    <definedName name="A126042286L_Latest">Data5!$EW$17</definedName>
    <definedName name="A126042290C">Data5!$GS$1:$GS$10,Data5!$GS$11:$GS$17</definedName>
    <definedName name="A126042290C_Data">Data5!$GS$11:$GS$17</definedName>
    <definedName name="A126042290C_Latest">Data5!$GS$17</definedName>
    <definedName name="A126042294L">Data5!$O$1:$O$10,Data5!$O$11:$O$17</definedName>
    <definedName name="A126042294L_Data">Data5!$O$11:$O$17</definedName>
    <definedName name="A126042294L_Latest">Data5!$O$17</definedName>
    <definedName name="A126042298W">Data5!$DA$1:$DA$10,Data5!$DA$11:$DA$17</definedName>
    <definedName name="A126042298W_Data">Data5!$DA$11:$DA$17</definedName>
    <definedName name="A126042298W_Latest">Data5!$DA$17</definedName>
    <definedName name="A126042302A">Data4!$EC$1:$EC$10,Data4!$EC$11:$EC$17</definedName>
    <definedName name="A126042302A_Data">Data4!$EC$11:$EC$17</definedName>
    <definedName name="A126042302A_Latest">Data4!$EC$17</definedName>
    <definedName name="A126042306K">Data4!$GW$1:$GW$10,Data4!$GW$11:$GW$17</definedName>
    <definedName name="A126042306K_Data">Data4!$GW$11:$GW$17</definedName>
    <definedName name="A126042306K_Latest">Data4!$GW$17</definedName>
    <definedName name="A126042310A">Data4!$HU$1:$HU$10,Data4!$HU$11:$HU$17</definedName>
    <definedName name="A126042310A_Data">Data4!$HU$11:$HU$17</definedName>
    <definedName name="A126042310A_Latest">Data4!$HU$17</definedName>
    <definedName name="A126042314K">Data5!$FU$1:$FU$10,Data5!$FU$11:$FU$17</definedName>
    <definedName name="A126042314K_Data">Data5!$FU$11:$FU$17</definedName>
    <definedName name="A126042314K_Latest">Data5!$FU$17</definedName>
    <definedName name="A126042318V">Data5!$HQ$1:$HQ$10,Data5!$HQ$11:$HQ$17</definedName>
    <definedName name="A126042318V_Data">Data5!$HQ$11:$HQ$17</definedName>
    <definedName name="A126042318V_Latest">Data5!$HQ$17</definedName>
    <definedName name="A126042322K">Data4!$CG$1:$CG$10,Data4!$CG$11:$CG$17</definedName>
    <definedName name="A126042322K_Data">Data4!$CG$11:$CG$17</definedName>
    <definedName name="A126042322K_Latest">Data4!$CG$17</definedName>
    <definedName name="A126042326V">Data4!$IM$1:$IM$10,Data4!$IM$11:$IM$17</definedName>
    <definedName name="A126042326V_Data">Data4!$IM$11:$IM$17</definedName>
    <definedName name="A126042326V_Latest">Data4!$IM$17</definedName>
    <definedName name="A126042330K">Data5!$BK$1:$BK$10,Data5!$BK$11:$BK$17</definedName>
    <definedName name="A126042330K_Data">Data5!$BK$11:$BK$17</definedName>
    <definedName name="A126042330K_Latest">Data5!$BK$17</definedName>
    <definedName name="A126042334V">Data4!$DE$1:$DE$10,Data4!$DE$11:$DE$17</definedName>
    <definedName name="A126042334V_Data">Data4!$DE$11:$DE$17</definedName>
    <definedName name="A126042334V_Latest">Data4!$DE$17</definedName>
    <definedName name="A126042338C">Data4!$FA$1:$FA$10,Data4!$FA$11:$FA$17</definedName>
    <definedName name="A126042338C_Data">Data4!$FA$11:$FA$17</definedName>
    <definedName name="A126042338C_Latest">Data4!$FA$17</definedName>
    <definedName name="A126042342V">Data4!$FY$1:$FY$10,Data4!$FY$11:$FY$17</definedName>
    <definedName name="A126042342V_Data">Data4!$FY$11:$FY$17</definedName>
    <definedName name="A126042342V_Latest">Data4!$FY$17</definedName>
    <definedName name="A126042346C">Data5!$AM$1:$AM$10,Data5!$AM$11:$AM$17</definedName>
    <definedName name="A126042346C_Data">Data5!$AM$11:$AM$17</definedName>
    <definedName name="A126042346C_Latest">Data5!$AM$17</definedName>
    <definedName name="A126042350V">Data5!$CC$1:$CC$10,Data5!$CC$11:$CC$17</definedName>
    <definedName name="A126042350V_Data">Data5!$CC$11:$CC$17</definedName>
    <definedName name="A126042350V_Latest">Data5!$CC$17</definedName>
    <definedName name="A126042930R">Data10!$DN$1:$DN$10,Data10!$DN$11:$DN$17</definedName>
    <definedName name="A126042930R_Data">Data10!$DN$11:$DN$17</definedName>
    <definedName name="A126042930R_Latest">Data10!$DN$17</definedName>
    <definedName name="A126042934X">Data10!$EL$1:$EL$10,Data10!$EL$11:$EL$17</definedName>
    <definedName name="A126042934X_Data">Data10!$EL$11:$EL$17</definedName>
    <definedName name="A126042934X_Latest">Data10!$EL$17</definedName>
    <definedName name="A126042938J">Data10!$GH$1:$GH$10,Data10!$GH$11:$GH$17</definedName>
    <definedName name="A126042938J_Data">Data10!$GH$11:$GH$17</definedName>
    <definedName name="A126042938J_Latest">Data10!$GH$17</definedName>
    <definedName name="A126042942X">Data10!$D$1:$D$10,Data10!$D$11:$D$17</definedName>
    <definedName name="A126042942X_Data">Data10!$D$11:$D$17</definedName>
    <definedName name="A126042942X_Latest">Data10!$D$17</definedName>
    <definedName name="A126042946J">Data10!$CP$1:$CP$10,Data10!$CP$11:$CP$17</definedName>
    <definedName name="A126042946J_Data">Data10!$CP$11:$CP$17</definedName>
    <definedName name="A126042946J_Latest">Data10!$CP$17</definedName>
    <definedName name="A126042950X">Data9!$DR$1:$DR$10,Data9!$DR$11:$DR$17</definedName>
    <definedName name="A126042950X_Data">Data9!$DR$11:$DR$17</definedName>
    <definedName name="A126042950X_Latest">Data9!$DR$17</definedName>
    <definedName name="A126042954J">Data9!$GL$1:$GL$10,Data9!$GL$11:$GL$17</definedName>
    <definedName name="A126042954J_Data">Data9!$GL$11:$GL$17</definedName>
    <definedName name="A126042954J_Latest">Data9!$GL$17</definedName>
    <definedName name="A126042958T">Data9!$HJ$1:$HJ$10,Data9!$HJ$11:$HJ$17</definedName>
    <definedName name="A126042958T_Data">Data9!$HJ$11:$HJ$17</definedName>
    <definedName name="A126042958T_Latest">Data9!$HJ$17</definedName>
    <definedName name="A126042962J">Data10!$FJ$1:$FJ$10,Data10!$FJ$11:$FJ$17</definedName>
    <definedName name="A126042962J_Data">Data10!$FJ$11:$FJ$17</definedName>
    <definedName name="A126042962J_Latest">Data10!$FJ$17</definedName>
    <definedName name="A126042966T">Data10!$HF$1:$HF$10,Data10!$HF$11:$HF$17</definedName>
    <definedName name="A126042966T_Data">Data10!$HF$11:$HF$17</definedName>
    <definedName name="A126042966T_Latest">Data10!$HF$17</definedName>
    <definedName name="A126042970J">Data9!$BV$1:$BV$10,Data9!$BV$11:$BV$17</definedName>
    <definedName name="A126042970J_Data">Data9!$BV$11:$BV$17</definedName>
    <definedName name="A126042970J_Latest">Data9!$BV$17</definedName>
    <definedName name="A126042974T">Data9!$IB$1:$IB$10,Data9!$IB$11:$IB$17</definedName>
    <definedName name="A126042974T_Data">Data9!$IB$11:$IB$17</definedName>
    <definedName name="A126042974T_Latest">Data9!$IB$17</definedName>
    <definedName name="A126042978A">Data10!$AZ$1:$AZ$10,Data10!$AZ$11:$AZ$17</definedName>
    <definedName name="A126042978A_Data">Data10!$AZ$11:$AZ$17</definedName>
    <definedName name="A126042978A_Latest">Data10!$AZ$17</definedName>
    <definedName name="A126042982T">Data9!$CT$1:$CT$10,Data9!$CT$11:$CT$17</definedName>
    <definedName name="A126042982T_Data">Data9!$CT$11:$CT$17</definedName>
    <definedName name="A126042982T_Latest">Data9!$CT$17</definedName>
    <definedName name="A126042986A">Data9!$EP$1:$EP$10,Data9!$EP$11:$EP$17</definedName>
    <definedName name="A126042986A_Data">Data9!$EP$11:$EP$17</definedName>
    <definedName name="A126042986A_Latest">Data9!$EP$17</definedName>
    <definedName name="A126042990T">Data9!$FN$1:$FN$10,Data9!$FN$11:$FN$17</definedName>
    <definedName name="A126042990T_Data">Data9!$FN$11:$FN$17</definedName>
    <definedName name="A126042990T_Latest">Data9!$FN$17</definedName>
    <definedName name="A126042994A">Data10!$AB$1:$AB$10,Data10!$AB$11:$AB$17</definedName>
    <definedName name="A126042994A_Data">Data10!$AB$11:$AB$17</definedName>
    <definedName name="A126042994A_Latest">Data10!$AB$17</definedName>
    <definedName name="A126042998K">Data10!$BR$1:$BR$10,Data10!$BR$11:$BR$17</definedName>
    <definedName name="A126042998K_Data">Data10!$BR$11:$BR$17</definedName>
    <definedName name="A126042998K_Latest">Data10!$BR$17</definedName>
    <definedName name="A126043578J">Data10!$EI$1:$EI$10,Data10!$EI$11:$EI$17</definedName>
    <definedName name="A126043578J_Data">Data10!$EI$11:$EI$17</definedName>
    <definedName name="A126043578J_Latest">Data10!$EI$17</definedName>
    <definedName name="A126043582X">Data10!$FG$1:$FG$10,Data10!$FG$11:$FG$17</definedName>
    <definedName name="A126043582X_Data">Data10!$FG$11:$FG$17</definedName>
    <definedName name="A126043582X_Latest">Data10!$FG$17</definedName>
    <definedName name="A126043586J">Data10!$HC$1:$HC$10,Data10!$HC$11:$HC$17</definedName>
    <definedName name="A126043586J_Data">Data10!$HC$11:$HC$17</definedName>
    <definedName name="A126043586J_Latest">Data10!$HC$17</definedName>
    <definedName name="A126043590X">Data10!$Y$1:$Y$10,Data10!$Y$11:$Y$17</definedName>
    <definedName name="A126043590X_Data">Data10!$Y$11:$Y$17</definedName>
    <definedName name="A126043590X_Latest">Data10!$Y$17</definedName>
    <definedName name="A126043594J">Data10!$DK$1:$DK$10,Data10!$DK$11:$DK$17</definedName>
    <definedName name="A126043594J_Data">Data10!$DK$11:$DK$17</definedName>
    <definedName name="A126043594J_Latest">Data10!$DK$17</definedName>
    <definedName name="A126043598T">Data9!$EM$1:$EM$10,Data9!$EM$11:$EM$17</definedName>
    <definedName name="A126043598T_Data">Data9!$EM$11:$EM$17</definedName>
    <definedName name="A126043598T_Latest">Data9!$EM$17</definedName>
    <definedName name="A126043602W">Data9!$HG$1:$HG$10,Data9!$HG$11:$HG$17</definedName>
    <definedName name="A126043602W_Data">Data9!$HG$11:$HG$17</definedName>
    <definedName name="A126043602W_Latest">Data9!$HG$17</definedName>
    <definedName name="A126043610W">Data10!$GE$1:$GE$10,Data10!$GE$11:$GE$17</definedName>
    <definedName name="A126043610W_Data">Data10!$GE$11:$GE$17</definedName>
    <definedName name="A126043610W_Latest">Data10!$GE$17</definedName>
    <definedName name="A126043614F">Data10!$IA$1:$IA$10,Data10!$IA$11:$IA$17</definedName>
    <definedName name="A126043614F_Data">Data10!$IA$11:$IA$17</definedName>
    <definedName name="A126043614F_Latest">Data10!$IA$17</definedName>
    <definedName name="A126043618R">Data9!$CQ$1:$CQ$10,Data9!$CQ$11:$CQ$17</definedName>
    <definedName name="A126043618R_Data">Data9!$CQ$11:$CQ$17</definedName>
    <definedName name="A126043618R_Latest">Data9!$CQ$17</definedName>
    <definedName name="A126043630F">Data9!$DO$1:$DO$10,Data9!$DO$11:$DO$17</definedName>
    <definedName name="A126043630F_Data">Data9!$DO$11:$DO$17</definedName>
    <definedName name="A126043630F_Latest">Data9!$DO$17</definedName>
    <definedName name="A126043634R">Data9!$FK$1:$FK$10,Data9!$FK$11:$FK$17</definedName>
    <definedName name="A126043634R_Data">Data9!$FK$11:$FK$17</definedName>
    <definedName name="A126043634R_Latest">Data9!$FK$17</definedName>
    <definedName name="A126043638X">Data9!$GI$1:$GI$10,Data9!$GI$11:$GI$17</definedName>
    <definedName name="A126043638X_Data">Data9!$GI$11:$GI$17</definedName>
    <definedName name="A126043638X_Latest">Data9!$GI$17</definedName>
    <definedName name="A126043642R">Data10!$AW$1:$AW$10,Data10!$AW$11:$AW$17</definedName>
    <definedName name="A126043642R_Data">Data10!$AW$11:$AW$17</definedName>
    <definedName name="A126043642R_Latest">Data10!$AW$17</definedName>
    <definedName name="A126043646X">Data10!$CM$1:$CM$10,Data10!$CM$11:$CM$17</definedName>
    <definedName name="A126043646X_Data">Data10!$CM$11:$CM$17</definedName>
    <definedName name="A126043646X_Latest">Data10!$CM$17</definedName>
    <definedName name="A126044226W">Data10!$DW$1:$DW$10,Data10!$DW$11:$DW$17</definedName>
    <definedName name="A126044226W_Data">Data10!$DW$11:$DW$17</definedName>
    <definedName name="A126044226W_Latest">Data10!$DW$17</definedName>
    <definedName name="A126044230L">Data10!$EU$1:$EU$10,Data10!$EU$11:$EU$17</definedName>
    <definedName name="A126044230L_Data">Data10!$EU$11:$EU$17</definedName>
    <definedName name="A126044230L_Latest">Data10!$EU$17</definedName>
    <definedName name="A126044234W">Data10!$GQ$1:$GQ$10,Data10!$GQ$11:$GQ$17</definedName>
    <definedName name="A126044234W_Data">Data10!$GQ$11:$GQ$17</definedName>
    <definedName name="A126044234W_Latest">Data10!$GQ$17</definedName>
    <definedName name="A126044238F">Data10!$M$1:$M$10,Data10!$M$11:$M$17</definedName>
    <definedName name="A126044238F_Data">Data10!$M$11:$M$17</definedName>
    <definedName name="A126044238F_Latest">Data10!$M$17</definedName>
    <definedName name="A126044242W">Data10!$CY$1:$CY$10,Data10!$CY$11:$CY$17</definedName>
    <definedName name="A126044242W_Data">Data10!$CY$11:$CY$17</definedName>
    <definedName name="A126044242W_Latest">Data10!$CY$17</definedName>
    <definedName name="A126044246F">Data9!$EA$1:$EA$10,Data9!$EA$11:$EA$17</definedName>
    <definedName name="A126044246F_Data">Data9!$EA$11:$EA$17</definedName>
    <definedName name="A126044246F_Latest">Data9!$EA$17</definedName>
    <definedName name="A126044250W">Data9!$GU$1:$GU$10,Data9!$GU$11:$GU$17</definedName>
    <definedName name="A126044250W_Data">Data9!$GU$11:$GU$17</definedName>
    <definedName name="A126044250W_Latest">Data9!$GU$17</definedName>
    <definedName name="A126044254F">Data9!$HS$1:$HS$10,Data9!$HS$11:$HS$17</definedName>
    <definedName name="A126044254F_Data">Data9!$HS$11:$HS$17</definedName>
    <definedName name="A126044254F_Latest">Data9!$HS$17</definedName>
    <definedName name="A126044258R">Data10!$FS$1:$FS$10,Data10!$FS$11:$FS$17</definedName>
    <definedName name="A126044258R_Data">Data10!$FS$11:$FS$17</definedName>
    <definedName name="A126044258R_Latest">Data10!$FS$17</definedName>
    <definedName name="A126044262F">Data10!$HO$1:$HO$10,Data10!$HO$11:$HO$17</definedName>
    <definedName name="A126044262F_Data">Data10!$HO$11:$HO$17</definedName>
    <definedName name="A126044262F_Latest">Data10!$HO$17</definedName>
    <definedName name="A126044266R">Data9!$CE$1:$CE$10,Data9!$CE$11:$CE$17</definedName>
    <definedName name="A126044266R_Data">Data9!$CE$11:$CE$17</definedName>
    <definedName name="A126044266R_Latest">Data9!$CE$17</definedName>
    <definedName name="A126044270F">Data9!$IK$1:$IK$10,Data9!$IK$11:$IK$17</definedName>
    <definedName name="A126044270F_Data">Data9!$IK$11:$IK$17</definedName>
    <definedName name="A126044270F_Latest">Data9!$IK$17</definedName>
    <definedName name="A126044274R">Data10!$BI$1:$BI$10,Data10!$BI$11:$BI$17</definedName>
    <definedName name="A126044274R_Data">Data10!$BI$11:$BI$17</definedName>
    <definedName name="A126044274R_Latest">Data10!$BI$17</definedName>
    <definedName name="A126044278X">Data9!$DC$1:$DC$10,Data9!$DC$11:$DC$17</definedName>
    <definedName name="A126044278X_Data">Data9!$DC$11:$DC$17</definedName>
    <definedName name="A126044278X_Latest">Data9!$DC$17</definedName>
    <definedName name="A126044282R">Data9!$EY$1:$EY$10,Data9!$EY$11:$EY$17</definedName>
    <definedName name="A126044282R_Data">Data9!$EY$11:$EY$17</definedName>
    <definedName name="A126044282R_Latest">Data9!$EY$17</definedName>
    <definedName name="A126044286X">Data9!$FW$1:$FW$10,Data9!$FW$11:$FW$17</definedName>
    <definedName name="A126044286X_Data">Data9!$FW$11:$FW$17</definedName>
    <definedName name="A126044286X_Latest">Data9!$FW$17</definedName>
    <definedName name="A126044290R">Data10!$AK$1:$AK$10,Data10!$AK$11:$AK$17</definedName>
    <definedName name="A126044290R_Data">Data10!$AK$11:$AK$17</definedName>
    <definedName name="A126044290R_Latest">Data10!$AK$17</definedName>
    <definedName name="A126044294X">Data10!$CA$1:$CA$10,Data10!$CA$11:$CA$17</definedName>
    <definedName name="A126044294X_Data">Data10!$CA$11:$CA$17</definedName>
    <definedName name="A126044294X_Latest">Data10!$CA$17</definedName>
    <definedName name="A126044874V">Data10!$EF$1:$EF$10,Data10!$EF$11:$EF$17</definedName>
    <definedName name="A126044874V_Data">Data10!$EF$11:$EF$17</definedName>
    <definedName name="A126044874V_Latest">Data10!$EF$17</definedName>
    <definedName name="A126044878C">Data10!$FD$1:$FD$10,Data10!$FD$11:$FD$17</definedName>
    <definedName name="A126044878C_Data">Data10!$FD$11:$FD$17</definedName>
    <definedName name="A126044878C_Latest">Data10!$FD$17</definedName>
    <definedName name="A126044882V">Data10!$GZ$1:$GZ$10,Data10!$GZ$11:$GZ$17</definedName>
    <definedName name="A126044882V_Data">Data10!$GZ$11:$GZ$17</definedName>
    <definedName name="A126044882V_Latest">Data10!$GZ$17</definedName>
    <definedName name="A126044886C">Data10!$V$1:$V$10,Data10!$V$11:$V$17</definedName>
    <definedName name="A126044886C_Data">Data10!$V$11:$V$17</definedName>
    <definedName name="A126044886C_Latest">Data10!$V$17</definedName>
    <definedName name="A126044890V">Data10!$DH$1:$DH$10,Data10!$DH$11:$DH$17</definedName>
    <definedName name="A126044890V_Data">Data10!$DH$11:$DH$17</definedName>
    <definedName name="A126044890V_Latest">Data10!$DH$17</definedName>
    <definedName name="A126044894C">Data9!$EJ$1:$EJ$10,Data9!$EJ$11:$EJ$17</definedName>
    <definedName name="A126044894C_Data">Data9!$EJ$11:$EJ$17</definedName>
    <definedName name="A126044894C_Latest">Data9!$EJ$17</definedName>
    <definedName name="A126044898L">Data9!$HD$1:$HD$10,Data9!$HD$11:$HD$17</definedName>
    <definedName name="A126044898L_Data">Data9!$HD$11:$HD$17</definedName>
    <definedName name="A126044898L_Latest">Data9!$HD$17</definedName>
    <definedName name="A126044902T">Data9!$HY$1:$HY$10,Data9!$HY$11:$HY$17</definedName>
    <definedName name="A126044902T_Data">Data9!$HY$11:$HY$17</definedName>
    <definedName name="A126044902T_Latest">Data9!$HY$17</definedName>
    <definedName name="A126044906A">Data10!$GB$1:$GB$10,Data10!$GB$11:$GB$17</definedName>
    <definedName name="A126044906A_Data">Data10!$GB$11:$GB$17</definedName>
    <definedName name="A126044906A_Latest">Data10!$GB$17</definedName>
    <definedName name="A126044910T">Data10!$HX$1:$HX$10,Data10!$HX$11:$HX$17</definedName>
    <definedName name="A126044910T_Data">Data10!$HX$11:$HX$17</definedName>
    <definedName name="A126044910T_Latest">Data10!$HX$17</definedName>
    <definedName name="A126044914A">Data9!$CN$1:$CN$10,Data9!$CN$11:$CN$17</definedName>
    <definedName name="A126044914A_Data">Data9!$CN$11:$CN$17</definedName>
    <definedName name="A126044914A_Latest">Data9!$CN$17</definedName>
    <definedName name="A126044918K">Data9!$IQ$1:$IQ$10,Data9!$IQ$11:$IQ$17</definedName>
    <definedName name="A126044918K_Data">Data9!$IQ$11:$IQ$17</definedName>
    <definedName name="A126044918K_Latest">Data9!$IQ$17</definedName>
    <definedName name="A126044922A">Data10!$BO$1:$BO$10,Data10!$BO$11:$BO$17</definedName>
    <definedName name="A126044922A_Data">Data10!$BO$11:$BO$17</definedName>
    <definedName name="A126044922A_Latest">Data10!$BO$17</definedName>
    <definedName name="A126044926K">Data9!$DL$1:$DL$10,Data9!$DL$11:$DL$17</definedName>
    <definedName name="A126044926K_Data">Data9!$DL$11:$DL$17</definedName>
    <definedName name="A126044926K_Latest">Data9!$DL$17</definedName>
    <definedName name="A126044930A">Data9!$FH$1:$FH$10,Data9!$FH$11:$FH$17</definedName>
    <definedName name="A126044930A_Data">Data9!$FH$11:$FH$17</definedName>
    <definedName name="A126044930A_Latest">Data9!$FH$17</definedName>
    <definedName name="A126044934K">Data9!$GF$1:$GF$10,Data9!$GF$11:$GF$17</definedName>
    <definedName name="A126044934K_Data">Data9!$GF$11:$GF$17</definedName>
    <definedName name="A126044934K_Latest">Data9!$GF$17</definedName>
    <definedName name="A126044938V">Data10!$AT$1:$AT$10,Data10!$AT$11:$AT$17</definedName>
    <definedName name="A126044938V_Data">Data10!$AT$11:$AT$17</definedName>
    <definedName name="A126044938V_Latest">Data10!$AT$17</definedName>
    <definedName name="A126044942K">Data10!$CJ$1:$CJ$10,Data10!$CJ$11:$CJ$17</definedName>
    <definedName name="A126044942K_Data">Data10!$CJ$11:$CJ$17</definedName>
    <definedName name="A126044942K_Latest">Data10!$CJ$17</definedName>
    <definedName name="A126045522J">Data10!$EC$1:$EC$10,Data10!$EC$11:$EC$17</definedName>
    <definedName name="A126045522J_Data">Data10!$EC$11:$EC$17</definedName>
    <definedName name="A126045522J_Latest">Data10!$EC$17</definedName>
    <definedName name="A126045526T">Data10!$FA$1:$FA$10,Data10!$FA$11:$FA$17</definedName>
    <definedName name="A126045526T_Data">Data10!$FA$11:$FA$17</definedName>
    <definedName name="A126045526T_Latest">Data10!$FA$17</definedName>
    <definedName name="A126045530J">Data10!$GW$1:$GW$10,Data10!$GW$11:$GW$17</definedName>
    <definedName name="A126045530J_Data">Data10!$GW$11:$GW$17</definedName>
    <definedName name="A126045530J_Latest">Data10!$GW$17</definedName>
    <definedName name="A126045534T">Data10!$S$1:$S$10,Data10!$S$11:$S$17</definedName>
    <definedName name="A126045534T_Data">Data10!$S$11:$S$17</definedName>
    <definedName name="A126045534T_Latest">Data10!$S$17</definedName>
    <definedName name="A126045538A">Data10!$DE$1:$DE$10,Data10!$DE$11:$DE$17</definedName>
    <definedName name="A126045538A_Data">Data10!$DE$11:$DE$17</definedName>
    <definedName name="A126045538A_Latest">Data10!$DE$17</definedName>
    <definedName name="A126045542T">Data9!$EG$1:$EG$10,Data9!$EG$11:$EG$17</definedName>
    <definedName name="A126045542T_Data">Data9!$EG$11:$EG$17</definedName>
    <definedName name="A126045542T_Latest">Data9!$EG$17</definedName>
    <definedName name="A126045546A">Data9!$HA$1:$HA$10,Data9!$HA$11:$HA$17</definedName>
    <definedName name="A126045546A_Data">Data9!$HA$11:$HA$17</definedName>
    <definedName name="A126045546A_Latest">Data9!$HA$17</definedName>
    <definedName name="A126045550T">Data9!$HV$1:$HV$10,Data9!$HV$11:$HV$17</definedName>
    <definedName name="A126045550T_Data">Data9!$HV$11:$HV$17</definedName>
    <definedName name="A126045550T_Latest">Data9!$HV$17</definedName>
    <definedName name="A126045554A">Data10!$FY$1:$FY$10,Data10!$FY$11:$FY$17</definedName>
    <definedName name="A126045554A_Data">Data10!$FY$11:$FY$17</definedName>
    <definedName name="A126045554A_Latest">Data10!$FY$17</definedName>
    <definedName name="A126045558K">Data10!$HU$1:$HU$10,Data10!$HU$11:$HU$17</definedName>
    <definedName name="A126045558K_Data">Data10!$HU$11:$HU$17</definedName>
    <definedName name="A126045558K_Latest">Data10!$HU$17</definedName>
    <definedName name="A126045562A">Data9!$CK$1:$CK$10,Data9!$CK$11:$CK$17</definedName>
    <definedName name="A126045562A_Data">Data9!$CK$11:$CK$17</definedName>
    <definedName name="A126045562A_Latest">Data9!$CK$17</definedName>
    <definedName name="A126045566K">Data9!$IN$1:$IN$10,Data9!$IN$11:$IN$17</definedName>
    <definedName name="A126045566K_Data">Data9!$IN$11:$IN$17</definedName>
    <definedName name="A126045566K_Latest">Data9!$IN$17</definedName>
    <definedName name="A126045570A">Data10!$BL$1:$BL$10,Data10!$BL$11:$BL$17</definedName>
    <definedName name="A126045570A_Data">Data10!$BL$11:$BL$17</definedName>
    <definedName name="A126045570A_Latest">Data10!$BL$17</definedName>
    <definedName name="A126045574K">Data9!$DI$1:$DI$10,Data9!$DI$11:$DI$17</definedName>
    <definedName name="A126045574K_Data">Data9!$DI$11:$DI$17</definedName>
    <definedName name="A126045574K_Latest">Data9!$DI$17</definedName>
    <definedName name="A126045578V">Data9!$FE$1:$FE$10,Data9!$FE$11:$FE$17</definedName>
    <definedName name="A126045578V_Data">Data9!$FE$11:$FE$17</definedName>
    <definedName name="A126045578V_Latest">Data9!$FE$17</definedName>
    <definedName name="A126045582K">Data9!$GC$1:$GC$10,Data9!$GC$11:$GC$17</definedName>
    <definedName name="A126045582K_Data">Data9!$GC$11:$GC$17</definedName>
    <definedName name="A126045582K_Latest">Data9!$GC$17</definedName>
    <definedName name="A126045586V">Data10!$AQ$1:$AQ$10,Data10!$AQ$11:$AQ$17</definedName>
    <definedName name="A126045586V_Data">Data10!$AQ$11:$AQ$17</definedName>
    <definedName name="A126045586V_Latest">Data10!$AQ$17</definedName>
    <definedName name="A126045590K">Data10!$CG$1:$CG$10,Data10!$CG$11:$CG$17</definedName>
    <definedName name="A126045590K_Data">Data10!$CG$11:$CG$17</definedName>
    <definedName name="A126045590K_Latest">Data10!$CG$17</definedName>
    <definedName name="A126046170J">Data10!$DT$1:$DT$10,Data10!$DT$11:$DT$17</definedName>
    <definedName name="A126046170J_Data">Data10!$DT$11:$DT$17</definedName>
    <definedName name="A126046170J_Latest">Data10!$DT$17</definedName>
    <definedName name="A126046174T">Data10!$ER$1:$ER$10,Data10!$ER$11:$ER$17</definedName>
    <definedName name="A126046174T_Data">Data10!$ER$11:$ER$17</definedName>
    <definedName name="A126046174T_Latest">Data10!$ER$17</definedName>
    <definedName name="A126046178A">Data10!$GN$1:$GN$10,Data10!$GN$11:$GN$17</definedName>
    <definedName name="A126046178A_Data">Data10!$GN$11:$GN$17</definedName>
    <definedName name="A126046178A_Latest">Data10!$GN$17</definedName>
    <definedName name="A126046182T">Data10!$J$1:$J$10,Data10!$J$11:$J$17</definedName>
    <definedName name="A126046182T_Data">Data10!$J$11:$J$17</definedName>
    <definedName name="A126046182T_Latest">Data10!$J$17</definedName>
    <definedName name="A126046186A">Data10!$CV$1:$CV$10,Data10!$CV$11:$CV$17</definedName>
    <definedName name="A126046186A_Data">Data10!$CV$11:$CV$17</definedName>
    <definedName name="A126046186A_Latest">Data10!$CV$17</definedName>
    <definedName name="A126046190T">Data9!$DX$1:$DX$10,Data9!$DX$11:$DX$17</definedName>
    <definedName name="A126046190T_Data">Data9!$DX$11:$DX$17</definedName>
    <definedName name="A126046190T_Latest">Data9!$DX$17</definedName>
    <definedName name="A126046194A">Data9!$GR$1:$GR$10,Data9!$GR$11:$GR$17</definedName>
    <definedName name="A126046194A_Data">Data9!$GR$11:$GR$17</definedName>
    <definedName name="A126046194A_Latest">Data9!$GR$17</definedName>
    <definedName name="A126046198K">Data9!$HP$1:$HP$10,Data9!$HP$11:$HP$17</definedName>
    <definedName name="A126046198K_Data">Data9!$HP$11:$HP$17</definedName>
    <definedName name="A126046198K_Latest">Data9!$HP$17</definedName>
    <definedName name="A126046202R">Data10!$FP$1:$FP$10,Data10!$FP$11:$FP$17</definedName>
    <definedName name="A126046202R_Data">Data10!$FP$11:$FP$17</definedName>
    <definedName name="A126046202R_Latest">Data10!$FP$17</definedName>
    <definedName name="A126046206X">Data10!$HL$1:$HL$10,Data10!$HL$11:$HL$17</definedName>
    <definedName name="A126046206X_Data">Data10!$HL$11:$HL$17</definedName>
    <definedName name="A126046206X_Latest">Data10!$HL$17</definedName>
    <definedName name="A126046210R">Data9!$CB$1:$CB$10,Data9!$CB$11:$CB$17</definedName>
    <definedName name="A126046210R_Data">Data9!$CB$11:$CB$17</definedName>
    <definedName name="A126046210R_Latest">Data9!$CB$17</definedName>
    <definedName name="A126046214X">Data9!$IH$1:$IH$10,Data9!$IH$11:$IH$17</definedName>
    <definedName name="A126046214X_Data">Data9!$IH$11:$IH$17</definedName>
    <definedName name="A126046214X_Latest">Data9!$IH$17</definedName>
    <definedName name="A126046218J">Data10!$BF$1:$BF$10,Data10!$BF$11:$BF$17</definedName>
    <definedName name="A126046218J_Data">Data10!$BF$11:$BF$17</definedName>
    <definedName name="A126046218J_Latest">Data10!$BF$17</definedName>
    <definedName name="A126046222X">Data9!$CZ$1:$CZ$10,Data9!$CZ$11:$CZ$17</definedName>
    <definedName name="A126046222X_Data">Data9!$CZ$11:$CZ$17</definedName>
    <definedName name="A126046222X_Latest">Data9!$CZ$17</definedName>
    <definedName name="A126046226J">Data9!$EV$1:$EV$10,Data9!$EV$11:$EV$17</definedName>
    <definedName name="A126046226J_Data">Data9!$EV$11:$EV$17</definedName>
    <definedName name="A126046226J_Latest">Data9!$EV$17</definedName>
    <definedName name="A126046230X">Data9!$FT$1:$FT$10,Data9!$FT$11:$FT$17</definedName>
    <definedName name="A126046230X_Data">Data9!$FT$11:$FT$17</definedName>
    <definedName name="A126046230X_Latest">Data9!$FT$17</definedName>
    <definedName name="A126046234J">Data10!$AH$1:$AH$10,Data10!$AH$11:$AH$17</definedName>
    <definedName name="A126046234J_Data">Data10!$AH$11:$AH$17</definedName>
    <definedName name="A126046234J_Latest">Data10!$AH$17</definedName>
    <definedName name="A126046238T">Data10!$BX$1:$BX$10,Data10!$BX$11:$BX$17</definedName>
    <definedName name="A126046238T_Data">Data10!$BX$11:$BX$17</definedName>
    <definedName name="A126046238T_Latest">Data10!$BX$17</definedName>
    <definedName name="A126046818L">Data10!$DZ$1:$DZ$10,Data10!$DZ$11:$DZ$17</definedName>
    <definedName name="A126046818L_Data">Data10!$DZ$11:$DZ$17</definedName>
    <definedName name="A126046818L_Latest">Data10!$DZ$17</definedName>
    <definedName name="A126046822C">Data10!$EX$1:$EX$10,Data10!$EX$11:$EX$17</definedName>
    <definedName name="A126046822C_Data">Data10!$EX$11:$EX$17</definedName>
    <definedName name="A126046822C_Latest">Data10!$EX$17</definedName>
    <definedName name="A126046826L">Data10!$GT$1:$GT$10,Data10!$GT$11:$GT$17</definedName>
    <definedName name="A126046826L_Data">Data10!$GT$11:$GT$17</definedName>
    <definedName name="A126046826L_Latest">Data10!$GT$17</definedName>
    <definedName name="A126046830C">Data10!$P$1:$P$10,Data10!$P$11:$P$17</definedName>
    <definedName name="A126046830C_Data">Data10!$P$11:$P$17</definedName>
    <definedName name="A126046830C_Latest">Data10!$P$17</definedName>
    <definedName name="A126046834L">Data10!$DB$1:$DB$10,Data10!$DB$11:$DB$17</definedName>
    <definedName name="A126046834L_Data">Data10!$DB$11:$DB$17</definedName>
    <definedName name="A126046834L_Latest">Data10!$DB$17</definedName>
    <definedName name="A126046838W">Data9!$ED$1:$ED$10,Data9!$ED$11:$ED$17</definedName>
    <definedName name="A126046838W_Data">Data9!$ED$11:$ED$17</definedName>
    <definedName name="A126046838W_Latest">Data9!$ED$17</definedName>
    <definedName name="A126046842L">Data9!$GX$1:$GX$10,Data9!$GX$11:$GX$17</definedName>
    <definedName name="A126046842L_Data">Data9!$GX$11:$GX$17</definedName>
    <definedName name="A126046842L_Latest">Data9!$GX$17</definedName>
    <definedName name="A126046850L">Data10!$FV$1:$FV$10,Data10!$FV$11:$FV$17</definedName>
    <definedName name="A126046850L_Data">Data10!$FV$11:$FV$17</definedName>
    <definedName name="A126046850L_Latest">Data10!$FV$17</definedName>
    <definedName name="A126046854W">Data10!$HR$1:$HR$10,Data10!$HR$11:$HR$17</definedName>
    <definedName name="A126046854W_Data">Data10!$HR$11:$HR$17</definedName>
    <definedName name="A126046854W_Latest">Data10!$HR$17</definedName>
    <definedName name="A126046858F">Data9!$CH$1:$CH$10,Data9!$CH$11:$CH$17</definedName>
    <definedName name="A126046858F_Data">Data9!$CH$11:$CH$17</definedName>
    <definedName name="A126046858F_Latest">Data9!$CH$17</definedName>
    <definedName name="A126046870W">Data9!$DF$1:$DF$10,Data9!$DF$11:$DF$17</definedName>
    <definedName name="A126046870W_Data">Data9!$DF$11:$DF$17</definedName>
    <definedName name="A126046870W_Latest">Data9!$DF$17</definedName>
    <definedName name="A126046874F">Data9!$FB$1:$FB$10,Data9!$FB$11:$FB$17</definedName>
    <definedName name="A126046874F_Data">Data9!$FB$11:$FB$17</definedName>
    <definedName name="A126046874F_Latest">Data9!$FB$17</definedName>
    <definedName name="A126046878R">Data9!$FZ$1:$FZ$10,Data9!$FZ$11:$FZ$17</definedName>
    <definedName name="A126046878R_Data">Data9!$FZ$11:$FZ$17</definedName>
    <definedName name="A126046878R_Latest">Data9!$FZ$17</definedName>
    <definedName name="A126046882F">Data10!$AN$1:$AN$10,Data10!$AN$11:$AN$17</definedName>
    <definedName name="A126046882F_Data">Data10!$AN$11:$AN$17</definedName>
    <definedName name="A126046882F_Latest">Data10!$AN$17</definedName>
    <definedName name="A126046886R">Data10!$CD$1:$CD$10,Data10!$CD$11:$CD$17</definedName>
    <definedName name="A126046886R_Data">Data10!$CD$11:$CD$17</definedName>
    <definedName name="A126046886R_Latest">Data10!$CD$17</definedName>
    <definedName name="A126047466L">Data10!$DQ$1:$DQ$10,Data10!$DQ$11:$DQ$17</definedName>
    <definedName name="A126047466L_Data">Data10!$DQ$11:$DQ$17</definedName>
    <definedName name="A126047466L_Latest">Data10!$DQ$17</definedName>
    <definedName name="A126047470C">Data10!$EO$1:$EO$10,Data10!$EO$11:$EO$17</definedName>
    <definedName name="A126047470C_Data">Data10!$EO$11:$EO$17</definedName>
    <definedName name="A126047470C_Latest">Data10!$EO$17</definedName>
    <definedName name="A126047474L">Data10!$GK$1:$GK$10,Data10!$GK$11:$GK$17</definedName>
    <definedName name="A126047474L_Data">Data10!$GK$11:$GK$17</definedName>
    <definedName name="A126047474L_Latest">Data10!$GK$17</definedName>
    <definedName name="A126047478W">Data10!$G$1:$G$10,Data10!$G$11:$G$17</definedName>
    <definedName name="A126047478W_Data">Data10!$G$11:$G$17</definedName>
    <definedName name="A126047478W_Latest">Data10!$G$17</definedName>
    <definedName name="A126047482L">Data10!$CS$1:$CS$10,Data10!$CS$11:$CS$17</definedName>
    <definedName name="A126047482L_Data">Data10!$CS$11:$CS$17</definedName>
    <definedName name="A126047482L_Latest">Data10!$CS$17</definedName>
    <definedName name="A126047486W">Data9!$DU$1:$DU$10,Data9!$DU$11:$DU$17</definedName>
    <definedName name="A126047486W_Data">Data9!$DU$11:$DU$17</definedName>
    <definedName name="A126047486W_Latest">Data9!$DU$17</definedName>
    <definedName name="A126047490L">Data9!$GO$1:$GO$10,Data9!$GO$11:$GO$17</definedName>
    <definedName name="A126047490L_Data">Data9!$GO$11:$GO$17</definedName>
    <definedName name="A126047490L_Latest">Data9!$GO$17</definedName>
    <definedName name="A126047494W">Data9!$HM$1:$HM$10,Data9!$HM$11:$HM$17</definedName>
    <definedName name="A126047494W_Data">Data9!$HM$11:$HM$17</definedName>
    <definedName name="A126047494W_Latest">Data9!$HM$17</definedName>
    <definedName name="A126047498F">Data10!$FM$1:$FM$10,Data10!$FM$11:$FM$17</definedName>
    <definedName name="A126047498F_Data">Data10!$FM$11:$FM$17</definedName>
    <definedName name="A126047498F_Latest">Data10!$FM$17</definedName>
    <definedName name="A126047502K">Data10!$HI$1:$HI$10,Data10!$HI$11:$HI$17</definedName>
    <definedName name="A126047502K_Data">Data10!$HI$11:$HI$17</definedName>
    <definedName name="A126047502K_Latest">Data10!$HI$17</definedName>
    <definedName name="A126047506V">Data9!$BY$1:$BY$10,Data9!$BY$11:$BY$17</definedName>
    <definedName name="A126047506V_Data">Data9!$BY$11:$BY$17</definedName>
    <definedName name="A126047506V_Latest">Data9!$BY$17</definedName>
    <definedName name="A126047510K">Data9!$IE$1:$IE$10,Data9!$IE$11:$IE$17</definedName>
    <definedName name="A126047510K_Data">Data9!$IE$11:$IE$17</definedName>
    <definedName name="A126047510K_Latest">Data9!$IE$17</definedName>
    <definedName name="A126047514V">Data10!$BC$1:$BC$10,Data10!$BC$11:$BC$17</definedName>
    <definedName name="A126047514V_Data">Data10!$BC$11:$BC$17</definedName>
    <definedName name="A126047514V_Latest">Data10!$BC$17</definedName>
    <definedName name="A126047518C">Data9!$CW$1:$CW$10,Data9!$CW$11:$CW$17</definedName>
    <definedName name="A126047518C_Data">Data9!$CW$11:$CW$17</definedName>
    <definedName name="A126047518C_Latest">Data9!$CW$17</definedName>
    <definedName name="A126047522V">Data9!$ES$1:$ES$10,Data9!$ES$11:$ES$17</definedName>
    <definedName name="A126047522V_Data">Data9!$ES$11:$ES$17</definedName>
    <definedName name="A126047522V_Latest">Data9!$ES$17</definedName>
    <definedName name="A126047526C">Data9!$FQ$1:$FQ$10,Data9!$FQ$11:$FQ$17</definedName>
    <definedName name="A126047526C_Data">Data9!$FQ$11:$FQ$17</definedName>
    <definedName name="A126047526C_Latest">Data9!$FQ$17</definedName>
    <definedName name="A126047530V">Data10!$AE$1:$AE$10,Data10!$AE$11:$AE$17</definedName>
    <definedName name="A126047530V_Data">Data10!$AE$11:$AE$17</definedName>
    <definedName name="A126047530V_Latest">Data10!$AE$17</definedName>
    <definedName name="A126047534C">Data10!$BU$1:$BU$10,Data10!$BU$11:$BU$17</definedName>
    <definedName name="A126047534C_Data">Data10!$BU$11:$BU$17</definedName>
    <definedName name="A126047534C_Latest">Data10!$BU$17</definedName>
    <definedName name="A126048114A">Data3!$HD$1:$HD$10,Data3!$HD$11:$HD$17</definedName>
    <definedName name="A126048114A_Data">Data3!$HD$11:$HD$17</definedName>
    <definedName name="A126048114A_Latest">Data3!$HD$17</definedName>
    <definedName name="A126048118K">Data3!$IB$1:$IB$10,Data3!$IB$11:$IB$17</definedName>
    <definedName name="A126048118K_Data">Data3!$IB$11:$IB$17</definedName>
    <definedName name="A126048118K_Latest">Data3!$IB$17</definedName>
    <definedName name="A126048122A">Data4!$AH$1:$AH$10,Data4!$AH$11:$AH$17</definedName>
    <definedName name="A126048122A_Data">Data4!$AH$11:$AH$17</definedName>
    <definedName name="A126048122A_Latest">Data4!$AH$17</definedName>
    <definedName name="A126048126K">Data3!$CT$1:$CT$10,Data3!$CT$11:$CT$17</definedName>
    <definedName name="A126048126K_Data">Data3!$CT$11:$CT$17</definedName>
    <definedName name="A126048126K_Latest">Data3!$CT$17</definedName>
    <definedName name="A126048130A">Data3!$GF$1:$GF$10,Data3!$GF$11:$GF$17</definedName>
    <definedName name="A126048130A_Data">Data3!$GF$11:$GF$17</definedName>
    <definedName name="A126048130A_Latest">Data3!$GF$17</definedName>
    <definedName name="A126048134K">Data2!$HH$1:$HH$10,Data2!$HH$11:$HH$17</definedName>
    <definedName name="A126048134K_Data">Data2!$HH$11:$HH$17</definedName>
    <definedName name="A126048134K_Latest">Data2!$HH$17</definedName>
    <definedName name="A126048138V">Data3!$AL$1:$AL$10,Data3!$AL$11:$AL$17</definedName>
    <definedName name="A126048138V_Data">Data3!$AL$11:$AL$17</definedName>
    <definedName name="A126048138V_Latest">Data3!$AL$17</definedName>
    <definedName name="A126048142K">Data3!$BJ$1:$BJ$10,Data3!$BJ$11:$BJ$17</definedName>
    <definedName name="A126048142K_Data">Data3!$BJ$11:$BJ$17</definedName>
    <definedName name="A126048142K_Latest">Data3!$BJ$17</definedName>
    <definedName name="A126048146V">Data4!$J$1:$J$10,Data4!$J$11:$J$17</definedName>
    <definedName name="A126048146V_Data">Data4!$J$11:$J$17</definedName>
    <definedName name="A126048146V_Latest">Data4!$J$17</definedName>
    <definedName name="A126048150K">Data4!$BF$1:$BF$10,Data4!$BF$11:$BF$17</definedName>
    <definedName name="A126048150K_Data">Data4!$BF$11:$BF$17</definedName>
    <definedName name="A126048150K_Latest">Data4!$BF$17</definedName>
    <definedName name="A126048154V">Data2!$FL$1:$FL$10,Data2!$FL$11:$FL$17</definedName>
    <definedName name="A126048154V_Data">Data2!$FL$11:$FL$17</definedName>
    <definedName name="A126048154V_Latest">Data2!$FL$17</definedName>
    <definedName name="A126048158C">Data3!$CB$1:$CB$10,Data3!$CB$11:$CB$17</definedName>
    <definedName name="A126048158C_Data">Data3!$CB$11:$CB$17</definedName>
    <definedName name="A126048158C_Latest">Data3!$CB$17</definedName>
    <definedName name="A126048162V">Data3!$EP$1:$EP$10,Data3!$EP$11:$EP$17</definedName>
    <definedName name="A126048162V_Data">Data3!$EP$11:$EP$17</definedName>
    <definedName name="A126048162V_Latest">Data3!$EP$17</definedName>
    <definedName name="A126048166C">Data2!$GJ$1:$GJ$10,Data2!$GJ$11:$GJ$17</definedName>
    <definedName name="A126048166C_Data">Data2!$GJ$11:$GJ$17</definedName>
    <definedName name="A126048166C_Latest">Data2!$GJ$17</definedName>
    <definedName name="A126048170V">Data2!$IF$1:$IF$10,Data2!$IF$11:$IF$17</definedName>
    <definedName name="A126048170V_Data">Data2!$IF$11:$IF$17</definedName>
    <definedName name="A126048170V_Latest">Data2!$IF$17</definedName>
    <definedName name="A126048174C">Data3!$N$1:$N$10,Data3!$N$11:$N$17</definedName>
    <definedName name="A126048174C_Data">Data3!$N$11:$N$17</definedName>
    <definedName name="A126048174C_Latest">Data3!$N$17</definedName>
    <definedName name="A126048178L">Data3!$DR$1:$DR$10,Data3!$DR$11:$DR$17</definedName>
    <definedName name="A126048178L_Data">Data3!$DR$11:$DR$17</definedName>
    <definedName name="A126048178L_Latest">Data3!$DR$17</definedName>
    <definedName name="A126048182C">Data3!$FH$1:$FH$10,Data3!$FH$11:$FH$17</definedName>
    <definedName name="A126048182C_Data">Data3!$FH$11:$FH$17</definedName>
    <definedName name="A126048182C_Latest">Data3!$FH$17</definedName>
    <definedName name="A126048762X">Data3!$HY$1:$HY$10,Data3!$HY$11:$HY$17</definedName>
    <definedName name="A126048762X_Data">Data3!$HY$11:$HY$17</definedName>
    <definedName name="A126048762X_Latest">Data3!$HY$17</definedName>
    <definedName name="A126048766J">Data4!$G$1:$G$10,Data4!$G$11:$G$17</definedName>
    <definedName name="A126048766J_Data">Data4!$G$11:$G$17</definedName>
    <definedName name="A126048766J_Latest">Data4!$G$17</definedName>
    <definedName name="A126048770X">Data4!$BC$1:$BC$10,Data4!$BC$11:$BC$17</definedName>
    <definedName name="A126048770X_Data">Data4!$BC$11:$BC$17</definedName>
    <definedName name="A126048770X_Latest">Data4!$BC$17</definedName>
    <definedName name="A126048774J">Data3!$DO$1:$DO$10,Data3!$DO$11:$DO$17</definedName>
    <definedName name="A126048774J_Data">Data3!$DO$11:$DO$17</definedName>
    <definedName name="A126048774J_Latest">Data3!$DO$17</definedName>
    <definedName name="A126048778T">Data3!$HA$1:$HA$10,Data3!$HA$11:$HA$17</definedName>
    <definedName name="A126048778T_Data">Data3!$HA$11:$HA$17</definedName>
    <definedName name="A126048778T_Latest">Data3!$HA$17</definedName>
    <definedName name="A126048782J">Data2!$IC$1:$IC$10,Data2!$IC$11:$IC$17</definedName>
    <definedName name="A126048782J_Data">Data2!$IC$11:$IC$17</definedName>
    <definedName name="A126048782J_Latest">Data2!$IC$17</definedName>
    <definedName name="A126048786T">Data3!$BG$1:$BG$10,Data3!$BG$11:$BG$17</definedName>
    <definedName name="A126048786T_Data">Data3!$BG$11:$BG$17</definedName>
    <definedName name="A126048786T_Latest">Data3!$BG$17</definedName>
    <definedName name="A126048794T">Data4!$AE$1:$AE$10,Data4!$AE$11:$AE$17</definedName>
    <definedName name="A126048794T_Data">Data4!$AE$11:$AE$17</definedName>
    <definedName name="A126048794T_Latest">Data4!$AE$17</definedName>
    <definedName name="A126048798A">Data4!$CA$1:$CA$10,Data4!$CA$11:$CA$17</definedName>
    <definedName name="A126048798A_Data">Data4!$CA$11:$CA$17</definedName>
    <definedName name="A126048798A_Latest">Data4!$CA$17</definedName>
    <definedName name="A126048802F">Data2!$GG$1:$GG$10,Data2!$GG$11:$GG$17</definedName>
    <definedName name="A126048802F_Data">Data2!$GG$11:$GG$17</definedName>
    <definedName name="A126048802F_Latest">Data2!$GG$17</definedName>
    <definedName name="A126048814R">Data2!$HE$1:$HE$10,Data2!$HE$11:$HE$17</definedName>
    <definedName name="A126048814R_Data">Data2!$HE$11:$HE$17</definedName>
    <definedName name="A126048814R_Latest">Data2!$HE$17</definedName>
    <definedName name="A126048818X">Data3!$K$1:$K$10,Data3!$K$11:$K$17</definedName>
    <definedName name="A126048818X_Data">Data3!$K$11:$K$17</definedName>
    <definedName name="A126048818X_Latest">Data3!$K$17</definedName>
    <definedName name="A126048822R">Data3!$AI$1:$AI$10,Data3!$AI$11:$AI$17</definedName>
    <definedName name="A126048822R_Data">Data3!$AI$11:$AI$17</definedName>
    <definedName name="A126048822R_Latest">Data3!$AI$17</definedName>
    <definedName name="A126048826X">Data3!$EM$1:$EM$10,Data3!$EM$11:$EM$17</definedName>
    <definedName name="A126048826X_Data">Data3!$EM$11:$EM$17</definedName>
    <definedName name="A126048826X_Latest">Data3!$EM$17</definedName>
    <definedName name="A126048830R">Data3!$GC$1:$GC$10,Data3!$GC$11:$GC$17</definedName>
    <definedName name="A126048830R_Data">Data3!$GC$11:$GC$17</definedName>
    <definedName name="A126048830R_Latest">Data3!$GC$17</definedName>
    <definedName name="A126049410L">Data3!$HM$1:$HM$10,Data3!$HM$11:$HM$17</definedName>
    <definedName name="A126049410L_Data">Data3!$HM$11:$HM$17</definedName>
    <definedName name="A126049410L_Latest">Data3!$HM$17</definedName>
    <definedName name="A126049414W">Data3!$IK$1:$IK$10,Data3!$IK$11:$IK$17</definedName>
    <definedName name="A126049414W_Data">Data3!$IK$11:$IK$17</definedName>
    <definedName name="A126049414W_Latest">Data3!$IK$17</definedName>
    <definedName name="A126049418F">Data4!$AQ$1:$AQ$10,Data4!$AQ$11:$AQ$17</definedName>
    <definedName name="A126049418F_Data">Data4!$AQ$11:$AQ$17</definedName>
    <definedName name="A126049418F_Latest">Data4!$AQ$17</definedName>
    <definedName name="A126049422W">Data3!$DC$1:$DC$10,Data3!$DC$11:$DC$17</definedName>
    <definedName name="A126049422W_Data">Data3!$DC$11:$DC$17</definedName>
    <definedName name="A126049422W_Latest">Data3!$DC$17</definedName>
    <definedName name="A126049426F">Data3!$GO$1:$GO$10,Data3!$GO$11:$GO$17</definedName>
    <definedName name="A126049426F_Data">Data3!$GO$11:$GO$17</definedName>
    <definedName name="A126049426F_Latest">Data3!$GO$17</definedName>
    <definedName name="A126049430W">Data2!$HQ$1:$HQ$10,Data2!$HQ$11:$HQ$17</definedName>
    <definedName name="A126049430W_Data">Data2!$HQ$11:$HQ$17</definedName>
    <definedName name="A126049430W_Latest">Data2!$HQ$17</definedName>
    <definedName name="A126049434F">Data3!$AU$1:$AU$10,Data3!$AU$11:$AU$17</definedName>
    <definedName name="A126049434F_Data">Data3!$AU$11:$AU$17</definedName>
    <definedName name="A126049434F_Latest">Data3!$AU$17</definedName>
    <definedName name="A126049438R">Data3!$BS$1:$BS$10,Data3!$BS$11:$BS$17</definedName>
    <definedName name="A126049438R_Data">Data3!$BS$11:$BS$17</definedName>
    <definedName name="A126049438R_Latest">Data3!$BS$17</definedName>
    <definedName name="A126049442F">Data4!$S$1:$S$10,Data4!$S$11:$S$17</definedName>
    <definedName name="A126049442F_Data">Data4!$S$11:$S$17</definedName>
    <definedName name="A126049442F_Latest">Data4!$S$17</definedName>
    <definedName name="A126049446R">Data4!$BO$1:$BO$10,Data4!$BO$11:$BO$17</definedName>
    <definedName name="A126049446R_Data">Data4!$BO$11:$BO$17</definedName>
    <definedName name="A126049446R_Latest">Data4!$BO$17</definedName>
    <definedName name="A126049450F">Data2!$FU$1:$FU$10,Data2!$FU$11:$FU$17</definedName>
    <definedName name="A126049450F_Data">Data2!$FU$11:$FU$17</definedName>
    <definedName name="A126049450F_Latest">Data2!$FU$17</definedName>
    <definedName name="A126049454R">Data3!$CK$1:$CK$10,Data3!$CK$11:$CK$17</definedName>
    <definedName name="A126049454R_Data">Data3!$CK$11:$CK$17</definedName>
    <definedName name="A126049454R_Latest">Data3!$CK$17</definedName>
    <definedName name="A126049458X">Data3!$EY$1:$EY$10,Data3!$EY$11:$EY$17</definedName>
    <definedName name="A126049458X_Data">Data3!$EY$11:$EY$17</definedName>
    <definedName name="A126049458X_Latest">Data3!$EY$17</definedName>
    <definedName name="A126049462R">Data2!$GS$1:$GS$10,Data2!$GS$11:$GS$17</definedName>
    <definedName name="A126049462R_Data">Data2!$GS$11:$GS$17</definedName>
    <definedName name="A126049462R_Latest">Data2!$GS$17</definedName>
    <definedName name="A126049466X">Data2!$IO$1:$IO$10,Data2!$IO$11:$IO$17</definedName>
    <definedName name="A126049466X_Data">Data2!$IO$11:$IO$17</definedName>
    <definedName name="A126049466X_Latest">Data2!$IO$17</definedName>
    <definedName name="A126049470R">Data3!$W$1:$W$10,Data3!$W$11:$W$17</definedName>
    <definedName name="A126049470R_Data">Data3!$W$11:$W$17</definedName>
    <definedName name="A126049470R_Latest">Data3!$W$17</definedName>
    <definedName name="A126049474X">Data3!$EA$1:$EA$10,Data3!$EA$11:$EA$17</definedName>
    <definedName name="A126049474X_Data">Data3!$EA$11:$EA$17</definedName>
    <definedName name="A126049474X_Latest">Data3!$EA$17</definedName>
    <definedName name="A126049478J">Data3!$FQ$1:$FQ$10,Data3!$FQ$11:$FQ$17</definedName>
    <definedName name="A126049478J_Data">Data3!$FQ$11:$FQ$17</definedName>
    <definedName name="A126049478J_Latest">Data3!$FQ$17</definedName>
    <definedName name="A126050058K">Data3!$HV$1:$HV$10,Data3!$HV$11:$HV$17</definedName>
    <definedName name="A126050058K_Data">Data3!$HV$11:$HV$17</definedName>
    <definedName name="A126050058K_Latest">Data3!$HV$17</definedName>
    <definedName name="A126050062A">Data4!$D$1:$D$10,Data4!$D$11:$D$17</definedName>
    <definedName name="A126050062A_Data">Data4!$D$11:$D$17</definedName>
    <definedName name="A126050062A_Latest">Data4!$D$17</definedName>
    <definedName name="A126050066K">Data4!$AZ$1:$AZ$10,Data4!$AZ$11:$AZ$17</definedName>
    <definedName name="A126050066K_Data">Data4!$AZ$11:$AZ$17</definedName>
    <definedName name="A126050066K_Latest">Data4!$AZ$17</definedName>
    <definedName name="A126050070A">Data3!$DL$1:$DL$10,Data3!$DL$11:$DL$17</definedName>
    <definedName name="A126050070A_Data">Data3!$DL$11:$DL$17</definedName>
    <definedName name="A126050070A_Latest">Data3!$DL$17</definedName>
    <definedName name="A126050074K">Data3!$GX$1:$GX$10,Data3!$GX$11:$GX$17</definedName>
    <definedName name="A126050074K_Data">Data3!$GX$11:$GX$17</definedName>
    <definedName name="A126050074K_Latest">Data3!$GX$17</definedName>
    <definedName name="A126050078V">Data2!$HZ$1:$HZ$10,Data2!$HZ$11:$HZ$17</definedName>
    <definedName name="A126050078V_Data">Data2!$HZ$11:$HZ$17</definedName>
    <definedName name="A126050078V_Latest">Data2!$HZ$17</definedName>
    <definedName name="A126050082K">Data3!$BD$1:$BD$10,Data3!$BD$11:$BD$17</definedName>
    <definedName name="A126050082K_Data">Data3!$BD$11:$BD$17</definedName>
    <definedName name="A126050082K_Latest">Data3!$BD$17</definedName>
    <definedName name="A126050086V">Data3!$BY$1:$BY$10,Data3!$BY$11:$BY$17</definedName>
    <definedName name="A126050086V_Data">Data3!$BY$11:$BY$17</definedName>
    <definedName name="A126050086V_Latest">Data3!$BY$17</definedName>
    <definedName name="A126050090K">Data4!$AB$1:$AB$10,Data4!$AB$11:$AB$17</definedName>
    <definedName name="A126050090K_Data">Data4!$AB$11:$AB$17</definedName>
    <definedName name="A126050090K_Latest">Data4!$AB$17</definedName>
    <definedName name="A126050094V">Data4!$BX$1:$BX$10,Data4!$BX$11:$BX$17</definedName>
    <definedName name="A126050094V_Data">Data4!$BX$11:$BX$17</definedName>
    <definedName name="A126050094V_Latest">Data4!$BX$17</definedName>
    <definedName name="A126050098C">Data2!$GD$1:$GD$10,Data2!$GD$11:$GD$17</definedName>
    <definedName name="A126050098C_Data">Data2!$GD$11:$GD$17</definedName>
    <definedName name="A126050098C_Latest">Data2!$GD$17</definedName>
    <definedName name="A126050102J">Data3!$CQ$1:$CQ$10,Data3!$CQ$11:$CQ$17</definedName>
    <definedName name="A126050102J_Data">Data3!$CQ$11:$CQ$17</definedName>
    <definedName name="A126050102J_Latest">Data3!$CQ$17</definedName>
    <definedName name="A126050106T">Data3!$FE$1:$FE$10,Data3!$FE$11:$FE$17</definedName>
    <definedName name="A126050106T_Data">Data3!$FE$11:$FE$17</definedName>
    <definedName name="A126050106T_Latest">Data3!$FE$17</definedName>
    <definedName name="A126050110J">Data2!$HB$1:$HB$10,Data2!$HB$11:$HB$17</definedName>
    <definedName name="A126050110J_Data">Data2!$HB$11:$HB$17</definedName>
    <definedName name="A126050110J_Latest">Data2!$HB$17</definedName>
    <definedName name="A126050114T">Data3!$H$1:$H$10,Data3!$H$11:$H$17</definedName>
    <definedName name="A126050114T_Data">Data3!$H$11:$H$17</definedName>
    <definedName name="A126050114T_Latest">Data3!$H$17</definedName>
    <definedName name="A126050118A">Data3!$AF$1:$AF$10,Data3!$AF$11:$AF$17</definedName>
    <definedName name="A126050118A_Data">Data3!$AF$11:$AF$17</definedName>
    <definedName name="A126050118A_Latest">Data3!$AF$17</definedName>
    <definedName name="A126050122T">Data3!$EJ$1:$EJ$10,Data3!$EJ$11:$EJ$17</definedName>
    <definedName name="A126050122T_Data">Data3!$EJ$11:$EJ$17</definedName>
    <definedName name="A126050122T_Latest">Data3!$EJ$17</definedName>
    <definedName name="A126050126A">Data3!$FZ$1:$FZ$10,Data3!$FZ$11:$FZ$17</definedName>
    <definedName name="A126050126A_Data">Data3!$FZ$11:$FZ$17</definedName>
    <definedName name="A126050126A_Latest">Data3!$FZ$17</definedName>
    <definedName name="A126050706W">Data3!$HS$1:$HS$10,Data3!$HS$11:$HS$17</definedName>
    <definedName name="A126050706W_Data">Data3!$HS$11:$HS$17</definedName>
    <definedName name="A126050706W_Latest">Data3!$HS$17</definedName>
    <definedName name="A126050710L">Data3!$IQ$1:$IQ$10,Data3!$IQ$11:$IQ$17</definedName>
    <definedName name="A126050710L_Data">Data3!$IQ$11:$IQ$17</definedName>
    <definedName name="A126050710L_Latest">Data3!$IQ$17</definedName>
    <definedName name="A126050714W">Data4!$AW$1:$AW$10,Data4!$AW$11:$AW$17</definedName>
    <definedName name="A126050714W_Data">Data4!$AW$11:$AW$17</definedName>
    <definedName name="A126050714W_Latest">Data4!$AW$17</definedName>
    <definedName name="A126050718F">Data3!$DI$1:$DI$10,Data3!$DI$11:$DI$17</definedName>
    <definedName name="A126050718F_Data">Data3!$DI$11:$DI$17</definedName>
    <definedName name="A126050718F_Latest">Data3!$DI$17</definedName>
    <definedName name="A126050722W">Data3!$GU$1:$GU$10,Data3!$GU$11:$GU$17</definedName>
    <definedName name="A126050722W_Data">Data3!$GU$11:$GU$17</definedName>
    <definedName name="A126050722W_Latest">Data3!$GU$17</definedName>
    <definedName name="A126050726F">Data2!$HW$1:$HW$10,Data2!$HW$11:$HW$17</definedName>
    <definedName name="A126050726F_Data">Data2!$HW$11:$HW$17</definedName>
    <definedName name="A126050726F_Latest">Data2!$HW$17</definedName>
    <definedName name="A126050730W">Data3!$BA$1:$BA$10,Data3!$BA$11:$BA$17</definedName>
    <definedName name="A126050730W_Data">Data3!$BA$11:$BA$17</definedName>
    <definedName name="A126050730W_Latest">Data3!$BA$17</definedName>
    <definedName name="A126050734F">Data3!$BV$1:$BV$10,Data3!$BV$11:$BV$17</definedName>
    <definedName name="A126050734F_Data">Data3!$BV$11:$BV$17</definedName>
    <definedName name="A126050734F_Latest">Data3!$BV$17</definedName>
    <definedName name="A126050738R">Data4!$Y$1:$Y$10,Data4!$Y$11:$Y$17</definedName>
    <definedName name="A126050738R_Data">Data4!$Y$11:$Y$17</definedName>
    <definedName name="A126050738R_Latest">Data4!$Y$17</definedName>
    <definedName name="A126050742F">Data4!$BU$1:$BU$10,Data4!$BU$11:$BU$17</definedName>
    <definedName name="A126050742F_Data">Data4!$BU$11:$BU$17</definedName>
    <definedName name="A126050742F_Latest">Data4!$BU$17</definedName>
    <definedName name="A126050746R">Data2!$GA$1:$GA$10,Data2!$GA$11:$GA$17</definedName>
    <definedName name="A126050746R_Data">Data2!$GA$11:$GA$17</definedName>
    <definedName name="A126050746R_Latest">Data2!$GA$17</definedName>
    <definedName name="A126050750F">Data3!$CN$1:$CN$10,Data3!$CN$11:$CN$17</definedName>
    <definedName name="A126050750F_Data">Data3!$CN$11:$CN$17</definedName>
    <definedName name="A126050750F_Latest">Data3!$CN$17</definedName>
    <definedName name="A126050754R">Data3!$FB$1:$FB$10,Data3!$FB$11:$FB$17</definedName>
    <definedName name="A126050754R_Data">Data3!$FB$11:$FB$17</definedName>
    <definedName name="A126050754R_Latest">Data3!$FB$17</definedName>
    <definedName name="A126050758X">Data2!$GY$1:$GY$10,Data2!$GY$11:$GY$17</definedName>
    <definedName name="A126050758X_Data">Data2!$GY$11:$GY$17</definedName>
    <definedName name="A126050758X_Latest">Data2!$GY$17</definedName>
    <definedName name="A126050762R">Data3!$E$1:$E$10,Data3!$E$11:$E$17</definedName>
    <definedName name="A126050762R_Data">Data3!$E$11:$E$17</definedName>
    <definedName name="A126050762R_Latest">Data3!$E$17</definedName>
    <definedName name="A126050766X">Data3!$AC$1:$AC$10,Data3!$AC$11:$AC$17</definedName>
    <definedName name="A126050766X_Data">Data3!$AC$11:$AC$17</definedName>
    <definedName name="A126050766X_Latest">Data3!$AC$17</definedName>
    <definedName name="A126050770R">Data3!$EG$1:$EG$10,Data3!$EG$11:$EG$17</definedName>
    <definedName name="A126050770R_Data">Data3!$EG$11:$EG$17</definedName>
    <definedName name="A126050770R_Latest">Data3!$EG$17</definedName>
    <definedName name="A126050774X">Data3!$FW$1:$FW$10,Data3!$FW$11:$FW$17</definedName>
    <definedName name="A126050774X_Data">Data3!$FW$11:$FW$17</definedName>
    <definedName name="A126050774X_Latest">Data3!$FW$17</definedName>
    <definedName name="A126051354W">Data3!$HJ$1:$HJ$10,Data3!$HJ$11:$HJ$17</definedName>
    <definedName name="A126051354W_Data">Data3!$HJ$11:$HJ$17</definedName>
    <definedName name="A126051354W_Latest">Data3!$HJ$17</definedName>
    <definedName name="A126051358F">Data3!$IH$1:$IH$10,Data3!$IH$11:$IH$17</definedName>
    <definedName name="A126051358F_Data">Data3!$IH$11:$IH$17</definedName>
    <definedName name="A126051358F_Latest">Data3!$IH$17</definedName>
    <definedName name="A126051362W">Data4!$AN$1:$AN$10,Data4!$AN$11:$AN$17</definedName>
    <definedName name="A126051362W_Data">Data4!$AN$11:$AN$17</definedName>
    <definedName name="A126051362W_Latest">Data4!$AN$17</definedName>
    <definedName name="A126051366F">Data3!$CZ$1:$CZ$10,Data3!$CZ$11:$CZ$17</definedName>
    <definedName name="A126051366F_Data">Data3!$CZ$11:$CZ$17</definedName>
    <definedName name="A126051366F_Latest">Data3!$CZ$17</definedName>
    <definedName name="A126051370W">Data3!$GL$1:$GL$10,Data3!$GL$11:$GL$17</definedName>
    <definedName name="A126051370W_Data">Data3!$GL$11:$GL$17</definedName>
    <definedName name="A126051370W_Latest">Data3!$GL$17</definedName>
    <definedName name="A126051374F">Data2!$HN$1:$HN$10,Data2!$HN$11:$HN$17</definedName>
    <definedName name="A126051374F_Data">Data2!$HN$11:$HN$17</definedName>
    <definedName name="A126051374F_Latest">Data2!$HN$17</definedName>
    <definedName name="A126051378R">Data3!$AR$1:$AR$10,Data3!$AR$11:$AR$17</definedName>
    <definedName name="A126051378R_Data">Data3!$AR$11:$AR$17</definedName>
    <definedName name="A126051378R_Latest">Data3!$AR$17</definedName>
    <definedName name="A126051382F">Data3!$BP$1:$BP$10,Data3!$BP$11:$BP$17</definedName>
    <definedName name="A126051382F_Data">Data3!$BP$11:$BP$17</definedName>
    <definedName name="A126051382F_Latest">Data3!$BP$17</definedName>
    <definedName name="A126051386R">Data4!$P$1:$P$10,Data4!$P$11:$P$17</definedName>
    <definedName name="A126051386R_Data">Data4!$P$11:$P$17</definedName>
    <definedName name="A126051386R_Latest">Data4!$P$17</definedName>
    <definedName name="A126051390F">Data4!$BL$1:$BL$10,Data4!$BL$11:$BL$17</definedName>
    <definedName name="A126051390F_Data">Data4!$BL$11:$BL$17</definedName>
    <definedName name="A126051390F_Latest">Data4!$BL$17</definedName>
    <definedName name="A126051394R">Data2!$FR$1:$FR$10,Data2!$FR$11:$FR$17</definedName>
    <definedName name="A126051394R_Data">Data2!$FR$11:$FR$17</definedName>
    <definedName name="A126051394R_Latest">Data2!$FR$17</definedName>
    <definedName name="A126051398X">Data3!$CH$1:$CH$10,Data3!$CH$11:$CH$17</definedName>
    <definedName name="A126051398X_Data">Data3!$CH$11:$CH$17</definedName>
    <definedName name="A126051398X_Latest">Data3!$CH$17</definedName>
    <definedName name="A126051402C">Data3!$EV$1:$EV$10,Data3!$EV$11:$EV$17</definedName>
    <definedName name="A126051402C_Data">Data3!$EV$11:$EV$17</definedName>
    <definedName name="A126051402C_Latest">Data3!$EV$17</definedName>
    <definedName name="A126051406L">Data2!$GP$1:$GP$10,Data2!$GP$11:$GP$17</definedName>
    <definedName name="A126051406L_Data">Data2!$GP$11:$GP$17</definedName>
    <definedName name="A126051406L_Latest">Data2!$GP$17</definedName>
    <definedName name="A126051410C">Data2!$IL$1:$IL$10,Data2!$IL$11:$IL$17</definedName>
    <definedName name="A126051410C_Data">Data2!$IL$11:$IL$17</definedName>
    <definedName name="A126051410C_Latest">Data2!$IL$17</definedName>
    <definedName name="A126051414L">Data3!$T$1:$T$10,Data3!$T$11:$T$17</definedName>
    <definedName name="A126051414L_Data">Data3!$T$11:$T$17</definedName>
    <definedName name="A126051414L_Latest">Data3!$T$17</definedName>
    <definedName name="A126051418W">Data3!$DX$1:$DX$10,Data3!$DX$11:$DX$17</definedName>
    <definedName name="A126051418W_Data">Data3!$DX$11:$DX$17</definedName>
    <definedName name="A126051418W_Latest">Data3!$DX$17</definedName>
    <definedName name="A126051422L">Data3!$FN$1:$FN$10,Data3!$FN$11:$FN$17</definedName>
    <definedName name="A126051422L_Data">Data3!$FN$11:$FN$17</definedName>
    <definedName name="A126051422L_Latest">Data3!$FN$17</definedName>
    <definedName name="A126052002K">Data3!$HP$1:$HP$10,Data3!$HP$11:$HP$17</definedName>
    <definedName name="A126052002K_Data">Data3!$HP$11:$HP$17</definedName>
    <definedName name="A126052002K_Latest">Data3!$HP$17</definedName>
    <definedName name="A126052006V">Data3!$IN$1:$IN$10,Data3!$IN$11:$IN$17</definedName>
    <definedName name="A126052006V_Data">Data3!$IN$11:$IN$17</definedName>
    <definedName name="A126052006V_Latest">Data3!$IN$17</definedName>
    <definedName name="A126052010K">Data4!$AT$1:$AT$10,Data4!$AT$11:$AT$17</definedName>
    <definedName name="A126052010K_Data">Data4!$AT$11:$AT$17</definedName>
    <definedName name="A126052010K_Latest">Data4!$AT$17</definedName>
    <definedName name="A126052014V">Data3!$DF$1:$DF$10,Data3!$DF$11:$DF$17</definedName>
    <definedName name="A126052014V_Data">Data3!$DF$11:$DF$17</definedName>
    <definedName name="A126052014V_Latest">Data3!$DF$17</definedName>
    <definedName name="A126052018C">Data3!$GR$1:$GR$10,Data3!$GR$11:$GR$17</definedName>
    <definedName name="A126052018C_Data">Data3!$GR$11:$GR$17</definedName>
    <definedName name="A126052018C_Latest">Data3!$GR$17</definedName>
    <definedName name="A126052022V">Data2!$HT$1:$HT$10,Data2!$HT$11:$HT$17</definedName>
    <definedName name="A126052022V_Data">Data2!$HT$11:$HT$17</definedName>
    <definedName name="A126052022V_Latest">Data2!$HT$17</definedName>
    <definedName name="A126052026C">Data3!$AX$1:$AX$10,Data3!$AX$11:$AX$17</definedName>
    <definedName name="A126052026C_Data">Data3!$AX$11:$AX$17</definedName>
    <definedName name="A126052026C_Latest">Data3!$AX$17</definedName>
    <definedName name="A126052034C">Data4!$V$1:$V$10,Data4!$V$11:$V$17</definedName>
    <definedName name="A126052034C_Data">Data4!$V$11:$V$17</definedName>
    <definedName name="A126052034C_Latest">Data4!$V$17</definedName>
    <definedName name="A126052038L">Data4!$BR$1:$BR$10,Data4!$BR$11:$BR$17</definedName>
    <definedName name="A126052038L_Data">Data4!$BR$11:$BR$17</definedName>
    <definedName name="A126052038L_Latest">Data4!$BR$17</definedName>
    <definedName name="A126052042C">Data2!$FX$1:$FX$10,Data2!$FX$11:$FX$17</definedName>
    <definedName name="A126052042C_Data">Data2!$FX$11:$FX$17</definedName>
    <definedName name="A126052042C_Latest">Data2!$FX$17</definedName>
    <definedName name="A126052054L">Data2!$GV$1:$GV$10,Data2!$GV$11:$GV$17</definedName>
    <definedName name="A126052054L_Data">Data2!$GV$11:$GV$17</definedName>
    <definedName name="A126052054L_Latest">Data2!$GV$17</definedName>
    <definedName name="A126052058W">Data3!$B$1:$B$10,Data3!$B$11:$B$17</definedName>
    <definedName name="A126052058W_Data">Data3!$B$11:$B$17</definedName>
    <definedName name="A126052058W_Latest">Data3!$B$17</definedName>
    <definedName name="A126052062L">Data3!$Z$1:$Z$10,Data3!$Z$11:$Z$17</definedName>
    <definedName name="A126052062L_Data">Data3!$Z$11:$Z$17</definedName>
    <definedName name="A126052062L_Latest">Data3!$Z$17</definedName>
    <definedName name="A126052066W">Data3!$ED$1:$ED$10,Data3!$ED$11:$ED$17</definedName>
    <definedName name="A126052066W_Data">Data3!$ED$11:$ED$17</definedName>
    <definedName name="A126052066W_Latest">Data3!$ED$17</definedName>
    <definedName name="A126052070L">Data3!$FT$1:$FT$10,Data3!$FT$11:$FT$17</definedName>
    <definedName name="A126052070L_Data">Data3!$FT$11:$FT$17</definedName>
    <definedName name="A126052070L_Latest">Data3!$FT$17</definedName>
    <definedName name="A126052650J">Data3!$HG$1:$HG$10,Data3!$HG$11:$HG$17</definedName>
    <definedName name="A126052650J_Data">Data3!$HG$11:$HG$17</definedName>
    <definedName name="A126052650J_Latest">Data3!$HG$17</definedName>
    <definedName name="A126052654T">Data3!$IE$1:$IE$10,Data3!$IE$11:$IE$17</definedName>
    <definedName name="A126052654T_Data">Data3!$IE$11:$IE$17</definedName>
    <definedName name="A126052654T_Latest">Data3!$IE$17</definedName>
    <definedName name="A126052658A">Data4!$AK$1:$AK$10,Data4!$AK$11:$AK$17</definedName>
    <definedName name="A126052658A_Data">Data4!$AK$11:$AK$17</definedName>
    <definedName name="A126052658A_Latest">Data4!$AK$17</definedName>
    <definedName name="A126052662T">Data3!$CW$1:$CW$10,Data3!$CW$11:$CW$17</definedName>
    <definedName name="A126052662T_Data">Data3!$CW$11:$CW$17</definedName>
    <definedName name="A126052662T_Latest">Data3!$CW$17</definedName>
    <definedName name="A126052666A">Data3!$GI$1:$GI$10,Data3!$GI$11:$GI$17</definedName>
    <definedName name="A126052666A_Data">Data3!$GI$11:$GI$17</definedName>
    <definedName name="A126052666A_Latest">Data3!$GI$17</definedName>
    <definedName name="A126052670T">Data2!$HK$1:$HK$10,Data2!$HK$11:$HK$17</definedName>
    <definedName name="A126052670T_Data">Data2!$HK$11:$HK$17</definedName>
    <definedName name="A126052670T_Latest">Data2!$HK$17</definedName>
    <definedName name="A126052674A">Data3!$AO$1:$AO$10,Data3!$AO$11:$AO$17</definedName>
    <definedName name="A126052674A_Data">Data3!$AO$11:$AO$17</definedName>
    <definedName name="A126052674A_Latest">Data3!$AO$17</definedName>
    <definedName name="A126052678K">Data3!$BM$1:$BM$10,Data3!$BM$11:$BM$17</definedName>
    <definedName name="A126052678K_Data">Data3!$BM$11:$BM$17</definedName>
    <definedName name="A126052678K_Latest">Data3!$BM$17</definedName>
    <definedName name="A126052682A">Data4!$M$1:$M$10,Data4!$M$11:$M$17</definedName>
    <definedName name="A126052682A_Data">Data4!$M$11:$M$17</definedName>
    <definedName name="A126052682A_Latest">Data4!$M$17</definedName>
    <definedName name="A126052686K">Data4!$BI$1:$BI$10,Data4!$BI$11:$BI$17</definedName>
    <definedName name="A126052686K_Data">Data4!$BI$11:$BI$17</definedName>
    <definedName name="A126052686K_Latest">Data4!$BI$17</definedName>
    <definedName name="A126052690A">Data2!$FO$1:$FO$10,Data2!$FO$11:$FO$17</definedName>
    <definedName name="A126052690A_Data">Data2!$FO$11:$FO$17</definedName>
    <definedName name="A126052690A_Latest">Data2!$FO$17</definedName>
    <definedName name="A126052694K">Data3!$CE$1:$CE$10,Data3!$CE$11:$CE$17</definedName>
    <definedName name="A126052694K_Data">Data3!$CE$11:$CE$17</definedName>
    <definedName name="A126052694K_Latest">Data3!$CE$17</definedName>
    <definedName name="A126052698V">Data3!$ES$1:$ES$10,Data3!$ES$11:$ES$17</definedName>
    <definedName name="A126052698V_Data">Data3!$ES$11:$ES$17</definedName>
    <definedName name="A126052698V_Latest">Data3!$ES$17</definedName>
    <definedName name="A126052702X">Data2!$GM$1:$GM$10,Data2!$GM$11:$GM$17</definedName>
    <definedName name="A126052702X_Data">Data2!$GM$11:$GM$17</definedName>
    <definedName name="A126052702X_Latest">Data2!$GM$17</definedName>
    <definedName name="A126052706J">Data2!$II$1:$II$10,Data2!$II$11:$II$17</definedName>
    <definedName name="A126052706J_Data">Data2!$II$11:$II$17</definedName>
    <definedName name="A126052706J_Latest">Data2!$II$17</definedName>
    <definedName name="A126052710X">Data3!$Q$1:$Q$10,Data3!$Q$11:$Q$17</definedName>
    <definedName name="A126052710X_Data">Data3!$Q$11:$Q$17</definedName>
    <definedName name="A126052710X_Latest">Data3!$Q$17</definedName>
    <definedName name="A126052714J">Data3!$DU$1:$DU$10,Data3!$DU$11:$DU$17</definedName>
    <definedName name="A126052714J_Data">Data3!$DU$11:$DU$17</definedName>
    <definedName name="A126052714J_Latest">Data3!$DU$17</definedName>
    <definedName name="A126052718T">Data3!$FK$1:$FK$10,Data3!$FK$11:$FK$17</definedName>
    <definedName name="A126052718T_Data">Data3!$FK$11:$FK$17</definedName>
    <definedName name="A126052718T_Latest">Data3!$FK$17</definedName>
    <definedName name="A126053298A">Data7!$AN$1:$AN$10,Data7!$AN$11:$AN$17</definedName>
    <definedName name="A126053298A_Data">Data7!$AN$11:$AN$17</definedName>
    <definedName name="A126053298A_Latest">Data7!$AN$17</definedName>
    <definedName name="A126053302F">Data7!$BL$1:$BL$10,Data7!$BL$11:$BL$17</definedName>
    <definedName name="A126053302F_Data">Data7!$BL$11:$BL$17</definedName>
    <definedName name="A126053302F_Latest">Data7!$BL$17</definedName>
    <definedName name="A126053306R">Data7!$DH$1:$DH$10,Data7!$DH$11:$DH$17</definedName>
    <definedName name="A126053306R_Data">Data7!$DH$11:$DH$17</definedName>
    <definedName name="A126053306R_Latest">Data7!$DH$17</definedName>
    <definedName name="A126053310F">Data6!$FT$1:$FT$10,Data6!$FT$11:$FT$17</definedName>
    <definedName name="A126053310F_Data">Data6!$FT$11:$FT$17</definedName>
    <definedName name="A126053310F_Latest">Data6!$FT$17</definedName>
    <definedName name="A126053314R">Data7!$P$1:$P$10,Data7!$P$11:$P$17</definedName>
    <definedName name="A126053314R_Data">Data7!$P$11:$P$17</definedName>
    <definedName name="A126053314R_Latest">Data7!$P$17</definedName>
    <definedName name="A126053318X">Data6!$AR$1:$AR$10,Data6!$AR$11:$AR$17</definedName>
    <definedName name="A126053318X_Data">Data6!$AR$11:$AR$17</definedName>
    <definedName name="A126053318X_Latest">Data6!$AR$17</definedName>
    <definedName name="A126053322R">Data6!$DL$1:$DL$10,Data6!$DL$11:$DL$17</definedName>
    <definedName name="A126053322R_Data">Data6!$DL$11:$DL$17</definedName>
    <definedName name="A126053322R_Latest">Data6!$DL$17</definedName>
    <definedName name="A126053326X">Data6!$EJ$1:$EJ$10,Data6!$EJ$11:$EJ$17</definedName>
    <definedName name="A126053326X_Data">Data6!$EJ$11:$EJ$17</definedName>
    <definedName name="A126053326X_Latest">Data6!$EJ$17</definedName>
    <definedName name="A126053330R">Data7!$CJ$1:$CJ$10,Data7!$CJ$11:$CJ$17</definedName>
    <definedName name="A126053330R_Data">Data7!$CJ$11:$CJ$17</definedName>
    <definedName name="A126053330R_Latest">Data7!$CJ$17</definedName>
    <definedName name="A126053334X">Data7!$EF$1:$EF$10,Data7!$EF$11:$EF$17</definedName>
    <definedName name="A126053334X_Data">Data7!$EF$11:$EF$17</definedName>
    <definedName name="A126053334X_Latest">Data7!$EF$17</definedName>
    <definedName name="A126053338J">Data5!$IL$1:$IL$10,Data5!$IL$11:$IL$17</definedName>
    <definedName name="A126053338J_Data">Data5!$IL$11:$IL$17</definedName>
    <definedName name="A126053338J_Latest">Data5!$IL$17</definedName>
    <definedName name="A126053342X">Data6!$FB$1:$FB$10,Data6!$FB$11:$FB$17</definedName>
    <definedName name="A126053342X_Data">Data6!$FB$11:$FB$17</definedName>
    <definedName name="A126053342X_Latest">Data6!$FB$17</definedName>
    <definedName name="A126053346J">Data6!$HP$1:$HP$10,Data6!$HP$11:$HP$17</definedName>
    <definedName name="A126053346J_Data">Data6!$HP$11:$HP$17</definedName>
    <definedName name="A126053346J_Latest">Data6!$HP$17</definedName>
    <definedName name="A126053350X">Data6!$T$1:$T$10,Data6!$T$11:$T$17</definedName>
    <definedName name="A126053350X_Data">Data6!$T$11:$T$17</definedName>
    <definedName name="A126053350X_Latest">Data6!$T$17</definedName>
    <definedName name="A126053354J">Data6!$BP$1:$BP$10,Data6!$BP$11:$BP$17</definedName>
    <definedName name="A126053354J_Data">Data6!$BP$11:$BP$17</definedName>
    <definedName name="A126053354J_Latest">Data6!$BP$17</definedName>
    <definedName name="A126053358T">Data6!$CN$1:$CN$10,Data6!$CN$11:$CN$17</definedName>
    <definedName name="A126053358T_Data">Data6!$CN$11:$CN$17</definedName>
    <definedName name="A126053358T_Latest">Data6!$CN$17</definedName>
    <definedName name="A126053362J">Data6!$GR$1:$GR$10,Data6!$GR$11:$GR$17</definedName>
    <definedName name="A126053362J_Data">Data6!$GR$11:$GR$17</definedName>
    <definedName name="A126053362J_Latest">Data6!$GR$17</definedName>
    <definedName name="A126053366T">Data6!$IH$1:$IH$10,Data6!$IH$11:$IH$17</definedName>
    <definedName name="A126053366T_Data">Data6!$IH$11:$IH$17</definedName>
    <definedName name="A126053366T_Latest">Data6!$IH$17</definedName>
    <definedName name="A126053946L">Data7!$BI$1:$BI$10,Data7!$BI$11:$BI$17</definedName>
    <definedName name="A126053946L_Data">Data7!$BI$11:$BI$17</definedName>
    <definedName name="A126053946L_Latest">Data7!$BI$17</definedName>
    <definedName name="A126053950C">Data7!$CG$1:$CG$10,Data7!$CG$11:$CG$17</definedName>
    <definedName name="A126053950C_Data">Data7!$CG$11:$CG$17</definedName>
    <definedName name="A126053950C_Latest">Data7!$CG$17</definedName>
    <definedName name="A126053954L">Data7!$EC$1:$EC$10,Data7!$EC$11:$EC$17</definedName>
    <definedName name="A126053954L_Data">Data7!$EC$11:$EC$17</definedName>
    <definedName name="A126053954L_Latest">Data7!$EC$17</definedName>
    <definedName name="A126053958W">Data6!$GO$1:$GO$10,Data6!$GO$11:$GO$17</definedName>
    <definedName name="A126053958W_Data">Data6!$GO$11:$GO$17</definedName>
    <definedName name="A126053958W_Latest">Data6!$GO$17</definedName>
    <definedName name="A126053962L">Data7!$AK$1:$AK$10,Data7!$AK$11:$AK$17</definedName>
    <definedName name="A126053962L_Data">Data7!$AK$11:$AK$17</definedName>
    <definedName name="A126053962L_Latest">Data7!$AK$17</definedName>
    <definedName name="A126053966W">Data6!$BM$1:$BM$10,Data6!$BM$11:$BM$17</definedName>
    <definedName name="A126053966W_Data">Data6!$BM$11:$BM$17</definedName>
    <definedName name="A126053966W_Latest">Data6!$BM$17</definedName>
    <definedName name="A126053970L">Data6!$EG$1:$EG$10,Data6!$EG$11:$EG$17</definedName>
    <definedName name="A126053970L_Data">Data6!$EG$11:$EG$17</definedName>
    <definedName name="A126053970L_Latest">Data6!$EG$17</definedName>
    <definedName name="A126053978F">Data7!$DE$1:$DE$10,Data7!$DE$11:$DE$17</definedName>
    <definedName name="A126053978F_Data">Data7!$DE$11:$DE$17</definedName>
    <definedName name="A126053978F_Latest">Data7!$DE$17</definedName>
    <definedName name="A126053982W">Data7!$FA$1:$FA$10,Data7!$FA$11:$FA$17</definedName>
    <definedName name="A126053982W_Data">Data7!$FA$11:$FA$17</definedName>
    <definedName name="A126053982W_Latest">Data7!$FA$17</definedName>
    <definedName name="A126053986F">Data6!$Q$1:$Q$10,Data6!$Q$11:$Q$17</definedName>
    <definedName name="A126053986F_Data">Data6!$Q$11:$Q$17</definedName>
    <definedName name="A126053986F_Latest">Data6!$Q$17</definedName>
    <definedName name="A126053998R">Data6!$AO$1:$AO$10,Data6!$AO$11:$AO$17</definedName>
    <definedName name="A126053998R_Data">Data6!$AO$11:$AO$17</definedName>
    <definedName name="A126053998R_Latest">Data6!$AO$17</definedName>
    <definedName name="A126054002W">Data6!$CK$1:$CK$10,Data6!$CK$11:$CK$17</definedName>
    <definedName name="A126054002W_Data">Data6!$CK$11:$CK$17</definedName>
    <definedName name="A126054002W_Latest">Data6!$CK$17</definedName>
    <definedName name="A126054006F">Data6!$DI$1:$DI$10,Data6!$DI$11:$DI$17</definedName>
    <definedName name="A126054006F_Data">Data6!$DI$11:$DI$17</definedName>
    <definedName name="A126054006F_Latest">Data6!$DI$17</definedName>
    <definedName name="A126054010W">Data6!$HM$1:$HM$10,Data6!$HM$11:$HM$17</definedName>
    <definedName name="A126054010W_Data">Data6!$HM$11:$HM$17</definedName>
    <definedName name="A126054010W_Latest">Data6!$HM$17</definedName>
    <definedName name="A126054014F">Data7!$M$1:$M$10,Data7!$M$11:$M$17</definedName>
    <definedName name="A126054014F_Data">Data7!$M$11:$M$17</definedName>
    <definedName name="A126054014F_Latest">Data7!$M$17</definedName>
    <definedName name="A126054594L">Data7!$AW$1:$AW$10,Data7!$AW$11:$AW$17</definedName>
    <definedName name="A126054594L_Data">Data7!$AW$11:$AW$17</definedName>
    <definedName name="A126054594L_Latest">Data7!$AW$17</definedName>
    <definedName name="A126054598W">Data7!$BU$1:$BU$10,Data7!$BU$11:$BU$17</definedName>
    <definedName name="A126054598W_Data">Data7!$BU$11:$BU$17</definedName>
    <definedName name="A126054598W_Latest">Data7!$BU$17</definedName>
    <definedName name="A126054602A">Data7!$DQ$1:$DQ$10,Data7!$DQ$11:$DQ$17</definedName>
    <definedName name="A126054602A_Data">Data7!$DQ$11:$DQ$17</definedName>
    <definedName name="A126054602A_Latest">Data7!$DQ$17</definedName>
    <definedName name="A126054606K">Data6!$GC$1:$GC$10,Data6!$GC$11:$GC$17</definedName>
    <definedName name="A126054606K_Data">Data6!$GC$11:$GC$17</definedName>
    <definedName name="A126054606K_Latest">Data6!$GC$17</definedName>
    <definedName name="A126054610A">Data7!$Y$1:$Y$10,Data7!$Y$11:$Y$17</definedName>
    <definedName name="A126054610A_Data">Data7!$Y$11:$Y$17</definedName>
    <definedName name="A126054610A_Latest">Data7!$Y$17</definedName>
    <definedName name="A126054614K">Data6!$BA$1:$BA$10,Data6!$BA$11:$BA$17</definedName>
    <definedName name="A126054614K_Data">Data6!$BA$11:$BA$17</definedName>
    <definedName name="A126054614K_Latest">Data6!$BA$17</definedName>
    <definedName name="A126054618V">Data6!$DU$1:$DU$10,Data6!$DU$11:$DU$17</definedName>
    <definedName name="A126054618V_Data">Data6!$DU$11:$DU$17</definedName>
    <definedName name="A126054618V_Latest">Data6!$DU$17</definedName>
    <definedName name="A126054622K">Data6!$ES$1:$ES$10,Data6!$ES$11:$ES$17</definedName>
    <definedName name="A126054622K_Data">Data6!$ES$11:$ES$17</definedName>
    <definedName name="A126054622K_Latest">Data6!$ES$17</definedName>
    <definedName name="A126054626V">Data7!$CS$1:$CS$10,Data7!$CS$11:$CS$17</definedName>
    <definedName name="A126054626V_Data">Data7!$CS$11:$CS$17</definedName>
    <definedName name="A126054626V_Latest">Data7!$CS$17</definedName>
    <definedName name="A126054630K">Data7!$EO$1:$EO$10,Data7!$EO$11:$EO$17</definedName>
    <definedName name="A126054630K_Data">Data7!$EO$11:$EO$17</definedName>
    <definedName name="A126054630K_Latest">Data7!$EO$17</definedName>
    <definedName name="A126054634V">Data6!$E$1:$E$10,Data6!$E$11:$E$17</definedName>
    <definedName name="A126054634V_Data">Data6!$E$11:$E$17</definedName>
    <definedName name="A126054634V_Latest">Data6!$E$17</definedName>
    <definedName name="A126054638C">Data6!$FK$1:$FK$10,Data6!$FK$11:$FK$17</definedName>
    <definedName name="A126054638C_Data">Data6!$FK$11:$FK$17</definedName>
    <definedName name="A126054638C_Latest">Data6!$FK$17</definedName>
    <definedName name="A126054642V">Data6!$HY$1:$HY$10,Data6!$HY$11:$HY$17</definedName>
    <definedName name="A126054642V_Data">Data6!$HY$11:$HY$17</definedName>
    <definedName name="A126054642V_Latest">Data6!$HY$17</definedName>
    <definedName name="A126054646C">Data6!$AC$1:$AC$10,Data6!$AC$11:$AC$17</definedName>
    <definedName name="A126054646C_Data">Data6!$AC$11:$AC$17</definedName>
    <definedName name="A126054646C_Latest">Data6!$AC$17</definedName>
    <definedName name="A126054650V">Data6!$BY$1:$BY$10,Data6!$BY$11:$BY$17</definedName>
    <definedName name="A126054650V_Data">Data6!$BY$11:$BY$17</definedName>
    <definedName name="A126054650V_Latest">Data6!$BY$17</definedName>
    <definedName name="A126054654C">Data6!$CW$1:$CW$10,Data6!$CW$11:$CW$17</definedName>
    <definedName name="A126054654C_Data">Data6!$CW$11:$CW$17</definedName>
    <definedName name="A126054654C_Latest">Data6!$CW$17</definedName>
    <definedName name="A126054658L">Data6!$HA$1:$HA$10,Data6!$HA$11:$HA$17</definedName>
    <definedName name="A126054658L_Data">Data6!$HA$11:$HA$17</definedName>
    <definedName name="A126054658L_Latest">Data6!$HA$17</definedName>
    <definedName name="A126054662C">Data6!$IQ$1:$IQ$10,Data6!$IQ$11:$IQ$17</definedName>
    <definedName name="A126054662C_Data">Data6!$IQ$11:$IQ$17</definedName>
    <definedName name="A126054662C_Latest">Data6!$IQ$17</definedName>
    <definedName name="A126055242A">Data7!$BF$1:$BF$10,Data7!$BF$11:$BF$17</definedName>
    <definedName name="A126055242A_Data">Data7!$BF$11:$BF$17</definedName>
    <definedName name="A126055242A_Latest">Data7!$BF$17</definedName>
    <definedName name="A126055246K">Data7!$CD$1:$CD$10,Data7!$CD$11:$CD$17</definedName>
    <definedName name="A126055246K_Data">Data7!$CD$11:$CD$17</definedName>
    <definedName name="A126055246K_Latest">Data7!$CD$17</definedName>
    <definedName name="A126055250A">Data7!$DZ$1:$DZ$10,Data7!$DZ$11:$DZ$17</definedName>
    <definedName name="A126055250A_Data">Data7!$DZ$11:$DZ$17</definedName>
    <definedName name="A126055250A_Latest">Data7!$DZ$17</definedName>
    <definedName name="A126055254K">Data6!$GL$1:$GL$10,Data6!$GL$11:$GL$17</definedName>
    <definedName name="A126055254K_Data">Data6!$GL$11:$GL$17</definedName>
    <definedName name="A126055254K_Latest">Data6!$GL$17</definedName>
    <definedName name="A126055258V">Data7!$AH$1:$AH$10,Data7!$AH$11:$AH$17</definedName>
    <definedName name="A126055258V_Data">Data7!$AH$11:$AH$17</definedName>
    <definedName name="A126055258V_Latest">Data7!$AH$17</definedName>
    <definedName name="A126055262K">Data6!$BJ$1:$BJ$10,Data6!$BJ$11:$BJ$17</definedName>
    <definedName name="A126055262K_Data">Data6!$BJ$11:$BJ$17</definedName>
    <definedName name="A126055262K_Latest">Data6!$BJ$17</definedName>
    <definedName name="A126055266V">Data6!$ED$1:$ED$10,Data6!$ED$11:$ED$17</definedName>
    <definedName name="A126055266V_Data">Data6!$ED$11:$ED$17</definedName>
    <definedName name="A126055266V_Latest">Data6!$ED$17</definedName>
    <definedName name="A126055270K">Data6!$EY$1:$EY$10,Data6!$EY$11:$EY$17</definedName>
    <definedName name="A126055270K_Data">Data6!$EY$11:$EY$17</definedName>
    <definedName name="A126055270K_Latest">Data6!$EY$17</definedName>
    <definedName name="A126055274V">Data7!$DB$1:$DB$10,Data7!$DB$11:$DB$17</definedName>
    <definedName name="A126055274V_Data">Data7!$DB$11:$DB$17</definedName>
    <definedName name="A126055274V_Latest">Data7!$DB$17</definedName>
    <definedName name="A126055278C">Data7!$EX$1:$EX$10,Data7!$EX$11:$EX$17</definedName>
    <definedName name="A126055278C_Data">Data7!$EX$11:$EX$17</definedName>
    <definedName name="A126055278C_Latest">Data7!$EX$17</definedName>
    <definedName name="A126055282V">Data6!$N$1:$N$10,Data6!$N$11:$N$17</definedName>
    <definedName name="A126055282V_Data">Data6!$N$11:$N$17</definedName>
    <definedName name="A126055282V_Latest">Data6!$N$17</definedName>
    <definedName name="A126055286C">Data6!$FQ$1:$FQ$10,Data6!$FQ$11:$FQ$17</definedName>
    <definedName name="A126055286C_Data">Data6!$FQ$11:$FQ$17</definedName>
    <definedName name="A126055286C_Latest">Data6!$FQ$17</definedName>
    <definedName name="A126055290V">Data6!$IE$1:$IE$10,Data6!$IE$11:$IE$17</definedName>
    <definedName name="A126055290V_Data">Data6!$IE$11:$IE$17</definedName>
    <definedName name="A126055290V_Latest">Data6!$IE$17</definedName>
    <definedName name="A126055294C">Data6!$AL$1:$AL$10,Data6!$AL$11:$AL$17</definedName>
    <definedName name="A126055294C_Data">Data6!$AL$11:$AL$17</definedName>
    <definedName name="A126055294C_Latest">Data6!$AL$17</definedName>
    <definedName name="A126055298L">Data6!$CH$1:$CH$10,Data6!$CH$11:$CH$17</definedName>
    <definedName name="A126055298L_Data">Data6!$CH$11:$CH$17</definedName>
    <definedName name="A126055298L_Latest">Data6!$CH$17</definedName>
    <definedName name="A126055302T">Data6!$DF$1:$DF$10,Data6!$DF$11:$DF$17</definedName>
    <definedName name="A126055302T_Data">Data6!$DF$11:$DF$17</definedName>
    <definedName name="A126055302T_Latest">Data6!$DF$17</definedName>
    <definedName name="A126055306A">Data6!$HJ$1:$HJ$10,Data6!$HJ$11:$HJ$17</definedName>
    <definedName name="A126055306A_Data">Data6!$HJ$11:$HJ$17</definedName>
    <definedName name="A126055306A_Latest">Data6!$HJ$17</definedName>
    <definedName name="A126055310T">Data7!$J$1:$J$10,Data7!$J$11:$J$17</definedName>
    <definedName name="A126055310T_Data">Data7!$J$11:$J$17</definedName>
    <definedName name="A126055310T_Latest">Data7!$J$17</definedName>
    <definedName name="A126055890X">Data7!$BC$1:$BC$10,Data7!$BC$11:$BC$17</definedName>
    <definedName name="A126055890X_Data">Data7!$BC$11:$BC$17</definedName>
    <definedName name="A126055890X_Latest">Data7!$BC$17</definedName>
    <definedName name="A126055894J">Data7!$CA$1:$CA$10,Data7!$CA$11:$CA$17</definedName>
    <definedName name="A126055894J_Data">Data7!$CA$11:$CA$17</definedName>
    <definedName name="A126055894J_Latest">Data7!$CA$17</definedName>
    <definedName name="A126055898T">Data7!$DW$1:$DW$10,Data7!$DW$11:$DW$17</definedName>
    <definedName name="A126055898T_Data">Data7!$DW$11:$DW$17</definedName>
    <definedName name="A126055898T_Latest">Data7!$DW$17</definedName>
    <definedName name="A126055902W">Data6!$GI$1:$GI$10,Data6!$GI$11:$GI$17</definedName>
    <definedName name="A126055902W_Data">Data6!$GI$11:$GI$17</definedName>
    <definedName name="A126055902W_Latest">Data6!$GI$17</definedName>
    <definedName name="A126055906F">Data7!$AE$1:$AE$10,Data7!$AE$11:$AE$17</definedName>
    <definedName name="A126055906F_Data">Data7!$AE$11:$AE$17</definedName>
    <definedName name="A126055906F_Latest">Data7!$AE$17</definedName>
    <definedName name="A126055910W">Data6!$BG$1:$BG$10,Data6!$BG$11:$BG$17</definedName>
    <definedName name="A126055910W_Data">Data6!$BG$11:$BG$17</definedName>
    <definedName name="A126055910W_Latest">Data6!$BG$17</definedName>
    <definedName name="A126055914F">Data6!$EA$1:$EA$10,Data6!$EA$11:$EA$17</definedName>
    <definedName name="A126055914F_Data">Data6!$EA$11:$EA$17</definedName>
    <definedName name="A126055914F_Latest">Data6!$EA$17</definedName>
    <definedName name="A126055918R">Data6!$EV$1:$EV$10,Data6!$EV$11:$EV$17</definedName>
    <definedName name="A126055918R_Data">Data6!$EV$11:$EV$17</definedName>
    <definedName name="A126055918R_Latest">Data6!$EV$17</definedName>
    <definedName name="A126055922F">Data7!$CY$1:$CY$10,Data7!$CY$11:$CY$17</definedName>
    <definedName name="A126055922F_Data">Data7!$CY$11:$CY$17</definedName>
    <definedName name="A126055922F_Latest">Data7!$CY$17</definedName>
    <definedName name="A126055926R">Data7!$EU$1:$EU$10,Data7!$EU$11:$EU$17</definedName>
    <definedName name="A126055926R_Data">Data7!$EU$11:$EU$17</definedName>
    <definedName name="A126055926R_Latest">Data7!$EU$17</definedName>
    <definedName name="A126055930F">Data6!$K$1:$K$10,Data6!$K$11:$K$17</definedName>
    <definedName name="A126055930F_Data">Data6!$K$11:$K$17</definedName>
    <definedName name="A126055930F_Latest">Data6!$K$17</definedName>
    <definedName name="A126055934R">Data6!$FN$1:$FN$10,Data6!$FN$11:$FN$17</definedName>
    <definedName name="A126055934R_Data">Data6!$FN$11:$FN$17</definedName>
    <definedName name="A126055934R_Latest">Data6!$FN$17</definedName>
    <definedName name="A126055938X">Data6!$IB$1:$IB$10,Data6!$IB$11:$IB$17</definedName>
    <definedName name="A126055938X_Data">Data6!$IB$11:$IB$17</definedName>
    <definedName name="A126055938X_Latest">Data6!$IB$17</definedName>
    <definedName name="A126055942R">Data6!$AI$1:$AI$10,Data6!$AI$11:$AI$17</definedName>
    <definedName name="A126055942R_Data">Data6!$AI$11:$AI$17</definedName>
    <definedName name="A126055942R_Latest">Data6!$AI$17</definedName>
    <definedName name="A126055946X">Data6!$CE$1:$CE$10,Data6!$CE$11:$CE$17</definedName>
    <definedName name="A126055946X_Data">Data6!$CE$11:$CE$17</definedName>
    <definedName name="A126055946X_Latest">Data6!$CE$17</definedName>
    <definedName name="A126055950R">Data6!$DC$1:$DC$10,Data6!$DC$11:$DC$17</definedName>
    <definedName name="A126055950R_Data">Data6!$DC$11:$DC$17</definedName>
    <definedName name="A126055950R_Latest">Data6!$DC$17</definedName>
    <definedName name="A126055954X">Data6!$HG$1:$HG$10,Data6!$HG$11:$HG$17</definedName>
    <definedName name="A126055954X_Data">Data6!$HG$11:$HG$17</definedName>
    <definedName name="A126055954X_Latest">Data6!$HG$17</definedName>
    <definedName name="A126055958J">Data7!$G$1:$G$10,Data7!$G$11:$G$17</definedName>
    <definedName name="A126055958J_Data">Data7!$G$11:$G$17</definedName>
    <definedName name="A126055958J_Latest">Data7!$G$17</definedName>
    <definedName name="A126056538F">Data7!$AT$1:$AT$10,Data7!$AT$11:$AT$17</definedName>
    <definedName name="A126056538F_Data">Data7!$AT$11:$AT$17</definedName>
    <definedName name="A126056538F_Latest">Data7!$AT$17</definedName>
    <definedName name="A126056542W">Data7!$BR$1:$BR$10,Data7!$BR$11:$BR$17</definedName>
    <definedName name="A126056542W_Data">Data7!$BR$11:$BR$17</definedName>
    <definedName name="A126056542W_Latest">Data7!$BR$17</definedName>
    <definedName name="A126056546F">Data7!$DN$1:$DN$10,Data7!$DN$11:$DN$17</definedName>
    <definedName name="A126056546F_Data">Data7!$DN$11:$DN$17</definedName>
    <definedName name="A126056546F_Latest">Data7!$DN$17</definedName>
    <definedName name="A126056550W">Data6!$FZ$1:$FZ$10,Data6!$FZ$11:$FZ$17</definedName>
    <definedName name="A126056550W_Data">Data6!$FZ$11:$FZ$17</definedName>
    <definedName name="A126056550W_Latest">Data6!$FZ$17</definedName>
    <definedName name="A126056554F">Data7!$V$1:$V$10,Data7!$V$11:$V$17</definedName>
    <definedName name="A126056554F_Data">Data7!$V$11:$V$17</definedName>
    <definedName name="A126056554F_Latest">Data7!$V$17</definedName>
    <definedName name="A126056558R">Data6!$AX$1:$AX$10,Data6!$AX$11:$AX$17</definedName>
    <definedName name="A126056558R_Data">Data6!$AX$11:$AX$17</definedName>
    <definedName name="A126056558R_Latest">Data6!$AX$17</definedName>
    <definedName name="A126056562F">Data6!$DR$1:$DR$10,Data6!$DR$11:$DR$17</definedName>
    <definedName name="A126056562F_Data">Data6!$DR$11:$DR$17</definedName>
    <definedName name="A126056562F_Latest">Data6!$DR$17</definedName>
    <definedName name="A126056566R">Data6!$EP$1:$EP$10,Data6!$EP$11:$EP$17</definedName>
    <definedName name="A126056566R_Data">Data6!$EP$11:$EP$17</definedName>
    <definedName name="A126056566R_Latest">Data6!$EP$17</definedName>
    <definedName name="A126056570F">Data7!$CP$1:$CP$10,Data7!$CP$11:$CP$17</definedName>
    <definedName name="A126056570F_Data">Data7!$CP$11:$CP$17</definedName>
    <definedName name="A126056570F_Latest">Data7!$CP$17</definedName>
    <definedName name="A126056574R">Data7!$EL$1:$EL$10,Data7!$EL$11:$EL$17</definedName>
    <definedName name="A126056574R_Data">Data7!$EL$11:$EL$17</definedName>
    <definedName name="A126056574R_Latest">Data7!$EL$17</definedName>
    <definedName name="A126056578X">Data6!$B$1:$B$10,Data6!$B$11:$B$17</definedName>
    <definedName name="A126056578X_Data">Data6!$B$11:$B$17</definedName>
    <definedName name="A126056578X_Latest">Data6!$B$17</definedName>
    <definedName name="A126056582R">Data6!$FH$1:$FH$10,Data6!$FH$11:$FH$17</definedName>
    <definedName name="A126056582R_Data">Data6!$FH$11:$FH$17</definedName>
    <definedName name="A126056582R_Latest">Data6!$FH$17</definedName>
    <definedName name="A126056586X">Data6!$HV$1:$HV$10,Data6!$HV$11:$HV$17</definedName>
    <definedName name="A126056586X_Data">Data6!$HV$11:$HV$17</definedName>
    <definedName name="A126056586X_Latest">Data6!$HV$17</definedName>
    <definedName name="A126056590R">Data6!$Z$1:$Z$10,Data6!$Z$11:$Z$17</definedName>
    <definedName name="A126056590R_Data">Data6!$Z$11:$Z$17</definedName>
    <definedName name="A126056590R_Latest">Data6!$Z$17</definedName>
    <definedName name="A126056594X">Data6!$BV$1:$BV$10,Data6!$BV$11:$BV$17</definedName>
    <definedName name="A126056594X_Data">Data6!$BV$11:$BV$17</definedName>
    <definedName name="A126056594X_Latest">Data6!$BV$17</definedName>
    <definedName name="A126056598J">Data6!$CT$1:$CT$10,Data6!$CT$11:$CT$17</definedName>
    <definedName name="A126056598J_Data">Data6!$CT$11:$CT$17</definedName>
    <definedName name="A126056598J_Latest">Data6!$CT$17</definedName>
    <definedName name="A126056602L">Data6!$GX$1:$GX$10,Data6!$GX$11:$GX$17</definedName>
    <definedName name="A126056602L_Data">Data6!$GX$11:$GX$17</definedName>
    <definedName name="A126056602L_Latest">Data6!$GX$17</definedName>
    <definedName name="A126056606W">Data6!$IN$1:$IN$10,Data6!$IN$11:$IN$17</definedName>
    <definedName name="A126056606W_Data">Data6!$IN$11:$IN$17</definedName>
    <definedName name="A126056606W_Latest">Data6!$IN$17</definedName>
    <definedName name="A126057186F">Data7!$AZ$1:$AZ$10,Data7!$AZ$11:$AZ$17</definedName>
    <definedName name="A126057186F_Data">Data7!$AZ$11:$AZ$17</definedName>
    <definedName name="A126057186F_Latest">Data7!$AZ$17</definedName>
    <definedName name="A126057190W">Data7!$BX$1:$BX$10,Data7!$BX$11:$BX$17</definedName>
    <definedName name="A126057190W_Data">Data7!$BX$11:$BX$17</definedName>
    <definedName name="A126057190W_Latest">Data7!$BX$17</definedName>
    <definedName name="A126057194F">Data7!$DT$1:$DT$10,Data7!$DT$11:$DT$17</definedName>
    <definedName name="A126057194F_Data">Data7!$DT$11:$DT$17</definedName>
    <definedName name="A126057194F_Latest">Data7!$DT$17</definedName>
    <definedName name="A126057198R">Data6!$GF$1:$GF$10,Data6!$GF$11:$GF$17</definedName>
    <definedName name="A126057198R_Data">Data6!$GF$11:$GF$17</definedName>
    <definedName name="A126057198R_Latest">Data6!$GF$17</definedName>
    <definedName name="A126057202V">Data7!$AB$1:$AB$10,Data7!$AB$11:$AB$17</definedName>
    <definedName name="A126057202V_Data">Data7!$AB$11:$AB$17</definedName>
    <definedName name="A126057202V_Latest">Data7!$AB$17</definedName>
    <definedName name="A126057206C">Data6!$BD$1:$BD$10,Data6!$BD$11:$BD$17</definedName>
    <definedName name="A126057206C_Data">Data6!$BD$11:$BD$17</definedName>
    <definedName name="A126057206C_Latest">Data6!$BD$17</definedName>
    <definedName name="A126057210V">Data6!$DX$1:$DX$10,Data6!$DX$11:$DX$17</definedName>
    <definedName name="A126057210V_Data">Data6!$DX$11:$DX$17</definedName>
    <definedName name="A126057210V_Latest">Data6!$DX$17</definedName>
    <definedName name="A126057218L">Data7!$CV$1:$CV$10,Data7!$CV$11:$CV$17</definedName>
    <definedName name="A126057218L_Data">Data7!$CV$11:$CV$17</definedName>
    <definedName name="A126057218L_Latest">Data7!$CV$17</definedName>
    <definedName name="A126057222C">Data7!$ER$1:$ER$10,Data7!$ER$11:$ER$17</definedName>
    <definedName name="A126057222C_Data">Data7!$ER$11:$ER$17</definedName>
    <definedName name="A126057222C_Latest">Data7!$ER$17</definedName>
    <definedName name="A126057226L">Data6!$H$1:$H$10,Data6!$H$11:$H$17</definedName>
    <definedName name="A126057226L_Data">Data6!$H$11:$H$17</definedName>
    <definedName name="A126057226L_Latest">Data6!$H$17</definedName>
    <definedName name="A126057238W">Data6!$AF$1:$AF$10,Data6!$AF$11:$AF$17</definedName>
    <definedName name="A126057238W_Data">Data6!$AF$11:$AF$17</definedName>
    <definedName name="A126057238W_Latest">Data6!$AF$17</definedName>
    <definedName name="A126057242L">Data6!$CB$1:$CB$10,Data6!$CB$11:$CB$17</definedName>
    <definedName name="A126057242L_Data">Data6!$CB$11:$CB$17</definedName>
    <definedName name="A126057242L_Latest">Data6!$CB$17</definedName>
    <definedName name="A126057246W">Data6!$CZ$1:$CZ$10,Data6!$CZ$11:$CZ$17</definedName>
    <definedName name="A126057246W_Data">Data6!$CZ$11:$CZ$17</definedName>
    <definedName name="A126057246W_Latest">Data6!$CZ$17</definedName>
    <definedName name="A126057250L">Data6!$HD$1:$HD$10,Data6!$HD$11:$HD$17</definedName>
    <definedName name="A126057250L_Data">Data6!$HD$11:$HD$17</definedName>
    <definedName name="A126057250L_Latest">Data6!$HD$17</definedName>
    <definedName name="A126057254W">Data7!$D$1:$D$10,Data7!$D$11:$D$17</definedName>
    <definedName name="A126057254W_Data">Data7!$D$11:$D$17</definedName>
    <definedName name="A126057254W_Latest">Data7!$D$17</definedName>
    <definedName name="A126057834T">Data7!$AQ$1:$AQ$10,Data7!$AQ$11:$AQ$17</definedName>
    <definedName name="A126057834T_Data">Data7!$AQ$11:$AQ$17</definedName>
    <definedName name="A126057834T_Latest">Data7!$AQ$17</definedName>
    <definedName name="A126057838A">Data7!$BO$1:$BO$10,Data7!$BO$11:$BO$17</definedName>
    <definedName name="A126057838A_Data">Data7!$BO$11:$BO$17</definedName>
    <definedName name="A126057838A_Latest">Data7!$BO$17</definedName>
    <definedName name="A126057842T">Data7!$DK$1:$DK$10,Data7!$DK$11:$DK$17</definedName>
    <definedName name="A126057842T_Data">Data7!$DK$11:$DK$17</definedName>
    <definedName name="A126057842T_Latest">Data7!$DK$17</definedName>
    <definedName name="A126057846A">Data6!$FW$1:$FW$10,Data6!$FW$11:$FW$17</definedName>
    <definedName name="A126057846A_Data">Data6!$FW$11:$FW$17</definedName>
    <definedName name="A126057846A_Latest">Data6!$FW$17</definedName>
    <definedName name="A126057850T">Data7!$S$1:$S$10,Data7!$S$11:$S$17</definedName>
    <definedName name="A126057850T_Data">Data7!$S$11:$S$17</definedName>
    <definedName name="A126057850T_Latest">Data7!$S$17</definedName>
    <definedName name="A126057854A">Data6!$AU$1:$AU$10,Data6!$AU$11:$AU$17</definedName>
    <definedName name="A126057854A_Data">Data6!$AU$11:$AU$17</definedName>
    <definedName name="A126057854A_Latest">Data6!$AU$17</definedName>
    <definedName name="A126057858K">Data6!$DO$1:$DO$10,Data6!$DO$11:$DO$17</definedName>
    <definedName name="A126057858K_Data">Data6!$DO$11:$DO$17</definedName>
    <definedName name="A126057858K_Latest">Data6!$DO$17</definedName>
    <definedName name="A126057862A">Data6!$EM$1:$EM$10,Data6!$EM$11:$EM$17</definedName>
    <definedName name="A126057862A_Data">Data6!$EM$11:$EM$17</definedName>
    <definedName name="A126057862A_Latest">Data6!$EM$17</definedName>
    <definedName name="A126057866K">Data7!$CM$1:$CM$10,Data7!$CM$11:$CM$17</definedName>
    <definedName name="A126057866K_Data">Data7!$CM$11:$CM$17</definedName>
    <definedName name="A126057866K_Latest">Data7!$CM$17</definedName>
    <definedName name="A126057870A">Data7!$EI$1:$EI$10,Data7!$EI$11:$EI$17</definedName>
    <definedName name="A126057870A_Data">Data7!$EI$11:$EI$17</definedName>
    <definedName name="A126057870A_Latest">Data7!$EI$17</definedName>
    <definedName name="A126057874K">Data5!$IO$1:$IO$10,Data5!$IO$11:$IO$17</definedName>
    <definedName name="A126057874K_Data">Data5!$IO$11:$IO$17</definedName>
    <definedName name="A126057874K_Latest">Data5!$IO$17</definedName>
    <definedName name="A126057878V">Data6!$FE$1:$FE$10,Data6!$FE$11:$FE$17</definedName>
    <definedName name="A126057878V_Data">Data6!$FE$11:$FE$17</definedName>
    <definedName name="A126057878V_Latest">Data6!$FE$17</definedName>
    <definedName name="A126057882K">Data6!$HS$1:$HS$10,Data6!$HS$11:$HS$17</definedName>
    <definedName name="A126057882K_Data">Data6!$HS$11:$HS$17</definedName>
    <definedName name="A126057882K_Latest">Data6!$HS$17</definedName>
    <definedName name="A126057886V">Data6!$W$1:$W$10,Data6!$W$11:$W$17</definedName>
    <definedName name="A126057886V_Data">Data6!$W$11:$W$17</definedName>
    <definedName name="A126057886V_Latest">Data6!$W$17</definedName>
    <definedName name="A126057890K">Data6!$BS$1:$BS$10,Data6!$BS$11:$BS$17</definedName>
    <definedName name="A126057890K_Data">Data6!$BS$11:$BS$17</definedName>
    <definedName name="A126057890K_Latest">Data6!$BS$17</definedName>
    <definedName name="A126057894V">Data6!$CQ$1:$CQ$10,Data6!$CQ$11:$CQ$17</definedName>
    <definedName name="A126057894V_Data">Data6!$CQ$11:$CQ$17</definedName>
    <definedName name="A126057894V_Latest">Data6!$CQ$17</definedName>
    <definedName name="A126057898C">Data6!$GU$1:$GU$10,Data6!$GU$11:$GU$17</definedName>
    <definedName name="A126057898C_Data">Data6!$GU$11:$GU$17</definedName>
    <definedName name="A126057898C_Latest">Data6!$GU$17</definedName>
    <definedName name="A126057902J">Data6!$IK$1:$IK$10,Data6!$IK$11:$IK$17</definedName>
    <definedName name="A126057902J_Data">Data6!$IK$11:$IK$17</definedName>
    <definedName name="A126057902J_Latest">Data6!$IK$17</definedName>
    <definedName name="A126058482T">Data8!$GV$1:$GV$10,Data8!$GV$11:$GV$17</definedName>
    <definedName name="A126058482T_Data">Data8!$GV$11:$GV$17</definedName>
    <definedName name="A126058482T_Latest">Data8!$GV$17</definedName>
    <definedName name="A126058486A">Data8!$HT$1:$HT$10,Data8!$HT$11:$HT$17</definedName>
    <definedName name="A126058486A_Data">Data8!$HT$11:$HT$17</definedName>
    <definedName name="A126058486A_Latest">Data8!$HT$17</definedName>
    <definedName name="A126058490T">Data9!$Z$1:$Z$10,Data9!$Z$11:$Z$17</definedName>
    <definedName name="A126058490T_Data">Data9!$Z$11:$Z$17</definedName>
    <definedName name="A126058490T_Latest">Data9!$Z$17</definedName>
    <definedName name="A126058494A">Data8!$CL$1:$CL$10,Data8!$CL$11:$CL$17</definedName>
    <definedName name="A126058494A_Data">Data8!$CL$11:$CL$17</definedName>
    <definedName name="A126058494A_Latest">Data8!$CL$17</definedName>
    <definedName name="A126058498K">Data8!$FX$1:$FX$10,Data8!$FX$11:$FX$17</definedName>
    <definedName name="A126058498K_Data">Data8!$FX$11:$FX$17</definedName>
    <definedName name="A126058498K_Latest">Data8!$FX$17</definedName>
    <definedName name="A126058502R">Data7!$GZ$1:$GZ$10,Data7!$GZ$11:$GZ$17</definedName>
    <definedName name="A126058502R_Data">Data7!$GZ$11:$GZ$17</definedName>
    <definedName name="A126058502R_Latest">Data7!$GZ$17</definedName>
    <definedName name="A126058506X">Data8!$AD$1:$AD$10,Data8!$AD$11:$AD$17</definedName>
    <definedName name="A126058506X_Data">Data8!$AD$11:$AD$17</definedName>
    <definedName name="A126058506X_Latest">Data8!$AD$17</definedName>
    <definedName name="A126058510R">Data8!$BB$1:$BB$10,Data8!$BB$11:$BB$17</definedName>
    <definedName name="A126058510R_Data">Data8!$BB$11:$BB$17</definedName>
    <definedName name="A126058510R_Latest">Data8!$BB$17</definedName>
    <definedName name="A126058514X">Data9!$B$1:$B$10,Data9!$B$11:$B$17</definedName>
    <definedName name="A126058514X_Data">Data9!$B$11:$B$17</definedName>
    <definedName name="A126058514X_Latest">Data9!$B$17</definedName>
    <definedName name="A126058518J">Data9!$AX$1:$AX$10,Data9!$AX$11:$AX$17</definedName>
    <definedName name="A126058518J_Data">Data9!$AX$11:$AX$17</definedName>
    <definedName name="A126058518J_Latest">Data9!$AX$17</definedName>
    <definedName name="A126058522X">Data7!$FD$1:$FD$10,Data7!$FD$11:$FD$17</definedName>
    <definedName name="A126058522X_Data">Data7!$FD$11:$FD$17</definedName>
    <definedName name="A126058522X_Latest">Data7!$FD$17</definedName>
    <definedName name="A126058526J">Data8!$BT$1:$BT$10,Data8!$BT$11:$BT$17</definedName>
    <definedName name="A126058526J_Data">Data8!$BT$11:$BT$17</definedName>
    <definedName name="A126058526J_Latest">Data8!$BT$17</definedName>
    <definedName name="A126058530X">Data8!$EH$1:$EH$10,Data8!$EH$11:$EH$17</definedName>
    <definedName name="A126058530X_Data">Data8!$EH$11:$EH$17</definedName>
    <definedName name="A126058530X_Latest">Data8!$EH$17</definedName>
    <definedName name="A126058534J">Data7!$GB$1:$GB$10,Data7!$GB$11:$GB$17</definedName>
    <definedName name="A126058534J_Data">Data7!$GB$11:$GB$17</definedName>
    <definedName name="A126058534J_Latest">Data7!$GB$17</definedName>
    <definedName name="A126058538T">Data7!$HX$1:$HX$10,Data7!$HX$11:$HX$17</definedName>
    <definedName name="A126058538T_Data">Data7!$HX$11:$HX$17</definedName>
    <definedName name="A126058538T_Latest">Data7!$HX$17</definedName>
    <definedName name="A126058542J">Data8!$F$1:$F$10,Data8!$F$11:$F$17</definedName>
    <definedName name="A126058542J_Data">Data8!$F$11:$F$17</definedName>
    <definedName name="A126058542J_Latest">Data8!$F$17</definedName>
    <definedName name="A126058546T">Data8!$DJ$1:$DJ$10,Data8!$DJ$11:$DJ$17</definedName>
    <definedName name="A126058546T_Data">Data8!$DJ$11:$DJ$17</definedName>
    <definedName name="A126058546T_Latest">Data8!$DJ$17</definedName>
    <definedName name="A126058550J">Data8!$EZ$1:$EZ$10,Data8!$EZ$11:$EZ$17</definedName>
    <definedName name="A126058550J_Data">Data8!$EZ$11:$EZ$17</definedName>
    <definedName name="A126058550J_Latest">Data8!$EZ$17</definedName>
    <definedName name="A126059130F">Data8!$HQ$1:$HQ$10,Data8!$HQ$11:$HQ$17</definedName>
    <definedName name="A126059130F_Data">Data8!$HQ$11:$HQ$17</definedName>
    <definedName name="A126059130F_Latest">Data8!$HQ$17</definedName>
    <definedName name="A126059134R">Data8!$IO$1:$IO$10,Data8!$IO$11:$IO$17</definedName>
    <definedName name="A126059134R_Data">Data8!$IO$11:$IO$17</definedName>
    <definedName name="A126059134R_Latest">Data8!$IO$17</definedName>
    <definedName name="A126059138X">Data9!$AU$1:$AU$10,Data9!$AU$11:$AU$17</definedName>
    <definedName name="A126059138X_Data">Data9!$AU$11:$AU$17</definedName>
    <definedName name="A126059138X_Latest">Data9!$AU$17</definedName>
    <definedName name="A126059142R">Data8!$DG$1:$DG$10,Data8!$DG$11:$DG$17</definedName>
    <definedName name="A126059142R_Data">Data8!$DG$11:$DG$17</definedName>
    <definedName name="A126059142R_Latest">Data8!$DG$17</definedName>
    <definedName name="A126059146X">Data8!$GS$1:$GS$10,Data8!$GS$11:$GS$17</definedName>
    <definedName name="A126059146X_Data">Data8!$GS$11:$GS$17</definedName>
    <definedName name="A126059146X_Latest">Data8!$GS$17</definedName>
    <definedName name="A126059150R">Data7!$HU$1:$HU$10,Data7!$HU$11:$HU$17</definedName>
    <definedName name="A126059150R_Data">Data7!$HU$11:$HU$17</definedName>
    <definedName name="A126059150R_Latest">Data7!$HU$17</definedName>
    <definedName name="A126059154X">Data8!$AY$1:$AY$10,Data8!$AY$11:$AY$17</definedName>
    <definedName name="A126059154X_Data">Data8!$AY$11:$AY$17</definedName>
    <definedName name="A126059154X_Latest">Data8!$AY$17</definedName>
    <definedName name="A126059162X">Data9!$W$1:$W$10,Data9!$W$11:$W$17</definedName>
    <definedName name="A126059162X_Data">Data9!$W$11:$W$17</definedName>
    <definedName name="A126059162X_Latest">Data9!$W$17</definedName>
    <definedName name="A126059166J">Data9!$BS$1:$BS$10,Data9!$BS$11:$BS$17</definedName>
    <definedName name="A126059166J_Data">Data9!$BS$11:$BS$17</definedName>
    <definedName name="A126059166J_Latest">Data9!$BS$17</definedName>
    <definedName name="A126059170X">Data7!$FY$1:$FY$10,Data7!$FY$11:$FY$17</definedName>
    <definedName name="A126059170X_Data">Data7!$FY$11:$FY$17</definedName>
    <definedName name="A126059170X_Latest">Data7!$FY$17</definedName>
    <definedName name="A126059182J">Data7!$GW$1:$GW$10,Data7!$GW$11:$GW$17</definedName>
    <definedName name="A126059182J_Data">Data7!$GW$11:$GW$17</definedName>
    <definedName name="A126059182J_Latest">Data7!$GW$17</definedName>
    <definedName name="A126059186T">Data8!$C$1:$C$10,Data8!$C$11:$C$17</definedName>
    <definedName name="A126059186T_Data">Data8!$C$11:$C$17</definedName>
    <definedName name="A126059186T_Latest">Data8!$C$17</definedName>
    <definedName name="A126059190J">Data8!$AA$1:$AA$10,Data8!$AA$11:$AA$17</definedName>
    <definedName name="A126059190J_Data">Data8!$AA$11:$AA$17</definedName>
    <definedName name="A126059190J_Latest">Data8!$AA$17</definedName>
    <definedName name="A126059194T">Data8!$EE$1:$EE$10,Data8!$EE$11:$EE$17</definedName>
    <definedName name="A126059194T_Data">Data8!$EE$11:$EE$17</definedName>
    <definedName name="A126059194T_Latest">Data8!$EE$17</definedName>
    <definedName name="A126059198A">Data8!$FU$1:$FU$10,Data8!$FU$11:$FU$17</definedName>
    <definedName name="A126059198A_Data">Data8!$FU$11:$FU$17</definedName>
    <definedName name="A126059198A_Latest">Data8!$FU$17</definedName>
    <definedName name="A126059778W">Data8!$HE$1:$HE$10,Data8!$HE$11:$HE$17</definedName>
    <definedName name="A126059778W_Data">Data8!$HE$11:$HE$17</definedName>
    <definedName name="A126059778W_Latest">Data8!$HE$17</definedName>
    <definedName name="A126059782L">Data8!$IC$1:$IC$10,Data8!$IC$11:$IC$17</definedName>
    <definedName name="A126059782L_Data">Data8!$IC$11:$IC$17</definedName>
    <definedName name="A126059782L_Latest">Data8!$IC$17</definedName>
    <definedName name="A126059786W">Data9!$AI$1:$AI$10,Data9!$AI$11:$AI$17</definedName>
    <definedName name="A126059786W_Data">Data9!$AI$11:$AI$17</definedName>
    <definedName name="A126059786W_Latest">Data9!$AI$17</definedName>
    <definedName name="A126059790L">Data8!$CU$1:$CU$10,Data8!$CU$11:$CU$17</definedName>
    <definedName name="A126059790L_Data">Data8!$CU$11:$CU$17</definedName>
    <definedName name="A126059790L_Latest">Data8!$CU$17</definedName>
    <definedName name="A126059794W">Data8!$GG$1:$GG$10,Data8!$GG$11:$GG$17</definedName>
    <definedName name="A126059794W_Data">Data8!$GG$11:$GG$17</definedName>
    <definedName name="A126059794W_Latest">Data8!$GG$17</definedName>
    <definedName name="A126059798F">Data7!$HI$1:$HI$10,Data7!$HI$11:$HI$17</definedName>
    <definedName name="A126059798F_Data">Data7!$HI$11:$HI$17</definedName>
    <definedName name="A126059798F_Latest">Data7!$HI$17</definedName>
    <definedName name="A126059802K">Data8!$AM$1:$AM$10,Data8!$AM$11:$AM$17</definedName>
    <definedName name="A126059802K_Data">Data8!$AM$11:$AM$17</definedName>
    <definedName name="A126059802K_Latest">Data8!$AM$17</definedName>
    <definedName name="A126059806V">Data8!$BK$1:$BK$10,Data8!$BK$11:$BK$17</definedName>
    <definedName name="A126059806V_Data">Data8!$BK$11:$BK$17</definedName>
    <definedName name="A126059806V_Latest">Data8!$BK$17</definedName>
    <definedName name="A126059810K">Data9!$K$1:$K$10,Data9!$K$11:$K$17</definedName>
    <definedName name="A126059810K_Data">Data9!$K$11:$K$17</definedName>
    <definedName name="A126059810K_Latest">Data9!$K$17</definedName>
    <definedName name="A126059814V">Data9!$BG$1:$BG$10,Data9!$BG$11:$BG$17</definedName>
    <definedName name="A126059814V_Data">Data9!$BG$11:$BG$17</definedName>
    <definedName name="A126059814V_Latest">Data9!$BG$17</definedName>
    <definedName name="A126059818C">Data7!$FM$1:$FM$10,Data7!$FM$11:$FM$17</definedName>
    <definedName name="A126059818C_Data">Data7!$FM$11:$FM$17</definedName>
    <definedName name="A126059818C_Latest">Data7!$FM$17</definedName>
    <definedName name="A126059822V">Data8!$CC$1:$CC$10,Data8!$CC$11:$CC$17</definedName>
    <definedName name="A126059822V_Data">Data8!$CC$11:$CC$17</definedName>
    <definedName name="A126059822V_Latest">Data8!$CC$17</definedName>
    <definedName name="A126059826C">Data8!$EQ$1:$EQ$10,Data8!$EQ$11:$EQ$17</definedName>
    <definedName name="A126059826C_Data">Data8!$EQ$11:$EQ$17</definedName>
    <definedName name="A126059826C_Latest">Data8!$EQ$17</definedName>
    <definedName name="A126059830V">Data7!$GK$1:$GK$10,Data7!$GK$11:$GK$17</definedName>
    <definedName name="A126059830V_Data">Data7!$GK$11:$GK$17</definedName>
    <definedName name="A126059830V_Latest">Data7!$GK$17</definedName>
    <definedName name="A126059834C">Data7!$IG$1:$IG$10,Data7!$IG$11:$IG$17</definedName>
    <definedName name="A126059834C_Data">Data7!$IG$11:$IG$17</definedName>
    <definedName name="A126059834C_Latest">Data7!$IG$17</definedName>
    <definedName name="A126059838L">Data8!$O$1:$O$10,Data8!$O$11:$O$17</definedName>
    <definedName name="A126059838L_Data">Data8!$O$11:$O$17</definedName>
    <definedName name="A126059838L_Latest">Data8!$O$17</definedName>
    <definedName name="A126059842C">Data8!$DS$1:$DS$10,Data8!$DS$11:$DS$17</definedName>
    <definedName name="A126059842C_Data">Data8!$DS$11:$DS$17</definedName>
    <definedName name="A126059842C_Latest">Data8!$DS$17</definedName>
    <definedName name="A126059846L">Data8!$FI$1:$FI$10,Data8!$FI$11:$FI$17</definedName>
    <definedName name="A126059846L_Data">Data8!$FI$11:$FI$17</definedName>
    <definedName name="A126059846L_Latest">Data8!$FI$17</definedName>
    <definedName name="A126060426R">Data8!$HN$1:$HN$10,Data8!$HN$11:$HN$17</definedName>
    <definedName name="A126060426R_Data">Data8!$HN$11:$HN$17</definedName>
    <definedName name="A126060426R_Latest">Data8!$HN$17</definedName>
    <definedName name="A126060430F">Data8!$IL$1:$IL$10,Data8!$IL$11:$IL$17</definedName>
    <definedName name="A126060430F_Data">Data8!$IL$11:$IL$17</definedName>
    <definedName name="A126060430F_Latest">Data8!$IL$17</definedName>
    <definedName name="A126060434R">Data9!$AR$1:$AR$10,Data9!$AR$11:$AR$17</definedName>
    <definedName name="A126060434R_Data">Data9!$AR$11:$AR$17</definedName>
    <definedName name="A126060434R_Latest">Data9!$AR$17</definedName>
    <definedName name="A126060438X">Data8!$DD$1:$DD$10,Data8!$DD$11:$DD$17</definedName>
    <definedName name="A126060438X_Data">Data8!$DD$11:$DD$17</definedName>
    <definedName name="A126060438X_Latest">Data8!$DD$17</definedName>
    <definedName name="A126060442R">Data8!$GP$1:$GP$10,Data8!$GP$11:$GP$17</definedName>
    <definedName name="A126060442R_Data">Data8!$GP$11:$GP$17</definedName>
    <definedName name="A126060442R_Latest">Data8!$GP$17</definedName>
    <definedName name="A126060446X">Data7!$HR$1:$HR$10,Data7!$HR$11:$HR$17</definedName>
    <definedName name="A126060446X_Data">Data7!$HR$11:$HR$17</definedName>
    <definedName name="A126060446X_Latest">Data7!$HR$17</definedName>
    <definedName name="A126060450R">Data8!$AV$1:$AV$10,Data8!$AV$11:$AV$17</definedName>
    <definedName name="A126060450R_Data">Data8!$AV$11:$AV$17</definedName>
    <definedName name="A126060450R_Latest">Data8!$AV$17</definedName>
    <definedName name="A126060454X">Data8!$BQ$1:$BQ$10,Data8!$BQ$11:$BQ$17</definedName>
    <definedName name="A126060454X_Data">Data8!$BQ$11:$BQ$17</definedName>
    <definedName name="A126060454X_Latest">Data8!$BQ$17</definedName>
    <definedName name="A126060458J">Data9!$T$1:$T$10,Data9!$T$11:$T$17</definedName>
    <definedName name="A126060458J_Data">Data9!$T$11:$T$17</definedName>
    <definedName name="A126060458J_Latest">Data9!$T$17</definedName>
    <definedName name="A126060462X">Data9!$BP$1:$BP$10,Data9!$BP$11:$BP$17</definedName>
    <definedName name="A126060462X_Data">Data9!$BP$11:$BP$17</definedName>
    <definedName name="A126060462X_Latest">Data9!$BP$17</definedName>
    <definedName name="A126060466J">Data7!$FV$1:$FV$10,Data7!$FV$11:$FV$17</definedName>
    <definedName name="A126060466J_Data">Data7!$FV$11:$FV$17</definedName>
    <definedName name="A126060466J_Latest">Data7!$FV$17</definedName>
    <definedName name="A126060470X">Data8!$CI$1:$CI$10,Data8!$CI$11:$CI$17</definedName>
    <definedName name="A126060470X_Data">Data8!$CI$11:$CI$17</definedName>
    <definedName name="A126060470X_Latest">Data8!$CI$17</definedName>
    <definedName name="A126060474J">Data8!$EW$1:$EW$10,Data8!$EW$11:$EW$17</definedName>
    <definedName name="A126060474J_Data">Data8!$EW$11:$EW$17</definedName>
    <definedName name="A126060474J_Latest">Data8!$EW$17</definedName>
    <definedName name="A126060478T">Data7!$GT$1:$GT$10,Data7!$GT$11:$GT$17</definedName>
    <definedName name="A126060478T_Data">Data7!$GT$11:$GT$17</definedName>
    <definedName name="A126060478T_Latest">Data7!$GT$17</definedName>
    <definedName name="A126060482J">Data7!$IP$1:$IP$10,Data7!$IP$11:$IP$17</definedName>
    <definedName name="A126060482J_Data">Data7!$IP$11:$IP$17</definedName>
    <definedName name="A126060482J_Latest">Data7!$IP$17</definedName>
    <definedName name="A126060486T">Data8!$X$1:$X$10,Data8!$X$11:$X$17</definedName>
    <definedName name="A126060486T_Data">Data8!$X$11:$X$17</definedName>
    <definedName name="A126060486T_Latest">Data8!$X$17</definedName>
    <definedName name="A126060490J">Data8!$EB$1:$EB$10,Data8!$EB$11:$EB$17</definedName>
    <definedName name="A126060490J_Data">Data8!$EB$11:$EB$17</definedName>
    <definedName name="A126060490J_Latest">Data8!$EB$17</definedName>
    <definedName name="A126060494T">Data8!$FR$1:$FR$10,Data8!$FR$11:$FR$17</definedName>
    <definedName name="A126060494T_Data">Data8!$FR$11:$FR$17</definedName>
    <definedName name="A126060494T_Latest">Data8!$FR$17</definedName>
    <definedName name="A126061074R">Data8!$HK$1:$HK$10,Data8!$HK$11:$HK$17</definedName>
    <definedName name="A126061074R_Data">Data8!$HK$11:$HK$17</definedName>
    <definedName name="A126061074R_Latest">Data8!$HK$17</definedName>
    <definedName name="A126061078X">Data8!$II$1:$II$10,Data8!$II$11:$II$17</definedName>
    <definedName name="A126061078X_Data">Data8!$II$11:$II$17</definedName>
    <definedName name="A126061078X_Latest">Data8!$II$17</definedName>
    <definedName name="A126061082R">Data9!$AO$1:$AO$10,Data9!$AO$11:$AO$17</definedName>
    <definedName name="A126061082R_Data">Data9!$AO$11:$AO$17</definedName>
    <definedName name="A126061082R_Latest">Data9!$AO$17</definedName>
    <definedName name="A126061086X">Data8!$DA$1:$DA$10,Data8!$DA$11:$DA$17</definedName>
    <definedName name="A126061086X_Data">Data8!$DA$11:$DA$17</definedName>
    <definedName name="A126061086X_Latest">Data8!$DA$17</definedName>
    <definedName name="A126061090R">Data8!$GM$1:$GM$10,Data8!$GM$11:$GM$17</definedName>
    <definedName name="A126061090R_Data">Data8!$GM$11:$GM$17</definedName>
    <definedName name="A126061090R_Latest">Data8!$GM$17</definedName>
    <definedName name="A126061094X">Data7!$HO$1:$HO$10,Data7!$HO$11:$HO$17</definedName>
    <definedName name="A126061094X_Data">Data7!$HO$11:$HO$17</definedName>
    <definedName name="A126061094X_Latest">Data7!$HO$17</definedName>
    <definedName name="A126061098J">Data8!$AS$1:$AS$10,Data8!$AS$11:$AS$17</definedName>
    <definedName name="A126061098J_Data">Data8!$AS$11:$AS$17</definedName>
    <definedName name="A126061098J_Latest">Data8!$AS$17</definedName>
    <definedName name="A126061102L">Data8!$BN$1:$BN$10,Data8!$BN$11:$BN$17</definedName>
    <definedName name="A126061102L_Data">Data8!$BN$11:$BN$17</definedName>
    <definedName name="A126061102L_Latest">Data8!$BN$17</definedName>
    <definedName name="A126061106W">Data9!$Q$1:$Q$10,Data9!$Q$11:$Q$17</definedName>
    <definedName name="A126061106W_Data">Data9!$Q$11:$Q$17</definedName>
    <definedName name="A126061106W_Latest">Data9!$Q$17</definedName>
    <definedName name="A126061110L">Data9!$BM$1:$BM$10,Data9!$BM$11:$BM$17</definedName>
    <definedName name="A126061110L_Data">Data9!$BM$11:$BM$17</definedName>
    <definedName name="A126061110L_Latest">Data9!$BM$17</definedName>
    <definedName name="A126061114W">Data7!$FS$1:$FS$10,Data7!$FS$11:$FS$17</definedName>
    <definedName name="A126061114W_Data">Data7!$FS$11:$FS$17</definedName>
    <definedName name="A126061114W_Latest">Data7!$FS$17</definedName>
    <definedName name="A126061118F">Data8!$CF$1:$CF$10,Data8!$CF$11:$CF$17</definedName>
    <definedName name="A126061118F_Data">Data8!$CF$11:$CF$17</definedName>
    <definedName name="A126061118F_Latest">Data8!$CF$17</definedName>
    <definedName name="A126061122W">Data8!$ET$1:$ET$10,Data8!$ET$11:$ET$17</definedName>
    <definedName name="A126061122W_Data">Data8!$ET$11:$ET$17</definedName>
    <definedName name="A126061122W_Latest">Data8!$ET$17</definedName>
    <definedName name="A126061126F">Data7!$GQ$1:$GQ$10,Data7!$GQ$11:$GQ$17</definedName>
    <definedName name="A126061126F_Data">Data7!$GQ$11:$GQ$17</definedName>
    <definedName name="A126061126F_Latest">Data7!$GQ$17</definedName>
    <definedName name="A126061130W">Data7!$IM$1:$IM$10,Data7!$IM$11:$IM$17</definedName>
    <definedName name="A126061130W_Data">Data7!$IM$11:$IM$17</definedName>
    <definedName name="A126061130W_Latest">Data7!$IM$17</definedName>
    <definedName name="A126061134F">Data8!$U$1:$U$10,Data8!$U$11:$U$17</definedName>
    <definedName name="A126061134F_Data">Data8!$U$11:$U$17</definedName>
    <definedName name="A126061134F_Latest">Data8!$U$17</definedName>
    <definedName name="A126061138R">Data8!$DY$1:$DY$10,Data8!$DY$11:$DY$17</definedName>
    <definedName name="A126061138R_Data">Data8!$DY$11:$DY$17</definedName>
    <definedName name="A126061138R_Latest">Data8!$DY$17</definedName>
    <definedName name="A126061142F">Data8!$FO$1:$FO$10,Data8!$FO$11:$FO$17</definedName>
    <definedName name="A126061142F_Data">Data8!$FO$11:$FO$17</definedName>
    <definedName name="A126061142F_Latest">Data8!$FO$17</definedName>
    <definedName name="A126061722A">Data8!$HB$1:$HB$10,Data8!$HB$11:$HB$17</definedName>
    <definedName name="A126061722A_Data">Data8!$HB$11:$HB$17</definedName>
    <definedName name="A126061722A_Latest">Data8!$HB$17</definedName>
    <definedName name="A126061726K">Data8!$HZ$1:$HZ$10,Data8!$HZ$11:$HZ$17</definedName>
    <definedName name="A126061726K_Data">Data8!$HZ$11:$HZ$17</definedName>
    <definedName name="A126061726K_Latest">Data8!$HZ$17</definedName>
    <definedName name="A126061730A">Data9!$AF$1:$AF$10,Data9!$AF$11:$AF$17</definedName>
    <definedName name="A126061730A_Data">Data9!$AF$11:$AF$17</definedName>
    <definedName name="A126061730A_Latest">Data9!$AF$17</definedName>
    <definedName name="A126061734K">Data8!$CR$1:$CR$10,Data8!$CR$11:$CR$17</definedName>
    <definedName name="A126061734K_Data">Data8!$CR$11:$CR$17</definedName>
    <definedName name="A126061734K_Latest">Data8!$CR$17</definedName>
    <definedName name="A126061738V">Data8!$GD$1:$GD$10,Data8!$GD$11:$GD$17</definedName>
    <definedName name="A126061738V_Data">Data8!$GD$11:$GD$17</definedName>
    <definedName name="A126061738V_Latest">Data8!$GD$17</definedName>
    <definedName name="A126061742K">Data7!$HF$1:$HF$10,Data7!$HF$11:$HF$17</definedName>
    <definedName name="A126061742K_Data">Data7!$HF$11:$HF$17</definedName>
    <definedName name="A126061742K_Latest">Data7!$HF$17</definedName>
    <definedName name="A126061746V">Data8!$AJ$1:$AJ$10,Data8!$AJ$11:$AJ$17</definedName>
    <definedName name="A126061746V_Data">Data8!$AJ$11:$AJ$17</definedName>
    <definedName name="A126061746V_Latest">Data8!$AJ$17</definedName>
    <definedName name="A126061750K">Data8!$BH$1:$BH$10,Data8!$BH$11:$BH$17</definedName>
    <definedName name="A126061750K_Data">Data8!$BH$11:$BH$17</definedName>
    <definedName name="A126061750K_Latest">Data8!$BH$17</definedName>
    <definedName name="A126061754V">Data9!$H$1:$H$10,Data9!$H$11:$H$17</definedName>
    <definedName name="A126061754V_Data">Data9!$H$11:$H$17</definedName>
    <definedName name="A126061754V_Latest">Data9!$H$17</definedName>
    <definedName name="A126061758C">Data9!$BD$1:$BD$10,Data9!$BD$11:$BD$17</definedName>
    <definedName name="A126061758C_Data">Data9!$BD$11:$BD$17</definedName>
    <definedName name="A126061758C_Latest">Data9!$BD$17</definedName>
    <definedName name="A126061762V">Data7!$FJ$1:$FJ$10,Data7!$FJ$11:$FJ$17</definedName>
    <definedName name="A126061762V_Data">Data7!$FJ$11:$FJ$17</definedName>
    <definedName name="A126061762V_Latest">Data7!$FJ$17</definedName>
    <definedName name="A126061766C">Data8!$BZ$1:$BZ$10,Data8!$BZ$11:$BZ$17</definedName>
    <definedName name="A126061766C_Data">Data8!$BZ$11:$BZ$17</definedName>
    <definedName name="A126061766C_Latest">Data8!$BZ$17</definedName>
    <definedName name="A126061770V">Data8!$EN$1:$EN$10,Data8!$EN$11:$EN$17</definedName>
    <definedName name="A126061770V_Data">Data8!$EN$11:$EN$17</definedName>
    <definedName name="A126061770V_Latest">Data8!$EN$17</definedName>
    <definedName name="A126061774C">Data7!$GH$1:$GH$10,Data7!$GH$11:$GH$17</definedName>
    <definedName name="A126061774C_Data">Data7!$GH$11:$GH$17</definedName>
    <definedName name="A126061774C_Latest">Data7!$GH$17</definedName>
    <definedName name="A126061778L">Data7!$ID$1:$ID$10,Data7!$ID$11:$ID$17</definedName>
    <definedName name="A126061778L_Data">Data7!$ID$11:$ID$17</definedName>
    <definedName name="A126061778L_Latest">Data7!$ID$17</definedName>
    <definedName name="A126061782C">Data8!$L$1:$L$10,Data8!$L$11:$L$17</definedName>
    <definedName name="A126061782C_Data">Data8!$L$11:$L$17</definedName>
    <definedName name="A126061782C_Latest">Data8!$L$17</definedName>
    <definedName name="A126061786L">Data8!$DP$1:$DP$10,Data8!$DP$11:$DP$17</definedName>
    <definedName name="A126061786L_Data">Data8!$DP$11:$DP$17</definedName>
    <definedName name="A126061786L_Latest">Data8!$DP$17</definedName>
    <definedName name="A126061790C">Data8!$FF$1:$FF$10,Data8!$FF$11:$FF$17</definedName>
    <definedName name="A126061790C_Data">Data8!$FF$11:$FF$17</definedName>
    <definedName name="A126061790C_Latest">Data8!$FF$17</definedName>
    <definedName name="A126062370A">Data8!$HH$1:$HH$10,Data8!$HH$11:$HH$17</definedName>
    <definedName name="A126062370A_Data">Data8!$HH$11:$HH$17</definedName>
    <definedName name="A126062370A_Latest">Data8!$HH$17</definedName>
    <definedName name="A126062374K">Data8!$IF$1:$IF$10,Data8!$IF$11:$IF$17</definedName>
    <definedName name="A126062374K_Data">Data8!$IF$11:$IF$17</definedName>
    <definedName name="A126062374K_Latest">Data8!$IF$17</definedName>
    <definedName name="A126062378V">Data9!$AL$1:$AL$10,Data9!$AL$11:$AL$17</definedName>
    <definedName name="A126062378V_Data">Data9!$AL$11:$AL$17</definedName>
    <definedName name="A126062378V_Latest">Data9!$AL$17</definedName>
    <definedName name="A126062382K">Data8!$CX$1:$CX$10,Data8!$CX$11:$CX$17</definedName>
    <definedName name="A126062382K_Data">Data8!$CX$11:$CX$17</definedName>
    <definedName name="A126062382K_Latest">Data8!$CX$17</definedName>
    <definedName name="A126062386V">Data8!$GJ$1:$GJ$10,Data8!$GJ$11:$GJ$17</definedName>
    <definedName name="A126062386V_Data">Data8!$GJ$11:$GJ$17</definedName>
    <definedName name="A126062386V_Latest">Data8!$GJ$17</definedName>
    <definedName name="A126062390K">Data7!$HL$1:$HL$10,Data7!$HL$11:$HL$17</definedName>
    <definedName name="A126062390K_Data">Data7!$HL$11:$HL$17</definedName>
    <definedName name="A126062390K_Latest">Data7!$HL$17</definedName>
    <definedName name="A126062394V">Data8!$AP$1:$AP$10,Data8!$AP$11:$AP$17</definedName>
    <definedName name="A126062394V_Data">Data8!$AP$11:$AP$17</definedName>
    <definedName name="A126062394V_Latest">Data8!$AP$17</definedName>
    <definedName name="A126062402J">Data9!$N$1:$N$10,Data9!$N$11:$N$17</definedName>
    <definedName name="A126062402J_Data">Data9!$N$11:$N$17</definedName>
    <definedName name="A126062402J_Latest">Data9!$N$17</definedName>
    <definedName name="A126062406T">Data9!$BJ$1:$BJ$10,Data9!$BJ$11:$BJ$17</definedName>
    <definedName name="A126062406T_Data">Data9!$BJ$11:$BJ$17</definedName>
    <definedName name="A126062406T_Latest">Data9!$BJ$17</definedName>
    <definedName name="A126062410J">Data7!$FP$1:$FP$10,Data7!$FP$11:$FP$17</definedName>
    <definedName name="A126062410J_Data">Data7!$FP$11:$FP$17</definedName>
    <definedName name="A126062410J_Latest">Data7!$FP$17</definedName>
    <definedName name="A126062422T">Data7!$GN$1:$GN$10,Data7!$GN$11:$GN$17</definedName>
    <definedName name="A126062422T_Data">Data7!$GN$11:$GN$17</definedName>
    <definedName name="A126062422T_Latest">Data7!$GN$17</definedName>
    <definedName name="A126062426A">Data7!$IJ$1:$IJ$10,Data7!$IJ$11:$IJ$17</definedName>
    <definedName name="A126062426A_Data">Data7!$IJ$11:$IJ$17</definedName>
    <definedName name="A126062426A_Latest">Data7!$IJ$17</definedName>
    <definedName name="A126062430T">Data8!$R$1:$R$10,Data8!$R$11:$R$17</definedName>
    <definedName name="A126062430T_Data">Data8!$R$11:$R$17</definedName>
    <definedName name="A126062430T_Latest">Data8!$R$17</definedName>
    <definedName name="A126062434A">Data8!$DV$1:$DV$10,Data8!$DV$11:$DV$17</definedName>
    <definedName name="A126062434A_Data">Data8!$DV$11:$DV$17</definedName>
    <definedName name="A126062434A_Latest">Data8!$DV$17</definedName>
    <definedName name="A126062438K">Data8!$FL$1:$FL$10,Data8!$FL$11:$FL$17</definedName>
    <definedName name="A126062438K_Data">Data8!$FL$11:$FL$17</definedName>
    <definedName name="A126062438K_Latest">Data8!$FL$17</definedName>
    <definedName name="A126063018J">Data8!$GY$1:$GY$10,Data8!$GY$11:$GY$17</definedName>
    <definedName name="A126063018J_Data">Data8!$GY$11:$GY$17</definedName>
    <definedName name="A126063018J_Latest">Data8!$GY$17</definedName>
    <definedName name="A126063022X">Data8!$HW$1:$HW$10,Data8!$HW$11:$HW$17</definedName>
    <definedName name="A126063022X_Data">Data8!$HW$11:$HW$17</definedName>
    <definedName name="A126063022X_Latest">Data8!$HW$17</definedName>
    <definedName name="A126063026J">Data9!$AC$1:$AC$10,Data9!$AC$11:$AC$17</definedName>
    <definedName name="A126063026J_Data">Data9!$AC$11:$AC$17</definedName>
    <definedName name="A126063026J_Latest">Data9!$AC$17</definedName>
    <definedName name="A126063030X">Data8!$CO$1:$CO$10,Data8!$CO$11:$CO$17</definedName>
    <definedName name="A126063030X_Data">Data8!$CO$11:$CO$17</definedName>
    <definedName name="A126063030X_Latest">Data8!$CO$17</definedName>
    <definedName name="A126063034J">Data8!$GA$1:$GA$10,Data8!$GA$11:$GA$17</definedName>
    <definedName name="A126063034J_Data">Data8!$GA$11:$GA$17</definedName>
    <definedName name="A126063034J_Latest">Data8!$GA$17</definedName>
    <definedName name="A126063038T">Data7!$HC$1:$HC$10,Data7!$HC$11:$HC$17</definedName>
    <definedName name="A126063038T_Data">Data7!$HC$11:$HC$17</definedName>
    <definedName name="A126063038T_Latest">Data7!$HC$17</definedName>
    <definedName name="A126063042J">Data8!$AG$1:$AG$10,Data8!$AG$11:$AG$17</definedName>
    <definedName name="A126063042J_Data">Data8!$AG$11:$AG$17</definedName>
    <definedName name="A126063042J_Latest">Data8!$AG$17</definedName>
    <definedName name="A126063046T">Data8!$BE$1:$BE$10,Data8!$BE$11:$BE$17</definedName>
    <definedName name="A126063046T_Data">Data8!$BE$11:$BE$17</definedName>
    <definedName name="A126063046T_Latest">Data8!$BE$17</definedName>
    <definedName name="A126063050J">Data9!$E$1:$E$10,Data9!$E$11:$E$17</definedName>
    <definedName name="A126063050J_Data">Data9!$E$11:$E$17</definedName>
    <definedName name="A126063050J_Latest">Data9!$E$17</definedName>
    <definedName name="A126063054T">Data9!$BA$1:$BA$10,Data9!$BA$11:$BA$17</definedName>
    <definedName name="A126063054T_Data">Data9!$BA$11:$BA$17</definedName>
    <definedName name="A126063054T_Latest">Data9!$BA$17</definedName>
    <definedName name="A126063058A">Data7!$FG$1:$FG$10,Data7!$FG$11:$FG$17</definedName>
    <definedName name="A126063058A_Data">Data7!$FG$11:$FG$17</definedName>
    <definedName name="A126063058A_Latest">Data7!$FG$17</definedName>
    <definedName name="A126063062T">Data8!$BW$1:$BW$10,Data8!$BW$11:$BW$17</definedName>
    <definedName name="A126063062T_Data">Data8!$BW$11:$BW$17</definedName>
    <definedName name="A126063062T_Latest">Data8!$BW$17</definedName>
    <definedName name="A126063066A">Data8!$EK$1:$EK$10,Data8!$EK$11:$EK$17</definedName>
    <definedName name="A126063066A_Data">Data8!$EK$11:$EK$17</definedName>
    <definedName name="A126063066A_Latest">Data8!$EK$17</definedName>
    <definedName name="A126063070T">Data7!$GE$1:$GE$10,Data7!$GE$11:$GE$17</definedName>
    <definedName name="A126063070T_Data">Data7!$GE$11:$GE$17</definedName>
    <definedName name="A126063070T_Latest">Data7!$GE$17</definedName>
    <definedName name="A126063074A">Data7!$IA$1:$IA$10,Data7!$IA$11:$IA$17</definedName>
    <definedName name="A126063074A_Data">Data7!$IA$11:$IA$17</definedName>
    <definedName name="A126063074A_Latest">Data7!$IA$17</definedName>
    <definedName name="A126063078K">Data8!$I$1:$I$10,Data8!$I$11:$I$17</definedName>
    <definedName name="A126063078K_Data">Data8!$I$11:$I$17</definedName>
    <definedName name="A126063078K_Latest">Data8!$I$17</definedName>
    <definedName name="A126063082A">Data8!$DM$1:$DM$10,Data8!$DM$11:$DM$17</definedName>
    <definedName name="A126063082A_Data">Data8!$DM$11:$DM$17</definedName>
    <definedName name="A126063082A_Latest">Data8!$DM$17</definedName>
    <definedName name="A126063086K">Data8!$FC$1:$FC$10,Data8!$FC$11:$FC$17</definedName>
    <definedName name="A126063086K_Data">Data8!$FC$11:$FC$17</definedName>
    <definedName name="A126063086K_Latest">Data8!$FC$17</definedName>
    <definedName name="A126063666F">Data2!$AU$1:$AU$10,Data2!$AU$11:$AU$17</definedName>
    <definedName name="A126063666F_Data">Data2!$AU$11:$AU$17</definedName>
    <definedName name="A126063666F_Latest">Data2!$AU$17</definedName>
    <definedName name="A126063670W">Data2!$BS$1:$BS$10,Data2!$BS$11:$BS$17</definedName>
    <definedName name="A126063670W_Data">Data2!$BS$11:$BS$17</definedName>
    <definedName name="A126063670W_Latest">Data2!$BS$17</definedName>
    <definedName name="A126063674F">Data2!$DO$1:$DO$10,Data2!$DO$11:$DO$17</definedName>
    <definedName name="A126063674F_Data">Data2!$DO$11:$DO$17</definedName>
    <definedName name="A126063674F_Latest">Data2!$DO$17</definedName>
    <definedName name="A126063678R">Data1!$GA$1:$GA$10,Data1!$GA$11:$GA$17</definedName>
    <definedName name="A126063678R_Data">Data1!$GA$11:$GA$17</definedName>
    <definedName name="A126063678R_Latest">Data1!$GA$17</definedName>
    <definedName name="A126063682F">Data2!$W$1:$W$10,Data2!$W$11:$W$17</definedName>
    <definedName name="A126063682F_Data">Data2!$W$11:$W$17</definedName>
    <definedName name="A126063682F_Latest">Data2!$W$17</definedName>
    <definedName name="A126063686R">Data1!$AY$1:$AY$10,Data1!$AY$11:$AY$17</definedName>
    <definedName name="A126063686R_Data">Data1!$AY$11:$AY$17</definedName>
    <definedName name="A126063686R_Latest">Data1!$AY$17</definedName>
    <definedName name="A126063690F">Data1!$DS$1:$DS$10,Data1!$DS$11:$DS$17</definedName>
    <definedName name="A126063690F_Data">Data1!$DS$11:$DS$17</definedName>
    <definedName name="A126063690F_Latest">Data1!$DS$17</definedName>
    <definedName name="A126063694R">Data1!$EQ$1:$EQ$10,Data1!$EQ$11:$EQ$17</definedName>
    <definedName name="A126063694R_Data">Data1!$EQ$11:$EQ$17</definedName>
    <definedName name="A126063694R_Latest">Data1!$EQ$17</definedName>
    <definedName name="A126063698X">Data2!$CQ$1:$CQ$10,Data2!$CQ$11:$CQ$17</definedName>
    <definedName name="A126063698X_Data">Data2!$CQ$11:$CQ$17</definedName>
    <definedName name="A126063698X_Latest">Data2!$CQ$17</definedName>
    <definedName name="A126063702C">Data2!$EM$1:$EM$10,Data2!$EM$11:$EM$17</definedName>
    <definedName name="A126063702C_Data">Data2!$EM$11:$EM$17</definedName>
    <definedName name="A126063702C_Latest">Data2!$EM$17</definedName>
    <definedName name="A126063706L">Data1!$C$1:$C$10,Data1!$C$11:$C$17</definedName>
    <definedName name="A126063706L_Data">Data1!$C$11:$C$17</definedName>
    <definedName name="A126063706L_Latest">Data1!$C$17</definedName>
    <definedName name="A126063710C">Data1!$FI$1:$FI$10,Data1!$FI$11:$FI$17</definedName>
    <definedName name="A126063710C_Data">Data1!$FI$11:$FI$17</definedName>
    <definedName name="A126063710C_Latest">Data1!$FI$17</definedName>
    <definedName name="A126063714L">Data1!$HW$1:$HW$10,Data1!$HW$11:$HW$17</definedName>
    <definedName name="A126063714L_Data">Data1!$HW$11:$HW$17</definedName>
    <definedName name="A126063714L_Latest">Data1!$HW$17</definedName>
    <definedName name="A126063718W">Data1!$AA$1:$AA$10,Data1!$AA$11:$AA$17</definedName>
    <definedName name="A126063718W_Data">Data1!$AA$11:$AA$17</definedName>
    <definedName name="A126063718W_Latest">Data1!$AA$17</definedName>
    <definedName name="A126063722L">Data1!$BW$1:$BW$10,Data1!$BW$11:$BW$17</definedName>
    <definedName name="A126063722L_Data">Data1!$BW$11:$BW$17</definedName>
    <definedName name="A126063722L_Latest">Data1!$BW$17</definedName>
    <definedName name="A126063726W">Data1!$CU$1:$CU$10,Data1!$CU$11:$CU$17</definedName>
    <definedName name="A126063726W_Data">Data1!$CU$11:$CU$17</definedName>
    <definedName name="A126063726W_Latest">Data1!$CU$17</definedName>
    <definedName name="A126063730L">Data1!$GY$1:$GY$10,Data1!$GY$11:$GY$17</definedName>
    <definedName name="A126063730L_Data">Data1!$GY$11:$GY$17</definedName>
    <definedName name="A126063730L_Latest">Data1!$GY$17</definedName>
    <definedName name="A126063734W">Data1!$IO$1:$IO$10,Data1!$IO$11:$IO$17</definedName>
    <definedName name="A126063734W_Data">Data1!$IO$11:$IO$17</definedName>
    <definedName name="A126063734W_Latest">Data1!$IO$17</definedName>
    <definedName name="A126063738F">Data23!$FW$1:$FW$10,Data23!$FW$11:$FW$17</definedName>
    <definedName name="A126063738F_Data">Data23!$FW$11:$FW$17</definedName>
    <definedName name="A126063738F_Latest">Data23!$FW$17</definedName>
    <definedName name="A126063742W">Data23!$GU$1:$GU$10,Data23!$GU$11:$GU$17</definedName>
    <definedName name="A126063742W_Data">Data23!$GU$11:$GU$17</definedName>
    <definedName name="A126063742W_Latest">Data23!$GU$17</definedName>
    <definedName name="A126063746F">Data23!$IQ$1:$IQ$10,Data23!$IQ$11:$IQ$17</definedName>
    <definedName name="A126063746F_Data">Data23!$IQ$11:$IQ$17</definedName>
    <definedName name="A126063746F_Latest">Data23!$IQ$17</definedName>
    <definedName name="A126063750W">Data23!$BM$1:$BM$10,Data23!$BM$11:$BM$17</definedName>
    <definedName name="A126063750W_Data">Data23!$BM$11:$BM$17</definedName>
    <definedName name="A126063750W_Latest">Data23!$BM$17</definedName>
    <definedName name="A126063754F">Data23!$EY$1:$EY$10,Data23!$EY$11:$EY$17</definedName>
    <definedName name="A126063754F_Data">Data23!$EY$11:$EY$17</definedName>
    <definedName name="A126063754F_Latest">Data23!$EY$17</definedName>
    <definedName name="A126063758R">Data22!$GA$1:$GA$10,Data22!$GA$11:$GA$17</definedName>
    <definedName name="A126063758R_Data">Data22!$GA$11:$GA$17</definedName>
    <definedName name="A126063758R_Latest">Data22!$GA$17</definedName>
    <definedName name="A126063762F">Data23!$E$1:$E$10,Data23!$E$11:$E$17</definedName>
    <definedName name="A126063762F_Data">Data23!$E$11:$E$17</definedName>
    <definedName name="A126063762F_Latest">Data23!$E$17</definedName>
    <definedName name="A126063766R">Data23!$AC$1:$AC$10,Data23!$AC$11:$AC$17</definedName>
    <definedName name="A126063766R_Data">Data23!$AC$11:$AC$17</definedName>
    <definedName name="A126063766R_Latest">Data23!$AC$17</definedName>
    <definedName name="A126063770F">Data23!$HS$1:$HS$10,Data23!$HS$11:$HS$17</definedName>
    <definedName name="A126063770F_Data">Data23!$HS$11:$HS$17</definedName>
    <definedName name="A126063770F_Latest">Data23!$HS$17</definedName>
    <definedName name="A126063774R">Data24!$Y$1:$Y$10,Data24!$Y$11:$Y$17</definedName>
    <definedName name="A126063774R_Data">Data24!$Y$11:$Y$17</definedName>
    <definedName name="A126063774R_Latest">Data24!$Y$17</definedName>
    <definedName name="A126063778X">Data22!$EE$1:$EE$10,Data22!$EE$11:$EE$17</definedName>
    <definedName name="A126063778X_Data">Data22!$EE$11:$EE$17</definedName>
    <definedName name="A126063778X_Latest">Data22!$EE$17</definedName>
    <definedName name="A126063782R">Data23!$AU$1:$AU$10,Data23!$AU$11:$AU$17</definedName>
    <definedName name="A126063782R_Data">Data23!$AU$11:$AU$17</definedName>
    <definedName name="A126063782R_Latest">Data23!$AU$17</definedName>
    <definedName name="A126063786X">Data23!$DI$1:$DI$10,Data23!$DI$11:$DI$17</definedName>
    <definedName name="A126063786X_Data">Data23!$DI$11:$DI$17</definedName>
    <definedName name="A126063786X_Latest">Data23!$DI$17</definedName>
    <definedName name="A126063790R">Data22!$FC$1:$FC$10,Data22!$FC$11:$FC$17</definedName>
    <definedName name="A126063790R_Data">Data22!$FC$11:$FC$17</definedName>
    <definedName name="A126063790R_Latest">Data22!$FC$17</definedName>
    <definedName name="A126063794X">Data22!$GY$1:$GY$10,Data22!$GY$11:$GY$17</definedName>
    <definedName name="A126063794X_Data">Data22!$GY$11:$GY$17</definedName>
    <definedName name="A126063794X_Latest">Data22!$GY$17</definedName>
    <definedName name="A126063798J">Data22!$HW$1:$HW$10,Data22!$HW$11:$HW$17</definedName>
    <definedName name="A126063798J_Data">Data22!$HW$11:$HW$17</definedName>
    <definedName name="A126063798J_Latest">Data22!$HW$17</definedName>
    <definedName name="A126063802L">Data23!$CK$1:$CK$10,Data23!$CK$11:$CK$17</definedName>
    <definedName name="A126063802L_Data">Data23!$CK$11:$CK$17</definedName>
    <definedName name="A126063802L_Latest">Data23!$CK$17</definedName>
    <definedName name="A126063806W">Data23!$EA$1:$EA$10,Data23!$EA$11:$EA$17</definedName>
    <definedName name="A126063806W_Data">Data23!$EA$11:$EA$17</definedName>
    <definedName name="A126063806W_Latest">Data23!$EA$17</definedName>
    <definedName name="A126063810L">Data13!$GM$1:$GM$10,Data13!$GM$11:$GM$17</definedName>
    <definedName name="A126063810L_Data">Data13!$GM$11:$GM$17</definedName>
    <definedName name="A126063810L_Latest">Data13!$GM$17</definedName>
    <definedName name="A126063814W">Data13!$HK$1:$HK$10,Data13!$HK$11:$HK$17</definedName>
    <definedName name="A126063814W_Data">Data13!$HK$11:$HK$17</definedName>
    <definedName name="A126063814W_Latest">Data13!$HK$17</definedName>
    <definedName name="A126063818F">Data14!$Q$1:$Q$10,Data14!$Q$11:$Q$17</definedName>
    <definedName name="A126063818F_Data">Data14!$Q$11:$Q$17</definedName>
    <definedName name="A126063818F_Latest">Data14!$Q$17</definedName>
    <definedName name="A126063822W">Data13!$CC$1:$CC$10,Data13!$CC$11:$CC$17</definedName>
    <definedName name="A126063822W_Data">Data13!$CC$11:$CC$17</definedName>
    <definedName name="A126063822W_Latest">Data13!$CC$17</definedName>
    <definedName name="A126063826F">Data13!$FO$1:$FO$10,Data13!$FO$11:$FO$17</definedName>
    <definedName name="A126063826F_Data">Data13!$FO$11:$FO$17</definedName>
    <definedName name="A126063826F_Latest">Data13!$FO$17</definedName>
    <definedName name="A126063830W">Data12!$GQ$1:$GQ$10,Data12!$GQ$11:$GQ$17</definedName>
    <definedName name="A126063830W_Data">Data12!$GQ$11:$GQ$17</definedName>
    <definedName name="A126063830W_Latest">Data12!$GQ$17</definedName>
    <definedName name="A126063834F">Data13!$U$1:$U$10,Data13!$U$11:$U$17</definedName>
    <definedName name="A126063834F_Data">Data13!$U$11:$U$17</definedName>
    <definedName name="A126063834F_Latest">Data13!$U$17</definedName>
    <definedName name="A126063838R">Data13!$AS$1:$AS$10,Data13!$AS$11:$AS$17</definedName>
    <definedName name="A126063838R_Data">Data13!$AS$11:$AS$17</definedName>
    <definedName name="A126063838R_Latest">Data13!$AS$17</definedName>
    <definedName name="A126063842F">Data13!$II$1:$II$10,Data13!$II$11:$II$17</definedName>
    <definedName name="A126063842F_Data">Data13!$II$11:$II$17</definedName>
    <definedName name="A126063842F_Latest">Data13!$II$17</definedName>
    <definedName name="A126063846R">Data14!$AO$1:$AO$10,Data14!$AO$11:$AO$17</definedName>
    <definedName name="A126063846R_Data">Data14!$AO$11:$AO$17</definedName>
    <definedName name="A126063846R_Latest">Data14!$AO$17</definedName>
    <definedName name="A126063850F">Data12!$EU$1:$EU$10,Data12!$EU$11:$EU$17</definedName>
    <definedName name="A126063850F_Data">Data12!$EU$11:$EU$17</definedName>
    <definedName name="A126063850F_Latest">Data12!$EU$17</definedName>
    <definedName name="A126063854R">Data13!$BK$1:$BK$10,Data13!$BK$11:$BK$17</definedName>
    <definedName name="A126063854R_Data">Data13!$BK$11:$BK$17</definedName>
    <definedName name="A126063854R_Latest">Data13!$BK$17</definedName>
    <definedName name="A126063858X">Data13!$DY$1:$DY$10,Data13!$DY$11:$DY$17</definedName>
    <definedName name="A126063858X_Data">Data13!$DY$11:$DY$17</definedName>
    <definedName name="A126063858X_Latest">Data13!$DY$17</definedName>
    <definedName name="A126063862R">Data12!$FS$1:$FS$10,Data12!$FS$11:$FS$17</definedName>
    <definedName name="A126063862R_Data">Data12!$FS$11:$FS$17</definedName>
    <definedName name="A126063862R_Latest">Data12!$FS$17</definedName>
    <definedName name="A126063866X">Data12!$HO$1:$HO$10,Data12!$HO$11:$HO$17</definedName>
    <definedName name="A126063866X_Data">Data12!$HO$11:$HO$17</definedName>
    <definedName name="A126063866X_Latest">Data12!$HO$17</definedName>
    <definedName name="A126063870R">Data12!$IM$1:$IM$10,Data12!$IM$11:$IM$17</definedName>
    <definedName name="A126063870R_Data">Data12!$IM$11:$IM$17</definedName>
    <definedName name="A126063870R_Latest">Data12!$IM$17</definedName>
    <definedName name="A126063874X">Data13!$DA$1:$DA$10,Data13!$DA$11:$DA$17</definedName>
    <definedName name="A126063874X_Data">Data13!$DA$11:$DA$17</definedName>
    <definedName name="A126063874X_Latest">Data13!$DA$17</definedName>
    <definedName name="A126063878J">Data13!$EQ$1:$EQ$10,Data13!$EQ$11:$EQ$17</definedName>
    <definedName name="A126063878J_Data">Data13!$EQ$11:$EQ$17</definedName>
    <definedName name="A126063878J_Latest">Data13!$EQ$17</definedName>
    <definedName name="A126063882X">Data18!$GE$1:$GE$10,Data18!$GE$11:$GE$17</definedName>
    <definedName name="A126063882X_Data">Data18!$GE$11:$GE$17</definedName>
    <definedName name="A126063882X_Latest">Data18!$GE$17</definedName>
    <definedName name="A126063886J">Data18!$HC$1:$HC$10,Data18!$HC$11:$HC$17</definedName>
    <definedName name="A126063886J_Data">Data18!$HC$11:$HC$17</definedName>
    <definedName name="A126063886J_Latest">Data18!$HC$17</definedName>
    <definedName name="A126063890X">Data19!$I$1:$I$10,Data19!$I$11:$I$17</definedName>
    <definedName name="A126063890X_Data">Data19!$I$11:$I$17</definedName>
    <definedName name="A126063890X_Latest">Data19!$I$17</definedName>
    <definedName name="A126063894J">Data18!$BU$1:$BU$10,Data18!$BU$11:$BU$17</definedName>
    <definedName name="A126063894J_Data">Data18!$BU$11:$BU$17</definedName>
    <definedName name="A126063894J_Latest">Data18!$BU$17</definedName>
    <definedName name="A126063898T">Data18!$FG$1:$FG$10,Data18!$FG$11:$FG$17</definedName>
    <definedName name="A126063898T_Data">Data18!$FG$11:$FG$17</definedName>
    <definedName name="A126063898T_Latest">Data18!$FG$17</definedName>
    <definedName name="A126063902W">Data17!$GI$1:$GI$10,Data17!$GI$11:$GI$17</definedName>
    <definedName name="A126063902W_Data">Data17!$GI$11:$GI$17</definedName>
    <definedName name="A126063902W_Latest">Data17!$GI$17</definedName>
    <definedName name="A126063906F">Data18!$M$1:$M$10,Data18!$M$11:$M$17</definedName>
    <definedName name="A126063906F_Data">Data18!$M$11:$M$17</definedName>
    <definedName name="A126063906F_Latest">Data18!$M$17</definedName>
    <definedName name="A126063910W">Data18!$AK$1:$AK$10,Data18!$AK$11:$AK$17</definedName>
    <definedName name="A126063910W_Data">Data18!$AK$11:$AK$17</definedName>
    <definedName name="A126063910W_Latest">Data18!$AK$17</definedName>
    <definedName name="A126063914F">Data18!$IA$1:$IA$10,Data18!$IA$11:$IA$17</definedName>
    <definedName name="A126063914F_Data">Data18!$IA$11:$IA$17</definedName>
    <definedName name="A126063914F_Latest">Data18!$IA$17</definedName>
    <definedName name="A126063918R">Data19!$AG$1:$AG$10,Data19!$AG$11:$AG$17</definedName>
    <definedName name="A126063918R_Data">Data19!$AG$11:$AG$17</definedName>
    <definedName name="A126063918R_Latest">Data19!$AG$17</definedName>
    <definedName name="A126063922F">Data17!$EM$1:$EM$10,Data17!$EM$11:$EM$17</definedName>
    <definedName name="A126063922F_Data">Data17!$EM$11:$EM$17</definedName>
    <definedName name="A126063922F_Latest">Data17!$EM$17</definedName>
    <definedName name="A126063926R">Data18!$BC$1:$BC$10,Data18!$BC$11:$BC$17</definedName>
    <definedName name="A126063926R_Data">Data18!$BC$11:$BC$17</definedName>
    <definedName name="A126063926R_Latest">Data18!$BC$17</definedName>
    <definedName name="A126063930F">Data18!$DQ$1:$DQ$10,Data18!$DQ$11:$DQ$17</definedName>
    <definedName name="A126063930F_Data">Data18!$DQ$11:$DQ$17</definedName>
    <definedName name="A126063930F_Latest">Data18!$DQ$17</definedName>
    <definedName name="A126063934R">Data17!$FK$1:$FK$10,Data17!$FK$11:$FK$17</definedName>
    <definedName name="A126063934R_Data">Data17!$FK$11:$FK$17</definedName>
    <definedName name="A126063934R_Latest">Data17!$FK$17</definedName>
    <definedName name="A126063938X">Data17!$HG$1:$HG$10,Data17!$HG$11:$HG$17</definedName>
    <definedName name="A126063938X_Data">Data17!$HG$11:$HG$17</definedName>
    <definedName name="A126063938X_Latest">Data17!$HG$17</definedName>
    <definedName name="A126063942R">Data17!$IE$1:$IE$10,Data17!$IE$11:$IE$17</definedName>
    <definedName name="A126063942R_Data">Data17!$IE$11:$IE$17</definedName>
    <definedName name="A126063942R_Latest">Data17!$IE$17</definedName>
    <definedName name="A126063946X">Data18!$CS$1:$CS$10,Data18!$CS$11:$CS$17</definedName>
    <definedName name="A126063946X_Data">Data18!$CS$11:$CS$17</definedName>
    <definedName name="A126063946X_Latest">Data18!$CS$17</definedName>
    <definedName name="A126063950R">Data18!$EI$1:$EI$10,Data18!$EI$11:$EI$17</definedName>
    <definedName name="A126063950R_Data">Data18!$EI$11:$EI$17</definedName>
    <definedName name="A126063950R_Latest">Data18!$EI$17</definedName>
    <definedName name="A126063954X">Data20!$CW$1:$CW$10,Data20!$CW$11:$CW$17</definedName>
    <definedName name="A126063954X_Data">Data20!$CW$11:$CW$17</definedName>
    <definedName name="A126063954X_Latest">Data20!$CW$17</definedName>
    <definedName name="A126063958J">Data20!$DU$1:$DU$10,Data20!$DU$11:$DU$17</definedName>
    <definedName name="A126063958J_Data">Data20!$DU$11:$DU$17</definedName>
    <definedName name="A126063958J_Latest">Data20!$DU$17</definedName>
    <definedName name="A126063962X">Data20!$FQ$1:$FQ$10,Data20!$FQ$11:$FQ$17</definedName>
    <definedName name="A126063962X_Data">Data20!$FQ$11:$FQ$17</definedName>
    <definedName name="A126063962X_Latest">Data20!$FQ$17</definedName>
    <definedName name="A126063966J">Data19!$IC$1:$IC$10,Data19!$IC$11:$IC$17</definedName>
    <definedName name="A126063966J_Data">Data19!$IC$11:$IC$17</definedName>
    <definedName name="A126063966J_Latest">Data19!$IC$17</definedName>
    <definedName name="A126063970X">Data20!$BY$1:$BY$10,Data20!$BY$11:$BY$17</definedName>
    <definedName name="A126063970X_Data">Data20!$BY$11:$BY$17</definedName>
    <definedName name="A126063970X_Latest">Data20!$BY$17</definedName>
    <definedName name="A126063974J">Data19!$DA$1:$DA$10,Data19!$DA$11:$DA$17</definedName>
    <definedName name="A126063974J_Data">Data19!$DA$11:$DA$17</definedName>
    <definedName name="A126063974J_Latest">Data19!$DA$17</definedName>
    <definedName name="A126063978T">Data19!$FU$1:$FU$10,Data19!$FU$11:$FU$17</definedName>
    <definedName name="A126063978T_Data">Data19!$FU$11:$FU$17</definedName>
    <definedName name="A126063978T_Latest">Data19!$FU$17</definedName>
    <definedName name="A126063982J">Data19!$GS$1:$GS$10,Data19!$GS$11:$GS$17</definedName>
    <definedName name="A126063982J_Data">Data19!$GS$11:$GS$17</definedName>
    <definedName name="A126063982J_Latest">Data19!$GS$17</definedName>
    <definedName name="A126063986T">Data20!$ES$1:$ES$10,Data20!$ES$11:$ES$17</definedName>
    <definedName name="A126063986T_Data">Data20!$ES$11:$ES$17</definedName>
    <definedName name="A126063986T_Latest">Data20!$ES$17</definedName>
    <definedName name="A126063990J">Data20!$GO$1:$GO$10,Data20!$GO$11:$GO$17</definedName>
    <definedName name="A126063990J_Data">Data20!$GO$11:$GO$17</definedName>
    <definedName name="A126063990J_Latest">Data20!$GO$17</definedName>
    <definedName name="A126063994T">Data19!$BE$1:$BE$10,Data19!$BE$11:$BE$17</definedName>
    <definedName name="A126063994T_Data">Data19!$BE$11:$BE$17</definedName>
    <definedName name="A126063994T_Latest">Data19!$BE$17</definedName>
    <definedName name="A126063998A">Data19!$HK$1:$HK$10,Data19!$HK$11:$HK$17</definedName>
    <definedName name="A126063998A_Data">Data19!$HK$11:$HK$17</definedName>
    <definedName name="A126063998A_Latest">Data19!$HK$17</definedName>
    <definedName name="A126064002J">Data20!$AI$1:$AI$10,Data20!$AI$11:$AI$17</definedName>
    <definedName name="A126064002J_Data">Data20!$AI$11:$AI$17</definedName>
    <definedName name="A126064002J_Latest">Data20!$AI$17</definedName>
    <definedName name="A126064006T">Data19!$CC$1:$CC$10,Data19!$CC$11:$CC$17</definedName>
    <definedName name="A126064006T_Data">Data19!$CC$11:$CC$17</definedName>
    <definedName name="A126064006T_Latest">Data19!$CC$17</definedName>
    <definedName name="A126064010J">Data19!$DY$1:$DY$10,Data19!$DY$11:$DY$17</definedName>
    <definedName name="A126064010J_Data">Data19!$DY$11:$DY$17</definedName>
    <definedName name="A126064010J_Latest">Data19!$DY$17</definedName>
    <definedName name="A126064014T">Data19!$EW$1:$EW$10,Data19!$EW$11:$EW$17</definedName>
    <definedName name="A126064014T_Data">Data19!$EW$11:$EW$17</definedName>
    <definedName name="A126064014T_Latest">Data19!$EW$17</definedName>
    <definedName name="A126064018A">Data20!$K$1:$K$10,Data20!$K$11:$K$17</definedName>
    <definedName name="A126064018A_Data">Data20!$K$11:$K$17</definedName>
    <definedName name="A126064018A_Latest">Data20!$K$17</definedName>
    <definedName name="A126064022T">Data20!$BA$1:$BA$10,Data20!$BA$11:$BA$17</definedName>
    <definedName name="A126064022T_Data">Data20!$BA$11:$BA$17</definedName>
    <definedName name="A126064022T_Latest">Data20!$BA$17</definedName>
    <definedName name="A126064026A">Data22!$O$1:$O$10,Data22!$O$11:$O$17</definedName>
    <definedName name="A126064026A_Data">Data22!$O$11:$O$17</definedName>
    <definedName name="A126064026A_Latest">Data22!$O$17</definedName>
    <definedName name="A126064030T">Data22!$AM$1:$AM$10,Data22!$AM$11:$AM$17</definedName>
    <definedName name="A126064030T_Data">Data22!$AM$11:$AM$17</definedName>
    <definedName name="A126064030T_Latest">Data22!$AM$17</definedName>
    <definedName name="A126064034A">Data22!$CI$1:$CI$10,Data22!$CI$11:$CI$17</definedName>
    <definedName name="A126064034A_Data">Data22!$CI$11:$CI$17</definedName>
    <definedName name="A126064034A_Latest">Data22!$CI$17</definedName>
    <definedName name="A126064038K">Data21!$EU$1:$EU$10,Data21!$EU$11:$EU$17</definedName>
    <definedName name="A126064038K_Data">Data21!$EU$11:$EU$17</definedName>
    <definedName name="A126064038K_Latest">Data21!$EU$17</definedName>
    <definedName name="A126064042A">Data21!$IG$1:$IG$10,Data21!$IG$11:$IG$17</definedName>
    <definedName name="A126064042A_Data">Data21!$IG$11:$IG$17</definedName>
    <definedName name="A126064042A_Latest">Data21!$IG$17</definedName>
    <definedName name="A126064046K">Data21!$S$1:$S$10,Data21!$S$11:$S$17</definedName>
    <definedName name="A126064046K_Data">Data21!$S$11:$S$17</definedName>
    <definedName name="A126064046K_Latest">Data21!$S$17</definedName>
    <definedName name="A126064050A">Data21!$CM$1:$CM$10,Data21!$CM$11:$CM$17</definedName>
    <definedName name="A126064050A_Data">Data21!$CM$11:$CM$17</definedName>
    <definedName name="A126064050A_Latest">Data21!$CM$17</definedName>
    <definedName name="A126064054K">Data21!$DK$1:$DK$10,Data21!$DK$11:$DK$17</definedName>
    <definedName name="A126064054K_Data">Data21!$DK$11:$DK$17</definedName>
    <definedName name="A126064054K_Latest">Data21!$DK$17</definedName>
    <definedName name="A126064058V">Data22!$BK$1:$BK$10,Data22!$BK$11:$BK$17</definedName>
    <definedName name="A126064058V_Data">Data22!$BK$11:$BK$17</definedName>
    <definedName name="A126064058V_Latest">Data22!$BK$17</definedName>
    <definedName name="A126064062K">Data22!$DG$1:$DG$10,Data22!$DG$11:$DG$17</definedName>
    <definedName name="A126064062K_Data">Data22!$DG$11:$DG$17</definedName>
    <definedName name="A126064062K_Latest">Data22!$DG$17</definedName>
    <definedName name="A126064066V">Data20!$HM$1:$HM$10,Data20!$HM$11:$HM$17</definedName>
    <definedName name="A126064066V_Data">Data20!$HM$11:$HM$17</definedName>
    <definedName name="A126064066V_Latest">Data20!$HM$17</definedName>
    <definedName name="A126064070K">Data21!$EC$1:$EC$10,Data21!$EC$11:$EC$17</definedName>
    <definedName name="A126064070K_Data">Data21!$EC$11:$EC$17</definedName>
    <definedName name="A126064070K_Latest">Data21!$EC$17</definedName>
    <definedName name="A126064074V">Data21!$GQ$1:$GQ$10,Data21!$GQ$11:$GQ$17</definedName>
    <definedName name="A126064074V_Data">Data21!$GQ$11:$GQ$17</definedName>
    <definedName name="A126064074V_Latest">Data21!$GQ$17</definedName>
    <definedName name="A126064078C">Data20!$IK$1:$IK$10,Data20!$IK$11:$IK$17</definedName>
    <definedName name="A126064078C_Data">Data20!$IK$11:$IK$17</definedName>
    <definedName name="A126064078C_Latest">Data20!$IK$17</definedName>
    <definedName name="A126064082V">Data21!$AQ$1:$AQ$10,Data21!$AQ$11:$AQ$17</definedName>
    <definedName name="A126064082V_Data">Data21!$AQ$11:$AQ$17</definedName>
    <definedName name="A126064082V_Latest">Data21!$AQ$17</definedName>
    <definedName name="A126064086C">Data21!$BO$1:$BO$10,Data21!$BO$11:$BO$17</definedName>
    <definedName name="A126064086C_Data">Data21!$BO$11:$BO$17</definedName>
    <definedName name="A126064086C_Latest">Data21!$BO$17</definedName>
    <definedName name="A126064090V">Data21!$FS$1:$FS$10,Data21!$FS$11:$FS$17</definedName>
    <definedName name="A126064090V_Data">Data21!$FS$11:$FS$17</definedName>
    <definedName name="A126064090V_Latest">Data21!$FS$17</definedName>
    <definedName name="A126064094C">Data21!$HI$1:$HI$10,Data21!$HI$11:$HI$17</definedName>
    <definedName name="A126064094C_Data">Data21!$HI$11:$HI$17</definedName>
    <definedName name="A126064094C_Latest">Data21!$HI$17</definedName>
    <definedName name="A126064098L">Data12!$AE$1:$AE$10,Data12!$AE$11:$AE$17</definedName>
    <definedName name="A126064098L_Data">Data12!$AE$11:$AE$17</definedName>
    <definedName name="A126064098L_Latest">Data12!$AE$17</definedName>
    <definedName name="A126064102T">Data12!$BC$1:$BC$10,Data12!$BC$11:$BC$17</definedName>
    <definedName name="A126064102T_Data">Data12!$BC$11:$BC$17</definedName>
    <definedName name="A126064102T_Latest">Data12!$BC$17</definedName>
    <definedName name="A126064106A">Data12!$CY$1:$CY$10,Data12!$CY$11:$CY$17</definedName>
    <definedName name="A126064106A_Data">Data12!$CY$11:$CY$17</definedName>
    <definedName name="A126064106A_Latest">Data12!$CY$17</definedName>
    <definedName name="A126064110T">Data11!$FK$1:$FK$10,Data11!$FK$11:$FK$17</definedName>
    <definedName name="A126064110T_Data">Data11!$FK$11:$FK$17</definedName>
    <definedName name="A126064110T_Latest">Data11!$FK$17</definedName>
    <definedName name="A126064114A">Data12!$G$1:$G$10,Data12!$G$11:$G$17</definedName>
    <definedName name="A126064114A_Data">Data12!$G$11:$G$17</definedName>
    <definedName name="A126064114A_Latest">Data12!$G$17</definedName>
    <definedName name="A126064118K">Data11!$AI$1:$AI$10,Data11!$AI$11:$AI$17</definedName>
    <definedName name="A126064118K_Data">Data11!$AI$11:$AI$17</definedName>
    <definedName name="A126064118K_Latest">Data11!$AI$17</definedName>
    <definedName name="A126064122A">Data11!$DC$1:$DC$10,Data11!$DC$11:$DC$17</definedName>
    <definedName name="A126064122A_Data">Data11!$DC$11:$DC$17</definedName>
    <definedName name="A126064122A_Latest">Data11!$DC$17</definedName>
    <definedName name="A126064126K">Data11!$EA$1:$EA$10,Data11!$EA$11:$EA$17</definedName>
    <definedName name="A126064126K_Data">Data11!$EA$11:$EA$17</definedName>
    <definedName name="A126064126K_Latest">Data11!$EA$17</definedName>
    <definedName name="A126064130A">Data12!$CA$1:$CA$10,Data12!$CA$11:$CA$17</definedName>
    <definedName name="A126064130A_Data">Data12!$CA$11:$CA$17</definedName>
    <definedName name="A126064130A_Latest">Data12!$CA$17</definedName>
    <definedName name="A126064134K">Data12!$DW$1:$DW$10,Data12!$DW$11:$DW$17</definedName>
    <definedName name="A126064134K_Data">Data12!$DW$11:$DW$17</definedName>
    <definedName name="A126064134K_Latest">Data12!$DW$17</definedName>
    <definedName name="A126064138V">Data10!$IC$1:$IC$10,Data10!$IC$11:$IC$17</definedName>
    <definedName name="A126064138V_Data">Data10!$IC$11:$IC$17</definedName>
    <definedName name="A126064138V_Latest">Data10!$IC$17</definedName>
    <definedName name="A126064142K">Data11!$ES$1:$ES$10,Data11!$ES$11:$ES$17</definedName>
    <definedName name="A126064142K_Data">Data11!$ES$11:$ES$17</definedName>
    <definedName name="A126064142K_Latest">Data11!$ES$17</definedName>
    <definedName name="A126064146V">Data11!$HG$1:$HG$10,Data11!$HG$11:$HG$17</definedName>
    <definedName name="A126064146V_Data">Data11!$HG$11:$HG$17</definedName>
    <definedName name="A126064146V_Latest">Data11!$HG$17</definedName>
    <definedName name="A126064150K">Data11!$K$1:$K$10,Data11!$K$11:$K$17</definedName>
    <definedName name="A126064150K_Data">Data11!$K$11:$K$17</definedName>
    <definedName name="A126064150K_Latest">Data11!$K$17</definedName>
    <definedName name="A126064154V">Data11!$BG$1:$BG$10,Data11!$BG$11:$BG$17</definedName>
    <definedName name="A126064154V_Data">Data11!$BG$11:$BG$17</definedName>
    <definedName name="A126064154V_Latest">Data11!$BG$17</definedName>
    <definedName name="A126064158C">Data11!$CE$1:$CE$10,Data11!$CE$11:$CE$17</definedName>
    <definedName name="A126064158C_Data">Data11!$CE$11:$CE$17</definedName>
    <definedName name="A126064158C_Latest">Data11!$CE$17</definedName>
    <definedName name="A126064162V">Data11!$GI$1:$GI$10,Data11!$GI$11:$GI$17</definedName>
    <definedName name="A126064162V_Data">Data11!$GI$11:$GI$17</definedName>
    <definedName name="A126064162V_Latest">Data11!$GI$17</definedName>
    <definedName name="A126064166C">Data11!$HY$1:$HY$10,Data11!$HY$11:$HY$17</definedName>
    <definedName name="A126064166C_Data">Data11!$HY$11:$HY$17</definedName>
    <definedName name="A126064166C_Latest">Data11!$HY$17</definedName>
    <definedName name="A126064170V">Data15!$DE$1:$DE$10,Data15!$DE$11:$DE$17</definedName>
    <definedName name="A126064170V_Data">Data15!$DE$11:$DE$17</definedName>
    <definedName name="A126064170V_Latest">Data15!$DE$17</definedName>
    <definedName name="A126064174C">Data15!$EC$1:$EC$10,Data15!$EC$11:$EC$17</definedName>
    <definedName name="A126064174C_Data">Data15!$EC$11:$EC$17</definedName>
    <definedName name="A126064174C_Latest">Data15!$EC$17</definedName>
    <definedName name="A126064178L">Data15!$FY$1:$FY$10,Data15!$FY$11:$FY$17</definedName>
    <definedName name="A126064178L_Data">Data15!$FY$11:$FY$17</definedName>
    <definedName name="A126064178L_Latest">Data15!$FY$17</definedName>
    <definedName name="A126064182C">Data14!$IK$1:$IK$10,Data14!$IK$11:$IK$17</definedName>
    <definedName name="A126064182C_Data">Data14!$IK$11:$IK$17</definedName>
    <definedName name="A126064182C_Latest">Data14!$IK$17</definedName>
    <definedName name="A126064186L">Data15!$CG$1:$CG$10,Data15!$CG$11:$CG$17</definedName>
    <definedName name="A126064186L_Data">Data15!$CG$11:$CG$17</definedName>
    <definedName name="A126064186L_Latest">Data15!$CG$17</definedName>
    <definedName name="A126064190C">Data14!$DI$1:$DI$10,Data14!$DI$11:$DI$17</definedName>
    <definedName name="A126064190C_Data">Data14!$DI$11:$DI$17</definedName>
    <definedName name="A126064190C_Latest">Data14!$DI$17</definedName>
    <definedName name="A126064194L">Data14!$GC$1:$GC$10,Data14!$GC$11:$GC$17</definedName>
    <definedName name="A126064194L_Data">Data14!$GC$11:$GC$17</definedName>
    <definedName name="A126064194L_Latest">Data14!$GC$17</definedName>
    <definedName name="A126064198W">Data14!$HA$1:$HA$10,Data14!$HA$11:$HA$17</definedName>
    <definedName name="A126064198W_Data">Data14!$HA$11:$HA$17</definedName>
    <definedName name="A126064198W_Latest">Data14!$HA$17</definedName>
    <definedName name="A126064202A">Data15!$FA$1:$FA$10,Data15!$FA$11:$FA$17</definedName>
    <definedName name="A126064202A_Data">Data15!$FA$11:$FA$17</definedName>
    <definedName name="A126064202A_Latest">Data15!$FA$17</definedName>
    <definedName name="A126064206K">Data15!$GW$1:$GW$10,Data15!$GW$11:$GW$17</definedName>
    <definedName name="A126064206K_Data">Data15!$GW$11:$GW$17</definedName>
    <definedName name="A126064206K_Latest">Data15!$GW$17</definedName>
    <definedName name="A126064210A">Data14!$BM$1:$BM$10,Data14!$BM$11:$BM$17</definedName>
    <definedName name="A126064210A_Data">Data14!$BM$11:$BM$17</definedName>
    <definedName name="A126064210A_Latest">Data14!$BM$17</definedName>
    <definedName name="A126064214K">Data14!$HS$1:$HS$10,Data14!$HS$11:$HS$17</definedName>
    <definedName name="A126064214K_Data">Data14!$HS$11:$HS$17</definedName>
    <definedName name="A126064214K_Latest">Data14!$HS$17</definedName>
    <definedName name="A126064218V">Data15!$AQ$1:$AQ$10,Data15!$AQ$11:$AQ$17</definedName>
    <definedName name="A126064218V_Data">Data15!$AQ$11:$AQ$17</definedName>
    <definedName name="A126064218V_Latest">Data15!$AQ$17</definedName>
    <definedName name="A126064222K">Data14!$CK$1:$CK$10,Data14!$CK$11:$CK$17</definedName>
    <definedName name="A126064222K_Data">Data14!$CK$11:$CK$17</definedName>
    <definedName name="A126064222K_Latest">Data14!$CK$17</definedName>
    <definedName name="A126064226V">Data14!$EG$1:$EG$10,Data14!$EG$11:$EG$17</definedName>
    <definedName name="A126064226V_Data">Data14!$EG$11:$EG$17</definedName>
    <definedName name="A126064226V_Latest">Data14!$EG$17</definedName>
    <definedName name="A126064230K">Data14!$FE$1:$FE$10,Data14!$FE$11:$FE$17</definedName>
    <definedName name="A126064230K_Data">Data14!$FE$11:$FE$17</definedName>
    <definedName name="A126064230K_Latest">Data14!$FE$17</definedName>
    <definedName name="A126064234V">Data15!$S$1:$S$10,Data15!$S$11:$S$17</definedName>
    <definedName name="A126064234V_Data">Data15!$S$11:$S$17</definedName>
    <definedName name="A126064234V_Latest">Data15!$S$17</definedName>
    <definedName name="A126064238C">Data15!$BI$1:$BI$10,Data15!$BI$11:$BI$17</definedName>
    <definedName name="A126064238C_Data">Data15!$BI$11:$BI$17</definedName>
    <definedName name="A126064238C_Latest">Data15!$BI$17</definedName>
    <definedName name="A126064242V">Data17!$W$1:$W$10,Data17!$W$11:$W$17</definedName>
    <definedName name="A126064242V_Data">Data17!$W$11:$W$17</definedName>
    <definedName name="A126064242V_Latest">Data17!$W$17</definedName>
    <definedName name="A126064246C">Data17!$AU$1:$AU$10,Data17!$AU$11:$AU$17</definedName>
    <definedName name="A126064246C_Data">Data17!$AU$11:$AU$17</definedName>
    <definedName name="A126064246C_Latest">Data17!$AU$17</definedName>
    <definedName name="A126064250V">Data17!$CQ$1:$CQ$10,Data17!$CQ$11:$CQ$17</definedName>
    <definedName name="A126064250V_Data">Data17!$CQ$11:$CQ$17</definedName>
    <definedName name="A126064250V_Latest">Data17!$CQ$17</definedName>
    <definedName name="A126064254C">Data16!$FC$1:$FC$10,Data16!$FC$11:$FC$17</definedName>
    <definedName name="A126064254C_Data">Data16!$FC$11:$FC$17</definedName>
    <definedName name="A126064254C_Latest">Data16!$FC$17</definedName>
    <definedName name="A126064258L">Data16!$IO$1:$IO$10,Data16!$IO$11:$IO$17</definedName>
    <definedName name="A126064258L_Data">Data16!$IO$11:$IO$17</definedName>
    <definedName name="A126064258L_Latest">Data16!$IO$17</definedName>
    <definedName name="A126064262C">Data16!$AA$1:$AA$10,Data16!$AA$11:$AA$17</definedName>
    <definedName name="A126064262C_Data">Data16!$AA$11:$AA$17</definedName>
    <definedName name="A126064262C_Latest">Data16!$AA$17</definedName>
    <definedName name="A126064266L">Data16!$CU$1:$CU$10,Data16!$CU$11:$CU$17</definedName>
    <definedName name="A126064266L_Data">Data16!$CU$11:$CU$17</definedName>
    <definedName name="A126064266L_Latest">Data16!$CU$17</definedName>
    <definedName name="A126064270C">Data16!$DS$1:$DS$10,Data16!$DS$11:$DS$17</definedName>
    <definedName name="A126064270C_Data">Data16!$DS$11:$DS$17</definedName>
    <definedName name="A126064270C_Latest">Data16!$DS$17</definedName>
    <definedName name="A126064274L">Data17!$BS$1:$BS$10,Data17!$BS$11:$BS$17</definedName>
    <definedName name="A126064274L_Data">Data17!$BS$11:$BS$17</definedName>
    <definedName name="A126064274L_Latest">Data17!$BS$17</definedName>
    <definedName name="A126064278W">Data17!$DO$1:$DO$10,Data17!$DO$11:$DO$17</definedName>
    <definedName name="A126064278W_Data">Data17!$DO$11:$DO$17</definedName>
    <definedName name="A126064278W_Latest">Data17!$DO$17</definedName>
    <definedName name="A126064282L">Data15!$HU$1:$HU$10,Data15!$HU$11:$HU$17</definedName>
    <definedName name="A126064282L_Data">Data15!$HU$11:$HU$17</definedName>
    <definedName name="A126064282L_Latest">Data15!$HU$17</definedName>
    <definedName name="A126064286W">Data16!$EK$1:$EK$10,Data16!$EK$11:$EK$17</definedName>
    <definedName name="A126064286W_Data">Data16!$EK$11:$EK$17</definedName>
    <definedName name="A126064286W_Latest">Data16!$EK$17</definedName>
    <definedName name="A126064290L">Data16!$GY$1:$GY$10,Data16!$GY$11:$GY$17</definedName>
    <definedName name="A126064290L_Data">Data16!$GY$11:$GY$17</definedName>
    <definedName name="A126064290L_Latest">Data16!$GY$17</definedName>
    <definedName name="A126064294W">Data16!$C$1:$C$10,Data16!$C$11:$C$17</definedName>
    <definedName name="A126064294W_Data">Data16!$C$11:$C$17</definedName>
    <definedName name="A126064294W_Latest">Data16!$C$17</definedName>
    <definedName name="A126064298F">Data16!$AY$1:$AY$10,Data16!$AY$11:$AY$17</definedName>
    <definedName name="A126064298F_Data">Data16!$AY$11:$AY$17</definedName>
    <definedName name="A126064298F_Latest">Data16!$AY$17</definedName>
    <definedName name="A126064302K">Data16!$BW$1:$BW$10,Data16!$BW$11:$BW$17</definedName>
    <definedName name="A126064302K_Data">Data16!$BW$11:$BW$17</definedName>
    <definedName name="A126064302K_Latest">Data16!$BW$17</definedName>
    <definedName name="A126064306V">Data16!$GA$1:$GA$10,Data16!$GA$11:$GA$17</definedName>
    <definedName name="A126064306V_Data">Data16!$GA$11:$GA$17</definedName>
    <definedName name="A126064306V_Latest">Data16!$GA$17</definedName>
    <definedName name="A126064310K">Data16!$HQ$1:$HQ$10,Data16!$HQ$11:$HQ$17</definedName>
    <definedName name="A126064310K_Data">Data16!$HQ$11:$HQ$17</definedName>
    <definedName name="A126064310K_Latest">Data16!$HQ$17</definedName>
    <definedName name="A126064314V">Data2!$BP$1:$BP$10,Data2!$BP$11:$BP$17</definedName>
    <definedName name="A126064314V_Data">Data2!$BP$11:$BP$17</definedName>
    <definedName name="A126064314V_Latest">Data2!$BP$17</definedName>
    <definedName name="A126064318C">Data2!$CN$1:$CN$10,Data2!$CN$11:$CN$17</definedName>
    <definedName name="A126064318C_Data">Data2!$CN$11:$CN$17</definedName>
    <definedName name="A126064318C_Latest">Data2!$CN$17</definedName>
    <definedName name="A126064322V">Data2!$EJ$1:$EJ$10,Data2!$EJ$11:$EJ$17</definedName>
    <definedName name="A126064322V_Data">Data2!$EJ$11:$EJ$17</definedName>
    <definedName name="A126064322V_Latest">Data2!$EJ$17</definedName>
    <definedName name="A126064326C">Data1!$GV$1:$GV$10,Data1!$GV$11:$GV$17</definedName>
    <definedName name="A126064326C_Data">Data1!$GV$11:$GV$17</definedName>
    <definedName name="A126064326C_Latest">Data1!$GV$17</definedName>
    <definedName name="A126064330V">Data2!$AR$1:$AR$10,Data2!$AR$11:$AR$17</definedName>
    <definedName name="A126064330V_Data">Data2!$AR$11:$AR$17</definedName>
    <definedName name="A126064330V_Latest">Data2!$AR$17</definedName>
    <definedName name="A126064334C">Data1!$BT$1:$BT$10,Data1!$BT$11:$BT$17</definedName>
    <definedName name="A126064334C_Data">Data1!$BT$11:$BT$17</definedName>
    <definedName name="A126064334C_Latest">Data1!$BT$17</definedName>
    <definedName name="A126064338L">Data1!$EN$1:$EN$10,Data1!$EN$11:$EN$17</definedName>
    <definedName name="A126064338L_Data">Data1!$EN$11:$EN$17</definedName>
    <definedName name="A126064338L_Latest">Data1!$EN$17</definedName>
    <definedName name="A126064346L">Data2!$DL$1:$DL$10,Data2!$DL$11:$DL$17</definedName>
    <definedName name="A126064346L_Data">Data2!$DL$11:$DL$17</definedName>
    <definedName name="A126064346L_Latest">Data2!$DL$17</definedName>
    <definedName name="A126064350C">Data2!$FH$1:$FH$10,Data2!$FH$11:$FH$17</definedName>
    <definedName name="A126064350C_Data">Data2!$FH$11:$FH$17</definedName>
    <definedName name="A126064350C_Latest">Data2!$FH$17</definedName>
    <definedName name="A126064354L">Data1!$X$1:$X$10,Data1!$X$11:$X$17</definedName>
    <definedName name="A126064354L_Data">Data1!$X$11:$X$17</definedName>
    <definedName name="A126064354L_Latest">Data1!$X$17</definedName>
    <definedName name="A126064366W">Data1!$AV$1:$AV$10,Data1!$AV$11:$AV$17</definedName>
    <definedName name="A126064366W_Data">Data1!$AV$11:$AV$17</definedName>
    <definedName name="A126064366W_Latest">Data1!$AV$17</definedName>
    <definedName name="A126064370L">Data1!$CR$1:$CR$10,Data1!$CR$11:$CR$17</definedName>
    <definedName name="A126064370L_Data">Data1!$CR$11:$CR$17</definedName>
    <definedName name="A126064370L_Latest">Data1!$CR$17</definedName>
    <definedName name="A126064374W">Data1!$DP$1:$DP$10,Data1!$DP$11:$DP$17</definedName>
    <definedName name="A126064374W_Data">Data1!$DP$11:$DP$17</definedName>
    <definedName name="A126064374W_Latest">Data1!$DP$17</definedName>
    <definedName name="A126064378F">Data1!$HT$1:$HT$10,Data1!$HT$11:$HT$17</definedName>
    <definedName name="A126064378F_Data">Data1!$HT$11:$HT$17</definedName>
    <definedName name="A126064378F_Latest">Data1!$HT$17</definedName>
    <definedName name="A126064382W">Data2!$T$1:$T$10,Data2!$T$11:$T$17</definedName>
    <definedName name="A126064382W_Data">Data2!$T$11:$T$17</definedName>
    <definedName name="A126064382W_Latest">Data2!$T$17</definedName>
    <definedName name="A126064386F">Data23!$GR$1:$GR$10,Data23!$GR$11:$GR$17</definedName>
    <definedName name="A126064386F_Data">Data23!$GR$11:$GR$17</definedName>
    <definedName name="A126064386F_Latest">Data23!$GR$17</definedName>
    <definedName name="A126064390W">Data23!$HP$1:$HP$10,Data23!$HP$11:$HP$17</definedName>
    <definedName name="A126064390W_Data">Data23!$HP$11:$HP$17</definedName>
    <definedName name="A126064390W_Latest">Data23!$HP$17</definedName>
    <definedName name="A126064394F">Data24!$V$1:$V$10,Data24!$V$11:$V$17</definedName>
    <definedName name="A126064394F_Data">Data24!$V$11:$V$17</definedName>
    <definedName name="A126064394F_Latest">Data24!$V$17</definedName>
    <definedName name="A126064398R">Data23!$CH$1:$CH$10,Data23!$CH$11:$CH$17</definedName>
    <definedName name="A126064398R_Data">Data23!$CH$11:$CH$17</definedName>
    <definedName name="A126064398R_Latest">Data23!$CH$17</definedName>
    <definedName name="A126064402V">Data23!$FT$1:$FT$10,Data23!$FT$11:$FT$17</definedName>
    <definedName name="A126064402V_Data">Data23!$FT$11:$FT$17</definedName>
    <definedName name="A126064402V_Latest">Data23!$FT$17</definedName>
    <definedName name="A126064406C">Data22!$GV$1:$GV$10,Data22!$GV$11:$GV$17</definedName>
    <definedName name="A126064406C_Data">Data22!$GV$11:$GV$17</definedName>
    <definedName name="A126064406C_Latest">Data22!$GV$17</definedName>
    <definedName name="A126064410V">Data23!$Z$1:$Z$10,Data23!$Z$11:$Z$17</definedName>
    <definedName name="A126064410V_Data">Data23!$Z$11:$Z$17</definedName>
    <definedName name="A126064410V_Latest">Data23!$Z$17</definedName>
    <definedName name="A126064418L">Data23!$IN$1:$IN$10,Data23!$IN$11:$IN$17</definedName>
    <definedName name="A126064418L_Data">Data23!$IN$11:$IN$17</definedName>
    <definedName name="A126064418L_Latest">Data23!$IN$17</definedName>
    <definedName name="A126064422C">Data24!$AT$1:$AT$10,Data24!$AT$11:$AT$17</definedName>
    <definedName name="A126064422C_Data">Data24!$AT$11:$AT$17</definedName>
    <definedName name="A126064422C_Latest">Data24!$AT$17</definedName>
    <definedName name="A126064426L">Data22!$EZ$1:$EZ$10,Data22!$EZ$11:$EZ$17</definedName>
    <definedName name="A126064426L_Data">Data22!$EZ$11:$EZ$17</definedName>
    <definedName name="A126064426L_Latest">Data22!$EZ$17</definedName>
    <definedName name="A126064438W">Data22!$FX$1:$FX$10,Data22!$FX$11:$FX$17</definedName>
    <definedName name="A126064438W_Data">Data22!$FX$11:$FX$17</definedName>
    <definedName name="A126064438W_Latest">Data22!$FX$17</definedName>
    <definedName name="A126064442L">Data22!$HT$1:$HT$10,Data22!$HT$11:$HT$17</definedName>
    <definedName name="A126064442L_Data">Data22!$HT$11:$HT$17</definedName>
    <definedName name="A126064442L_Latest">Data22!$HT$17</definedName>
    <definedName name="A126064446W">Data23!$B$1:$B$10,Data23!$B$11:$B$17</definedName>
    <definedName name="A126064446W_Data">Data23!$B$11:$B$17</definedName>
    <definedName name="A126064446W_Latest">Data23!$B$17</definedName>
    <definedName name="A126064450L">Data23!$DF$1:$DF$10,Data23!$DF$11:$DF$17</definedName>
    <definedName name="A126064450L_Data">Data23!$DF$11:$DF$17</definedName>
    <definedName name="A126064450L_Latest">Data23!$DF$17</definedName>
    <definedName name="A126064454W">Data23!$EV$1:$EV$10,Data23!$EV$11:$EV$17</definedName>
    <definedName name="A126064454W_Data">Data23!$EV$11:$EV$17</definedName>
    <definedName name="A126064454W_Latest">Data23!$EV$17</definedName>
    <definedName name="A126064458F">Data13!$HH$1:$HH$10,Data13!$HH$11:$HH$17</definedName>
    <definedName name="A126064458F_Data">Data13!$HH$11:$HH$17</definedName>
    <definedName name="A126064458F_Latest">Data13!$HH$17</definedName>
    <definedName name="A126064462W">Data13!$IF$1:$IF$10,Data13!$IF$11:$IF$17</definedName>
    <definedName name="A126064462W_Data">Data13!$IF$11:$IF$17</definedName>
    <definedName name="A126064462W_Latest">Data13!$IF$17</definedName>
    <definedName name="A126064466F">Data14!$AL$1:$AL$10,Data14!$AL$11:$AL$17</definedName>
    <definedName name="A126064466F_Data">Data14!$AL$11:$AL$17</definedName>
    <definedName name="A126064466F_Latest">Data14!$AL$17</definedName>
    <definedName name="A126064470W">Data13!$CX$1:$CX$10,Data13!$CX$11:$CX$17</definedName>
    <definedName name="A126064470W_Data">Data13!$CX$11:$CX$17</definedName>
    <definedName name="A126064470W_Latest">Data13!$CX$17</definedName>
    <definedName name="A126064474F">Data13!$GJ$1:$GJ$10,Data13!$GJ$11:$GJ$17</definedName>
    <definedName name="A126064474F_Data">Data13!$GJ$11:$GJ$17</definedName>
    <definedName name="A126064474F_Latest">Data13!$GJ$17</definedName>
    <definedName name="A126064478R">Data12!$HL$1:$HL$10,Data12!$HL$11:$HL$17</definedName>
    <definedName name="A126064478R_Data">Data12!$HL$11:$HL$17</definedName>
    <definedName name="A126064478R_Latest">Data12!$HL$17</definedName>
    <definedName name="A126064482F">Data13!$AP$1:$AP$10,Data13!$AP$11:$AP$17</definedName>
    <definedName name="A126064482F_Data">Data13!$AP$11:$AP$17</definedName>
    <definedName name="A126064482F_Latest">Data13!$AP$17</definedName>
    <definedName name="A126064490F">Data14!$N$1:$N$10,Data14!$N$11:$N$17</definedName>
    <definedName name="A126064490F_Data">Data14!$N$11:$N$17</definedName>
    <definedName name="A126064490F_Latest">Data14!$N$17</definedName>
    <definedName name="A126064494R">Data14!$BJ$1:$BJ$10,Data14!$BJ$11:$BJ$17</definedName>
    <definedName name="A126064494R_Data">Data14!$BJ$11:$BJ$17</definedName>
    <definedName name="A126064494R_Latest">Data14!$BJ$17</definedName>
    <definedName name="A126064498X">Data12!$FP$1:$FP$10,Data12!$FP$11:$FP$17</definedName>
    <definedName name="A126064498X_Data">Data12!$FP$11:$FP$17</definedName>
    <definedName name="A126064498X_Latest">Data12!$FP$17</definedName>
    <definedName name="A126064510C">Data12!$GN$1:$GN$10,Data12!$GN$11:$GN$17</definedName>
    <definedName name="A126064510C_Data">Data12!$GN$11:$GN$17</definedName>
    <definedName name="A126064510C_Latest">Data12!$GN$17</definedName>
    <definedName name="A126064514L">Data12!$IJ$1:$IJ$10,Data12!$IJ$11:$IJ$17</definedName>
    <definedName name="A126064514L_Data">Data12!$IJ$11:$IJ$17</definedName>
    <definedName name="A126064514L_Latest">Data12!$IJ$17</definedName>
    <definedName name="A126064518W">Data13!$R$1:$R$10,Data13!$R$11:$R$17</definedName>
    <definedName name="A126064518W_Data">Data13!$R$11:$R$17</definedName>
    <definedName name="A126064518W_Latest">Data13!$R$17</definedName>
    <definedName name="A126064522L">Data13!$DV$1:$DV$10,Data13!$DV$11:$DV$17</definedName>
    <definedName name="A126064522L_Data">Data13!$DV$11:$DV$17</definedName>
    <definedName name="A126064522L_Latest">Data13!$DV$17</definedName>
    <definedName name="A126064526W">Data13!$FL$1:$FL$10,Data13!$FL$11:$FL$17</definedName>
    <definedName name="A126064526W_Data">Data13!$FL$11:$FL$17</definedName>
    <definedName name="A126064526W_Latest">Data13!$FL$17</definedName>
    <definedName name="A126064530L">Data18!$GZ$1:$GZ$10,Data18!$GZ$11:$GZ$17</definedName>
    <definedName name="A126064530L_Data">Data18!$GZ$11:$GZ$17</definedName>
    <definedName name="A126064530L_Latest">Data18!$GZ$17</definedName>
    <definedName name="A126064534W">Data18!$HX$1:$HX$10,Data18!$HX$11:$HX$17</definedName>
    <definedName name="A126064534W_Data">Data18!$HX$11:$HX$17</definedName>
    <definedName name="A126064534W_Latest">Data18!$HX$17</definedName>
    <definedName name="A126064538F">Data19!$AD$1:$AD$10,Data19!$AD$11:$AD$17</definedName>
    <definedName name="A126064538F_Data">Data19!$AD$11:$AD$17</definedName>
    <definedName name="A126064538F_Latest">Data19!$AD$17</definedName>
    <definedName name="A126064542W">Data18!$CP$1:$CP$10,Data18!$CP$11:$CP$17</definedName>
    <definedName name="A126064542W_Data">Data18!$CP$11:$CP$17</definedName>
    <definedName name="A126064542W_Latest">Data18!$CP$17</definedName>
    <definedName name="A126064546F">Data18!$GB$1:$GB$10,Data18!$GB$11:$GB$17</definedName>
    <definedName name="A126064546F_Data">Data18!$GB$11:$GB$17</definedName>
    <definedName name="A126064546F_Latest">Data18!$GB$17</definedName>
    <definedName name="A126064550W">Data17!$HD$1:$HD$10,Data17!$HD$11:$HD$17</definedName>
    <definedName name="A126064550W_Data">Data17!$HD$11:$HD$17</definedName>
    <definedName name="A126064550W_Latest">Data17!$HD$17</definedName>
    <definedName name="A126064554F">Data18!$AH$1:$AH$10,Data18!$AH$11:$AH$17</definedName>
    <definedName name="A126064554F_Data">Data18!$AH$11:$AH$17</definedName>
    <definedName name="A126064554F_Latest">Data18!$AH$17</definedName>
    <definedName name="A126064562F">Data19!$F$1:$F$10,Data19!$F$11:$F$17</definedName>
    <definedName name="A126064562F_Data">Data19!$F$11:$F$17</definedName>
    <definedName name="A126064562F_Latest">Data19!$F$17</definedName>
    <definedName name="A126064566R">Data19!$BB$1:$BB$10,Data19!$BB$11:$BB$17</definedName>
    <definedName name="A126064566R_Data">Data19!$BB$11:$BB$17</definedName>
    <definedName name="A126064566R_Latest">Data19!$BB$17</definedName>
    <definedName name="A126064570F">Data17!$FH$1:$FH$10,Data17!$FH$11:$FH$17</definedName>
    <definedName name="A126064570F_Data">Data17!$FH$11:$FH$17</definedName>
    <definedName name="A126064570F_Latest">Data17!$FH$17</definedName>
    <definedName name="A126064582R">Data17!$GF$1:$GF$10,Data17!$GF$11:$GF$17</definedName>
    <definedName name="A126064582R_Data">Data17!$GF$11:$GF$17</definedName>
    <definedName name="A126064582R_Latest">Data17!$GF$17</definedName>
    <definedName name="A126064586X">Data17!$IB$1:$IB$10,Data17!$IB$11:$IB$17</definedName>
    <definedName name="A126064586X_Data">Data17!$IB$11:$IB$17</definedName>
    <definedName name="A126064586X_Latest">Data17!$IB$17</definedName>
    <definedName name="A126064590R">Data18!$J$1:$J$10,Data18!$J$11:$J$17</definedName>
    <definedName name="A126064590R_Data">Data18!$J$11:$J$17</definedName>
    <definedName name="A126064590R_Latest">Data18!$J$17</definedName>
    <definedName name="A126064594X">Data18!$DN$1:$DN$10,Data18!$DN$11:$DN$17</definedName>
    <definedName name="A126064594X_Data">Data18!$DN$11:$DN$17</definedName>
    <definedName name="A126064594X_Latest">Data18!$DN$17</definedName>
    <definedName name="A126064598J">Data18!$FD$1:$FD$10,Data18!$FD$11:$FD$17</definedName>
    <definedName name="A126064598J_Data">Data18!$FD$11:$FD$17</definedName>
    <definedName name="A126064598J_Latest">Data18!$FD$17</definedName>
    <definedName name="A126064602L">Data20!$DR$1:$DR$10,Data20!$DR$11:$DR$17</definedName>
    <definedName name="A126064602L_Data">Data20!$DR$11:$DR$17</definedName>
    <definedName name="A126064602L_Latest">Data20!$DR$17</definedName>
    <definedName name="A126064606W">Data20!$EP$1:$EP$10,Data20!$EP$11:$EP$17</definedName>
    <definedName name="A126064606W_Data">Data20!$EP$11:$EP$17</definedName>
    <definedName name="A126064606W_Latest">Data20!$EP$17</definedName>
    <definedName name="A126064610L">Data20!$GL$1:$GL$10,Data20!$GL$11:$GL$17</definedName>
    <definedName name="A126064610L_Data">Data20!$GL$11:$GL$17</definedName>
    <definedName name="A126064610L_Latest">Data20!$GL$17</definedName>
    <definedName name="A126064614W">Data20!$H$1:$H$10,Data20!$H$11:$H$17</definedName>
    <definedName name="A126064614W_Data">Data20!$H$11:$H$17</definedName>
    <definedName name="A126064614W_Latest">Data20!$H$17</definedName>
    <definedName name="A126064618F">Data20!$CT$1:$CT$10,Data20!$CT$11:$CT$17</definedName>
    <definedName name="A126064618F_Data">Data20!$CT$11:$CT$17</definedName>
    <definedName name="A126064618F_Latest">Data20!$CT$17</definedName>
    <definedName name="A126064622W">Data19!$DV$1:$DV$10,Data19!$DV$11:$DV$17</definedName>
    <definedName name="A126064622W_Data">Data19!$DV$11:$DV$17</definedName>
    <definedName name="A126064622W_Latest">Data19!$DV$17</definedName>
    <definedName name="A126064626F">Data19!$GP$1:$GP$10,Data19!$GP$11:$GP$17</definedName>
    <definedName name="A126064626F_Data">Data19!$GP$11:$GP$17</definedName>
    <definedName name="A126064626F_Latest">Data19!$GP$17</definedName>
    <definedName name="A126064634F">Data20!$FN$1:$FN$10,Data20!$FN$11:$FN$17</definedName>
    <definedName name="A126064634F_Data">Data20!$FN$11:$FN$17</definedName>
    <definedName name="A126064634F_Latest">Data20!$FN$17</definedName>
    <definedName name="A126064638R">Data20!$HJ$1:$HJ$10,Data20!$HJ$11:$HJ$17</definedName>
    <definedName name="A126064638R_Data">Data20!$HJ$11:$HJ$17</definedName>
    <definedName name="A126064638R_Latest">Data20!$HJ$17</definedName>
    <definedName name="A126064642F">Data19!$BZ$1:$BZ$10,Data19!$BZ$11:$BZ$17</definedName>
    <definedName name="A126064642F_Data">Data19!$BZ$11:$BZ$17</definedName>
    <definedName name="A126064642F_Latest">Data19!$BZ$17</definedName>
    <definedName name="A126064654R">Data19!$CX$1:$CX$10,Data19!$CX$11:$CX$17</definedName>
    <definedName name="A126064654R_Data">Data19!$CX$11:$CX$17</definedName>
    <definedName name="A126064654R_Latest">Data19!$CX$17</definedName>
    <definedName name="A126064658X">Data19!$ET$1:$ET$10,Data19!$ET$11:$ET$17</definedName>
    <definedName name="A126064658X_Data">Data19!$ET$11:$ET$17</definedName>
    <definedName name="A126064658X_Latest">Data19!$ET$17</definedName>
    <definedName name="A126064662R">Data19!$FR$1:$FR$10,Data19!$FR$11:$FR$17</definedName>
    <definedName name="A126064662R_Data">Data19!$FR$11:$FR$17</definedName>
    <definedName name="A126064662R_Latest">Data19!$FR$17</definedName>
    <definedName name="A126064666X">Data20!$AF$1:$AF$10,Data20!$AF$11:$AF$17</definedName>
    <definedName name="A126064666X_Data">Data20!$AF$11:$AF$17</definedName>
    <definedName name="A126064666X_Latest">Data20!$AF$17</definedName>
    <definedName name="A126064670R">Data20!$BV$1:$BV$10,Data20!$BV$11:$BV$17</definedName>
    <definedName name="A126064670R_Data">Data20!$BV$11:$BV$17</definedName>
    <definedName name="A126064670R_Latest">Data20!$BV$17</definedName>
    <definedName name="A126064674X">Data22!$AJ$1:$AJ$10,Data22!$AJ$11:$AJ$17</definedName>
    <definedName name="A126064674X_Data">Data22!$AJ$11:$AJ$17</definedName>
    <definedName name="A126064674X_Latest">Data22!$AJ$17</definedName>
    <definedName name="A126064678J">Data22!$BH$1:$BH$10,Data22!$BH$11:$BH$17</definedName>
    <definedName name="A126064678J_Data">Data22!$BH$11:$BH$17</definedName>
    <definedName name="A126064678J_Latest">Data22!$BH$17</definedName>
    <definedName name="A126064682X">Data22!$DD$1:$DD$10,Data22!$DD$11:$DD$17</definedName>
    <definedName name="A126064682X_Data">Data22!$DD$11:$DD$17</definedName>
    <definedName name="A126064682X_Latest">Data22!$DD$17</definedName>
    <definedName name="A126064686J">Data21!$FP$1:$FP$10,Data21!$FP$11:$FP$17</definedName>
    <definedName name="A126064686J_Data">Data21!$FP$11:$FP$17</definedName>
    <definedName name="A126064686J_Latest">Data21!$FP$17</definedName>
    <definedName name="A126064690X">Data22!$L$1:$L$10,Data22!$L$11:$L$17</definedName>
    <definedName name="A126064690X_Data">Data22!$L$11:$L$17</definedName>
    <definedName name="A126064690X_Latest">Data22!$L$17</definedName>
    <definedName name="A126064694J">Data21!$AN$1:$AN$10,Data21!$AN$11:$AN$17</definedName>
    <definedName name="A126064694J_Data">Data21!$AN$11:$AN$17</definedName>
    <definedName name="A126064694J_Latest">Data21!$AN$17</definedName>
    <definedName name="A126064698T">Data21!$DH$1:$DH$10,Data21!$DH$11:$DH$17</definedName>
    <definedName name="A126064698T_Data">Data21!$DH$11:$DH$17</definedName>
    <definedName name="A126064698T_Latest">Data21!$DH$17</definedName>
    <definedName name="A126064706F">Data22!$CF$1:$CF$10,Data22!$CF$11:$CF$17</definedName>
    <definedName name="A126064706F_Data">Data22!$CF$11:$CF$17</definedName>
    <definedName name="A126064706F_Latest">Data22!$CF$17</definedName>
    <definedName name="A126064710W">Data22!$EB$1:$EB$10,Data22!$EB$11:$EB$17</definedName>
    <definedName name="A126064710W_Data">Data22!$EB$11:$EB$17</definedName>
    <definedName name="A126064710W_Latest">Data22!$EB$17</definedName>
    <definedName name="A126064714F">Data20!$IH$1:$IH$10,Data20!$IH$11:$IH$17</definedName>
    <definedName name="A126064714F_Data">Data20!$IH$11:$IH$17</definedName>
    <definedName name="A126064714F_Latest">Data20!$IH$17</definedName>
    <definedName name="A126064726R">Data21!$P$1:$P$10,Data21!$P$11:$P$17</definedName>
    <definedName name="A126064726R_Data">Data21!$P$11:$P$17</definedName>
    <definedName name="A126064726R_Latest">Data21!$P$17</definedName>
    <definedName name="A126064730F">Data21!$BL$1:$BL$10,Data21!$BL$11:$BL$17</definedName>
    <definedName name="A126064730F_Data">Data21!$BL$11:$BL$17</definedName>
    <definedName name="A126064730F_Latest">Data21!$BL$17</definedName>
    <definedName name="A126064734R">Data21!$CJ$1:$CJ$10,Data21!$CJ$11:$CJ$17</definedName>
    <definedName name="A126064734R_Data">Data21!$CJ$11:$CJ$17</definedName>
    <definedName name="A126064734R_Latest">Data21!$CJ$17</definedName>
    <definedName name="A126064738X">Data21!$GN$1:$GN$10,Data21!$GN$11:$GN$17</definedName>
    <definedName name="A126064738X_Data">Data21!$GN$11:$GN$17</definedName>
    <definedName name="A126064738X_Latest">Data21!$GN$17</definedName>
    <definedName name="A126064742R">Data21!$ID$1:$ID$10,Data21!$ID$11:$ID$17</definedName>
    <definedName name="A126064742R_Data">Data21!$ID$11:$ID$17</definedName>
    <definedName name="A126064742R_Latest">Data21!$ID$17</definedName>
    <definedName name="A126064746X">Data12!$AZ$1:$AZ$10,Data12!$AZ$11:$AZ$17</definedName>
    <definedName name="A126064746X_Data">Data12!$AZ$11:$AZ$17</definedName>
    <definedName name="A126064746X_Latest">Data12!$AZ$17</definedName>
    <definedName name="A126064750R">Data12!$BX$1:$BX$10,Data12!$BX$11:$BX$17</definedName>
    <definedName name="A126064750R_Data">Data12!$BX$11:$BX$17</definedName>
    <definedName name="A126064750R_Latest">Data12!$BX$17</definedName>
    <definedName name="A126064754X">Data12!$DT$1:$DT$10,Data12!$DT$11:$DT$17</definedName>
    <definedName name="A126064754X_Data">Data12!$DT$11:$DT$17</definedName>
    <definedName name="A126064754X_Latest">Data12!$DT$17</definedName>
    <definedName name="A126064758J">Data11!$GF$1:$GF$10,Data11!$GF$11:$GF$17</definedName>
    <definedName name="A126064758J_Data">Data11!$GF$11:$GF$17</definedName>
    <definedName name="A126064758J_Latest">Data11!$GF$17</definedName>
    <definedName name="A126064762X">Data12!$AB$1:$AB$10,Data12!$AB$11:$AB$17</definedName>
    <definedName name="A126064762X_Data">Data12!$AB$11:$AB$17</definedName>
    <definedName name="A126064762X_Latest">Data12!$AB$17</definedName>
    <definedName name="A126064766J">Data11!$BD$1:$BD$10,Data11!$BD$11:$BD$17</definedName>
    <definedName name="A126064766J_Data">Data11!$BD$11:$BD$17</definedName>
    <definedName name="A126064766J_Latest">Data11!$BD$17</definedName>
    <definedName name="A126064770X">Data11!$DX$1:$DX$10,Data11!$DX$11:$DX$17</definedName>
    <definedName name="A126064770X_Data">Data11!$DX$11:$DX$17</definedName>
    <definedName name="A126064770X_Latest">Data11!$DX$17</definedName>
    <definedName name="A126064778T">Data12!$CV$1:$CV$10,Data12!$CV$11:$CV$17</definedName>
    <definedName name="A126064778T_Data">Data12!$CV$11:$CV$17</definedName>
    <definedName name="A126064778T_Latest">Data12!$CV$17</definedName>
    <definedName name="A126064782J">Data12!$ER$1:$ER$10,Data12!$ER$11:$ER$17</definedName>
    <definedName name="A126064782J_Data">Data12!$ER$11:$ER$17</definedName>
    <definedName name="A126064782J_Latest">Data12!$ER$17</definedName>
    <definedName name="A126064786T">Data11!$H$1:$H$10,Data11!$H$11:$H$17</definedName>
    <definedName name="A126064786T_Data">Data11!$H$11:$H$17</definedName>
    <definedName name="A126064786T_Latest">Data11!$H$17</definedName>
    <definedName name="A126064798A">Data11!$AF$1:$AF$10,Data11!$AF$11:$AF$17</definedName>
    <definedName name="A126064798A_Data">Data11!$AF$11:$AF$17</definedName>
    <definedName name="A126064798A_Latest">Data11!$AF$17</definedName>
    <definedName name="A126064802F">Data11!$CB$1:$CB$10,Data11!$CB$11:$CB$17</definedName>
    <definedName name="A126064802F_Data">Data11!$CB$11:$CB$17</definedName>
    <definedName name="A126064802F_Latest">Data11!$CB$17</definedName>
    <definedName name="A126064806R">Data11!$CZ$1:$CZ$10,Data11!$CZ$11:$CZ$17</definedName>
    <definedName name="A126064806R_Data">Data11!$CZ$11:$CZ$17</definedName>
    <definedName name="A126064806R_Latest">Data11!$CZ$17</definedName>
    <definedName name="A126064810F">Data11!$HD$1:$HD$10,Data11!$HD$11:$HD$17</definedName>
    <definedName name="A126064810F_Data">Data11!$HD$11:$HD$17</definedName>
    <definedName name="A126064810F_Latest">Data11!$HD$17</definedName>
    <definedName name="A126064814R">Data12!$D$1:$D$10,Data12!$D$11:$D$17</definedName>
    <definedName name="A126064814R_Data">Data12!$D$11:$D$17</definedName>
    <definedName name="A126064814R_Latest">Data12!$D$17</definedName>
    <definedName name="A126064818X">Data15!$DZ$1:$DZ$10,Data15!$DZ$11:$DZ$17</definedName>
    <definedName name="A126064818X_Data">Data15!$DZ$11:$DZ$17</definedName>
    <definedName name="A126064818X_Latest">Data15!$DZ$17</definedName>
    <definedName name="A126064822R">Data15!$EX$1:$EX$10,Data15!$EX$11:$EX$17</definedName>
    <definedName name="A126064822R_Data">Data15!$EX$11:$EX$17</definedName>
    <definedName name="A126064822R_Latest">Data15!$EX$17</definedName>
    <definedName name="A126064826X">Data15!$GT$1:$GT$10,Data15!$GT$11:$GT$17</definedName>
    <definedName name="A126064826X_Data">Data15!$GT$11:$GT$17</definedName>
    <definedName name="A126064826X_Latest">Data15!$GT$17</definedName>
    <definedName name="A126064830R">Data15!$P$1:$P$10,Data15!$P$11:$P$17</definedName>
    <definedName name="A126064830R_Data">Data15!$P$11:$P$17</definedName>
    <definedName name="A126064830R_Latest">Data15!$P$17</definedName>
    <definedName name="A126064834X">Data15!$DB$1:$DB$10,Data15!$DB$11:$DB$17</definedName>
    <definedName name="A126064834X_Data">Data15!$DB$11:$DB$17</definedName>
    <definedName name="A126064834X_Latest">Data15!$DB$17</definedName>
    <definedName name="A126064838J">Data14!$ED$1:$ED$10,Data14!$ED$11:$ED$17</definedName>
    <definedName name="A126064838J_Data">Data14!$ED$11:$ED$17</definedName>
    <definedName name="A126064838J_Latest">Data14!$ED$17</definedName>
    <definedName name="A126064842X">Data14!$GX$1:$GX$10,Data14!$GX$11:$GX$17</definedName>
    <definedName name="A126064842X_Data">Data14!$GX$11:$GX$17</definedName>
    <definedName name="A126064842X_Latest">Data14!$GX$17</definedName>
    <definedName name="A126064850X">Data15!$FV$1:$FV$10,Data15!$FV$11:$FV$17</definedName>
    <definedName name="A126064850X_Data">Data15!$FV$11:$FV$17</definedName>
    <definedName name="A126064850X_Latest">Data15!$FV$17</definedName>
    <definedName name="A126064854J">Data15!$HR$1:$HR$10,Data15!$HR$11:$HR$17</definedName>
    <definedName name="A126064854J_Data">Data15!$HR$11:$HR$17</definedName>
    <definedName name="A126064854J_Latest">Data15!$HR$17</definedName>
    <definedName name="A126064858T">Data14!$CH$1:$CH$10,Data14!$CH$11:$CH$17</definedName>
    <definedName name="A126064858T_Data">Data14!$CH$11:$CH$17</definedName>
    <definedName name="A126064858T_Latest">Data14!$CH$17</definedName>
    <definedName name="A126064870J">Data14!$DF$1:$DF$10,Data14!$DF$11:$DF$17</definedName>
    <definedName name="A126064870J_Data">Data14!$DF$11:$DF$17</definedName>
    <definedName name="A126064870J_Latest">Data14!$DF$17</definedName>
    <definedName name="A126064874T">Data14!$FB$1:$FB$10,Data14!$FB$11:$FB$17</definedName>
    <definedName name="A126064874T_Data">Data14!$FB$11:$FB$17</definedName>
    <definedName name="A126064874T_Latest">Data14!$FB$17</definedName>
    <definedName name="A126064878A">Data14!$FZ$1:$FZ$10,Data14!$FZ$11:$FZ$17</definedName>
    <definedName name="A126064878A_Data">Data14!$FZ$11:$FZ$17</definedName>
    <definedName name="A126064878A_Latest">Data14!$FZ$17</definedName>
    <definedName name="A126064882T">Data15!$AN$1:$AN$10,Data15!$AN$11:$AN$17</definedName>
    <definedName name="A126064882T_Data">Data15!$AN$11:$AN$17</definedName>
    <definedName name="A126064882T_Latest">Data15!$AN$17</definedName>
    <definedName name="A126064886A">Data15!$CD$1:$CD$10,Data15!$CD$11:$CD$17</definedName>
    <definedName name="A126064886A_Data">Data15!$CD$11:$CD$17</definedName>
    <definedName name="A126064886A_Latest">Data15!$CD$17</definedName>
    <definedName name="A126064890T">Data17!$AR$1:$AR$10,Data17!$AR$11:$AR$17</definedName>
    <definedName name="A126064890T_Data">Data17!$AR$11:$AR$17</definedName>
    <definedName name="A126064890T_Latest">Data17!$AR$17</definedName>
    <definedName name="A126064894A">Data17!$BP$1:$BP$10,Data17!$BP$11:$BP$17</definedName>
    <definedName name="A126064894A_Data">Data17!$BP$11:$BP$17</definedName>
    <definedName name="A126064894A_Latest">Data17!$BP$17</definedName>
    <definedName name="A126064898K">Data17!$DL$1:$DL$10,Data17!$DL$11:$DL$17</definedName>
    <definedName name="A126064898K_Data">Data17!$DL$11:$DL$17</definedName>
    <definedName name="A126064898K_Latest">Data17!$DL$17</definedName>
    <definedName name="A126064902R">Data16!$FX$1:$FX$10,Data16!$FX$11:$FX$17</definedName>
    <definedName name="A126064902R_Data">Data16!$FX$11:$FX$17</definedName>
    <definedName name="A126064902R_Latest">Data16!$FX$17</definedName>
    <definedName name="A126064906X">Data17!$T$1:$T$10,Data17!$T$11:$T$17</definedName>
    <definedName name="A126064906X_Data">Data17!$T$11:$T$17</definedName>
    <definedName name="A126064906X_Latest">Data17!$T$17</definedName>
    <definedName name="A126064910R">Data16!$AV$1:$AV$10,Data16!$AV$11:$AV$17</definedName>
    <definedName name="A126064910R_Data">Data16!$AV$11:$AV$17</definedName>
    <definedName name="A126064910R_Latest">Data16!$AV$17</definedName>
    <definedName name="A126064914X">Data16!$DP$1:$DP$10,Data16!$DP$11:$DP$17</definedName>
    <definedName name="A126064914X_Data">Data16!$DP$11:$DP$17</definedName>
    <definedName name="A126064914X_Latest">Data16!$DP$17</definedName>
    <definedName name="A126064922X">Data17!$CN$1:$CN$10,Data17!$CN$11:$CN$17</definedName>
    <definedName name="A126064922X_Data">Data17!$CN$11:$CN$17</definedName>
    <definedName name="A126064922X_Latest">Data17!$CN$17</definedName>
    <definedName name="A126064926J">Data17!$EJ$1:$EJ$10,Data17!$EJ$11:$EJ$17</definedName>
    <definedName name="A126064926J_Data">Data17!$EJ$11:$EJ$17</definedName>
    <definedName name="A126064926J_Latest">Data17!$EJ$17</definedName>
    <definedName name="A126064930X">Data15!$IP$1:$IP$10,Data15!$IP$11:$IP$17</definedName>
    <definedName name="A126064930X_Data">Data15!$IP$11:$IP$17</definedName>
    <definedName name="A126064930X_Latest">Data15!$IP$17</definedName>
    <definedName name="A126064942J">Data16!$X$1:$X$10,Data16!$X$11:$X$17</definedName>
    <definedName name="A126064942J_Data">Data16!$X$11:$X$17</definedName>
    <definedName name="A126064942J_Latest">Data16!$X$17</definedName>
    <definedName name="A126064946T">Data16!$BT$1:$BT$10,Data16!$BT$11:$BT$17</definedName>
    <definedName name="A126064946T_Data">Data16!$BT$11:$BT$17</definedName>
    <definedName name="A126064946T_Latest">Data16!$BT$17</definedName>
    <definedName name="A126064950J">Data16!$CR$1:$CR$10,Data16!$CR$11:$CR$17</definedName>
    <definedName name="A126064950J_Data">Data16!$CR$11:$CR$17</definedName>
    <definedName name="A126064950J_Latest">Data16!$CR$17</definedName>
    <definedName name="A126064954T">Data16!$GV$1:$GV$10,Data16!$GV$11:$GV$17</definedName>
    <definedName name="A126064954T_Data">Data16!$GV$11:$GV$17</definedName>
    <definedName name="A126064954T_Latest">Data16!$GV$17</definedName>
    <definedName name="A126064958A">Data16!$IL$1:$IL$10,Data16!$IL$11:$IL$17</definedName>
    <definedName name="A126064958A_Data">Data16!$IL$11:$IL$17</definedName>
    <definedName name="A126064958A_Latest">Data16!$IL$17</definedName>
    <definedName name="A126064962T">Data2!$BD$1:$BD$10,Data2!$BD$11:$BD$17</definedName>
    <definedName name="A126064962T_Data">Data2!$BD$11:$BD$17</definedName>
    <definedName name="A126064962T_Latest">Data2!$BD$17</definedName>
    <definedName name="A126064966A">Data2!$CB$1:$CB$10,Data2!$CB$11:$CB$17</definedName>
    <definedName name="A126064966A_Data">Data2!$CB$11:$CB$17</definedName>
    <definedName name="A126064966A_Latest">Data2!$CB$17</definedName>
    <definedName name="A126064970T">Data2!$DX$1:$DX$10,Data2!$DX$11:$DX$17</definedName>
    <definedName name="A126064970T_Data">Data2!$DX$11:$DX$17</definedName>
    <definedName name="A126064970T_Latest">Data2!$DX$17</definedName>
    <definedName name="A126064974A">Data1!$GJ$1:$GJ$10,Data1!$GJ$11:$GJ$17</definedName>
    <definedName name="A126064974A_Data">Data1!$GJ$11:$GJ$17</definedName>
    <definedName name="A126064974A_Latest">Data1!$GJ$17</definedName>
    <definedName name="A126064978K">Data2!$AF$1:$AF$10,Data2!$AF$11:$AF$17</definedName>
    <definedName name="A126064978K_Data">Data2!$AF$11:$AF$17</definedName>
    <definedName name="A126064978K_Latest">Data2!$AF$17</definedName>
    <definedName name="A126064982A">Data1!$BH$1:$BH$10,Data1!$BH$11:$BH$17</definedName>
    <definedName name="A126064982A_Data">Data1!$BH$11:$BH$17</definedName>
    <definedName name="A126064982A_Latest">Data1!$BH$17</definedName>
    <definedName name="A126064986K">Data1!$EB$1:$EB$10,Data1!$EB$11:$EB$17</definedName>
    <definedName name="A126064986K_Data">Data1!$EB$11:$EB$17</definedName>
    <definedName name="A126064986K_Latest">Data1!$EB$17</definedName>
    <definedName name="A126064990A">Data1!$EZ$1:$EZ$10,Data1!$EZ$11:$EZ$17</definedName>
    <definedName name="A126064990A_Data">Data1!$EZ$11:$EZ$17</definedName>
    <definedName name="A126064990A_Latest">Data1!$EZ$17</definedName>
    <definedName name="A126064994K">Data2!$CZ$1:$CZ$10,Data2!$CZ$11:$CZ$17</definedName>
    <definedName name="A126064994K_Data">Data2!$CZ$11:$CZ$17</definedName>
    <definedName name="A126064994K_Latest">Data2!$CZ$17</definedName>
    <definedName name="A126064998V">Data2!$EV$1:$EV$10,Data2!$EV$11:$EV$17</definedName>
    <definedName name="A126064998V_Data">Data2!$EV$11:$EV$17</definedName>
    <definedName name="A126064998V_Latest">Data2!$EV$17</definedName>
    <definedName name="A126065002A">Data1!$L$1:$L$10,Data1!$L$11:$L$17</definedName>
    <definedName name="A126065002A_Data">Data1!$L$11:$L$17</definedName>
    <definedName name="A126065002A_Latest">Data1!$L$17</definedName>
    <definedName name="A126065006K">Data1!$FR$1:$FR$10,Data1!$FR$11:$FR$17</definedName>
    <definedName name="A126065006K_Data">Data1!$FR$11:$FR$17</definedName>
    <definedName name="A126065006K_Latest">Data1!$FR$17</definedName>
    <definedName name="A126065010A">Data1!$IF$1:$IF$10,Data1!$IF$11:$IF$17</definedName>
    <definedName name="A126065010A_Data">Data1!$IF$11:$IF$17</definedName>
    <definedName name="A126065010A_Latest">Data1!$IF$17</definedName>
    <definedName name="A126065014K">Data1!$AJ$1:$AJ$10,Data1!$AJ$11:$AJ$17</definedName>
    <definedName name="A126065014K_Data">Data1!$AJ$11:$AJ$17</definedName>
    <definedName name="A126065014K_Latest">Data1!$AJ$17</definedName>
    <definedName name="A126065018V">Data1!$CF$1:$CF$10,Data1!$CF$11:$CF$17</definedName>
    <definedName name="A126065018V_Data">Data1!$CF$11:$CF$17</definedName>
    <definedName name="A126065018V_Latest">Data1!$CF$17</definedName>
    <definedName name="A126065022K">Data1!$DD$1:$DD$10,Data1!$DD$11:$DD$17</definedName>
    <definedName name="A126065022K_Data">Data1!$DD$11:$DD$17</definedName>
    <definedName name="A126065022K_Latest">Data1!$DD$17</definedName>
    <definedName name="A126065026V">Data1!$HH$1:$HH$10,Data1!$HH$11:$HH$17</definedName>
    <definedName name="A126065026V_Data">Data1!$HH$11:$HH$17</definedName>
    <definedName name="A126065026V_Latest">Data1!$HH$17</definedName>
    <definedName name="A126065030K">Data2!$H$1:$H$10,Data2!$H$11:$H$17</definedName>
    <definedName name="A126065030K_Data">Data2!$H$11:$H$17</definedName>
    <definedName name="A126065030K_Latest">Data2!$H$17</definedName>
    <definedName name="A126065034V">Data23!$GF$1:$GF$10,Data23!$GF$11:$GF$17</definedName>
    <definedName name="A126065034V_Data">Data23!$GF$11:$GF$17</definedName>
    <definedName name="A126065034V_Latest">Data23!$GF$17</definedName>
    <definedName name="A126065038C">Data23!$HD$1:$HD$10,Data23!$HD$11:$HD$17</definedName>
    <definedName name="A126065038C_Data">Data23!$HD$11:$HD$17</definedName>
    <definedName name="A126065038C_Latest">Data23!$HD$17</definedName>
    <definedName name="A126065042V">Data24!$J$1:$J$10,Data24!$J$11:$J$17</definedName>
    <definedName name="A126065042V_Data">Data24!$J$11:$J$17</definedName>
    <definedName name="A126065042V_Latest">Data24!$J$17</definedName>
    <definedName name="A126065046C">Data23!$BV$1:$BV$10,Data23!$BV$11:$BV$17</definedName>
    <definedName name="A126065046C_Data">Data23!$BV$11:$BV$17</definedName>
    <definedName name="A126065046C_Latest">Data23!$BV$17</definedName>
    <definedName name="A126065050V">Data23!$FH$1:$FH$10,Data23!$FH$11:$FH$17</definedName>
    <definedName name="A126065050V_Data">Data23!$FH$11:$FH$17</definedName>
    <definedName name="A126065050V_Latest">Data23!$FH$17</definedName>
    <definedName name="A126065054C">Data22!$GJ$1:$GJ$10,Data22!$GJ$11:$GJ$17</definedName>
    <definedName name="A126065054C_Data">Data22!$GJ$11:$GJ$17</definedName>
    <definedName name="A126065054C_Latest">Data22!$GJ$17</definedName>
    <definedName name="A126065058L">Data23!$N$1:$N$10,Data23!$N$11:$N$17</definedName>
    <definedName name="A126065058L_Data">Data23!$N$11:$N$17</definedName>
    <definedName name="A126065058L_Latest">Data23!$N$17</definedName>
    <definedName name="A126065062C">Data23!$AL$1:$AL$10,Data23!$AL$11:$AL$17</definedName>
    <definedName name="A126065062C_Data">Data23!$AL$11:$AL$17</definedName>
    <definedName name="A126065062C_Latest">Data23!$AL$17</definedName>
    <definedName name="A126065066L">Data23!$IB$1:$IB$10,Data23!$IB$11:$IB$17</definedName>
    <definedName name="A126065066L_Data">Data23!$IB$11:$IB$17</definedName>
    <definedName name="A126065066L_Latest">Data23!$IB$17</definedName>
    <definedName name="A126065070C">Data24!$AH$1:$AH$10,Data24!$AH$11:$AH$17</definedName>
    <definedName name="A126065070C_Data">Data24!$AH$11:$AH$17</definedName>
    <definedName name="A126065070C_Latest">Data24!$AH$17</definedName>
    <definedName name="A126065074L">Data22!$EN$1:$EN$10,Data22!$EN$11:$EN$17</definedName>
    <definedName name="A126065074L_Data">Data22!$EN$11:$EN$17</definedName>
    <definedName name="A126065074L_Latest">Data22!$EN$17</definedName>
    <definedName name="A126065078W">Data23!$BD$1:$BD$10,Data23!$BD$11:$BD$17</definedName>
    <definedName name="A126065078W_Data">Data23!$BD$11:$BD$17</definedName>
    <definedName name="A126065078W_Latest">Data23!$BD$17</definedName>
    <definedName name="A126065082L">Data23!$DR$1:$DR$10,Data23!$DR$11:$DR$17</definedName>
    <definedName name="A126065082L_Data">Data23!$DR$11:$DR$17</definedName>
    <definedName name="A126065082L_Latest">Data23!$DR$17</definedName>
    <definedName name="A126065086W">Data22!$FL$1:$FL$10,Data22!$FL$11:$FL$17</definedName>
    <definedName name="A126065086W_Data">Data22!$FL$11:$FL$17</definedName>
    <definedName name="A126065086W_Latest">Data22!$FL$17</definedName>
    <definedName name="A126065090L">Data22!$HH$1:$HH$10,Data22!$HH$11:$HH$17</definedName>
    <definedName name="A126065090L_Data">Data22!$HH$11:$HH$17</definedName>
    <definedName name="A126065090L_Latest">Data22!$HH$17</definedName>
    <definedName name="A126065094W">Data22!$IF$1:$IF$10,Data22!$IF$11:$IF$17</definedName>
    <definedName name="A126065094W_Data">Data22!$IF$11:$IF$17</definedName>
    <definedName name="A126065094W_Latest">Data22!$IF$17</definedName>
    <definedName name="A126065098F">Data23!$CT$1:$CT$10,Data23!$CT$11:$CT$17</definedName>
    <definedName name="A126065098F_Data">Data23!$CT$11:$CT$17</definedName>
    <definedName name="A126065098F_Latest">Data23!$CT$17</definedName>
    <definedName name="A126065102K">Data23!$EJ$1:$EJ$10,Data23!$EJ$11:$EJ$17</definedName>
    <definedName name="A126065102K_Data">Data23!$EJ$11:$EJ$17</definedName>
    <definedName name="A126065102K_Latest">Data23!$EJ$17</definedName>
    <definedName name="A126065106V">Data13!$GV$1:$GV$10,Data13!$GV$11:$GV$17</definedName>
    <definedName name="A126065106V_Data">Data13!$GV$11:$GV$17</definedName>
    <definedName name="A126065106V_Latest">Data13!$GV$17</definedName>
    <definedName name="A126065110K">Data13!$HT$1:$HT$10,Data13!$HT$11:$HT$17</definedName>
    <definedName name="A126065110K_Data">Data13!$HT$11:$HT$17</definedName>
    <definedName name="A126065110K_Latest">Data13!$HT$17</definedName>
    <definedName name="A126065114V">Data14!$Z$1:$Z$10,Data14!$Z$11:$Z$17</definedName>
    <definedName name="A126065114V_Data">Data14!$Z$11:$Z$17</definedName>
    <definedName name="A126065114V_Latest">Data14!$Z$17</definedName>
    <definedName name="A126065118C">Data13!$CL$1:$CL$10,Data13!$CL$11:$CL$17</definedName>
    <definedName name="A126065118C_Data">Data13!$CL$11:$CL$17</definedName>
    <definedName name="A126065118C_Latest">Data13!$CL$17</definedName>
    <definedName name="A126065122V">Data13!$FX$1:$FX$10,Data13!$FX$11:$FX$17</definedName>
    <definedName name="A126065122V_Data">Data13!$FX$11:$FX$17</definedName>
    <definedName name="A126065122V_Latest">Data13!$FX$17</definedName>
    <definedName name="A126065126C">Data12!$GZ$1:$GZ$10,Data12!$GZ$11:$GZ$17</definedName>
    <definedName name="A126065126C_Data">Data12!$GZ$11:$GZ$17</definedName>
    <definedName name="A126065126C_Latest">Data12!$GZ$17</definedName>
    <definedName name="A126065130V">Data13!$AD$1:$AD$10,Data13!$AD$11:$AD$17</definedName>
    <definedName name="A126065130V_Data">Data13!$AD$11:$AD$17</definedName>
    <definedName name="A126065130V_Latest">Data13!$AD$17</definedName>
    <definedName name="A126065134C">Data13!$BB$1:$BB$10,Data13!$BB$11:$BB$17</definedName>
    <definedName name="A126065134C_Data">Data13!$BB$11:$BB$17</definedName>
    <definedName name="A126065134C_Latest">Data13!$BB$17</definedName>
    <definedName name="A126065138L">Data14!$B$1:$B$10,Data14!$B$11:$B$17</definedName>
    <definedName name="A126065138L_Data">Data14!$B$11:$B$17</definedName>
    <definedName name="A126065138L_Latest">Data14!$B$17</definedName>
    <definedName name="A126065142C">Data14!$AX$1:$AX$10,Data14!$AX$11:$AX$17</definedName>
    <definedName name="A126065142C_Data">Data14!$AX$11:$AX$17</definedName>
    <definedName name="A126065142C_Latest">Data14!$AX$17</definedName>
    <definedName name="A126065146L">Data12!$FD$1:$FD$10,Data12!$FD$11:$FD$17</definedName>
    <definedName name="A126065146L_Data">Data12!$FD$11:$FD$17</definedName>
    <definedName name="A126065146L_Latest">Data12!$FD$17</definedName>
    <definedName name="A126065150C">Data13!$BT$1:$BT$10,Data13!$BT$11:$BT$17</definedName>
    <definedName name="A126065150C_Data">Data13!$BT$11:$BT$17</definedName>
    <definedName name="A126065150C_Latest">Data13!$BT$17</definedName>
    <definedName name="A126065154L">Data13!$EH$1:$EH$10,Data13!$EH$11:$EH$17</definedName>
    <definedName name="A126065154L_Data">Data13!$EH$11:$EH$17</definedName>
    <definedName name="A126065154L_Latest">Data13!$EH$17</definedName>
    <definedName name="A126065158W">Data12!$GB$1:$GB$10,Data12!$GB$11:$GB$17</definedName>
    <definedName name="A126065158W_Data">Data12!$GB$11:$GB$17</definedName>
    <definedName name="A126065158W_Latest">Data12!$GB$17</definedName>
    <definedName name="A126065162L">Data12!$HX$1:$HX$10,Data12!$HX$11:$HX$17</definedName>
    <definedName name="A126065162L_Data">Data12!$HX$11:$HX$17</definedName>
    <definedName name="A126065162L_Latest">Data12!$HX$17</definedName>
    <definedName name="A126065166W">Data13!$F$1:$F$10,Data13!$F$11:$F$17</definedName>
    <definedName name="A126065166W_Data">Data13!$F$11:$F$17</definedName>
    <definedName name="A126065166W_Latest">Data13!$F$17</definedName>
    <definedName name="A126065170L">Data13!$DJ$1:$DJ$10,Data13!$DJ$11:$DJ$17</definedName>
    <definedName name="A126065170L_Data">Data13!$DJ$11:$DJ$17</definedName>
    <definedName name="A126065170L_Latest">Data13!$DJ$17</definedName>
    <definedName name="A126065174W">Data13!$EZ$1:$EZ$10,Data13!$EZ$11:$EZ$17</definedName>
    <definedName name="A126065174W_Data">Data13!$EZ$11:$EZ$17</definedName>
    <definedName name="A126065174W_Latest">Data13!$EZ$17</definedName>
    <definedName name="A126065178F">Data18!$GN$1:$GN$10,Data18!$GN$11:$GN$17</definedName>
    <definedName name="A126065178F_Data">Data18!$GN$11:$GN$17</definedName>
    <definedName name="A126065178F_Latest">Data18!$GN$17</definedName>
    <definedName name="A126065182W">Data18!$HL$1:$HL$10,Data18!$HL$11:$HL$17</definedName>
    <definedName name="A126065182W_Data">Data18!$HL$11:$HL$17</definedName>
    <definedName name="A126065182W_Latest">Data18!$HL$17</definedName>
    <definedName name="A126065186F">Data19!$R$1:$R$10,Data19!$R$11:$R$17</definedName>
    <definedName name="A126065186F_Data">Data19!$R$11:$R$17</definedName>
    <definedName name="A126065186F_Latest">Data19!$R$17</definedName>
    <definedName name="A126065190W">Data18!$CD$1:$CD$10,Data18!$CD$11:$CD$17</definedName>
    <definedName name="A126065190W_Data">Data18!$CD$11:$CD$17</definedName>
    <definedName name="A126065190W_Latest">Data18!$CD$17</definedName>
    <definedName name="A126065194F">Data18!$FP$1:$FP$10,Data18!$FP$11:$FP$17</definedName>
    <definedName name="A126065194F_Data">Data18!$FP$11:$FP$17</definedName>
    <definedName name="A126065194F_Latest">Data18!$FP$17</definedName>
    <definedName name="A126065198R">Data17!$GR$1:$GR$10,Data17!$GR$11:$GR$17</definedName>
    <definedName name="A126065198R_Data">Data17!$GR$11:$GR$17</definedName>
    <definedName name="A126065198R_Latest">Data17!$GR$17</definedName>
    <definedName name="A126065202V">Data18!$V$1:$V$10,Data18!$V$11:$V$17</definedName>
    <definedName name="A126065202V_Data">Data18!$V$11:$V$17</definedName>
    <definedName name="A126065202V_Latest">Data18!$V$17</definedName>
    <definedName name="A126065206C">Data18!$AT$1:$AT$10,Data18!$AT$11:$AT$17</definedName>
    <definedName name="A126065206C_Data">Data18!$AT$11:$AT$17</definedName>
    <definedName name="A126065206C_Latest">Data18!$AT$17</definedName>
    <definedName name="A126065210V">Data18!$IJ$1:$IJ$10,Data18!$IJ$11:$IJ$17</definedName>
    <definedName name="A126065210V_Data">Data18!$IJ$11:$IJ$17</definedName>
    <definedName name="A126065210V_Latest">Data18!$IJ$17</definedName>
    <definedName name="A126065214C">Data19!$AP$1:$AP$10,Data19!$AP$11:$AP$17</definedName>
    <definedName name="A126065214C_Data">Data19!$AP$11:$AP$17</definedName>
    <definedName name="A126065214C_Latest">Data19!$AP$17</definedName>
    <definedName name="A126065218L">Data17!$EV$1:$EV$10,Data17!$EV$11:$EV$17</definedName>
    <definedName name="A126065218L_Data">Data17!$EV$11:$EV$17</definedName>
    <definedName name="A126065218L_Latest">Data17!$EV$17</definedName>
    <definedName name="A126065222C">Data18!$BL$1:$BL$10,Data18!$BL$11:$BL$17</definedName>
    <definedName name="A126065222C_Data">Data18!$BL$11:$BL$17</definedName>
    <definedName name="A126065222C_Latest">Data18!$BL$17</definedName>
    <definedName name="A126065226L">Data18!$DZ$1:$DZ$10,Data18!$DZ$11:$DZ$17</definedName>
    <definedName name="A126065226L_Data">Data18!$DZ$11:$DZ$17</definedName>
    <definedName name="A126065226L_Latest">Data18!$DZ$17</definedName>
    <definedName name="A126065230C">Data17!$FT$1:$FT$10,Data17!$FT$11:$FT$17</definedName>
    <definedName name="A126065230C_Data">Data17!$FT$11:$FT$17</definedName>
    <definedName name="A126065230C_Latest">Data17!$FT$17</definedName>
    <definedName name="A126065234L">Data17!$HP$1:$HP$10,Data17!$HP$11:$HP$17</definedName>
    <definedName name="A126065234L_Data">Data17!$HP$11:$HP$17</definedName>
    <definedName name="A126065234L_Latest">Data17!$HP$17</definedName>
    <definedName name="A126065238W">Data17!$IN$1:$IN$10,Data17!$IN$11:$IN$17</definedName>
    <definedName name="A126065238W_Data">Data17!$IN$11:$IN$17</definedName>
    <definedName name="A126065238W_Latest">Data17!$IN$17</definedName>
    <definedName name="A126065242L">Data18!$DB$1:$DB$10,Data18!$DB$11:$DB$17</definedName>
    <definedName name="A126065242L_Data">Data18!$DB$11:$DB$17</definedName>
    <definedName name="A126065242L_Latest">Data18!$DB$17</definedName>
    <definedName name="A126065246W">Data18!$ER$1:$ER$10,Data18!$ER$11:$ER$17</definedName>
    <definedName name="A126065246W_Data">Data18!$ER$11:$ER$17</definedName>
    <definedName name="A126065246W_Latest">Data18!$ER$17</definedName>
    <definedName name="A126065250L">Data20!$DF$1:$DF$10,Data20!$DF$11:$DF$17</definedName>
    <definedName name="A126065250L_Data">Data20!$DF$11:$DF$17</definedName>
    <definedName name="A126065250L_Latest">Data20!$DF$17</definedName>
    <definedName name="A126065254W">Data20!$ED$1:$ED$10,Data20!$ED$11:$ED$17</definedName>
    <definedName name="A126065254W_Data">Data20!$ED$11:$ED$17</definedName>
    <definedName name="A126065254W_Latest">Data20!$ED$17</definedName>
    <definedName name="A126065258F">Data20!$FZ$1:$FZ$10,Data20!$FZ$11:$FZ$17</definedName>
    <definedName name="A126065258F_Data">Data20!$FZ$11:$FZ$17</definedName>
    <definedName name="A126065258F_Latest">Data20!$FZ$17</definedName>
    <definedName name="A126065262W">Data19!$IL$1:$IL$10,Data19!$IL$11:$IL$17</definedName>
    <definedName name="A126065262W_Data">Data19!$IL$11:$IL$17</definedName>
    <definedName name="A126065262W_Latest">Data19!$IL$17</definedName>
    <definedName name="A126065266F">Data20!$CH$1:$CH$10,Data20!$CH$11:$CH$17</definedName>
    <definedName name="A126065266F_Data">Data20!$CH$11:$CH$17</definedName>
    <definedName name="A126065266F_Latest">Data20!$CH$17</definedName>
    <definedName name="A126065270W">Data19!$DJ$1:$DJ$10,Data19!$DJ$11:$DJ$17</definedName>
    <definedName name="A126065270W_Data">Data19!$DJ$11:$DJ$17</definedName>
    <definedName name="A126065270W_Latest">Data19!$DJ$17</definedName>
    <definedName name="A126065274F">Data19!$GD$1:$GD$10,Data19!$GD$11:$GD$17</definedName>
    <definedName name="A126065274F_Data">Data19!$GD$11:$GD$17</definedName>
    <definedName name="A126065274F_Latest">Data19!$GD$17</definedName>
    <definedName name="A126065278R">Data19!$HB$1:$HB$10,Data19!$HB$11:$HB$17</definedName>
    <definedName name="A126065278R_Data">Data19!$HB$11:$HB$17</definedName>
    <definedName name="A126065278R_Latest">Data19!$HB$17</definedName>
    <definedName name="A126065282F">Data20!$FB$1:$FB$10,Data20!$FB$11:$FB$17</definedName>
    <definedName name="A126065282F_Data">Data20!$FB$11:$FB$17</definedName>
    <definedName name="A126065282F_Latest">Data20!$FB$17</definedName>
    <definedName name="A126065286R">Data20!$GX$1:$GX$10,Data20!$GX$11:$GX$17</definedName>
    <definedName name="A126065286R_Data">Data20!$GX$11:$GX$17</definedName>
    <definedName name="A126065286R_Latest">Data20!$GX$17</definedName>
    <definedName name="A126065290F">Data19!$BN$1:$BN$10,Data19!$BN$11:$BN$17</definedName>
    <definedName name="A126065290F_Data">Data19!$BN$11:$BN$17</definedName>
    <definedName name="A126065290F_Latest">Data19!$BN$17</definedName>
    <definedName name="A126065294R">Data19!$HT$1:$HT$10,Data19!$HT$11:$HT$17</definedName>
    <definedName name="A126065294R_Data">Data19!$HT$11:$HT$17</definedName>
    <definedName name="A126065294R_Latest">Data19!$HT$17</definedName>
    <definedName name="A126065298X">Data20!$AR$1:$AR$10,Data20!$AR$11:$AR$17</definedName>
    <definedName name="A126065298X_Data">Data20!$AR$11:$AR$17</definedName>
    <definedName name="A126065298X_Latest">Data20!$AR$17</definedName>
    <definedName name="A126065302C">Data19!$CL$1:$CL$10,Data19!$CL$11:$CL$17</definedName>
    <definedName name="A126065302C_Data">Data19!$CL$11:$CL$17</definedName>
    <definedName name="A126065302C_Latest">Data19!$CL$17</definedName>
    <definedName name="A126065306L">Data19!$EH$1:$EH$10,Data19!$EH$11:$EH$17</definedName>
    <definedName name="A126065306L_Data">Data19!$EH$11:$EH$17</definedName>
    <definedName name="A126065306L_Latest">Data19!$EH$17</definedName>
    <definedName name="A126065310C">Data19!$FF$1:$FF$10,Data19!$FF$11:$FF$17</definedName>
    <definedName name="A126065310C_Data">Data19!$FF$11:$FF$17</definedName>
    <definedName name="A126065310C_Latest">Data19!$FF$17</definedName>
    <definedName name="A126065314L">Data20!$T$1:$T$10,Data20!$T$11:$T$17</definedName>
    <definedName name="A126065314L_Data">Data20!$T$11:$T$17</definedName>
    <definedName name="A126065314L_Latest">Data20!$T$17</definedName>
    <definedName name="A126065318W">Data20!$BJ$1:$BJ$10,Data20!$BJ$11:$BJ$17</definedName>
    <definedName name="A126065318W_Data">Data20!$BJ$11:$BJ$17</definedName>
    <definedName name="A126065318W_Latest">Data20!$BJ$17</definedName>
    <definedName name="A126065322L">Data22!$X$1:$X$10,Data22!$X$11:$X$17</definedName>
    <definedName name="A126065322L_Data">Data22!$X$11:$X$17</definedName>
    <definedName name="A126065322L_Latest">Data22!$X$17</definedName>
    <definedName name="A126065326W">Data22!$AV$1:$AV$10,Data22!$AV$11:$AV$17</definedName>
    <definedName name="A126065326W_Data">Data22!$AV$11:$AV$17</definedName>
    <definedName name="A126065326W_Latest">Data22!$AV$17</definedName>
    <definedName name="A126065330L">Data22!$CR$1:$CR$10,Data22!$CR$11:$CR$17</definedName>
    <definedName name="A126065330L_Data">Data22!$CR$11:$CR$17</definedName>
    <definedName name="A126065330L_Latest">Data22!$CR$17</definedName>
    <definedName name="A126065334W">Data21!$FD$1:$FD$10,Data21!$FD$11:$FD$17</definedName>
    <definedName name="A126065334W_Data">Data21!$FD$11:$FD$17</definedName>
    <definedName name="A126065334W_Latest">Data21!$FD$17</definedName>
    <definedName name="A126065338F">Data21!$IP$1:$IP$10,Data21!$IP$11:$IP$17</definedName>
    <definedName name="A126065338F_Data">Data21!$IP$11:$IP$17</definedName>
    <definedName name="A126065338F_Latest">Data21!$IP$17</definedName>
    <definedName name="A126065342W">Data21!$AB$1:$AB$10,Data21!$AB$11:$AB$17</definedName>
    <definedName name="A126065342W_Data">Data21!$AB$11:$AB$17</definedName>
    <definedName name="A126065342W_Latest">Data21!$AB$17</definedName>
    <definedName name="A126065346F">Data21!$CV$1:$CV$10,Data21!$CV$11:$CV$17</definedName>
    <definedName name="A126065346F_Data">Data21!$CV$11:$CV$17</definedName>
    <definedName name="A126065346F_Latest">Data21!$CV$17</definedName>
    <definedName name="A126065350W">Data21!$DT$1:$DT$10,Data21!$DT$11:$DT$17</definedName>
    <definedName name="A126065350W_Data">Data21!$DT$11:$DT$17</definedName>
    <definedName name="A126065350W_Latest">Data21!$DT$17</definedName>
    <definedName name="A126065354F">Data22!$BT$1:$BT$10,Data22!$BT$11:$BT$17</definedName>
    <definedName name="A126065354F_Data">Data22!$BT$11:$BT$17</definedName>
    <definedName name="A126065354F_Latest">Data22!$BT$17</definedName>
    <definedName name="A126065358R">Data22!$DP$1:$DP$10,Data22!$DP$11:$DP$17</definedName>
    <definedName name="A126065358R_Data">Data22!$DP$11:$DP$17</definedName>
    <definedName name="A126065358R_Latest">Data22!$DP$17</definedName>
    <definedName name="A126065362F">Data20!$HV$1:$HV$10,Data20!$HV$11:$HV$17</definedName>
    <definedName name="A126065362F_Data">Data20!$HV$11:$HV$17</definedName>
    <definedName name="A126065362F_Latest">Data20!$HV$17</definedName>
    <definedName name="A126065366R">Data21!$EL$1:$EL$10,Data21!$EL$11:$EL$17</definedName>
    <definedName name="A126065366R_Data">Data21!$EL$11:$EL$17</definedName>
    <definedName name="A126065366R_Latest">Data21!$EL$17</definedName>
    <definedName name="A126065370F">Data21!$GZ$1:$GZ$10,Data21!$GZ$11:$GZ$17</definedName>
    <definedName name="A126065370F_Data">Data21!$GZ$11:$GZ$17</definedName>
    <definedName name="A126065370F_Latest">Data21!$GZ$17</definedName>
    <definedName name="A126065374R">Data21!$D$1:$D$10,Data21!$D$11:$D$17</definedName>
    <definedName name="A126065374R_Data">Data21!$D$11:$D$17</definedName>
    <definedName name="A126065374R_Latest">Data21!$D$17</definedName>
    <definedName name="A126065378X">Data21!$AZ$1:$AZ$10,Data21!$AZ$11:$AZ$17</definedName>
    <definedName name="A126065378X_Data">Data21!$AZ$11:$AZ$17</definedName>
    <definedName name="A126065378X_Latest">Data21!$AZ$17</definedName>
    <definedName name="A126065382R">Data21!$BX$1:$BX$10,Data21!$BX$11:$BX$17</definedName>
    <definedName name="A126065382R_Data">Data21!$BX$11:$BX$17</definedName>
    <definedName name="A126065382R_Latest">Data21!$BX$17</definedName>
    <definedName name="A126065386X">Data21!$GB$1:$GB$10,Data21!$GB$11:$GB$17</definedName>
    <definedName name="A126065386X_Data">Data21!$GB$11:$GB$17</definedName>
    <definedName name="A126065386X_Latest">Data21!$GB$17</definedName>
    <definedName name="A126065390R">Data21!$HR$1:$HR$10,Data21!$HR$11:$HR$17</definedName>
    <definedName name="A126065390R_Data">Data21!$HR$11:$HR$17</definedName>
    <definedName name="A126065390R_Latest">Data21!$HR$17</definedName>
    <definedName name="A126065394X">Data12!$AN$1:$AN$10,Data12!$AN$11:$AN$17</definedName>
    <definedName name="A126065394X_Data">Data12!$AN$11:$AN$17</definedName>
    <definedName name="A126065394X_Latest">Data12!$AN$17</definedName>
    <definedName name="A126065398J">Data12!$BL$1:$BL$10,Data12!$BL$11:$BL$17</definedName>
    <definedName name="A126065398J_Data">Data12!$BL$11:$BL$17</definedName>
    <definedName name="A126065398J_Latest">Data12!$BL$17</definedName>
    <definedName name="A126065402L">Data12!$DH$1:$DH$10,Data12!$DH$11:$DH$17</definedName>
    <definedName name="A126065402L_Data">Data12!$DH$11:$DH$17</definedName>
    <definedName name="A126065402L_Latest">Data12!$DH$17</definedName>
    <definedName name="A126065406W">Data11!$FT$1:$FT$10,Data11!$FT$11:$FT$17</definedName>
    <definedName name="A126065406W_Data">Data11!$FT$11:$FT$17</definedName>
    <definedName name="A126065406W_Latest">Data11!$FT$17</definedName>
    <definedName name="A126065410L">Data12!$P$1:$P$10,Data12!$P$11:$P$17</definedName>
    <definedName name="A126065410L_Data">Data12!$P$11:$P$17</definedName>
    <definedName name="A126065410L_Latest">Data12!$P$17</definedName>
    <definedName name="A126065414W">Data11!$AR$1:$AR$10,Data11!$AR$11:$AR$17</definedName>
    <definedName name="A126065414W_Data">Data11!$AR$11:$AR$17</definedName>
    <definedName name="A126065414W_Latest">Data11!$AR$17</definedName>
    <definedName name="A126065418F">Data11!$DL$1:$DL$10,Data11!$DL$11:$DL$17</definedName>
    <definedName name="A126065418F_Data">Data11!$DL$11:$DL$17</definedName>
    <definedName name="A126065418F_Latest">Data11!$DL$17</definedName>
    <definedName name="A126065422W">Data11!$EJ$1:$EJ$10,Data11!$EJ$11:$EJ$17</definedName>
    <definedName name="A126065422W_Data">Data11!$EJ$11:$EJ$17</definedName>
    <definedName name="A126065422W_Latest">Data11!$EJ$17</definedName>
    <definedName name="A126065426F">Data12!$CJ$1:$CJ$10,Data12!$CJ$11:$CJ$17</definedName>
    <definedName name="A126065426F_Data">Data12!$CJ$11:$CJ$17</definedName>
    <definedName name="A126065426F_Latest">Data12!$CJ$17</definedName>
    <definedName name="A126065430W">Data12!$EF$1:$EF$10,Data12!$EF$11:$EF$17</definedName>
    <definedName name="A126065430W_Data">Data12!$EF$11:$EF$17</definedName>
    <definedName name="A126065430W_Latest">Data12!$EF$17</definedName>
    <definedName name="A126065434F">Data10!$IL$1:$IL$10,Data10!$IL$11:$IL$17</definedName>
    <definedName name="A126065434F_Data">Data10!$IL$11:$IL$17</definedName>
    <definedName name="A126065434F_Latest">Data10!$IL$17</definedName>
    <definedName name="A126065438R">Data11!$FB$1:$FB$10,Data11!$FB$11:$FB$17</definedName>
    <definedName name="A126065438R_Data">Data11!$FB$11:$FB$17</definedName>
    <definedName name="A126065438R_Latest">Data11!$FB$17</definedName>
    <definedName name="A126065442F">Data11!$HP$1:$HP$10,Data11!$HP$11:$HP$17</definedName>
    <definedName name="A126065442F_Data">Data11!$HP$11:$HP$17</definedName>
    <definedName name="A126065442F_Latest">Data11!$HP$17</definedName>
    <definedName name="A126065446R">Data11!$T$1:$T$10,Data11!$T$11:$T$17</definedName>
    <definedName name="A126065446R_Data">Data11!$T$11:$T$17</definedName>
    <definedName name="A126065446R_Latest">Data11!$T$17</definedName>
    <definedName name="A126065450F">Data11!$BP$1:$BP$10,Data11!$BP$11:$BP$17</definedName>
    <definedName name="A126065450F_Data">Data11!$BP$11:$BP$17</definedName>
    <definedName name="A126065450F_Latest">Data11!$BP$17</definedName>
    <definedName name="A126065454R">Data11!$CN$1:$CN$10,Data11!$CN$11:$CN$17</definedName>
    <definedName name="A126065454R_Data">Data11!$CN$11:$CN$17</definedName>
    <definedName name="A126065454R_Latest">Data11!$CN$17</definedName>
    <definedName name="A126065458X">Data11!$GR$1:$GR$10,Data11!$GR$11:$GR$17</definedName>
    <definedName name="A126065458X_Data">Data11!$GR$11:$GR$17</definedName>
    <definedName name="A126065458X_Latest">Data11!$GR$17</definedName>
    <definedName name="A126065462R">Data11!$IH$1:$IH$10,Data11!$IH$11:$IH$17</definedName>
    <definedName name="A126065462R_Data">Data11!$IH$11:$IH$17</definedName>
    <definedName name="A126065462R_Latest">Data11!$IH$17</definedName>
    <definedName name="A126065466X">Data15!$DN$1:$DN$10,Data15!$DN$11:$DN$17</definedName>
    <definedName name="A126065466X_Data">Data15!$DN$11:$DN$17</definedName>
    <definedName name="A126065466X_Latest">Data15!$DN$17</definedName>
    <definedName name="A126065470R">Data15!$EL$1:$EL$10,Data15!$EL$11:$EL$17</definedName>
    <definedName name="A126065470R_Data">Data15!$EL$11:$EL$17</definedName>
    <definedName name="A126065470R_Latest">Data15!$EL$17</definedName>
    <definedName name="A126065474X">Data15!$GH$1:$GH$10,Data15!$GH$11:$GH$17</definedName>
    <definedName name="A126065474X_Data">Data15!$GH$11:$GH$17</definedName>
    <definedName name="A126065474X_Latest">Data15!$GH$17</definedName>
    <definedName name="A126065478J">Data15!$D$1:$D$10,Data15!$D$11:$D$17</definedName>
    <definedName name="A126065478J_Data">Data15!$D$11:$D$17</definedName>
    <definedName name="A126065478J_Latest">Data15!$D$17</definedName>
    <definedName name="A126065482X">Data15!$CP$1:$CP$10,Data15!$CP$11:$CP$17</definedName>
    <definedName name="A126065482X_Data">Data15!$CP$11:$CP$17</definedName>
    <definedName name="A126065482X_Latest">Data15!$CP$17</definedName>
    <definedName name="A126065486J">Data14!$DR$1:$DR$10,Data14!$DR$11:$DR$17</definedName>
    <definedName name="A126065486J_Data">Data14!$DR$11:$DR$17</definedName>
    <definedName name="A126065486J_Latest">Data14!$DR$17</definedName>
    <definedName name="A126065490X">Data14!$GL$1:$GL$10,Data14!$GL$11:$GL$17</definedName>
    <definedName name="A126065490X_Data">Data14!$GL$11:$GL$17</definedName>
    <definedName name="A126065490X_Latest">Data14!$GL$17</definedName>
    <definedName name="A126065494J">Data14!$HJ$1:$HJ$10,Data14!$HJ$11:$HJ$17</definedName>
    <definedName name="A126065494J_Data">Data14!$HJ$11:$HJ$17</definedName>
    <definedName name="A126065494J_Latest">Data14!$HJ$17</definedName>
    <definedName name="A126065498T">Data15!$FJ$1:$FJ$10,Data15!$FJ$11:$FJ$17</definedName>
    <definedName name="A126065498T_Data">Data15!$FJ$11:$FJ$17</definedName>
    <definedName name="A126065498T_Latest">Data15!$FJ$17</definedName>
    <definedName name="A126065502W">Data15!$HF$1:$HF$10,Data15!$HF$11:$HF$17</definedName>
    <definedName name="A126065502W_Data">Data15!$HF$11:$HF$17</definedName>
    <definedName name="A126065502W_Latest">Data15!$HF$17</definedName>
    <definedName name="A126065506F">Data14!$BV$1:$BV$10,Data14!$BV$11:$BV$17</definedName>
    <definedName name="A126065506F_Data">Data14!$BV$11:$BV$17</definedName>
    <definedName name="A126065506F_Latest">Data14!$BV$17</definedName>
    <definedName name="A126065510W">Data14!$IB$1:$IB$10,Data14!$IB$11:$IB$17</definedName>
    <definedName name="A126065510W_Data">Data14!$IB$11:$IB$17</definedName>
    <definedName name="A126065510W_Latest">Data14!$IB$17</definedName>
    <definedName name="A126065514F">Data15!$AZ$1:$AZ$10,Data15!$AZ$11:$AZ$17</definedName>
    <definedName name="A126065514F_Data">Data15!$AZ$11:$AZ$17</definedName>
    <definedName name="A126065514F_Latest">Data15!$AZ$17</definedName>
    <definedName name="A126065518R">Data14!$CT$1:$CT$10,Data14!$CT$11:$CT$17</definedName>
    <definedName name="A126065518R_Data">Data14!$CT$11:$CT$17</definedName>
    <definedName name="A126065518R_Latest">Data14!$CT$17</definedName>
    <definedName name="A126065522F">Data14!$EP$1:$EP$10,Data14!$EP$11:$EP$17</definedName>
    <definedName name="A126065522F_Data">Data14!$EP$11:$EP$17</definedName>
    <definedName name="A126065522F_Latest">Data14!$EP$17</definedName>
    <definedName name="A126065526R">Data14!$FN$1:$FN$10,Data14!$FN$11:$FN$17</definedName>
    <definedName name="A126065526R_Data">Data14!$FN$11:$FN$17</definedName>
    <definedName name="A126065526R_Latest">Data14!$FN$17</definedName>
    <definedName name="A126065530F">Data15!$AB$1:$AB$10,Data15!$AB$11:$AB$17</definedName>
    <definedName name="A126065530F_Data">Data15!$AB$11:$AB$17</definedName>
    <definedName name="A126065530F_Latest">Data15!$AB$17</definedName>
    <definedName name="A126065534R">Data15!$BR$1:$BR$10,Data15!$BR$11:$BR$17</definedName>
    <definedName name="A126065534R_Data">Data15!$BR$11:$BR$17</definedName>
    <definedName name="A126065534R_Latest">Data15!$BR$17</definedName>
    <definedName name="A126065538X">Data17!$AF$1:$AF$10,Data17!$AF$11:$AF$17</definedName>
    <definedName name="A126065538X_Data">Data17!$AF$11:$AF$17</definedName>
    <definedName name="A126065538X_Latest">Data17!$AF$17</definedName>
    <definedName name="A126065542R">Data17!$BD$1:$BD$10,Data17!$BD$11:$BD$17</definedName>
    <definedName name="A126065542R_Data">Data17!$BD$11:$BD$17</definedName>
    <definedName name="A126065542R_Latest">Data17!$BD$17</definedName>
    <definedName name="A126065546X">Data17!$CZ$1:$CZ$10,Data17!$CZ$11:$CZ$17</definedName>
    <definedName name="A126065546X_Data">Data17!$CZ$11:$CZ$17</definedName>
    <definedName name="A126065546X_Latest">Data17!$CZ$17</definedName>
    <definedName name="A126065550R">Data16!$FL$1:$FL$10,Data16!$FL$11:$FL$17</definedName>
    <definedName name="A126065550R_Data">Data16!$FL$11:$FL$17</definedName>
    <definedName name="A126065550R_Latest">Data16!$FL$17</definedName>
    <definedName name="A126065554X">Data17!$H$1:$H$10,Data17!$H$11:$H$17</definedName>
    <definedName name="A126065554X_Data">Data17!$H$11:$H$17</definedName>
    <definedName name="A126065554X_Latest">Data17!$H$17</definedName>
    <definedName name="A126065558J">Data16!$AJ$1:$AJ$10,Data16!$AJ$11:$AJ$17</definedName>
    <definedName name="A126065558J_Data">Data16!$AJ$11:$AJ$17</definedName>
    <definedName name="A126065558J_Latest">Data16!$AJ$17</definedName>
    <definedName name="A126065562X">Data16!$DD$1:$DD$10,Data16!$DD$11:$DD$17</definedName>
    <definedName name="A126065562X_Data">Data16!$DD$11:$DD$17</definedName>
    <definedName name="A126065562X_Latest">Data16!$DD$17</definedName>
    <definedName name="A126065566J">Data16!$EB$1:$EB$10,Data16!$EB$11:$EB$17</definedName>
    <definedName name="A126065566J_Data">Data16!$EB$11:$EB$17</definedName>
    <definedName name="A126065566J_Latest">Data16!$EB$17</definedName>
    <definedName name="A126065570X">Data17!$CB$1:$CB$10,Data17!$CB$11:$CB$17</definedName>
    <definedName name="A126065570X_Data">Data17!$CB$11:$CB$17</definedName>
    <definedName name="A126065570X_Latest">Data17!$CB$17</definedName>
    <definedName name="A126065574J">Data17!$DX$1:$DX$10,Data17!$DX$11:$DX$17</definedName>
    <definedName name="A126065574J_Data">Data17!$DX$11:$DX$17</definedName>
    <definedName name="A126065574J_Latest">Data17!$DX$17</definedName>
    <definedName name="A126065578T">Data15!$ID$1:$ID$10,Data15!$ID$11:$ID$17</definedName>
    <definedName name="A126065578T_Data">Data15!$ID$11:$ID$17</definedName>
    <definedName name="A126065578T_Latest">Data15!$ID$17</definedName>
    <definedName name="A126065582J">Data16!$ET$1:$ET$10,Data16!$ET$11:$ET$17</definedName>
    <definedName name="A126065582J_Data">Data16!$ET$11:$ET$17</definedName>
    <definedName name="A126065582J_Latest">Data16!$ET$17</definedName>
    <definedName name="A126065586T">Data16!$HH$1:$HH$10,Data16!$HH$11:$HH$17</definedName>
    <definedName name="A126065586T_Data">Data16!$HH$11:$HH$17</definedName>
    <definedName name="A126065586T_Latest">Data16!$HH$17</definedName>
    <definedName name="A126065590J">Data16!$L$1:$L$10,Data16!$L$11:$L$17</definedName>
    <definedName name="A126065590J_Data">Data16!$L$11:$L$17</definedName>
    <definedName name="A126065590J_Latest">Data16!$L$17</definedName>
    <definedName name="A126065594T">Data16!$BH$1:$BH$10,Data16!$BH$11:$BH$17</definedName>
    <definedName name="A126065594T_Data">Data16!$BH$11:$BH$17</definedName>
    <definedName name="A126065594T_Latest">Data16!$BH$17</definedName>
    <definedName name="A126065598A">Data16!$CF$1:$CF$10,Data16!$CF$11:$CF$17</definedName>
    <definedName name="A126065598A_Data">Data16!$CF$11:$CF$17</definedName>
    <definedName name="A126065598A_Latest">Data16!$CF$17</definedName>
    <definedName name="A126065602F">Data16!$GJ$1:$GJ$10,Data16!$GJ$11:$GJ$17</definedName>
    <definedName name="A126065602F_Data">Data16!$GJ$11:$GJ$17</definedName>
    <definedName name="A126065602F_Latest">Data16!$GJ$17</definedName>
    <definedName name="A126065606R">Data16!$HZ$1:$HZ$10,Data16!$HZ$11:$HZ$17</definedName>
    <definedName name="A126065606R_Data">Data16!$HZ$11:$HZ$17</definedName>
    <definedName name="A126065606R_Latest">Data16!$HZ$17</definedName>
    <definedName name="A126065610F">Data2!$BM$1:$BM$10,Data2!$BM$11:$BM$17</definedName>
    <definedName name="A126065610F_Data">Data2!$BM$11:$BM$17</definedName>
    <definedName name="A126065610F_Latest">Data2!$BM$17</definedName>
    <definedName name="A126065614R">Data2!$CK$1:$CK$10,Data2!$CK$11:$CK$17</definedName>
    <definedName name="A126065614R_Data">Data2!$CK$11:$CK$17</definedName>
    <definedName name="A126065614R_Latest">Data2!$CK$17</definedName>
    <definedName name="A126065618X">Data2!$EG$1:$EG$10,Data2!$EG$11:$EG$17</definedName>
    <definedName name="A126065618X_Data">Data2!$EG$11:$EG$17</definedName>
    <definedName name="A126065618X_Latest">Data2!$EG$17</definedName>
    <definedName name="A126065622R">Data1!$GS$1:$GS$10,Data1!$GS$11:$GS$17</definedName>
    <definedName name="A126065622R_Data">Data1!$GS$11:$GS$17</definedName>
    <definedName name="A126065622R_Latest">Data1!$GS$17</definedName>
    <definedName name="A126065626X">Data2!$AO$1:$AO$10,Data2!$AO$11:$AO$17</definedName>
    <definedName name="A126065626X_Data">Data2!$AO$11:$AO$17</definedName>
    <definedName name="A126065626X_Latest">Data2!$AO$17</definedName>
    <definedName name="A126065630R">Data1!$BQ$1:$BQ$10,Data1!$BQ$11:$BQ$17</definedName>
    <definedName name="A126065630R_Data">Data1!$BQ$11:$BQ$17</definedName>
    <definedName name="A126065630R_Latest">Data1!$BQ$17</definedName>
    <definedName name="A126065634X">Data1!$EK$1:$EK$10,Data1!$EK$11:$EK$17</definedName>
    <definedName name="A126065634X_Data">Data1!$EK$11:$EK$17</definedName>
    <definedName name="A126065634X_Latest">Data1!$EK$17</definedName>
    <definedName name="A126065638J">Data1!$FF$1:$FF$10,Data1!$FF$11:$FF$17</definedName>
    <definedName name="A126065638J_Data">Data1!$FF$11:$FF$17</definedName>
    <definedName name="A126065638J_Latest">Data1!$FF$17</definedName>
    <definedName name="A126065642X">Data2!$DI$1:$DI$10,Data2!$DI$11:$DI$17</definedName>
    <definedName name="A126065642X_Data">Data2!$DI$11:$DI$17</definedName>
    <definedName name="A126065642X_Latest">Data2!$DI$17</definedName>
    <definedName name="A126065646J">Data2!$FE$1:$FE$10,Data2!$FE$11:$FE$17</definedName>
    <definedName name="A126065646J_Data">Data2!$FE$11:$FE$17</definedName>
    <definedName name="A126065646J_Latest">Data2!$FE$17</definedName>
    <definedName name="A126065650X">Data1!$U$1:$U$10,Data1!$U$11:$U$17</definedName>
    <definedName name="A126065650X_Data">Data1!$U$11:$U$17</definedName>
    <definedName name="A126065650X_Latest">Data1!$U$17</definedName>
    <definedName name="A126065654J">Data1!$FX$1:$FX$10,Data1!$FX$11:$FX$17</definedName>
    <definedName name="A126065654J_Data">Data1!$FX$11:$FX$17</definedName>
    <definedName name="A126065654J_Latest">Data1!$FX$17</definedName>
    <definedName name="A126065658T">Data1!$IL$1:$IL$10,Data1!$IL$11:$IL$17</definedName>
    <definedName name="A126065658T_Data">Data1!$IL$11:$IL$17</definedName>
    <definedName name="A126065658T_Latest">Data1!$IL$17</definedName>
    <definedName name="A126065662J">Data1!$AS$1:$AS$10,Data1!$AS$11:$AS$17</definedName>
    <definedName name="A126065662J_Data">Data1!$AS$11:$AS$17</definedName>
    <definedName name="A126065662J_Latest">Data1!$AS$17</definedName>
    <definedName name="A126065666T">Data1!$CO$1:$CO$10,Data1!$CO$11:$CO$17</definedName>
    <definedName name="A126065666T_Data">Data1!$CO$11:$CO$17</definedName>
    <definedName name="A126065666T_Latest">Data1!$CO$17</definedName>
    <definedName name="A126065670J">Data1!$DM$1:$DM$10,Data1!$DM$11:$DM$17</definedName>
    <definedName name="A126065670J_Data">Data1!$DM$11:$DM$17</definedName>
    <definedName name="A126065670J_Latest">Data1!$DM$17</definedName>
    <definedName name="A126065674T">Data1!$HQ$1:$HQ$10,Data1!$HQ$11:$HQ$17</definedName>
    <definedName name="A126065674T_Data">Data1!$HQ$11:$HQ$17</definedName>
    <definedName name="A126065674T_Latest">Data1!$HQ$17</definedName>
    <definedName name="A126065678A">Data2!$Q$1:$Q$10,Data2!$Q$11:$Q$17</definedName>
    <definedName name="A126065678A_Data">Data2!$Q$11:$Q$17</definedName>
    <definedName name="A126065678A_Latest">Data2!$Q$17</definedName>
    <definedName name="A126065682T">Data23!$GO$1:$GO$10,Data23!$GO$11:$GO$17</definedName>
    <definedName name="A126065682T_Data">Data23!$GO$11:$GO$17</definedName>
    <definedName name="A126065682T_Latest">Data23!$GO$17</definedName>
    <definedName name="A126065686A">Data23!$HM$1:$HM$10,Data23!$HM$11:$HM$17</definedName>
    <definedName name="A126065686A_Data">Data23!$HM$11:$HM$17</definedName>
    <definedName name="A126065686A_Latest">Data23!$HM$17</definedName>
    <definedName name="A126065690T">Data24!$S$1:$S$10,Data24!$S$11:$S$17</definedName>
    <definedName name="A126065690T_Data">Data24!$S$11:$S$17</definedName>
    <definedName name="A126065690T_Latest">Data24!$S$17</definedName>
    <definedName name="A126065694A">Data23!$CE$1:$CE$10,Data23!$CE$11:$CE$17</definedName>
    <definedName name="A126065694A_Data">Data23!$CE$11:$CE$17</definedName>
    <definedName name="A126065694A_Latest">Data23!$CE$17</definedName>
    <definedName name="A126065698K">Data23!$FQ$1:$FQ$10,Data23!$FQ$11:$FQ$17</definedName>
    <definedName name="A126065698K_Data">Data23!$FQ$11:$FQ$17</definedName>
    <definedName name="A126065698K_Latest">Data23!$FQ$17</definedName>
    <definedName name="A126065702R">Data22!$GS$1:$GS$10,Data22!$GS$11:$GS$17</definedName>
    <definedName name="A126065702R_Data">Data22!$GS$11:$GS$17</definedName>
    <definedName name="A126065702R_Latest">Data22!$GS$17</definedName>
    <definedName name="A126065706X">Data23!$W$1:$W$10,Data23!$W$11:$W$17</definedName>
    <definedName name="A126065706X_Data">Data23!$W$11:$W$17</definedName>
    <definedName name="A126065706X_Latest">Data23!$W$17</definedName>
    <definedName name="A126065710R">Data23!$AR$1:$AR$10,Data23!$AR$11:$AR$17</definedName>
    <definedName name="A126065710R_Data">Data23!$AR$11:$AR$17</definedName>
    <definedName name="A126065710R_Latest">Data23!$AR$17</definedName>
    <definedName name="A126065714X">Data23!$IK$1:$IK$10,Data23!$IK$11:$IK$17</definedName>
    <definedName name="A126065714X_Data">Data23!$IK$11:$IK$17</definedName>
    <definedName name="A126065714X_Latest">Data23!$IK$17</definedName>
    <definedName name="A126065718J">Data24!$AQ$1:$AQ$10,Data24!$AQ$11:$AQ$17</definedName>
    <definedName name="A126065718J_Data">Data24!$AQ$11:$AQ$17</definedName>
    <definedName name="A126065718J_Latest">Data24!$AQ$17</definedName>
    <definedName name="A126065722X">Data22!$EW$1:$EW$10,Data22!$EW$11:$EW$17</definedName>
    <definedName name="A126065722X_Data">Data22!$EW$11:$EW$17</definedName>
    <definedName name="A126065722X_Latest">Data22!$EW$17</definedName>
    <definedName name="A126065726J">Data23!$BJ$1:$BJ$10,Data23!$BJ$11:$BJ$17</definedName>
    <definedName name="A126065726J_Data">Data23!$BJ$11:$BJ$17</definedName>
    <definedName name="A126065726J_Latest">Data23!$BJ$17</definedName>
    <definedName name="A126065730X">Data23!$DX$1:$DX$10,Data23!$DX$11:$DX$17</definedName>
    <definedName name="A126065730X_Data">Data23!$DX$11:$DX$17</definedName>
    <definedName name="A126065730X_Latest">Data23!$DX$17</definedName>
    <definedName name="A126065734J">Data22!$FU$1:$FU$10,Data22!$FU$11:$FU$17</definedName>
    <definedName name="A126065734J_Data">Data22!$FU$11:$FU$17</definedName>
    <definedName name="A126065734J_Latest">Data22!$FU$17</definedName>
    <definedName name="A126065738T">Data22!$HQ$1:$HQ$10,Data22!$HQ$11:$HQ$17</definedName>
    <definedName name="A126065738T_Data">Data22!$HQ$11:$HQ$17</definedName>
    <definedName name="A126065738T_Latest">Data22!$HQ$17</definedName>
    <definedName name="A126065742J">Data22!$IO$1:$IO$10,Data22!$IO$11:$IO$17</definedName>
    <definedName name="A126065742J_Data">Data22!$IO$11:$IO$17</definedName>
    <definedName name="A126065742J_Latest">Data22!$IO$17</definedName>
    <definedName name="A126065746T">Data23!$DC$1:$DC$10,Data23!$DC$11:$DC$17</definedName>
    <definedName name="A126065746T_Data">Data23!$DC$11:$DC$17</definedName>
    <definedName name="A126065746T_Latest">Data23!$DC$17</definedName>
    <definedName name="A126065750J">Data23!$ES$1:$ES$10,Data23!$ES$11:$ES$17</definedName>
    <definedName name="A126065750J_Data">Data23!$ES$11:$ES$17</definedName>
    <definedName name="A126065750J_Latest">Data23!$ES$17</definedName>
    <definedName name="A126065754T">Data13!$HE$1:$HE$10,Data13!$HE$11:$HE$17</definedName>
    <definedName name="A126065754T_Data">Data13!$HE$11:$HE$17</definedName>
    <definedName name="A126065754T_Latest">Data13!$HE$17</definedName>
    <definedName name="A126065758A">Data13!$IC$1:$IC$10,Data13!$IC$11:$IC$17</definedName>
    <definedName name="A126065758A_Data">Data13!$IC$11:$IC$17</definedName>
    <definedName name="A126065758A_Latest">Data13!$IC$17</definedName>
    <definedName name="A126065762T">Data14!$AI$1:$AI$10,Data14!$AI$11:$AI$17</definedName>
    <definedName name="A126065762T_Data">Data14!$AI$11:$AI$17</definedName>
    <definedName name="A126065762T_Latest">Data14!$AI$17</definedName>
    <definedName name="A126065766A">Data13!$CU$1:$CU$10,Data13!$CU$11:$CU$17</definedName>
    <definedName name="A126065766A_Data">Data13!$CU$11:$CU$17</definedName>
    <definedName name="A126065766A_Latest">Data13!$CU$17</definedName>
    <definedName name="A126065770T">Data13!$GG$1:$GG$10,Data13!$GG$11:$GG$17</definedName>
    <definedName name="A126065770T_Data">Data13!$GG$11:$GG$17</definedName>
    <definedName name="A126065770T_Latest">Data13!$GG$17</definedName>
    <definedName name="A126065774A">Data12!$HI$1:$HI$10,Data12!$HI$11:$HI$17</definedName>
    <definedName name="A126065774A_Data">Data12!$HI$11:$HI$17</definedName>
    <definedName name="A126065774A_Latest">Data12!$HI$17</definedName>
    <definedName name="A126065778K">Data13!$AM$1:$AM$10,Data13!$AM$11:$AM$17</definedName>
    <definedName name="A126065778K_Data">Data13!$AM$11:$AM$17</definedName>
    <definedName name="A126065778K_Latest">Data13!$AM$17</definedName>
    <definedName name="A126065782A">Data13!$BH$1:$BH$10,Data13!$BH$11:$BH$17</definedName>
    <definedName name="A126065782A_Data">Data13!$BH$11:$BH$17</definedName>
    <definedName name="A126065782A_Latest">Data13!$BH$17</definedName>
    <definedName name="A126065786K">Data14!$K$1:$K$10,Data14!$K$11:$K$17</definedName>
    <definedName name="A126065786K_Data">Data14!$K$11:$K$17</definedName>
    <definedName name="A126065786K_Latest">Data14!$K$17</definedName>
    <definedName name="A126065790A">Data14!$BG$1:$BG$10,Data14!$BG$11:$BG$17</definedName>
    <definedName name="A126065790A_Data">Data14!$BG$11:$BG$17</definedName>
    <definedName name="A126065790A_Latest">Data14!$BG$17</definedName>
    <definedName name="A126065794K">Data12!$FM$1:$FM$10,Data12!$FM$11:$FM$17</definedName>
    <definedName name="A126065794K_Data">Data12!$FM$11:$FM$17</definedName>
    <definedName name="A126065794K_Latest">Data12!$FM$17</definedName>
    <definedName name="A126065798V">Data13!$BZ$1:$BZ$10,Data13!$BZ$11:$BZ$17</definedName>
    <definedName name="A126065798V_Data">Data13!$BZ$11:$BZ$17</definedName>
    <definedName name="A126065798V_Latest">Data13!$BZ$17</definedName>
    <definedName name="A126065802X">Data13!$EN$1:$EN$10,Data13!$EN$11:$EN$17</definedName>
    <definedName name="A126065802X_Data">Data13!$EN$11:$EN$17</definedName>
    <definedName name="A126065802X_Latest">Data13!$EN$17</definedName>
    <definedName name="A126065806J">Data12!$GK$1:$GK$10,Data12!$GK$11:$GK$17</definedName>
    <definedName name="A126065806J_Data">Data12!$GK$11:$GK$17</definedName>
    <definedName name="A126065806J_Latest">Data12!$GK$17</definedName>
    <definedName name="A126065810X">Data12!$IG$1:$IG$10,Data12!$IG$11:$IG$17</definedName>
    <definedName name="A126065810X_Data">Data12!$IG$11:$IG$17</definedName>
    <definedName name="A126065810X_Latest">Data12!$IG$17</definedName>
    <definedName name="A126065814J">Data13!$O$1:$O$10,Data13!$O$11:$O$17</definedName>
    <definedName name="A126065814J_Data">Data13!$O$11:$O$17</definedName>
    <definedName name="A126065814J_Latest">Data13!$O$17</definedName>
    <definedName name="A126065818T">Data13!$DS$1:$DS$10,Data13!$DS$11:$DS$17</definedName>
    <definedName name="A126065818T_Data">Data13!$DS$11:$DS$17</definedName>
    <definedName name="A126065818T_Latest">Data13!$DS$17</definedName>
    <definedName name="A126065822J">Data13!$FI$1:$FI$10,Data13!$FI$11:$FI$17</definedName>
    <definedName name="A126065822J_Data">Data13!$FI$11:$FI$17</definedName>
    <definedName name="A126065822J_Latest">Data13!$FI$17</definedName>
    <definedName name="A126065826T">Data18!$GW$1:$GW$10,Data18!$GW$11:$GW$17</definedName>
    <definedName name="A126065826T_Data">Data18!$GW$11:$GW$17</definedName>
    <definedName name="A126065826T_Latest">Data18!$GW$17</definedName>
    <definedName name="A126065830J">Data18!$HU$1:$HU$10,Data18!$HU$11:$HU$17</definedName>
    <definedName name="A126065830J_Data">Data18!$HU$11:$HU$17</definedName>
    <definedName name="A126065830J_Latest">Data18!$HU$17</definedName>
    <definedName name="A126065834T">Data19!$AA$1:$AA$10,Data19!$AA$11:$AA$17</definedName>
    <definedName name="A126065834T_Data">Data19!$AA$11:$AA$17</definedName>
    <definedName name="A126065834T_Latest">Data19!$AA$17</definedName>
    <definedName name="A126065838A">Data18!$CM$1:$CM$10,Data18!$CM$11:$CM$17</definedName>
    <definedName name="A126065838A_Data">Data18!$CM$11:$CM$17</definedName>
    <definedName name="A126065838A_Latest">Data18!$CM$17</definedName>
    <definedName name="A126065842T">Data18!$FY$1:$FY$10,Data18!$FY$11:$FY$17</definedName>
    <definedName name="A126065842T_Data">Data18!$FY$11:$FY$17</definedName>
    <definedName name="A126065842T_Latest">Data18!$FY$17</definedName>
    <definedName name="A126065846A">Data17!$HA$1:$HA$10,Data17!$HA$11:$HA$17</definedName>
    <definedName name="A126065846A_Data">Data17!$HA$11:$HA$17</definedName>
    <definedName name="A126065846A_Latest">Data17!$HA$17</definedName>
    <definedName name="A126065850T">Data18!$AE$1:$AE$10,Data18!$AE$11:$AE$17</definedName>
    <definedName name="A126065850T_Data">Data18!$AE$11:$AE$17</definedName>
    <definedName name="A126065850T_Latest">Data18!$AE$17</definedName>
    <definedName name="A126065854A">Data18!$AZ$1:$AZ$10,Data18!$AZ$11:$AZ$17</definedName>
    <definedName name="A126065854A_Data">Data18!$AZ$11:$AZ$17</definedName>
    <definedName name="A126065854A_Latest">Data18!$AZ$17</definedName>
    <definedName name="A126065858K">Data19!$C$1:$C$10,Data19!$C$11:$C$17</definedName>
    <definedName name="A126065858K_Data">Data19!$C$11:$C$17</definedName>
    <definedName name="A126065858K_Latest">Data19!$C$17</definedName>
    <definedName name="A126065862A">Data19!$AY$1:$AY$10,Data19!$AY$11:$AY$17</definedName>
    <definedName name="A126065862A_Data">Data19!$AY$11:$AY$17</definedName>
    <definedName name="A126065862A_Latest">Data19!$AY$17</definedName>
    <definedName name="A126065866K">Data17!$FE$1:$FE$10,Data17!$FE$11:$FE$17</definedName>
    <definedName name="A126065866K_Data">Data17!$FE$11:$FE$17</definedName>
    <definedName name="A126065866K_Latest">Data17!$FE$17</definedName>
    <definedName name="A126065870A">Data18!$BR$1:$BR$10,Data18!$BR$11:$BR$17</definedName>
    <definedName name="A126065870A_Data">Data18!$BR$11:$BR$17</definedName>
    <definedName name="A126065870A_Latest">Data18!$BR$17</definedName>
    <definedName name="A126065874K">Data18!$EF$1:$EF$10,Data18!$EF$11:$EF$17</definedName>
    <definedName name="A126065874K_Data">Data18!$EF$11:$EF$17</definedName>
    <definedName name="A126065874K_Latest">Data18!$EF$17</definedName>
    <definedName name="A126065878V">Data17!$GC$1:$GC$10,Data17!$GC$11:$GC$17</definedName>
    <definedName name="A126065878V_Data">Data17!$GC$11:$GC$17</definedName>
    <definedName name="A126065878V_Latest">Data17!$GC$17</definedName>
    <definedName name="A126065882K">Data17!$HY$1:$HY$10,Data17!$HY$11:$HY$17</definedName>
    <definedName name="A126065882K_Data">Data17!$HY$11:$HY$17</definedName>
    <definedName name="A126065882K_Latest">Data17!$HY$17</definedName>
    <definedName name="A126065886V">Data18!$G$1:$G$10,Data18!$G$11:$G$17</definedName>
    <definedName name="A126065886V_Data">Data18!$G$11:$G$17</definedName>
    <definedName name="A126065886V_Latest">Data18!$G$17</definedName>
    <definedName name="A126065890K">Data18!$DK$1:$DK$10,Data18!$DK$11:$DK$17</definedName>
    <definedName name="A126065890K_Data">Data18!$DK$11:$DK$17</definedName>
    <definedName name="A126065890K_Latest">Data18!$DK$17</definedName>
    <definedName name="A126065894V">Data18!$FA$1:$FA$10,Data18!$FA$11:$FA$17</definedName>
    <definedName name="A126065894V_Data">Data18!$FA$11:$FA$17</definedName>
    <definedName name="A126065894V_Latest">Data18!$FA$17</definedName>
    <definedName name="A126065898C">Data20!$DO$1:$DO$10,Data20!$DO$11:$DO$17</definedName>
    <definedName name="A126065898C_Data">Data20!$DO$11:$DO$17</definedName>
    <definedName name="A126065898C_Latest">Data20!$DO$17</definedName>
    <definedName name="A126065902J">Data20!$EM$1:$EM$10,Data20!$EM$11:$EM$17</definedName>
    <definedName name="A126065902J_Data">Data20!$EM$11:$EM$17</definedName>
    <definedName name="A126065902J_Latest">Data20!$EM$17</definedName>
    <definedName name="A126065906T">Data20!$GI$1:$GI$10,Data20!$GI$11:$GI$17</definedName>
    <definedName name="A126065906T_Data">Data20!$GI$11:$GI$17</definedName>
    <definedName name="A126065906T_Latest">Data20!$GI$17</definedName>
    <definedName name="A126065910J">Data20!$E$1:$E$10,Data20!$E$11:$E$17</definedName>
    <definedName name="A126065910J_Data">Data20!$E$11:$E$17</definedName>
    <definedName name="A126065910J_Latest">Data20!$E$17</definedName>
    <definedName name="A126065914T">Data20!$CQ$1:$CQ$10,Data20!$CQ$11:$CQ$17</definedName>
    <definedName name="A126065914T_Data">Data20!$CQ$11:$CQ$17</definedName>
    <definedName name="A126065914T_Latest">Data20!$CQ$17</definedName>
    <definedName name="A126065918A">Data19!$DS$1:$DS$10,Data19!$DS$11:$DS$17</definedName>
    <definedName name="A126065918A_Data">Data19!$DS$11:$DS$17</definedName>
    <definedName name="A126065918A_Latest">Data19!$DS$17</definedName>
    <definedName name="A126065922T">Data19!$GM$1:$GM$10,Data19!$GM$11:$GM$17</definedName>
    <definedName name="A126065922T_Data">Data19!$GM$11:$GM$17</definedName>
    <definedName name="A126065922T_Latest">Data19!$GM$17</definedName>
    <definedName name="A126065926A">Data19!$HH$1:$HH$10,Data19!$HH$11:$HH$17</definedName>
    <definedName name="A126065926A_Data">Data19!$HH$11:$HH$17</definedName>
    <definedName name="A126065926A_Latest">Data19!$HH$17</definedName>
    <definedName name="A126065930T">Data20!$FK$1:$FK$10,Data20!$FK$11:$FK$17</definedName>
    <definedName name="A126065930T_Data">Data20!$FK$11:$FK$17</definedName>
    <definedName name="A126065930T_Latest">Data20!$FK$17</definedName>
    <definedName name="A126065934A">Data20!$HG$1:$HG$10,Data20!$HG$11:$HG$17</definedName>
    <definedName name="A126065934A_Data">Data20!$HG$11:$HG$17</definedName>
    <definedName name="A126065934A_Latest">Data20!$HG$17</definedName>
    <definedName name="A126065938K">Data19!$BW$1:$BW$10,Data19!$BW$11:$BW$17</definedName>
    <definedName name="A126065938K_Data">Data19!$BW$11:$BW$17</definedName>
    <definedName name="A126065938K_Latest">Data19!$BW$17</definedName>
    <definedName name="A126065942A">Data19!$HZ$1:$HZ$10,Data19!$HZ$11:$HZ$17</definedName>
    <definedName name="A126065942A_Data">Data19!$HZ$11:$HZ$17</definedName>
    <definedName name="A126065942A_Latest">Data19!$HZ$17</definedName>
    <definedName name="A126065946K">Data20!$AX$1:$AX$10,Data20!$AX$11:$AX$17</definedName>
    <definedName name="A126065946K_Data">Data20!$AX$11:$AX$17</definedName>
    <definedName name="A126065946K_Latest">Data20!$AX$17</definedName>
    <definedName name="A126065950A">Data19!$CU$1:$CU$10,Data19!$CU$11:$CU$17</definedName>
    <definedName name="A126065950A_Data">Data19!$CU$11:$CU$17</definedName>
    <definedName name="A126065950A_Latest">Data19!$CU$17</definedName>
    <definedName name="A126065954K">Data19!$EQ$1:$EQ$10,Data19!$EQ$11:$EQ$17</definedName>
    <definedName name="A126065954K_Data">Data19!$EQ$11:$EQ$17</definedName>
    <definedName name="A126065954K_Latest">Data19!$EQ$17</definedName>
    <definedName name="A126065958V">Data19!$FO$1:$FO$10,Data19!$FO$11:$FO$17</definedName>
    <definedName name="A126065958V_Data">Data19!$FO$11:$FO$17</definedName>
    <definedName name="A126065958V_Latest">Data19!$FO$17</definedName>
    <definedName name="A126065962K">Data20!$AC$1:$AC$10,Data20!$AC$11:$AC$17</definedName>
    <definedName name="A126065962K_Data">Data20!$AC$11:$AC$17</definedName>
    <definedName name="A126065962K_Latest">Data20!$AC$17</definedName>
    <definedName name="A126065966V">Data20!$BS$1:$BS$10,Data20!$BS$11:$BS$17</definedName>
    <definedName name="A126065966V_Data">Data20!$BS$11:$BS$17</definedName>
    <definedName name="A126065966V_Latest">Data20!$BS$17</definedName>
    <definedName name="A126065970K">Data22!$AG$1:$AG$10,Data22!$AG$11:$AG$17</definedName>
    <definedName name="A126065970K_Data">Data22!$AG$11:$AG$17</definedName>
    <definedName name="A126065970K_Latest">Data22!$AG$17</definedName>
    <definedName name="A126065974V">Data22!$BE$1:$BE$10,Data22!$BE$11:$BE$17</definedName>
    <definedName name="A126065974V_Data">Data22!$BE$11:$BE$17</definedName>
    <definedName name="A126065974V_Latest">Data22!$BE$17</definedName>
    <definedName name="A126065978C">Data22!$DA$1:$DA$10,Data22!$DA$11:$DA$17</definedName>
    <definedName name="A126065978C_Data">Data22!$DA$11:$DA$17</definedName>
    <definedName name="A126065978C_Latest">Data22!$DA$17</definedName>
    <definedName name="A126065982V">Data21!$FM$1:$FM$10,Data21!$FM$11:$FM$17</definedName>
    <definedName name="A126065982V_Data">Data21!$FM$11:$FM$17</definedName>
    <definedName name="A126065982V_Latest">Data21!$FM$17</definedName>
    <definedName name="A126065986C">Data22!$I$1:$I$10,Data22!$I$11:$I$17</definedName>
    <definedName name="A126065986C_Data">Data22!$I$11:$I$17</definedName>
    <definedName name="A126065986C_Latest">Data22!$I$17</definedName>
    <definedName name="A126065990V">Data21!$AK$1:$AK$10,Data21!$AK$11:$AK$17</definedName>
    <definedName name="A126065990V_Data">Data21!$AK$11:$AK$17</definedName>
    <definedName name="A126065990V_Latest">Data21!$AK$17</definedName>
    <definedName name="A126065994C">Data21!$DE$1:$DE$10,Data21!$DE$11:$DE$17</definedName>
    <definedName name="A126065994C_Data">Data21!$DE$11:$DE$17</definedName>
    <definedName name="A126065994C_Latest">Data21!$DE$17</definedName>
    <definedName name="A126065998L">Data21!$DZ$1:$DZ$10,Data21!$DZ$11:$DZ$17</definedName>
    <definedName name="A126065998L_Data">Data21!$DZ$11:$DZ$17</definedName>
    <definedName name="A126065998L_Latest">Data21!$DZ$17</definedName>
    <definedName name="A126066002V">Data22!$CC$1:$CC$10,Data22!$CC$11:$CC$17</definedName>
    <definedName name="A126066002V_Data">Data22!$CC$11:$CC$17</definedName>
    <definedName name="A126066002V_Latest">Data22!$CC$17</definedName>
    <definedName name="A126066006C">Data22!$DY$1:$DY$10,Data22!$DY$11:$DY$17</definedName>
    <definedName name="A126066006C_Data">Data22!$DY$11:$DY$17</definedName>
    <definedName name="A126066006C_Latest">Data22!$DY$17</definedName>
    <definedName name="A126066010V">Data20!$IE$1:$IE$10,Data20!$IE$11:$IE$17</definedName>
    <definedName name="A126066010V_Data">Data20!$IE$11:$IE$17</definedName>
    <definedName name="A126066010V_Latest">Data20!$IE$17</definedName>
    <definedName name="A126066014C">Data21!$ER$1:$ER$10,Data21!$ER$11:$ER$17</definedName>
    <definedName name="A126066014C_Data">Data21!$ER$11:$ER$17</definedName>
    <definedName name="A126066014C_Latest">Data21!$ER$17</definedName>
    <definedName name="A126066018L">Data21!$HF$1:$HF$10,Data21!$HF$11:$HF$17</definedName>
    <definedName name="A126066018L_Data">Data21!$HF$11:$HF$17</definedName>
    <definedName name="A126066018L_Latest">Data21!$HF$17</definedName>
    <definedName name="A126066022C">Data21!$M$1:$M$10,Data21!$M$11:$M$17</definedName>
    <definedName name="A126066022C_Data">Data21!$M$11:$M$17</definedName>
    <definedName name="A126066022C_Latest">Data21!$M$17</definedName>
    <definedName name="A126066026L">Data21!$BI$1:$BI$10,Data21!$BI$11:$BI$17</definedName>
    <definedName name="A126066026L_Data">Data21!$BI$11:$BI$17</definedName>
    <definedName name="A126066026L_Latest">Data21!$BI$17</definedName>
    <definedName name="A126066030C">Data21!$CG$1:$CG$10,Data21!$CG$11:$CG$17</definedName>
    <definedName name="A126066030C_Data">Data21!$CG$11:$CG$17</definedName>
    <definedName name="A126066030C_Latest">Data21!$CG$17</definedName>
    <definedName name="A126066034L">Data21!$GK$1:$GK$10,Data21!$GK$11:$GK$17</definedName>
    <definedName name="A126066034L_Data">Data21!$GK$11:$GK$17</definedName>
    <definedName name="A126066034L_Latest">Data21!$GK$17</definedName>
    <definedName name="A126066038W">Data21!$IA$1:$IA$10,Data21!$IA$11:$IA$17</definedName>
    <definedName name="A126066038W_Data">Data21!$IA$11:$IA$17</definedName>
    <definedName name="A126066038W_Latest">Data21!$IA$17</definedName>
    <definedName name="A126066042L">Data12!$AW$1:$AW$10,Data12!$AW$11:$AW$17</definedName>
    <definedName name="A126066042L_Data">Data12!$AW$11:$AW$17</definedName>
    <definedName name="A126066042L_Latest">Data12!$AW$17</definedName>
    <definedName name="A126066046W">Data12!$BU$1:$BU$10,Data12!$BU$11:$BU$17</definedName>
    <definedName name="A126066046W_Data">Data12!$BU$11:$BU$17</definedName>
    <definedName name="A126066046W_Latest">Data12!$BU$17</definedName>
    <definedName name="A126066050L">Data12!$DQ$1:$DQ$10,Data12!$DQ$11:$DQ$17</definedName>
    <definedName name="A126066050L_Data">Data12!$DQ$11:$DQ$17</definedName>
    <definedName name="A126066050L_Latest">Data12!$DQ$17</definedName>
    <definedName name="A126066054W">Data11!$GC$1:$GC$10,Data11!$GC$11:$GC$17</definedName>
    <definedName name="A126066054W_Data">Data11!$GC$11:$GC$17</definedName>
    <definedName name="A126066054W_Latest">Data11!$GC$17</definedName>
    <definedName name="A126066058F">Data12!$Y$1:$Y$10,Data12!$Y$11:$Y$17</definedName>
    <definedName name="A126066058F_Data">Data12!$Y$11:$Y$17</definedName>
    <definedName name="A126066058F_Latest">Data12!$Y$17</definedName>
    <definedName name="A126066062W">Data11!$BA$1:$BA$10,Data11!$BA$11:$BA$17</definedName>
    <definedName name="A126066062W_Data">Data11!$BA$11:$BA$17</definedName>
    <definedName name="A126066062W_Latest">Data11!$BA$17</definedName>
    <definedName name="A126066066F">Data11!$DU$1:$DU$10,Data11!$DU$11:$DU$17</definedName>
    <definedName name="A126066066F_Data">Data11!$DU$11:$DU$17</definedName>
    <definedName name="A126066066F_Latest">Data11!$DU$17</definedName>
    <definedName name="A126066070W">Data11!$EP$1:$EP$10,Data11!$EP$11:$EP$17</definedName>
    <definedName name="A126066070W_Data">Data11!$EP$11:$EP$17</definedName>
    <definedName name="A126066070W_Latest">Data11!$EP$17</definedName>
    <definedName name="A126066074F">Data12!$CS$1:$CS$10,Data12!$CS$11:$CS$17</definedName>
    <definedName name="A126066074F_Data">Data12!$CS$11:$CS$17</definedName>
    <definedName name="A126066074F_Latest">Data12!$CS$17</definedName>
    <definedName name="A126066078R">Data12!$EO$1:$EO$10,Data12!$EO$11:$EO$17</definedName>
    <definedName name="A126066078R_Data">Data12!$EO$11:$EO$17</definedName>
    <definedName name="A126066078R_Latest">Data12!$EO$17</definedName>
    <definedName name="A126066082F">Data11!$E$1:$E$10,Data11!$E$11:$E$17</definedName>
    <definedName name="A126066082F_Data">Data11!$E$11:$E$17</definedName>
    <definedName name="A126066082F_Latest">Data11!$E$17</definedName>
    <definedName name="A126066086R">Data11!$FH$1:$FH$10,Data11!$FH$11:$FH$17</definedName>
    <definedName name="A126066086R_Data">Data11!$FH$11:$FH$17</definedName>
    <definedName name="A126066086R_Latest">Data11!$FH$17</definedName>
    <definedName name="A126066090F">Data11!$HV$1:$HV$10,Data11!$HV$11:$HV$17</definedName>
    <definedName name="A126066090F_Data">Data11!$HV$11:$HV$17</definedName>
    <definedName name="A126066090F_Latest">Data11!$HV$17</definedName>
    <definedName name="A126066094R">Data11!$AC$1:$AC$10,Data11!$AC$11:$AC$17</definedName>
    <definedName name="A126066094R_Data">Data11!$AC$11:$AC$17</definedName>
    <definedName name="A126066094R_Latest">Data11!$AC$17</definedName>
    <definedName name="A126066098X">Data11!$BY$1:$BY$10,Data11!$BY$11:$BY$17</definedName>
    <definedName name="A126066098X_Data">Data11!$BY$11:$BY$17</definedName>
    <definedName name="A126066098X_Latest">Data11!$BY$17</definedName>
    <definedName name="A126066102C">Data11!$CW$1:$CW$10,Data11!$CW$11:$CW$17</definedName>
    <definedName name="A126066102C_Data">Data11!$CW$11:$CW$17</definedName>
    <definedName name="A126066102C_Latest">Data11!$CW$17</definedName>
    <definedName name="A126066106L">Data11!$HA$1:$HA$10,Data11!$HA$11:$HA$17</definedName>
    <definedName name="A126066106L_Data">Data11!$HA$11:$HA$17</definedName>
    <definedName name="A126066106L_Latest">Data11!$HA$17</definedName>
    <definedName name="A126066110C">Data11!$IQ$1:$IQ$10,Data11!$IQ$11:$IQ$17</definedName>
    <definedName name="A126066110C_Data">Data11!$IQ$11:$IQ$17</definedName>
    <definedName name="A126066110C_Latest">Data11!$IQ$17</definedName>
    <definedName name="A126066114L">Data15!$DW$1:$DW$10,Data15!$DW$11:$DW$17</definedName>
    <definedName name="A126066114L_Data">Data15!$DW$11:$DW$17</definedName>
    <definedName name="A126066114L_Latest">Data15!$DW$17</definedName>
    <definedName name="A126066118W">Data15!$EU$1:$EU$10,Data15!$EU$11:$EU$17</definedName>
    <definedName name="A126066118W_Data">Data15!$EU$11:$EU$17</definedName>
    <definedName name="A126066118W_Latest">Data15!$EU$17</definedName>
    <definedName name="A126066122L">Data15!$GQ$1:$GQ$10,Data15!$GQ$11:$GQ$17</definedName>
    <definedName name="A126066122L_Data">Data15!$GQ$11:$GQ$17</definedName>
    <definedName name="A126066122L_Latest">Data15!$GQ$17</definedName>
    <definedName name="A126066126W">Data15!$M$1:$M$10,Data15!$M$11:$M$17</definedName>
    <definedName name="A126066126W_Data">Data15!$M$11:$M$17</definedName>
    <definedName name="A126066126W_Latest">Data15!$M$17</definedName>
    <definedName name="A126066130L">Data15!$CY$1:$CY$10,Data15!$CY$11:$CY$17</definedName>
    <definedName name="A126066130L_Data">Data15!$CY$11:$CY$17</definedName>
    <definedName name="A126066130L_Latest">Data15!$CY$17</definedName>
    <definedName name="A126066134W">Data14!$EA$1:$EA$10,Data14!$EA$11:$EA$17</definedName>
    <definedName name="A126066134W_Data">Data14!$EA$11:$EA$17</definedName>
    <definedName name="A126066134W_Latest">Data14!$EA$17</definedName>
    <definedName name="A126066138F">Data14!$GU$1:$GU$10,Data14!$GU$11:$GU$17</definedName>
    <definedName name="A126066138F_Data">Data14!$GU$11:$GU$17</definedName>
    <definedName name="A126066138F_Latest">Data14!$GU$17</definedName>
    <definedName name="A126066142W">Data14!$HP$1:$HP$10,Data14!$HP$11:$HP$17</definedName>
    <definedName name="A126066142W_Data">Data14!$HP$11:$HP$17</definedName>
    <definedName name="A126066142W_Latest">Data14!$HP$17</definedName>
    <definedName name="A126066146F">Data15!$FS$1:$FS$10,Data15!$FS$11:$FS$17</definedName>
    <definedName name="A126066146F_Data">Data15!$FS$11:$FS$17</definedName>
    <definedName name="A126066146F_Latest">Data15!$FS$17</definedName>
    <definedName name="A126066150W">Data15!$HO$1:$HO$10,Data15!$HO$11:$HO$17</definedName>
    <definedName name="A126066150W_Data">Data15!$HO$11:$HO$17</definedName>
    <definedName name="A126066150W_Latest">Data15!$HO$17</definedName>
    <definedName name="A126066154F">Data14!$CE$1:$CE$10,Data14!$CE$11:$CE$17</definedName>
    <definedName name="A126066154F_Data">Data14!$CE$11:$CE$17</definedName>
    <definedName name="A126066154F_Latest">Data14!$CE$17</definedName>
    <definedName name="A126066158R">Data14!$IH$1:$IH$10,Data14!$IH$11:$IH$17</definedName>
    <definedName name="A126066158R_Data">Data14!$IH$11:$IH$17</definedName>
    <definedName name="A126066158R_Latest">Data14!$IH$17</definedName>
    <definedName name="A126066162F">Data15!$BF$1:$BF$10,Data15!$BF$11:$BF$17</definedName>
    <definedName name="A126066162F_Data">Data15!$BF$11:$BF$17</definedName>
    <definedName name="A126066162F_Latest">Data15!$BF$17</definedName>
    <definedName name="A126066166R">Data14!$DC$1:$DC$10,Data14!$DC$11:$DC$17</definedName>
    <definedName name="A126066166R_Data">Data14!$DC$11:$DC$17</definedName>
    <definedName name="A126066166R_Latest">Data14!$DC$17</definedName>
    <definedName name="A126066170F">Data14!$EY$1:$EY$10,Data14!$EY$11:$EY$17</definedName>
    <definedName name="A126066170F_Data">Data14!$EY$11:$EY$17</definedName>
    <definedName name="A126066170F_Latest">Data14!$EY$17</definedName>
    <definedName name="A126066174R">Data14!$FW$1:$FW$10,Data14!$FW$11:$FW$17</definedName>
    <definedName name="A126066174R_Data">Data14!$FW$11:$FW$17</definedName>
    <definedName name="A126066174R_Latest">Data14!$FW$17</definedName>
    <definedName name="A126066178X">Data15!$AK$1:$AK$10,Data15!$AK$11:$AK$17</definedName>
    <definedName name="A126066178X_Data">Data15!$AK$11:$AK$17</definedName>
    <definedName name="A126066178X_Latest">Data15!$AK$17</definedName>
    <definedName name="A126066182R">Data15!$CA$1:$CA$10,Data15!$CA$11:$CA$17</definedName>
    <definedName name="A126066182R_Data">Data15!$CA$11:$CA$17</definedName>
    <definedName name="A126066182R_Latest">Data15!$CA$17</definedName>
    <definedName name="A126066186X">Data17!$AO$1:$AO$10,Data17!$AO$11:$AO$17</definedName>
    <definedName name="A126066186X_Data">Data17!$AO$11:$AO$17</definedName>
    <definedName name="A126066186X_Latest">Data17!$AO$17</definedName>
    <definedName name="A126066190R">Data17!$BM$1:$BM$10,Data17!$BM$11:$BM$17</definedName>
    <definedName name="A126066190R_Data">Data17!$BM$11:$BM$17</definedName>
    <definedName name="A126066190R_Latest">Data17!$BM$17</definedName>
    <definedName name="A126066194X">Data17!$DI$1:$DI$10,Data17!$DI$11:$DI$17</definedName>
    <definedName name="A126066194X_Data">Data17!$DI$11:$DI$17</definedName>
    <definedName name="A126066194X_Latest">Data17!$DI$17</definedName>
    <definedName name="A126066198J">Data16!$FU$1:$FU$10,Data16!$FU$11:$FU$17</definedName>
    <definedName name="A126066198J_Data">Data16!$FU$11:$FU$17</definedName>
    <definedName name="A126066198J_Latest">Data16!$FU$17</definedName>
    <definedName name="A126066202L">Data17!$Q$1:$Q$10,Data17!$Q$11:$Q$17</definedName>
    <definedName name="A126066202L_Data">Data17!$Q$11:$Q$17</definedName>
    <definedName name="A126066202L_Latest">Data17!$Q$17</definedName>
    <definedName name="A126066206W">Data16!$AS$1:$AS$10,Data16!$AS$11:$AS$17</definedName>
    <definedName name="A126066206W_Data">Data16!$AS$11:$AS$17</definedName>
    <definedName name="A126066206W_Latest">Data16!$AS$17</definedName>
    <definedName name="A126066210L">Data16!$DM$1:$DM$10,Data16!$DM$11:$DM$17</definedName>
    <definedName name="A126066210L_Data">Data16!$DM$11:$DM$17</definedName>
    <definedName name="A126066210L_Latest">Data16!$DM$17</definedName>
    <definedName name="A126066214W">Data16!$EH$1:$EH$10,Data16!$EH$11:$EH$17</definedName>
    <definedName name="A126066214W_Data">Data16!$EH$11:$EH$17</definedName>
    <definedName name="A126066214W_Latest">Data16!$EH$17</definedName>
    <definedName name="A126066218F">Data17!$CK$1:$CK$10,Data17!$CK$11:$CK$17</definedName>
    <definedName name="A126066218F_Data">Data17!$CK$11:$CK$17</definedName>
    <definedName name="A126066218F_Latest">Data17!$CK$17</definedName>
    <definedName name="A126066222W">Data17!$EG$1:$EG$10,Data17!$EG$11:$EG$17</definedName>
    <definedName name="A126066222W_Data">Data17!$EG$11:$EG$17</definedName>
    <definedName name="A126066222W_Latest">Data17!$EG$17</definedName>
    <definedName name="A126066226F">Data15!$IM$1:$IM$10,Data15!$IM$11:$IM$17</definedName>
    <definedName name="A126066226F_Data">Data15!$IM$11:$IM$17</definedName>
    <definedName name="A126066226F_Latest">Data15!$IM$17</definedName>
    <definedName name="A126066230W">Data16!$EZ$1:$EZ$10,Data16!$EZ$11:$EZ$17</definedName>
    <definedName name="A126066230W_Data">Data16!$EZ$11:$EZ$17</definedName>
    <definedName name="A126066230W_Latest">Data16!$EZ$17</definedName>
    <definedName name="A126066234F">Data16!$HN$1:$HN$10,Data16!$HN$11:$HN$17</definedName>
    <definedName name="A126066234F_Data">Data16!$HN$11:$HN$17</definedName>
    <definedName name="A126066234F_Latest">Data16!$HN$17</definedName>
    <definedName name="A126066238R">Data16!$U$1:$U$10,Data16!$U$11:$U$17</definedName>
    <definedName name="A126066238R_Data">Data16!$U$11:$U$17</definedName>
    <definedName name="A126066238R_Latest">Data16!$U$17</definedName>
    <definedName name="A126066242F">Data16!$BQ$1:$BQ$10,Data16!$BQ$11:$BQ$17</definedName>
    <definedName name="A126066242F_Data">Data16!$BQ$11:$BQ$17</definedName>
    <definedName name="A126066242F_Latest">Data16!$BQ$17</definedName>
    <definedName name="A126066246R">Data16!$CO$1:$CO$10,Data16!$CO$11:$CO$17</definedName>
    <definedName name="A126066246R_Data">Data16!$CO$11:$CO$17</definedName>
    <definedName name="A126066246R_Latest">Data16!$CO$17</definedName>
    <definedName name="A126066250F">Data16!$GS$1:$GS$10,Data16!$GS$11:$GS$17</definedName>
    <definedName name="A126066250F_Data">Data16!$GS$11:$GS$17</definedName>
    <definedName name="A126066250F_Latest">Data16!$GS$17</definedName>
    <definedName name="A126066254R">Data16!$II$1:$II$10,Data16!$II$11:$II$17</definedName>
    <definedName name="A126066254R_Data">Data16!$II$11:$II$17</definedName>
    <definedName name="A126066254R_Latest">Data16!$II$17</definedName>
    <definedName name="A126066258X">Data2!$BJ$1:$BJ$10,Data2!$BJ$11:$BJ$17</definedName>
    <definedName name="A126066258X_Data">Data2!$BJ$11:$BJ$17</definedName>
    <definedName name="A126066258X_Latest">Data2!$BJ$17</definedName>
    <definedName name="A126066262R">Data2!$CH$1:$CH$10,Data2!$CH$11:$CH$17</definedName>
    <definedName name="A126066262R_Data">Data2!$CH$11:$CH$17</definedName>
    <definedName name="A126066262R_Latest">Data2!$CH$17</definedName>
    <definedName name="A126066266X">Data2!$ED$1:$ED$10,Data2!$ED$11:$ED$17</definedName>
    <definedName name="A126066266X_Data">Data2!$ED$11:$ED$17</definedName>
    <definedName name="A126066266X_Latest">Data2!$ED$17</definedName>
    <definedName name="A126066270R">Data1!$GP$1:$GP$10,Data1!$GP$11:$GP$17</definedName>
    <definedName name="A126066270R_Data">Data1!$GP$11:$GP$17</definedName>
    <definedName name="A126066270R_Latest">Data1!$GP$17</definedName>
    <definedName name="A126066274X">Data2!$AL$1:$AL$10,Data2!$AL$11:$AL$17</definedName>
    <definedName name="A126066274X_Data">Data2!$AL$11:$AL$17</definedName>
    <definedName name="A126066274X_Latest">Data2!$AL$17</definedName>
    <definedName name="A126066278J">Data1!$BN$1:$BN$10,Data1!$BN$11:$BN$17</definedName>
    <definedName name="A126066278J_Data">Data1!$BN$11:$BN$17</definedName>
    <definedName name="A126066278J_Latest">Data1!$BN$17</definedName>
    <definedName name="A126066282X">Data1!$EH$1:$EH$10,Data1!$EH$11:$EH$17</definedName>
    <definedName name="A126066282X_Data">Data1!$EH$11:$EH$17</definedName>
    <definedName name="A126066282X_Latest">Data1!$EH$17</definedName>
    <definedName name="A126066286J">Data1!$FC$1:$FC$10,Data1!$FC$11:$FC$17</definedName>
    <definedName name="A126066286J_Data">Data1!$FC$11:$FC$17</definedName>
    <definedName name="A126066286J_Latest">Data1!$FC$17</definedName>
    <definedName name="A126066290X">Data2!$DF$1:$DF$10,Data2!$DF$11:$DF$17</definedName>
    <definedName name="A126066290X_Data">Data2!$DF$11:$DF$17</definedName>
    <definedName name="A126066290X_Latest">Data2!$DF$17</definedName>
    <definedName name="A126066294J">Data2!$FB$1:$FB$10,Data2!$FB$11:$FB$17</definedName>
    <definedName name="A126066294J_Data">Data2!$FB$11:$FB$17</definedName>
    <definedName name="A126066294J_Latest">Data2!$FB$17</definedName>
    <definedName name="A126066298T">Data1!$R$1:$R$10,Data1!$R$11:$R$17</definedName>
    <definedName name="A126066298T_Data">Data1!$R$11:$R$17</definedName>
    <definedName name="A126066298T_Latest">Data1!$R$17</definedName>
    <definedName name="A126066302W">Data1!$FU$1:$FU$10,Data1!$FU$11:$FU$17</definedName>
    <definedName name="A126066302W_Data">Data1!$FU$11:$FU$17</definedName>
    <definedName name="A126066302W_Latest">Data1!$FU$17</definedName>
    <definedName name="A126066306F">Data1!$II$1:$II$10,Data1!$II$11:$II$17</definedName>
    <definedName name="A126066306F_Data">Data1!$II$11:$II$17</definedName>
    <definedName name="A126066306F_Latest">Data1!$II$17</definedName>
    <definedName name="A126066310W">Data1!$AP$1:$AP$10,Data1!$AP$11:$AP$17</definedName>
    <definedName name="A126066310W_Data">Data1!$AP$11:$AP$17</definedName>
    <definedName name="A126066310W_Latest">Data1!$AP$17</definedName>
    <definedName name="A126066314F">Data1!$CL$1:$CL$10,Data1!$CL$11:$CL$17</definedName>
    <definedName name="A126066314F_Data">Data1!$CL$11:$CL$17</definedName>
    <definedName name="A126066314F_Latest">Data1!$CL$17</definedName>
    <definedName name="A126066318R">Data1!$DJ$1:$DJ$10,Data1!$DJ$11:$DJ$17</definedName>
    <definedName name="A126066318R_Data">Data1!$DJ$11:$DJ$17</definedName>
    <definedName name="A126066318R_Latest">Data1!$DJ$17</definedName>
    <definedName name="A126066322F">Data1!$HN$1:$HN$10,Data1!$HN$11:$HN$17</definedName>
    <definedName name="A126066322F_Data">Data1!$HN$11:$HN$17</definedName>
    <definedName name="A126066322F_Latest">Data1!$HN$17</definedName>
    <definedName name="A126066326R">Data2!$N$1:$N$10,Data2!$N$11:$N$17</definedName>
    <definedName name="A126066326R_Data">Data2!$N$11:$N$17</definedName>
    <definedName name="A126066326R_Latest">Data2!$N$17</definedName>
    <definedName name="A126066330F">Data23!$GL$1:$GL$10,Data23!$GL$11:$GL$17</definedName>
    <definedName name="A126066330F_Data">Data23!$GL$11:$GL$17</definedName>
    <definedName name="A126066330F_Latest">Data23!$GL$17</definedName>
    <definedName name="A126066334R">Data23!$HJ$1:$HJ$10,Data23!$HJ$11:$HJ$17</definedName>
    <definedName name="A126066334R_Data">Data23!$HJ$11:$HJ$17</definedName>
    <definedName name="A126066334R_Latest">Data23!$HJ$17</definedName>
    <definedName name="A126066338X">Data24!$P$1:$P$10,Data24!$P$11:$P$17</definedName>
    <definedName name="A126066338X_Data">Data24!$P$11:$P$17</definedName>
    <definedName name="A126066338X_Latest">Data24!$P$17</definedName>
    <definedName name="A126066342R">Data23!$CB$1:$CB$10,Data23!$CB$11:$CB$17</definedName>
    <definedName name="A126066342R_Data">Data23!$CB$11:$CB$17</definedName>
    <definedName name="A126066342R_Latest">Data23!$CB$17</definedName>
    <definedName name="A126066346X">Data23!$FN$1:$FN$10,Data23!$FN$11:$FN$17</definedName>
    <definedName name="A126066346X_Data">Data23!$FN$11:$FN$17</definedName>
    <definedName name="A126066346X_Latest">Data23!$FN$17</definedName>
    <definedName name="A126066350R">Data22!$GP$1:$GP$10,Data22!$GP$11:$GP$17</definedName>
    <definedName name="A126066350R_Data">Data22!$GP$11:$GP$17</definedName>
    <definedName name="A126066350R_Latest">Data22!$GP$17</definedName>
    <definedName name="A126066354X">Data23!$T$1:$T$10,Data23!$T$11:$T$17</definedName>
    <definedName name="A126066354X_Data">Data23!$T$11:$T$17</definedName>
    <definedName name="A126066354X_Latest">Data23!$T$17</definedName>
    <definedName name="A126066358J">Data23!$AO$1:$AO$10,Data23!$AO$11:$AO$17</definedName>
    <definedName name="A126066358J_Data">Data23!$AO$11:$AO$17</definedName>
    <definedName name="A126066358J_Latest">Data23!$AO$17</definedName>
    <definedName name="A126066362X">Data23!$IH$1:$IH$10,Data23!$IH$11:$IH$17</definedName>
    <definedName name="A126066362X_Data">Data23!$IH$11:$IH$17</definedName>
    <definedName name="A126066362X_Latest">Data23!$IH$17</definedName>
    <definedName name="A126066366J">Data24!$AN$1:$AN$10,Data24!$AN$11:$AN$17</definedName>
    <definedName name="A126066366J_Data">Data24!$AN$11:$AN$17</definedName>
    <definedName name="A126066366J_Latest">Data24!$AN$17</definedName>
    <definedName name="A126066370X">Data22!$ET$1:$ET$10,Data22!$ET$11:$ET$17</definedName>
    <definedName name="A126066370X_Data">Data22!$ET$11:$ET$17</definedName>
    <definedName name="A126066370X_Latest">Data22!$ET$17</definedName>
    <definedName name="A126066374J">Data23!$BG$1:$BG$10,Data23!$BG$11:$BG$17</definedName>
    <definedName name="A126066374J_Data">Data23!$BG$11:$BG$17</definedName>
    <definedName name="A126066374J_Latest">Data23!$BG$17</definedName>
    <definedName name="A126066378T">Data23!$DU$1:$DU$10,Data23!$DU$11:$DU$17</definedName>
    <definedName name="A126066378T_Data">Data23!$DU$11:$DU$17</definedName>
    <definedName name="A126066378T_Latest">Data23!$DU$17</definedName>
    <definedName name="A126066382J">Data22!$FR$1:$FR$10,Data22!$FR$11:$FR$17</definedName>
    <definedName name="A126066382J_Data">Data22!$FR$11:$FR$17</definedName>
    <definedName name="A126066382J_Latest">Data22!$FR$17</definedName>
    <definedName name="A126066386T">Data22!$HN$1:$HN$10,Data22!$HN$11:$HN$17</definedName>
    <definedName name="A126066386T_Data">Data22!$HN$11:$HN$17</definedName>
    <definedName name="A126066386T_Latest">Data22!$HN$17</definedName>
    <definedName name="A126066390J">Data22!$IL$1:$IL$10,Data22!$IL$11:$IL$17</definedName>
    <definedName name="A126066390J_Data">Data22!$IL$11:$IL$17</definedName>
    <definedName name="A126066390J_Latest">Data22!$IL$17</definedName>
    <definedName name="A126066394T">Data23!$CZ$1:$CZ$10,Data23!$CZ$11:$CZ$17</definedName>
    <definedName name="A126066394T_Data">Data23!$CZ$11:$CZ$17</definedName>
    <definedName name="A126066394T_Latest">Data23!$CZ$17</definedName>
    <definedName name="A126066398A">Data23!$EP$1:$EP$10,Data23!$EP$11:$EP$17</definedName>
    <definedName name="A126066398A_Data">Data23!$EP$11:$EP$17</definedName>
    <definedName name="A126066398A_Latest">Data23!$EP$17</definedName>
    <definedName name="A126066402F">Data13!$HB$1:$HB$10,Data13!$HB$11:$HB$17</definedName>
    <definedName name="A126066402F_Data">Data13!$HB$11:$HB$17</definedName>
    <definedName name="A126066402F_Latest">Data13!$HB$17</definedName>
    <definedName name="A126066406R">Data13!$HZ$1:$HZ$10,Data13!$HZ$11:$HZ$17</definedName>
    <definedName name="A126066406R_Data">Data13!$HZ$11:$HZ$17</definedName>
    <definedName name="A126066406R_Latest">Data13!$HZ$17</definedName>
    <definedName name="A126066410F">Data14!$AF$1:$AF$10,Data14!$AF$11:$AF$17</definedName>
    <definedName name="A126066410F_Data">Data14!$AF$11:$AF$17</definedName>
    <definedName name="A126066410F_Latest">Data14!$AF$17</definedName>
    <definedName name="A126066414R">Data13!$CR$1:$CR$10,Data13!$CR$11:$CR$17</definedName>
    <definedName name="A126066414R_Data">Data13!$CR$11:$CR$17</definedName>
    <definedName name="A126066414R_Latest">Data13!$CR$17</definedName>
    <definedName name="A126066418X">Data13!$GD$1:$GD$10,Data13!$GD$11:$GD$17</definedName>
    <definedName name="A126066418X_Data">Data13!$GD$11:$GD$17</definedName>
    <definedName name="A126066418X_Latest">Data13!$GD$17</definedName>
    <definedName name="A126066422R">Data12!$HF$1:$HF$10,Data12!$HF$11:$HF$17</definedName>
    <definedName name="A126066422R_Data">Data12!$HF$11:$HF$17</definedName>
    <definedName name="A126066422R_Latest">Data12!$HF$17</definedName>
    <definedName name="A126066426X">Data13!$AJ$1:$AJ$10,Data13!$AJ$11:$AJ$17</definedName>
    <definedName name="A126066426X_Data">Data13!$AJ$11:$AJ$17</definedName>
    <definedName name="A126066426X_Latest">Data13!$AJ$17</definedName>
    <definedName name="A126066430R">Data13!$BE$1:$BE$10,Data13!$BE$11:$BE$17</definedName>
    <definedName name="A126066430R_Data">Data13!$BE$11:$BE$17</definedName>
    <definedName name="A126066430R_Latest">Data13!$BE$17</definedName>
    <definedName name="A126066434X">Data14!$H$1:$H$10,Data14!$H$11:$H$17</definedName>
    <definedName name="A126066434X_Data">Data14!$H$11:$H$17</definedName>
    <definedName name="A126066434X_Latest">Data14!$H$17</definedName>
    <definedName name="A126066438J">Data14!$BD$1:$BD$10,Data14!$BD$11:$BD$17</definedName>
    <definedName name="A126066438J_Data">Data14!$BD$11:$BD$17</definedName>
    <definedName name="A126066438J_Latest">Data14!$BD$17</definedName>
    <definedName name="A126066442X">Data12!$FJ$1:$FJ$10,Data12!$FJ$11:$FJ$17</definedName>
    <definedName name="A126066442X_Data">Data12!$FJ$11:$FJ$17</definedName>
    <definedName name="A126066442X_Latest">Data12!$FJ$17</definedName>
    <definedName name="A126066446J">Data13!$BW$1:$BW$10,Data13!$BW$11:$BW$17</definedName>
    <definedName name="A126066446J_Data">Data13!$BW$11:$BW$17</definedName>
    <definedName name="A126066446J_Latest">Data13!$BW$17</definedName>
    <definedName name="A126066450X">Data13!$EK$1:$EK$10,Data13!$EK$11:$EK$17</definedName>
    <definedName name="A126066450X_Data">Data13!$EK$11:$EK$17</definedName>
    <definedName name="A126066450X_Latest">Data13!$EK$17</definedName>
    <definedName name="A126066454J">Data12!$GH$1:$GH$10,Data12!$GH$11:$GH$17</definedName>
    <definedName name="A126066454J_Data">Data12!$GH$11:$GH$17</definedName>
    <definedName name="A126066454J_Latest">Data12!$GH$17</definedName>
    <definedName name="A126066458T">Data12!$ID$1:$ID$10,Data12!$ID$11:$ID$17</definedName>
    <definedName name="A126066458T_Data">Data12!$ID$11:$ID$17</definedName>
    <definedName name="A126066458T_Latest">Data12!$ID$17</definedName>
    <definedName name="A126066462J">Data13!$L$1:$L$10,Data13!$L$11:$L$17</definedName>
    <definedName name="A126066462J_Data">Data13!$L$11:$L$17</definedName>
    <definedName name="A126066462J_Latest">Data13!$L$17</definedName>
    <definedName name="A126066466T">Data13!$DP$1:$DP$10,Data13!$DP$11:$DP$17</definedName>
    <definedName name="A126066466T_Data">Data13!$DP$11:$DP$17</definedName>
    <definedName name="A126066466T_Latest">Data13!$DP$17</definedName>
    <definedName name="A126066470J">Data13!$FF$1:$FF$10,Data13!$FF$11:$FF$17</definedName>
    <definedName name="A126066470J_Data">Data13!$FF$11:$FF$17</definedName>
    <definedName name="A126066470J_Latest">Data13!$FF$17</definedName>
    <definedName name="A126066474T">Data18!$GT$1:$GT$10,Data18!$GT$11:$GT$17</definedName>
    <definedName name="A126066474T_Data">Data18!$GT$11:$GT$17</definedName>
    <definedName name="A126066474T_Latest">Data18!$GT$17</definedName>
    <definedName name="A126066478A">Data18!$HR$1:$HR$10,Data18!$HR$11:$HR$17</definedName>
    <definedName name="A126066478A_Data">Data18!$HR$11:$HR$17</definedName>
    <definedName name="A126066478A_Latest">Data18!$HR$17</definedName>
    <definedName name="A126066482T">Data19!$X$1:$X$10,Data19!$X$11:$X$17</definedName>
    <definedName name="A126066482T_Data">Data19!$X$11:$X$17</definedName>
    <definedName name="A126066482T_Latest">Data19!$X$17</definedName>
    <definedName name="A126066486A">Data18!$CJ$1:$CJ$10,Data18!$CJ$11:$CJ$17</definedName>
    <definedName name="A126066486A_Data">Data18!$CJ$11:$CJ$17</definedName>
    <definedName name="A126066486A_Latest">Data18!$CJ$17</definedName>
    <definedName name="A126066490T">Data18!$FV$1:$FV$10,Data18!$FV$11:$FV$17</definedName>
    <definedName name="A126066490T_Data">Data18!$FV$11:$FV$17</definedName>
    <definedName name="A126066490T_Latest">Data18!$FV$17</definedName>
    <definedName name="A126066494A">Data17!$GX$1:$GX$10,Data17!$GX$11:$GX$17</definedName>
    <definedName name="A126066494A_Data">Data17!$GX$11:$GX$17</definedName>
    <definedName name="A126066494A_Latest">Data17!$GX$17</definedName>
    <definedName name="A126066498K">Data18!$AB$1:$AB$10,Data18!$AB$11:$AB$17</definedName>
    <definedName name="A126066498K_Data">Data18!$AB$11:$AB$17</definedName>
    <definedName name="A126066498K_Latest">Data18!$AB$17</definedName>
    <definedName name="A126066502R">Data18!$AW$1:$AW$10,Data18!$AW$11:$AW$17</definedName>
    <definedName name="A126066502R_Data">Data18!$AW$11:$AW$17</definedName>
    <definedName name="A126066502R_Latest">Data18!$AW$17</definedName>
    <definedName name="A126066506X">Data18!$IP$1:$IP$10,Data18!$IP$11:$IP$17</definedName>
    <definedName name="A126066506X_Data">Data18!$IP$11:$IP$17</definedName>
    <definedName name="A126066506X_Latest">Data18!$IP$17</definedName>
    <definedName name="A126066510R">Data19!$AV$1:$AV$10,Data19!$AV$11:$AV$17</definedName>
    <definedName name="A126066510R_Data">Data19!$AV$11:$AV$17</definedName>
    <definedName name="A126066510R_Latest">Data19!$AV$17</definedName>
    <definedName name="A126066514X">Data17!$FB$1:$FB$10,Data17!$FB$11:$FB$17</definedName>
    <definedName name="A126066514X_Data">Data17!$FB$11:$FB$17</definedName>
    <definedName name="A126066514X_Latest">Data17!$FB$17</definedName>
    <definedName name="A126066518J">Data18!$BO$1:$BO$10,Data18!$BO$11:$BO$17</definedName>
    <definedName name="A126066518J_Data">Data18!$BO$11:$BO$17</definedName>
    <definedName name="A126066518J_Latest">Data18!$BO$17</definedName>
    <definedName name="A126066522X">Data18!$EC$1:$EC$10,Data18!$EC$11:$EC$17</definedName>
    <definedName name="A126066522X_Data">Data18!$EC$11:$EC$17</definedName>
    <definedName name="A126066522X_Latest">Data18!$EC$17</definedName>
    <definedName name="A126066526J">Data17!$FZ$1:$FZ$10,Data17!$FZ$11:$FZ$17</definedName>
    <definedName name="A126066526J_Data">Data17!$FZ$11:$FZ$17</definedName>
    <definedName name="A126066526J_Latest">Data17!$FZ$17</definedName>
    <definedName name="A126066530X">Data17!$HV$1:$HV$10,Data17!$HV$11:$HV$17</definedName>
    <definedName name="A126066530X_Data">Data17!$HV$11:$HV$17</definedName>
    <definedName name="A126066530X_Latest">Data17!$HV$17</definedName>
    <definedName name="A126066534J">Data18!$D$1:$D$10,Data18!$D$11:$D$17</definedName>
    <definedName name="A126066534J_Data">Data18!$D$11:$D$17</definedName>
    <definedName name="A126066534J_Latest">Data18!$D$17</definedName>
    <definedName name="A126066538T">Data18!$DH$1:$DH$10,Data18!$DH$11:$DH$17</definedName>
    <definedName name="A126066538T_Data">Data18!$DH$11:$DH$17</definedName>
    <definedName name="A126066538T_Latest">Data18!$DH$17</definedName>
    <definedName name="A126066542J">Data18!$EX$1:$EX$10,Data18!$EX$11:$EX$17</definedName>
    <definedName name="A126066542J_Data">Data18!$EX$11:$EX$17</definedName>
    <definedName name="A126066542J_Latest">Data18!$EX$17</definedName>
    <definedName name="A126066546T">Data20!$DL$1:$DL$10,Data20!$DL$11:$DL$17</definedName>
    <definedName name="A126066546T_Data">Data20!$DL$11:$DL$17</definedName>
    <definedName name="A126066546T_Latest">Data20!$DL$17</definedName>
    <definedName name="A126066550J">Data20!$EJ$1:$EJ$10,Data20!$EJ$11:$EJ$17</definedName>
    <definedName name="A126066550J_Data">Data20!$EJ$11:$EJ$17</definedName>
    <definedName name="A126066550J_Latest">Data20!$EJ$17</definedName>
    <definedName name="A126066554T">Data20!$GF$1:$GF$10,Data20!$GF$11:$GF$17</definedName>
    <definedName name="A126066554T_Data">Data20!$GF$11:$GF$17</definedName>
    <definedName name="A126066554T_Latest">Data20!$GF$17</definedName>
    <definedName name="A126066558A">Data20!$B$1:$B$10,Data20!$B$11:$B$17</definedName>
    <definedName name="A126066558A_Data">Data20!$B$11:$B$17</definedName>
    <definedName name="A126066558A_Latest">Data20!$B$17</definedName>
    <definedName name="A126066562T">Data20!$CN$1:$CN$10,Data20!$CN$11:$CN$17</definedName>
    <definedName name="A126066562T_Data">Data20!$CN$11:$CN$17</definedName>
    <definedName name="A126066562T_Latest">Data20!$CN$17</definedName>
    <definedName name="A126066566A">Data19!$DP$1:$DP$10,Data19!$DP$11:$DP$17</definedName>
    <definedName name="A126066566A_Data">Data19!$DP$11:$DP$17</definedName>
    <definedName name="A126066566A_Latest">Data19!$DP$17</definedName>
    <definedName name="A126066570T">Data19!$GJ$1:$GJ$10,Data19!$GJ$11:$GJ$17</definedName>
    <definedName name="A126066570T_Data">Data19!$GJ$11:$GJ$17</definedName>
    <definedName name="A126066570T_Latest">Data19!$GJ$17</definedName>
    <definedName name="A126066574A">Data19!$HE$1:$HE$10,Data19!$HE$11:$HE$17</definedName>
    <definedName name="A126066574A_Data">Data19!$HE$11:$HE$17</definedName>
    <definedName name="A126066574A_Latest">Data19!$HE$17</definedName>
    <definedName name="A126066578K">Data20!$FH$1:$FH$10,Data20!$FH$11:$FH$17</definedName>
    <definedName name="A126066578K_Data">Data20!$FH$11:$FH$17</definedName>
    <definedName name="A126066578K_Latest">Data20!$FH$17</definedName>
    <definedName name="A126066582A">Data20!$HD$1:$HD$10,Data20!$HD$11:$HD$17</definedName>
    <definedName name="A126066582A_Data">Data20!$HD$11:$HD$17</definedName>
    <definedName name="A126066582A_Latest">Data20!$HD$17</definedName>
    <definedName name="A126066586K">Data19!$BT$1:$BT$10,Data19!$BT$11:$BT$17</definedName>
    <definedName name="A126066586K_Data">Data19!$BT$11:$BT$17</definedName>
    <definedName name="A126066586K_Latest">Data19!$BT$17</definedName>
    <definedName name="A126066590A">Data19!$HW$1:$HW$10,Data19!$HW$11:$HW$17</definedName>
    <definedName name="A126066590A_Data">Data19!$HW$11:$HW$17</definedName>
    <definedName name="A126066590A_Latest">Data19!$HW$17</definedName>
    <definedName name="A126066594K">Data20!$AU$1:$AU$10,Data20!$AU$11:$AU$17</definedName>
    <definedName name="A126066594K_Data">Data20!$AU$11:$AU$17</definedName>
    <definedName name="A126066594K_Latest">Data20!$AU$17</definedName>
    <definedName name="A126066598V">Data19!$CR$1:$CR$10,Data19!$CR$11:$CR$17</definedName>
    <definedName name="A126066598V_Data">Data19!$CR$11:$CR$17</definedName>
    <definedName name="A126066598V_Latest">Data19!$CR$17</definedName>
    <definedName name="A126066602X">Data19!$EN$1:$EN$10,Data19!$EN$11:$EN$17</definedName>
    <definedName name="A126066602X_Data">Data19!$EN$11:$EN$17</definedName>
    <definedName name="A126066602X_Latest">Data19!$EN$17</definedName>
    <definedName name="A126066606J">Data19!$FL$1:$FL$10,Data19!$FL$11:$FL$17</definedName>
    <definedName name="A126066606J_Data">Data19!$FL$11:$FL$17</definedName>
    <definedName name="A126066606J_Latest">Data19!$FL$17</definedName>
    <definedName name="A126066610X">Data20!$Z$1:$Z$10,Data20!$Z$11:$Z$17</definedName>
    <definedName name="A126066610X_Data">Data20!$Z$11:$Z$17</definedName>
    <definedName name="A126066610X_Latest">Data20!$Z$17</definedName>
    <definedName name="A126066614J">Data20!$BP$1:$BP$10,Data20!$BP$11:$BP$17</definedName>
    <definedName name="A126066614J_Data">Data20!$BP$11:$BP$17</definedName>
    <definedName name="A126066614J_Latest">Data20!$BP$17</definedName>
    <definedName name="A126066618T">Data22!$AD$1:$AD$10,Data22!$AD$11:$AD$17</definedName>
    <definedName name="A126066618T_Data">Data22!$AD$11:$AD$17</definedName>
    <definedName name="A126066618T_Latest">Data22!$AD$17</definedName>
    <definedName name="A126066622J">Data22!$BB$1:$BB$10,Data22!$BB$11:$BB$17</definedName>
    <definedName name="A126066622J_Data">Data22!$BB$11:$BB$17</definedName>
    <definedName name="A126066622J_Latest">Data22!$BB$17</definedName>
    <definedName name="A126066626T">Data22!$CX$1:$CX$10,Data22!$CX$11:$CX$17</definedName>
    <definedName name="A126066626T_Data">Data22!$CX$11:$CX$17</definedName>
    <definedName name="A126066626T_Latest">Data22!$CX$17</definedName>
    <definedName name="A126066630J">Data21!$FJ$1:$FJ$10,Data21!$FJ$11:$FJ$17</definedName>
    <definedName name="A126066630J_Data">Data21!$FJ$11:$FJ$17</definedName>
    <definedName name="A126066630J_Latest">Data21!$FJ$17</definedName>
    <definedName name="A126066634T">Data22!$F$1:$F$10,Data22!$F$11:$F$17</definedName>
    <definedName name="A126066634T_Data">Data22!$F$11:$F$17</definedName>
    <definedName name="A126066634T_Latest">Data22!$F$17</definedName>
    <definedName name="A126066638A">Data21!$AH$1:$AH$10,Data21!$AH$11:$AH$17</definedName>
    <definedName name="A126066638A_Data">Data21!$AH$11:$AH$17</definedName>
    <definedName name="A126066638A_Latest">Data21!$AH$17</definedName>
    <definedName name="A126066642T">Data21!$DB$1:$DB$10,Data21!$DB$11:$DB$17</definedName>
    <definedName name="A126066642T_Data">Data21!$DB$11:$DB$17</definedName>
    <definedName name="A126066642T_Latest">Data21!$DB$17</definedName>
    <definedName name="A126066646A">Data21!$DW$1:$DW$10,Data21!$DW$11:$DW$17</definedName>
    <definedName name="A126066646A_Data">Data21!$DW$11:$DW$17</definedName>
    <definedName name="A126066646A_Latest">Data21!$DW$17</definedName>
    <definedName name="A126066650T">Data22!$BZ$1:$BZ$10,Data22!$BZ$11:$BZ$17</definedName>
    <definedName name="A126066650T_Data">Data22!$BZ$11:$BZ$17</definedName>
    <definedName name="A126066650T_Latest">Data22!$BZ$17</definedName>
    <definedName name="A126066654A">Data22!$DV$1:$DV$10,Data22!$DV$11:$DV$17</definedName>
    <definedName name="A126066654A_Data">Data22!$DV$11:$DV$17</definedName>
    <definedName name="A126066654A_Latest">Data22!$DV$17</definedName>
    <definedName name="A126066658K">Data20!$IB$1:$IB$10,Data20!$IB$11:$IB$17</definedName>
    <definedName name="A126066658K_Data">Data20!$IB$11:$IB$17</definedName>
    <definedName name="A126066658K_Latest">Data20!$IB$17</definedName>
    <definedName name="A126066662A">Data21!$EO$1:$EO$10,Data21!$EO$11:$EO$17</definedName>
    <definedName name="A126066662A_Data">Data21!$EO$11:$EO$17</definedName>
    <definedName name="A126066662A_Latest">Data21!$EO$17</definedName>
    <definedName name="A126066666K">Data21!$HC$1:$HC$10,Data21!$HC$11:$HC$17</definedName>
    <definedName name="A126066666K_Data">Data21!$HC$11:$HC$17</definedName>
    <definedName name="A126066666K_Latest">Data21!$HC$17</definedName>
    <definedName name="A126066670A">Data21!$J$1:$J$10,Data21!$J$11:$J$17</definedName>
    <definedName name="A126066670A_Data">Data21!$J$11:$J$17</definedName>
    <definedName name="A126066670A_Latest">Data21!$J$17</definedName>
    <definedName name="A126066674K">Data21!$BF$1:$BF$10,Data21!$BF$11:$BF$17</definedName>
    <definedName name="A126066674K_Data">Data21!$BF$11:$BF$17</definedName>
    <definedName name="A126066674K_Latest">Data21!$BF$17</definedName>
    <definedName name="A126066678V">Data21!$CD$1:$CD$10,Data21!$CD$11:$CD$17</definedName>
    <definedName name="A126066678V_Data">Data21!$CD$11:$CD$17</definedName>
    <definedName name="A126066678V_Latest">Data21!$CD$17</definedName>
    <definedName name="A126066682K">Data21!$GH$1:$GH$10,Data21!$GH$11:$GH$17</definedName>
    <definedName name="A126066682K_Data">Data21!$GH$11:$GH$17</definedName>
    <definedName name="A126066682K_Latest">Data21!$GH$17</definedName>
    <definedName name="A126066686V">Data21!$HX$1:$HX$10,Data21!$HX$11:$HX$17</definedName>
    <definedName name="A126066686V_Data">Data21!$HX$11:$HX$17</definedName>
    <definedName name="A126066686V_Latest">Data21!$HX$17</definedName>
    <definedName name="A126066690K">Data12!$AT$1:$AT$10,Data12!$AT$11:$AT$17</definedName>
    <definedName name="A126066690K_Data">Data12!$AT$11:$AT$17</definedName>
    <definedName name="A126066690K_Latest">Data12!$AT$17</definedName>
    <definedName name="A126066694V">Data12!$BR$1:$BR$10,Data12!$BR$11:$BR$17</definedName>
    <definedName name="A126066694V_Data">Data12!$BR$11:$BR$17</definedName>
    <definedName name="A126066694V_Latest">Data12!$BR$17</definedName>
    <definedName name="A126066698C">Data12!$DN$1:$DN$10,Data12!$DN$11:$DN$17</definedName>
    <definedName name="A126066698C_Data">Data12!$DN$11:$DN$17</definedName>
    <definedName name="A126066698C_Latest">Data12!$DN$17</definedName>
    <definedName name="A126066702J">Data11!$FZ$1:$FZ$10,Data11!$FZ$11:$FZ$17</definedName>
    <definedName name="A126066702J_Data">Data11!$FZ$11:$FZ$17</definedName>
    <definedName name="A126066702J_Latest">Data11!$FZ$17</definedName>
    <definedName name="A126066706T">Data12!$V$1:$V$10,Data12!$V$11:$V$17</definedName>
    <definedName name="A126066706T_Data">Data12!$V$11:$V$17</definedName>
    <definedName name="A126066706T_Latest">Data12!$V$17</definedName>
    <definedName name="A126066710J">Data11!$AX$1:$AX$10,Data11!$AX$11:$AX$17</definedName>
    <definedName name="A126066710J_Data">Data11!$AX$11:$AX$17</definedName>
    <definedName name="A126066710J_Latest">Data11!$AX$17</definedName>
    <definedName name="A126066714T">Data11!$DR$1:$DR$10,Data11!$DR$11:$DR$17</definedName>
    <definedName name="A126066714T_Data">Data11!$DR$11:$DR$17</definedName>
    <definedName name="A126066714T_Latest">Data11!$DR$17</definedName>
    <definedName name="A126066718A">Data11!$EM$1:$EM$10,Data11!$EM$11:$EM$17</definedName>
    <definedName name="A126066718A_Data">Data11!$EM$11:$EM$17</definedName>
    <definedName name="A126066718A_Latest">Data11!$EM$17</definedName>
    <definedName name="A126066722T">Data12!$CP$1:$CP$10,Data12!$CP$11:$CP$17</definedName>
    <definedName name="A126066722T_Data">Data12!$CP$11:$CP$17</definedName>
    <definedName name="A126066722T_Latest">Data12!$CP$17</definedName>
    <definedName name="A126066726A">Data12!$EL$1:$EL$10,Data12!$EL$11:$EL$17</definedName>
    <definedName name="A126066726A_Data">Data12!$EL$11:$EL$17</definedName>
    <definedName name="A126066726A_Latest">Data12!$EL$17</definedName>
    <definedName name="A126066730T">Data11!$B$1:$B$10,Data11!$B$11:$B$17</definedName>
    <definedName name="A126066730T_Data">Data11!$B$11:$B$17</definedName>
    <definedName name="A126066730T_Latest">Data11!$B$17</definedName>
    <definedName name="A126066734A">Data11!$FE$1:$FE$10,Data11!$FE$11:$FE$17</definedName>
    <definedName name="A126066734A_Data">Data11!$FE$11:$FE$17</definedName>
    <definedName name="A126066734A_Latest">Data11!$FE$17</definedName>
    <definedName name="A126066738K">Data11!$HS$1:$HS$10,Data11!$HS$11:$HS$17</definedName>
    <definedName name="A126066738K_Data">Data11!$HS$11:$HS$17</definedName>
    <definedName name="A126066738K_Latest">Data11!$HS$17</definedName>
    <definedName name="A126066742A">Data11!$Z$1:$Z$10,Data11!$Z$11:$Z$17</definedName>
    <definedName name="A126066742A_Data">Data11!$Z$11:$Z$17</definedName>
    <definedName name="A126066742A_Latest">Data11!$Z$17</definedName>
    <definedName name="A126066746K">Data11!$BV$1:$BV$10,Data11!$BV$11:$BV$17</definedName>
    <definedName name="A126066746K_Data">Data11!$BV$11:$BV$17</definedName>
    <definedName name="A126066746K_Latest">Data11!$BV$17</definedName>
    <definedName name="A126066750A">Data11!$CT$1:$CT$10,Data11!$CT$11:$CT$17</definedName>
    <definedName name="A126066750A_Data">Data11!$CT$11:$CT$17</definedName>
    <definedName name="A126066750A_Latest">Data11!$CT$17</definedName>
    <definedName name="A126066754K">Data11!$GX$1:$GX$10,Data11!$GX$11:$GX$17</definedName>
    <definedName name="A126066754K_Data">Data11!$GX$11:$GX$17</definedName>
    <definedName name="A126066754K_Latest">Data11!$GX$17</definedName>
    <definedName name="A126066758V">Data11!$IN$1:$IN$10,Data11!$IN$11:$IN$17</definedName>
    <definedName name="A126066758V_Data">Data11!$IN$11:$IN$17</definedName>
    <definedName name="A126066758V_Latest">Data11!$IN$17</definedName>
    <definedName name="A126066762K">Data15!$DT$1:$DT$10,Data15!$DT$11:$DT$17</definedName>
    <definedName name="A126066762K_Data">Data15!$DT$11:$DT$17</definedName>
    <definedName name="A126066762K_Latest">Data15!$DT$17</definedName>
    <definedName name="A126066766V">Data15!$ER$1:$ER$10,Data15!$ER$11:$ER$17</definedName>
    <definedName name="A126066766V_Data">Data15!$ER$11:$ER$17</definedName>
    <definedName name="A126066766V_Latest">Data15!$ER$17</definedName>
    <definedName name="A126066770K">Data15!$GN$1:$GN$10,Data15!$GN$11:$GN$17</definedName>
    <definedName name="A126066770K_Data">Data15!$GN$11:$GN$17</definedName>
    <definedName name="A126066770K_Latest">Data15!$GN$17</definedName>
    <definedName name="A126066774V">Data15!$J$1:$J$10,Data15!$J$11:$J$17</definedName>
    <definedName name="A126066774V_Data">Data15!$J$11:$J$17</definedName>
    <definedName name="A126066774V_Latest">Data15!$J$17</definedName>
    <definedName name="A126066778C">Data15!$CV$1:$CV$10,Data15!$CV$11:$CV$17</definedName>
    <definedName name="A126066778C_Data">Data15!$CV$11:$CV$17</definedName>
    <definedName name="A126066778C_Latest">Data15!$CV$17</definedName>
    <definedName name="A126066782V">Data14!$DX$1:$DX$10,Data14!$DX$11:$DX$17</definedName>
    <definedName name="A126066782V_Data">Data14!$DX$11:$DX$17</definedName>
    <definedName name="A126066782V_Latest">Data14!$DX$17</definedName>
    <definedName name="A126066786C">Data14!$GR$1:$GR$10,Data14!$GR$11:$GR$17</definedName>
    <definedName name="A126066786C_Data">Data14!$GR$11:$GR$17</definedName>
    <definedName name="A126066786C_Latest">Data14!$GR$17</definedName>
    <definedName name="A126066790V">Data14!$HM$1:$HM$10,Data14!$HM$11:$HM$17</definedName>
    <definedName name="A126066790V_Data">Data14!$HM$11:$HM$17</definedName>
    <definedName name="A126066790V_Latest">Data14!$HM$17</definedName>
    <definedName name="A126066794C">Data15!$FP$1:$FP$10,Data15!$FP$11:$FP$17</definedName>
    <definedName name="A126066794C_Data">Data15!$FP$11:$FP$17</definedName>
    <definedName name="A126066794C_Latest">Data15!$FP$17</definedName>
    <definedName name="A126066798L">Data15!$HL$1:$HL$10,Data15!$HL$11:$HL$17</definedName>
    <definedName name="A126066798L_Data">Data15!$HL$11:$HL$17</definedName>
    <definedName name="A126066798L_Latest">Data15!$HL$17</definedName>
    <definedName name="A126066802T">Data14!$CB$1:$CB$10,Data14!$CB$11:$CB$17</definedName>
    <definedName name="A126066802T_Data">Data14!$CB$11:$CB$17</definedName>
    <definedName name="A126066802T_Latest">Data14!$CB$17</definedName>
    <definedName name="A126066806A">Data14!$IE$1:$IE$10,Data14!$IE$11:$IE$17</definedName>
    <definedName name="A126066806A_Data">Data14!$IE$11:$IE$17</definedName>
    <definedName name="A126066806A_Latest">Data14!$IE$17</definedName>
    <definedName name="A126066810T">Data15!$BC$1:$BC$10,Data15!$BC$11:$BC$17</definedName>
    <definedName name="A126066810T_Data">Data15!$BC$11:$BC$17</definedName>
    <definedName name="A126066810T_Latest">Data15!$BC$17</definedName>
    <definedName name="A126066814A">Data14!$CZ$1:$CZ$10,Data14!$CZ$11:$CZ$17</definedName>
    <definedName name="A126066814A_Data">Data14!$CZ$11:$CZ$17</definedName>
    <definedName name="A126066814A_Latest">Data14!$CZ$17</definedName>
    <definedName name="A126066818K">Data14!$EV$1:$EV$10,Data14!$EV$11:$EV$17</definedName>
    <definedName name="A126066818K_Data">Data14!$EV$11:$EV$17</definedName>
    <definedName name="A126066818K_Latest">Data14!$EV$17</definedName>
    <definedName name="A126066822A">Data14!$FT$1:$FT$10,Data14!$FT$11:$FT$17</definedName>
    <definedName name="A126066822A_Data">Data14!$FT$11:$FT$17</definedName>
    <definedName name="A126066822A_Latest">Data14!$FT$17</definedName>
    <definedName name="A126066826K">Data15!$AH$1:$AH$10,Data15!$AH$11:$AH$17</definedName>
    <definedName name="A126066826K_Data">Data15!$AH$11:$AH$17</definedName>
    <definedName name="A126066826K_Latest">Data15!$AH$17</definedName>
    <definedName name="A126066830A">Data15!$BX$1:$BX$10,Data15!$BX$11:$BX$17</definedName>
    <definedName name="A126066830A_Data">Data15!$BX$11:$BX$17</definedName>
    <definedName name="A126066830A_Latest">Data15!$BX$17</definedName>
    <definedName name="A126066834K">Data17!$AL$1:$AL$10,Data17!$AL$11:$AL$17</definedName>
    <definedName name="A126066834K_Data">Data17!$AL$11:$AL$17</definedName>
    <definedName name="A126066834K_Latest">Data17!$AL$17</definedName>
    <definedName name="A126066838V">Data17!$BJ$1:$BJ$10,Data17!$BJ$11:$BJ$17</definedName>
    <definedName name="A126066838V_Data">Data17!$BJ$11:$BJ$17</definedName>
    <definedName name="A126066838V_Latest">Data17!$BJ$17</definedName>
    <definedName name="A126066842K">Data17!$DF$1:$DF$10,Data17!$DF$11:$DF$17</definedName>
    <definedName name="A126066842K_Data">Data17!$DF$11:$DF$17</definedName>
    <definedName name="A126066842K_Latest">Data17!$DF$17</definedName>
    <definedName name="A126066846V">Data16!$FR$1:$FR$10,Data16!$FR$11:$FR$17</definedName>
    <definedName name="A126066846V_Data">Data16!$FR$11:$FR$17</definedName>
    <definedName name="A126066846V_Latest">Data16!$FR$17</definedName>
    <definedName name="A126066850K">Data17!$N$1:$N$10,Data17!$N$11:$N$17</definedName>
    <definedName name="A126066850K_Data">Data17!$N$11:$N$17</definedName>
    <definedName name="A126066850K_Latest">Data17!$N$17</definedName>
    <definedName name="A126066854V">Data16!$AP$1:$AP$10,Data16!$AP$11:$AP$17</definedName>
    <definedName name="A126066854V_Data">Data16!$AP$11:$AP$17</definedName>
    <definedName name="A126066854V_Latest">Data16!$AP$17</definedName>
    <definedName name="A126066858C">Data16!$DJ$1:$DJ$10,Data16!$DJ$11:$DJ$17</definedName>
    <definedName name="A126066858C_Data">Data16!$DJ$11:$DJ$17</definedName>
    <definedName name="A126066858C_Latest">Data16!$DJ$17</definedName>
    <definedName name="A126066862V">Data16!$EE$1:$EE$10,Data16!$EE$11:$EE$17</definedName>
    <definedName name="A126066862V_Data">Data16!$EE$11:$EE$17</definedName>
    <definedName name="A126066862V_Latest">Data16!$EE$17</definedName>
    <definedName name="A126066866C">Data17!$CH$1:$CH$10,Data17!$CH$11:$CH$17</definedName>
    <definedName name="A126066866C_Data">Data17!$CH$11:$CH$17</definedName>
    <definedName name="A126066866C_Latest">Data17!$CH$17</definedName>
    <definedName name="A126066870V">Data17!$ED$1:$ED$10,Data17!$ED$11:$ED$17</definedName>
    <definedName name="A126066870V_Data">Data17!$ED$11:$ED$17</definedName>
    <definedName name="A126066870V_Latest">Data17!$ED$17</definedName>
    <definedName name="A126066874C">Data15!$IJ$1:$IJ$10,Data15!$IJ$11:$IJ$17</definedName>
    <definedName name="A126066874C_Data">Data15!$IJ$11:$IJ$17</definedName>
    <definedName name="A126066874C_Latest">Data15!$IJ$17</definedName>
    <definedName name="A126066878L">Data16!$EW$1:$EW$10,Data16!$EW$11:$EW$17</definedName>
    <definedName name="A126066878L_Data">Data16!$EW$11:$EW$17</definedName>
    <definedName name="A126066878L_Latest">Data16!$EW$17</definedName>
    <definedName name="A126066882C">Data16!$HK$1:$HK$10,Data16!$HK$11:$HK$17</definedName>
    <definedName name="A126066882C_Data">Data16!$HK$11:$HK$17</definedName>
    <definedName name="A126066882C_Latest">Data16!$HK$17</definedName>
    <definedName name="A126066886L">Data16!$R$1:$R$10,Data16!$R$11:$R$17</definedName>
    <definedName name="A126066886L_Data">Data16!$R$11:$R$17</definedName>
    <definedName name="A126066886L_Latest">Data16!$R$17</definedName>
    <definedName name="A126066890C">Data16!$BN$1:$BN$10,Data16!$BN$11:$BN$17</definedName>
    <definedName name="A126066890C_Data">Data16!$BN$11:$BN$17</definedName>
    <definedName name="A126066890C_Latest">Data16!$BN$17</definedName>
    <definedName name="A126066894L">Data16!$CL$1:$CL$10,Data16!$CL$11:$CL$17</definedName>
    <definedName name="A126066894L_Data">Data16!$CL$11:$CL$17</definedName>
    <definedName name="A126066894L_Latest">Data16!$CL$17</definedName>
    <definedName name="A126066898W">Data16!$GP$1:$GP$10,Data16!$GP$11:$GP$17</definedName>
    <definedName name="A126066898W_Data">Data16!$GP$11:$GP$17</definedName>
    <definedName name="A126066898W_Latest">Data16!$GP$17</definedName>
    <definedName name="A126066902A">Data16!$IF$1:$IF$10,Data16!$IF$11:$IF$17</definedName>
    <definedName name="A126066902A_Data">Data16!$IF$11:$IF$17</definedName>
    <definedName name="A126066902A_Latest">Data16!$IF$17</definedName>
    <definedName name="A126066906K">Data2!$BA$1:$BA$10,Data2!$BA$11:$BA$17</definedName>
    <definedName name="A126066906K_Data">Data2!$BA$11:$BA$17</definedName>
    <definedName name="A126066906K_Latest">Data2!$BA$17</definedName>
    <definedName name="A126066910A">Data2!$BY$1:$BY$10,Data2!$BY$11:$BY$17</definedName>
    <definedName name="A126066910A_Data">Data2!$BY$11:$BY$17</definedName>
    <definedName name="A126066910A_Latest">Data2!$BY$17</definedName>
    <definedName name="A126066914K">Data2!$DU$1:$DU$10,Data2!$DU$11:$DU$17</definedName>
    <definedName name="A126066914K_Data">Data2!$DU$11:$DU$17</definedName>
    <definedName name="A126066914K_Latest">Data2!$DU$17</definedName>
    <definedName name="A126066918V">Data1!$GG$1:$GG$10,Data1!$GG$11:$GG$17</definedName>
    <definedName name="A126066918V_Data">Data1!$GG$11:$GG$17</definedName>
    <definedName name="A126066918V_Latest">Data1!$GG$17</definedName>
    <definedName name="A126066922K">Data2!$AC$1:$AC$10,Data2!$AC$11:$AC$17</definedName>
    <definedName name="A126066922K_Data">Data2!$AC$11:$AC$17</definedName>
    <definedName name="A126066922K_Latest">Data2!$AC$17</definedName>
    <definedName name="A126066926V">Data1!$BE$1:$BE$10,Data1!$BE$11:$BE$17</definedName>
    <definedName name="A126066926V_Data">Data1!$BE$11:$BE$17</definedName>
    <definedName name="A126066926V_Latest">Data1!$BE$17</definedName>
    <definedName name="A126066930K">Data1!$DY$1:$DY$10,Data1!$DY$11:$DY$17</definedName>
    <definedName name="A126066930K_Data">Data1!$DY$11:$DY$17</definedName>
    <definedName name="A126066930K_Latest">Data1!$DY$17</definedName>
    <definedName name="A126066934V">Data1!$EW$1:$EW$10,Data1!$EW$11:$EW$17</definedName>
    <definedName name="A126066934V_Data">Data1!$EW$11:$EW$17</definedName>
    <definedName name="A126066934V_Latest">Data1!$EW$17</definedName>
    <definedName name="A126066938C">Data2!$CW$1:$CW$10,Data2!$CW$11:$CW$17</definedName>
    <definedName name="A126066938C_Data">Data2!$CW$11:$CW$17</definedName>
    <definedName name="A126066938C_Latest">Data2!$CW$17</definedName>
    <definedName name="A126066942V">Data2!$ES$1:$ES$10,Data2!$ES$11:$ES$17</definedName>
    <definedName name="A126066942V_Data">Data2!$ES$11:$ES$17</definedName>
    <definedName name="A126066942V_Latest">Data2!$ES$17</definedName>
    <definedName name="A126066946C">Data1!$I$1:$I$10,Data1!$I$11:$I$17</definedName>
    <definedName name="A126066946C_Data">Data1!$I$11:$I$17</definedName>
    <definedName name="A126066946C_Latest">Data1!$I$17</definedName>
    <definedName name="A126066950V">Data1!$FO$1:$FO$10,Data1!$FO$11:$FO$17</definedName>
    <definedName name="A126066950V_Data">Data1!$FO$11:$FO$17</definedName>
    <definedName name="A126066950V_Latest">Data1!$FO$17</definedName>
    <definedName name="A126066954C">Data1!$IC$1:$IC$10,Data1!$IC$11:$IC$17</definedName>
    <definedName name="A126066954C_Data">Data1!$IC$11:$IC$17</definedName>
    <definedName name="A126066954C_Latest">Data1!$IC$17</definedName>
    <definedName name="A126066958L">Data1!$AG$1:$AG$10,Data1!$AG$11:$AG$17</definedName>
    <definedName name="A126066958L_Data">Data1!$AG$11:$AG$17</definedName>
    <definedName name="A126066958L_Latest">Data1!$AG$17</definedName>
    <definedName name="A126066962C">Data1!$CC$1:$CC$10,Data1!$CC$11:$CC$17</definedName>
    <definedName name="A126066962C_Data">Data1!$CC$11:$CC$17</definedName>
    <definedName name="A126066962C_Latest">Data1!$CC$17</definedName>
    <definedName name="A126066966L">Data1!$DA$1:$DA$10,Data1!$DA$11:$DA$17</definedName>
    <definedName name="A126066966L_Data">Data1!$DA$11:$DA$17</definedName>
    <definedName name="A126066966L_Latest">Data1!$DA$17</definedName>
    <definedName name="A126066970C">Data1!$HE$1:$HE$10,Data1!$HE$11:$HE$17</definedName>
    <definedName name="A126066970C_Data">Data1!$HE$11:$HE$17</definedName>
    <definedName name="A126066970C_Latest">Data1!$HE$17</definedName>
    <definedName name="A126066974L">Data2!$E$1:$E$10,Data2!$E$11:$E$17</definedName>
    <definedName name="A126066974L_Data">Data2!$E$11:$E$17</definedName>
    <definedName name="A126066974L_Latest">Data2!$E$17</definedName>
    <definedName name="A126066978W">Data23!$GC$1:$GC$10,Data23!$GC$11:$GC$17</definedName>
    <definedName name="A126066978W_Data">Data23!$GC$11:$GC$17</definedName>
    <definedName name="A126066978W_Latest">Data23!$GC$17</definedName>
    <definedName name="A126066982L">Data23!$HA$1:$HA$10,Data23!$HA$11:$HA$17</definedName>
    <definedName name="A126066982L_Data">Data23!$HA$11:$HA$17</definedName>
    <definedName name="A126066982L_Latest">Data23!$HA$17</definedName>
    <definedName name="A126066986W">Data24!$G$1:$G$10,Data24!$G$11:$G$17</definedName>
    <definedName name="A126066986W_Data">Data24!$G$11:$G$17</definedName>
    <definedName name="A126066986W_Latest">Data24!$G$17</definedName>
    <definedName name="A126066990L">Data23!$BS$1:$BS$10,Data23!$BS$11:$BS$17</definedName>
    <definedName name="A126066990L_Data">Data23!$BS$11:$BS$17</definedName>
    <definedName name="A126066990L_Latest">Data23!$BS$17</definedName>
    <definedName name="A126066994W">Data23!$FE$1:$FE$10,Data23!$FE$11:$FE$17</definedName>
    <definedName name="A126066994W_Data">Data23!$FE$11:$FE$17</definedName>
    <definedName name="A126066994W_Latest">Data23!$FE$17</definedName>
    <definedName name="A126066998F">Data22!$GG$1:$GG$10,Data22!$GG$11:$GG$17</definedName>
    <definedName name="A126066998F_Data">Data22!$GG$11:$GG$17</definedName>
    <definedName name="A126066998F_Latest">Data22!$GG$17</definedName>
    <definedName name="A126067002L">Data23!$K$1:$K$10,Data23!$K$11:$K$17</definedName>
    <definedName name="A126067002L_Data">Data23!$K$11:$K$17</definedName>
    <definedName name="A126067002L_Latest">Data23!$K$17</definedName>
    <definedName name="A126067006W">Data23!$AI$1:$AI$10,Data23!$AI$11:$AI$17</definedName>
    <definedName name="A126067006W_Data">Data23!$AI$11:$AI$17</definedName>
    <definedName name="A126067006W_Latest">Data23!$AI$17</definedName>
    <definedName name="A126067010L">Data23!$HY$1:$HY$10,Data23!$HY$11:$HY$17</definedName>
    <definedName name="A126067010L_Data">Data23!$HY$11:$HY$17</definedName>
    <definedName name="A126067010L_Latest">Data23!$HY$17</definedName>
    <definedName name="A126067014W">Data24!$AE$1:$AE$10,Data24!$AE$11:$AE$17</definedName>
    <definedName name="A126067014W_Data">Data24!$AE$11:$AE$17</definedName>
    <definedName name="A126067014W_Latest">Data24!$AE$17</definedName>
    <definedName name="A126067018F">Data22!$EK$1:$EK$10,Data22!$EK$11:$EK$17</definedName>
    <definedName name="A126067018F_Data">Data22!$EK$11:$EK$17</definedName>
    <definedName name="A126067018F_Latest">Data22!$EK$17</definedName>
    <definedName name="A126067022W">Data23!$BA$1:$BA$10,Data23!$BA$11:$BA$17</definedName>
    <definedName name="A126067022W_Data">Data23!$BA$11:$BA$17</definedName>
    <definedName name="A126067022W_Latest">Data23!$BA$17</definedName>
    <definedName name="A126067026F">Data23!$DO$1:$DO$10,Data23!$DO$11:$DO$17</definedName>
    <definedName name="A126067026F_Data">Data23!$DO$11:$DO$17</definedName>
    <definedName name="A126067026F_Latest">Data23!$DO$17</definedName>
    <definedName name="A126067030W">Data22!$FI$1:$FI$10,Data22!$FI$11:$FI$17</definedName>
    <definedName name="A126067030W_Data">Data22!$FI$11:$FI$17</definedName>
    <definedName name="A126067030W_Latest">Data22!$FI$17</definedName>
    <definedName name="A126067034F">Data22!$HE$1:$HE$10,Data22!$HE$11:$HE$17</definedName>
    <definedName name="A126067034F_Data">Data22!$HE$11:$HE$17</definedName>
    <definedName name="A126067034F_Latest">Data22!$HE$17</definedName>
    <definedName name="A126067038R">Data22!$IC$1:$IC$10,Data22!$IC$11:$IC$17</definedName>
    <definedName name="A126067038R_Data">Data22!$IC$11:$IC$17</definedName>
    <definedName name="A126067038R_Latest">Data22!$IC$17</definedName>
    <definedName name="A126067042F">Data23!$CQ$1:$CQ$10,Data23!$CQ$11:$CQ$17</definedName>
    <definedName name="A126067042F_Data">Data23!$CQ$11:$CQ$17</definedName>
    <definedName name="A126067042F_Latest">Data23!$CQ$17</definedName>
    <definedName name="A126067046R">Data23!$EG$1:$EG$10,Data23!$EG$11:$EG$17</definedName>
    <definedName name="A126067046R_Data">Data23!$EG$11:$EG$17</definedName>
    <definedName name="A126067046R_Latest">Data23!$EG$17</definedName>
    <definedName name="A126067050F">Data13!$GS$1:$GS$10,Data13!$GS$11:$GS$17</definedName>
    <definedName name="A126067050F_Data">Data13!$GS$11:$GS$17</definedName>
    <definedName name="A126067050F_Latest">Data13!$GS$17</definedName>
    <definedName name="A126067054R">Data13!$HQ$1:$HQ$10,Data13!$HQ$11:$HQ$17</definedName>
    <definedName name="A126067054R_Data">Data13!$HQ$11:$HQ$17</definedName>
    <definedName name="A126067054R_Latest">Data13!$HQ$17</definedName>
    <definedName name="A126067058X">Data14!$W$1:$W$10,Data14!$W$11:$W$17</definedName>
    <definedName name="A126067058X_Data">Data14!$W$11:$W$17</definedName>
    <definedName name="A126067058X_Latest">Data14!$W$17</definedName>
    <definedName name="A126067062R">Data13!$CI$1:$CI$10,Data13!$CI$11:$CI$17</definedName>
    <definedName name="A126067062R_Data">Data13!$CI$11:$CI$17</definedName>
    <definedName name="A126067062R_Latest">Data13!$CI$17</definedName>
    <definedName name="A126067066X">Data13!$FU$1:$FU$10,Data13!$FU$11:$FU$17</definedName>
    <definedName name="A126067066X_Data">Data13!$FU$11:$FU$17</definedName>
    <definedName name="A126067066X_Latest">Data13!$FU$17</definedName>
    <definedName name="A126067070R">Data12!$GW$1:$GW$10,Data12!$GW$11:$GW$17</definedName>
    <definedName name="A126067070R_Data">Data12!$GW$11:$GW$17</definedName>
    <definedName name="A126067070R_Latest">Data12!$GW$17</definedName>
    <definedName name="A126067074X">Data13!$AA$1:$AA$10,Data13!$AA$11:$AA$17</definedName>
    <definedName name="A126067074X_Data">Data13!$AA$11:$AA$17</definedName>
    <definedName name="A126067074X_Latest">Data13!$AA$17</definedName>
    <definedName name="A126067078J">Data13!$AY$1:$AY$10,Data13!$AY$11:$AY$17</definedName>
    <definedName name="A126067078J_Data">Data13!$AY$11:$AY$17</definedName>
    <definedName name="A126067078J_Latest">Data13!$AY$17</definedName>
    <definedName name="A126067082X">Data13!$IO$1:$IO$10,Data13!$IO$11:$IO$17</definedName>
    <definedName name="A126067082X_Data">Data13!$IO$11:$IO$17</definedName>
    <definedName name="A126067082X_Latest">Data13!$IO$17</definedName>
    <definedName name="A126067086J">Data14!$AU$1:$AU$10,Data14!$AU$11:$AU$17</definedName>
    <definedName name="A126067086J_Data">Data14!$AU$11:$AU$17</definedName>
    <definedName name="A126067086J_Latest">Data14!$AU$17</definedName>
    <definedName name="A126067090X">Data12!$FA$1:$FA$10,Data12!$FA$11:$FA$17</definedName>
    <definedName name="A126067090X_Data">Data12!$FA$11:$FA$17</definedName>
    <definedName name="A126067090X_Latest">Data12!$FA$17</definedName>
    <definedName name="A126067094J">Data13!$BQ$1:$BQ$10,Data13!$BQ$11:$BQ$17</definedName>
    <definedName name="A126067094J_Data">Data13!$BQ$11:$BQ$17</definedName>
    <definedName name="A126067094J_Latest">Data13!$BQ$17</definedName>
    <definedName name="A126067098T">Data13!$EE$1:$EE$10,Data13!$EE$11:$EE$17</definedName>
    <definedName name="A126067098T_Data">Data13!$EE$11:$EE$17</definedName>
    <definedName name="A126067098T_Latest">Data13!$EE$17</definedName>
    <definedName name="A126067102W">Data12!$FY$1:$FY$10,Data12!$FY$11:$FY$17</definedName>
    <definedName name="A126067102W_Data">Data12!$FY$11:$FY$17</definedName>
    <definedName name="A126067102W_Latest">Data12!$FY$17</definedName>
    <definedName name="A126067106F">Data12!$HU$1:$HU$10,Data12!$HU$11:$HU$17</definedName>
    <definedName name="A126067106F_Data">Data12!$HU$11:$HU$17</definedName>
    <definedName name="A126067106F_Latest">Data12!$HU$17</definedName>
    <definedName name="A126067110W">Data13!$C$1:$C$10,Data13!$C$11:$C$17</definedName>
    <definedName name="A126067110W_Data">Data13!$C$11:$C$17</definedName>
    <definedName name="A126067110W_Latest">Data13!$C$17</definedName>
    <definedName name="A126067114F">Data13!$DG$1:$DG$10,Data13!$DG$11:$DG$17</definedName>
    <definedName name="A126067114F_Data">Data13!$DG$11:$DG$17</definedName>
    <definedName name="A126067114F_Latest">Data13!$DG$17</definedName>
    <definedName name="A126067118R">Data13!$EW$1:$EW$10,Data13!$EW$11:$EW$17</definedName>
    <definedName name="A126067118R_Data">Data13!$EW$11:$EW$17</definedName>
    <definedName name="A126067118R_Latest">Data13!$EW$17</definedName>
    <definedName name="A126067122F">Data18!$GK$1:$GK$10,Data18!$GK$11:$GK$17</definedName>
    <definedName name="A126067122F_Data">Data18!$GK$11:$GK$17</definedName>
    <definedName name="A126067122F_Latest">Data18!$GK$17</definedName>
    <definedName name="A126067126R">Data18!$HI$1:$HI$10,Data18!$HI$11:$HI$17</definedName>
    <definedName name="A126067126R_Data">Data18!$HI$11:$HI$17</definedName>
    <definedName name="A126067126R_Latest">Data18!$HI$17</definedName>
    <definedName name="A126067130F">Data19!$O$1:$O$10,Data19!$O$11:$O$17</definedName>
    <definedName name="A126067130F_Data">Data19!$O$11:$O$17</definedName>
    <definedName name="A126067130F_Latest">Data19!$O$17</definedName>
    <definedName name="A126067134R">Data18!$CA$1:$CA$10,Data18!$CA$11:$CA$17</definedName>
    <definedName name="A126067134R_Data">Data18!$CA$11:$CA$17</definedName>
    <definedName name="A126067134R_Latest">Data18!$CA$17</definedName>
    <definedName name="A126067138X">Data18!$FM$1:$FM$10,Data18!$FM$11:$FM$17</definedName>
    <definedName name="A126067138X_Data">Data18!$FM$11:$FM$17</definedName>
    <definedName name="A126067138X_Latest">Data18!$FM$17</definedName>
    <definedName name="A126067142R">Data17!$GO$1:$GO$10,Data17!$GO$11:$GO$17</definedName>
    <definedName name="A126067142R_Data">Data17!$GO$11:$GO$17</definedName>
    <definedName name="A126067142R_Latest">Data17!$GO$17</definedName>
    <definedName name="A126067146X">Data18!$S$1:$S$10,Data18!$S$11:$S$17</definedName>
    <definedName name="A126067146X_Data">Data18!$S$11:$S$17</definedName>
    <definedName name="A126067146X_Latest">Data18!$S$17</definedName>
    <definedName name="A126067150R">Data18!$AQ$1:$AQ$10,Data18!$AQ$11:$AQ$17</definedName>
    <definedName name="A126067150R_Data">Data18!$AQ$11:$AQ$17</definedName>
    <definedName name="A126067150R_Latest">Data18!$AQ$17</definedName>
    <definedName name="A126067154X">Data18!$IG$1:$IG$10,Data18!$IG$11:$IG$17</definedName>
    <definedName name="A126067154X_Data">Data18!$IG$11:$IG$17</definedName>
    <definedName name="A126067154X_Latest">Data18!$IG$17</definedName>
    <definedName name="A126067158J">Data19!$AM$1:$AM$10,Data19!$AM$11:$AM$17</definedName>
    <definedName name="A126067158J_Data">Data19!$AM$11:$AM$17</definedName>
    <definedName name="A126067158J_Latest">Data19!$AM$17</definedName>
    <definedName name="A126067162X">Data17!$ES$1:$ES$10,Data17!$ES$11:$ES$17</definedName>
    <definedName name="A126067162X_Data">Data17!$ES$11:$ES$17</definedName>
    <definedName name="A126067162X_Latest">Data17!$ES$17</definedName>
    <definedName name="A126067166J">Data18!$BI$1:$BI$10,Data18!$BI$11:$BI$17</definedName>
    <definedName name="A126067166J_Data">Data18!$BI$11:$BI$17</definedName>
    <definedName name="A126067166J_Latest">Data18!$BI$17</definedName>
    <definedName name="A126067170X">Data18!$DW$1:$DW$10,Data18!$DW$11:$DW$17</definedName>
    <definedName name="A126067170X_Data">Data18!$DW$11:$DW$17</definedName>
    <definedName name="A126067170X_Latest">Data18!$DW$17</definedName>
    <definedName name="A126067174J">Data17!$FQ$1:$FQ$10,Data17!$FQ$11:$FQ$17</definedName>
    <definedName name="A126067174J_Data">Data17!$FQ$11:$FQ$17</definedName>
    <definedName name="A126067174J_Latest">Data17!$FQ$17</definedName>
    <definedName name="A126067178T">Data17!$HM$1:$HM$10,Data17!$HM$11:$HM$17</definedName>
    <definedName name="A126067178T_Data">Data17!$HM$11:$HM$17</definedName>
    <definedName name="A126067178T_Latest">Data17!$HM$17</definedName>
    <definedName name="A126067182J">Data17!$IK$1:$IK$10,Data17!$IK$11:$IK$17</definedName>
    <definedName name="A126067182J_Data">Data17!$IK$11:$IK$17</definedName>
    <definedName name="A126067182J_Latest">Data17!$IK$17</definedName>
    <definedName name="A126067186T">Data18!$CY$1:$CY$10,Data18!$CY$11:$CY$17</definedName>
    <definedName name="A126067186T_Data">Data18!$CY$11:$CY$17</definedName>
    <definedName name="A126067186T_Latest">Data18!$CY$17</definedName>
    <definedName name="A126067190J">Data18!$EO$1:$EO$10,Data18!$EO$11:$EO$17</definedName>
    <definedName name="A126067190J_Data">Data18!$EO$11:$EO$17</definedName>
    <definedName name="A126067190J_Latest">Data18!$EO$17</definedName>
    <definedName name="A126067194T">Data20!$DC$1:$DC$10,Data20!$DC$11:$DC$17</definedName>
    <definedName name="A126067194T_Data">Data20!$DC$11:$DC$17</definedName>
    <definedName name="A126067194T_Latest">Data20!$DC$17</definedName>
    <definedName name="A126067198A">Data20!$EA$1:$EA$10,Data20!$EA$11:$EA$17</definedName>
    <definedName name="A126067198A_Data">Data20!$EA$11:$EA$17</definedName>
    <definedName name="A126067198A_Latest">Data20!$EA$17</definedName>
    <definedName name="A126067202F">Data20!$FW$1:$FW$10,Data20!$FW$11:$FW$17</definedName>
    <definedName name="A126067202F_Data">Data20!$FW$11:$FW$17</definedName>
    <definedName name="A126067202F_Latest">Data20!$FW$17</definedName>
    <definedName name="A126067206R">Data19!$II$1:$II$10,Data19!$II$11:$II$17</definedName>
    <definedName name="A126067206R_Data">Data19!$II$11:$II$17</definedName>
    <definedName name="A126067206R_Latest">Data19!$II$17</definedName>
    <definedName name="A126067210F">Data20!$CE$1:$CE$10,Data20!$CE$11:$CE$17</definedName>
    <definedName name="A126067210F_Data">Data20!$CE$11:$CE$17</definedName>
    <definedName name="A126067210F_Latest">Data20!$CE$17</definedName>
    <definedName name="A126067214R">Data19!$DG$1:$DG$10,Data19!$DG$11:$DG$17</definedName>
    <definedName name="A126067214R_Data">Data19!$DG$11:$DG$17</definedName>
    <definedName name="A126067214R_Latest">Data19!$DG$17</definedName>
    <definedName name="A126067218X">Data19!$GA$1:$GA$10,Data19!$GA$11:$GA$17</definedName>
    <definedName name="A126067218X_Data">Data19!$GA$11:$GA$17</definedName>
    <definedName name="A126067218X_Latest">Data19!$GA$17</definedName>
    <definedName name="A126067222R">Data19!$GY$1:$GY$10,Data19!$GY$11:$GY$17</definedName>
    <definedName name="A126067222R_Data">Data19!$GY$11:$GY$17</definedName>
    <definedName name="A126067222R_Latest">Data19!$GY$17</definedName>
    <definedName name="A126067226X">Data20!$EY$1:$EY$10,Data20!$EY$11:$EY$17</definedName>
    <definedName name="A126067226X_Data">Data20!$EY$11:$EY$17</definedName>
    <definedName name="A126067226X_Latest">Data20!$EY$17</definedName>
    <definedName name="A126067230R">Data20!$GU$1:$GU$10,Data20!$GU$11:$GU$17</definedName>
    <definedName name="A126067230R_Data">Data20!$GU$11:$GU$17</definedName>
    <definedName name="A126067230R_Latest">Data20!$GU$17</definedName>
    <definedName name="A126067234X">Data19!$BK$1:$BK$10,Data19!$BK$11:$BK$17</definedName>
    <definedName name="A126067234X_Data">Data19!$BK$11:$BK$17</definedName>
    <definedName name="A126067234X_Latest">Data19!$BK$17</definedName>
    <definedName name="A126067238J">Data19!$HQ$1:$HQ$10,Data19!$HQ$11:$HQ$17</definedName>
    <definedName name="A126067238J_Data">Data19!$HQ$11:$HQ$17</definedName>
    <definedName name="A126067238J_Latest">Data19!$HQ$17</definedName>
    <definedName name="A126067242X">Data20!$AO$1:$AO$10,Data20!$AO$11:$AO$17</definedName>
    <definedName name="A126067242X_Data">Data20!$AO$11:$AO$17</definedName>
    <definedName name="A126067242X_Latest">Data20!$AO$17</definedName>
    <definedName name="A126067246J">Data19!$CI$1:$CI$10,Data19!$CI$11:$CI$17</definedName>
    <definedName name="A126067246J_Data">Data19!$CI$11:$CI$17</definedName>
    <definedName name="A126067246J_Latest">Data19!$CI$17</definedName>
    <definedName name="A126067250X">Data19!$EE$1:$EE$10,Data19!$EE$11:$EE$17</definedName>
    <definedName name="A126067250X_Data">Data19!$EE$11:$EE$17</definedName>
    <definedName name="A126067250X_Latest">Data19!$EE$17</definedName>
    <definedName name="A126067254J">Data19!$FC$1:$FC$10,Data19!$FC$11:$FC$17</definedName>
    <definedName name="A126067254J_Data">Data19!$FC$11:$FC$17</definedName>
    <definedName name="A126067254J_Latest">Data19!$FC$17</definedName>
    <definedName name="A126067258T">Data20!$Q$1:$Q$10,Data20!$Q$11:$Q$17</definedName>
    <definedName name="A126067258T_Data">Data20!$Q$11:$Q$17</definedName>
    <definedName name="A126067258T_Latest">Data20!$Q$17</definedName>
    <definedName name="A126067262J">Data20!$BG$1:$BG$10,Data20!$BG$11:$BG$17</definedName>
    <definedName name="A126067262J_Data">Data20!$BG$11:$BG$17</definedName>
    <definedName name="A126067262J_Latest">Data20!$BG$17</definedName>
    <definedName name="A126067266T">Data22!$U$1:$U$10,Data22!$U$11:$U$17</definedName>
    <definedName name="A126067266T_Data">Data22!$U$11:$U$17</definedName>
    <definedName name="A126067266T_Latest">Data22!$U$17</definedName>
    <definedName name="A126067270J">Data22!$AS$1:$AS$10,Data22!$AS$11:$AS$17</definedName>
    <definedName name="A126067270J_Data">Data22!$AS$11:$AS$17</definedName>
    <definedName name="A126067270J_Latest">Data22!$AS$17</definedName>
    <definedName name="A126067274T">Data22!$CO$1:$CO$10,Data22!$CO$11:$CO$17</definedName>
    <definedName name="A126067274T_Data">Data22!$CO$11:$CO$17</definedName>
    <definedName name="A126067274T_Latest">Data22!$CO$17</definedName>
    <definedName name="A126067278A">Data21!$FA$1:$FA$10,Data21!$FA$11:$FA$17</definedName>
    <definedName name="A126067278A_Data">Data21!$FA$11:$FA$17</definedName>
    <definedName name="A126067278A_Latest">Data21!$FA$17</definedName>
    <definedName name="A126067282T">Data21!$IM$1:$IM$10,Data21!$IM$11:$IM$17</definedName>
    <definedName name="A126067282T_Data">Data21!$IM$11:$IM$17</definedName>
    <definedName name="A126067282T_Latest">Data21!$IM$17</definedName>
    <definedName name="A126067286A">Data21!$Y$1:$Y$10,Data21!$Y$11:$Y$17</definedName>
    <definedName name="A126067286A_Data">Data21!$Y$11:$Y$17</definedName>
    <definedName name="A126067286A_Latest">Data21!$Y$17</definedName>
    <definedName name="A126067290T">Data21!$CS$1:$CS$10,Data21!$CS$11:$CS$17</definedName>
    <definedName name="A126067290T_Data">Data21!$CS$11:$CS$17</definedName>
    <definedName name="A126067290T_Latest">Data21!$CS$17</definedName>
    <definedName name="A126067294A">Data21!$DQ$1:$DQ$10,Data21!$DQ$11:$DQ$17</definedName>
    <definedName name="A126067294A_Data">Data21!$DQ$11:$DQ$17</definedName>
    <definedName name="A126067294A_Latest">Data21!$DQ$17</definedName>
    <definedName name="A126067298K">Data22!$BQ$1:$BQ$10,Data22!$BQ$11:$BQ$17</definedName>
    <definedName name="A126067298K_Data">Data22!$BQ$11:$BQ$17</definedName>
    <definedName name="A126067298K_Latest">Data22!$BQ$17</definedName>
    <definedName name="A126067302R">Data22!$DM$1:$DM$10,Data22!$DM$11:$DM$17</definedName>
    <definedName name="A126067302R_Data">Data22!$DM$11:$DM$17</definedName>
    <definedName name="A126067302R_Latest">Data22!$DM$17</definedName>
    <definedName name="A126067306X">Data20!$HS$1:$HS$10,Data20!$HS$11:$HS$17</definedName>
    <definedName name="A126067306X_Data">Data20!$HS$11:$HS$17</definedName>
    <definedName name="A126067306X_Latest">Data20!$HS$17</definedName>
    <definedName name="A126067310R">Data21!$EI$1:$EI$10,Data21!$EI$11:$EI$17</definedName>
    <definedName name="A126067310R_Data">Data21!$EI$11:$EI$17</definedName>
    <definedName name="A126067310R_Latest">Data21!$EI$17</definedName>
    <definedName name="A126067314X">Data21!$GW$1:$GW$10,Data21!$GW$11:$GW$17</definedName>
    <definedName name="A126067314X_Data">Data21!$GW$11:$GW$17</definedName>
    <definedName name="A126067314X_Latest">Data21!$GW$17</definedName>
    <definedName name="A126067318J">Data20!$IQ$1:$IQ$10,Data20!$IQ$11:$IQ$17</definedName>
    <definedName name="A126067318J_Data">Data20!$IQ$11:$IQ$17</definedName>
    <definedName name="A126067318J_Latest">Data20!$IQ$17</definedName>
    <definedName name="A126067322X">Data21!$AW$1:$AW$10,Data21!$AW$11:$AW$17</definedName>
    <definedName name="A126067322X_Data">Data21!$AW$11:$AW$17</definedName>
    <definedName name="A126067322X_Latest">Data21!$AW$17</definedName>
    <definedName name="A126067326J">Data21!$BU$1:$BU$10,Data21!$BU$11:$BU$17</definedName>
    <definedName name="A126067326J_Data">Data21!$BU$11:$BU$17</definedName>
    <definedName name="A126067326J_Latest">Data21!$BU$17</definedName>
    <definedName name="A126067330X">Data21!$FY$1:$FY$10,Data21!$FY$11:$FY$17</definedName>
    <definedName name="A126067330X_Data">Data21!$FY$11:$FY$17</definedName>
    <definedName name="A126067330X_Latest">Data21!$FY$17</definedName>
    <definedName name="A126067334J">Data21!$HO$1:$HO$10,Data21!$HO$11:$HO$17</definedName>
    <definedName name="A126067334J_Data">Data21!$HO$11:$HO$17</definedName>
    <definedName name="A126067334J_Latest">Data21!$HO$17</definedName>
    <definedName name="A126067338T">Data12!$AK$1:$AK$10,Data12!$AK$11:$AK$17</definedName>
    <definedName name="A126067338T_Data">Data12!$AK$11:$AK$17</definedName>
    <definedName name="A126067338T_Latest">Data12!$AK$17</definedName>
    <definedName name="A126067342J">Data12!$BI$1:$BI$10,Data12!$BI$11:$BI$17</definedName>
    <definedName name="A126067342J_Data">Data12!$BI$11:$BI$17</definedName>
    <definedName name="A126067342J_Latest">Data12!$BI$17</definedName>
    <definedName name="A126067346T">Data12!$DE$1:$DE$10,Data12!$DE$11:$DE$17</definedName>
    <definedName name="A126067346T_Data">Data12!$DE$11:$DE$17</definedName>
    <definedName name="A126067346T_Latest">Data12!$DE$17</definedName>
    <definedName name="A126067350J">Data11!$FQ$1:$FQ$10,Data11!$FQ$11:$FQ$17</definedName>
    <definedName name="A126067350J_Data">Data11!$FQ$11:$FQ$17</definedName>
    <definedName name="A126067350J_Latest">Data11!$FQ$17</definedName>
    <definedName name="A126067354T">Data12!$M$1:$M$10,Data12!$M$11:$M$17</definedName>
    <definedName name="A126067354T_Data">Data12!$M$11:$M$17</definedName>
    <definedName name="A126067354T_Latest">Data12!$M$17</definedName>
    <definedName name="A126067358A">Data11!$AO$1:$AO$10,Data11!$AO$11:$AO$17</definedName>
    <definedName name="A126067358A_Data">Data11!$AO$11:$AO$17</definedName>
    <definedName name="A126067358A_Latest">Data11!$AO$17</definedName>
    <definedName name="A126067362T">Data11!$DI$1:$DI$10,Data11!$DI$11:$DI$17</definedName>
    <definedName name="A126067362T_Data">Data11!$DI$11:$DI$17</definedName>
    <definedName name="A126067362T_Latest">Data11!$DI$17</definedName>
    <definedName name="A126067366A">Data11!$EG$1:$EG$10,Data11!$EG$11:$EG$17</definedName>
    <definedName name="A126067366A_Data">Data11!$EG$11:$EG$17</definedName>
    <definedName name="A126067366A_Latest">Data11!$EG$17</definedName>
    <definedName name="A126067370T">Data12!$CG$1:$CG$10,Data12!$CG$11:$CG$17</definedName>
    <definedName name="A126067370T_Data">Data12!$CG$11:$CG$17</definedName>
    <definedName name="A126067370T_Latest">Data12!$CG$17</definedName>
    <definedName name="A126067374A">Data12!$EC$1:$EC$10,Data12!$EC$11:$EC$17</definedName>
    <definedName name="A126067374A_Data">Data12!$EC$11:$EC$17</definedName>
    <definedName name="A126067374A_Latest">Data12!$EC$17</definedName>
    <definedName name="A126067378K">Data10!$II$1:$II$10,Data10!$II$11:$II$17</definedName>
    <definedName name="A126067378K_Data">Data10!$II$11:$II$17</definedName>
    <definedName name="A126067378K_Latest">Data10!$II$17</definedName>
    <definedName name="A126067382A">Data11!$EY$1:$EY$10,Data11!$EY$11:$EY$17</definedName>
    <definedName name="A126067382A_Data">Data11!$EY$11:$EY$17</definedName>
    <definedName name="A126067382A_Latest">Data11!$EY$17</definedName>
    <definedName name="A126067386K">Data11!$HM$1:$HM$10,Data11!$HM$11:$HM$17</definedName>
    <definedName name="A126067386K_Data">Data11!$HM$11:$HM$17</definedName>
    <definedName name="A126067386K_Latest">Data11!$HM$17</definedName>
    <definedName name="A126067390A">Data11!$Q$1:$Q$10,Data11!$Q$11:$Q$17</definedName>
    <definedName name="A126067390A_Data">Data11!$Q$11:$Q$17</definedName>
    <definedName name="A126067390A_Latest">Data11!$Q$17</definedName>
    <definedName name="A126067394K">Data11!$BM$1:$BM$10,Data11!$BM$11:$BM$17</definedName>
    <definedName name="A126067394K_Data">Data11!$BM$11:$BM$17</definedName>
    <definedName name="A126067394K_Latest">Data11!$BM$17</definedName>
    <definedName name="A126067398V">Data11!$CK$1:$CK$10,Data11!$CK$11:$CK$17</definedName>
    <definedName name="A126067398V_Data">Data11!$CK$11:$CK$17</definedName>
    <definedName name="A126067398V_Latest">Data11!$CK$17</definedName>
    <definedName name="A126067402X">Data11!$GO$1:$GO$10,Data11!$GO$11:$GO$17</definedName>
    <definedName name="A126067402X_Data">Data11!$GO$11:$GO$17</definedName>
    <definedName name="A126067402X_Latest">Data11!$GO$17</definedName>
    <definedName name="A126067406J">Data11!$IE$1:$IE$10,Data11!$IE$11:$IE$17</definedName>
    <definedName name="A126067406J_Data">Data11!$IE$11:$IE$17</definedName>
    <definedName name="A126067406J_Latest">Data11!$IE$17</definedName>
    <definedName name="A126067410X">Data15!$DK$1:$DK$10,Data15!$DK$11:$DK$17</definedName>
    <definedName name="A126067410X_Data">Data15!$DK$11:$DK$17</definedName>
    <definedName name="A126067410X_Latest">Data15!$DK$17</definedName>
    <definedName name="A126067414J">Data15!$EI$1:$EI$10,Data15!$EI$11:$EI$17</definedName>
    <definedName name="A126067414J_Data">Data15!$EI$11:$EI$17</definedName>
    <definedName name="A126067414J_Latest">Data15!$EI$17</definedName>
    <definedName name="A126067418T">Data15!$GE$1:$GE$10,Data15!$GE$11:$GE$17</definedName>
    <definedName name="A126067418T_Data">Data15!$GE$11:$GE$17</definedName>
    <definedName name="A126067418T_Latest">Data15!$GE$17</definedName>
    <definedName name="A126067422J">Data14!$IQ$1:$IQ$10,Data14!$IQ$11:$IQ$17</definedName>
    <definedName name="A126067422J_Data">Data14!$IQ$11:$IQ$17</definedName>
    <definedName name="A126067422J_Latest">Data14!$IQ$17</definedName>
    <definedName name="A126067426T">Data15!$CM$1:$CM$10,Data15!$CM$11:$CM$17</definedName>
    <definedName name="A126067426T_Data">Data15!$CM$11:$CM$17</definedName>
    <definedName name="A126067426T_Latest">Data15!$CM$17</definedName>
    <definedName name="A126067430J">Data14!$DO$1:$DO$10,Data14!$DO$11:$DO$17</definedName>
    <definedName name="A126067430J_Data">Data14!$DO$11:$DO$17</definedName>
    <definedName name="A126067430J_Latest">Data14!$DO$17</definedName>
    <definedName name="A126067434T">Data14!$GI$1:$GI$10,Data14!$GI$11:$GI$17</definedName>
    <definedName name="A126067434T_Data">Data14!$GI$11:$GI$17</definedName>
    <definedName name="A126067434T_Latest">Data14!$GI$17</definedName>
    <definedName name="A126067438A">Data14!$HG$1:$HG$10,Data14!$HG$11:$HG$17</definedName>
    <definedName name="A126067438A_Data">Data14!$HG$11:$HG$17</definedName>
    <definedName name="A126067438A_Latest">Data14!$HG$17</definedName>
    <definedName name="A126067442T">Data15!$FG$1:$FG$10,Data15!$FG$11:$FG$17</definedName>
    <definedName name="A126067442T_Data">Data15!$FG$11:$FG$17</definedName>
    <definedName name="A126067442T_Latest">Data15!$FG$17</definedName>
    <definedName name="A126067446A">Data15!$HC$1:$HC$10,Data15!$HC$11:$HC$17</definedName>
    <definedName name="A126067446A_Data">Data15!$HC$11:$HC$17</definedName>
    <definedName name="A126067446A_Latest">Data15!$HC$17</definedName>
    <definedName name="A126067450T">Data14!$BS$1:$BS$10,Data14!$BS$11:$BS$17</definedName>
    <definedName name="A126067450T_Data">Data14!$BS$11:$BS$17</definedName>
    <definedName name="A126067450T_Latest">Data14!$BS$17</definedName>
    <definedName name="A126067454A">Data14!$HY$1:$HY$10,Data14!$HY$11:$HY$17</definedName>
    <definedName name="A126067454A_Data">Data14!$HY$11:$HY$17</definedName>
    <definedName name="A126067454A_Latest">Data14!$HY$17</definedName>
    <definedName name="A126067458K">Data15!$AW$1:$AW$10,Data15!$AW$11:$AW$17</definedName>
    <definedName name="A126067458K_Data">Data15!$AW$11:$AW$17</definedName>
    <definedName name="A126067458K_Latest">Data15!$AW$17</definedName>
    <definedName name="A126067462A">Data14!$CQ$1:$CQ$10,Data14!$CQ$11:$CQ$17</definedName>
    <definedName name="A126067462A_Data">Data14!$CQ$11:$CQ$17</definedName>
    <definedName name="A126067462A_Latest">Data14!$CQ$17</definedName>
    <definedName name="A126067466K">Data14!$EM$1:$EM$10,Data14!$EM$11:$EM$17</definedName>
    <definedName name="A126067466K_Data">Data14!$EM$11:$EM$17</definedName>
    <definedName name="A126067466K_Latest">Data14!$EM$17</definedName>
    <definedName name="A126067470A">Data14!$FK$1:$FK$10,Data14!$FK$11:$FK$17</definedName>
    <definedName name="A126067470A_Data">Data14!$FK$11:$FK$17</definedName>
    <definedName name="A126067470A_Latest">Data14!$FK$17</definedName>
    <definedName name="A126067474K">Data15!$Y$1:$Y$10,Data15!$Y$11:$Y$17</definedName>
    <definedName name="A126067474K_Data">Data15!$Y$11:$Y$17</definedName>
    <definedName name="A126067474K_Latest">Data15!$Y$17</definedName>
    <definedName name="A126067478V">Data15!$BO$1:$BO$10,Data15!$BO$11:$BO$17</definedName>
    <definedName name="A126067478V_Data">Data15!$BO$11:$BO$17</definedName>
    <definedName name="A126067478V_Latest">Data15!$BO$17</definedName>
    <definedName name="A126067482K">Data17!$AC$1:$AC$10,Data17!$AC$11:$AC$17</definedName>
    <definedName name="A126067482K_Data">Data17!$AC$11:$AC$17</definedName>
    <definedName name="A126067482K_Latest">Data17!$AC$17</definedName>
    <definedName name="A126067486V">Data17!$BA$1:$BA$10,Data17!$BA$11:$BA$17</definedName>
    <definedName name="A126067486V_Data">Data17!$BA$11:$BA$17</definedName>
    <definedName name="A126067486V_Latest">Data17!$BA$17</definedName>
    <definedName name="A126067490K">Data17!$CW$1:$CW$10,Data17!$CW$11:$CW$17</definedName>
    <definedName name="A126067490K_Data">Data17!$CW$11:$CW$17</definedName>
    <definedName name="A126067490K_Latest">Data17!$CW$17</definedName>
    <definedName name="A126067494V">Data16!$FI$1:$FI$10,Data16!$FI$11:$FI$17</definedName>
    <definedName name="A126067494V_Data">Data16!$FI$11:$FI$17</definedName>
    <definedName name="A126067494V_Latest">Data16!$FI$17</definedName>
    <definedName name="A126067498C">Data17!$E$1:$E$10,Data17!$E$11:$E$17</definedName>
    <definedName name="A126067498C_Data">Data17!$E$11:$E$17</definedName>
    <definedName name="A126067498C_Latest">Data17!$E$17</definedName>
    <definedName name="A126067502J">Data16!$AG$1:$AG$10,Data16!$AG$11:$AG$17</definedName>
    <definedName name="A126067502J_Data">Data16!$AG$11:$AG$17</definedName>
    <definedName name="A126067502J_Latest">Data16!$AG$17</definedName>
    <definedName name="A126067506T">Data16!$DA$1:$DA$10,Data16!$DA$11:$DA$17</definedName>
    <definedName name="A126067506T_Data">Data16!$DA$11:$DA$17</definedName>
    <definedName name="A126067506T_Latest">Data16!$DA$17</definedName>
    <definedName name="A126067510J">Data16!$DY$1:$DY$10,Data16!$DY$11:$DY$17</definedName>
    <definedName name="A126067510J_Data">Data16!$DY$11:$DY$17</definedName>
    <definedName name="A126067510J_Latest">Data16!$DY$17</definedName>
    <definedName name="A126067514T">Data17!$BY$1:$BY$10,Data17!$BY$11:$BY$17</definedName>
    <definedName name="A126067514T_Data">Data17!$BY$11:$BY$17</definedName>
    <definedName name="A126067514T_Latest">Data17!$BY$17</definedName>
    <definedName name="A126067518A">Data17!$DU$1:$DU$10,Data17!$DU$11:$DU$17</definedName>
    <definedName name="A126067518A_Data">Data17!$DU$11:$DU$17</definedName>
    <definedName name="A126067518A_Latest">Data17!$DU$17</definedName>
    <definedName name="A126067522T">Data15!$IA$1:$IA$10,Data15!$IA$11:$IA$17</definedName>
    <definedName name="A126067522T_Data">Data15!$IA$11:$IA$17</definedName>
    <definedName name="A126067522T_Latest">Data15!$IA$17</definedName>
    <definedName name="A126067526A">Data16!$EQ$1:$EQ$10,Data16!$EQ$11:$EQ$17</definedName>
    <definedName name="A126067526A_Data">Data16!$EQ$11:$EQ$17</definedName>
    <definedName name="A126067526A_Latest">Data16!$EQ$17</definedName>
    <definedName name="A126067530T">Data16!$HE$1:$HE$10,Data16!$HE$11:$HE$17</definedName>
    <definedName name="A126067530T_Data">Data16!$HE$11:$HE$17</definedName>
    <definedName name="A126067530T_Latest">Data16!$HE$17</definedName>
    <definedName name="A126067534A">Data16!$I$1:$I$10,Data16!$I$11:$I$17</definedName>
    <definedName name="A126067534A_Data">Data16!$I$11:$I$17</definedName>
    <definedName name="A126067534A_Latest">Data16!$I$17</definedName>
    <definedName name="A126067538K">Data16!$BE$1:$BE$10,Data16!$BE$11:$BE$17</definedName>
    <definedName name="A126067538K_Data">Data16!$BE$11:$BE$17</definedName>
    <definedName name="A126067538K_Latest">Data16!$BE$17</definedName>
    <definedName name="A126067542A">Data16!$CC$1:$CC$10,Data16!$CC$11:$CC$17</definedName>
    <definedName name="A126067542A_Data">Data16!$CC$11:$CC$17</definedName>
    <definedName name="A126067542A_Latest">Data16!$CC$17</definedName>
    <definedName name="A126067546K">Data16!$GG$1:$GG$10,Data16!$GG$11:$GG$17</definedName>
    <definedName name="A126067546K_Data">Data16!$GG$11:$GG$17</definedName>
    <definedName name="A126067546K_Latest">Data16!$GG$17</definedName>
    <definedName name="A126067550A">Data16!$HW$1:$HW$10,Data16!$HW$11:$HW$17</definedName>
    <definedName name="A126067550A_Data">Data16!$HW$11:$HW$17</definedName>
    <definedName name="A126067550A_Latest">Data16!$HW$17</definedName>
    <definedName name="A126067554K">Data2!$BG$1:$BG$10,Data2!$BG$11:$BG$17</definedName>
    <definedName name="A126067554K_Data">Data2!$BG$11:$BG$17</definedName>
    <definedName name="A126067554K_Latest">Data2!$BG$17</definedName>
    <definedName name="A126067558V">Data2!$CE$1:$CE$10,Data2!$CE$11:$CE$17</definedName>
    <definedName name="A126067558V_Data">Data2!$CE$11:$CE$17</definedName>
    <definedName name="A126067558V_Latest">Data2!$CE$17</definedName>
    <definedName name="A126067562K">Data2!$EA$1:$EA$10,Data2!$EA$11:$EA$17</definedName>
    <definedName name="A126067562K_Data">Data2!$EA$11:$EA$17</definedName>
    <definedName name="A126067562K_Latest">Data2!$EA$17</definedName>
    <definedName name="A126067566V">Data1!$GM$1:$GM$10,Data1!$GM$11:$GM$17</definedName>
    <definedName name="A126067566V_Data">Data1!$GM$11:$GM$17</definedName>
    <definedName name="A126067566V_Latest">Data1!$GM$17</definedName>
    <definedName name="A126067570K">Data2!$AI$1:$AI$10,Data2!$AI$11:$AI$17</definedName>
    <definedName name="A126067570K_Data">Data2!$AI$11:$AI$17</definedName>
    <definedName name="A126067570K_Latest">Data2!$AI$17</definedName>
    <definedName name="A126067574V">Data1!$BK$1:$BK$10,Data1!$BK$11:$BK$17</definedName>
    <definedName name="A126067574V_Data">Data1!$BK$11:$BK$17</definedName>
    <definedName name="A126067574V_Latest">Data1!$BK$17</definedName>
    <definedName name="A126067578C">Data1!$EE$1:$EE$10,Data1!$EE$11:$EE$17</definedName>
    <definedName name="A126067578C_Data">Data1!$EE$11:$EE$17</definedName>
    <definedName name="A126067578C_Latest">Data1!$EE$17</definedName>
    <definedName name="A126067586C">Data2!$DC$1:$DC$10,Data2!$DC$11:$DC$17</definedName>
    <definedName name="A126067586C_Data">Data2!$DC$11:$DC$17</definedName>
    <definedName name="A126067586C_Latest">Data2!$DC$17</definedName>
    <definedName name="A126067590V">Data2!$EY$1:$EY$10,Data2!$EY$11:$EY$17</definedName>
    <definedName name="A126067590V_Data">Data2!$EY$11:$EY$17</definedName>
    <definedName name="A126067590V_Latest">Data2!$EY$17</definedName>
    <definedName name="A126067594C">Data1!$O$1:$O$10,Data1!$O$11:$O$17</definedName>
    <definedName name="A126067594C_Data">Data1!$O$11:$O$17</definedName>
    <definedName name="A126067594C_Latest">Data1!$O$17</definedName>
    <definedName name="A126067606A">Data1!$AM$1:$AM$10,Data1!$AM$11:$AM$17</definedName>
    <definedName name="A126067606A_Data">Data1!$AM$11:$AM$17</definedName>
    <definedName name="A126067606A_Latest">Data1!$AM$17</definedName>
    <definedName name="A126067610T">Data1!$CI$1:$CI$10,Data1!$CI$11:$CI$17</definedName>
    <definedName name="A126067610T_Data">Data1!$CI$11:$CI$17</definedName>
    <definedName name="A126067610T_Latest">Data1!$CI$17</definedName>
    <definedName name="A126067614A">Data1!$DG$1:$DG$10,Data1!$DG$11:$DG$17</definedName>
    <definedName name="A126067614A_Data">Data1!$DG$11:$DG$17</definedName>
    <definedName name="A126067614A_Latest">Data1!$DG$17</definedName>
    <definedName name="A126067618K">Data1!$HK$1:$HK$10,Data1!$HK$11:$HK$17</definedName>
    <definedName name="A126067618K_Data">Data1!$HK$11:$HK$17</definedName>
    <definedName name="A126067618K_Latest">Data1!$HK$17</definedName>
    <definedName name="A126067622A">Data2!$K$1:$K$10,Data2!$K$11:$K$17</definedName>
    <definedName name="A126067622A_Data">Data2!$K$11:$K$17</definedName>
    <definedName name="A126067622A_Latest">Data2!$K$17</definedName>
    <definedName name="A126067626K">Data23!$GI$1:$GI$10,Data23!$GI$11:$GI$17</definedName>
    <definedName name="A126067626K_Data">Data23!$GI$11:$GI$17</definedName>
    <definedName name="A126067626K_Latest">Data23!$GI$17</definedName>
    <definedName name="A126067630A">Data23!$HG$1:$HG$10,Data23!$HG$11:$HG$17</definedName>
    <definedName name="A126067630A_Data">Data23!$HG$11:$HG$17</definedName>
    <definedName name="A126067630A_Latest">Data23!$HG$17</definedName>
    <definedName name="A126067634K">Data24!$M$1:$M$10,Data24!$M$11:$M$17</definedName>
    <definedName name="A126067634K_Data">Data24!$M$11:$M$17</definedName>
    <definedName name="A126067634K_Latest">Data24!$M$17</definedName>
    <definedName name="A126067638V">Data23!$BY$1:$BY$10,Data23!$BY$11:$BY$17</definedName>
    <definedName name="A126067638V_Data">Data23!$BY$11:$BY$17</definedName>
    <definedName name="A126067638V_Latest">Data23!$BY$17</definedName>
    <definedName name="A126067642K">Data23!$FK$1:$FK$10,Data23!$FK$11:$FK$17</definedName>
    <definedName name="A126067642K_Data">Data23!$FK$11:$FK$17</definedName>
    <definedName name="A126067642K_Latest">Data23!$FK$17</definedName>
    <definedName name="A126067646V">Data22!$GM$1:$GM$10,Data22!$GM$11:$GM$17</definedName>
    <definedName name="A126067646V_Data">Data22!$GM$11:$GM$17</definedName>
    <definedName name="A126067646V_Latest">Data22!$GM$17</definedName>
    <definedName name="A126067650K">Data23!$Q$1:$Q$10,Data23!$Q$11:$Q$17</definedName>
    <definedName name="A126067650K_Data">Data23!$Q$11:$Q$17</definedName>
    <definedName name="A126067650K_Latest">Data23!$Q$17</definedName>
    <definedName name="A126067658C">Data23!$IE$1:$IE$10,Data23!$IE$11:$IE$17</definedName>
    <definedName name="A126067658C_Data">Data23!$IE$11:$IE$17</definedName>
    <definedName name="A126067658C_Latest">Data23!$IE$17</definedName>
    <definedName name="A126067662V">Data24!$AK$1:$AK$10,Data24!$AK$11:$AK$17</definedName>
    <definedName name="A126067662V_Data">Data24!$AK$11:$AK$17</definedName>
    <definedName name="A126067662V_Latest">Data24!$AK$17</definedName>
    <definedName name="A126067666C">Data22!$EQ$1:$EQ$10,Data22!$EQ$11:$EQ$17</definedName>
    <definedName name="A126067666C_Data">Data22!$EQ$11:$EQ$17</definedName>
    <definedName name="A126067666C_Latest">Data22!$EQ$17</definedName>
    <definedName name="A126067678L">Data22!$FO$1:$FO$10,Data22!$FO$11:$FO$17</definedName>
    <definedName name="A126067678L_Data">Data22!$FO$11:$FO$17</definedName>
    <definedName name="A126067678L_Latest">Data22!$FO$17</definedName>
    <definedName name="A126067682C">Data22!$HK$1:$HK$10,Data22!$HK$11:$HK$17</definedName>
    <definedName name="A126067682C_Data">Data22!$HK$11:$HK$17</definedName>
    <definedName name="A126067682C_Latest">Data22!$HK$17</definedName>
    <definedName name="A126067686L">Data22!$II$1:$II$10,Data22!$II$11:$II$17</definedName>
    <definedName name="A126067686L_Data">Data22!$II$11:$II$17</definedName>
    <definedName name="A126067686L_Latest">Data22!$II$17</definedName>
    <definedName name="A126067690C">Data23!$CW$1:$CW$10,Data23!$CW$11:$CW$17</definedName>
    <definedName name="A126067690C_Data">Data23!$CW$11:$CW$17</definedName>
    <definedName name="A126067690C_Latest">Data23!$CW$17</definedName>
    <definedName name="A126067694L">Data23!$EM$1:$EM$10,Data23!$EM$11:$EM$17</definedName>
    <definedName name="A126067694L_Data">Data23!$EM$11:$EM$17</definedName>
    <definedName name="A126067694L_Latest">Data23!$EM$17</definedName>
    <definedName name="A126067698W">Data13!$GY$1:$GY$10,Data13!$GY$11:$GY$17</definedName>
    <definedName name="A126067698W_Data">Data13!$GY$11:$GY$17</definedName>
    <definedName name="A126067698W_Latest">Data13!$GY$17</definedName>
    <definedName name="A126067702A">Data13!$HW$1:$HW$10,Data13!$HW$11:$HW$17</definedName>
    <definedName name="A126067702A_Data">Data13!$HW$11:$HW$17</definedName>
    <definedName name="A126067702A_Latest">Data13!$HW$17</definedName>
    <definedName name="A126067706K">Data14!$AC$1:$AC$10,Data14!$AC$11:$AC$17</definedName>
    <definedName name="A126067706K_Data">Data14!$AC$11:$AC$17</definedName>
    <definedName name="A126067706K_Latest">Data14!$AC$17</definedName>
    <definedName name="A126067710A">Data13!$CO$1:$CO$10,Data13!$CO$11:$CO$17</definedName>
    <definedName name="A126067710A_Data">Data13!$CO$11:$CO$17</definedName>
    <definedName name="A126067710A_Latest">Data13!$CO$17</definedName>
    <definedName name="A126067714K">Data13!$GA$1:$GA$10,Data13!$GA$11:$GA$17</definedName>
    <definedName name="A126067714K_Data">Data13!$GA$11:$GA$17</definedName>
    <definedName name="A126067714K_Latest">Data13!$GA$17</definedName>
    <definedName name="A126067718V">Data12!$HC$1:$HC$10,Data12!$HC$11:$HC$17</definedName>
    <definedName name="A126067718V_Data">Data12!$HC$11:$HC$17</definedName>
    <definedName name="A126067718V_Latest">Data12!$HC$17</definedName>
    <definedName name="A126067722K">Data13!$AG$1:$AG$10,Data13!$AG$11:$AG$17</definedName>
    <definedName name="A126067722K_Data">Data13!$AG$11:$AG$17</definedName>
    <definedName name="A126067722K_Latest">Data13!$AG$17</definedName>
    <definedName name="A126067730K">Data14!$E$1:$E$10,Data14!$E$11:$E$17</definedName>
    <definedName name="A126067730K_Data">Data14!$E$11:$E$17</definedName>
    <definedName name="A126067730K_Latest">Data14!$E$17</definedName>
    <definedName name="A126067734V">Data14!$BA$1:$BA$10,Data14!$BA$11:$BA$17</definedName>
    <definedName name="A126067734V_Data">Data14!$BA$11:$BA$17</definedName>
    <definedName name="A126067734V_Latest">Data14!$BA$17</definedName>
    <definedName name="A126067738C">Data12!$FG$1:$FG$10,Data12!$FG$11:$FG$17</definedName>
    <definedName name="A126067738C_Data">Data12!$FG$11:$FG$17</definedName>
    <definedName name="A126067738C_Latest">Data12!$FG$17</definedName>
    <definedName name="A126067750V">Data12!$GE$1:$GE$10,Data12!$GE$11:$GE$17</definedName>
    <definedName name="A126067750V_Data">Data12!$GE$11:$GE$17</definedName>
    <definedName name="A126067750V_Latest">Data12!$GE$17</definedName>
    <definedName name="A126067754C">Data12!$IA$1:$IA$10,Data12!$IA$11:$IA$17</definedName>
    <definedName name="A126067754C_Data">Data12!$IA$11:$IA$17</definedName>
    <definedName name="A126067754C_Latest">Data12!$IA$17</definedName>
    <definedName name="A126067758L">Data13!$I$1:$I$10,Data13!$I$11:$I$17</definedName>
    <definedName name="A126067758L_Data">Data13!$I$11:$I$17</definedName>
    <definedName name="A126067758L_Latest">Data13!$I$17</definedName>
    <definedName name="A126067762C">Data13!$DM$1:$DM$10,Data13!$DM$11:$DM$17</definedName>
    <definedName name="A126067762C_Data">Data13!$DM$11:$DM$17</definedName>
    <definedName name="A126067762C_Latest">Data13!$DM$17</definedName>
    <definedName name="A126067766L">Data13!$FC$1:$FC$10,Data13!$FC$11:$FC$17</definedName>
    <definedName name="A126067766L_Data">Data13!$FC$11:$FC$17</definedName>
    <definedName name="A126067766L_Latest">Data13!$FC$17</definedName>
    <definedName name="A126067770C">Data18!$GQ$1:$GQ$10,Data18!$GQ$11:$GQ$17</definedName>
    <definedName name="A126067770C_Data">Data18!$GQ$11:$GQ$17</definedName>
    <definedName name="A126067770C_Latest">Data18!$GQ$17</definedName>
    <definedName name="A126067774L">Data18!$HO$1:$HO$10,Data18!$HO$11:$HO$17</definedName>
    <definedName name="A126067774L_Data">Data18!$HO$11:$HO$17</definedName>
    <definedName name="A126067774L_Latest">Data18!$HO$17</definedName>
    <definedName name="A126067778W">Data19!$U$1:$U$10,Data19!$U$11:$U$17</definedName>
    <definedName name="A126067778W_Data">Data19!$U$11:$U$17</definedName>
    <definedName name="A126067778W_Latest">Data19!$U$17</definedName>
    <definedName name="A126067782L">Data18!$CG$1:$CG$10,Data18!$CG$11:$CG$17</definedName>
    <definedName name="A126067782L_Data">Data18!$CG$11:$CG$17</definedName>
    <definedName name="A126067782L_Latest">Data18!$CG$17</definedName>
    <definedName name="A126067786W">Data18!$FS$1:$FS$10,Data18!$FS$11:$FS$17</definedName>
    <definedName name="A126067786W_Data">Data18!$FS$11:$FS$17</definedName>
    <definedName name="A126067786W_Latest">Data18!$FS$17</definedName>
    <definedName name="A126067790L">Data17!$GU$1:$GU$10,Data17!$GU$11:$GU$17</definedName>
    <definedName name="A126067790L_Data">Data17!$GU$11:$GU$17</definedName>
    <definedName name="A126067790L_Latest">Data17!$GU$17</definedName>
    <definedName name="A126067794W">Data18!$Y$1:$Y$10,Data18!$Y$11:$Y$17</definedName>
    <definedName name="A126067794W_Data">Data18!$Y$11:$Y$17</definedName>
    <definedName name="A126067794W_Latest">Data18!$Y$17</definedName>
    <definedName name="A126067802K">Data18!$IM$1:$IM$10,Data18!$IM$11:$IM$17</definedName>
    <definedName name="A126067802K_Data">Data18!$IM$11:$IM$17</definedName>
    <definedName name="A126067802K_Latest">Data18!$IM$17</definedName>
    <definedName name="A126067806V">Data19!$AS$1:$AS$10,Data19!$AS$11:$AS$17</definedName>
    <definedName name="A126067806V_Data">Data19!$AS$11:$AS$17</definedName>
    <definedName name="A126067806V_Latest">Data19!$AS$17</definedName>
    <definedName name="A126067810K">Data17!$EY$1:$EY$10,Data17!$EY$11:$EY$17</definedName>
    <definedName name="A126067810K_Data">Data17!$EY$11:$EY$17</definedName>
    <definedName name="A126067810K_Latest">Data17!$EY$17</definedName>
    <definedName name="A126067822V">Data17!$FW$1:$FW$10,Data17!$FW$11:$FW$17</definedName>
    <definedName name="A126067822V_Data">Data17!$FW$11:$FW$17</definedName>
    <definedName name="A126067822V_Latest">Data17!$FW$17</definedName>
    <definedName name="A126067826C">Data17!$HS$1:$HS$10,Data17!$HS$11:$HS$17</definedName>
    <definedName name="A126067826C_Data">Data17!$HS$11:$HS$17</definedName>
    <definedName name="A126067826C_Latest">Data17!$HS$17</definedName>
    <definedName name="A126067830V">Data17!$IQ$1:$IQ$10,Data17!$IQ$11:$IQ$17</definedName>
    <definedName name="A126067830V_Data">Data17!$IQ$11:$IQ$17</definedName>
    <definedName name="A126067830V_Latest">Data17!$IQ$17</definedName>
    <definedName name="A126067834C">Data18!$DE$1:$DE$10,Data18!$DE$11:$DE$17</definedName>
    <definedName name="A126067834C_Data">Data18!$DE$11:$DE$17</definedName>
    <definedName name="A126067834C_Latest">Data18!$DE$17</definedName>
    <definedName name="A126067838L">Data18!$EU$1:$EU$10,Data18!$EU$11:$EU$17</definedName>
    <definedName name="A126067838L_Data">Data18!$EU$11:$EU$17</definedName>
    <definedName name="A126067838L_Latest">Data18!$EU$17</definedName>
    <definedName name="A126067842C">Data20!$DI$1:$DI$10,Data20!$DI$11:$DI$17</definedName>
    <definedName name="A126067842C_Data">Data20!$DI$11:$DI$17</definedName>
    <definedName name="A126067842C_Latest">Data20!$DI$17</definedName>
    <definedName name="A126067846L">Data20!$EG$1:$EG$10,Data20!$EG$11:$EG$17</definedName>
    <definedName name="A126067846L_Data">Data20!$EG$11:$EG$17</definedName>
    <definedName name="A126067846L_Latest">Data20!$EG$17</definedName>
    <definedName name="A126067850C">Data20!$GC$1:$GC$10,Data20!$GC$11:$GC$17</definedName>
    <definedName name="A126067850C_Data">Data20!$GC$11:$GC$17</definedName>
    <definedName name="A126067850C_Latest">Data20!$GC$17</definedName>
    <definedName name="A126067854L">Data19!$IO$1:$IO$10,Data19!$IO$11:$IO$17</definedName>
    <definedName name="A126067854L_Data">Data19!$IO$11:$IO$17</definedName>
    <definedName name="A126067854L_Latest">Data19!$IO$17</definedName>
    <definedName name="A126067858W">Data20!$CK$1:$CK$10,Data20!$CK$11:$CK$17</definedName>
    <definedName name="A126067858W_Data">Data20!$CK$11:$CK$17</definedName>
    <definedName name="A126067858W_Latest">Data20!$CK$17</definedName>
    <definedName name="A126067862L">Data19!$DM$1:$DM$10,Data19!$DM$11:$DM$17</definedName>
    <definedName name="A126067862L_Data">Data19!$DM$11:$DM$17</definedName>
    <definedName name="A126067862L_Latest">Data19!$DM$17</definedName>
    <definedName name="A126067866W">Data19!$GG$1:$GG$10,Data19!$GG$11:$GG$17</definedName>
    <definedName name="A126067866W_Data">Data19!$GG$11:$GG$17</definedName>
    <definedName name="A126067866W_Latest">Data19!$GG$17</definedName>
    <definedName name="A126067874W">Data20!$FE$1:$FE$10,Data20!$FE$11:$FE$17</definedName>
    <definedName name="A126067874W_Data">Data20!$FE$11:$FE$17</definedName>
    <definedName name="A126067874W_Latest">Data20!$FE$17</definedName>
    <definedName name="A126067878F">Data20!$HA$1:$HA$10,Data20!$HA$11:$HA$17</definedName>
    <definedName name="A126067878F_Data">Data20!$HA$11:$HA$17</definedName>
    <definedName name="A126067878F_Latest">Data20!$HA$17</definedName>
    <definedName name="A126067882W">Data19!$BQ$1:$BQ$10,Data19!$BQ$11:$BQ$17</definedName>
    <definedName name="A126067882W_Data">Data19!$BQ$11:$BQ$17</definedName>
    <definedName name="A126067882W_Latest">Data19!$BQ$17</definedName>
    <definedName name="A126067894F">Data19!$CO$1:$CO$10,Data19!$CO$11:$CO$17</definedName>
    <definedName name="A126067894F_Data">Data19!$CO$11:$CO$17</definedName>
    <definedName name="A126067894F_Latest">Data19!$CO$17</definedName>
    <definedName name="A126067898R">Data19!$EK$1:$EK$10,Data19!$EK$11:$EK$17</definedName>
    <definedName name="A126067898R_Data">Data19!$EK$11:$EK$17</definedName>
    <definedName name="A126067898R_Latest">Data19!$EK$17</definedName>
    <definedName name="A126067902V">Data19!$FI$1:$FI$10,Data19!$FI$11:$FI$17</definedName>
    <definedName name="A126067902V_Data">Data19!$FI$11:$FI$17</definedName>
    <definedName name="A126067902V_Latest">Data19!$FI$17</definedName>
    <definedName name="A126067906C">Data20!$W$1:$W$10,Data20!$W$11:$W$17</definedName>
    <definedName name="A126067906C_Data">Data20!$W$11:$W$17</definedName>
    <definedName name="A126067906C_Latest">Data20!$W$17</definedName>
    <definedName name="A126067910V">Data20!$BM$1:$BM$10,Data20!$BM$11:$BM$17</definedName>
    <definedName name="A126067910V_Data">Data20!$BM$11:$BM$17</definedName>
    <definedName name="A126067910V_Latest">Data20!$BM$17</definedName>
    <definedName name="A126067914C">Data22!$AA$1:$AA$10,Data22!$AA$11:$AA$17</definedName>
    <definedName name="A126067914C_Data">Data22!$AA$11:$AA$17</definedName>
    <definedName name="A126067914C_Latest">Data22!$AA$17</definedName>
    <definedName name="A126067918L">Data22!$AY$1:$AY$10,Data22!$AY$11:$AY$17</definedName>
    <definedName name="A126067918L_Data">Data22!$AY$11:$AY$17</definedName>
    <definedName name="A126067918L_Latest">Data22!$AY$17</definedName>
    <definedName name="A126067922C">Data22!$CU$1:$CU$10,Data22!$CU$11:$CU$17</definedName>
    <definedName name="A126067922C_Data">Data22!$CU$11:$CU$17</definedName>
    <definedName name="A126067922C_Latest">Data22!$CU$17</definedName>
    <definedName name="A126067926L">Data21!$FG$1:$FG$10,Data21!$FG$11:$FG$17</definedName>
    <definedName name="A126067926L_Data">Data21!$FG$11:$FG$17</definedName>
    <definedName name="A126067926L_Latest">Data21!$FG$17</definedName>
    <definedName name="A126067930C">Data22!$C$1:$C$10,Data22!$C$11:$C$17</definedName>
    <definedName name="A126067930C_Data">Data22!$C$11:$C$17</definedName>
    <definedName name="A126067930C_Latest">Data22!$C$17</definedName>
    <definedName name="A126067934L">Data21!$AE$1:$AE$10,Data21!$AE$11:$AE$17</definedName>
    <definedName name="A126067934L_Data">Data21!$AE$11:$AE$17</definedName>
    <definedName name="A126067934L_Latest">Data21!$AE$17</definedName>
    <definedName name="A126067938W">Data21!$CY$1:$CY$10,Data21!$CY$11:$CY$17</definedName>
    <definedName name="A126067938W_Data">Data21!$CY$11:$CY$17</definedName>
    <definedName name="A126067938W_Latest">Data21!$CY$17</definedName>
    <definedName name="A126067946W">Data22!$BW$1:$BW$10,Data22!$BW$11:$BW$17</definedName>
    <definedName name="A126067946W_Data">Data22!$BW$11:$BW$17</definedName>
    <definedName name="A126067946W_Latest">Data22!$BW$17</definedName>
    <definedName name="A126067950L">Data22!$DS$1:$DS$10,Data22!$DS$11:$DS$17</definedName>
    <definedName name="A126067950L_Data">Data22!$DS$11:$DS$17</definedName>
    <definedName name="A126067950L_Latest">Data22!$DS$17</definedName>
    <definedName name="A126067954W">Data20!$HY$1:$HY$10,Data20!$HY$11:$HY$17</definedName>
    <definedName name="A126067954W_Data">Data20!$HY$11:$HY$17</definedName>
    <definedName name="A126067954W_Latest">Data20!$HY$17</definedName>
    <definedName name="A126067966F">Data21!$G$1:$G$10,Data21!$G$11:$G$17</definedName>
    <definedName name="A126067966F_Data">Data21!$G$11:$G$17</definedName>
    <definedName name="A126067966F_Latest">Data21!$G$17</definedName>
    <definedName name="A126067970W">Data21!$BC$1:$BC$10,Data21!$BC$11:$BC$17</definedName>
    <definedName name="A126067970W_Data">Data21!$BC$11:$BC$17</definedName>
    <definedName name="A126067970W_Latest">Data21!$BC$17</definedName>
    <definedName name="A126067974F">Data21!$CA$1:$CA$10,Data21!$CA$11:$CA$17</definedName>
    <definedName name="A126067974F_Data">Data21!$CA$11:$CA$17</definedName>
    <definedName name="A126067974F_Latest">Data21!$CA$17</definedName>
    <definedName name="A126067978R">Data21!$GE$1:$GE$10,Data21!$GE$11:$GE$17</definedName>
    <definedName name="A126067978R_Data">Data21!$GE$11:$GE$17</definedName>
    <definedName name="A126067978R_Latest">Data21!$GE$17</definedName>
    <definedName name="A126067982F">Data21!$HU$1:$HU$10,Data21!$HU$11:$HU$17</definedName>
    <definedName name="A126067982F_Data">Data21!$HU$11:$HU$17</definedName>
    <definedName name="A126067982F_Latest">Data21!$HU$17</definedName>
    <definedName name="A126067986R">Data12!$AQ$1:$AQ$10,Data12!$AQ$11:$AQ$17</definedName>
    <definedName name="A126067986R_Data">Data12!$AQ$11:$AQ$17</definedName>
    <definedName name="A126067986R_Latest">Data12!$AQ$17</definedName>
    <definedName name="A126067990F">Data12!$BO$1:$BO$10,Data12!$BO$11:$BO$17</definedName>
    <definedName name="A126067990F_Data">Data12!$BO$11:$BO$17</definedName>
    <definedName name="A126067990F_Latest">Data12!$BO$17</definedName>
    <definedName name="A126067994R">Data12!$DK$1:$DK$10,Data12!$DK$11:$DK$17</definedName>
    <definedName name="A126067994R_Data">Data12!$DK$11:$DK$17</definedName>
    <definedName name="A126067994R_Latest">Data12!$DK$17</definedName>
    <definedName name="A126067998X">Data11!$FW$1:$FW$10,Data11!$FW$11:$FW$17</definedName>
    <definedName name="A126067998X_Data">Data11!$FW$11:$FW$17</definedName>
    <definedName name="A126067998X_Latest">Data11!$FW$17</definedName>
    <definedName name="A126068002F">Data12!$S$1:$S$10,Data12!$S$11:$S$17</definedName>
    <definedName name="A126068002F_Data">Data12!$S$11:$S$17</definedName>
    <definedName name="A126068002F_Latest">Data12!$S$17</definedName>
    <definedName name="A126068006R">Data11!$AU$1:$AU$10,Data11!$AU$11:$AU$17</definedName>
    <definedName name="A126068006R_Data">Data11!$AU$11:$AU$17</definedName>
    <definedName name="A126068006R_Latest">Data11!$AU$17</definedName>
    <definedName name="A126068010F">Data11!$DO$1:$DO$10,Data11!$DO$11:$DO$17</definedName>
    <definedName name="A126068010F_Data">Data11!$DO$11:$DO$17</definedName>
    <definedName name="A126068010F_Latest">Data11!$DO$17</definedName>
    <definedName name="A126068018X">Data12!$CM$1:$CM$10,Data12!$CM$11:$CM$17</definedName>
    <definedName name="A126068018X_Data">Data12!$CM$11:$CM$17</definedName>
    <definedName name="A126068018X_Latest">Data12!$CM$17</definedName>
    <definedName name="A126068022R">Data12!$EI$1:$EI$10,Data12!$EI$11:$EI$17</definedName>
    <definedName name="A126068022R_Data">Data12!$EI$11:$EI$17</definedName>
    <definedName name="A126068022R_Latest">Data12!$EI$17</definedName>
    <definedName name="A126068026X">Data10!$IO$1:$IO$10,Data10!$IO$11:$IO$17</definedName>
    <definedName name="A126068026X_Data">Data10!$IO$11:$IO$17</definedName>
    <definedName name="A126068026X_Latest">Data10!$IO$17</definedName>
    <definedName name="A126068038J">Data11!$W$1:$W$10,Data11!$W$11:$W$17</definedName>
    <definedName name="A126068038J_Data">Data11!$W$11:$W$17</definedName>
    <definedName name="A126068038J_Latest">Data11!$W$17</definedName>
    <definedName name="A126068042X">Data11!$BS$1:$BS$10,Data11!$BS$11:$BS$17</definedName>
    <definedName name="A126068042X_Data">Data11!$BS$11:$BS$17</definedName>
    <definedName name="A126068042X_Latest">Data11!$BS$17</definedName>
    <definedName name="A126068046J">Data11!$CQ$1:$CQ$10,Data11!$CQ$11:$CQ$17</definedName>
    <definedName name="A126068046J_Data">Data11!$CQ$11:$CQ$17</definedName>
    <definedName name="A126068046J_Latest">Data11!$CQ$17</definedName>
    <definedName name="A126068050X">Data11!$GU$1:$GU$10,Data11!$GU$11:$GU$17</definedName>
    <definedName name="A126068050X_Data">Data11!$GU$11:$GU$17</definedName>
    <definedName name="A126068050X_Latest">Data11!$GU$17</definedName>
    <definedName name="A126068054J">Data11!$IK$1:$IK$10,Data11!$IK$11:$IK$17</definedName>
    <definedName name="A126068054J_Data">Data11!$IK$11:$IK$17</definedName>
    <definedName name="A126068054J_Latest">Data11!$IK$17</definedName>
    <definedName name="A126068058T">Data15!$DQ$1:$DQ$10,Data15!$DQ$11:$DQ$17</definedName>
    <definedName name="A126068058T_Data">Data15!$DQ$11:$DQ$17</definedName>
    <definedName name="A126068058T_Latest">Data15!$DQ$17</definedName>
    <definedName name="A126068062J">Data15!$EO$1:$EO$10,Data15!$EO$11:$EO$17</definedName>
    <definedName name="A126068062J_Data">Data15!$EO$11:$EO$17</definedName>
    <definedName name="A126068062J_Latest">Data15!$EO$17</definedName>
    <definedName name="A126068066T">Data15!$GK$1:$GK$10,Data15!$GK$11:$GK$17</definedName>
    <definedName name="A126068066T_Data">Data15!$GK$11:$GK$17</definedName>
    <definedName name="A126068066T_Latest">Data15!$GK$17</definedName>
    <definedName name="A126068070J">Data15!$G$1:$G$10,Data15!$G$11:$G$17</definedName>
    <definedName name="A126068070J_Data">Data15!$G$11:$G$17</definedName>
    <definedName name="A126068070J_Latest">Data15!$G$17</definedName>
    <definedName name="A126068074T">Data15!$CS$1:$CS$10,Data15!$CS$11:$CS$17</definedName>
    <definedName name="A126068074T_Data">Data15!$CS$11:$CS$17</definedName>
    <definedName name="A126068074T_Latest">Data15!$CS$17</definedName>
    <definedName name="A126068078A">Data14!$DU$1:$DU$10,Data14!$DU$11:$DU$17</definedName>
    <definedName name="A126068078A_Data">Data14!$DU$11:$DU$17</definedName>
    <definedName name="A126068078A_Latest">Data14!$DU$17</definedName>
    <definedName name="A126068082T">Data14!$GO$1:$GO$10,Data14!$GO$11:$GO$17</definedName>
    <definedName name="A126068082T_Data">Data14!$GO$11:$GO$17</definedName>
    <definedName name="A126068082T_Latest">Data14!$GO$17</definedName>
    <definedName name="A126068090T">Data15!$FM$1:$FM$10,Data15!$FM$11:$FM$17</definedName>
    <definedName name="A126068090T_Data">Data15!$FM$11:$FM$17</definedName>
    <definedName name="A126068090T_Latest">Data15!$FM$17</definedName>
    <definedName name="A126068094A">Data15!$HI$1:$HI$10,Data15!$HI$11:$HI$17</definedName>
    <definedName name="A126068094A_Data">Data15!$HI$11:$HI$17</definedName>
    <definedName name="A126068094A_Latest">Data15!$HI$17</definedName>
    <definedName name="A126068098K">Data14!$BY$1:$BY$10,Data14!$BY$11:$BY$17</definedName>
    <definedName name="A126068098K_Data">Data14!$BY$11:$BY$17</definedName>
    <definedName name="A126068098K_Latest">Data14!$BY$17</definedName>
    <definedName name="A126068110R">Data14!$CW$1:$CW$10,Data14!$CW$11:$CW$17</definedName>
    <definedName name="A126068110R_Data">Data14!$CW$11:$CW$17</definedName>
    <definedName name="A126068110R_Latest">Data14!$CW$17</definedName>
    <definedName name="A126068114X">Data14!$ES$1:$ES$10,Data14!$ES$11:$ES$17</definedName>
    <definedName name="A126068114X_Data">Data14!$ES$11:$ES$17</definedName>
    <definedName name="A126068114X_Latest">Data14!$ES$17</definedName>
    <definedName name="A126068118J">Data14!$FQ$1:$FQ$10,Data14!$FQ$11:$FQ$17</definedName>
    <definedName name="A126068118J_Data">Data14!$FQ$11:$FQ$17</definedName>
    <definedName name="A126068118J_Latest">Data14!$FQ$17</definedName>
    <definedName name="A126068122X">Data15!$AE$1:$AE$10,Data15!$AE$11:$AE$17</definedName>
    <definedName name="A126068122X_Data">Data15!$AE$11:$AE$17</definedName>
    <definedName name="A126068122X_Latest">Data15!$AE$17</definedName>
    <definedName name="A126068126J">Data15!$BU$1:$BU$10,Data15!$BU$11:$BU$17</definedName>
    <definedName name="A126068126J_Data">Data15!$BU$11:$BU$17</definedName>
    <definedName name="A126068126J_Latest">Data15!$BU$17</definedName>
    <definedName name="A126068130X">Data17!$AI$1:$AI$10,Data17!$AI$11:$AI$17</definedName>
    <definedName name="A126068130X_Data">Data17!$AI$11:$AI$17</definedName>
    <definedName name="A126068130X_Latest">Data17!$AI$17</definedName>
    <definedName name="A126068134J">Data17!$BG$1:$BG$10,Data17!$BG$11:$BG$17</definedName>
    <definedName name="A126068134J_Data">Data17!$BG$11:$BG$17</definedName>
    <definedName name="A126068134J_Latest">Data17!$BG$17</definedName>
    <definedName name="A126068138T">Data17!$DC$1:$DC$10,Data17!$DC$11:$DC$17</definedName>
    <definedName name="A126068138T_Data">Data17!$DC$11:$DC$17</definedName>
    <definedName name="A126068138T_Latest">Data17!$DC$17</definedName>
    <definedName name="A126068142J">Data16!$FO$1:$FO$10,Data16!$FO$11:$FO$17</definedName>
    <definedName name="A126068142J_Data">Data16!$FO$11:$FO$17</definedName>
    <definedName name="A126068142J_Latest">Data16!$FO$17</definedName>
    <definedName name="A126068146T">Data17!$K$1:$K$10,Data17!$K$11:$K$17</definedName>
    <definedName name="A126068146T_Data">Data17!$K$11:$K$17</definedName>
    <definedName name="A126068146T_Latest">Data17!$K$17</definedName>
    <definedName name="A126068150J">Data16!$AM$1:$AM$10,Data16!$AM$11:$AM$17</definedName>
    <definedName name="A126068150J_Data">Data16!$AM$11:$AM$17</definedName>
    <definedName name="A126068150J_Latest">Data16!$AM$17</definedName>
    <definedName name="A126068154T">Data16!$DG$1:$DG$10,Data16!$DG$11:$DG$17</definedName>
    <definedName name="A126068154T_Data">Data16!$DG$11:$DG$17</definedName>
    <definedName name="A126068154T_Latest">Data16!$DG$17</definedName>
    <definedName name="A126068162T">Data17!$CE$1:$CE$10,Data17!$CE$11:$CE$17</definedName>
    <definedName name="A126068162T_Data">Data17!$CE$11:$CE$17</definedName>
    <definedName name="A126068162T_Latest">Data17!$CE$17</definedName>
    <definedName name="A126068166A">Data17!$EA$1:$EA$10,Data17!$EA$11:$EA$17</definedName>
    <definedName name="A126068166A_Data">Data17!$EA$11:$EA$17</definedName>
    <definedName name="A126068166A_Latest">Data17!$EA$17</definedName>
    <definedName name="A126068170T">Data15!$IG$1:$IG$10,Data15!$IG$11:$IG$17</definedName>
    <definedName name="A126068170T_Data">Data15!$IG$11:$IG$17</definedName>
    <definedName name="A126068170T_Latest">Data15!$IG$17</definedName>
    <definedName name="A126068182A">Data16!$O$1:$O$10,Data16!$O$11:$O$17</definedName>
    <definedName name="A126068182A_Data">Data16!$O$11:$O$17</definedName>
    <definedName name="A126068182A_Latest">Data16!$O$17</definedName>
    <definedName name="A126068186K">Data16!$BK$1:$BK$10,Data16!$BK$11:$BK$17</definedName>
    <definedName name="A126068186K_Data">Data16!$BK$11:$BK$17</definedName>
    <definedName name="A126068186K_Latest">Data16!$BK$17</definedName>
    <definedName name="A126068190A">Data16!$CI$1:$CI$10,Data16!$CI$11:$CI$17</definedName>
    <definedName name="A126068190A_Data">Data16!$CI$11:$CI$17</definedName>
    <definedName name="A126068190A_Latest">Data16!$CI$17</definedName>
    <definedName name="A126068194K">Data16!$GM$1:$GM$10,Data16!$GM$11:$GM$17</definedName>
    <definedName name="A126068194K_Data">Data16!$GM$11:$GM$17</definedName>
    <definedName name="A126068194K_Latest">Data16!$GM$17</definedName>
    <definedName name="A126068198V">Data16!$IC$1:$IC$10,Data16!$IC$11:$IC$17</definedName>
    <definedName name="A126068198V_Data">Data16!$IC$11:$IC$17</definedName>
    <definedName name="A126068198V_Latest">Data16!$IC$17</definedName>
    <definedName name="A126068202X">Data2!$AX$1:$AX$10,Data2!$AX$11:$AX$17</definedName>
    <definedName name="A126068202X_Data">Data2!$AX$11:$AX$17</definedName>
    <definedName name="A126068202X_Latest">Data2!$AX$17</definedName>
    <definedName name="A126068206J">Data2!$BV$1:$BV$10,Data2!$BV$11:$BV$17</definedName>
    <definedName name="A126068206J_Data">Data2!$BV$11:$BV$17</definedName>
    <definedName name="A126068206J_Latest">Data2!$BV$17</definedName>
    <definedName name="A126068210X">Data2!$DR$1:$DR$10,Data2!$DR$11:$DR$17</definedName>
    <definedName name="A126068210X_Data">Data2!$DR$11:$DR$17</definedName>
    <definedName name="A126068210X_Latest">Data2!$DR$17</definedName>
    <definedName name="A126068214J">Data1!$GD$1:$GD$10,Data1!$GD$11:$GD$17</definedName>
    <definedName name="A126068214J_Data">Data1!$GD$11:$GD$17</definedName>
    <definedName name="A126068214J_Latest">Data1!$GD$17</definedName>
    <definedName name="A126068218T">Data2!$Z$1:$Z$10,Data2!$Z$11:$Z$17</definedName>
    <definedName name="A126068218T_Data">Data2!$Z$11:$Z$17</definedName>
    <definedName name="A126068218T_Latest">Data2!$Z$17</definedName>
    <definedName name="A126068222J">Data1!$BB$1:$BB$10,Data1!$BB$11:$BB$17</definedName>
    <definedName name="A126068222J_Data">Data1!$BB$11:$BB$17</definedName>
    <definedName name="A126068222J_Latest">Data1!$BB$17</definedName>
    <definedName name="A126068226T">Data1!$DV$1:$DV$10,Data1!$DV$11:$DV$17</definedName>
    <definedName name="A126068226T_Data">Data1!$DV$11:$DV$17</definedName>
    <definedName name="A126068226T_Latest">Data1!$DV$17</definedName>
    <definedName name="A126068230J">Data1!$ET$1:$ET$10,Data1!$ET$11:$ET$17</definedName>
    <definedName name="A126068230J_Data">Data1!$ET$11:$ET$17</definedName>
    <definedName name="A126068230J_Latest">Data1!$ET$17</definedName>
    <definedName name="A126068234T">Data2!$CT$1:$CT$10,Data2!$CT$11:$CT$17</definedName>
    <definedName name="A126068234T_Data">Data2!$CT$11:$CT$17</definedName>
    <definedName name="A126068234T_Latest">Data2!$CT$17</definedName>
    <definedName name="A126068238A">Data2!$EP$1:$EP$10,Data2!$EP$11:$EP$17</definedName>
    <definedName name="A126068238A_Data">Data2!$EP$11:$EP$17</definedName>
    <definedName name="A126068238A_Latest">Data2!$EP$17</definedName>
    <definedName name="A126068242T">Data1!$F$1:$F$10,Data1!$F$11:$F$17</definedName>
    <definedName name="A126068242T_Data">Data1!$F$11:$F$17</definedName>
    <definedName name="A126068242T_Latest">Data1!$F$17</definedName>
    <definedName name="A126068246A">Data1!$FL$1:$FL$10,Data1!$FL$11:$FL$17</definedName>
    <definedName name="A126068246A_Data">Data1!$FL$11:$FL$17</definedName>
    <definedName name="A126068246A_Latest">Data1!$FL$17</definedName>
    <definedName name="A126068250T">Data1!$HZ$1:$HZ$10,Data1!$HZ$11:$HZ$17</definedName>
    <definedName name="A126068250T_Data">Data1!$HZ$11:$HZ$17</definedName>
    <definedName name="A126068250T_Latest">Data1!$HZ$17</definedName>
    <definedName name="A126068254A">Data1!$AD$1:$AD$10,Data1!$AD$11:$AD$17</definedName>
    <definedName name="A126068254A_Data">Data1!$AD$11:$AD$17</definedName>
    <definedName name="A126068254A_Latest">Data1!$AD$17</definedName>
    <definedName name="A126068258K">Data1!$BZ$1:$BZ$10,Data1!$BZ$11:$BZ$17</definedName>
    <definedName name="A126068258K_Data">Data1!$BZ$11:$BZ$17</definedName>
    <definedName name="A126068258K_Latest">Data1!$BZ$17</definedName>
    <definedName name="A126068262A">Data1!$CX$1:$CX$10,Data1!$CX$11:$CX$17</definedName>
    <definedName name="A126068262A_Data">Data1!$CX$11:$CX$17</definedName>
    <definedName name="A126068262A_Latest">Data1!$CX$17</definedName>
    <definedName name="A126068266K">Data1!$HB$1:$HB$10,Data1!$HB$11:$HB$17</definedName>
    <definedName name="A126068266K_Data">Data1!$HB$11:$HB$17</definedName>
    <definedName name="A126068266K_Latest">Data1!$HB$17</definedName>
    <definedName name="A126068270A">Data2!$B$1:$B$10,Data2!$B$11:$B$17</definedName>
    <definedName name="A126068270A_Data">Data2!$B$11:$B$17</definedName>
    <definedName name="A126068270A_Latest">Data2!$B$17</definedName>
    <definedName name="A126068274K">Data23!$FZ$1:$FZ$10,Data23!$FZ$11:$FZ$17</definedName>
    <definedName name="A126068274K_Data">Data23!$FZ$11:$FZ$17</definedName>
    <definedName name="A126068274K_Latest">Data23!$FZ$17</definedName>
    <definedName name="A126068278V">Data23!$GX$1:$GX$10,Data23!$GX$11:$GX$17</definedName>
    <definedName name="A126068278V_Data">Data23!$GX$11:$GX$17</definedName>
    <definedName name="A126068278V_Latest">Data23!$GX$17</definedName>
    <definedName name="A126068282K">Data24!$D$1:$D$10,Data24!$D$11:$D$17</definedName>
    <definedName name="A126068282K_Data">Data24!$D$11:$D$17</definedName>
    <definedName name="A126068282K_Latest">Data24!$D$17</definedName>
    <definedName name="A126068286V">Data23!$BP$1:$BP$10,Data23!$BP$11:$BP$17</definedName>
    <definedName name="A126068286V_Data">Data23!$BP$11:$BP$17</definedName>
    <definedName name="A126068286V_Latest">Data23!$BP$17</definedName>
    <definedName name="A126068290K">Data23!$FB$1:$FB$10,Data23!$FB$11:$FB$17</definedName>
    <definedName name="A126068290K_Data">Data23!$FB$11:$FB$17</definedName>
    <definedName name="A126068290K_Latest">Data23!$FB$17</definedName>
    <definedName name="A126068294V">Data22!$GD$1:$GD$10,Data22!$GD$11:$GD$17</definedName>
    <definedName name="A126068294V_Data">Data22!$GD$11:$GD$17</definedName>
    <definedName name="A126068294V_Latest">Data22!$GD$17</definedName>
    <definedName name="A126068298C">Data23!$H$1:$H$10,Data23!$H$11:$H$17</definedName>
    <definedName name="A126068298C_Data">Data23!$H$11:$H$17</definedName>
    <definedName name="A126068298C_Latest">Data23!$H$17</definedName>
    <definedName name="A126068302J">Data23!$AF$1:$AF$10,Data23!$AF$11:$AF$17</definedName>
    <definedName name="A126068302J_Data">Data23!$AF$11:$AF$17</definedName>
    <definedName name="A126068302J_Latest">Data23!$AF$17</definedName>
    <definedName name="A126068306T">Data23!$HV$1:$HV$10,Data23!$HV$11:$HV$17</definedName>
    <definedName name="A126068306T_Data">Data23!$HV$11:$HV$17</definedName>
    <definedName name="A126068306T_Latest">Data23!$HV$17</definedName>
    <definedName name="A126068310J">Data24!$AB$1:$AB$10,Data24!$AB$11:$AB$17</definedName>
    <definedName name="A126068310J_Data">Data24!$AB$11:$AB$17</definedName>
    <definedName name="A126068310J_Latest">Data24!$AB$17</definedName>
    <definedName name="A126068314T">Data22!$EH$1:$EH$10,Data22!$EH$11:$EH$17</definedName>
    <definedName name="A126068314T_Data">Data22!$EH$11:$EH$17</definedName>
    <definedName name="A126068314T_Latest">Data22!$EH$17</definedName>
    <definedName name="A126068318A">Data23!$AX$1:$AX$10,Data23!$AX$11:$AX$17</definedName>
    <definedName name="A126068318A_Data">Data23!$AX$11:$AX$17</definedName>
    <definedName name="A126068318A_Latest">Data23!$AX$17</definedName>
    <definedName name="A126068322T">Data23!$DL$1:$DL$10,Data23!$DL$11:$DL$17</definedName>
    <definedName name="A126068322T_Data">Data23!$DL$11:$DL$17</definedName>
    <definedName name="A126068322T_Latest">Data23!$DL$17</definedName>
    <definedName name="A126068326A">Data22!$FF$1:$FF$10,Data22!$FF$11:$FF$17</definedName>
    <definedName name="A126068326A_Data">Data22!$FF$11:$FF$17</definedName>
    <definedName name="A126068326A_Latest">Data22!$FF$17</definedName>
    <definedName name="A126068330T">Data22!$HB$1:$HB$10,Data22!$HB$11:$HB$17</definedName>
    <definedName name="A126068330T_Data">Data22!$HB$11:$HB$17</definedName>
    <definedName name="A126068330T_Latest">Data22!$HB$17</definedName>
    <definedName name="A126068334A">Data22!$HZ$1:$HZ$10,Data22!$HZ$11:$HZ$17</definedName>
    <definedName name="A126068334A_Data">Data22!$HZ$11:$HZ$17</definedName>
    <definedName name="A126068334A_Latest">Data22!$HZ$17</definedName>
    <definedName name="A126068338K">Data23!$CN$1:$CN$10,Data23!$CN$11:$CN$17</definedName>
    <definedName name="A126068338K_Data">Data23!$CN$11:$CN$17</definedName>
    <definedName name="A126068338K_Latest">Data23!$CN$17</definedName>
    <definedName name="A126068342A">Data23!$ED$1:$ED$10,Data23!$ED$11:$ED$17</definedName>
    <definedName name="A126068342A_Data">Data23!$ED$11:$ED$17</definedName>
    <definedName name="A126068342A_Latest">Data23!$ED$17</definedName>
    <definedName name="A126068346K">Data13!$GP$1:$GP$10,Data13!$GP$11:$GP$17</definedName>
    <definedName name="A126068346K_Data">Data13!$GP$11:$GP$17</definedName>
    <definedName name="A126068346K_Latest">Data13!$GP$17</definedName>
    <definedName name="A126068350A">Data13!$HN$1:$HN$10,Data13!$HN$11:$HN$17</definedName>
    <definedName name="A126068350A_Data">Data13!$HN$11:$HN$17</definedName>
    <definedName name="A126068350A_Latest">Data13!$HN$17</definedName>
    <definedName name="A126068354K">Data14!$T$1:$T$10,Data14!$T$11:$T$17</definedName>
    <definedName name="A126068354K_Data">Data14!$T$11:$T$17</definedName>
    <definedName name="A126068354K_Latest">Data14!$T$17</definedName>
    <definedName name="A126068358V">Data13!$CF$1:$CF$10,Data13!$CF$11:$CF$17</definedName>
    <definedName name="A126068358V_Data">Data13!$CF$11:$CF$17</definedName>
    <definedName name="A126068358V_Latest">Data13!$CF$17</definedName>
    <definedName name="A126068362K">Data13!$FR$1:$FR$10,Data13!$FR$11:$FR$17</definedName>
    <definedName name="A126068362K_Data">Data13!$FR$11:$FR$17</definedName>
    <definedName name="A126068362K_Latest">Data13!$FR$17</definedName>
    <definedName name="A126068366V">Data12!$GT$1:$GT$10,Data12!$GT$11:$GT$17</definedName>
    <definedName name="A126068366V_Data">Data12!$GT$11:$GT$17</definedName>
    <definedName name="A126068366V_Latest">Data12!$GT$17</definedName>
    <definedName name="A126068370K">Data13!$X$1:$X$10,Data13!$X$11:$X$17</definedName>
    <definedName name="A126068370K_Data">Data13!$X$11:$X$17</definedName>
    <definedName name="A126068370K_Latest">Data13!$X$17</definedName>
    <definedName name="A126068374V">Data13!$AV$1:$AV$10,Data13!$AV$11:$AV$17</definedName>
    <definedName name="A126068374V_Data">Data13!$AV$11:$AV$17</definedName>
    <definedName name="A126068374V_Latest">Data13!$AV$17</definedName>
    <definedName name="A126068378C">Data13!$IL$1:$IL$10,Data13!$IL$11:$IL$17</definedName>
    <definedName name="A126068378C_Data">Data13!$IL$11:$IL$17</definedName>
    <definedName name="A126068378C_Latest">Data13!$IL$17</definedName>
    <definedName name="A126068382V">Data14!$AR$1:$AR$10,Data14!$AR$11:$AR$17</definedName>
    <definedName name="A126068382V_Data">Data14!$AR$11:$AR$17</definedName>
    <definedName name="A126068382V_Latest">Data14!$AR$17</definedName>
    <definedName name="A126068386C">Data12!$EX$1:$EX$10,Data12!$EX$11:$EX$17</definedName>
    <definedName name="A126068386C_Data">Data12!$EX$11:$EX$17</definedName>
    <definedName name="A126068386C_Latest">Data12!$EX$17</definedName>
    <definedName name="A126068390V">Data13!$BN$1:$BN$10,Data13!$BN$11:$BN$17</definedName>
    <definedName name="A126068390V_Data">Data13!$BN$11:$BN$17</definedName>
    <definedName name="A126068390V_Latest">Data13!$BN$17</definedName>
    <definedName name="A126068394C">Data13!$EB$1:$EB$10,Data13!$EB$11:$EB$17</definedName>
    <definedName name="A126068394C_Data">Data13!$EB$11:$EB$17</definedName>
    <definedName name="A126068394C_Latest">Data13!$EB$17</definedName>
    <definedName name="A126068398L">Data12!$FV$1:$FV$10,Data12!$FV$11:$FV$17</definedName>
    <definedName name="A126068398L_Data">Data12!$FV$11:$FV$17</definedName>
    <definedName name="A126068398L_Latest">Data12!$FV$17</definedName>
    <definedName name="A126068402T">Data12!$HR$1:$HR$10,Data12!$HR$11:$HR$17</definedName>
    <definedName name="A126068402T_Data">Data12!$HR$11:$HR$17</definedName>
    <definedName name="A126068402T_Latest">Data12!$HR$17</definedName>
    <definedName name="A126068406A">Data12!$IP$1:$IP$10,Data12!$IP$11:$IP$17</definedName>
    <definedName name="A126068406A_Data">Data12!$IP$11:$IP$17</definedName>
    <definedName name="A126068406A_Latest">Data12!$IP$17</definedName>
    <definedName name="A126068410T">Data13!$DD$1:$DD$10,Data13!$DD$11:$DD$17</definedName>
    <definedName name="A126068410T_Data">Data13!$DD$11:$DD$17</definedName>
    <definedName name="A126068410T_Latest">Data13!$DD$17</definedName>
    <definedName name="A126068414A">Data13!$ET$1:$ET$10,Data13!$ET$11:$ET$17</definedName>
    <definedName name="A126068414A_Data">Data13!$ET$11:$ET$17</definedName>
    <definedName name="A126068414A_Latest">Data13!$ET$17</definedName>
    <definedName name="A126068418K">Data18!$GH$1:$GH$10,Data18!$GH$11:$GH$17</definedName>
    <definedName name="A126068418K_Data">Data18!$GH$11:$GH$17</definedName>
    <definedName name="A126068418K_Latest">Data18!$GH$17</definedName>
    <definedName name="A126068422A">Data18!$HF$1:$HF$10,Data18!$HF$11:$HF$17</definedName>
    <definedName name="A126068422A_Data">Data18!$HF$11:$HF$17</definedName>
    <definedName name="A126068422A_Latest">Data18!$HF$17</definedName>
    <definedName name="A126068426K">Data19!$L$1:$L$10,Data19!$L$11:$L$17</definedName>
    <definedName name="A126068426K_Data">Data19!$L$11:$L$17</definedName>
    <definedName name="A126068426K_Latest">Data19!$L$17</definedName>
    <definedName name="A126068430A">Data18!$BX$1:$BX$10,Data18!$BX$11:$BX$17</definedName>
    <definedName name="A126068430A_Data">Data18!$BX$11:$BX$17</definedName>
    <definedName name="A126068430A_Latest">Data18!$BX$17</definedName>
    <definedName name="A126068434K">Data18!$FJ$1:$FJ$10,Data18!$FJ$11:$FJ$17</definedName>
    <definedName name="A126068434K_Data">Data18!$FJ$11:$FJ$17</definedName>
    <definedName name="A126068434K_Latest">Data18!$FJ$17</definedName>
    <definedName name="A126068438V">Data17!$GL$1:$GL$10,Data17!$GL$11:$GL$17</definedName>
    <definedName name="A126068438V_Data">Data17!$GL$11:$GL$17</definedName>
    <definedName name="A126068438V_Latest">Data17!$GL$17</definedName>
    <definedName name="A126068442K">Data18!$P$1:$P$10,Data18!$P$11:$P$17</definedName>
    <definedName name="A126068442K_Data">Data18!$P$11:$P$17</definedName>
    <definedName name="A126068442K_Latest">Data18!$P$17</definedName>
    <definedName name="A126068446V">Data18!$AN$1:$AN$10,Data18!$AN$11:$AN$17</definedName>
    <definedName name="A126068446V_Data">Data18!$AN$11:$AN$17</definedName>
    <definedName name="A126068446V_Latest">Data18!$AN$17</definedName>
    <definedName name="A126068450K">Data18!$ID$1:$ID$10,Data18!$ID$11:$ID$17</definedName>
    <definedName name="A126068450K_Data">Data18!$ID$11:$ID$17</definedName>
    <definedName name="A126068450K_Latest">Data18!$ID$17</definedName>
    <definedName name="A126068454V">Data19!$AJ$1:$AJ$10,Data19!$AJ$11:$AJ$17</definedName>
    <definedName name="A126068454V_Data">Data19!$AJ$11:$AJ$17</definedName>
    <definedName name="A126068454V_Latest">Data19!$AJ$17</definedName>
    <definedName name="A126068458C">Data17!$EP$1:$EP$10,Data17!$EP$11:$EP$17</definedName>
    <definedName name="A126068458C_Data">Data17!$EP$11:$EP$17</definedName>
    <definedName name="A126068458C_Latest">Data17!$EP$17</definedName>
    <definedName name="A126068462V">Data18!$BF$1:$BF$10,Data18!$BF$11:$BF$17</definedName>
    <definedName name="A126068462V_Data">Data18!$BF$11:$BF$17</definedName>
    <definedName name="A126068462V_Latest">Data18!$BF$17</definedName>
    <definedName name="A126068466C">Data18!$DT$1:$DT$10,Data18!$DT$11:$DT$17</definedName>
    <definedName name="A126068466C_Data">Data18!$DT$11:$DT$17</definedName>
    <definedName name="A126068466C_Latest">Data18!$DT$17</definedName>
    <definedName name="A126068470V">Data17!$FN$1:$FN$10,Data17!$FN$11:$FN$17</definedName>
    <definedName name="A126068470V_Data">Data17!$FN$11:$FN$17</definedName>
    <definedName name="A126068470V_Latest">Data17!$FN$17</definedName>
    <definedName name="A126068474C">Data17!$HJ$1:$HJ$10,Data17!$HJ$11:$HJ$17</definedName>
    <definedName name="A126068474C_Data">Data17!$HJ$11:$HJ$17</definedName>
    <definedName name="A126068474C_Latest">Data17!$HJ$17</definedName>
    <definedName name="A126068478L">Data17!$IH$1:$IH$10,Data17!$IH$11:$IH$17</definedName>
    <definedName name="A126068478L_Data">Data17!$IH$11:$IH$17</definedName>
    <definedName name="A126068478L_Latest">Data17!$IH$17</definedName>
    <definedName name="A126068482C">Data18!$CV$1:$CV$10,Data18!$CV$11:$CV$17</definedName>
    <definedName name="A126068482C_Data">Data18!$CV$11:$CV$17</definedName>
    <definedName name="A126068482C_Latest">Data18!$CV$17</definedName>
    <definedName name="A126068486L">Data18!$EL$1:$EL$10,Data18!$EL$11:$EL$17</definedName>
    <definedName name="A126068486L_Data">Data18!$EL$11:$EL$17</definedName>
    <definedName name="A126068486L_Latest">Data18!$EL$17</definedName>
    <definedName name="A126068490C">Data20!$CZ$1:$CZ$10,Data20!$CZ$11:$CZ$17</definedName>
    <definedName name="A126068490C_Data">Data20!$CZ$11:$CZ$17</definedName>
    <definedName name="A126068490C_Latest">Data20!$CZ$17</definedName>
    <definedName name="A126068494L">Data20!$DX$1:$DX$10,Data20!$DX$11:$DX$17</definedName>
    <definedName name="A126068494L_Data">Data20!$DX$11:$DX$17</definedName>
    <definedName name="A126068494L_Latest">Data20!$DX$17</definedName>
    <definedName name="A126068498W">Data20!$FT$1:$FT$10,Data20!$FT$11:$FT$17</definedName>
    <definedName name="A126068498W_Data">Data20!$FT$11:$FT$17</definedName>
    <definedName name="A126068498W_Latest">Data20!$FT$17</definedName>
    <definedName name="A126068502A">Data19!$IF$1:$IF$10,Data19!$IF$11:$IF$17</definedName>
    <definedName name="A126068502A_Data">Data19!$IF$11:$IF$17</definedName>
    <definedName name="A126068502A_Latest">Data19!$IF$17</definedName>
    <definedName name="A126068506K">Data20!$CB$1:$CB$10,Data20!$CB$11:$CB$17</definedName>
    <definedName name="A126068506K_Data">Data20!$CB$11:$CB$17</definedName>
    <definedName name="A126068506K_Latest">Data20!$CB$17</definedName>
    <definedName name="A126068510A">Data19!$DD$1:$DD$10,Data19!$DD$11:$DD$17</definedName>
    <definedName name="A126068510A_Data">Data19!$DD$11:$DD$17</definedName>
    <definedName name="A126068510A_Latest">Data19!$DD$17</definedName>
    <definedName name="A126068514K">Data19!$FX$1:$FX$10,Data19!$FX$11:$FX$17</definedName>
    <definedName name="A126068514K_Data">Data19!$FX$11:$FX$17</definedName>
    <definedName name="A126068514K_Latest">Data19!$FX$17</definedName>
    <definedName name="A126068518V">Data19!$GV$1:$GV$10,Data19!$GV$11:$GV$17</definedName>
    <definedName name="A126068518V_Data">Data19!$GV$11:$GV$17</definedName>
    <definedName name="A126068518V_Latest">Data19!$GV$17</definedName>
    <definedName name="A126068522K">Data20!$EV$1:$EV$10,Data20!$EV$11:$EV$17</definedName>
    <definedName name="A126068522K_Data">Data20!$EV$11:$EV$17</definedName>
    <definedName name="A126068522K_Latest">Data20!$EV$17</definedName>
    <definedName name="A126068526V">Data20!$GR$1:$GR$10,Data20!$GR$11:$GR$17</definedName>
    <definedName name="A126068526V_Data">Data20!$GR$11:$GR$17</definedName>
    <definedName name="A126068526V_Latest">Data20!$GR$17</definedName>
    <definedName name="A126068530K">Data19!$BH$1:$BH$10,Data19!$BH$11:$BH$17</definedName>
    <definedName name="A126068530K_Data">Data19!$BH$11:$BH$17</definedName>
    <definedName name="A126068530K_Latest">Data19!$BH$17</definedName>
    <definedName name="A126068534V">Data19!$HN$1:$HN$10,Data19!$HN$11:$HN$17</definedName>
    <definedName name="A126068534V_Data">Data19!$HN$11:$HN$17</definedName>
    <definedName name="A126068534V_Latest">Data19!$HN$17</definedName>
    <definedName name="A126068538C">Data20!$AL$1:$AL$10,Data20!$AL$11:$AL$17</definedName>
    <definedName name="A126068538C_Data">Data20!$AL$11:$AL$17</definedName>
    <definedName name="A126068538C_Latest">Data20!$AL$17</definedName>
    <definedName name="A126068542V">Data19!$CF$1:$CF$10,Data19!$CF$11:$CF$17</definedName>
    <definedName name="A126068542V_Data">Data19!$CF$11:$CF$17</definedName>
    <definedName name="A126068542V_Latest">Data19!$CF$17</definedName>
    <definedName name="A126068546C">Data19!$EB$1:$EB$10,Data19!$EB$11:$EB$17</definedName>
    <definedName name="A126068546C_Data">Data19!$EB$11:$EB$17</definedName>
    <definedName name="A126068546C_Latest">Data19!$EB$17</definedName>
    <definedName name="A126068550V">Data19!$EZ$1:$EZ$10,Data19!$EZ$11:$EZ$17</definedName>
    <definedName name="A126068550V_Data">Data19!$EZ$11:$EZ$17</definedName>
    <definedName name="A126068550V_Latest">Data19!$EZ$17</definedName>
    <definedName name="A126068554C">Data20!$N$1:$N$10,Data20!$N$11:$N$17</definedName>
    <definedName name="A126068554C_Data">Data20!$N$11:$N$17</definedName>
    <definedName name="A126068554C_Latest">Data20!$N$17</definedName>
    <definedName name="A126068558L">Data20!$BD$1:$BD$10,Data20!$BD$11:$BD$17</definedName>
    <definedName name="A126068558L_Data">Data20!$BD$11:$BD$17</definedName>
    <definedName name="A126068558L_Latest">Data20!$BD$17</definedName>
    <definedName name="A126068562C">Data22!$R$1:$R$10,Data22!$R$11:$R$17</definedName>
    <definedName name="A126068562C_Data">Data22!$R$11:$R$17</definedName>
    <definedName name="A126068562C_Latest">Data22!$R$17</definedName>
    <definedName name="A126068566L">Data22!$AP$1:$AP$10,Data22!$AP$11:$AP$17</definedName>
    <definedName name="A126068566L_Data">Data22!$AP$11:$AP$17</definedName>
    <definedName name="A126068566L_Latest">Data22!$AP$17</definedName>
    <definedName name="A126068570C">Data22!$CL$1:$CL$10,Data22!$CL$11:$CL$17</definedName>
    <definedName name="A126068570C_Data">Data22!$CL$11:$CL$17</definedName>
    <definedName name="A126068570C_Latest">Data22!$CL$17</definedName>
    <definedName name="A126068574L">Data21!$EX$1:$EX$10,Data21!$EX$11:$EX$17</definedName>
    <definedName name="A126068574L_Data">Data21!$EX$11:$EX$17</definedName>
    <definedName name="A126068574L_Latest">Data21!$EX$17</definedName>
    <definedName name="A126068578W">Data21!$IJ$1:$IJ$10,Data21!$IJ$11:$IJ$17</definedName>
    <definedName name="A126068578W_Data">Data21!$IJ$11:$IJ$17</definedName>
    <definedName name="A126068578W_Latest">Data21!$IJ$17</definedName>
    <definedName name="A126068582L">Data21!$V$1:$V$10,Data21!$V$11:$V$17</definedName>
    <definedName name="A126068582L_Data">Data21!$V$11:$V$17</definedName>
    <definedName name="A126068582L_Latest">Data21!$V$17</definedName>
    <definedName name="A126068586W">Data21!$CP$1:$CP$10,Data21!$CP$11:$CP$17</definedName>
    <definedName name="A126068586W_Data">Data21!$CP$11:$CP$17</definedName>
    <definedName name="A126068586W_Latest">Data21!$CP$17</definedName>
    <definedName name="A126068590L">Data21!$DN$1:$DN$10,Data21!$DN$11:$DN$17</definedName>
    <definedName name="A126068590L_Data">Data21!$DN$11:$DN$17</definedName>
    <definedName name="A126068590L_Latest">Data21!$DN$17</definedName>
    <definedName name="A126068594W">Data22!$BN$1:$BN$10,Data22!$BN$11:$BN$17</definedName>
    <definedName name="A126068594W_Data">Data22!$BN$11:$BN$17</definedName>
    <definedName name="A126068594W_Latest">Data22!$BN$17</definedName>
    <definedName name="A126068598F">Data22!$DJ$1:$DJ$10,Data22!$DJ$11:$DJ$17</definedName>
    <definedName name="A126068598F_Data">Data22!$DJ$11:$DJ$17</definedName>
    <definedName name="A126068598F_Latest">Data22!$DJ$17</definedName>
    <definedName name="A126068602K">Data20!$HP$1:$HP$10,Data20!$HP$11:$HP$17</definedName>
    <definedName name="A126068602K_Data">Data20!$HP$11:$HP$17</definedName>
    <definedName name="A126068602K_Latest">Data20!$HP$17</definedName>
    <definedName name="A126068606V">Data21!$EF$1:$EF$10,Data21!$EF$11:$EF$17</definedName>
    <definedName name="A126068606V_Data">Data21!$EF$11:$EF$17</definedName>
    <definedName name="A126068606V_Latest">Data21!$EF$17</definedName>
    <definedName name="A126068610K">Data21!$GT$1:$GT$10,Data21!$GT$11:$GT$17</definedName>
    <definedName name="A126068610K_Data">Data21!$GT$11:$GT$17</definedName>
    <definedName name="A126068610K_Latest">Data21!$GT$17</definedName>
    <definedName name="A126068614V">Data20!$IN$1:$IN$10,Data20!$IN$11:$IN$17</definedName>
    <definedName name="A126068614V_Data">Data20!$IN$11:$IN$17</definedName>
    <definedName name="A126068614V_Latest">Data20!$IN$17</definedName>
    <definedName name="A126068618C">Data21!$AT$1:$AT$10,Data21!$AT$11:$AT$17</definedName>
    <definedName name="A126068618C_Data">Data21!$AT$11:$AT$17</definedName>
    <definedName name="A126068618C_Latest">Data21!$AT$17</definedName>
    <definedName name="A126068622V">Data21!$BR$1:$BR$10,Data21!$BR$11:$BR$17</definedName>
    <definedName name="A126068622V_Data">Data21!$BR$11:$BR$17</definedName>
    <definedName name="A126068622V_Latest">Data21!$BR$17</definedName>
    <definedName name="A126068626C">Data21!$FV$1:$FV$10,Data21!$FV$11:$FV$17</definedName>
    <definedName name="A126068626C_Data">Data21!$FV$11:$FV$17</definedName>
    <definedName name="A126068626C_Latest">Data21!$FV$17</definedName>
    <definedName name="A126068630V">Data21!$HL$1:$HL$10,Data21!$HL$11:$HL$17</definedName>
    <definedName name="A126068630V_Data">Data21!$HL$11:$HL$17</definedName>
    <definedName name="A126068630V_Latest">Data21!$HL$17</definedName>
    <definedName name="A126068634C">Data12!$AH$1:$AH$10,Data12!$AH$11:$AH$17</definedName>
    <definedName name="A126068634C_Data">Data12!$AH$11:$AH$17</definedName>
    <definedName name="A126068634C_Latest">Data12!$AH$17</definedName>
    <definedName name="A126068638L">Data12!$BF$1:$BF$10,Data12!$BF$11:$BF$17</definedName>
    <definedName name="A126068638L_Data">Data12!$BF$11:$BF$17</definedName>
    <definedName name="A126068638L_Latest">Data12!$BF$17</definedName>
    <definedName name="A126068642C">Data12!$DB$1:$DB$10,Data12!$DB$11:$DB$17</definedName>
    <definedName name="A126068642C_Data">Data12!$DB$11:$DB$17</definedName>
    <definedName name="A126068642C_Latest">Data12!$DB$17</definedName>
    <definedName name="A126068646L">Data11!$FN$1:$FN$10,Data11!$FN$11:$FN$17</definedName>
    <definedName name="A126068646L_Data">Data11!$FN$11:$FN$17</definedName>
    <definedName name="A126068646L_Latest">Data11!$FN$17</definedName>
    <definedName name="A126068650C">Data12!$J$1:$J$10,Data12!$J$11:$J$17</definedName>
    <definedName name="A126068650C_Data">Data12!$J$11:$J$17</definedName>
    <definedName name="A126068650C_Latest">Data12!$J$17</definedName>
    <definedName name="A126068654L">Data11!$AL$1:$AL$10,Data11!$AL$11:$AL$17</definedName>
    <definedName name="A126068654L_Data">Data11!$AL$11:$AL$17</definedName>
    <definedName name="A126068654L_Latest">Data11!$AL$17</definedName>
    <definedName name="A126068658W">Data11!$DF$1:$DF$10,Data11!$DF$11:$DF$17</definedName>
    <definedName name="A126068658W_Data">Data11!$DF$11:$DF$17</definedName>
    <definedName name="A126068658W_Latest">Data11!$DF$17</definedName>
    <definedName name="A126068662L">Data11!$ED$1:$ED$10,Data11!$ED$11:$ED$17</definedName>
    <definedName name="A126068662L_Data">Data11!$ED$11:$ED$17</definedName>
    <definedName name="A126068662L_Latest">Data11!$ED$17</definedName>
    <definedName name="A126068666W">Data12!$CD$1:$CD$10,Data12!$CD$11:$CD$17</definedName>
    <definedName name="A126068666W_Data">Data12!$CD$11:$CD$17</definedName>
    <definedName name="A126068666W_Latest">Data12!$CD$17</definedName>
    <definedName name="A126068670L">Data12!$DZ$1:$DZ$10,Data12!$DZ$11:$DZ$17</definedName>
    <definedName name="A126068670L_Data">Data12!$DZ$11:$DZ$17</definedName>
    <definedName name="A126068670L_Latest">Data12!$DZ$17</definedName>
    <definedName name="A126068674W">Data10!$IF$1:$IF$10,Data10!$IF$11:$IF$17</definedName>
    <definedName name="A126068674W_Data">Data10!$IF$11:$IF$17</definedName>
    <definedName name="A126068674W_Latest">Data10!$IF$17</definedName>
    <definedName name="A126068678F">Data11!$EV$1:$EV$10,Data11!$EV$11:$EV$17</definedName>
    <definedName name="A126068678F_Data">Data11!$EV$11:$EV$17</definedName>
    <definedName name="A126068678F_Latest">Data11!$EV$17</definedName>
    <definedName name="A126068682W">Data11!$HJ$1:$HJ$10,Data11!$HJ$11:$HJ$17</definedName>
    <definedName name="A126068682W_Data">Data11!$HJ$11:$HJ$17</definedName>
    <definedName name="A126068682W_Latest">Data11!$HJ$17</definedName>
    <definedName name="A126068686F">Data11!$N$1:$N$10,Data11!$N$11:$N$17</definedName>
    <definedName name="A126068686F_Data">Data11!$N$11:$N$17</definedName>
    <definedName name="A126068686F_Latest">Data11!$N$17</definedName>
    <definedName name="A126068690W">Data11!$BJ$1:$BJ$10,Data11!$BJ$11:$BJ$17</definedName>
    <definedName name="A126068690W_Data">Data11!$BJ$11:$BJ$17</definedName>
    <definedName name="A126068690W_Latest">Data11!$BJ$17</definedName>
    <definedName name="A126068694F">Data11!$CH$1:$CH$10,Data11!$CH$11:$CH$17</definedName>
    <definedName name="A126068694F_Data">Data11!$CH$11:$CH$17</definedName>
    <definedName name="A126068694F_Latest">Data11!$CH$17</definedName>
    <definedName name="A126068698R">Data11!$GL$1:$GL$10,Data11!$GL$11:$GL$17</definedName>
    <definedName name="A126068698R_Data">Data11!$GL$11:$GL$17</definedName>
    <definedName name="A126068698R_Latest">Data11!$GL$17</definedName>
    <definedName name="A126068702V">Data11!$IB$1:$IB$10,Data11!$IB$11:$IB$17</definedName>
    <definedName name="A126068702V_Data">Data11!$IB$11:$IB$17</definedName>
    <definedName name="A126068702V_Latest">Data11!$IB$17</definedName>
    <definedName name="A126068706C">Data15!$DH$1:$DH$10,Data15!$DH$11:$DH$17</definedName>
    <definedName name="A126068706C_Data">Data15!$DH$11:$DH$17</definedName>
    <definedName name="A126068706C_Latest">Data15!$DH$17</definedName>
    <definedName name="A126068710V">Data15!$EF$1:$EF$10,Data15!$EF$11:$EF$17</definedName>
    <definedName name="A126068710V_Data">Data15!$EF$11:$EF$17</definedName>
    <definedName name="A126068710V_Latest">Data15!$EF$17</definedName>
    <definedName name="A126068714C">Data15!$GB$1:$GB$10,Data15!$GB$11:$GB$17</definedName>
    <definedName name="A126068714C_Data">Data15!$GB$11:$GB$17</definedName>
    <definedName name="A126068714C_Latest">Data15!$GB$17</definedName>
    <definedName name="A126068718L">Data14!$IN$1:$IN$10,Data14!$IN$11:$IN$17</definedName>
    <definedName name="A126068718L_Data">Data14!$IN$11:$IN$17</definedName>
    <definedName name="A126068718L_Latest">Data14!$IN$17</definedName>
    <definedName name="A126068722C">Data15!$CJ$1:$CJ$10,Data15!$CJ$11:$CJ$17</definedName>
    <definedName name="A126068722C_Data">Data15!$CJ$11:$CJ$17</definedName>
    <definedName name="A126068722C_Latest">Data15!$CJ$17</definedName>
    <definedName name="A126068726L">Data14!$DL$1:$DL$10,Data14!$DL$11:$DL$17</definedName>
    <definedName name="A126068726L_Data">Data14!$DL$11:$DL$17</definedName>
    <definedName name="A126068726L_Latest">Data14!$DL$17</definedName>
    <definedName name="A126068730C">Data14!$GF$1:$GF$10,Data14!$GF$11:$GF$17</definedName>
    <definedName name="A126068730C_Data">Data14!$GF$11:$GF$17</definedName>
    <definedName name="A126068730C_Latest">Data14!$GF$17</definedName>
    <definedName name="A126068734L">Data14!$HD$1:$HD$10,Data14!$HD$11:$HD$17</definedName>
    <definedName name="A126068734L_Data">Data14!$HD$11:$HD$17</definedName>
    <definedName name="A126068734L_Latest">Data14!$HD$17</definedName>
    <definedName name="A126068738W">Data15!$FD$1:$FD$10,Data15!$FD$11:$FD$17</definedName>
    <definedName name="A126068738W_Data">Data15!$FD$11:$FD$17</definedName>
    <definedName name="A126068738W_Latest">Data15!$FD$17</definedName>
    <definedName name="A126068742L">Data15!$GZ$1:$GZ$10,Data15!$GZ$11:$GZ$17</definedName>
    <definedName name="A126068742L_Data">Data15!$GZ$11:$GZ$17</definedName>
    <definedName name="A126068742L_Latest">Data15!$GZ$17</definedName>
    <definedName name="A126068746W">Data14!$BP$1:$BP$10,Data14!$BP$11:$BP$17</definedName>
    <definedName name="A126068746W_Data">Data14!$BP$11:$BP$17</definedName>
    <definedName name="A126068746W_Latest">Data14!$BP$17</definedName>
    <definedName name="A126068750L">Data14!$HV$1:$HV$10,Data14!$HV$11:$HV$17</definedName>
    <definedName name="A126068750L_Data">Data14!$HV$11:$HV$17</definedName>
    <definedName name="A126068750L_Latest">Data14!$HV$17</definedName>
    <definedName name="A126068754W">Data15!$AT$1:$AT$10,Data15!$AT$11:$AT$17</definedName>
    <definedName name="A126068754W_Data">Data15!$AT$11:$AT$17</definedName>
    <definedName name="A126068754W_Latest">Data15!$AT$17</definedName>
    <definedName name="A126068758F">Data14!$CN$1:$CN$10,Data14!$CN$11:$CN$17</definedName>
    <definedName name="A126068758F_Data">Data14!$CN$11:$CN$17</definedName>
    <definedName name="A126068758F_Latest">Data14!$CN$17</definedName>
    <definedName name="A126068762W">Data14!$EJ$1:$EJ$10,Data14!$EJ$11:$EJ$17</definedName>
    <definedName name="A126068762W_Data">Data14!$EJ$11:$EJ$17</definedName>
    <definedName name="A126068762W_Latest">Data14!$EJ$17</definedName>
    <definedName name="A126068766F">Data14!$FH$1:$FH$10,Data14!$FH$11:$FH$17</definedName>
    <definedName name="A126068766F_Data">Data14!$FH$11:$FH$17</definedName>
    <definedName name="A126068766F_Latest">Data14!$FH$17</definedName>
    <definedName name="A126068770W">Data15!$V$1:$V$10,Data15!$V$11:$V$17</definedName>
    <definedName name="A126068770W_Data">Data15!$V$11:$V$17</definedName>
    <definedName name="A126068770W_Latest">Data15!$V$17</definedName>
    <definedName name="A126068774F">Data15!$BL$1:$BL$10,Data15!$BL$11:$BL$17</definedName>
    <definedName name="A126068774F_Data">Data15!$BL$11:$BL$17</definedName>
    <definedName name="A126068774F_Latest">Data15!$BL$17</definedName>
    <definedName name="A126068778R">Data17!$Z$1:$Z$10,Data17!$Z$11:$Z$17</definedName>
    <definedName name="A126068778R_Data">Data17!$Z$11:$Z$17</definedName>
    <definedName name="A126068778R_Latest">Data17!$Z$17</definedName>
    <definedName name="A126068782F">Data17!$AX$1:$AX$10,Data17!$AX$11:$AX$17</definedName>
    <definedName name="A126068782F_Data">Data17!$AX$11:$AX$17</definedName>
    <definedName name="A126068782F_Latest">Data17!$AX$17</definedName>
    <definedName name="A126068786R">Data17!$CT$1:$CT$10,Data17!$CT$11:$CT$17</definedName>
    <definedName name="A126068786R_Data">Data17!$CT$11:$CT$17</definedName>
    <definedName name="A126068786R_Latest">Data17!$CT$17</definedName>
    <definedName name="A126068790F">Data16!$FF$1:$FF$10,Data16!$FF$11:$FF$17</definedName>
    <definedName name="A126068790F_Data">Data16!$FF$11:$FF$17</definedName>
    <definedName name="A126068790F_Latest">Data16!$FF$17</definedName>
    <definedName name="A126068794R">Data17!$B$1:$B$10,Data17!$B$11:$B$17</definedName>
    <definedName name="A126068794R_Data">Data17!$B$11:$B$17</definedName>
    <definedName name="A126068794R_Latest">Data17!$B$17</definedName>
    <definedName name="A126068798X">Data16!$AD$1:$AD$10,Data16!$AD$11:$AD$17</definedName>
    <definedName name="A126068798X_Data">Data16!$AD$11:$AD$17</definedName>
    <definedName name="A126068798X_Latest">Data16!$AD$17</definedName>
    <definedName name="A126068802C">Data16!$CX$1:$CX$10,Data16!$CX$11:$CX$17</definedName>
    <definedName name="A126068802C_Data">Data16!$CX$11:$CX$17</definedName>
    <definedName name="A126068802C_Latest">Data16!$CX$17</definedName>
    <definedName name="A126068806L">Data16!$DV$1:$DV$10,Data16!$DV$11:$DV$17</definedName>
    <definedName name="A126068806L_Data">Data16!$DV$11:$DV$17</definedName>
    <definedName name="A126068806L_Latest">Data16!$DV$17</definedName>
    <definedName name="A126068810C">Data17!$BV$1:$BV$10,Data17!$BV$11:$BV$17</definedName>
    <definedName name="A126068810C_Data">Data17!$BV$11:$BV$17</definedName>
    <definedName name="A126068810C_Latest">Data17!$BV$17</definedName>
    <definedName name="A126068814L">Data17!$DR$1:$DR$10,Data17!$DR$11:$DR$17</definedName>
    <definedName name="A126068814L_Data">Data17!$DR$11:$DR$17</definedName>
    <definedName name="A126068814L_Latest">Data17!$DR$17</definedName>
    <definedName name="A126068818W">Data15!$HX$1:$HX$10,Data15!$HX$11:$HX$17</definedName>
    <definedName name="A126068818W_Data">Data15!$HX$11:$HX$17</definedName>
    <definedName name="A126068818W_Latest">Data15!$HX$17</definedName>
    <definedName name="A126068822L">Data16!$EN$1:$EN$10,Data16!$EN$11:$EN$17</definedName>
    <definedName name="A126068822L_Data">Data16!$EN$11:$EN$17</definedName>
    <definedName name="A126068822L_Latest">Data16!$EN$17</definedName>
    <definedName name="A126068826W">Data16!$HB$1:$HB$10,Data16!$HB$11:$HB$17</definedName>
    <definedName name="A126068826W_Data">Data16!$HB$11:$HB$17</definedName>
    <definedName name="A126068826W_Latest">Data16!$HB$17</definedName>
    <definedName name="A126068830L">Data16!$F$1:$F$10,Data16!$F$11:$F$17</definedName>
    <definedName name="A126068830L_Data">Data16!$F$11:$F$17</definedName>
    <definedName name="A126068830L_Latest">Data16!$F$17</definedName>
    <definedName name="A126068834W">Data16!$BB$1:$BB$10,Data16!$BB$11:$BB$17</definedName>
    <definedName name="A126068834W_Data">Data16!$BB$11:$BB$17</definedName>
    <definedName name="A126068834W_Latest">Data16!$BB$17</definedName>
    <definedName name="A126068838F">Data16!$BZ$1:$BZ$10,Data16!$BZ$11:$BZ$17</definedName>
    <definedName name="A126068838F_Data">Data16!$BZ$11:$BZ$17</definedName>
    <definedName name="A126068838F_Latest">Data16!$BZ$17</definedName>
    <definedName name="A126068842W">Data16!$GD$1:$GD$10,Data16!$GD$11:$GD$17</definedName>
    <definedName name="A126068842W_Data">Data16!$GD$11:$GD$17</definedName>
    <definedName name="A126068842W_Latest">Data16!$GD$17</definedName>
    <definedName name="A126068846F">Data16!$HT$1:$HT$10,Data16!$HT$11:$HT$17</definedName>
    <definedName name="A126068846F_Data">Data16!$HT$11:$HT$17</definedName>
    <definedName name="A126068846F_Latest">Data16!$HT$17</definedName>
    <definedName name="A126068850W">Data5!$DU$1:$DU$10,Data5!$DU$11:$DU$17</definedName>
    <definedName name="A126068850W_Data">Data5!$DU$11:$DU$17</definedName>
    <definedName name="A126068850W_Latest">Data5!$DU$17</definedName>
    <definedName name="A126068854F">Data5!$ES$1:$ES$10,Data5!$ES$11:$ES$17</definedName>
    <definedName name="A126068854F_Data">Data5!$ES$11:$ES$17</definedName>
    <definedName name="A126068854F_Latest">Data5!$ES$17</definedName>
    <definedName name="A126068858R">Data5!$GO$1:$GO$10,Data5!$GO$11:$GO$17</definedName>
    <definedName name="A126068858R_Data">Data5!$GO$11:$GO$17</definedName>
    <definedName name="A126068858R_Latest">Data5!$GO$17</definedName>
    <definedName name="A126068862F">Data5!$K$1:$K$10,Data5!$K$11:$K$17</definedName>
    <definedName name="A126068862F_Data">Data5!$K$11:$K$17</definedName>
    <definedName name="A126068862F_Latest">Data5!$K$17</definedName>
    <definedName name="A126068866R">Data5!$CW$1:$CW$10,Data5!$CW$11:$CW$17</definedName>
    <definedName name="A126068866R_Data">Data5!$CW$11:$CW$17</definedName>
    <definedName name="A126068866R_Latest">Data5!$CW$17</definedName>
    <definedName name="A126068870F">Data4!$DY$1:$DY$10,Data4!$DY$11:$DY$17</definedName>
    <definedName name="A126068870F_Data">Data4!$DY$11:$DY$17</definedName>
    <definedName name="A126068870F_Latest">Data4!$DY$17</definedName>
    <definedName name="A126068874R">Data4!$GS$1:$GS$10,Data4!$GS$11:$GS$17</definedName>
    <definedName name="A126068874R_Data">Data4!$GS$11:$GS$17</definedName>
    <definedName name="A126068874R_Latest">Data4!$GS$17</definedName>
    <definedName name="A126068878X">Data4!$HQ$1:$HQ$10,Data4!$HQ$11:$HQ$17</definedName>
    <definedName name="A126068878X_Data">Data4!$HQ$11:$HQ$17</definedName>
    <definedName name="A126068878X_Latest">Data4!$HQ$17</definedName>
    <definedName name="A126068882R">Data5!$FQ$1:$FQ$10,Data5!$FQ$11:$FQ$17</definedName>
    <definedName name="A126068882R_Data">Data5!$FQ$11:$FQ$17</definedName>
    <definedName name="A126068882R_Latest">Data5!$FQ$17</definedName>
    <definedName name="A126068886X">Data5!$HM$1:$HM$10,Data5!$HM$11:$HM$17</definedName>
    <definedName name="A126068886X_Data">Data5!$HM$11:$HM$17</definedName>
    <definedName name="A126068886X_Latest">Data5!$HM$17</definedName>
    <definedName name="A126068890R">Data4!$CC$1:$CC$10,Data4!$CC$11:$CC$17</definedName>
    <definedName name="A126068890R_Data">Data4!$CC$11:$CC$17</definedName>
    <definedName name="A126068890R_Latest">Data4!$CC$17</definedName>
    <definedName name="A126068894X">Data4!$II$1:$II$10,Data4!$II$11:$II$17</definedName>
    <definedName name="A126068894X_Data">Data4!$II$11:$II$17</definedName>
    <definedName name="A126068894X_Latest">Data4!$II$17</definedName>
    <definedName name="A126068898J">Data5!$BG$1:$BG$10,Data5!$BG$11:$BG$17</definedName>
    <definedName name="A126068898J_Data">Data5!$BG$11:$BG$17</definedName>
    <definedName name="A126068898J_Latest">Data5!$BG$17</definedName>
    <definedName name="A126068902L">Data4!$DA$1:$DA$10,Data4!$DA$11:$DA$17</definedName>
    <definedName name="A126068902L_Data">Data4!$DA$11:$DA$17</definedName>
    <definedName name="A126068902L_Latest">Data4!$DA$17</definedName>
    <definedName name="A126068906W">Data4!$EW$1:$EW$10,Data4!$EW$11:$EW$17</definedName>
    <definedName name="A126068906W_Data">Data4!$EW$11:$EW$17</definedName>
    <definedName name="A126068906W_Latest">Data4!$EW$17</definedName>
    <definedName name="A126068910L">Data4!$FU$1:$FU$10,Data4!$FU$11:$FU$17</definedName>
    <definedName name="A126068910L_Data">Data4!$FU$11:$FU$17</definedName>
    <definedName name="A126068910L_Latest">Data4!$FU$17</definedName>
    <definedName name="A126068914W">Data5!$AI$1:$AI$10,Data5!$AI$11:$AI$17</definedName>
    <definedName name="A126068914W_Data">Data5!$AI$11:$AI$17</definedName>
    <definedName name="A126068914W_Latest">Data5!$AI$17</definedName>
    <definedName name="A126068918F">Data5!$BY$1:$BY$10,Data5!$BY$11:$BY$17</definedName>
    <definedName name="A126068918F_Data">Data5!$BY$11:$BY$17</definedName>
    <definedName name="A126068918F_Latest">Data5!$BY$17</definedName>
    <definedName name="A126069498R">Data5!$EP$1:$EP$10,Data5!$EP$11:$EP$17</definedName>
    <definedName name="A126069498R_Data">Data5!$EP$11:$EP$17</definedName>
    <definedName name="A126069498R_Latest">Data5!$EP$17</definedName>
    <definedName name="A126069502V">Data5!$FN$1:$FN$10,Data5!$FN$11:$FN$17</definedName>
    <definedName name="A126069502V_Data">Data5!$FN$11:$FN$17</definedName>
    <definedName name="A126069502V_Latest">Data5!$FN$17</definedName>
    <definedName name="A126069506C">Data5!$HJ$1:$HJ$10,Data5!$HJ$11:$HJ$17</definedName>
    <definedName name="A126069506C_Data">Data5!$HJ$11:$HJ$17</definedName>
    <definedName name="A126069506C_Latest">Data5!$HJ$17</definedName>
    <definedName name="A126069510V">Data5!$AF$1:$AF$10,Data5!$AF$11:$AF$17</definedName>
    <definedName name="A126069510V_Data">Data5!$AF$11:$AF$17</definedName>
    <definedName name="A126069510V_Latest">Data5!$AF$17</definedName>
    <definedName name="A126069514C">Data5!$DR$1:$DR$10,Data5!$DR$11:$DR$17</definedName>
    <definedName name="A126069514C_Data">Data5!$DR$11:$DR$17</definedName>
    <definedName name="A126069514C_Latest">Data5!$DR$17</definedName>
    <definedName name="A126069518L">Data4!$ET$1:$ET$10,Data4!$ET$11:$ET$17</definedName>
    <definedName name="A126069518L_Data">Data4!$ET$11:$ET$17</definedName>
    <definedName name="A126069518L_Latest">Data4!$ET$17</definedName>
    <definedName name="A126069522C">Data4!$HN$1:$HN$10,Data4!$HN$11:$HN$17</definedName>
    <definedName name="A126069522C_Data">Data4!$HN$11:$HN$17</definedName>
    <definedName name="A126069522C_Latest">Data4!$HN$17</definedName>
    <definedName name="A126069530C">Data5!$GL$1:$GL$10,Data5!$GL$11:$GL$17</definedName>
    <definedName name="A126069530C_Data">Data5!$GL$11:$GL$17</definedName>
    <definedName name="A126069530C_Latest">Data5!$GL$17</definedName>
    <definedName name="A126069534L">Data5!$IH$1:$IH$10,Data5!$IH$11:$IH$17</definedName>
    <definedName name="A126069534L_Data">Data5!$IH$11:$IH$17</definedName>
    <definedName name="A126069534L_Latest">Data5!$IH$17</definedName>
    <definedName name="A126069538W">Data4!$CX$1:$CX$10,Data4!$CX$11:$CX$17</definedName>
    <definedName name="A126069538W_Data">Data4!$CX$11:$CX$17</definedName>
    <definedName name="A126069538W_Latest">Data4!$CX$17</definedName>
    <definedName name="A126069550L">Data4!$DV$1:$DV$10,Data4!$DV$11:$DV$17</definedName>
    <definedName name="A126069550L_Data">Data4!$DV$11:$DV$17</definedName>
    <definedName name="A126069550L_Latest">Data4!$DV$17</definedName>
    <definedName name="A126069554W">Data4!$FR$1:$FR$10,Data4!$FR$11:$FR$17</definedName>
    <definedName name="A126069554W_Data">Data4!$FR$11:$FR$17</definedName>
    <definedName name="A126069554W_Latest">Data4!$FR$17</definedName>
    <definedName name="A126069558F">Data4!$GP$1:$GP$10,Data4!$GP$11:$GP$17</definedName>
    <definedName name="A126069558F_Data">Data4!$GP$11:$GP$17</definedName>
    <definedName name="A126069558F_Latest">Data4!$GP$17</definedName>
    <definedName name="A126069562W">Data5!$BD$1:$BD$10,Data5!$BD$11:$BD$17</definedName>
    <definedName name="A126069562W_Data">Data5!$BD$11:$BD$17</definedName>
    <definedName name="A126069562W_Latest">Data5!$BD$17</definedName>
    <definedName name="A126069566F">Data5!$CT$1:$CT$10,Data5!$CT$11:$CT$17</definedName>
    <definedName name="A126069566F_Data">Data5!$CT$11:$CT$17</definedName>
    <definedName name="A126069566F_Latest">Data5!$CT$17</definedName>
    <definedName name="A126070146J">Data5!$ED$1:$ED$10,Data5!$ED$11:$ED$17</definedName>
    <definedName name="A126070146J_Data">Data5!$ED$11:$ED$17</definedName>
    <definedName name="A126070146J_Latest">Data5!$ED$17</definedName>
    <definedName name="A126070150X">Data5!$FB$1:$FB$10,Data5!$FB$11:$FB$17</definedName>
    <definedName name="A126070150X_Data">Data5!$FB$11:$FB$17</definedName>
    <definedName name="A126070150X_Latest">Data5!$FB$17</definedName>
    <definedName name="A126070154J">Data5!$GX$1:$GX$10,Data5!$GX$11:$GX$17</definedName>
    <definedName name="A126070154J_Data">Data5!$GX$11:$GX$17</definedName>
    <definedName name="A126070154J_Latest">Data5!$GX$17</definedName>
    <definedName name="A126070158T">Data5!$T$1:$T$10,Data5!$T$11:$T$17</definedName>
    <definedName name="A126070158T_Data">Data5!$T$11:$T$17</definedName>
    <definedName name="A126070158T_Latest">Data5!$T$17</definedName>
    <definedName name="A126070162J">Data5!$DF$1:$DF$10,Data5!$DF$11:$DF$17</definedName>
    <definedName name="A126070162J_Data">Data5!$DF$11:$DF$17</definedName>
    <definedName name="A126070162J_Latest">Data5!$DF$17</definedName>
    <definedName name="A126070166T">Data4!$EH$1:$EH$10,Data4!$EH$11:$EH$17</definedName>
    <definedName name="A126070166T_Data">Data4!$EH$11:$EH$17</definedName>
    <definedName name="A126070166T_Latest">Data4!$EH$17</definedName>
    <definedName name="A126070170J">Data4!$HB$1:$HB$10,Data4!$HB$11:$HB$17</definedName>
    <definedName name="A126070170J_Data">Data4!$HB$11:$HB$17</definedName>
    <definedName name="A126070170J_Latest">Data4!$HB$17</definedName>
    <definedName name="A126070174T">Data4!$HZ$1:$HZ$10,Data4!$HZ$11:$HZ$17</definedName>
    <definedName name="A126070174T_Data">Data4!$HZ$11:$HZ$17</definedName>
    <definedName name="A126070174T_Latest">Data4!$HZ$17</definedName>
    <definedName name="A126070178A">Data5!$FZ$1:$FZ$10,Data5!$FZ$11:$FZ$17</definedName>
    <definedName name="A126070178A_Data">Data5!$FZ$11:$FZ$17</definedName>
    <definedName name="A126070178A_Latest">Data5!$FZ$17</definedName>
    <definedName name="A126070182T">Data5!$HV$1:$HV$10,Data5!$HV$11:$HV$17</definedName>
    <definedName name="A126070182T_Data">Data5!$HV$11:$HV$17</definedName>
    <definedName name="A126070182T_Latest">Data5!$HV$17</definedName>
    <definedName name="A126070186A">Data4!$CL$1:$CL$10,Data4!$CL$11:$CL$17</definedName>
    <definedName name="A126070186A_Data">Data4!$CL$11:$CL$17</definedName>
    <definedName name="A126070186A_Latest">Data4!$CL$17</definedName>
    <definedName name="A126070190T">Data5!$B$1:$B$10,Data5!$B$11:$B$17</definedName>
    <definedName name="A126070190T_Data">Data5!$B$11:$B$17</definedName>
    <definedName name="A126070190T_Latest">Data5!$B$17</definedName>
    <definedName name="A126070194A">Data5!$BP$1:$BP$10,Data5!$BP$11:$BP$17</definedName>
    <definedName name="A126070194A_Data">Data5!$BP$11:$BP$17</definedName>
    <definedName name="A126070194A_Latest">Data5!$BP$17</definedName>
    <definedName name="A126070198K">Data4!$DJ$1:$DJ$10,Data4!$DJ$11:$DJ$17</definedName>
    <definedName name="A126070198K_Data">Data4!$DJ$11:$DJ$17</definedName>
    <definedName name="A126070198K_Latest">Data4!$DJ$17</definedName>
    <definedName name="A126070202R">Data4!$FF$1:$FF$10,Data4!$FF$11:$FF$17</definedName>
    <definedName name="A126070202R_Data">Data4!$FF$11:$FF$17</definedName>
    <definedName name="A126070202R_Latest">Data4!$FF$17</definedName>
    <definedName name="A126070206X">Data4!$GD$1:$GD$10,Data4!$GD$11:$GD$17</definedName>
    <definedName name="A126070206X_Data">Data4!$GD$11:$GD$17</definedName>
    <definedName name="A126070206X_Latest">Data4!$GD$17</definedName>
    <definedName name="A126070210R">Data5!$AR$1:$AR$10,Data5!$AR$11:$AR$17</definedName>
    <definedName name="A126070210R_Data">Data5!$AR$11:$AR$17</definedName>
    <definedName name="A126070210R_Latest">Data5!$AR$17</definedName>
    <definedName name="A126070214X">Data5!$CH$1:$CH$10,Data5!$CH$11:$CH$17</definedName>
    <definedName name="A126070214X_Data">Data5!$CH$11:$CH$17</definedName>
    <definedName name="A126070214X_Latest">Data5!$CH$17</definedName>
    <definedName name="A126070794F">Data5!$EM$1:$EM$10,Data5!$EM$11:$EM$17</definedName>
    <definedName name="A126070794F_Data">Data5!$EM$11:$EM$17</definedName>
    <definedName name="A126070794F_Latest">Data5!$EM$17</definedName>
    <definedName name="A126070798R">Data5!$FK$1:$FK$10,Data5!$FK$11:$FK$17</definedName>
    <definedName name="A126070798R_Data">Data5!$FK$11:$FK$17</definedName>
    <definedName name="A126070798R_Latest">Data5!$FK$17</definedName>
    <definedName name="A126070802V">Data5!$HG$1:$HG$10,Data5!$HG$11:$HG$17</definedName>
    <definedName name="A126070802V_Data">Data5!$HG$11:$HG$17</definedName>
    <definedName name="A126070802V_Latest">Data5!$HG$17</definedName>
    <definedName name="A126070806C">Data5!$AC$1:$AC$10,Data5!$AC$11:$AC$17</definedName>
    <definedName name="A126070806C_Data">Data5!$AC$11:$AC$17</definedName>
    <definedName name="A126070806C_Latest">Data5!$AC$17</definedName>
    <definedName name="A126070810V">Data5!$DO$1:$DO$10,Data5!$DO$11:$DO$17</definedName>
    <definedName name="A126070810V_Data">Data5!$DO$11:$DO$17</definedName>
    <definedName name="A126070810V_Latest">Data5!$DO$17</definedName>
    <definedName name="A126070814C">Data4!$EQ$1:$EQ$10,Data4!$EQ$11:$EQ$17</definedName>
    <definedName name="A126070814C_Data">Data4!$EQ$11:$EQ$17</definedName>
    <definedName name="A126070814C_Latest">Data4!$EQ$17</definedName>
    <definedName name="A126070818L">Data4!$HK$1:$HK$10,Data4!$HK$11:$HK$17</definedName>
    <definedName name="A126070818L_Data">Data4!$HK$11:$HK$17</definedName>
    <definedName name="A126070818L_Latest">Data4!$HK$17</definedName>
    <definedName name="A126070822C">Data4!$IF$1:$IF$10,Data4!$IF$11:$IF$17</definedName>
    <definedName name="A126070822C_Data">Data4!$IF$11:$IF$17</definedName>
    <definedName name="A126070822C_Latest">Data4!$IF$17</definedName>
    <definedName name="A126070826L">Data5!$GI$1:$GI$10,Data5!$GI$11:$GI$17</definedName>
    <definedName name="A126070826L_Data">Data5!$GI$11:$GI$17</definedName>
    <definedName name="A126070826L_Latest">Data5!$GI$17</definedName>
    <definedName name="A126070830C">Data5!$IE$1:$IE$10,Data5!$IE$11:$IE$17</definedName>
    <definedName name="A126070830C_Data">Data5!$IE$11:$IE$17</definedName>
    <definedName name="A126070830C_Latest">Data5!$IE$17</definedName>
    <definedName name="A126070834L">Data4!$CU$1:$CU$10,Data4!$CU$11:$CU$17</definedName>
    <definedName name="A126070834L_Data">Data4!$CU$11:$CU$17</definedName>
    <definedName name="A126070834L_Latest">Data4!$CU$17</definedName>
    <definedName name="A126070838W">Data5!$H$1:$H$10,Data5!$H$11:$H$17</definedName>
    <definedName name="A126070838W_Data">Data5!$H$11:$H$17</definedName>
    <definedName name="A126070838W_Latest">Data5!$H$17</definedName>
    <definedName name="A126070842L">Data5!$BV$1:$BV$10,Data5!$BV$11:$BV$17</definedName>
    <definedName name="A126070842L_Data">Data5!$BV$11:$BV$17</definedName>
    <definedName name="A126070842L_Latest">Data5!$BV$17</definedName>
    <definedName name="A126070846W">Data4!$DS$1:$DS$10,Data4!$DS$11:$DS$17</definedName>
    <definedName name="A126070846W_Data">Data4!$DS$11:$DS$17</definedName>
    <definedName name="A126070846W_Latest">Data4!$DS$17</definedName>
    <definedName name="A126070850L">Data4!$FO$1:$FO$10,Data4!$FO$11:$FO$17</definedName>
    <definedName name="A126070850L_Data">Data4!$FO$11:$FO$17</definedName>
    <definedName name="A126070850L_Latest">Data4!$FO$17</definedName>
    <definedName name="A126070854W">Data4!$GM$1:$GM$10,Data4!$GM$11:$GM$17</definedName>
    <definedName name="A126070854W_Data">Data4!$GM$11:$GM$17</definedName>
    <definedName name="A126070854W_Latest">Data4!$GM$17</definedName>
    <definedName name="A126070858F">Data5!$BA$1:$BA$10,Data5!$BA$11:$BA$17</definedName>
    <definedName name="A126070858F_Data">Data5!$BA$11:$BA$17</definedName>
    <definedName name="A126070858F_Latest">Data5!$BA$17</definedName>
    <definedName name="A126070862W">Data5!$CQ$1:$CQ$10,Data5!$CQ$11:$CQ$17</definedName>
    <definedName name="A126070862W_Data">Data5!$CQ$11:$CQ$17</definedName>
    <definedName name="A126070862W_Latest">Data5!$CQ$17</definedName>
    <definedName name="A126071442V">Data5!$EJ$1:$EJ$10,Data5!$EJ$11:$EJ$17</definedName>
    <definedName name="A126071442V_Data">Data5!$EJ$11:$EJ$17</definedName>
    <definedName name="A126071442V_Latest">Data5!$EJ$17</definedName>
    <definedName name="A126071446C">Data5!$FH$1:$FH$10,Data5!$FH$11:$FH$17</definedName>
    <definedName name="A126071446C_Data">Data5!$FH$11:$FH$17</definedName>
    <definedName name="A126071446C_Latest">Data5!$FH$17</definedName>
    <definedName name="A126071450V">Data5!$HD$1:$HD$10,Data5!$HD$11:$HD$17</definedName>
    <definedName name="A126071450V_Data">Data5!$HD$11:$HD$17</definedName>
    <definedName name="A126071450V_Latest">Data5!$HD$17</definedName>
    <definedName name="A126071454C">Data5!$Z$1:$Z$10,Data5!$Z$11:$Z$17</definedName>
    <definedName name="A126071454C_Data">Data5!$Z$11:$Z$17</definedName>
    <definedName name="A126071454C_Latest">Data5!$Z$17</definedName>
    <definedName name="A126071458L">Data5!$DL$1:$DL$10,Data5!$DL$11:$DL$17</definedName>
    <definedName name="A126071458L_Data">Data5!$DL$11:$DL$17</definedName>
    <definedName name="A126071458L_Latest">Data5!$DL$17</definedName>
    <definedName name="A126071462C">Data4!$EN$1:$EN$10,Data4!$EN$11:$EN$17</definedName>
    <definedName name="A126071462C_Data">Data4!$EN$11:$EN$17</definedName>
    <definedName name="A126071462C_Latest">Data4!$EN$17</definedName>
    <definedName name="A126071466L">Data4!$HH$1:$HH$10,Data4!$HH$11:$HH$17</definedName>
    <definedName name="A126071466L_Data">Data4!$HH$11:$HH$17</definedName>
    <definedName name="A126071466L_Latest">Data4!$HH$17</definedName>
    <definedName name="A126071470C">Data4!$IC$1:$IC$10,Data4!$IC$11:$IC$17</definedName>
    <definedName name="A126071470C_Data">Data4!$IC$11:$IC$17</definedName>
    <definedName name="A126071470C_Latest">Data4!$IC$17</definedName>
    <definedName name="A126071474L">Data5!$GF$1:$GF$10,Data5!$GF$11:$GF$17</definedName>
    <definedName name="A126071474L_Data">Data5!$GF$11:$GF$17</definedName>
    <definedName name="A126071474L_Latest">Data5!$GF$17</definedName>
    <definedName name="A126071478W">Data5!$IB$1:$IB$10,Data5!$IB$11:$IB$17</definedName>
    <definedName name="A126071478W_Data">Data5!$IB$11:$IB$17</definedName>
    <definedName name="A126071478W_Latest">Data5!$IB$17</definedName>
    <definedName name="A126071482L">Data4!$CR$1:$CR$10,Data4!$CR$11:$CR$17</definedName>
    <definedName name="A126071482L_Data">Data4!$CR$11:$CR$17</definedName>
    <definedName name="A126071482L_Latest">Data4!$CR$17</definedName>
    <definedName name="A126071486W">Data5!$E$1:$E$10,Data5!$E$11:$E$17</definedName>
    <definedName name="A126071486W_Data">Data5!$E$11:$E$17</definedName>
    <definedName name="A126071486W_Latest">Data5!$E$17</definedName>
    <definedName name="A126071490L">Data5!$BS$1:$BS$10,Data5!$BS$11:$BS$17</definedName>
    <definedName name="A126071490L_Data">Data5!$BS$11:$BS$17</definedName>
    <definedName name="A126071490L_Latest">Data5!$BS$17</definedName>
    <definedName name="A126071494W">Data4!$DP$1:$DP$10,Data4!$DP$11:$DP$17</definedName>
    <definedName name="A126071494W_Data">Data4!$DP$11:$DP$17</definedName>
    <definedName name="A126071494W_Latest">Data4!$DP$17</definedName>
    <definedName name="A126071498F">Data4!$FL$1:$FL$10,Data4!$FL$11:$FL$17</definedName>
    <definedName name="A126071498F_Data">Data4!$FL$11:$FL$17</definedName>
    <definedName name="A126071498F_Latest">Data4!$FL$17</definedName>
    <definedName name="A126071502K">Data4!$GJ$1:$GJ$10,Data4!$GJ$11:$GJ$17</definedName>
    <definedName name="A126071502K_Data">Data4!$GJ$11:$GJ$17</definedName>
    <definedName name="A126071502K_Latest">Data4!$GJ$17</definedName>
    <definedName name="A126071506V">Data5!$AX$1:$AX$10,Data5!$AX$11:$AX$17</definedName>
    <definedName name="A126071506V_Data">Data5!$AX$11:$AX$17</definedName>
    <definedName name="A126071506V_Latest">Data5!$AX$17</definedName>
    <definedName name="A126071510K">Data5!$CN$1:$CN$10,Data5!$CN$11:$CN$17</definedName>
    <definedName name="A126071510K_Data">Data5!$CN$11:$CN$17</definedName>
    <definedName name="A126071510K_Latest">Data5!$CN$17</definedName>
    <definedName name="A126072090V">Data5!$EA$1:$EA$10,Data5!$EA$11:$EA$17</definedName>
    <definedName name="A126072090V_Data">Data5!$EA$11:$EA$17</definedName>
    <definedName name="A126072090V_Latest">Data5!$EA$17</definedName>
    <definedName name="A126072094C">Data5!$EY$1:$EY$10,Data5!$EY$11:$EY$17</definedName>
    <definedName name="A126072094C_Data">Data5!$EY$11:$EY$17</definedName>
    <definedName name="A126072094C_Latest">Data5!$EY$17</definedName>
    <definedName name="A126072098L">Data5!$GU$1:$GU$10,Data5!$GU$11:$GU$17</definedName>
    <definedName name="A126072098L_Data">Data5!$GU$11:$GU$17</definedName>
    <definedName name="A126072098L_Latest">Data5!$GU$17</definedName>
    <definedName name="A126072102T">Data5!$Q$1:$Q$10,Data5!$Q$11:$Q$17</definedName>
    <definedName name="A126072102T_Data">Data5!$Q$11:$Q$17</definedName>
    <definedName name="A126072102T_Latest">Data5!$Q$17</definedName>
    <definedName name="A126072106A">Data5!$DC$1:$DC$10,Data5!$DC$11:$DC$17</definedName>
    <definedName name="A126072106A_Data">Data5!$DC$11:$DC$17</definedName>
    <definedName name="A126072106A_Latest">Data5!$DC$17</definedName>
    <definedName name="A126072110T">Data4!$EE$1:$EE$10,Data4!$EE$11:$EE$17</definedName>
    <definedName name="A126072110T_Data">Data4!$EE$11:$EE$17</definedName>
    <definedName name="A126072110T_Latest">Data4!$EE$17</definedName>
    <definedName name="A126072114A">Data4!$GY$1:$GY$10,Data4!$GY$11:$GY$17</definedName>
    <definedName name="A126072114A_Data">Data4!$GY$11:$GY$17</definedName>
    <definedName name="A126072114A_Latest">Data4!$GY$17</definedName>
    <definedName name="A126072118K">Data4!$HW$1:$HW$10,Data4!$HW$11:$HW$17</definedName>
    <definedName name="A126072118K_Data">Data4!$HW$11:$HW$17</definedName>
    <definedName name="A126072118K_Latest">Data4!$HW$17</definedName>
    <definedName name="A126072122A">Data5!$FW$1:$FW$10,Data5!$FW$11:$FW$17</definedName>
    <definedName name="A126072122A_Data">Data5!$FW$11:$FW$17</definedName>
    <definedName name="A126072122A_Latest">Data5!$FW$17</definedName>
    <definedName name="A126072126K">Data5!$HS$1:$HS$10,Data5!$HS$11:$HS$17</definedName>
    <definedName name="A126072126K_Data">Data5!$HS$11:$HS$17</definedName>
    <definedName name="A126072126K_Latest">Data5!$HS$17</definedName>
    <definedName name="A126072130A">Data4!$CI$1:$CI$10,Data4!$CI$11:$CI$17</definedName>
    <definedName name="A126072130A_Data">Data4!$CI$11:$CI$17</definedName>
    <definedName name="A126072130A_Latest">Data4!$CI$17</definedName>
    <definedName name="A126072134K">Data4!$IO$1:$IO$10,Data4!$IO$11:$IO$17</definedName>
    <definedName name="A126072134K_Data">Data4!$IO$11:$IO$17</definedName>
    <definedName name="A126072134K_Latest">Data4!$IO$17</definedName>
    <definedName name="A126072138V">Data5!$BM$1:$BM$10,Data5!$BM$11:$BM$17</definedName>
    <definedName name="A126072138V_Data">Data5!$BM$11:$BM$17</definedName>
    <definedName name="A126072138V_Latest">Data5!$BM$17</definedName>
    <definedName name="A126072142K">Data4!$DG$1:$DG$10,Data4!$DG$11:$DG$17</definedName>
    <definedName name="A126072142K_Data">Data4!$DG$11:$DG$17</definedName>
    <definedName name="A126072142K_Latest">Data4!$DG$17</definedName>
    <definedName name="A126072146V">Data4!$FC$1:$FC$10,Data4!$FC$11:$FC$17</definedName>
    <definedName name="A126072146V_Data">Data4!$FC$11:$FC$17</definedName>
    <definedName name="A126072146V_Latest">Data4!$FC$17</definedName>
    <definedName name="A126072150K">Data4!$GA$1:$GA$10,Data4!$GA$11:$GA$17</definedName>
    <definedName name="A126072150K_Data">Data4!$GA$11:$GA$17</definedName>
    <definedName name="A126072150K_Latest">Data4!$GA$17</definedName>
    <definedName name="A126072154V">Data5!$AO$1:$AO$10,Data5!$AO$11:$AO$17</definedName>
    <definedName name="A126072154V_Data">Data5!$AO$11:$AO$17</definedName>
    <definedName name="A126072154V_Latest">Data5!$AO$17</definedName>
    <definedName name="A126072158C">Data5!$CE$1:$CE$10,Data5!$CE$11:$CE$17</definedName>
    <definedName name="A126072158C_Data">Data5!$CE$11:$CE$17</definedName>
    <definedName name="A126072158C_Latest">Data5!$CE$17</definedName>
    <definedName name="A126072738X">Data5!$EG$1:$EG$10,Data5!$EG$11:$EG$17</definedName>
    <definedName name="A126072738X_Data">Data5!$EG$11:$EG$17</definedName>
    <definedName name="A126072738X_Latest">Data5!$EG$17</definedName>
    <definedName name="A126072742R">Data5!$FE$1:$FE$10,Data5!$FE$11:$FE$17</definedName>
    <definedName name="A126072742R_Data">Data5!$FE$11:$FE$17</definedName>
    <definedName name="A126072742R_Latest">Data5!$FE$17</definedName>
    <definedName name="A126072746X">Data5!$HA$1:$HA$10,Data5!$HA$11:$HA$17</definedName>
    <definedName name="A126072746X_Data">Data5!$HA$11:$HA$17</definedName>
    <definedName name="A126072746X_Latest">Data5!$HA$17</definedName>
    <definedName name="A126072750R">Data5!$W$1:$W$10,Data5!$W$11:$W$17</definedName>
    <definedName name="A126072750R_Data">Data5!$W$11:$W$17</definedName>
    <definedName name="A126072750R_Latest">Data5!$W$17</definedName>
    <definedName name="A126072754X">Data5!$DI$1:$DI$10,Data5!$DI$11:$DI$17</definedName>
    <definedName name="A126072754X_Data">Data5!$DI$11:$DI$17</definedName>
    <definedName name="A126072754X_Latest">Data5!$DI$17</definedName>
    <definedName name="A126072758J">Data4!$EK$1:$EK$10,Data4!$EK$11:$EK$17</definedName>
    <definedName name="A126072758J_Data">Data4!$EK$11:$EK$17</definedName>
    <definedName name="A126072758J_Latest">Data4!$EK$17</definedName>
    <definedName name="A126072762X">Data4!$HE$1:$HE$10,Data4!$HE$11:$HE$17</definedName>
    <definedName name="A126072762X_Data">Data4!$HE$11:$HE$17</definedName>
    <definedName name="A126072762X_Latest">Data4!$HE$17</definedName>
    <definedName name="A126072770X">Data5!$GC$1:$GC$10,Data5!$GC$11:$GC$17</definedName>
    <definedName name="A126072770X_Data">Data5!$GC$11:$GC$17</definedName>
    <definedName name="A126072770X_Latest">Data5!$GC$17</definedName>
    <definedName name="A126072774J">Data5!$HY$1:$HY$10,Data5!$HY$11:$HY$17</definedName>
    <definedName name="A126072774J_Data">Data5!$HY$11:$HY$17</definedName>
    <definedName name="A126072774J_Latest">Data5!$HY$17</definedName>
    <definedName name="A126072778T">Data4!$CO$1:$CO$10,Data4!$CO$11:$CO$17</definedName>
    <definedName name="A126072778T_Data">Data4!$CO$11:$CO$17</definedName>
    <definedName name="A126072778T_Latest">Data4!$CO$17</definedName>
    <definedName name="A126072790J">Data4!$DM$1:$DM$10,Data4!$DM$11:$DM$17</definedName>
    <definedName name="A126072790J_Data">Data4!$DM$11:$DM$17</definedName>
    <definedName name="A126072790J_Latest">Data4!$DM$17</definedName>
    <definedName name="A126072794T">Data4!$FI$1:$FI$10,Data4!$FI$11:$FI$17</definedName>
    <definedName name="A126072794T_Data">Data4!$FI$11:$FI$17</definedName>
    <definedName name="A126072794T_Latest">Data4!$FI$17</definedName>
    <definedName name="A126072798A">Data4!$GG$1:$GG$10,Data4!$GG$11:$GG$17</definedName>
    <definedName name="A126072798A_Data">Data4!$GG$11:$GG$17</definedName>
    <definedName name="A126072798A_Latest">Data4!$GG$17</definedName>
    <definedName name="A126072802F">Data5!$AU$1:$AU$10,Data5!$AU$11:$AU$17</definedName>
    <definedName name="A126072802F_Data">Data5!$AU$11:$AU$17</definedName>
    <definedName name="A126072802F_Latest">Data5!$AU$17</definedName>
    <definedName name="A126072806R">Data5!$CK$1:$CK$10,Data5!$CK$11:$CK$17</definedName>
    <definedName name="A126072806R_Data">Data5!$CK$11:$CK$17</definedName>
    <definedName name="A126072806R_Latest">Data5!$CK$17</definedName>
    <definedName name="A126073386X">Data5!$DX$1:$DX$10,Data5!$DX$11:$DX$17</definedName>
    <definedName name="A126073386X_Data">Data5!$DX$11:$DX$17</definedName>
    <definedName name="A126073386X_Latest">Data5!$DX$17</definedName>
    <definedName name="A126073390R">Data5!$EV$1:$EV$10,Data5!$EV$11:$EV$17</definedName>
    <definedName name="A126073390R_Data">Data5!$EV$11:$EV$17</definedName>
    <definedName name="A126073390R_Latest">Data5!$EV$17</definedName>
    <definedName name="A126073394X">Data5!$GR$1:$GR$10,Data5!$GR$11:$GR$17</definedName>
    <definedName name="A126073394X_Data">Data5!$GR$11:$GR$17</definedName>
    <definedName name="A126073394X_Latest">Data5!$GR$17</definedName>
    <definedName name="A126073398J">Data5!$N$1:$N$10,Data5!$N$11:$N$17</definedName>
    <definedName name="A126073398J_Data">Data5!$N$11:$N$17</definedName>
    <definedName name="A126073398J_Latest">Data5!$N$17</definedName>
    <definedName name="A126073402L">Data5!$CZ$1:$CZ$10,Data5!$CZ$11:$CZ$17</definedName>
    <definedName name="A126073402L_Data">Data5!$CZ$11:$CZ$17</definedName>
    <definedName name="A126073402L_Latest">Data5!$CZ$17</definedName>
    <definedName name="A126073406W">Data4!$EB$1:$EB$10,Data4!$EB$11:$EB$17</definedName>
    <definedName name="A126073406W_Data">Data4!$EB$11:$EB$17</definedName>
    <definedName name="A126073406W_Latest">Data4!$EB$17</definedName>
    <definedName name="A126073410L">Data4!$GV$1:$GV$10,Data4!$GV$11:$GV$17</definedName>
    <definedName name="A126073410L_Data">Data4!$GV$11:$GV$17</definedName>
    <definedName name="A126073410L_Latest">Data4!$GV$17</definedName>
    <definedName name="A126073414W">Data4!$HT$1:$HT$10,Data4!$HT$11:$HT$17</definedName>
    <definedName name="A126073414W_Data">Data4!$HT$11:$HT$17</definedName>
    <definedName name="A126073414W_Latest">Data4!$HT$17</definedName>
    <definedName name="A126073418F">Data5!$FT$1:$FT$10,Data5!$FT$11:$FT$17</definedName>
    <definedName name="A126073418F_Data">Data5!$FT$11:$FT$17</definedName>
    <definedName name="A126073418F_Latest">Data5!$FT$17</definedName>
    <definedName name="A126073422W">Data5!$HP$1:$HP$10,Data5!$HP$11:$HP$17</definedName>
    <definedName name="A126073422W_Data">Data5!$HP$11:$HP$17</definedName>
    <definedName name="A126073422W_Latest">Data5!$HP$17</definedName>
    <definedName name="A126073426F">Data4!$CF$1:$CF$10,Data4!$CF$11:$CF$17</definedName>
    <definedName name="A126073426F_Data">Data4!$CF$11:$CF$17</definedName>
    <definedName name="A126073426F_Latest">Data4!$CF$17</definedName>
    <definedName name="A126073430W">Data4!$IL$1:$IL$10,Data4!$IL$11:$IL$17</definedName>
    <definedName name="A126073430W_Data">Data4!$IL$11:$IL$17</definedName>
    <definedName name="A126073430W_Latest">Data4!$IL$17</definedName>
    <definedName name="A126073434F">Data5!$BJ$1:$BJ$10,Data5!$BJ$11:$BJ$17</definedName>
    <definedName name="A126073434F_Data">Data5!$BJ$11:$BJ$17</definedName>
    <definedName name="A126073434F_Latest">Data5!$BJ$17</definedName>
    <definedName name="A126073438R">Data4!$DD$1:$DD$10,Data4!$DD$11:$DD$17</definedName>
    <definedName name="A126073438R_Data">Data4!$DD$11:$DD$17</definedName>
    <definedName name="A126073438R_Latest">Data4!$DD$17</definedName>
    <definedName name="A126073442F">Data4!$EZ$1:$EZ$10,Data4!$EZ$11:$EZ$17</definedName>
    <definedName name="A126073442F_Data">Data4!$EZ$11:$EZ$17</definedName>
    <definedName name="A126073442F_Latest">Data4!$EZ$17</definedName>
    <definedName name="A126073446R">Data4!$FX$1:$FX$10,Data4!$FX$11:$FX$17</definedName>
    <definedName name="A126073446R_Data">Data4!$FX$11:$FX$17</definedName>
    <definedName name="A126073446R_Latest">Data4!$FX$17</definedName>
    <definedName name="A126073450F">Data5!$AL$1:$AL$10,Data5!$AL$11:$AL$17</definedName>
    <definedName name="A126073450F_Data">Data5!$AL$11:$AL$17</definedName>
    <definedName name="A126073450F_Latest">Data5!$AL$17</definedName>
    <definedName name="A126073454R">Data5!$CB$1:$CB$10,Data5!$CB$11:$CB$17</definedName>
    <definedName name="A126073454R_Data">Data5!$CB$11:$CB$17</definedName>
    <definedName name="A126073454R_Latest">Data5!$CB$17</definedName>
    <definedName name="A126074034L">Data10!$DM$1:$DM$10,Data10!$DM$11:$DM$17</definedName>
    <definedName name="A126074034L_Data">Data10!$DM$11:$DM$17</definedName>
    <definedName name="A126074034L_Latest">Data10!$DM$17</definedName>
    <definedName name="A126074038W">Data10!$EK$1:$EK$10,Data10!$EK$11:$EK$17</definedName>
    <definedName name="A126074038W_Data">Data10!$EK$11:$EK$17</definedName>
    <definedName name="A126074038W_Latest">Data10!$EK$17</definedName>
    <definedName name="A126074042L">Data10!$GG$1:$GG$10,Data10!$GG$11:$GG$17</definedName>
    <definedName name="A126074042L_Data">Data10!$GG$11:$GG$17</definedName>
    <definedName name="A126074042L_Latest">Data10!$GG$17</definedName>
    <definedName name="A126074046W">Data10!$C$1:$C$10,Data10!$C$11:$C$17</definedName>
    <definedName name="A126074046W_Data">Data10!$C$11:$C$17</definedName>
    <definedName name="A126074046W_Latest">Data10!$C$17</definedName>
    <definedName name="A126074050L">Data10!$CO$1:$CO$10,Data10!$CO$11:$CO$17</definedName>
    <definedName name="A126074050L_Data">Data10!$CO$11:$CO$17</definedName>
    <definedName name="A126074050L_Latest">Data10!$CO$17</definedName>
    <definedName name="A126074054W">Data9!$DQ$1:$DQ$10,Data9!$DQ$11:$DQ$17</definedName>
    <definedName name="A126074054W_Data">Data9!$DQ$11:$DQ$17</definedName>
    <definedName name="A126074054W_Latest">Data9!$DQ$17</definedName>
    <definedName name="A126074058F">Data9!$GK$1:$GK$10,Data9!$GK$11:$GK$17</definedName>
    <definedName name="A126074058F_Data">Data9!$GK$11:$GK$17</definedName>
    <definedName name="A126074058F_Latest">Data9!$GK$17</definedName>
    <definedName name="A126074062W">Data9!$HI$1:$HI$10,Data9!$HI$11:$HI$17</definedName>
    <definedName name="A126074062W_Data">Data9!$HI$11:$HI$17</definedName>
    <definedName name="A126074062W_Latest">Data9!$HI$17</definedName>
    <definedName name="A126074066F">Data10!$FI$1:$FI$10,Data10!$FI$11:$FI$17</definedName>
    <definedName name="A126074066F_Data">Data10!$FI$11:$FI$17</definedName>
    <definedName name="A126074066F_Latest">Data10!$FI$17</definedName>
    <definedName name="A126074070W">Data10!$HE$1:$HE$10,Data10!$HE$11:$HE$17</definedName>
    <definedName name="A126074070W_Data">Data10!$HE$11:$HE$17</definedName>
    <definedName name="A126074070W_Latest">Data10!$HE$17</definedName>
    <definedName name="A126074074F">Data9!$BU$1:$BU$10,Data9!$BU$11:$BU$17</definedName>
    <definedName name="A126074074F_Data">Data9!$BU$11:$BU$17</definedName>
    <definedName name="A126074074F_Latest">Data9!$BU$17</definedName>
    <definedName name="A126074078R">Data9!$IA$1:$IA$10,Data9!$IA$11:$IA$17</definedName>
    <definedName name="A126074078R_Data">Data9!$IA$11:$IA$17</definedName>
    <definedName name="A126074078R_Latest">Data9!$IA$17</definedName>
    <definedName name="A126074082F">Data10!$AY$1:$AY$10,Data10!$AY$11:$AY$17</definedName>
    <definedName name="A126074082F_Data">Data10!$AY$11:$AY$17</definedName>
    <definedName name="A126074082F_Latest">Data10!$AY$17</definedName>
    <definedName name="A126074086R">Data9!$CS$1:$CS$10,Data9!$CS$11:$CS$17</definedName>
    <definedName name="A126074086R_Data">Data9!$CS$11:$CS$17</definedName>
    <definedName name="A126074086R_Latest">Data9!$CS$17</definedName>
    <definedName name="A126074090F">Data9!$EO$1:$EO$10,Data9!$EO$11:$EO$17</definedName>
    <definedName name="A126074090F_Data">Data9!$EO$11:$EO$17</definedName>
    <definedName name="A126074090F_Latest">Data9!$EO$17</definedName>
    <definedName name="A126074094R">Data9!$FM$1:$FM$10,Data9!$FM$11:$FM$17</definedName>
    <definedName name="A126074094R_Data">Data9!$FM$11:$FM$17</definedName>
    <definedName name="A126074094R_Latest">Data9!$FM$17</definedName>
    <definedName name="A126074098X">Data10!$AA$1:$AA$10,Data10!$AA$11:$AA$17</definedName>
    <definedName name="A126074098X_Data">Data10!$AA$11:$AA$17</definedName>
    <definedName name="A126074098X_Latest">Data10!$AA$17</definedName>
    <definedName name="A126074102C">Data10!$BQ$1:$BQ$10,Data10!$BQ$11:$BQ$17</definedName>
    <definedName name="A126074102C_Data">Data10!$BQ$11:$BQ$17</definedName>
    <definedName name="A126074102C_Latest">Data10!$BQ$17</definedName>
    <definedName name="A126074682K">Data10!$EH$1:$EH$10,Data10!$EH$11:$EH$17</definedName>
    <definedName name="A126074682K_Data">Data10!$EH$11:$EH$17</definedName>
    <definedName name="A126074682K_Latest">Data10!$EH$17</definedName>
    <definedName name="A126074686V">Data10!$FF$1:$FF$10,Data10!$FF$11:$FF$17</definedName>
    <definedName name="A126074686V_Data">Data10!$FF$11:$FF$17</definedName>
    <definedName name="A126074686V_Latest">Data10!$FF$17</definedName>
    <definedName name="A126074690K">Data10!$HB$1:$HB$10,Data10!$HB$11:$HB$17</definedName>
    <definedName name="A126074690K_Data">Data10!$HB$11:$HB$17</definedName>
    <definedName name="A126074690K_Latest">Data10!$HB$17</definedName>
    <definedName name="A126074694V">Data10!$X$1:$X$10,Data10!$X$11:$X$17</definedName>
    <definedName name="A126074694V_Data">Data10!$X$11:$X$17</definedName>
    <definedName name="A126074694V_Latest">Data10!$X$17</definedName>
    <definedName name="A126074698C">Data10!$DJ$1:$DJ$10,Data10!$DJ$11:$DJ$17</definedName>
    <definedName name="A126074698C_Data">Data10!$DJ$11:$DJ$17</definedName>
    <definedName name="A126074698C_Latest">Data10!$DJ$17</definedName>
    <definedName name="A126074702J">Data9!$EL$1:$EL$10,Data9!$EL$11:$EL$17</definedName>
    <definedName name="A126074702J_Data">Data9!$EL$11:$EL$17</definedName>
    <definedName name="A126074702J_Latest">Data9!$EL$17</definedName>
    <definedName name="A126074706T">Data9!$HF$1:$HF$10,Data9!$HF$11:$HF$17</definedName>
    <definedName name="A126074706T_Data">Data9!$HF$11:$HF$17</definedName>
    <definedName name="A126074706T_Latest">Data9!$HF$17</definedName>
    <definedName name="A126074714T">Data10!$GD$1:$GD$10,Data10!$GD$11:$GD$17</definedName>
    <definedName name="A126074714T_Data">Data10!$GD$11:$GD$17</definedName>
    <definedName name="A126074714T_Latest">Data10!$GD$17</definedName>
    <definedName name="A126074718A">Data10!$HZ$1:$HZ$10,Data10!$HZ$11:$HZ$17</definedName>
    <definedName name="A126074718A_Data">Data10!$HZ$11:$HZ$17</definedName>
    <definedName name="A126074718A_Latest">Data10!$HZ$17</definedName>
    <definedName name="A126074722T">Data9!$CP$1:$CP$10,Data9!$CP$11:$CP$17</definedName>
    <definedName name="A126074722T_Data">Data9!$CP$11:$CP$17</definedName>
    <definedName name="A126074722T_Latest">Data9!$CP$17</definedName>
    <definedName name="A126074734A">Data9!$DN$1:$DN$10,Data9!$DN$11:$DN$17</definedName>
    <definedName name="A126074734A_Data">Data9!$DN$11:$DN$17</definedName>
    <definedName name="A126074734A_Latest">Data9!$DN$17</definedName>
    <definedName name="A126074738K">Data9!$FJ$1:$FJ$10,Data9!$FJ$11:$FJ$17</definedName>
    <definedName name="A126074738K_Data">Data9!$FJ$11:$FJ$17</definedName>
    <definedName name="A126074738K_Latest">Data9!$FJ$17</definedName>
    <definedName name="A126074742A">Data9!$GH$1:$GH$10,Data9!$GH$11:$GH$17</definedName>
    <definedName name="A126074742A_Data">Data9!$GH$11:$GH$17</definedName>
    <definedName name="A126074742A_Latest">Data9!$GH$17</definedName>
    <definedName name="A126074746K">Data10!$AV$1:$AV$10,Data10!$AV$11:$AV$17</definedName>
    <definedName name="A126074746K_Data">Data10!$AV$11:$AV$17</definedName>
    <definedName name="A126074746K_Latest">Data10!$AV$17</definedName>
    <definedName name="A126074750A">Data10!$CL$1:$CL$10,Data10!$CL$11:$CL$17</definedName>
    <definedName name="A126074750A_Data">Data10!$CL$11:$CL$17</definedName>
    <definedName name="A126074750A_Latest">Data10!$CL$17</definedName>
    <definedName name="A126075330X">Data10!$DV$1:$DV$10,Data10!$DV$11:$DV$17</definedName>
    <definedName name="A126075330X_Data">Data10!$DV$11:$DV$17</definedName>
    <definedName name="A126075330X_Latest">Data10!$DV$17</definedName>
    <definedName name="A126075334J">Data10!$ET$1:$ET$10,Data10!$ET$11:$ET$17</definedName>
    <definedName name="A126075334J_Data">Data10!$ET$11:$ET$17</definedName>
    <definedName name="A126075334J_Latest">Data10!$ET$17</definedName>
    <definedName name="A126075338T">Data10!$GP$1:$GP$10,Data10!$GP$11:$GP$17</definedName>
    <definedName name="A126075338T_Data">Data10!$GP$11:$GP$17</definedName>
    <definedName name="A126075338T_Latest">Data10!$GP$17</definedName>
    <definedName name="A126075342J">Data10!$L$1:$L$10,Data10!$L$11:$L$17</definedName>
    <definedName name="A126075342J_Data">Data10!$L$11:$L$17</definedName>
    <definedName name="A126075342J_Latest">Data10!$L$17</definedName>
    <definedName name="A126075346T">Data10!$CX$1:$CX$10,Data10!$CX$11:$CX$17</definedName>
    <definedName name="A126075346T_Data">Data10!$CX$11:$CX$17</definedName>
    <definedName name="A126075346T_Latest">Data10!$CX$17</definedName>
    <definedName name="A126075350J">Data9!$DZ$1:$DZ$10,Data9!$DZ$11:$DZ$17</definedName>
    <definedName name="A126075350J_Data">Data9!$DZ$11:$DZ$17</definedName>
    <definedName name="A126075350J_Latest">Data9!$DZ$17</definedName>
    <definedName name="A126075354T">Data9!$GT$1:$GT$10,Data9!$GT$11:$GT$17</definedName>
    <definedName name="A126075354T_Data">Data9!$GT$11:$GT$17</definedName>
    <definedName name="A126075354T_Latest">Data9!$GT$17</definedName>
    <definedName name="A126075358A">Data9!$HR$1:$HR$10,Data9!$HR$11:$HR$17</definedName>
    <definedName name="A126075358A_Data">Data9!$HR$11:$HR$17</definedName>
    <definedName name="A126075358A_Latest">Data9!$HR$17</definedName>
    <definedName name="A126075362T">Data10!$FR$1:$FR$10,Data10!$FR$11:$FR$17</definedName>
    <definedName name="A126075362T_Data">Data10!$FR$11:$FR$17</definedName>
    <definedName name="A126075362T_Latest">Data10!$FR$17</definedName>
    <definedName name="A126075366A">Data10!$HN$1:$HN$10,Data10!$HN$11:$HN$17</definedName>
    <definedName name="A126075366A_Data">Data10!$HN$11:$HN$17</definedName>
    <definedName name="A126075366A_Latest">Data10!$HN$17</definedName>
    <definedName name="A126075370T">Data9!$CD$1:$CD$10,Data9!$CD$11:$CD$17</definedName>
    <definedName name="A126075370T_Data">Data9!$CD$11:$CD$17</definedName>
    <definedName name="A126075370T_Latest">Data9!$CD$17</definedName>
    <definedName name="A126075374A">Data9!$IJ$1:$IJ$10,Data9!$IJ$11:$IJ$17</definedName>
    <definedName name="A126075374A_Data">Data9!$IJ$11:$IJ$17</definedName>
    <definedName name="A126075374A_Latest">Data9!$IJ$17</definedName>
    <definedName name="A126075378K">Data10!$BH$1:$BH$10,Data10!$BH$11:$BH$17</definedName>
    <definedName name="A126075378K_Data">Data10!$BH$11:$BH$17</definedName>
    <definedName name="A126075378K_Latest">Data10!$BH$17</definedName>
    <definedName name="A126075382A">Data9!$DB$1:$DB$10,Data9!$DB$11:$DB$17</definedName>
    <definedName name="A126075382A_Data">Data9!$DB$11:$DB$17</definedName>
    <definedName name="A126075382A_Latest">Data9!$DB$17</definedName>
    <definedName name="A126075386K">Data9!$EX$1:$EX$10,Data9!$EX$11:$EX$17</definedName>
    <definedName name="A126075386K_Data">Data9!$EX$11:$EX$17</definedName>
    <definedName name="A126075386K_Latest">Data9!$EX$17</definedName>
    <definedName name="A126075390A">Data9!$FV$1:$FV$10,Data9!$FV$11:$FV$17</definedName>
    <definedName name="A126075390A_Data">Data9!$FV$11:$FV$17</definedName>
    <definedName name="A126075390A_Latest">Data9!$FV$17</definedName>
    <definedName name="A126075394K">Data10!$AJ$1:$AJ$10,Data10!$AJ$11:$AJ$17</definedName>
    <definedName name="A126075394K_Data">Data10!$AJ$11:$AJ$17</definedName>
    <definedName name="A126075394K_Latest">Data10!$AJ$17</definedName>
    <definedName name="A126075398V">Data10!$BZ$1:$BZ$10,Data10!$BZ$11:$BZ$17</definedName>
    <definedName name="A126075398V_Data">Data10!$BZ$11:$BZ$17</definedName>
    <definedName name="A126075398V_Latest">Data10!$BZ$17</definedName>
    <definedName name="A126075978R">Data10!$EE$1:$EE$10,Data10!$EE$11:$EE$17</definedName>
    <definedName name="A126075978R_Data">Data10!$EE$11:$EE$17</definedName>
    <definedName name="A126075978R_Latest">Data10!$EE$17</definedName>
    <definedName name="A126075982F">Data10!$FC$1:$FC$10,Data10!$FC$11:$FC$17</definedName>
    <definedName name="A126075982F_Data">Data10!$FC$11:$FC$17</definedName>
    <definedName name="A126075982F_Latest">Data10!$FC$17</definedName>
    <definedName name="A126075986R">Data10!$GY$1:$GY$10,Data10!$GY$11:$GY$17</definedName>
    <definedName name="A126075986R_Data">Data10!$GY$11:$GY$17</definedName>
    <definedName name="A126075986R_Latest">Data10!$GY$17</definedName>
    <definedName name="A126075990F">Data10!$U$1:$U$10,Data10!$U$11:$U$17</definedName>
    <definedName name="A126075990F_Data">Data10!$U$11:$U$17</definedName>
    <definedName name="A126075990F_Latest">Data10!$U$17</definedName>
    <definedName name="A126075994R">Data10!$DG$1:$DG$10,Data10!$DG$11:$DG$17</definedName>
    <definedName name="A126075994R_Data">Data10!$DG$11:$DG$17</definedName>
    <definedName name="A126075994R_Latest">Data10!$DG$17</definedName>
    <definedName name="A126075998X">Data9!$EI$1:$EI$10,Data9!$EI$11:$EI$17</definedName>
    <definedName name="A126075998X_Data">Data9!$EI$11:$EI$17</definedName>
    <definedName name="A126075998X_Latest">Data9!$EI$17</definedName>
    <definedName name="A126076002F">Data9!$HC$1:$HC$10,Data9!$HC$11:$HC$17</definedName>
    <definedName name="A126076002F_Data">Data9!$HC$11:$HC$17</definedName>
    <definedName name="A126076002F_Latest">Data9!$HC$17</definedName>
    <definedName name="A126076006R">Data9!$HX$1:$HX$10,Data9!$HX$11:$HX$17</definedName>
    <definedName name="A126076006R_Data">Data9!$HX$11:$HX$17</definedName>
    <definedName name="A126076006R_Latest">Data9!$HX$17</definedName>
    <definedName name="A126076010F">Data10!$GA$1:$GA$10,Data10!$GA$11:$GA$17</definedName>
    <definedName name="A126076010F_Data">Data10!$GA$11:$GA$17</definedName>
    <definedName name="A126076010F_Latest">Data10!$GA$17</definedName>
    <definedName name="A126076014R">Data10!$HW$1:$HW$10,Data10!$HW$11:$HW$17</definedName>
    <definedName name="A126076014R_Data">Data10!$HW$11:$HW$17</definedName>
    <definedName name="A126076014R_Latest">Data10!$HW$17</definedName>
    <definedName name="A126076018X">Data9!$CM$1:$CM$10,Data9!$CM$11:$CM$17</definedName>
    <definedName name="A126076018X_Data">Data9!$CM$11:$CM$17</definedName>
    <definedName name="A126076018X_Latest">Data9!$CM$17</definedName>
    <definedName name="A126076022R">Data9!$IP$1:$IP$10,Data9!$IP$11:$IP$17</definedName>
    <definedName name="A126076022R_Data">Data9!$IP$11:$IP$17</definedName>
    <definedName name="A126076022R_Latest">Data9!$IP$17</definedName>
    <definedName name="A126076026X">Data10!$BN$1:$BN$10,Data10!$BN$11:$BN$17</definedName>
    <definedName name="A126076026X_Data">Data10!$BN$11:$BN$17</definedName>
    <definedName name="A126076026X_Latest">Data10!$BN$17</definedName>
    <definedName name="A126076030R">Data9!$DK$1:$DK$10,Data9!$DK$11:$DK$17</definedName>
    <definedName name="A126076030R_Data">Data9!$DK$11:$DK$17</definedName>
    <definedName name="A126076030R_Latest">Data9!$DK$17</definedName>
    <definedName name="A126076034X">Data9!$FG$1:$FG$10,Data9!$FG$11:$FG$17</definedName>
    <definedName name="A126076034X_Data">Data9!$FG$11:$FG$17</definedName>
    <definedName name="A126076034X_Latest">Data9!$FG$17</definedName>
    <definedName name="A126076038J">Data9!$GE$1:$GE$10,Data9!$GE$11:$GE$17</definedName>
    <definedName name="A126076038J_Data">Data9!$GE$11:$GE$17</definedName>
    <definedName name="A126076038J_Latest">Data9!$GE$17</definedName>
    <definedName name="A126076042X">Data10!$AS$1:$AS$10,Data10!$AS$11:$AS$17</definedName>
    <definedName name="A126076042X_Data">Data10!$AS$11:$AS$17</definedName>
    <definedName name="A126076042X_Latest">Data10!$AS$17</definedName>
    <definedName name="A126076046J">Data10!$CI$1:$CI$10,Data10!$CI$11:$CI$17</definedName>
    <definedName name="A126076046J_Data">Data10!$CI$11:$CI$17</definedName>
    <definedName name="A126076046J_Latest">Data10!$CI$17</definedName>
    <definedName name="A126076626C">Data10!$EB$1:$EB$10,Data10!$EB$11:$EB$17</definedName>
    <definedName name="A126076626C_Data">Data10!$EB$11:$EB$17</definedName>
    <definedName name="A126076626C_Latest">Data10!$EB$17</definedName>
    <definedName name="A126076630V">Data10!$EZ$1:$EZ$10,Data10!$EZ$11:$EZ$17</definedName>
    <definedName name="A126076630V_Data">Data10!$EZ$11:$EZ$17</definedName>
    <definedName name="A126076630V_Latest">Data10!$EZ$17</definedName>
    <definedName name="A126076634C">Data10!$GV$1:$GV$10,Data10!$GV$11:$GV$17</definedName>
    <definedName name="A126076634C_Data">Data10!$GV$11:$GV$17</definedName>
    <definedName name="A126076634C_Latest">Data10!$GV$17</definedName>
    <definedName name="A126076638L">Data10!$R$1:$R$10,Data10!$R$11:$R$17</definedName>
    <definedName name="A126076638L_Data">Data10!$R$11:$R$17</definedName>
    <definedName name="A126076638L_Latest">Data10!$R$17</definedName>
    <definedName name="A126076642C">Data10!$DD$1:$DD$10,Data10!$DD$11:$DD$17</definedName>
    <definedName name="A126076642C_Data">Data10!$DD$11:$DD$17</definedName>
    <definedName name="A126076642C_Latest">Data10!$DD$17</definedName>
    <definedName name="A126076646L">Data9!$EF$1:$EF$10,Data9!$EF$11:$EF$17</definedName>
    <definedName name="A126076646L_Data">Data9!$EF$11:$EF$17</definedName>
    <definedName name="A126076646L_Latest">Data9!$EF$17</definedName>
    <definedName name="A126076650C">Data9!$GZ$1:$GZ$10,Data9!$GZ$11:$GZ$17</definedName>
    <definedName name="A126076650C_Data">Data9!$GZ$11:$GZ$17</definedName>
    <definedName name="A126076650C_Latest">Data9!$GZ$17</definedName>
    <definedName name="A126076654L">Data9!$HU$1:$HU$10,Data9!$HU$11:$HU$17</definedName>
    <definedName name="A126076654L_Data">Data9!$HU$11:$HU$17</definedName>
    <definedName name="A126076654L_Latest">Data9!$HU$17</definedName>
    <definedName name="A126076658W">Data10!$FX$1:$FX$10,Data10!$FX$11:$FX$17</definedName>
    <definedName name="A126076658W_Data">Data10!$FX$11:$FX$17</definedName>
    <definedName name="A126076658W_Latest">Data10!$FX$17</definedName>
    <definedName name="A126076662L">Data10!$HT$1:$HT$10,Data10!$HT$11:$HT$17</definedName>
    <definedName name="A126076662L_Data">Data10!$HT$11:$HT$17</definedName>
    <definedName name="A126076662L_Latest">Data10!$HT$17</definedName>
    <definedName name="A126076666W">Data9!$CJ$1:$CJ$10,Data9!$CJ$11:$CJ$17</definedName>
    <definedName name="A126076666W_Data">Data9!$CJ$11:$CJ$17</definedName>
    <definedName name="A126076666W_Latest">Data9!$CJ$17</definedName>
    <definedName name="A126076670L">Data9!$IM$1:$IM$10,Data9!$IM$11:$IM$17</definedName>
    <definedName name="A126076670L_Data">Data9!$IM$11:$IM$17</definedName>
    <definedName name="A126076670L_Latest">Data9!$IM$17</definedName>
    <definedName name="A126076674W">Data10!$BK$1:$BK$10,Data10!$BK$11:$BK$17</definedName>
    <definedName name="A126076674W_Data">Data10!$BK$11:$BK$17</definedName>
    <definedName name="A126076674W_Latest">Data10!$BK$17</definedName>
    <definedName name="A126076678F">Data9!$DH$1:$DH$10,Data9!$DH$11:$DH$17</definedName>
    <definedName name="A126076678F_Data">Data9!$DH$11:$DH$17</definedName>
    <definedName name="A126076678F_Latest">Data9!$DH$17</definedName>
    <definedName name="A126076682W">Data9!$FD$1:$FD$10,Data9!$FD$11:$FD$17</definedName>
    <definedName name="A126076682W_Data">Data9!$FD$11:$FD$17</definedName>
    <definedName name="A126076682W_Latest">Data9!$FD$17</definedName>
    <definedName name="A126076686F">Data9!$GB$1:$GB$10,Data9!$GB$11:$GB$17</definedName>
    <definedName name="A126076686F_Data">Data9!$GB$11:$GB$17</definedName>
    <definedName name="A126076686F_Latest">Data9!$GB$17</definedName>
    <definedName name="A126076690W">Data10!$AP$1:$AP$10,Data10!$AP$11:$AP$17</definedName>
    <definedName name="A126076690W_Data">Data10!$AP$11:$AP$17</definedName>
    <definedName name="A126076690W_Latest">Data10!$AP$17</definedName>
    <definedName name="A126076694F">Data10!$CF$1:$CF$10,Data10!$CF$11:$CF$17</definedName>
    <definedName name="A126076694F_Data">Data10!$CF$11:$CF$17</definedName>
    <definedName name="A126076694F_Latest">Data10!$CF$17</definedName>
    <definedName name="A126077274C">Data10!$DS$1:$DS$10,Data10!$DS$11:$DS$17</definedName>
    <definedName name="A126077274C_Data">Data10!$DS$11:$DS$17</definedName>
    <definedName name="A126077274C_Latest">Data10!$DS$17</definedName>
    <definedName name="A126077278L">Data10!$EQ$1:$EQ$10,Data10!$EQ$11:$EQ$17</definedName>
    <definedName name="A126077278L_Data">Data10!$EQ$11:$EQ$17</definedName>
    <definedName name="A126077278L_Latest">Data10!$EQ$17</definedName>
    <definedName name="A126077282C">Data10!$GM$1:$GM$10,Data10!$GM$11:$GM$17</definedName>
    <definedName name="A126077282C_Data">Data10!$GM$11:$GM$17</definedName>
    <definedName name="A126077282C_Latest">Data10!$GM$17</definedName>
    <definedName name="A126077286L">Data10!$I$1:$I$10,Data10!$I$11:$I$17</definedName>
    <definedName name="A126077286L_Data">Data10!$I$11:$I$17</definedName>
    <definedName name="A126077286L_Latest">Data10!$I$17</definedName>
    <definedName name="A126077290C">Data10!$CU$1:$CU$10,Data10!$CU$11:$CU$17</definedName>
    <definedName name="A126077290C_Data">Data10!$CU$11:$CU$17</definedName>
    <definedName name="A126077290C_Latest">Data10!$CU$17</definedName>
    <definedName name="A126077294L">Data9!$DW$1:$DW$10,Data9!$DW$11:$DW$17</definedName>
    <definedName name="A126077294L_Data">Data9!$DW$11:$DW$17</definedName>
    <definedName name="A126077294L_Latest">Data9!$DW$17</definedName>
    <definedName name="A126077298W">Data9!$GQ$1:$GQ$10,Data9!$GQ$11:$GQ$17</definedName>
    <definedName name="A126077298W_Data">Data9!$GQ$11:$GQ$17</definedName>
    <definedName name="A126077298W_Latest">Data9!$GQ$17</definedName>
    <definedName name="A126077302A">Data9!$HO$1:$HO$10,Data9!$HO$11:$HO$17</definedName>
    <definedName name="A126077302A_Data">Data9!$HO$11:$HO$17</definedName>
    <definedName name="A126077302A_Latest">Data9!$HO$17</definedName>
    <definedName name="A126077306K">Data10!$FO$1:$FO$10,Data10!$FO$11:$FO$17</definedName>
    <definedName name="A126077306K_Data">Data10!$FO$11:$FO$17</definedName>
    <definedName name="A126077306K_Latest">Data10!$FO$17</definedName>
    <definedName name="A126077310A">Data10!$HK$1:$HK$10,Data10!$HK$11:$HK$17</definedName>
    <definedName name="A126077310A_Data">Data10!$HK$11:$HK$17</definedName>
    <definedName name="A126077310A_Latest">Data10!$HK$17</definedName>
    <definedName name="A126077314K">Data9!$CA$1:$CA$10,Data9!$CA$11:$CA$17</definedName>
    <definedName name="A126077314K_Data">Data9!$CA$11:$CA$17</definedName>
    <definedName name="A126077314K_Latest">Data9!$CA$17</definedName>
    <definedName name="A126077318V">Data9!$IG$1:$IG$10,Data9!$IG$11:$IG$17</definedName>
    <definedName name="A126077318V_Data">Data9!$IG$11:$IG$17</definedName>
    <definedName name="A126077318V_Latest">Data9!$IG$17</definedName>
    <definedName name="A126077322K">Data10!$BE$1:$BE$10,Data10!$BE$11:$BE$17</definedName>
    <definedName name="A126077322K_Data">Data10!$BE$11:$BE$17</definedName>
    <definedName name="A126077322K_Latest">Data10!$BE$17</definedName>
    <definedName name="A126077326V">Data9!$CY$1:$CY$10,Data9!$CY$11:$CY$17</definedName>
    <definedName name="A126077326V_Data">Data9!$CY$11:$CY$17</definedName>
    <definedName name="A126077326V_Latest">Data9!$CY$17</definedName>
    <definedName name="A126077330K">Data9!$EU$1:$EU$10,Data9!$EU$11:$EU$17</definedName>
    <definedName name="A126077330K_Data">Data9!$EU$11:$EU$17</definedName>
    <definedName name="A126077330K_Latest">Data9!$EU$17</definedName>
    <definedName name="A126077334V">Data9!$FS$1:$FS$10,Data9!$FS$11:$FS$17</definedName>
    <definedName name="A126077334V_Data">Data9!$FS$11:$FS$17</definedName>
    <definedName name="A126077334V_Latest">Data9!$FS$17</definedName>
    <definedName name="A126077338C">Data10!$AG$1:$AG$10,Data10!$AG$11:$AG$17</definedName>
    <definedName name="A126077338C_Data">Data10!$AG$11:$AG$17</definedName>
    <definedName name="A126077338C_Latest">Data10!$AG$17</definedName>
    <definedName name="A126077342V">Data10!$BW$1:$BW$10,Data10!$BW$11:$BW$17</definedName>
    <definedName name="A126077342V_Data">Data10!$BW$11:$BW$17</definedName>
    <definedName name="A126077342V_Latest">Data10!$BW$17</definedName>
    <definedName name="A126077922R">Data10!$DY$1:$DY$10,Data10!$DY$11:$DY$17</definedName>
    <definedName name="A126077922R_Data">Data10!$DY$11:$DY$17</definedName>
    <definedName name="A126077922R_Latest">Data10!$DY$17</definedName>
    <definedName name="A126077926X">Data10!$EW$1:$EW$10,Data10!$EW$11:$EW$17</definedName>
    <definedName name="A126077926X_Data">Data10!$EW$11:$EW$17</definedName>
    <definedName name="A126077926X_Latest">Data10!$EW$17</definedName>
    <definedName name="A126077930R">Data10!$GS$1:$GS$10,Data10!$GS$11:$GS$17</definedName>
    <definedName name="A126077930R_Data">Data10!$GS$11:$GS$17</definedName>
    <definedName name="A126077930R_Latest">Data10!$GS$17</definedName>
    <definedName name="A126077934X">Data10!$O$1:$O$10,Data10!$O$11:$O$17</definedName>
    <definedName name="A126077934X_Data">Data10!$O$11:$O$17</definedName>
    <definedName name="A126077934X_Latest">Data10!$O$17</definedName>
    <definedName name="A126077938J">Data10!$DA$1:$DA$10,Data10!$DA$11:$DA$17</definedName>
    <definedName name="A126077938J_Data">Data10!$DA$11:$DA$17</definedName>
    <definedName name="A126077938J_Latest">Data10!$DA$17</definedName>
    <definedName name="A126077942X">Data9!$EC$1:$EC$10,Data9!$EC$11:$EC$17</definedName>
    <definedName name="A126077942X_Data">Data9!$EC$11:$EC$17</definedName>
    <definedName name="A126077942X_Latest">Data9!$EC$17</definedName>
    <definedName name="A126077946J">Data9!$GW$1:$GW$10,Data9!$GW$11:$GW$17</definedName>
    <definedName name="A126077946J_Data">Data9!$GW$11:$GW$17</definedName>
    <definedName name="A126077946J_Latest">Data9!$GW$17</definedName>
    <definedName name="A126077954J">Data10!$FU$1:$FU$10,Data10!$FU$11:$FU$17</definedName>
    <definedName name="A126077954J_Data">Data10!$FU$11:$FU$17</definedName>
    <definedName name="A126077954J_Latest">Data10!$FU$17</definedName>
    <definedName name="A126077958T">Data10!$HQ$1:$HQ$10,Data10!$HQ$11:$HQ$17</definedName>
    <definedName name="A126077958T_Data">Data10!$HQ$11:$HQ$17</definedName>
    <definedName name="A126077958T_Latest">Data10!$HQ$17</definedName>
    <definedName name="A126077962J">Data9!$CG$1:$CG$10,Data9!$CG$11:$CG$17</definedName>
    <definedName name="A126077962J_Data">Data9!$CG$11:$CG$17</definedName>
    <definedName name="A126077962J_Latest">Data9!$CG$17</definedName>
    <definedName name="A126077974T">Data9!$DE$1:$DE$10,Data9!$DE$11:$DE$17</definedName>
    <definedName name="A126077974T_Data">Data9!$DE$11:$DE$17</definedName>
    <definedName name="A126077974T_Latest">Data9!$DE$17</definedName>
    <definedName name="A126077978A">Data9!$FA$1:$FA$10,Data9!$FA$11:$FA$17</definedName>
    <definedName name="A126077978A_Data">Data9!$FA$11:$FA$17</definedName>
    <definedName name="A126077978A_Latest">Data9!$FA$17</definedName>
    <definedName name="A126077982T">Data9!$FY$1:$FY$10,Data9!$FY$11:$FY$17</definedName>
    <definedName name="A126077982T_Data">Data9!$FY$11:$FY$17</definedName>
    <definedName name="A126077982T_Latest">Data9!$FY$17</definedName>
    <definedName name="A126077986A">Data10!$AM$1:$AM$10,Data10!$AM$11:$AM$17</definedName>
    <definedName name="A126077986A_Data">Data10!$AM$11:$AM$17</definedName>
    <definedName name="A126077986A_Latest">Data10!$AM$17</definedName>
    <definedName name="A126077990T">Data10!$CC$1:$CC$10,Data10!$CC$11:$CC$17</definedName>
    <definedName name="A126077990T_Data">Data10!$CC$11:$CC$17</definedName>
    <definedName name="A126077990T_Latest">Data10!$CC$17</definedName>
    <definedName name="A126078570R">Data10!$DP$1:$DP$10,Data10!$DP$11:$DP$17</definedName>
    <definedName name="A126078570R_Data">Data10!$DP$11:$DP$17</definedName>
    <definedName name="A126078570R_Latest">Data10!$DP$17</definedName>
    <definedName name="A126078574X">Data10!$EN$1:$EN$10,Data10!$EN$11:$EN$17</definedName>
    <definedName name="A126078574X_Data">Data10!$EN$11:$EN$17</definedName>
    <definedName name="A126078574X_Latest">Data10!$EN$17</definedName>
    <definedName name="A126078578J">Data10!$GJ$1:$GJ$10,Data10!$GJ$11:$GJ$17</definedName>
    <definedName name="A126078578J_Data">Data10!$GJ$11:$GJ$17</definedName>
    <definedName name="A126078578J_Latest">Data10!$GJ$17</definedName>
    <definedName name="A126078582X">Data10!$F$1:$F$10,Data10!$F$11:$F$17</definedName>
    <definedName name="A126078582X_Data">Data10!$F$11:$F$17</definedName>
    <definedName name="A126078582X_Latest">Data10!$F$17</definedName>
    <definedName name="A126078586J">Data10!$CR$1:$CR$10,Data10!$CR$11:$CR$17</definedName>
    <definedName name="A126078586J_Data">Data10!$CR$11:$CR$17</definedName>
    <definedName name="A126078586J_Latest">Data10!$CR$17</definedName>
    <definedName name="A126078590X">Data9!$DT$1:$DT$10,Data9!$DT$11:$DT$17</definedName>
    <definedName name="A126078590X_Data">Data9!$DT$11:$DT$17</definedName>
    <definedName name="A126078590X_Latest">Data9!$DT$17</definedName>
    <definedName name="A126078594J">Data9!$GN$1:$GN$10,Data9!$GN$11:$GN$17</definedName>
    <definedName name="A126078594J_Data">Data9!$GN$11:$GN$17</definedName>
    <definedName name="A126078594J_Latest">Data9!$GN$17</definedName>
    <definedName name="A126078598T">Data9!$HL$1:$HL$10,Data9!$HL$11:$HL$17</definedName>
    <definedName name="A126078598T_Data">Data9!$HL$11:$HL$17</definedName>
    <definedName name="A126078598T_Latest">Data9!$HL$17</definedName>
    <definedName name="A126078602W">Data10!$FL$1:$FL$10,Data10!$FL$11:$FL$17</definedName>
    <definedName name="A126078602W_Data">Data10!$FL$11:$FL$17</definedName>
    <definedName name="A126078602W_Latest">Data10!$FL$17</definedName>
    <definedName name="A126078606F">Data10!$HH$1:$HH$10,Data10!$HH$11:$HH$17</definedName>
    <definedName name="A126078606F_Data">Data10!$HH$11:$HH$17</definedName>
    <definedName name="A126078606F_Latest">Data10!$HH$17</definedName>
    <definedName name="A126078610W">Data9!$BX$1:$BX$10,Data9!$BX$11:$BX$17</definedName>
    <definedName name="A126078610W_Data">Data9!$BX$11:$BX$17</definedName>
    <definedName name="A126078610W_Latest">Data9!$BX$17</definedName>
    <definedName name="A126078614F">Data9!$ID$1:$ID$10,Data9!$ID$11:$ID$17</definedName>
    <definedName name="A126078614F_Data">Data9!$ID$11:$ID$17</definedName>
    <definedName name="A126078614F_Latest">Data9!$ID$17</definedName>
    <definedName name="A126078618R">Data10!$BB$1:$BB$10,Data10!$BB$11:$BB$17</definedName>
    <definedName name="A126078618R_Data">Data10!$BB$11:$BB$17</definedName>
    <definedName name="A126078618R_Latest">Data10!$BB$17</definedName>
    <definedName name="A126078622F">Data9!$CV$1:$CV$10,Data9!$CV$11:$CV$17</definedName>
    <definedName name="A126078622F_Data">Data9!$CV$11:$CV$17</definedName>
    <definedName name="A126078622F_Latest">Data9!$CV$17</definedName>
    <definedName name="A126078626R">Data9!$ER$1:$ER$10,Data9!$ER$11:$ER$17</definedName>
    <definedName name="A126078626R_Data">Data9!$ER$11:$ER$17</definedName>
    <definedName name="A126078626R_Latest">Data9!$ER$17</definedName>
    <definedName name="A126078630F">Data9!$FP$1:$FP$10,Data9!$FP$11:$FP$17</definedName>
    <definedName name="A126078630F_Data">Data9!$FP$11:$FP$17</definedName>
    <definedName name="A126078630F_Latest">Data9!$FP$17</definedName>
    <definedName name="A126078634R">Data10!$AD$1:$AD$10,Data10!$AD$11:$AD$17</definedName>
    <definedName name="A126078634R_Data">Data10!$AD$11:$AD$17</definedName>
    <definedName name="A126078634R_Latest">Data10!$AD$17</definedName>
    <definedName name="A126078638X">Data10!$BT$1:$BT$10,Data10!$BT$11:$BT$17</definedName>
    <definedName name="A126078638X_Data">Data10!$BT$11:$BT$17</definedName>
    <definedName name="A126078638X_Latest">Data10!$BT$17</definedName>
    <definedName name="A126079218W">Data3!$HC$1:$HC$10,Data3!$HC$11:$HC$17</definedName>
    <definedName name="A126079218W_Data">Data3!$HC$11:$HC$17</definedName>
    <definedName name="A126079218W_Latest">Data3!$HC$17</definedName>
    <definedName name="A126079222L">Data3!$IA$1:$IA$10,Data3!$IA$11:$IA$17</definedName>
    <definedName name="A126079222L_Data">Data3!$IA$11:$IA$17</definedName>
    <definedName name="A126079222L_Latest">Data3!$IA$17</definedName>
    <definedName name="A126079226W">Data4!$AG$1:$AG$10,Data4!$AG$11:$AG$17</definedName>
    <definedName name="A126079226W_Data">Data4!$AG$11:$AG$17</definedName>
    <definedName name="A126079226W_Latest">Data4!$AG$17</definedName>
    <definedName name="A126079230L">Data3!$CS$1:$CS$10,Data3!$CS$11:$CS$17</definedName>
    <definedName name="A126079230L_Data">Data3!$CS$11:$CS$17</definedName>
    <definedName name="A126079230L_Latest">Data3!$CS$17</definedName>
    <definedName name="A126079234W">Data3!$GE$1:$GE$10,Data3!$GE$11:$GE$17</definedName>
    <definedName name="A126079234W_Data">Data3!$GE$11:$GE$17</definedName>
    <definedName name="A126079234W_Latest">Data3!$GE$17</definedName>
    <definedName name="A126079238F">Data2!$HG$1:$HG$10,Data2!$HG$11:$HG$17</definedName>
    <definedName name="A126079238F_Data">Data2!$HG$11:$HG$17</definedName>
    <definedName name="A126079238F_Latest">Data2!$HG$17</definedName>
    <definedName name="A126079242W">Data3!$AK$1:$AK$10,Data3!$AK$11:$AK$17</definedName>
    <definedName name="A126079242W_Data">Data3!$AK$11:$AK$17</definedName>
    <definedName name="A126079242W_Latest">Data3!$AK$17</definedName>
    <definedName name="A126079246F">Data3!$BI$1:$BI$10,Data3!$BI$11:$BI$17</definedName>
    <definedName name="A126079246F_Data">Data3!$BI$11:$BI$17</definedName>
    <definedName name="A126079246F_Latest">Data3!$BI$17</definedName>
    <definedName name="A126079250W">Data4!$I$1:$I$10,Data4!$I$11:$I$17</definedName>
    <definedName name="A126079250W_Data">Data4!$I$11:$I$17</definedName>
    <definedName name="A126079250W_Latest">Data4!$I$17</definedName>
    <definedName name="A126079254F">Data4!$BE$1:$BE$10,Data4!$BE$11:$BE$17</definedName>
    <definedName name="A126079254F_Data">Data4!$BE$11:$BE$17</definedName>
    <definedName name="A126079254F_Latest">Data4!$BE$17</definedName>
    <definedName name="A126079258R">Data2!$FK$1:$FK$10,Data2!$FK$11:$FK$17</definedName>
    <definedName name="A126079258R_Data">Data2!$FK$11:$FK$17</definedName>
    <definedName name="A126079258R_Latest">Data2!$FK$17</definedName>
    <definedName name="A126079262F">Data3!$CA$1:$CA$10,Data3!$CA$11:$CA$17</definedName>
    <definedName name="A126079262F_Data">Data3!$CA$11:$CA$17</definedName>
    <definedName name="A126079262F_Latest">Data3!$CA$17</definedName>
    <definedName name="A126079266R">Data3!$EO$1:$EO$10,Data3!$EO$11:$EO$17</definedName>
    <definedName name="A126079266R_Data">Data3!$EO$11:$EO$17</definedName>
    <definedName name="A126079266R_Latest">Data3!$EO$17</definedName>
    <definedName name="A126079270F">Data2!$GI$1:$GI$10,Data2!$GI$11:$GI$17</definedName>
    <definedName name="A126079270F_Data">Data2!$GI$11:$GI$17</definedName>
    <definedName name="A126079270F_Latest">Data2!$GI$17</definedName>
    <definedName name="A126079274R">Data2!$IE$1:$IE$10,Data2!$IE$11:$IE$17</definedName>
    <definedName name="A126079274R_Data">Data2!$IE$11:$IE$17</definedName>
    <definedName name="A126079274R_Latest">Data2!$IE$17</definedName>
    <definedName name="A126079278X">Data3!$M$1:$M$10,Data3!$M$11:$M$17</definedName>
    <definedName name="A126079278X_Data">Data3!$M$11:$M$17</definedName>
    <definedName name="A126079278X_Latest">Data3!$M$17</definedName>
    <definedName name="A126079282R">Data3!$DQ$1:$DQ$10,Data3!$DQ$11:$DQ$17</definedName>
    <definedName name="A126079282R_Data">Data3!$DQ$11:$DQ$17</definedName>
    <definedName name="A126079282R_Latest">Data3!$DQ$17</definedName>
    <definedName name="A126079286X">Data3!$FG$1:$FG$10,Data3!$FG$11:$FG$17</definedName>
    <definedName name="A126079286X_Data">Data3!$FG$11:$FG$17</definedName>
    <definedName name="A126079286X_Latest">Data3!$FG$17</definedName>
    <definedName name="A126079866V">Data3!$HX$1:$HX$10,Data3!$HX$11:$HX$17</definedName>
    <definedName name="A126079866V_Data">Data3!$HX$11:$HX$17</definedName>
    <definedName name="A126079866V_Latest">Data3!$HX$17</definedName>
    <definedName name="A126079870K">Data4!$F$1:$F$10,Data4!$F$11:$F$17</definedName>
    <definedName name="A126079870K_Data">Data4!$F$11:$F$17</definedName>
    <definedName name="A126079870K_Latest">Data4!$F$17</definedName>
    <definedName name="A126079874V">Data4!$BB$1:$BB$10,Data4!$BB$11:$BB$17</definedName>
    <definedName name="A126079874V_Data">Data4!$BB$11:$BB$17</definedName>
    <definedName name="A126079874V_Latest">Data4!$BB$17</definedName>
    <definedName name="A126079878C">Data3!$DN$1:$DN$10,Data3!$DN$11:$DN$17</definedName>
    <definedName name="A126079878C_Data">Data3!$DN$11:$DN$17</definedName>
    <definedName name="A126079878C_Latest">Data3!$DN$17</definedName>
    <definedName name="A126079882V">Data3!$GZ$1:$GZ$10,Data3!$GZ$11:$GZ$17</definedName>
    <definedName name="A126079882V_Data">Data3!$GZ$11:$GZ$17</definedName>
    <definedName name="A126079882V_Latest">Data3!$GZ$17</definedName>
    <definedName name="A126079886C">Data2!$IB$1:$IB$10,Data2!$IB$11:$IB$17</definedName>
    <definedName name="A126079886C_Data">Data2!$IB$11:$IB$17</definedName>
    <definedName name="A126079886C_Latest">Data2!$IB$17</definedName>
    <definedName name="A126079890V">Data3!$BF$1:$BF$10,Data3!$BF$11:$BF$17</definedName>
    <definedName name="A126079890V_Data">Data3!$BF$11:$BF$17</definedName>
    <definedName name="A126079890V_Latest">Data3!$BF$17</definedName>
    <definedName name="A126079898L">Data4!$AD$1:$AD$10,Data4!$AD$11:$AD$17</definedName>
    <definedName name="A126079898L_Data">Data4!$AD$11:$AD$17</definedName>
    <definedName name="A126079898L_Latest">Data4!$AD$17</definedName>
    <definedName name="A126079902T">Data4!$BZ$1:$BZ$10,Data4!$BZ$11:$BZ$17</definedName>
    <definedName name="A126079902T_Data">Data4!$BZ$11:$BZ$17</definedName>
    <definedName name="A126079902T_Latest">Data4!$BZ$17</definedName>
    <definedName name="A126079906A">Data2!$GF$1:$GF$10,Data2!$GF$11:$GF$17</definedName>
    <definedName name="A126079906A_Data">Data2!$GF$11:$GF$17</definedName>
    <definedName name="A126079906A_Latest">Data2!$GF$17</definedName>
    <definedName name="A126079918K">Data2!$HD$1:$HD$10,Data2!$HD$11:$HD$17</definedName>
    <definedName name="A126079918K_Data">Data2!$HD$11:$HD$17</definedName>
    <definedName name="A126079918K_Latest">Data2!$HD$17</definedName>
    <definedName name="A126079922A">Data3!$J$1:$J$10,Data3!$J$11:$J$17</definedName>
    <definedName name="A126079922A_Data">Data3!$J$11:$J$17</definedName>
    <definedName name="A126079922A_Latest">Data3!$J$17</definedName>
    <definedName name="A126079926K">Data3!$AH$1:$AH$10,Data3!$AH$11:$AH$17</definedName>
    <definedName name="A126079926K_Data">Data3!$AH$11:$AH$17</definedName>
    <definedName name="A126079926K_Latest">Data3!$AH$17</definedName>
    <definedName name="A126079930A">Data3!$EL$1:$EL$10,Data3!$EL$11:$EL$17</definedName>
    <definedName name="A126079930A_Data">Data3!$EL$11:$EL$17</definedName>
    <definedName name="A126079930A_Latest">Data3!$EL$17</definedName>
    <definedName name="A126079934K">Data3!$GB$1:$GB$10,Data3!$GB$11:$GB$17</definedName>
    <definedName name="A126079934K_Data">Data3!$GB$11:$GB$17</definedName>
    <definedName name="A126079934K_Latest">Data3!$GB$17</definedName>
    <definedName name="A126080514L">Data3!$HL$1:$HL$10,Data3!$HL$11:$HL$17</definedName>
    <definedName name="A126080514L_Data">Data3!$HL$11:$HL$17</definedName>
    <definedName name="A126080514L_Latest">Data3!$HL$17</definedName>
    <definedName name="A126080518W">Data3!$IJ$1:$IJ$10,Data3!$IJ$11:$IJ$17</definedName>
    <definedName name="A126080518W_Data">Data3!$IJ$11:$IJ$17</definedName>
    <definedName name="A126080518W_Latest">Data3!$IJ$17</definedName>
    <definedName name="A126080522L">Data4!$AP$1:$AP$10,Data4!$AP$11:$AP$17</definedName>
    <definedName name="A126080522L_Data">Data4!$AP$11:$AP$17</definedName>
    <definedName name="A126080522L_Latest">Data4!$AP$17</definedName>
    <definedName name="A126080526W">Data3!$DB$1:$DB$10,Data3!$DB$11:$DB$17</definedName>
    <definedName name="A126080526W_Data">Data3!$DB$11:$DB$17</definedName>
    <definedName name="A126080526W_Latest">Data3!$DB$17</definedName>
    <definedName name="A126080530L">Data3!$GN$1:$GN$10,Data3!$GN$11:$GN$17</definedName>
    <definedName name="A126080530L_Data">Data3!$GN$11:$GN$17</definedName>
    <definedName name="A126080530L_Latest">Data3!$GN$17</definedName>
    <definedName name="A126080534W">Data2!$HP$1:$HP$10,Data2!$HP$11:$HP$17</definedName>
    <definedName name="A126080534W_Data">Data2!$HP$11:$HP$17</definedName>
    <definedName name="A126080534W_Latest">Data2!$HP$17</definedName>
    <definedName name="A126080538F">Data3!$AT$1:$AT$10,Data3!$AT$11:$AT$17</definedName>
    <definedName name="A126080538F_Data">Data3!$AT$11:$AT$17</definedName>
    <definedName name="A126080538F_Latest">Data3!$AT$17</definedName>
    <definedName name="A126080542W">Data3!$BR$1:$BR$10,Data3!$BR$11:$BR$17</definedName>
    <definedName name="A126080542W_Data">Data3!$BR$11:$BR$17</definedName>
    <definedName name="A126080542W_Latest">Data3!$BR$17</definedName>
    <definedName name="A126080546F">Data4!$R$1:$R$10,Data4!$R$11:$R$17</definedName>
    <definedName name="A126080546F_Data">Data4!$R$11:$R$17</definedName>
    <definedName name="A126080546F_Latest">Data4!$R$17</definedName>
    <definedName name="A126080550W">Data4!$BN$1:$BN$10,Data4!$BN$11:$BN$17</definedName>
    <definedName name="A126080550W_Data">Data4!$BN$11:$BN$17</definedName>
    <definedName name="A126080550W_Latest">Data4!$BN$17</definedName>
    <definedName name="A126080554F">Data2!$FT$1:$FT$10,Data2!$FT$11:$FT$17</definedName>
    <definedName name="A126080554F_Data">Data2!$FT$11:$FT$17</definedName>
    <definedName name="A126080554F_Latest">Data2!$FT$17</definedName>
    <definedName name="A126080558R">Data3!$CJ$1:$CJ$10,Data3!$CJ$11:$CJ$17</definedName>
    <definedName name="A126080558R_Data">Data3!$CJ$11:$CJ$17</definedName>
    <definedName name="A126080558R_Latest">Data3!$CJ$17</definedName>
    <definedName name="A126080562F">Data3!$EX$1:$EX$10,Data3!$EX$11:$EX$17</definedName>
    <definedName name="A126080562F_Data">Data3!$EX$11:$EX$17</definedName>
    <definedName name="A126080562F_Latest">Data3!$EX$17</definedName>
    <definedName name="A126080566R">Data2!$GR$1:$GR$10,Data2!$GR$11:$GR$17</definedName>
    <definedName name="A126080566R_Data">Data2!$GR$11:$GR$17</definedName>
    <definedName name="A126080566R_Latest">Data2!$GR$17</definedName>
    <definedName name="A126080570F">Data2!$IN$1:$IN$10,Data2!$IN$11:$IN$17</definedName>
    <definedName name="A126080570F_Data">Data2!$IN$11:$IN$17</definedName>
    <definedName name="A126080570F_Latest">Data2!$IN$17</definedName>
    <definedName name="A126080574R">Data3!$V$1:$V$10,Data3!$V$11:$V$17</definedName>
    <definedName name="A126080574R_Data">Data3!$V$11:$V$17</definedName>
    <definedName name="A126080574R_Latest">Data3!$V$17</definedName>
    <definedName name="A126080578X">Data3!$DZ$1:$DZ$10,Data3!$DZ$11:$DZ$17</definedName>
    <definedName name="A126080578X_Data">Data3!$DZ$11:$DZ$17</definedName>
    <definedName name="A126080578X_Latest">Data3!$DZ$17</definedName>
    <definedName name="A126080582R">Data3!$FP$1:$FP$10,Data3!$FP$11:$FP$17</definedName>
    <definedName name="A126080582R_Data">Data3!$FP$11:$FP$17</definedName>
    <definedName name="A126080582R_Latest">Data3!$FP$17</definedName>
    <definedName name="A126081162L">Data3!$HU$1:$HU$10,Data3!$HU$11:$HU$17</definedName>
    <definedName name="A126081162L_Data">Data3!$HU$11:$HU$17</definedName>
    <definedName name="A126081162L_Latest">Data3!$HU$17</definedName>
    <definedName name="A126081166W">Data4!$C$1:$C$10,Data4!$C$11:$C$17</definedName>
    <definedName name="A126081166W_Data">Data4!$C$11:$C$17</definedName>
    <definedName name="A126081166W_Latest">Data4!$C$17</definedName>
    <definedName name="A126081170L">Data4!$AY$1:$AY$10,Data4!$AY$11:$AY$17</definedName>
    <definedName name="A126081170L_Data">Data4!$AY$11:$AY$17</definedName>
    <definedName name="A126081170L_Latest">Data4!$AY$17</definedName>
    <definedName name="A126081174W">Data3!$DK$1:$DK$10,Data3!$DK$11:$DK$17</definedName>
    <definedName name="A126081174W_Data">Data3!$DK$11:$DK$17</definedName>
    <definedName name="A126081174W_Latest">Data3!$DK$17</definedName>
    <definedName name="A126081178F">Data3!$GW$1:$GW$10,Data3!$GW$11:$GW$17</definedName>
    <definedName name="A126081178F_Data">Data3!$GW$11:$GW$17</definedName>
    <definedName name="A126081178F_Latest">Data3!$GW$17</definedName>
    <definedName name="A126081182W">Data2!$HY$1:$HY$10,Data2!$HY$11:$HY$17</definedName>
    <definedName name="A126081182W_Data">Data2!$HY$11:$HY$17</definedName>
    <definedName name="A126081182W_Latest">Data2!$HY$17</definedName>
    <definedName name="A126081186F">Data3!$BC$1:$BC$10,Data3!$BC$11:$BC$17</definedName>
    <definedName name="A126081186F_Data">Data3!$BC$11:$BC$17</definedName>
    <definedName name="A126081186F_Latest">Data3!$BC$17</definedName>
    <definedName name="A126081190W">Data3!$BX$1:$BX$10,Data3!$BX$11:$BX$17</definedName>
    <definedName name="A126081190W_Data">Data3!$BX$11:$BX$17</definedName>
    <definedName name="A126081190W_Latest">Data3!$BX$17</definedName>
    <definedName name="A126081194F">Data4!$AA$1:$AA$10,Data4!$AA$11:$AA$17</definedName>
    <definedName name="A126081194F_Data">Data4!$AA$11:$AA$17</definedName>
    <definedName name="A126081194F_Latest">Data4!$AA$17</definedName>
    <definedName name="A126081198R">Data4!$BW$1:$BW$10,Data4!$BW$11:$BW$17</definedName>
    <definedName name="A126081198R_Data">Data4!$BW$11:$BW$17</definedName>
    <definedName name="A126081198R_Latest">Data4!$BW$17</definedName>
    <definedName name="A126081202V">Data2!$GC$1:$GC$10,Data2!$GC$11:$GC$17</definedName>
    <definedName name="A126081202V_Data">Data2!$GC$11:$GC$17</definedName>
    <definedName name="A126081202V_Latest">Data2!$GC$17</definedName>
    <definedName name="A126081206C">Data3!$CP$1:$CP$10,Data3!$CP$11:$CP$17</definedName>
    <definedName name="A126081206C_Data">Data3!$CP$11:$CP$17</definedName>
    <definedName name="A126081206C_Latest">Data3!$CP$17</definedName>
    <definedName name="A126081210V">Data3!$FD$1:$FD$10,Data3!$FD$11:$FD$17</definedName>
    <definedName name="A126081210V_Data">Data3!$FD$11:$FD$17</definedName>
    <definedName name="A126081210V_Latest">Data3!$FD$17</definedName>
    <definedName name="A126081214C">Data2!$HA$1:$HA$10,Data2!$HA$11:$HA$17</definedName>
    <definedName name="A126081214C_Data">Data2!$HA$11:$HA$17</definedName>
    <definedName name="A126081214C_Latest">Data2!$HA$17</definedName>
    <definedName name="A126081218L">Data3!$G$1:$G$10,Data3!$G$11:$G$17</definedName>
    <definedName name="A126081218L_Data">Data3!$G$11:$G$17</definedName>
    <definedName name="A126081218L_Latest">Data3!$G$17</definedName>
    <definedName name="A126081222C">Data3!$AE$1:$AE$10,Data3!$AE$11:$AE$17</definedName>
    <definedName name="A126081222C_Data">Data3!$AE$11:$AE$17</definedName>
    <definedName name="A126081222C_Latest">Data3!$AE$17</definedName>
    <definedName name="A126081226L">Data3!$EI$1:$EI$10,Data3!$EI$11:$EI$17</definedName>
    <definedName name="A126081226L_Data">Data3!$EI$11:$EI$17</definedName>
    <definedName name="A126081226L_Latest">Data3!$EI$17</definedName>
    <definedName name="A126081230C">Data3!$FY$1:$FY$10,Data3!$FY$11:$FY$17</definedName>
    <definedName name="A126081230C_Data">Data3!$FY$11:$FY$17</definedName>
    <definedName name="A126081230C_Latest">Data3!$FY$17</definedName>
    <definedName name="A126081810X">Data3!$HR$1:$HR$10,Data3!$HR$11:$HR$17</definedName>
    <definedName name="A126081810X_Data">Data3!$HR$11:$HR$17</definedName>
    <definedName name="A126081810X_Latest">Data3!$HR$17</definedName>
    <definedName name="A126081814J">Data3!$IP$1:$IP$10,Data3!$IP$11:$IP$17</definedName>
    <definedName name="A126081814J_Data">Data3!$IP$11:$IP$17</definedName>
    <definedName name="A126081814J_Latest">Data3!$IP$17</definedName>
    <definedName name="A126081818T">Data4!$AV$1:$AV$10,Data4!$AV$11:$AV$17</definedName>
    <definedName name="A126081818T_Data">Data4!$AV$11:$AV$17</definedName>
    <definedName name="A126081818T_Latest">Data4!$AV$17</definedName>
    <definedName name="A126081822J">Data3!$DH$1:$DH$10,Data3!$DH$11:$DH$17</definedName>
    <definedName name="A126081822J_Data">Data3!$DH$11:$DH$17</definedName>
    <definedName name="A126081822J_Latest">Data3!$DH$17</definedName>
    <definedName name="A126081826T">Data3!$GT$1:$GT$10,Data3!$GT$11:$GT$17</definedName>
    <definedName name="A126081826T_Data">Data3!$GT$11:$GT$17</definedName>
    <definedName name="A126081826T_Latest">Data3!$GT$17</definedName>
    <definedName name="A126081830J">Data2!$HV$1:$HV$10,Data2!$HV$11:$HV$17</definedName>
    <definedName name="A126081830J_Data">Data2!$HV$11:$HV$17</definedName>
    <definedName name="A126081830J_Latest">Data2!$HV$17</definedName>
    <definedName name="A126081834T">Data3!$AZ$1:$AZ$10,Data3!$AZ$11:$AZ$17</definedName>
    <definedName name="A126081834T_Data">Data3!$AZ$11:$AZ$17</definedName>
    <definedName name="A126081834T_Latest">Data3!$AZ$17</definedName>
    <definedName name="A126081838A">Data3!$BU$1:$BU$10,Data3!$BU$11:$BU$17</definedName>
    <definedName name="A126081838A_Data">Data3!$BU$11:$BU$17</definedName>
    <definedName name="A126081838A_Latest">Data3!$BU$17</definedName>
    <definedName name="A126081842T">Data4!$X$1:$X$10,Data4!$X$11:$X$17</definedName>
    <definedName name="A126081842T_Data">Data4!$X$11:$X$17</definedName>
    <definedName name="A126081842T_Latest">Data4!$X$17</definedName>
    <definedName name="A126081846A">Data4!$BT$1:$BT$10,Data4!$BT$11:$BT$17</definedName>
    <definedName name="A126081846A_Data">Data4!$BT$11:$BT$17</definedName>
    <definedName name="A126081846A_Latest">Data4!$BT$17</definedName>
    <definedName name="A126081850T">Data2!$FZ$1:$FZ$10,Data2!$FZ$11:$FZ$17</definedName>
    <definedName name="A126081850T_Data">Data2!$FZ$11:$FZ$17</definedName>
    <definedName name="A126081850T_Latest">Data2!$FZ$17</definedName>
    <definedName name="A126081854A">Data3!$CM$1:$CM$10,Data3!$CM$11:$CM$17</definedName>
    <definedName name="A126081854A_Data">Data3!$CM$11:$CM$17</definedName>
    <definedName name="A126081854A_Latest">Data3!$CM$17</definedName>
    <definedName name="A126081858K">Data3!$FA$1:$FA$10,Data3!$FA$11:$FA$17</definedName>
    <definedName name="A126081858K_Data">Data3!$FA$11:$FA$17</definedName>
    <definedName name="A126081858K_Latest">Data3!$FA$17</definedName>
    <definedName name="A126081862A">Data2!$GX$1:$GX$10,Data2!$GX$11:$GX$17</definedName>
    <definedName name="A126081862A_Data">Data2!$GX$11:$GX$17</definedName>
    <definedName name="A126081862A_Latest">Data2!$GX$17</definedName>
    <definedName name="A126081866K">Data3!$D$1:$D$10,Data3!$D$11:$D$17</definedName>
    <definedName name="A126081866K_Data">Data3!$D$11:$D$17</definedName>
    <definedName name="A126081866K_Latest">Data3!$D$17</definedName>
    <definedName name="A126081870A">Data3!$AB$1:$AB$10,Data3!$AB$11:$AB$17</definedName>
    <definedName name="A126081870A_Data">Data3!$AB$11:$AB$17</definedName>
    <definedName name="A126081870A_Latest">Data3!$AB$17</definedName>
    <definedName name="A126081874K">Data3!$EF$1:$EF$10,Data3!$EF$11:$EF$17</definedName>
    <definedName name="A126081874K_Data">Data3!$EF$11:$EF$17</definedName>
    <definedName name="A126081874K_Latest">Data3!$EF$17</definedName>
    <definedName name="A126081878V">Data3!$FV$1:$FV$10,Data3!$FV$11:$FV$17</definedName>
    <definedName name="A126081878V_Data">Data3!$FV$11:$FV$17</definedName>
    <definedName name="A126081878V_Latest">Data3!$FV$17</definedName>
    <definedName name="A126082458T">Data3!$HI$1:$HI$10,Data3!$HI$11:$HI$17</definedName>
    <definedName name="A126082458T_Data">Data3!$HI$11:$HI$17</definedName>
    <definedName name="A126082458T_Latest">Data3!$HI$17</definedName>
    <definedName name="A126082462J">Data3!$IG$1:$IG$10,Data3!$IG$11:$IG$17</definedName>
    <definedName name="A126082462J_Data">Data3!$IG$11:$IG$17</definedName>
    <definedName name="A126082462J_Latest">Data3!$IG$17</definedName>
    <definedName name="A126082466T">Data4!$AM$1:$AM$10,Data4!$AM$11:$AM$17</definedName>
    <definedName name="A126082466T_Data">Data4!$AM$11:$AM$17</definedName>
    <definedName name="A126082466T_Latest">Data4!$AM$17</definedName>
    <definedName name="A126082470J">Data3!$CY$1:$CY$10,Data3!$CY$11:$CY$17</definedName>
    <definedName name="A126082470J_Data">Data3!$CY$11:$CY$17</definedName>
    <definedName name="A126082470J_Latest">Data3!$CY$17</definedName>
    <definedName name="A126082474T">Data3!$GK$1:$GK$10,Data3!$GK$11:$GK$17</definedName>
    <definedName name="A126082474T_Data">Data3!$GK$11:$GK$17</definedName>
    <definedName name="A126082474T_Latest">Data3!$GK$17</definedName>
    <definedName name="A126082478A">Data2!$HM$1:$HM$10,Data2!$HM$11:$HM$17</definedName>
    <definedName name="A126082478A_Data">Data2!$HM$11:$HM$17</definedName>
    <definedName name="A126082478A_Latest">Data2!$HM$17</definedName>
    <definedName name="A126082482T">Data3!$AQ$1:$AQ$10,Data3!$AQ$11:$AQ$17</definedName>
    <definedName name="A126082482T_Data">Data3!$AQ$11:$AQ$17</definedName>
    <definedName name="A126082482T_Latest">Data3!$AQ$17</definedName>
    <definedName name="A126082486A">Data3!$BO$1:$BO$10,Data3!$BO$11:$BO$17</definedName>
    <definedName name="A126082486A_Data">Data3!$BO$11:$BO$17</definedName>
    <definedName name="A126082486A_Latest">Data3!$BO$17</definedName>
    <definedName name="A126082490T">Data4!$O$1:$O$10,Data4!$O$11:$O$17</definedName>
    <definedName name="A126082490T_Data">Data4!$O$11:$O$17</definedName>
    <definedName name="A126082490T_Latest">Data4!$O$17</definedName>
    <definedName name="A126082494A">Data4!$BK$1:$BK$10,Data4!$BK$11:$BK$17</definedName>
    <definedName name="A126082494A_Data">Data4!$BK$11:$BK$17</definedName>
    <definedName name="A126082494A_Latest">Data4!$BK$17</definedName>
    <definedName name="A126082498K">Data2!$FQ$1:$FQ$10,Data2!$FQ$11:$FQ$17</definedName>
    <definedName name="A126082498K_Data">Data2!$FQ$11:$FQ$17</definedName>
    <definedName name="A126082498K_Latest">Data2!$FQ$17</definedName>
    <definedName name="A126082502R">Data3!$CG$1:$CG$10,Data3!$CG$11:$CG$17</definedName>
    <definedName name="A126082502R_Data">Data3!$CG$11:$CG$17</definedName>
    <definedName name="A126082502R_Latest">Data3!$CG$17</definedName>
    <definedName name="A126082506X">Data3!$EU$1:$EU$10,Data3!$EU$11:$EU$17</definedName>
    <definedName name="A126082506X_Data">Data3!$EU$11:$EU$17</definedName>
    <definedName name="A126082506X_Latest">Data3!$EU$17</definedName>
    <definedName name="A126082510R">Data2!$GO$1:$GO$10,Data2!$GO$11:$GO$17</definedName>
    <definedName name="A126082510R_Data">Data2!$GO$11:$GO$17</definedName>
    <definedName name="A126082510R_Latest">Data2!$GO$17</definedName>
    <definedName name="A126082514X">Data2!$IK$1:$IK$10,Data2!$IK$11:$IK$17</definedName>
    <definedName name="A126082514X_Data">Data2!$IK$11:$IK$17</definedName>
    <definedName name="A126082514X_Latest">Data2!$IK$17</definedName>
    <definedName name="A126082518J">Data3!$S$1:$S$10,Data3!$S$11:$S$17</definedName>
    <definedName name="A126082518J_Data">Data3!$S$11:$S$17</definedName>
    <definedName name="A126082518J_Latest">Data3!$S$17</definedName>
    <definedName name="A126082522X">Data3!$DW$1:$DW$10,Data3!$DW$11:$DW$17</definedName>
    <definedName name="A126082522X_Data">Data3!$DW$11:$DW$17</definedName>
    <definedName name="A126082522X_Latest">Data3!$DW$17</definedName>
    <definedName name="A126082526J">Data3!$FM$1:$FM$10,Data3!$FM$11:$FM$17</definedName>
    <definedName name="A126082526J_Data">Data3!$FM$11:$FM$17</definedName>
    <definedName name="A126082526J_Latest">Data3!$FM$17</definedName>
    <definedName name="A126083106F">Data3!$HO$1:$HO$10,Data3!$HO$11:$HO$17</definedName>
    <definedName name="A126083106F_Data">Data3!$HO$11:$HO$17</definedName>
    <definedName name="A126083106F_Latest">Data3!$HO$17</definedName>
    <definedName name="A126083110W">Data3!$IM$1:$IM$10,Data3!$IM$11:$IM$17</definedName>
    <definedName name="A126083110W_Data">Data3!$IM$11:$IM$17</definedName>
    <definedName name="A126083110W_Latest">Data3!$IM$17</definedName>
    <definedName name="A126083114F">Data4!$AS$1:$AS$10,Data4!$AS$11:$AS$17</definedName>
    <definedName name="A126083114F_Data">Data4!$AS$11:$AS$17</definedName>
    <definedName name="A126083114F_Latest">Data4!$AS$17</definedName>
    <definedName name="A126083118R">Data3!$DE$1:$DE$10,Data3!$DE$11:$DE$17</definedName>
    <definedName name="A126083118R_Data">Data3!$DE$11:$DE$17</definedName>
    <definedName name="A126083118R_Latest">Data3!$DE$17</definedName>
    <definedName name="A126083122F">Data3!$GQ$1:$GQ$10,Data3!$GQ$11:$GQ$17</definedName>
    <definedName name="A126083122F_Data">Data3!$GQ$11:$GQ$17</definedName>
    <definedName name="A126083122F_Latest">Data3!$GQ$17</definedName>
    <definedName name="A126083126R">Data2!$HS$1:$HS$10,Data2!$HS$11:$HS$17</definedName>
    <definedName name="A126083126R_Data">Data2!$HS$11:$HS$17</definedName>
    <definedName name="A126083126R_Latest">Data2!$HS$17</definedName>
    <definedName name="A126083130F">Data3!$AW$1:$AW$10,Data3!$AW$11:$AW$17</definedName>
    <definedName name="A126083130F_Data">Data3!$AW$11:$AW$17</definedName>
    <definedName name="A126083130F_Latest">Data3!$AW$17</definedName>
    <definedName name="A126083138X">Data4!$U$1:$U$10,Data4!$U$11:$U$17</definedName>
    <definedName name="A126083138X_Data">Data4!$U$11:$U$17</definedName>
    <definedName name="A126083138X_Latest">Data4!$U$17</definedName>
    <definedName name="A126083142R">Data4!$BQ$1:$BQ$10,Data4!$BQ$11:$BQ$17</definedName>
    <definedName name="A126083142R_Data">Data4!$BQ$11:$BQ$17</definedName>
    <definedName name="A126083142R_Latest">Data4!$BQ$17</definedName>
    <definedName name="A126083146X">Data2!$FW$1:$FW$10,Data2!$FW$11:$FW$17</definedName>
    <definedName name="A126083146X_Data">Data2!$FW$11:$FW$17</definedName>
    <definedName name="A126083146X_Latest">Data2!$FW$17</definedName>
    <definedName name="A126083158J">Data2!$GU$1:$GU$10,Data2!$GU$11:$GU$17</definedName>
    <definedName name="A126083158J_Data">Data2!$GU$11:$GU$17</definedName>
    <definedName name="A126083158J_Latest">Data2!$GU$17</definedName>
    <definedName name="A126083162X">Data2!$IQ$1:$IQ$10,Data2!$IQ$11:$IQ$17</definedName>
    <definedName name="A126083162X_Data">Data2!$IQ$11:$IQ$17</definedName>
    <definedName name="A126083162X_Latest">Data2!$IQ$17</definedName>
    <definedName name="A126083166J">Data3!$Y$1:$Y$10,Data3!$Y$11:$Y$17</definedName>
    <definedName name="A126083166J_Data">Data3!$Y$11:$Y$17</definedName>
    <definedName name="A126083166J_Latest">Data3!$Y$17</definedName>
    <definedName name="A126083170X">Data3!$EC$1:$EC$10,Data3!$EC$11:$EC$17</definedName>
    <definedName name="A126083170X_Data">Data3!$EC$11:$EC$17</definedName>
    <definedName name="A126083170X_Latest">Data3!$EC$17</definedName>
    <definedName name="A126083174J">Data3!$FS$1:$FS$10,Data3!$FS$11:$FS$17</definedName>
    <definedName name="A126083174J_Data">Data3!$FS$11:$FS$17</definedName>
    <definedName name="A126083174J_Latest">Data3!$FS$17</definedName>
    <definedName name="A126083754C">Data3!$HF$1:$HF$10,Data3!$HF$11:$HF$17</definedName>
    <definedName name="A126083754C_Data">Data3!$HF$11:$HF$17</definedName>
    <definedName name="A126083754C_Latest">Data3!$HF$17</definedName>
    <definedName name="A126083758L">Data3!$ID$1:$ID$10,Data3!$ID$11:$ID$17</definedName>
    <definedName name="A126083758L_Data">Data3!$ID$11:$ID$17</definedName>
    <definedName name="A126083758L_Latest">Data3!$ID$17</definedName>
    <definedName name="A126083762C">Data4!$AJ$1:$AJ$10,Data4!$AJ$11:$AJ$17</definedName>
    <definedName name="A126083762C_Data">Data4!$AJ$11:$AJ$17</definedName>
    <definedName name="A126083762C_Latest">Data4!$AJ$17</definedName>
    <definedName name="A126083766L">Data3!$CV$1:$CV$10,Data3!$CV$11:$CV$17</definedName>
    <definedName name="A126083766L_Data">Data3!$CV$11:$CV$17</definedName>
    <definedName name="A126083766L_Latest">Data3!$CV$17</definedName>
    <definedName name="A126083770C">Data3!$GH$1:$GH$10,Data3!$GH$11:$GH$17</definedName>
    <definedName name="A126083770C_Data">Data3!$GH$11:$GH$17</definedName>
    <definedName name="A126083770C_Latest">Data3!$GH$17</definedName>
    <definedName name="A126083774L">Data2!$HJ$1:$HJ$10,Data2!$HJ$11:$HJ$17</definedName>
    <definedName name="A126083774L_Data">Data2!$HJ$11:$HJ$17</definedName>
    <definedName name="A126083774L_Latest">Data2!$HJ$17</definedName>
    <definedName name="A126083778W">Data3!$AN$1:$AN$10,Data3!$AN$11:$AN$17</definedName>
    <definedName name="A126083778W_Data">Data3!$AN$11:$AN$17</definedName>
    <definedName name="A126083778W_Latest">Data3!$AN$17</definedName>
    <definedName name="A126083782L">Data3!$BL$1:$BL$10,Data3!$BL$11:$BL$17</definedName>
    <definedName name="A126083782L_Data">Data3!$BL$11:$BL$17</definedName>
    <definedName name="A126083782L_Latest">Data3!$BL$17</definedName>
    <definedName name="A126083786W">Data4!$L$1:$L$10,Data4!$L$11:$L$17</definedName>
    <definedName name="A126083786W_Data">Data4!$L$11:$L$17</definedName>
    <definedName name="A126083786W_Latest">Data4!$L$17</definedName>
    <definedName name="A126083790L">Data4!$BH$1:$BH$10,Data4!$BH$11:$BH$17</definedName>
    <definedName name="A126083790L_Data">Data4!$BH$11:$BH$17</definedName>
    <definedName name="A126083790L_Latest">Data4!$BH$17</definedName>
    <definedName name="A126083794W">Data2!$FN$1:$FN$10,Data2!$FN$11:$FN$17</definedName>
    <definedName name="A126083794W_Data">Data2!$FN$11:$FN$17</definedName>
    <definedName name="A126083794W_Latest">Data2!$FN$17</definedName>
    <definedName name="A126083798F">Data3!$CD$1:$CD$10,Data3!$CD$11:$CD$17</definedName>
    <definedName name="A126083798F_Data">Data3!$CD$11:$CD$17</definedName>
    <definedName name="A126083798F_Latest">Data3!$CD$17</definedName>
    <definedName name="A126083802K">Data3!$ER$1:$ER$10,Data3!$ER$11:$ER$17</definedName>
    <definedName name="A126083802K_Data">Data3!$ER$11:$ER$17</definedName>
    <definedName name="A126083802K_Latest">Data3!$ER$17</definedName>
    <definedName name="A126083806V">Data2!$GL$1:$GL$10,Data2!$GL$11:$GL$17</definedName>
    <definedName name="A126083806V_Data">Data2!$GL$11:$GL$17</definedName>
    <definedName name="A126083806V_Latest">Data2!$GL$17</definedName>
    <definedName name="A126083810K">Data2!$IH$1:$IH$10,Data2!$IH$11:$IH$17</definedName>
    <definedName name="A126083810K_Data">Data2!$IH$11:$IH$17</definedName>
    <definedName name="A126083810K_Latest">Data2!$IH$17</definedName>
    <definedName name="A126083814V">Data3!$P$1:$P$10,Data3!$P$11:$P$17</definedName>
    <definedName name="A126083814V_Data">Data3!$P$11:$P$17</definedName>
    <definedName name="A126083814V_Latest">Data3!$P$17</definedName>
    <definedName name="A126083818C">Data3!$DT$1:$DT$10,Data3!$DT$11:$DT$17</definedName>
    <definedName name="A126083818C_Data">Data3!$DT$11:$DT$17</definedName>
    <definedName name="A126083818C_Latest">Data3!$DT$17</definedName>
    <definedName name="A126083822V">Data3!$FJ$1:$FJ$10,Data3!$FJ$11:$FJ$17</definedName>
    <definedName name="A126083822V_Data">Data3!$FJ$11:$FJ$17</definedName>
    <definedName name="A126083822V_Latest">Data3!$FJ$17</definedName>
    <definedName name="A126084402T">Data7!$AM$1:$AM$10,Data7!$AM$11:$AM$17</definedName>
    <definedName name="A126084402T_Data">Data7!$AM$11:$AM$17</definedName>
    <definedName name="A126084402T_Latest">Data7!$AM$17</definedName>
    <definedName name="A126084406A">Data7!$BK$1:$BK$10,Data7!$BK$11:$BK$17</definedName>
    <definedName name="A126084406A_Data">Data7!$BK$11:$BK$17</definedName>
    <definedName name="A126084406A_Latest">Data7!$BK$17</definedName>
    <definedName name="A126084410T">Data7!$DG$1:$DG$10,Data7!$DG$11:$DG$17</definedName>
    <definedName name="A126084410T_Data">Data7!$DG$11:$DG$17</definedName>
    <definedName name="A126084410T_Latest">Data7!$DG$17</definedName>
    <definedName name="A126084414A">Data6!$FS$1:$FS$10,Data6!$FS$11:$FS$17</definedName>
    <definedName name="A126084414A_Data">Data6!$FS$11:$FS$17</definedName>
    <definedName name="A126084414A_Latest">Data6!$FS$17</definedName>
    <definedName name="A126084418K">Data7!$O$1:$O$10,Data7!$O$11:$O$17</definedName>
    <definedName name="A126084418K_Data">Data7!$O$11:$O$17</definedName>
    <definedName name="A126084418K_Latest">Data7!$O$17</definedName>
    <definedName name="A126084422A">Data6!$AQ$1:$AQ$10,Data6!$AQ$11:$AQ$17</definedName>
    <definedName name="A126084422A_Data">Data6!$AQ$11:$AQ$17</definedName>
    <definedName name="A126084422A_Latest">Data6!$AQ$17</definedName>
    <definedName name="A126084426K">Data6!$DK$1:$DK$10,Data6!$DK$11:$DK$17</definedName>
    <definedName name="A126084426K_Data">Data6!$DK$11:$DK$17</definedName>
    <definedName name="A126084426K_Latest">Data6!$DK$17</definedName>
    <definedName name="A126084430A">Data6!$EI$1:$EI$10,Data6!$EI$11:$EI$17</definedName>
    <definedName name="A126084430A_Data">Data6!$EI$11:$EI$17</definedName>
    <definedName name="A126084430A_Latest">Data6!$EI$17</definedName>
    <definedName name="A126084434K">Data7!$CI$1:$CI$10,Data7!$CI$11:$CI$17</definedName>
    <definedName name="A126084434K_Data">Data7!$CI$11:$CI$17</definedName>
    <definedName name="A126084434K_Latest">Data7!$CI$17</definedName>
    <definedName name="A126084438V">Data7!$EE$1:$EE$10,Data7!$EE$11:$EE$17</definedName>
    <definedName name="A126084438V_Data">Data7!$EE$11:$EE$17</definedName>
    <definedName name="A126084438V_Latest">Data7!$EE$17</definedName>
    <definedName name="A126084442K">Data5!$IK$1:$IK$10,Data5!$IK$11:$IK$17</definedName>
    <definedName name="A126084442K_Data">Data5!$IK$11:$IK$17</definedName>
    <definedName name="A126084442K_Latest">Data5!$IK$17</definedName>
    <definedName name="A126084446V">Data6!$FA$1:$FA$10,Data6!$FA$11:$FA$17</definedName>
    <definedName name="A126084446V_Data">Data6!$FA$11:$FA$17</definedName>
    <definedName name="A126084446V_Latest">Data6!$FA$17</definedName>
    <definedName name="A126084450K">Data6!$HO$1:$HO$10,Data6!$HO$11:$HO$17</definedName>
    <definedName name="A126084450K_Data">Data6!$HO$11:$HO$17</definedName>
    <definedName name="A126084450K_Latest">Data6!$HO$17</definedName>
    <definedName name="A126084454V">Data6!$S$1:$S$10,Data6!$S$11:$S$17</definedName>
    <definedName name="A126084454V_Data">Data6!$S$11:$S$17</definedName>
    <definedName name="A126084454V_Latest">Data6!$S$17</definedName>
    <definedName name="A126084458C">Data6!$BO$1:$BO$10,Data6!$BO$11:$BO$17</definedName>
    <definedName name="A126084458C_Data">Data6!$BO$11:$BO$17</definedName>
    <definedName name="A126084458C_Latest">Data6!$BO$17</definedName>
    <definedName name="A126084462V">Data6!$CM$1:$CM$10,Data6!$CM$11:$CM$17</definedName>
    <definedName name="A126084462V_Data">Data6!$CM$11:$CM$17</definedName>
    <definedName name="A126084462V_Latest">Data6!$CM$17</definedName>
    <definedName name="A126084466C">Data6!$GQ$1:$GQ$10,Data6!$GQ$11:$GQ$17</definedName>
    <definedName name="A126084466C_Data">Data6!$GQ$11:$GQ$17</definedName>
    <definedName name="A126084466C_Latest">Data6!$GQ$17</definedName>
    <definedName name="A126084470V">Data6!$IG$1:$IG$10,Data6!$IG$11:$IG$17</definedName>
    <definedName name="A126084470V_Data">Data6!$IG$11:$IG$17</definedName>
    <definedName name="A126084470V_Latest">Data6!$IG$17</definedName>
    <definedName name="A126085050T">Data7!$BH$1:$BH$10,Data7!$BH$11:$BH$17</definedName>
    <definedName name="A126085050T_Data">Data7!$BH$11:$BH$17</definedName>
    <definedName name="A126085050T_Latest">Data7!$BH$17</definedName>
    <definedName name="A126085054A">Data7!$CF$1:$CF$10,Data7!$CF$11:$CF$17</definedName>
    <definedName name="A126085054A_Data">Data7!$CF$11:$CF$17</definedName>
    <definedName name="A126085054A_Latest">Data7!$CF$17</definedName>
    <definedName name="A126085058K">Data7!$EB$1:$EB$10,Data7!$EB$11:$EB$17</definedName>
    <definedName name="A126085058K_Data">Data7!$EB$11:$EB$17</definedName>
    <definedName name="A126085058K_Latest">Data7!$EB$17</definedName>
    <definedName name="A126085062A">Data6!$GN$1:$GN$10,Data6!$GN$11:$GN$17</definedName>
    <definedName name="A126085062A_Data">Data6!$GN$11:$GN$17</definedName>
    <definedName name="A126085062A_Latest">Data6!$GN$17</definedName>
    <definedName name="A126085066K">Data7!$AJ$1:$AJ$10,Data7!$AJ$11:$AJ$17</definedName>
    <definedName name="A126085066K_Data">Data7!$AJ$11:$AJ$17</definedName>
    <definedName name="A126085066K_Latest">Data7!$AJ$17</definedName>
    <definedName name="A126085070A">Data6!$BL$1:$BL$10,Data6!$BL$11:$BL$17</definedName>
    <definedName name="A126085070A_Data">Data6!$BL$11:$BL$17</definedName>
    <definedName name="A126085070A_Latest">Data6!$BL$17</definedName>
    <definedName name="A126085074K">Data6!$EF$1:$EF$10,Data6!$EF$11:$EF$17</definedName>
    <definedName name="A126085074K_Data">Data6!$EF$11:$EF$17</definedName>
    <definedName name="A126085074K_Latest">Data6!$EF$17</definedName>
    <definedName name="A126085082K">Data7!$DD$1:$DD$10,Data7!$DD$11:$DD$17</definedName>
    <definedName name="A126085082K_Data">Data7!$DD$11:$DD$17</definedName>
    <definedName name="A126085082K_Latest">Data7!$DD$17</definedName>
    <definedName name="A126085086V">Data7!$EZ$1:$EZ$10,Data7!$EZ$11:$EZ$17</definedName>
    <definedName name="A126085086V_Data">Data7!$EZ$11:$EZ$17</definedName>
    <definedName name="A126085086V_Latest">Data7!$EZ$17</definedName>
    <definedName name="A126085090K">Data6!$P$1:$P$10,Data6!$P$11:$P$17</definedName>
    <definedName name="A126085090K_Data">Data6!$P$11:$P$17</definedName>
    <definedName name="A126085090K_Latest">Data6!$P$17</definedName>
    <definedName name="A126085102J">Data6!$AN$1:$AN$10,Data6!$AN$11:$AN$17</definedName>
    <definedName name="A126085102J_Data">Data6!$AN$11:$AN$17</definedName>
    <definedName name="A126085102J_Latest">Data6!$AN$17</definedName>
    <definedName name="A126085106T">Data6!$CJ$1:$CJ$10,Data6!$CJ$11:$CJ$17</definedName>
    <definedName name="A126085106T_Data">Data6!$CJ$11:$CJ$17</definedName>
    <definedName name="A126085106T_Latest">Data6!$CJ$17</definedName>
    <definedName name="A126085110J">Data6!$DH$1:$DH$10,Data6!$DH$11:$DH$17</definedName>
    <definedName name="A126085110J_Data">Data6!$DH$11:$DH$17</definedName>
    <definedName name="A126085110J_Latest">Data6!$DH$17</definedName>
    <definedName name="A126085114T">Data6!$HL$1:$HL$10,Data6!$HL$11:$HL$17</definedName>
    <definedName name="A126085114T_Data">Data6!$HL$11:$HL$17</definedName>
    <definedName name="A126085114T_Latest">Data6!$HL$17</definedName>
    <definedName name="A126085118A">Data7!$L$1:$L$10,Data7!$L$11:$L$17</definedName>
    <definedName name="A126085118A_Data">Data7!$L$11:$L$17</definedName>
    <definedName name="A126085118A_Latest">Data7!$L$17</definedName>
    <definedName name="A126085698J">Data7!$AV$1:$AV$10,Data7!$AV$11:$AV$17</definedName>
    <definedName name="A126085698J_Data">Data7!$AV$11:$AV$17</definedName>
    <definedName name="A126085698J_Latest">Data7!$AV$17</definedName>
    <definedName name="A126085702L">Data7!$BT$1:$BT$10,Data7!$BT$11:$BT$17</definedName>
    <definedName name="A126085702L_Data">Data7!$BT$11:$BT$17</definedName>
    <definedName name="A126085702L_Latest">Data7!$BT$17</definedName>
    <definedName name="A126085706W">Data7!$DP$1:$DP$10,Data7!$DP$11:$DP$17</definedName>
    <definedName name="A126085706W_Data">Data7!$DP$11:$DP$17</definedName>
    <definedName name="A126085706W_Latest">Data7!$DP$17</definedName>
    <definedName name="A126085710L">Data6!$GB$1:$GB$10,Data6!$GB$11:$GB$17</definedName>
    <definedName name="A126085710L_Data">Data6!$GB$11:$GB$17</definedName>
    <definedName name="A126085710L_Latest">Data6!$GB$17</definedName>
    <definedName name="A126085714W">Data7!$X$1:$X$10,Data7!$X$11:$X$17</definedName>
    <definedName name="A126085714W_Data">Data7!$X$11:$X$17</definedName>
    <definedName name="A126085714W_Latest">Data7!$X$17</definedName>
    <definedName name="A126085718F">Data6!$AZ$1:$AZ$10,Data6!$AZ$11:$AZ$17</definedName>
    <definedName name="A126085718F_Data">Data6!$AZ$11:$AZ$17</definedName>
    <definedName name="A126085718F_Latest">Data6!$AZ$17</definedName>
    <definedName name="A126085722W">Data6!$DT$1:$DT$10,Data6!$DT$11:$DT$17</definedName>
    <definedName name="A126085722W_Data">Data6!$DT$11:$DT$17</definedName>
    <definedName name="A126085722W_Latest">Data6!$DT$17</definedName>
    <definedName name="A126085726F">Data6!$ER$1:$ER$10,Data6!$ER$11:$ER$17</definedName>
    <definedName name="A126085726F_Data">Data6!$ER$11:$ER$17</definedName>
    <definedName name="A126085726F_Latest">Data6!$ER$17</definedName>
    <definedName name="A126085730W">Data7!$CR$1:$CR$10,Data7!$CR$11:$CR$17</definedName>
    <definedName name="A126085730W_Data">Data7!$CR$11:$CR$17</definedName>
    <definedName name="A126085730W_Latest">Data7!$CR$17</definedName>
    <definedName name="A126085734F">Data7!$EN$1:$EN$10,Data7!$EN$11:$EN$17</definedName>
    <definedName name="A126085734F_Data">Data7!$EN$11:$EN$17</definedName>
    <definedName name="A126085734F_Latest">Data7!$EN$17</definedName>
    <definedName name="A126085738R">Data6!$D$1:$D$10,Data6!$D$11:$D$17</definedName>
    <definedName name="A126085738R_Data">Data6!$D$11:$D$17</definedName>
    <definedName name="A126085738R_Latest">Data6!$D$17</definedName>
    <definedName name="A126085742F">Data6!$FJ$1:$FJ$10,Data6!$FJ$11:$FJ$17</definedName>
    <definedName name="A126085742F_Data">Data6!$FJ$11:$FJ$17</definedName>
    <definedName name="A126085742F_Latest">Data6!$FJ$17</definedName>
    <definedName name="A126085746R">Data6!$HX$1:$HX$10,Data6!$HX$11:$HX$17</definedName>
    <definedName name="A126085746R_Data">Data6!$HX$11:$HX$17</definedName>
    <definedName name="A126085746R_Latest">Data6!$HX$17</definedName>
    <definedName name="A126085750F">Data6!$AB$1:$AB$10,Data6!$AB$11:$AB$17</definedName>
    <definedName name="A126085750F_Data">Data6!$AB$11:$AB$17</definedName>
    <definedName name="A126085750F_Latest">Data6!$AB$17</definedName>
    <definedName name="A126085754R">Data6!$BX$1:$BX$10,Data6!$BX$11:$BX$17</definedName>
    <definedName name="A126085754R_Data">Data6!$BX$11:$BX$17</definedName>
    <definedName name="A126085754R_Latest">Data6!$BX$17</definedName>
    <definedName name="A126085758X">Data6!$CV$1:$CV$10,Data6!$CV$11:$CV$17</definedName>
    <definedName name="A126085758X_Data">Data6!$CV$11:$CV$17</definedName>
    <definedName name="A126085758X_Latest">Data6!$CV$17</definedName>
    <definedName name="A126085762R">Data6!$GZ$1:$GZ$10,Data6!$GZ$11:$GZ$17</definedName>
    <definedName name="A126085762R_Data">Data6!$GZ$11:$GZ$17</definedName>
    <definedName name="A126085762R_Latest">Data6!$GZ$17</definedName>
    <definedName name="A126085766X">Data6!$IP$1:$IP$10,Data6!$IP$11:$IP$17</definedName>
    <definedName name="A126085766X_Data">Data6!$IP$11:$IP$17</definedName>
    <definedName name="A126085766X_Latest">Data6!$IP$17</definedName>
    <definedName name="A126086346W">Data7!$BE$1:$BE$10,Data7!$BE$11:$BE$17</definedName>
    <definedName name="A126086346W_Data">Data7!$BE$11:$BE$17</definedName>
    <definedName name="A126086346W_Latest">Data7!$BE$17</definedName>
    <definedName name="A126086350L">Data7!$CC$1:$CC$10,Data7!$CC$11:$CC$17</definedName>
    <definedName name="A126086350L_Data">Data7!$CC$11:$CC$17</definedName>
    <definedName name="A126086350L_Latest">Data7!$CC$17</definedName>
    <definedName name="A126086354W">Data7!$DY$1:$DY$10,Data7!$DY$11:$DY$17</definedName>
    <definedName name="A126086354W_Data">Data7!$DY$11:$DY$17</definedName>
    <definedName name="A126086354W_Latest">Data7!$DY$17</definedName>
    <definedName name="A126086358F">Data6!$GK$1:$GK$10,Data6!$GK$11:$GK$17</definedName>
    <definedName name="A126086358F_Data">Data6!$GK$11:$GK$17</definedName>
    <definedName name="A126086358F_Latest">Data6!$GK$17</definedName>
    <definedName name="A126086362W">Data7!$AG$1:$AG$10,Data7!$AG$11:$AG$17</definedName>
    <definedName name="A126086362W_Data">Data7!$AG$11:$AG$17</definedName>
    <definedName name="A126086362W_Latest">Data7!$AG$17</definedName>
    <definedName name="A126086366F">Data6!$BI$1:$BI$10,Data6!$BI$11:$BI$17</definedName>
    <definedName name="A126086366F_Data">Data6!$BI$11:$BI$17</definedName>
    <definedName name="A126086366F_Latest">Data6!$BI$17</definedName>
    <definedName name="A126086370W">Data6!$EC$1:$EC$10,Data6!$EC$11:$EC$17</definedName>
    <definedName name="A126086370W_Data">Data6!$EC$11:$EC$17</definedName>
    <definedName name="A126086370W_Latest">Data6!$EC$17</definedName>
    <definedName name="A126086374F">Data6!$EX$1:$EX$10,Data6!$EX$11:$EX$17</definedName>
    <definedName name="A126086374F_Data">Data6!$EX$11:$EX$17</definedName>
    <definedName name="A126086374F_Latest">Data6!$EX$17</definedName>
    <definedName name="A126086378R">Data7!$DA$1:$DA$10,Data7!$DA$11:$DA$17</definedName>
    <definedName name="A126086378R_Data">Data7!$DA$11:$DA$17</definedName>
    <definedName name="A126086378R_Latest">Data7!$DA$17</definedName>
    <definedName name="A126086382F">Data7!$EW$1:$EW$10,Data7!$EW$11:$EW$17</definedName>
    <definedName name="A126086382F_Data">Data7!$EW$11:$EW$17</definedName>
    <definedName name="A126086382F_Latest">Data7!$EW$17</definedName>
    <definedName name="A126086386R">Data6!$M$1:$M$10,Data6!$M$11:$M$17</definedName>
    <definedName name="A126086386R_Data">Data6!$M$11:$M$17</definedName>
    <definedName name="A126086386R_Latest">Data6!$M$17</definedName>
    <definedName name="A126086390F">Data6!$FP$1:$FP$10,Data6!$FP$11:$FP$17</definedName>
    <definedName name="A126086390F_Data">Data6!$FP$11:$FP$17</definedName>
    <definedName name="A126086390F_Latest">Data6!$FP$17</definedName>
    <definedName name="A126086394R">Data6!$ID$1:$ID$10,Data6!$ID$11:$ID$17</definedName>
    <definedName name="A126086394R_Data">Data6!$ID$11:$ID$17</definedName>
    <definedName name="A126086394R_Latest">Data6!$ID$17</definedName>
    <definedName name="A126086398X">Data6!$AK$1:$AK$10,Data6!$AK$11:$AK$17</definedName>
    <definedName name="A126086398X_Data">Data6!$AK$11:$AK$17</definedName>
    <definedName name="A126086398X_Latest">Data6!$AK$17</definedName>
    <definedName name="A126086402C">Data6!$CG$1:$CG$10,Data6!$CG$11:$CG$17</definedName>
    <definedName name="A126086402C_Data">Data6!$CG$11:$CG$17</definedName>
    <definedName name="A126086402C_Latest">Data6!$CG$17</definedName>
    <definedName name="A126086406L">Data6!$DE$1:$DE$10,Data6!$DE$11:$DE$17</definedName>
    <definedName name="A126086406L_Data">Data6!$DE$11:$DE$17</definedName>
    <definedName name="A126086406L_Latest">Data6!$DE$17</definedName>
    <definedName name="A126086410C">Data6!$HI$1:$HI$10,Data6!$HI$11:$HI$17</definedName>
    <definedName name="A126086410C_Data">Data6!$HI$11:$HI$17</definedName>
    <definedName name="A126086410C_Latest">Data6!$HI$17</definedName>
    <definedName name="A126086414L">Data7!$I$1:$I$10,Data7!$I$11:$I$17</definedName>
    <definedName name="A126086414L_Data">Data7!$I$11:$I$17</definedName>
    <definedName name="A126086414L_Latest">Data7!$I$17</definedName>
    <definedName name="A126086994V">Data7!$BB$1:$BB$10,Data7!$BB$11:$BB$17</definedName>
    <definedName name="A126086994V_Data">Data7!$BB$11:$BB$17</definedName>
    <definedName name="A126086994V_Latest">Data7!$BB$17</definedName>
    <definedName name="A126086998C">Data7!$BZ$1:$BZ$10,Data7!$BZ$11:$BZ$17</definedName>
    <definedName name="A126086998C_Data">Data7!$BZ$11:$BZ$17</definedName>
    <definedName name="A126086998C_Latest">Data7!$BZ$17</definedName>
    <definedName name="A126087002K">Data7!$DV$1:$DV$10,Data7!$DV$11:$DV$17</definedName>
    <definedName name="A126087002K_Data">Data7!$DV$11:$DV$17</definedName>
    <definedName name="A126087002K_Latest">Data7!$DV$17</definedName>
    <definedName name="A126087006V">Data6!$GH$1:$GH$10,Data6!$GH$11:$GH$17</definedName>
    <definedName name="A126087006V_Data">Data6!$GH$11:$GH$17</definedName>
    <definedName name="A126087006V_Latest">Data6!$GH$17</definedName>
    <definedName name="A126087010K">Data7!$AD$1:$AD$10,Data7!$AD$11:$AD$17</definedName>
    <definedName name="A126087010K_Data">Data7!$AD$11:$AD$17</definedName>
    <definedName name="A126087010K_Latest">Data7!$AD$17</definedName>
    <definedName name="A126087014V">Data6!$BF$1:$BF$10,Data6!$BF$11:$BF$17</definedName>
    <definedName name="A126087014V_Data">Data6!$BF$11:$BF$17</definedName>
    <definedName name="A126087014V_Latest">Data6!$BF$17</definedName>
    <definedName name="A126087018C">Data6!$DZ$1:$DZ$10,Data6!$DZ$11:$DZ$17</definedName>
    <definedName name="A126087018C_Data">Data6!$DZ$11:$DZ$17</definedName>
    <definedName name="A126087018C_Latest">Data6!$DZ$17</definedName>
    <definedName name="A126087022V">Data6!$EU$1:$EU$10,Data6!$EU$11:$EU$17</definedName>
    <definedName name="A126087022V_Data">Data6!$EU$11:$EU$17</definedName>
    <definedName name="A126087022V_Latest">Data6!$EU$17</definedName>
    <definedName name="A126087026C">Data7!$CX$1:$CX$10,Data7!$CX$11:$CX$17</definedName>
    <definedName name="A126087026C_Data">Data7!$CX$11:$CX$17</definedName>
    <definedName name="A126087026C_Latest">Data7!$CX$17</definedName>
    <definedName name="A126087030V">Data7!$ET$1:$ET$10,Data7!$ET$11:$ET$17</definedName>
    <definedName name="A126087030V_Data">Data7!$ET$11:$ET$17</definedName>
    <definedName name="A126087030V_Latest">Data7!$ET$17</definedName>
    <definedName name="A126087034C">Data6!$J$1:$J$10,Data6!$J$11:$J$17</definedName>
    <definedName name="A126087034C_Data">Data6!$J$11:$J$17</definedName>
    <definedName name="A126087034C_Latest">Data6!$J$17</definedName>
    <definedName name="A126087038L">Data6!$FM$1:$FM$10,Data6!$FM$11:$FM$17</definedName>
    <definedName name="A126087038L_Data">Data6!$FM$11:$FM$17</definedName>
    <definedName name="A126087038L_Latest">Data6!$FM$17</definedName>
    <definedName name="A126087042C">Data6!$IA$1:$IA$10,Data6!$IA$11:$IA$17</definedName>
    <definedName name="A126087042C_Data">Data6!$IA$11:$IA$17</definedName>
    <definedName name="A126087042C_Latest">Data6!$IA$17</definedName>
    <definedName name="A126087046L">Data6!$AH$1:$AH$10,Data6!$AH$11:$AH$17</definedName>
    <definedName name="A126087046L_Data">Data6!$AH$11:$AH$17</definedName>
    <definedName name="A126087046L_Latest">Data6!$AH$17</definedName>
    <definedName name="A126087050C">Data6!$CD$1:$CD$10,Data6!$CD$11:$CD$17</definedName>
    <definedName name="A126087050C_Data">Data6!$CD$11:$CD$17</definedName>
    <definedName name="A126087050C_Latest">Data6!$CD$17</definedName>
    <definedName name="A126087054L">Data6!$DB$1:$DB$10,Data6!$DB$11:$DB$17</definedName>
    <definedName name="A126087054L_Data">Data6!$DB$11:$DB$17</definedName>
    <definedName name="A126087054L_Latest">Data6!$DB$17</definedName>
    <definedName name="A126087058W">Data6!$HF$1:$HF$10,Data6!$HF$11:$HF$17</definedName>
    <definedName name="A126087058W_Data">Data6!$HF$11:$HF$17</definedName>
    <definedName name="A126087058W_Latest">Data6!$HF$17</definedName>
    <definedName name="A126087062L">Data7!$F$1:$F$10,Data7!$F$11:$F$17</definedName>
    <definedName name="A126087062L_Data">Data7!$F$11:$F$17</definedName>
    <definedName name="A126087062L_Latest">Data7!$F$17</definedName>
    <definedName name="A126087642J">Data7!$AS$1:$AS$10,Data7!$AS$11:$AS$17</definedName>
    <definedName name="A126087642J_Data">Data7!$AS$11:$AS$17</definedName>
    <definedName name="A126087642J_Latest">Data7!$AS$17</definedName>
    <definedName name="A126087646T">Data7!$BQ$1:$BQ$10,Data7!$BQ$11:$BQ$17</definedName>
    <definedName name="A126087646T_Data">Data7!$BQ$11:$BQ$17</definedName>
    <definedName name="A126087646T_Latest">Data7!$BQ$17</definedName>
    <definedName name="A126087650J">Data7!$DM$1:$DM$10,Data7!$DM$11:$DM$17</definedName>
    <definedName name="A126087650J_Data">Data7!$DM$11:$DM$17</definedName>
    <definedName name="A126087650J_Latest">Data7!$DM$17</definedName>
    <definedName name="A126087654T">Data6!$FY$1:$FY$10,Data6!$FY$11:$FY$17</definedName>
    <definedName name="A126087654T_Data">Data6!$FY$11:$FY$17</definedName>
    <definedName name="A126087654T_Latest">Data6!$FY$17</definedName>
    <definedName name="A126087658A">Data7!$U$1:$U$10,Data7!$U$11:$U$17</definedName>
    <definedName name="A126087658A_Data">Data7!$U$11:$U$17</definedName>
    <definedName name="A126087658A_Latest">Data7!$U$17</definedName>
    <definedName name="A126087662T">Data6!$AW$1:$AW$10,Data6!$AW$11:$AW$17</definedName>
    <definedName name="A126087662T_Data">Data6!$AW$11:$AW$17</definedName>
    <definedName name="A126087662T_Latest">Data6!$AW$17</definedName>
    <definedName name="A126087666A">Data6!$DQ$1:$DQ$10,Data6!$DQ$11:$DQ$17</definedName>
    <definedName name="A126087666A_Data">Data6!$DQ$11:$DQ$17</definedName>
    <definedName name="A126087666A_Latest">Data6!$DQ$17</definedName>
    <definedName name="A126087670T">Data6!$EO$1:$EO$10,Data6!$EO$11:$EO$17</definedName>
    <definedName name="A126087670T_Data">Data6!$EO$11:$EO$17</definedName>
    <definedName name="A126087670T_Latest">Data6!$EO$17</definedName>
    <definedName name="A126087674A">Data7!$CO$1:$CO$10,Data7!$CO$11:$CO$17</definedName>
    <definedName name="A126087674A_Data">Data7!$CO$11:$CO$17</definedName>
    <definedName name="A126087674A_Latest">Data7!$CO$17</definedName>
    <definedName name="A126087678K">Data7!$EK$1:$EK$10,Data7!$EK$11:$EK$17</definedName>
    <definedName name="A126087678K_Data">Data7!$EK$11:$EK$17</definedName>
    <definedName name="A126087678K_Latest">Data7!$EK$17</definedName>
    <definedName name="A126087682A">Data5!$IQ$1:$IQ$10,Data5!$IQ$11:$IQ$17</definedName>
    <definedName name="A126087682A_Data">Data5!$IQ$11:$IQ$17</definedName>
    <definedName name="A126087682A_Latest">Data5!$IQ$17</definedName>
    <definedName name="A126087686K">Data6!$FG$1:$FG$10,Data6!$FG$11:$FG$17</definedName>
    <definedName name="A126087686K_Data">Data6!$FG$11:$FG$17</definedName>
    <definedName name="A126087686K_Latest">Data6!$FG$17</definedName>
    <definedName name="A126087690A">Data6!$HU$1:$HU$10,Data6!$HU$11:$HU$17</definedName>
    <definedName name="A126087690A_Data">Data6!$HU$11:$HU$17</definedName>
    <definedName name="A126087690A_Latest">Data6!$HU$17</definedName>
    <definedName name="A126087694K">Data6!$Y$1:$Y$10,Data6!$Y$11:$Y$17</definedName>
    <definedName name="A126087694K_Data">Data6!$Y$11:$Y$17</definedName>
    <definedName name="A126087694K_Latest">Data6!$Y$17</definedName>
    <definedName name="A126087698V">Data6!$BU$1:$BU$10,Data6!$BU$11:$BU$17</definedName>
    <definedName name="A126087698V_Data">Data6!$BU$11:$BU$17</definedName>
    <definedName name="A126087698V_Latest">Data6!$BU$17</definedName>
    <definedName name="A126087702X">Data6!$CS$1:$CS$10,Data6!$CS$11:$CS$17</definedName>
    <definedName name="A126087702X_Data">Data6!$CS$11:$CS$17</definedName>
    <definedName name="A126087702X_Latest">Data6!$CS$17</definedName>
    <definedName name="A126087706J">Data6!$GW$1:$GW$10,Data6!$GW$11:$GW$17</definedName>
    <definedName name="A126087706J_Data">Data6!$GW$11:$GW$17</definedName>
    <definedName name="A126087706J_Latest">Data6!$GW$17</definedName>
    <definedName name="A126087710X">Data6!$IM$1:$IM$10,Data6!$IM$11:$IM$17</definedName>
    <definedName name="A126087710X_Data">Data6!$IM$11:$IM$17</definedName>
    <definedName name="A126087710X_Latest">Data6!$IM$17</definedName>
    <definedName name="A126088290J">Data7!$AY$1:$AY$10,Data7!$AY$11:$AY$17</definedName>
    <definedName name="A126088290J_Data">Data7!$AY$11:$AY$17</definedName>
    <definedName name="A126088290J_Latest">Data7!$AY$17</definedName>
    <definedName name="A126088294T">Data7!$BW$1:$BW$10,Data7!$BW$11:$BW$17</definedName>
    <definedName name="A126088294T_Data">Data7!$BW$11:$BW$17</definedName>
    <definedName name="A126088294T_Latest">Data7!$BW$17</definedName>
    <definedName name="A126088298A">Data7!$DS$1:$DS$10,Data7!$DS$11:$DS$17</definedName>
    <definedName name="A126088298A_Data">Data7!$DS$11:$DS$17</definedName>
    <definedName name="A126088298A_Latest">Data7!$DS$17</definedName>
    <definedName name="A126088302F">Data6!$GE$1:$GE$10,Data6!$GE$11:$GE$17</definedName>
    <definedName name="A126088302F_Data">Data6!$GE$11:$GE$17</definedName>
    <definedName name="A126088302F_Latest">Data6!$GE$17</definedName>
    <definedName name="A126088306R">Data7!$AA$1:$AA$10,Data7!$AA$11:$AA$17</definedName>
    <definedName name="A126088306R_Data">Data7!$AA$11:$AA$17</definedName>
    <definedName name="A126088306R_Latest">Data7!$AA$17</definedName>
    <definedName name="A126088310F">Data6!$BC$1:$BC$10,Data6!$BC$11:$BC$17</definedName>
    <definedName name="A126088310F_Data">Data6!$BC$11:$BC$17</definedName>
    <definedName name="A126088310F_Latest">Data6!$BC$17</definedName>
    <definedName name="A126088314R">Data6!$DW$1:$DW$10,Data6!$DW$11:$DW$17</definedName>
    <definedName name="A126088314R_Data">Data6!$DW$11:$DW$17</definedName>
    <definedName name="A126088314R_Latest">Data6!$DW$17</definedName>
    <definedName name="A126088322R">Data7!$CU$1:$CU$10,Data7!$CU$11:$CU$17</definedName>
    <definedName name="A126088322R_Data">Data7!$CU$11:$CU$17</definedName>
    <definedName name="A126088322R_Latest">Data7!$CU$17</definedName>
    <definedName name="A126088326X">Data7!$EQ$1:$EQ$10,Data7!$EQ$11:$EQ$17</definedName>
    <definedName name="A126088326X_Data">Data7!$EQ$11:$EQ$17</definedName>
    <definedName name="A126088326X_Latest">Data7!$EQ$17</definedName>
    <definedName name="A126088330R">Data6!$G$1:$G$10,Data6!$G$11:$G$17</definedName>
    <definedName name="A126088330R_Data">Data6!$G$11:$G$17</definedName>
    <definedName name="A126088330R_Latest">Data6!$G$17</definedName>
    <definedName name="A126088342X">Data6!$AE$1:$AE$10,Data6!$AE$11:$AE$17</definedName>
    <definedName name="A126088342X_Data">Data6!$AE$11:$AE$17</definedName>
    <definedName name="A126088342X_Latest">Data6!$AE$17</definedName>
    <definedName name="A126088346J">Data6!$CA$1:$CA$10,Data6!$CA$11:$CA$17</definedName>
    <definedName name="A126088346J_Data">Data6!$CA$11:$CA$17</definedName>
    <definedName name="A126088346J_Latest">Data6!$CA$17</definedName>
    <definedName name="A126088350X">Data6!$CY$1:$CY$10,Data6!$CY$11:$CY$17</definedName>
    <definedName name="A126088350X_Data">Data6!$CY$11:$CY$17</definedName>
    <definedName name="A126088350X_Latest">Data6!$CY$17</definedName>
    <definedName name="A126088354J">Data6!$HC$1:$HC$10,Data6!$HC$11:$HC$17</definedName>
    <definedName name="A126088354J_Data">Data6!$HC$11:$HC$17</definedName>
    <definedName name="A126088354J_Latest">Data6!$HC$17</definedName>
    <definedName name="A126088358T">Data7!$C$1:$C$10,Data7!$C$11:$C$17</definedName>
    <definedName name="A126088358T_Data">Data7!$C$11:$C$17</definedName>
    <definedName name="A126088358T_Latest">Data7!$C$17</definedName>
    <definedName name="A126088938L">Data7!$AP$1:$AP$10,Data7!$AP$11:$AP$17</definedName>
    <definedName name="A126088938L_Data">Data7!$AP$11:$AP$17</definedName>
    <definedName name="A126088938L_Latest">Data7!$AP$17</definedName>
    <definedName name="A126088942C">Data7!$BN$1:$BN$10,Data7!$BN$11:$BN$17</definedName>
    <definedName name="A126088942C_Data">Data7!$BN$11:$BN$17</definedName>
    <definedName name="A126088942C_Latest">Data7!$BN$17</definedName>
    <definedName name="A126088946L">Data7!$DJ$1:$DJ$10,Data7!$DJ$11:$DJ$17</definedName>
    <definedName name="A126088946L_Data">Data7!$DJ$11:$DJ$17</definedName>
    <definedName name="A126088946L_Latest">Data7!$DJ$17</definedName>
    <definedName name="A126088950C">Data6!$FV$1:$FV$10,Data6!$FV$11:$FV$17</definedName>
    <definedName name="A126088950C_Data">Data6!$FV$11:$FV$17</definedName>
    <definedName name="A126088950C_Latest">Data6!$FV$17</definedName>
    <definedName name="A126088954L">Data7!$R$1:$R$10,Data7!$R$11:$R$17</definedName>
    <definedName name="A126088954L_Data">Data7!$R$11:$R$17</definedName>
    <definedName name="A126088954L_Latest">Data7!$R$17</definedName>
    <definedName name="A126088958W">Data6!$AT$1:$AT$10,Data6!$AT$11:$AT$17</definedName>
    <definedName name="A126088958W_Data">Data6!$AT$11:$AT$17</definedName>
    <definedName name="A126088958W_Latest">Data6!$AT$17</definedName>
    <definedName name="A126088962L">Data6!$DN$1:$DN$10,Data6!$DN$11:$DN$17</definedName>
    <definedName name="A126088962L_Data">Data6!$DN$11:$DN$17</definedName>
    <definedName name="A126088962L_Latest">Data6!$DN$17</definedName>
    <definedName name="A126088966W">Data6!$EL$1:$EL$10,Data6!$EL$11:$EL$17</definedName>
    <definedName name="A126088966W_Data">Data6!$EL$11:$EL$17</definedName>
    <definedName name="A126088966W_Latest">Data6!$EL$17</definedName>
    <definedName name="A126088970L">Data7!$CL$1:$CL$10,Data7!$CL$11:$CL$17</definedName>
    <definedName name="A126088970L_Data">Data7!$CL$11:$CL$17</definedName>
    <definedName name="A126088970L_Latest">Data7!$CL$17</definedName>
    <definedName name="A126088974W">Data7!$EH$1:$EH$10,Data7!$EH$11:$EH$17</definedName>
    <definedName name="A126088974W_Data">Data7!$EH$11:$EH$17</definedName>
    <definedName name="A126088974W_Latest">Data7!$EH$17</definedName>
    <definedName name="A126088978F">Data5!$IN$1:$IN$10,Data5!$IN$11:$IN$17</definedName>
    <definedName name="A126088978F_Data">Data5!$IN$11:$IN$17</definedName>
    <definedName name="A126088978F_Latest">Data5!$IN$17</definedName>
    <definedName name="A126088982W">Data6!$FD$1:$FD$10,Data6!$FD$11:$FD$17</definedName>
    <definedName name="A126088982W_Data">Data6!$FD$11:$FD$17</definedName>
    <definedName name="A126088982W_Latest">Data6!$FD$17</definedName>
    <definedName name="A126088986F">Data6!$HR$1:$HR$10,Data6!$HR$11:$HR$17</definedName>
    <definedName name="A126088986F_Data">Data6!$HR$11:$HR$17</definedName>
    <definedName name="A126088986F_Latest">Data6!$HR$17</definedName>
    <definedName name="A126088990W">Data6!$V$1:$V$10,Data6!$V$11:$V$17</definedName>
    <definedName name="A126088990W_Data">Data6!$V$11:$V$17</definedName>
    <definedName name="A126088990W_Latest">Data6!$V$17</definedName>
    <definedName name="A126088994F">Data6!$BR$1:$BR$10,Data6!$BR$11:$BR$17</definedName>
    <definedName name="A126088994F_Data">Data6!$BR$11:$BR$17</definedName>
    <definedName name="A126088994F_Latest">Data6!$BR$17</definedName>
    <definedName name="A126088998R">Data6!$CP$1:$CP$10,Data6!$CP$11:$CP$17</definedName>
    <definedName name="A126088998R_Data">Data6!$CP$11:$CP$17</definedName>
    <definedName name="A126088998R_Latest">Data6!$CP$17</definedName>
    <definedName name="A126089002W">Data6!$GT$1:$GT$10,Data6!$GT$11:$GT$17</definedName>
    <definedName name="A126089002W_Data">Data6!$GT$11:$GT$17</definedName>
    <definedName name="A126089002W_Latest">Data6!$GT$17</definedName>
    <definedName name="A126089006F">Data6!$IJ$1:$IJ$10,Data6!$IJ$11:$IJ$17</definedName>
    <definedName name="A126089006F_Data">Data6!$IJ$11:$IJ$17</definedName>
    <definedName name="A126089006F_Latest">Data6!$IJ$17</definedName>
    <definedName name="A126089586L">Data8!$GU$1:$GU$10,Data8!$GU$11:$GU$17</definedName>
    <definedName name="A126089586L_Data">Data8!$GU$11:$GU$17</definedName>
    <definedName name="A126089586L_Latest">Data8!$GU$17</definedName>
    <definedName name="A126089590C">Data8!$HS$1:$HS$10,Data8!$HS$11:$HS$17</definedName>
    <definedName name="A126089590C_Data">Data8!$HS$11:$HS$17</definedName>
    <definedName name="A126089590C_Latest">Data8!$HS$17</definedName>
    <definedName name="A126089594L">Data9!$Y$1:$Y$10,Data9!$Y$11:$Y$17</definedName>
    <definedName name="A126089594L_Data">Data9!$Y$11:$Y$17</definedName>
    <definedName name="A126089594L_Latest">Data9!$Y$17</definedName>
    <definedName name="A126089598W">Data8!$CK$1:$CK$10,Data8!$CK$11:$CK$17</definedName>
    <definedName name="A126089598W_Data">Data8!$CK$11:$CK$17</definedName>
    <definedName name="A126089598W_Latest">Data8!$CK$17</definedName>
    <definedName name="A126089602A">Data8!$FW$1:$FW$10,Data8!$FW$11:$FW$17</definedName>
    <definedName name="A126089602A_Data">Data8!$FW$11:$FW$17</definedName>
    <definedName name="A126089602A_Latest">Data8!$FW$17</definedName>
    <definedName name="A126089606K">Data7!$GY$1:$GY$10,Data7!$GY$11:$GY$17</definedName>
    <definedName name="A126089606K_Data">Data7!$GY$11:$GY$17</definedName>
    <definedName name="A126089606K_Latest">Data7!$GY$17</definedName>
    <definedName name="A126089610A">Data8!$AC$1:$AC$10,Data8!$AC$11:$AC$17</definedName>
    <definedName name="A126089610A_Data">Data8!$AC$11:$AC$17</definedName>
    <definedName name="A126089610A_Latest">Data8!$AC$17</definedName>
    <definedName name="A126089614K">Data8!$BA$1:$BA$10,Data8!$BA$11:$BA$17</definedName>
    <definedName name="A126089614K_Data">Data8!$BA$11:$BA$17</definedName>
    <definedName name="A126089614K_Latest">Data8!$BA$17</definedName>
    <definedName name="A126089618V">Data8!$IQ$1:$IQ$10,Data8!$IQ$11:$IQ$17</definedName>
    <definedName name="A126089618V_Data">Data8!$IQ$11:$IQ$17</definedName>
    <definedName name="A126089618V_Latest">Data8!$IQ$17</definedName>
    <definedName name="A126089622K">Data9!$AW$1:$AW$10,Data9!$AW$11:$AW$17</definedName>
    <definedName name="A126089622K_Data">Data9!$AW$11:$AW$17</definedName>
    <definedName name="A126089622K_Latest">Data9!$AW$17</definedName>
    <definedName name="A126089626V">Data7!$FC$1:$FC$10,Data7!$FC$11:$FC$17</definedName>
    <definedName name="A126089626V_Data">Data7!$FC$11:$FC$17</definedName>
    <definedName name="A126089626V_Latest">Data7!$FC$17</definedName>
    <definedName name="A126089630K">Data8!$BS$1:$BS$10,Data8!$BS$11:$BS$17</definedName>
    <definedName name="A126089630K_Data">Data8!$BS$11:$BS$17</definedName>
    <definedName name="A126089630K_Latest">Data8!$BS$17</definedName>
    <definedName name="A126089634V">Data8!$EG$1:$EG$10,Data8!$EG$11:$EG$17</definedName>
    <definedName name="A126089634V_Data">Data8!$EG$11:$EG$17</definedName>
    <definedName name="A126089634V_Latest">Data8!$EG$17</definedName>
    <definedName name="A126089638C">Data7!$GA$1:$GA$10,Data7!$GA$11:$GA$17</definedName>
    <definedName name="A126089638C_Data">Data7!$GA$11:$GA$17</definedName>
    <definedName name="A126089638C_Latest">Data7!$GA$17</definedName>
    <definedName name="A126089642V">Data7!$HW$1:$HW$10,Data7!$HW$11:$HW$17</definedName>
    <definedName name="A126089642V_Data">Data7!$HW$11:$HW$17</definedName>
    <definedName name="A126089642V_Latest">Data7!$HW$17</definedName>
    <definedName name="A126089646C">Data8!$E$1:$E$10,Data8!$E$11:$E$17</definedName>
    <definedName name="A126089646C_Data">Data8!$E$11:$E$17</definedName>
    <definedName name="A126089646C_Latest">Data8!$E$17</definedName>
    <definedName name="A126089650V">Data8!$DI$1:$DI$10,Data8!$DI$11:$DI$17</definedName>
    <definedName name="A126089650V_Data">Data8!$DI$11:$DI$17</definedName>
    <definedName name="A126089650V_Latest">Data8!$DI$17</definedName>
    <definedName name="A126089654C">Data8!$EY$1:$EY$10,Data8!$EY$11:$EY$17</definedName>
    <definedName name="A126089654C_Data">Data8!$EY$11:$EY$17</definedName>
    <definedName name="A126089654C_Latest">Data8!$EY$17</definedName>
    <definedName name="A126090234F">Data8!$HP$1:$HP$10,Data8!$HP$11:$HP$17</definedName>
    <definedName name="A126090234F_Data">Data8!$HP$11:$HP$17</definedName>
    <definedName name="A126090234F_Latest">Data8!$HP$17</definedName>
    <definedName name="A126090238R">Data8!$IN$1:$IN$10,Data8!$IN$11:$IN$17</definedName>
    <definedName name="A126090238R_Data">Data8!$IN$11:$IN$17</definedName>
    <definedName name="A126090238R_Latest">Data8!$IN$17</definedName>
    <definedName name="A126090242F">Data9!$AT$1:$AT$10,Data9!$AT$11:$AT$17</definedName>
    <definedName name="A126090242F_Data">Data9!$AT$11:$AT$17</definedName>
    <definedName name="A126090242F_Latest">Data9!$AT$17</definedName>
    <definedName name="A126090246R">Data8!$DF$1:$DF$10,Data8!$DF$11:$DF$17</definedName>
    <definedName name="A126090246R_Data">Data8!$DF$11:$DF$17</definedName>
    <definedName name="A126090246R_Latest">Data8!$DF$17</definedName>
    <definedName name="A126090250F">Data8!$GR$1:$GR$10,Data8!$GR$11:$GR$17</definedName>
    <definedName name="A126090250F_Data">Data8!$GR$11:$GR$17</definedName>
    <definedName name="A126090250F_Latest">Data8!$GR$17</definedName>
    <definedName name="A126090254R">Data7!$HT$1:$HT$10,Data7!$HT$11:$HT$17</definedName>
    <definedName name="A126090254R_Data">Data7!$HT$11:$HT$17</definedName>
    <definedName name="A126090254R_Latest">Data7!$HT$17</definedName>
    <definedName name="A126090258X">Data8!$AX$1:$AX$10,Data8!$AX$11:$AX$17</definedName>
    <definedName name="A126090258X_Data">Data8!$AX$11:$AX$17</definedName>
    <definedName name="A126090258X_Latest">Data8!$AX$17</definedName>
    <definedName name="A126090266X">Data9!$V$1:$V$10,Data9!$V$11:$V$17</definedName>
    <definedName name="A126090266X_Data">Data9!$V$11:$V$17</definedName>
    <definedName name="A126090266X_Latest">Data9!$V$17</definedName>
    <definedName name="A126090270R">Data9!$BR$1:$BR$10,Data9!$BR$11:$BR$17</definedName>
    <definedName name="A126090270R_Data">Data9!$BR$11:$BR$17</definedName>
    <definedName name="A126090270R_Latest">Data9!$BR$17</definedName>
    <definedName name="A126090274X">Data7!$FX$1:$FX$10,Data7!$FX$11:$FX$17</definedName>
    <definedName name="A126090274X_Data">Data7!$FX$11:$FX$17</definedName>
    <definedName name="A126090274X_Latest">Data7!$FX$17</definedName>
    <definedName name="A126090286J">Data7!$GV$1:$GV$10,Data7!$GV$11:$GV$17</definedName>
    <definedName name="A126090286J_Data">Data7!$GV$11:$GV$17</definedName>
    <definedName name="A126090286J_Latest">Data7!$GV$17</definedName>
    <definedName name="A126090290X">Data8!$B$1:$B$10,Data8!$B$11:$B$17</definedName>
    <definedName name="A126090290X_Data">Data8!$B$11:$B$17</definedName>
    <definedName name="A126090290X_Latest">Data8!$B$17</definedName>
    <definedName name="A126090294J">Data8!$Z$1:$Z$10,Data8!$Z$11:$Z$17</definedName>
    <definedName name="A126090294J_Data">Data8!$Z$11:$Z$17</definedName>
    <definedName name="A126090294J_Latest">Data8!$Z$17</definedName>
    <definedName name="A126090298T">Data8!$ED$1:$ED$10,Data8!$ED$11:$ED$17</definedName>
    <definedName name="A126090298T_Data">Data8!$ED$11:$ED$17</definedName>
    <definedName name="A126090298T_Latest">Data8!$ED$17</definedName>
    <definedName name="A126090302W">Data8!$FT$1:$FT$10,Data8!$FT$11:$FT$17</definedName>
    <definedName name="A126090302W_Data">Data8!$FT$11:$FT$17</definedName>
    <definedName name="A126090302W_Latest">Data8!$FT$17</definedName>
    <definedName name="A126090882C">Data8!$HD$1:$HD$10,Data8!$HD$11:$HD$17</definedName>
    <definedName name="A126090882C_Data">Data8!$HD$11:$HD$17</definedName>
    <definedName name="A126090882C_Latest">Data8!$HD$17</definedName>
    <definedName name="A126090886L">Data8!$IB$1:$IB$10,Data8!$IB$11:$IB$17</definedName>
    <definedName name="A126090886L_Data">Data8!$IB$11:$IB$17</definedName>
    <definedName name="A126090886L_Latest">Data8!$IB$17</definedName>
    <definedName name="A126090890C">Data9!$AH$1:$AH$10,Data9!$AH$11:$AH$17</definedName>
    <definedName name="A126090890C_Data">Data9!$AH$11:$AH$17</definedName>
    <definedName name="A126090890C_Latest">Data9!$AH$17</definedName>
    <definedName name="A126090894L">Data8!$CT$1:$CT$10,Data8!$CT$11:$CT$17</definedName>
    <definedName name="A126090894L_Data">Data8!$CT$11:$CT$17</definedName>
    <definedName name="A126090894L_Latest">Data8!$CT$17</definedName>
    <definedName name="A126090898W">Data8!$GF$1:$GF$10,Data8!$GF$11:$GF$17</definedName>
    <definedName name="A126090898W_Data">Data8!$GF$11:$GF$17</definedName>
    <definedName name="A126090898W_Latest">Data8!$GF$17</definedName>
    <definedName name="A126090902A">Data7!$HH$1:$HH$10,Data7!$HH$11:$HH$17</definedName>
    <definedName name="A126090902A_Data">Data7!$HH$11:$HH$17</definedName>
    <definedName name="A126090902A_Latest">Data7!$HH$17</definedName>
    <definedName name="A126090906K">Data8!$AL$1:$AL$10,Data8!$AL$11:$AL$17</definedName>
    <definedName name="A126090906K_Data">Data8!$AL$11:$AL$17</definedName>
    <definedName name="A126090906K_Latest">Data8!$AL$17</definedName>
    <definedName name="A126090910A">Data8!$BJ$1:$BJ$10,Data8!$BJ$11:$BJ$17</definedName>
    <definedName name="A126090910A_Data">Data8!$BJ$11:$BJ$17</definedName>
    <definedName name="A126090910A_Latest">Data8!$BJ$17</definedName>
    <definedName name="A126090914K">Data9!$J$1:$J$10,Data9!$J$11:$J$17</definedName>
    <definedName name="A126090914K_Data">Data9!$J$11:$J$17</definedName>
    <definedName name="A126090914K_Latest">Data9!$J$17</definedName>
    <definedName name="A126090918V">Data9!$BF$1:$BF$10,Data9!$BF$11:$BF$17</definedName>
    <definedName name="A126090918V_Data">Data9!$BF$11:$BF$17</definedName>
    <definedName name="A126090918V_Latest">Data9!$BF$17</definedName>
    <definedName name="A126090922K">Data7!$FL$1:$FL$10,Data7!$FL$11:$FL$17</definedName>
    <definedName name="A126090922K_Data">Data7!$FL$11:$FL$17</definedName>
    <definedName name="A126090922K_Latest">Data7!$FL$17</definedName>
    <definedName name="A126090926V">Data8!$CB$1:$CB$10,Data8!$CB$11:$CB$17</definedName>
    <definedName name="A126090926V_Data">Data8!$CB$11:$CB$17</definedName>
    <definedName name="A126090926V_Latest">Data8!$CB$17</definedName>
    <definedName name="A126090930K">Data8!$EP$1:$EP$10,Data8!$EP$11:$EP$17</definedName>
    <definedName name="A126090930K_Data">Data8!$EP$11:$EP$17</definedName>
    <definedName name="A126090930K_Latest">Data8!$EP$17</definedName>
    <definedName name="A126090934V">Data7!$GJ$1:$GJ$10,Data7!$GJ$11:$GJ$17</definedName>
    <definedName name="A126090934V_Data">Data7!$GJ$11:$GJ$17</definedName>
    <definedName name="A126090934V_Latest">Data7!$GJ$17</definedName>
    <definedName name="A126090938C">Data7!$IF$1:$IF$10,Data7!$IF$11:$IF$17</definedName>
    <definedName name="A126090938C_Data">Data7!$IF$11:$IF$17</definedName>
    <definedName name="A126090938C_Latest">Data7!$IF$17</definedName>
    <definedName name="A126090942V">Data8!$N$1:$N$10,Data8!$N$11:$N$17</definedName>
    <definedName name="A126090942V_Data">Data8!$N$11:$N$17</definedName>
    <definedName name="A126090942V_Latest">Data8!$N$17</definedName>
    <definedName name="A126090946C">Data8!$DR$1:$DR$10,Data8!$DR$11:$DR$17</definedName>
    <definedName name="A126090946C_Data">Data8!$DR$11:$DR$17</definedName>
    <definedName name="A126090946C_Latest">Data8!$DR$17</definedName>
    <definedName name="A126090950V">Data8!$FH$1:$FH$10,Data8!$FH$11:$FH$17</definedName>
    <definedName name="A126090950V_Data">Data8!$FH$11:$FH$17</definedName>
    <definedName name="A126090950V_Latest">Data8!$FH$17</definedName>
    <definedName name="A126091530T">Data8!$HM$1:$HM$10,Data8!$HM$11:$HM$17</definedName>
    <definedName name="A126091530T_Data">Data8!$HM$11:$HM$17</definedName>
    <definedName name="A126091530T_Latest">Data8!$HM$17</definedName>
    <definedName name="A126091534A">Data8!$IK$1:$IK$10,Data8!$IK$11:$IK$17</definedName>
    <definedName name="A126091534A_Data">Data8!$IK$11:$IK$17</definedName>
    <definedName name="A126091534A_Latest">Data8!$IK$17</definedName>
    <definedName name="A126091538K">Data9!$AQ$1:$AQ$10,Data9!$AQ$11:$AQ$17</definedName>
    <definedName name="A126091538K_Data">Data9!$AQ$11:$AQ$17</definedName>
    <definedName name="A126091538K_Latest">Data9!$AQ$17</definedName>
    <definedName name="A126091542A">Data8!$DC$1:$DC$10,Data8!$DC$11:$DC$17</definedName>
    <definedName name="A126091542A_Data">Data8!$DC$11:$DC$17</definedName>
    <definedName name="A126091542A_Latest">Data8!$DC$17</definedName>
    <definedName name="A126091546K">Data8!$GO$1:$GO$10,Data8!$GO$11:$GO$17</definedName>
    <definedName name="A126091546K_Data">Data8!$GO$11:$GO$17</definedName>
    <definedName name="A126091546K_Latest">Data8!$GO$17</definedName>
    <definedName name="A126091550A">Data7!$HQ$1:$HQ$10,Data7!$HQ$11:$HQ$17</definedName>
    <definedName name="A126091550A_Data">Data7!$HQ$11:$HQ$17</definedName>
    <definedName name="A126091550A_Latest">Data7!$HQ$17</definedName>
    <definedName name="A126091554K">Data8!$AU$1:$AU$10,Data8!$AU$11:$AU$17</definedName>
    <definedName name="A126091554K_Data">Data8!$AU$11:$AU$17</definedName>
    <definedName name="A126091554K_Latest">Data8!$AU$17</definedName>
    <definedName name="A126091558V">Data8!$BP$1:$BP$10,Data8!$BP$11:$BP$17</definedName>
    <definedName name="A126091558V_Data">Data8!$BP$11:$BP$17</definedName>
    <definedName name="A126091558V_Latest">Data8!$BP$17</definedName>
    <definedName name="A126091562K">Data9!$S$1:$S$10,Data9!$S$11:$S$17</definedName>
    <definedName name="A126091562K_Data">Data9!$S$11:$S$17</definedName>
    <definedName name="A126091562K_Latest">Data9!$S$17</definedName>
    <definedName name="A126091566V">Data9!$BO$1:$BO$10,Data9!$BO$11:$BO$17</definedName>
    <definedName name="A126091566V_Data">Data9!$BO$11:$BO$17</definedName>
    <definedName name="A126091566V_Latest">Data9!$BO$17</definedName>
    <definedName name="A126091570K">Data7!$FU$1:$FU$10,Data7!$FU$11:$FU$17</definedName>
    <definedName name="A126091570K_Data">Data7!$FU$11:$FU$17</definedName>
    <definedName name="A126091570K_Latest">Data7!$FU$17</definedName>
    <definedName name="A126091574V">Data8!$CH$1:$CH$10,Data8!$CH$11:$CH$17</definedName>
    <definedName name="A126091574V_Data">Data8!$CH$11:$CH$17</definedName>
    <definedName name="A126091574V_Latest">Data8!$CH$17</definedName>
    <definedName name="A126091578C">Data8!$EV$1:$EV$10,Data8!$EV$11:$EV$17</definedName>
    <definedName name="A126091578C_Data">Data8!$EV$11:$EV$17</definedName>
    <definedName name="A126091578C_Latest">Data8!$EV$17</definedName>
    <definedName name="A126091582V">Data7!$GS$1:$GS$10,Data7!$GS$11:$GS$17</definedName>
    <definedName name="A126091582V_Data">Data7!$GS$11:$GS$17</definedName>
    <definedName name="A126091582V_Latest">Data7!$GS$17</definedName>
    <definedName name="A126091586C">Data7!$IO$1:$IO$10,Data7!$IO$11:$IO$17</definedName>
    <definedName name="A126091586C_Data">Data7!$IO$11:$IO$17</definedName>
    <definedName name="A126091586C_Latest">Data7!$IO$17</definedName>
    <definedName name="A126091590V">Data8!$W$1:$W$10,Data8!$W$11:$W$17</definedName>
    <definedName name="A126091590V_Data">Data8!$W$11:$W$17</definedName>
    <definedName name="A126091590V_Latest">Data8!$W$17</definedName>
    <definedName name="A126091594C">Data8!$EA$1:$EA$10,Data8!$EA$11:$EA$17</definedName>
    <definedName name="A126091594C_Data">Data8!$EA$11:$EA$17</definedName>
    <definedName name="A126091594C_Latest">Data8!$EA$17</definedName>
    <definedName name="A126091598L">Data8!$FQ$1:$FQ$10,Data8!$FQ$11:$FQ$17</definedName>
    <definedName name="A126091598L_Data">Data8!$FQ$11:$FQ$17</definedName>
    <definedName name="A126091598L_Latest">Data8!$FQ$17</definedName>
    <definedName name="A126092178K">Data8!$HJ$1:$HJ$10,Data8!$HJ$11:$HJ$17</definedName>
    <definedName name="A126092178K_Data">Data8!$HJ$11:$HJ$17</definedName>
    <definedName name="A126092178K_Latest">Data8!$HJ$17</definedName>
    <definedName name="A126092182A">Data8!$IH$1:$IH$10,Data8!$IH$11:$IH$17</definedName>
    <definedName name="A126092182A_Data">Data8!$IH$11:$IH$17</definedName>
    <definedName name="A126092182A_Latest">Data8!$IH$17</definedName>
    <definedName name="A126092186K">Data9!$AN$1:$AN$10,Data9!$AN$11:$AN$17</definedName>
    <definedName name="A126092186K_Data">Data9!$AN$11:$AN$17</definedName>
    <definedName name="A126092186K_Latest">Data9!$AN$17</definedName>
    <definedName name="A126092190A">Data8!$CZ$1:$CZ$10,Data8!$CZ$11:$CZ$17</definedName>
    <definedName name="A126092190A_Data">Data8!$CZ$11:$CZ$17</definedName>
    <definedName name="A126092190A_Latest">Data8!$CZ$17</definedName>
    <definedName name="A126092194K">Data8!$GL$1:$GL$10,Data8!$GL$11:$GL$17</definedName>
    <definedName name="A126092194K_Data">Data8!$GL$11:$GL$17</definedName>
    <definedName name="A126092194K_Latest">Data8!$GL$17</definedName>
    <definedName name="A126092198V">Data7!$HN$1:$HN$10,Data7!$HN$11:$HN$17</definedName>
    <definedName name="A126092198V_Data">Data7!$HN$11:$HN$17</definedName>
    <definedName name="A126092198V_Latest">Data7!$HN$17</definedName>
    <definedName name="A126092202X">Data8!$AR$1:$AR$10,Data8!$AR$11:$AR$17</definedName>
    <definedName name="A126092202X_Data">Data8!$AR$11:$AR$17</definedName>
    <definedName name="A126092202X_Latest">Data8!$AR$17</definedName>
    <definedName name="A126092206J">Data8!$BM$1:$BM$10,Data8!$BM$11:$BM$17</definedName>
    <definedName name="A126092206J_Data">Data8!$BM$11:$BM$17</definedName>
    <definedName name="A126092206J_Latest">Data8!$BM$17</definedName>
    <definedName name="A126092210X">Data9!$P$1:$P$10,Data9!$P$11:$P$17</definedName>
    <definedName name="A126092210X_Data">Data9!$P$11:$P$17</definedName>
    <definedName name="A126092210X_Latest">Data9!$P$17</definedName>
    <definedName name="A126092214J">Data9!$BL$1:$BL$10,Data9!$BL$11:$BL$17</definedName>
    <definedName name="A126092214J_Data">Data9!$BL$11:$BL$17</definedName>
    <definedName name="A126092214J_Latest">Data9!$BL$17</definedName>
    <definedName name="A126092218T">Data7!$FR$1:$FR$10,Data7!$FR$11:$FR$17</definedName>
    <definedName name="A126092218T_Data">Data7!$FR$11:$FR$17</definedName>
    <definedName name="A126092218T_Latest">Data7!$FR$17</definedName>
    <definedName name="A126092222J">Data8!$CE$1:$CE$10,Data8!$CE$11:$CE$17</definedName>
    <definedName name="A126092222J_Data">Data8!$CE$11:$CE$17</definedName>
    <definedName name="A126092222J_Latest">Data8!$CE$17</definedName>
    <definedName name="A126092226T">Data8!$ES$1:$ES$10,Data8!$ES$11:$ES$17</definedName>
    <definedName name="A126092226T_Data">Data8!$ES$11:$ES$17</definedName>
    <definedName name="A126092226T_Latest">Data8!$ES$17</definedName>
    <definedName name="A126092230J">Data7!$GP$1:$GP$10,Data7!$GP$11:$GP$17</definedName>
    <definedName name="A126092230J_Data">Data7!$GP$11:$GP$17</definedName>
    <definedName name="A126092230J_Latest">Data7!$GP$17</definedName>
    <definedName name="A126092234T">Data7!$IL$1:$IL$10,Data7!$IL$11:$IL$17</definedName>
    <definedName name="A126092234T_Data">Data7!$IL$11:$IL$17</definedName>
    <definedName name="A126092234T_Latest">Data7!$IL$17</definedName>
    <definedName name="A126092238A">Data8!$T$1:$T$10,Data8!$T$11:$T$17</definedName>
    <definedName name="A126092238A_Data">Data8!$T$11:$T$17</definedName>
    <definedName name="A126092238A_Latest">Data8!$T$17</definedName>
    <definedName name="A126092242T">Data8!$DX$1:$DX$10,Data8!$DX$11:$DX$17</definedName>
    <definedName name="A126092242T_Data">Data8!$DX$11:$DX$17</definedName>
    <definedName name="A126092242T_Latest">Data8!$DX$17</definedName>
    <definedName name="A126092246A">Data8!$FN$1:$FN$10,Data8!$FN$11:$FN$17</definedName>
    <definedName name="A126092246A_Data">Data8!$FN$11:$FN$17</definedName>
    <definedName name="A126092246A_Latest">Data8!$FN$17</definedName>
    <definedName name="A126092826W">Data8!$HA$1:$HA$10,Data8!$HA$11:$HA$17</definedName>
    <definedName name="A126092826W_Data">Data8!$HA$11:$HA$17</definedName>
    <definedName name="A126092826W_Latest">Data8!$HA$17</definedName>
    <definedName name="A126092830L">Data8!$HY$1:$HY$10,Data8!$HY$11:$HY$17</definedName>
    <definedName name="A126092830L_Data">Data8!$HY$11:$HY$17</definedName>
    <definedName name="A126092830L_Latest">Data8!$HY$17</definedName>
    <definedName name="A126092834W">Data9!$AE$1:$AE$10,Data9!$AE$11:$AE$17</definedName>
    <definedName name="A126092834W_Data">Data9!$AE$11:$AE$17</definedName>
    <definedName name="A126092834W_Latest">Data9!$AE$17</definedName>
    <definedName name="A126092838F">Data8!$CQ$1:$CQ$10,Data8!$CQ$11:$CQ$17</definedName>
    <definedName name="A126092838F_Data">Data8!$CQ$11:$CQ$17</definedName>
    <definedName name="A126092838F_Latest">Data8!$CQ$17</definedName>
    <definedName name="A126092842W">Data8!$GC$1:$GC$10,Data8!$GC$11:$GC$17</definedName>
    <definedName name="A126092842W_Data">Data8!$GC$11:$GC$17</definedName>
    <definedName name="A126092842W_Latest">Data8!$GC$17</definedName>
    <definedName name="A126092846F">Data7!$HE$1:$HE$10,Data7!$HE$11:$HE$17</definedName>
    <definedName name="A126092846F_Data">Data7!$HE$11:$HE$17</definedName>
    <definedName name="A126092846F_Latest">Data7!$HE$17</definedName>
    <definedName name="A126092850W">Data8!$AI$1:$AI$10,Data8!$AI$11:$AI$17</definedName>
    <definedName name="A126092850W_Data">Data8!$AI$11:$AI$17</definedName>
    <definedName name="A126092850W_Latest">Data8!$AI$17</definedName>
    <definedName name="A126092854F">Data8!$BG$1:$BG$10,Data8!$BG$11:$BG$17</definedName>
    <definedName name="A126092854F_Data">Data8!$BG$11:$BG$17</definedName>
    <definedName name="A126092854F_Latest">Data8!$BG$17</definedName>
    <definedName name="A126092858R">Data9!$G$1:$G$10,Data9!$G$11:$G$17</definedName>
    <definedName name="A126092858R_Data">Data9!$G$11:$G$17</definedName>
    <definedName name="A126092858R_Latest">Data9!$G$17</definedName>
    <definedName name="A126092862F">Data9!$BC$1:$BC$10,Data9!$BC$11:$BC$17</definedName>
    <definedName name="A126092862F_Data">Data9!$BC$11:$BC$17</definedName>
    <definedName name="A126092862F_Latest">Data9!$BC$17</definedName>
    <definedName name="A126092866R">Data7!$FI$1:$FI$10,Data7!$FI$11:$FI$17</definedName>
    <definedName name="A126092866R_Data">Data7!$FI$11:$FI$17</definedName>
    <definedName name="A126092866R_Latest">Data7!$FI$17</definedName>
    <definedName name="A126092870F">Data8!$BY$1:$BY$10,Data8!$BY$11:$BY$17</definedName>
    <definedName name="A126092870F_Data">Data8!$BY$11:$BY$17</definedName>
    <definedName name="A126092870F_Latest">Data8!$BY$17</definedName>
    <definedName name="A126092874R">Data8!$EM$1:$EM$10,Data8!$EM$11:$EM$17</definedName>
    <definedName name="A126092874R_Data">Data8!$EM$11:$EM$17</definedName>
    <definedName name="A126092874R_Latest">Data8!$EM$17</definedName>
    <definedName name="A126092878X">Data7!$GG$1:$GG$10,Data7!$GG$11:$GG$17</definedName>
    <definedName name="A126092878X_Data">Data7!$GG$11:$GG$17</definedName>
    <definedName name="A126092878X_Latest">Data7!$GG$17</definedName>
    <definedName name="A126092882R">Data7!$IC$1:$IC$10,Data7!$IC$11:$IC$17</definedName>
    <definedName name="A126092882R_Data">Data7!$IC$11:$IC$17</definedName>
    <definedName name="A126092882R_Latest">Data7!$IC$17</definedName>
    <definedName name="A126092886X">Data8!$K$1:$K$10,Data8!$K$11:$K$17</definedName>
    <definedName name="A126092886X_Data">Data8!$K$11:$K$17</definedName>
    <definedName name="A126092886X_Latest">Data8!$K$17</definedName>
    <definedName name="A126092890R">Data8!$DO$1:$DO$10,Data8!$DO$11:$DO$17</definedName>
    <definedName name="A126092890R_Data">Data8!$DO$11:$DO$17</definedName>
    <definedName name="A126092890R_Latest">Data8!$DO$17</definedName>
    <definedName name="A126092894X">Data8!$FE$1:$FE$10,Data8!$FE$11:$FE$17</definedName>
    <definedName name="A126092894X_Data">Data8!$FE$11:$FE$17</definedName>
    <definedName name="A126092894X_Latest">Data8!$FE$17</definedName>
    <definedName name="A126093474W">Data8!$HG$1:$HG$10,Data8!$HG$11:$HG$17</definedName>
    <definedName name="A126093474W_Data">Data8!$HG$11:$HG$17</definedName>
    <definedName name="A126093474W_Latest">Data8!$HG$17</definedName>
    <definedName name="A126093478F">Data8!$IE$1:$IE$10,Data8!$IE$11:$IE$17</definedName>
    <definedName name="A126093478F_Data">Data8!$IE$11:$IE$17</definedName>
    <definedName name="A126093478F_Latest">Data8!$IE$17</definedName>
    <definedName name="A126093482W">Data9!$AK$1:$AK$10,Data9!$AK$11:$AK$17</definedName>
    <definedName name="A126093482W_Data">Data9!$AK$11:$AK$17</definedName>
    <definedName name="A126093482W_Latest">Data9!$AK$17</definedName>
    <definedName name="A126093486F">Data8!$CW$1:$CW$10,Data8!$CW$11:$CW$17</definedName>
    <definedName name="A126093486F_Data">Data8!$CW$11:$CW$17</definedName>
    <definedName name="A126093486F_Latest">Data8!$CW$17</definedName>
    <definedName name="A126093490W">Data8!$GI$1:$GI$10,Data8!$GI$11:$GI$17</definedName>
    <definedName name="A126093490W_Data">Data8!$GI$11:$GI$17</definedName>
    <definedName name="A126093490W_Latest">Data8!$GI$17</definedName>
    <definedName name="A126093494F">Data7!$HK$1:$HK$10,Data7!$HK$11:$HK$17</definedName>
    <definedName name="A126093494F_Data">Data7!$HK$11:$HK$17</definedName>
    <definedName name="A126093494F_Latest">Data7!$HK$17</definedName>
    <definedName name="A126093498R">Data8!$AO$1:$AO$10,Data8!$AO$11:$AO$17</definedName>
    <definedName name="A126093498R_Data">Data8!$AO$11:$AO$17</definedName>
    <definedName name="A126093498R_Latest">Data8!$AO$17</definedName>
    <definedName name="A126093506C">Data9!$M$1:$M$10,Data9!$M$11:$M$17</definedName>
    <definedName name="A126093506C_Data">Data9!$M$11:$M$17</definedName>
    <definedName name="A126093506C_Latest">Data9!$M$17</definedName>
    <definedName name="A126093510V">Data9!$BI$1:$BI$10,Data9!$BI$11:$BI$17</definedName>
    <definedName name="A126093510V_Data">Data9!$BI$11:$BI$17</definedName>
    <definedName name="A126093510V_Latest">Data9!$BI$17</definedName>
    <definedName name="A126093514C">Data7!$FO$1:$FO$10,Data7!$FO$11:$FO$17</definedName>
    <definedName name="A126093514C_Data">Data7!$FO$11:$FO$17</definedName>
    <definedName name="A126093514C_Latest">Data7!$FO$17</definedName>
    <definedName name="A126093526L">Data7!$GM$1:$GM$10,Data7!$GM$11:$GM$17</definedName>
    <definedName name="A126093526L_Data">Data7!$GM$11:$GM$17</definedName>
    <definedName name="A126093526L_Latest">Data7!$GM$17</definedName>
    <definedName name="A126093530C">Data7!$II$1:$II$10,Data7!$II$11:$II$17</definedName>
    <definedName name="A126093530C_Data">Data7!$II$11:$II$17</definedName>
    <definedName name="A126093530C_Latest">Data7!$II$17</definedName>
    <definedName name="A126093534L">Data8!$Q$1:$Q$10,Data8!$Q$11:$Q$17</definedName>
    <definedName name="A126093534L_Data">Data8!$Q$11:$Q$17</definedName>
    <definedName name="A126093534L_Latest">Data8!$Q$17</definedName>
    <definedName name="A126093538W">Data8!$DU$1:$DU$10,Data8!$DU$11:$DU$17</definedName>
    <definedName name="A126093538W_Data">Data8!$DU$11:$DU$17</definedName>
    <definedName name="A126093538W_Latest">Data8!$DU$17</definedName>
    <definedName name="A126093542L">Data8!$FK$1:$FK$10,Data8!$FK$11:$FK$17</definedName>
    <definedName name="A126093542L_Data">Data8!$FK$11:$FK$17</definedName>
    <definedName name="A126093542L_Latest">Data8!$FK$17</definedName>
    <definedName name="A126094122K">Data8!$GX$1:$GX$10,Data8!$GX$11:$GX$17</definedName>
    <definedName name="A126094122K_Data">Data8!$GX$11:$GX$17</definedName>
    <definedName name="A126094122K_Latest">Data8!$GX$17</definedName>
    <definedName name="A126094126V">Data8!$HV$1:$HV$10,Data8!$HV$11:$HV$17</definedName>
    <definedName name="A126094126V_Data">Data8!$HV$11:$HV$17</definedName>
    <definedName name="A126094126V_Latest">Data8!$HV$17</definedName>
    <definedName name="A126094130K">Data9!$AB$1:$AB$10,Data9!$AB$11:$AB$17</definedName>
    <definedName name="A126094130K_Data">Data9!$AB$11:$AB$17</definedName>
    <definedName name="A126094130K_Latest">Data9!$AB$17</definedName>
    <definedName name="A126094134V">Data8!$CN$1:$CN$10,Data8!$CN$11:$CN$17</definedName>
    <definedName name="A126094134V_Data">Data8!$CN$11:$CN$17</definedName>
    <definedName name="A126094134V_Latest">Data8!$CN$17</definedName>
    <definedName name="A126094138C">Data8!$FZ$1:$FZ$10,Data8!$FZ$11:$FZ$17</definedName>
    <definedName name="A126094138C_Data">Data8!$FZ$11:$FZ$17</definedName>
    <definedName name="A126094138C_Latest">Data8!$FZ$17</definedName>
    <definedName name="A126094142V">Data7!$HB$1:$HB$10,Data7!$HB$11:$HB$17</definedName>
    <definedName name="A126094142V_Data">Data7!$HB$11:$HB$17</definedName>
    <definedName name="A126094142V_Latest">Data7!$HB$17</definedName>
    <definedName name="A126094146C">Data8!$AF$1:$AF$10,Data8!$AF$11:$AF$17</definedName>
    <definedName name="A126094146C_Data">Data8!$AF$11:$AF$17</definedName>
    <definedName name="A126094146C_Latest">Data8!$AF$17</definedName>
    <definedName name="A126094150V">Data8!$BD$1:$BD$10,Data8!$BD$11:$BD$17</definedName>
    <definedName name="A126094150V_Data">Data8!$BD$11:$BD$17</definedName>
    <definedName name="A126094150V_Latest">Data8!$BD$17</definedName>
    <definedName name="A126094154C">Data9!$D$1:$D$10,Data9!$D$11:$D$17</definedName>
    <definedName name="A126094154C_Data">Data9!$D$11:$D$17</definedName>
    <definedName name="A126094154C_Latest">Data9!$D$17</definedName>
    <definedName name="A126094158L">Data9!$AZ$1:$AZ$10,Data9!$AZ$11:$AZ$17</definedName>
    <definedName name="A126094158L_Data">Data9!$AZ$11:$AZ$17</definedName>
    <definedName name="A126094158L_Latest">Data9!$AZ$17</definedName>
    <definedName name="A126094162C">Data7!$FF$1:$FF$10,Data7!$FF$11:$FF$17</definedName>
    <definedName name="A126094162C_Data">Data7!$FF$11:$FF$17</definedName>
    <definedName name="A126094162C_Latest">Data7!$FF$17</definedName>
    <definedName name="A126094166L">Data8!$BV$1:$BV$10,Data8!$BV$11:$BV$17</definedName>
    <definedName name="A126094166L_Data">Data8!$BV$11:$BV$17</definedName>
    <definedName name="A126094166L_Latest">Data8!$BV$17</definedName>
    <definedName name="A126094170C">Data8!$EJ$1:$EJ$10,Data8!$EJ$11:$EJ$17</definedName>
    <definedName name="A126094170C_Data">Data8!$EJ$11:$EJ$17</definedName>
    <definedName name="A126094170C_Latest">Data8!$EJ$17</definedName>
    <definedName name="A126094174L">Data7!$GD$1:$GD$10,Data7!$GD$11:$GD$17</definedName>
    <definedName name="A126094174L_Data">Data7!$GD$11:$GD$17</definedName>
    <definedName name="A126094174L_Latest">Data7!$GD$17</definedName>
    <definedName name="A126094178W">Data7!$HZ$1:$HZ$10,Data7!$HZ$11:$HZ$17</definedName>
    <definedName name="A126094178W_Data">Data7!$HZ$11:$HZ$17</definedName>
    <definedName name="A126094178W_Latest">Data7!$HZ$17</definedName>
    <definedName name="A126094182L">Data8!$H$1:$H$10,Data8!$H$11:$H$17</definedName>
    <definedName name="A126094182L_Data">Data8!$H$11:$H$17</definedName>
    <definedName name="A126094182L_Latest">Data8!$H$17</definedName>
    <definedName name="A126094186W">Data8!$DL$1:$DL$10,Data8!$DL$11:$DL$17</definedName>
    <definedName name="A126094186W_Data">Data8!$DL$11:$DL$17</definedName>
    <definedName name="A126094186W_Latest">Data8!$DL$17</definedName>
    <definedName name="A126094190L">Data8!$FB$1:$FB$10,Data8!$FB$11:$FB$17</definedName>
    <definedName name="A126094190L_Data">Data8!$FB$11:$FB$17</definedName>
    <definedName name="A126094190L_Latest">Data8!$FB$17</definedName>
    <definedName name="Date_Range">Data1!$A$2:$A$10,Data1!$A$11:$A$17</definedName>
    <definedName name="Date_Range_Data">Data1!$A$11:$A$17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W170" i="29" l="1"/>
  <c r="BV170" i="29"/>
  <c r="BU170" i="29"/>
  <c r="BT170" i="29"/>
  <c r="BS170" i="29"/>
  <c r="BR170" i="29"/>
  <c r="BQ170" i="29"/>
  <c r="BP170" i="29"/>
  <c r="BO170" i="29"/>
  <c r="BN170" i="29"/>
  <c r="BM170" i="29"/>
  <c r="BL170" i="29"/>
  <c r="BK170" i="29"/>
  <c r="BJ170" i="29"/>
  <c r="BI170" i="29"/>
  <c r="BH170" i="29"/>
  <c r="BG170" i="29"/>
  <c r="BF170" i="29"/>
  <c r="BE170" i="29"/>
  <c r="BD170" i="29"/>
  <c r="BC170" i="29"/>
  <c r="BB170" i="29"/>
  <c r="BA170" i="29"/>
  <c r="AZ170" i="29"/>
  <c r="AY170" i="29"/>
  <c r="AX170" i="29"/>
  <c r="AW170" i="29"/>
  <c r="AV170" i="29"/>
  <c r="AU170" i="29"/>
  <c r="AT170" i="29"/>
  <c r="AS170" i="29"/>
  <c r="AR170" i="29"/>
  <c r="AQ170" i="29"/>
  <c r="AP170" i="29"/>
  <c r="AO170" i="29"/>
  <c r="AN170" i="29"/>
  <c r="AM170" i="29"/>
  <c r="AL170" i="29"/>
  <c r="AK170" i="29"/>
  <c r="AJ170" i="29"/>
  <c r="AI170" i="29"/>
  <c r="AH170" i="29"/>
  <c r="AG170" i="29"/>
  <c r="AF170" i="29"/>
  <c r="AE170" i="29"/>
  <c r="AD170" i="29"/>
  <c r="AC170" i="29"/>
  <c r="AB170" i="29"/>
  <c r="AA170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BW169" i="29"/>
  <c r="BV169" i="29"/>
  <c r="BU169" i="29"/>
  <c r="BT169" i="29"/>
  <c r="BS169" i="29"/>
  <c r="BR169" i="29"/>
  <c r="BQ169" i="29"/>
  <c r="BP169" i="29"/>
  <c r="BO169" i="29"/>
  <c r="BN169" i="29"/>
  <c r="BM169" i="29"/>
  <c r="BL169" i="29"/>
  <c r="BK169" i="29"/>
  <c r="BJ169" i="29"/>
  <c r="BI169" i="29"/>
  <c r="BH169" i="29"/>
  <c r="BG169" i="29"/>
  <c r="BF169" i="29"/>
  <c r="BE169" i="29"/>
  <c r="BD169" i="29"/>
  <c r="BC169" i="29"/>
  <c r="BB169" i="29"/>
  <c r="BA169" i="29"/>
  <c r="AZ169" i="29"/>
  <c r="AY169" i="29"/>
  <c r="AX169" i="29"/>
  <c r="AW169" i="29"/>
  <c r="AV169" i="29"/>
  <c r="AU169" i="29"/>
  <c r="AT169" i="29"/>
  <c r="AS169" i="29"/>
  <c r="AR169" i="29"/>
  <c r="AQ169" i="29"/>
  <c r="AP169" i="29"/>
  <c r="AO169" i="29"/>
  <c r="AN169" i="29"/>
  <c r="AM169" i="29"/>
  <c r="AL169" i="29"/>
  <c r="AK169" i="29"/>
  <c r="AJ169" i="29"/>
  <c r="AI169" i="29"/>
  <c r="AH169" i="29"/>
  <c r="AG169" i="29"/>
  <c r="AF169" i="29"/>
  <c r="AE169" i="29"/>
  <c r="AD169" i="29"/>
  <c r="AC169" i="29"/>
  <c r="AB169" i="29"/>
  <c r="AA169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BW168" i="29"/>
  <c r="BV168" i="29"/>
  <c r="BU168" i="29"/>
  <c r="BT168" i="29"/>
  <c r="BS168" i="29"/>
  <c r="BR168" i="29"/>
  <c r="BQ168" i="29"/>
  <c r="BP168" i="29"/>
  <c r="BO168" i="29"/>
  <c r="BN168" i="29"/>
  <c r="BM168" i="29"/>
  <c r="BL168" i="29"/>
  <c r="BK168" i="29"/>
  <c r="BJ168" i="29"/>
  <c r="BI168" i="29"/>
  <c r="BH168" i="29"/>
  <c r="BG168" i="29"/>
  <c r="BF168" i="29"/>
  <c r="BE168" i="29"/>
  <c r="BD168" i="29"/>
  <c r="BC168" i="29"/>
  <c r="BB168" i="29"/>
  <c r="BA168" i="29"/>
  <c r="AZ168" i="29"/>
  <c r="AY168" i="29"/>
  <c r="AX168" i="29"/>
  <c r="AW168" i="29"/>
  <c r="AV168" i="29"/>
  <c r="AU168" i="29"/>
  <c r="AT168" i="29"/>
  <c r="AS168" i="29"/>
  <c r="AR168" i="29"/>
  <c r="AQ168" i="29"/>
  <c r="AP168" i="29"/>
  <c r="AO168" i="29"/>
  <c r="AN168" i="29"/>
  <c r="AM168" i="29"/>
  <c r="AL168" i="29"/>
  <c r="AK168" i="29"/>
  <c r="AJ168" i="29"/>
  <c r="AI168" i="29"/>
  <c r="AH168" i="29"/>
  <c r="AG168" i="29"/>
  <c r="AF168" i="29"/>
  <c r="AE168" i="29"/>
  <c r="AD168" i="29"/>
  <c r="AC168" i="29"/>
  <c r="AB168" i="29"/>
  <c r="AA168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BW167" i="29"/>
  <c r="BV167" i="29"/>
  <c r="BU167" i="29"/>
  <c r="BT167" i="29"/>
  <c r="BS167" i="29"/>
  <c r="BR167" i="29"/>
  <c r="BQ167" i="29"/>
  <c r="BP167" i="29"/>
  <c r="BO167" i="29"/>
  <c r="BN167" i="29"/>
  <c r="BM167" i="29"/>
  <c r="BL167" i="29"/>
  <c r="BK167" i="29"/>
  <c r="BJ167" i="29"/>
  <c r="BI167" i="29"/>
  <c r="BH167" i="29"/>
  <c r="BG167" i="29"/>
  <c r="BF167" i="29"/>
  <c r="BE167" i="29"/>
  <c r="BD167" i="29"/>
  <c r="BC167" i="29"/>
  <c r="BB167" i="29"/>
  <c r="BA167" i="29"/>
  <c r="AZ167" i="29"/>
  <c r="AY167" i="29"/>
  <c r="AX167" i="29"/>
  <c r="AW167" i="29"/>
  <c r="AV167" i="29"/>
  <c r="AU167" i="29"/>
  <c r="AT167" i="29"/>
  <c r="AS167" i="29"/>
  <c r="AR167" i="29"/>
  <c r="AQ167" i="29"/>
  <c r="AP167" i="29"/>
  <c r="AO167" i="29"/>
  <c r="AN167" i="29"/>
  <c r="AM167" i="29"/>
  <c r="AL167" i="29"/>
  <c r="AK167" i="29"/>
  <c r="AJ167" i="29"/>
  <c r="AI167" i="29"/>
  <c r="AH167" i="29"/>
  <c r="AG167" i="29"/>
  <c r="AF167" i="29"/>
  <c r="AE167" i="29"/>
  <c r="AD167" i="29"/>
  <c r="AC167" i="29"/>
  <c r="AB167" i="29"/>
  <c r="AA167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BW166" i="29"/>
  <c r="BV166" i="29"/>
  <c r="BU166" i="29"/>
  <c r="BT166" i="29"/>
  <c r="BS166" i="29"/>
  <c r="BR166" i="29"/>
  <c r="BQ166" i="29"/>
  <c r="BP166" i="29"/>
  <c r="BO166" i="29"/>
  <c r="BN166" i="29"/>
  <c r="BM166" i="29"/>
  <c r="BL166" i="29"/>
  <c r="BK166" i="29"/>
  <c r="BJ166" i="29"/>
  <c r="BI166" i="29"/>
  <c r="BH166" i="29"/>
  <c r="BG166" i="29"/>
  <c r="BF166" i="29"/>
  <c r="BE166" i="29"/>
  <c r="BD166" i="29"/>
  <c r="BC166" i="29"/>
  <c r="BB166" i="29"/>
  <c r="BA166" i="29"/>
  <c r="AZ166" i="29"/>
  <c r="AY166" i="29"/>
  <c r="AX166" i="29"/>
  <c r="AW166" i="29"/>
  <c r="AV166" i="29"/>
  <c r="AU166" i="29"/>
  <c r="AT166" i="29"/>
  <c r="AS166" i="29"/>
  <c r="AR166" i="29"/>
  <c r="AQ166" i="29"/>
  <c r="AP166" i="29"/>
  <c r="AO166" i="29"/>
  <c r="AN166" i="29"/>
  <c r="AM166" i="29"/>
  <c r="AL166" i="29"/>
  <c r="AK166" i="29"/>
  <c r="AJ166" i="29"/>
  <c r="AI166" i="29"/>
  <c r="AH166" i="29"/>
  <c r="AG166" i="29"/>
  <c r="AF166" i="29"/>
  <c r="AE166" i="29"/>
  <c r="AD166" i="29"/>
  <c r="AC166" i="29"/>
  <c r="AB166" i="29"/>
  <c r="AA166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M166" i="29"/>
  <c r="L166" i="29"/>
  <c r="K166" i="29"/>
  <c r="J166" i="29"/>
  <c r="I166" i="29"/>
  <c r="H166" i="29"/>
  <c r="G166" i="29"/>
  <c r="F166" i="29"/>
  <c r="E166" i="29"/>
  <c r="D166" i="29"/>
  <c r="BW165" i="29"/>
  <c r="BV165" i="29"/>
  <c r="BU165" i="29"/>
  <c r="BT165" i="29"/>
  <c r="BS165" i="29"/>
  <c r="BR165" i="29"/>
  <c r="BQ165" i="29"/>
  <c r="BP165" i="29"/>
  <c r="BO165" i="29"/>
  <c r="BN165" i="29"/>
  <c r="BM165" i="29"/>
  <c r="BL165" i="29"/>
  <c r="BK165" i="29"/>
  <c r="BJ165" i="29"/>
  <c r="BI165" i="29"/>
  <c r="BH165" i="29"/>
  <c r="BG165" i="29"/>
  <c r="BF165" i="29"/>
  <c r="BE165" i="29"/>
  <c r="BD165" i="29"/>
  <c r="BC165" i="29"/>
  <c r="BB165" i="29"/>
  <c r="BA165" i="29"/>
  <c r="AZ165" i="29"/>
  <c r="AY165" i="29"/>
  <c r="AX165" i="29"/>
  <c r="AW165" i="29"/>
  <c r="AV165" i="29"/>
  <c r="AU165" i="29"/>
  <c r="AT165" i="29"/>
  <c r="AS165" i="29"/>
  <c r="AR165" i="29"/>
  <c r="AQ165" i="29"/>
  <c r="AP165" i="29"/>
  <c r="AO165" i="29"/>
  <c r="AN165" i="29"/>
  <c r="AM165" i="29"/>
  <c r="AL165" i="29"/>
  <c r="AK165" i="29"/>
  <c r="AJ165" i="29"/>
  <c r="AI165" i="29"/>
  <c r="AH165" i="29"/>
  <c r="AG165" i="29"/>
  <c r="AF165" i="29"/>
  <c r="AE165" i="29"/>
  <c r="AD165" i="29"/>
  <c r="AC165" i="29"/>
  <c r="AB165" i="29"/>
  <c r="AA165" i="29"/>
  <c r="Z165" i="29"/>
  <c r="Y165" i="29"/>
  <c r="X165" i="29"/>
  <c r="W165" i="29"/>
  <c r="V165" i="29"/>
  <c r="U165" i="29"/>
  <c r="T165" i="29"/>
  <c r="S165" i="29"/>
  <c r="R165" i="29"/>
  <c r="Q165" i="29"/>
  <c r="P165" i="29"/>
  <c r="O165" i="29"/>
  <c r="N165" i="29"/>
  <c r="M165" i="29"/>
  <c r="L165" i="29"/>
  <c r="K165" i="29"/>
  <c r="J165" i="29"/>
  <c r="I165" i="29"/>
  <c r="H165" i="29"/>
  <c r="G165" i="29"/>
  <c r="F165" i="29"/>
  <c r="E165" i="29"/>
  <c r="D165" i="29"/>
  <c r="BW164" i="29"/>
  <c r="BV164" i="29"/>
  <c r="BU164" i="29"/>
  <c r="BT164" i="29"/>
  <c r="BS164" i="29"/>
  <c r="BR164" i="29"/>
  <c r="BQ164" i="29"/>
  <c r="BP164" i="29"/>
  <c r="BO164" i="29"/>
  <c r="BN164" i="29"/>
  <c r="BM164" i="29"/>
  <c r="BL164" i="29"/>
  <c r="BK164" i="29"/>
  <c r="BJ164" i="29"/>
  <c r="BI164" i="29"/>
  <c r="BH164" i="29"/>
  <c r="BG164" i="29"/>
  <c r="BF164" i="29"/>
  <c r="BE164" i="29"/>
  <c r="BD164" i="29"/>
  <c r="BC164" i="29"/>
  <c r="BB164" i="29"/>
  <c r="BA164" i="29"/>
  <c r="AZ164" i="29"/>
  <c r="AY164" i="29"/>
  <c r="AX164" i="29"/>
  <c r="AW164" i="29"/>
  <c r="AV164" i="29"/>
  <c r="AU164" i="29"/>
  <c r="AT164" i="29"/>
  <c r="AS164" i="29"/>
  <c r="AR164" i="29"/>
  <c r="AQ164" i="29"/>
  <c r="AP164" i="29"/>
  <c r="AO164" i="29"/>
  <c r="AN164" i="29"/>
  <c r="AM164" i="29"/>
  <c r="AL164" i="29"/>
  <c r="AK164" i="29"/>
  <c r="AJ164" i="29"/>
  <c r="AI164" i="29"/>
  <c r="AH164" i="29"/>
  <c r="AG164" i="29"/>
  <c r="AF164" i="29"/>
  <c r="AE164" i="29"/>
  <c r="AD164" i="29"/>
  <c r="AC164" i="29"/>
  <c r="AB164" i="29"/>
  <c r="AA164" i="29"/>
  <c r="Z164" i="29"/>
  <c r="Y164" i="29"/>
  <c r="X164" i="29"/>
  <c r="W164" i="29"/>
  <c r="V164" i="29"/>
  <c r="U164" i="29"/>
  <c r="T164" i="29"/>
  <c r="S164" i="29"/>
  <c r="R164" i="29"/>
  <c r="Q164" i="29"/>
  <c r="P164" i="29"/>
  <c r="O164" i="29"/>
  <c r="N164" i="29"/>
  <c r="M164" i="29"/>
  <c r="L164" i="29"/>
  <c r="K164" i="29"/>
  <c r="J164" i="29"/>
  <c r="I164" i="29"/>
  <c r="H164" i="29"/>
  <c r="G164" i="29"/>
  <c r="F164" i="29"/>
  <c r="E164" i="29"/>
  <c r="D164" i="29"/>
  <c r="BW163" i="29"/>
  <c r="BV163" i="29"/>
  <c r="BU163" i="29"/>
  <c r="BT163" i="29"/>
  <c r="BS163" i="29"/>
  <c r="BR163" i="29"/>
  <c r="BQ163" i="29"/>
  <c r="BP163" i="29"/>
  <c r="BO163" i="29"/>
  <c r="BN163" i="29"/>
  <c r="BM163" i="29"/>
  <c r="BL163" i="29"/>
  <c r="BK163" i="29"/>
  <c r="BJ163" i="29"/>
  <c r="BI163" i="29"/>
  <c r="BH163" i="29"/>
  <c r="BG163" i="29"/>
  <c r="BF163" i="29"/>
  <c r="BE163" i="29"/>
  <c r="BD163" i="29"/>
  <c r="BC163" i="29"/>
  <c r="BB163" i="29"/>
  <c r="BA163" i="29"/>
  <c r="AZ163" i="29"/>
  <c r="AY163" i="29"/>
  <c r="AX163" i="29"/>
  <c r="AW163" i="29"/>
  <c r="AV163" i="29"/>
  <c r="AU163" i="29"/>
  <c r="AT163" i="29"/>
  <c r="AS163" i="29"/>
  <c r="AR163" i="29"/>
  <c r="AQ163" i="29"/>
  <c r="AP163" i="29"/>
  <c r="AO163" i="29"/>
  <c r="AN163" i="29"/>
  <c r="AM163" i="29"/>
  <c r="AL163" i="29"/>
  <c r="AK163" i="29"/>
  <c r="AJ163" i="29"/>
  <c r="AI163" i="29"/>
  <c r="AH163" i="29"/>
  <c r="AG163" i="29"/>
  <c r="AF163" i="29"/>
  <c r="AE163" i="29"/>
  <c r="AD163" i="29"/>
  <c r="AC163" i="29"/>
  <c r="AB163" i="29"/>
  <c r="AA163" i="29"/>
  <c r="Z163" i="29"/>
  <c r="Y163" i="29"/>
  <c r="X163" i="29"/>
  <c r="W163" i="29"/>
  <c r="V163" i="29"/>
  <c r="U163" i="29"/>
  <c r="T163" i="29"/>
  <c r="S163" i="29"/>
  <c r="R163" i="29"/>
  <c r="Q163" i="29"/>
  <c r="P163" i="29"/>
  <c r="O163" i="29"/>
  <c r="N163" i="29"/>
  <c r="M163" i="29"/>
  <c r="L163" i="29"/>
  <c r="K163" i="29"/>
  <c r="J163" i="29"/>
  <c r="I163" i="29"/>
  <c r="H163" i="29"/>
  <c r="G163" i="29"/>
  <c r="F163" i="29"/>
  <c r="E163" i="29"/>
  <c r="D163" i="29"/>
  <c r="BW161" i="29"/>
  <c r="BV161" i="29"/>
  <c r="BT161" i="29"/>
  <c r="BS161" i="29"/>
  <c r="BQ161" i="29"/>
  <c r="BP161" i="29"/>
  <c r="BO161" i="29"/>
  <c r="BN161" i="29"/>
  <c r="BL161" i="29"/>
  <c r="BK161" i="29"/>
  <c r="BI161" i="29"/>
  <c r="BH161" i="29"/>
  <c r="BG161" i="29"/>
  <c r="BF161" i="29"/>
  <c r="BD161" i="29"/>
  <c r="BC161" i="29"/>
  <c r="BA161" i="29"/>
  <c r="AZ161" i="29"/>
  <c r="AY161" i="29"/>
  <c r="AX161" i="29"/>
  <c r="AV161" i="29"/>
  <c r="AU161" i="29"/>
  <c r="AS161" i="29"/>
  <c r="AR161" i="29"/>
  <c r="AQ161" i="29"/>
  <c r="AP161" i="29"/>
  <c r="AN161" i="29"/>
  <c r="AM161" i="29"/>
  <c r="AK161" i="29"/>
  <c r="AJ161" i="29"/>
  <c r="AI161" i="29"/>
  <c r="AH161" i="29"/>
  <c r="AF161" i="29"/>
  <c r="AE161" i="29"/>
  <c r="AC161" i="29"/>
  <c r="AB161" i="29"/>
  <c r="AA161" i="29"/>
  <c r="Z161" i="29"/>
  <c r="X161" i="29"/>
  <c r="W161" i="29"/>
  <c r="U161" i="29"/>
  <c r="T161" i="29"/>
  <c r="S161" i="29"/>
  <c r="R161" i="29"/>
  <c r="P161" i="29"/>
  <c r="O161" i="29"/>
  <c r="M161" i="29"/>
  <c r="L161" i="29"/>
  <c r="K161" i="29"/>
  <c r="J161" i="29"/>
  <c r="H161" i="29"/>
  <c r="G161" i="29"/>
  <c r="E161" i="29"/>
  <c r="D161" i="29"/>
  <c r="BW160" i="29"/>
  <c r="BV160" i="29"/>
  <c r="BU160" i="29"/>
  <c r="BT160" i="29"/>
  <c r="BS160" i="29"/>
  <c r="BR160" i="29"/>
  <c r="BQ160" i="29"/>
  <c r="BP160" i="29"/>
  <c r="BO160" i="29"/>
  <c r="BN160" i="29"/>
  <c r="BM160" i="29"/>
  <c r="BL160" i="29"/>
  <c r="BK160" i="29"/>
  <c r="BJ160" i="29"/>
  <c r="BI160" i="29"/>
  <c r="BH160" i="29"/>
  <c r="BG160" i="29"/>
  <c r="BF160" i="29"/>
  <c r="BE160" i="29"/>
  <c r="BD160" i="29"/>
  <c r="BC160" i="29"/>
  <c r="BB160" i="29"/>
  <c r="BA160" i="29"/>
  <c r="AZ160" i="29"/>
  <c r="AY160" i="29"/>
  <c r="AX160" i="29"/>
  <c r="AW160" i="29"/>
  <c r="AV160" i="29"/>
  <c r="AU160" i="29"/>
  <c r="AT160" i="29"/>
  <c r="AS160" i="29"/>
  <c r="AR160" i="29"/>
  <c r="AQ160" i="29"/>
  <c r="AP160" i="29"/>
  <c r="AO160" i="29"/>
  <c r="AN160" i="29"/>
  <c r="AM160" i="29"/>
  <c r="AL160" i="29"/>
  <c r="AK160" i="29"/>
  <c r="AJ160" i="29"/>
  <c r="AI160" i="29"/>
  <c r="AH160" i="29"/>
  <c r="AG160" i="29"/>
  <c r="AF160" i="29"/>
  <c r="AE160" i="29"/>
  <c r="AD160" i="29"/>
  <c r="AC160" i="29"/>
  <c r="AB160" i="29"/>
  <c r="AA160" i="29"/>
  <c r="Z160" i="29"/>
  <c r="Y160" i="29"/>
  <c r="X160" i="29"/>
  <c r="W160" i="29"/>
  <c r="V160" i="29"/>
  <c r="U160" i="29"/>
  <c r="T160" i="29"/>
  <c r="S160" i="29"/>
  <c r="R160" i="29"/>
  <c r="Q160" i="29"/>
  <c r="P160" i="29"/>
  <c r="O160" i="29"/>
  <c r="N160" i="29"/>
  <c r="M160" i="29"/>
  <c r="L160" i="29"/>
  <c r="K160" i="29"/>
  <c r="J160" i="29"/>
  <c r="I160" i="29"/>
  <c r="H160" i="29"/>
  <c r="G160" i="29"/>
  <c r="F160" i="29"/>
  <c r="E160" i="29"/>
  <c r="D160" i="29"/>
  <c r="BW159" i="29"/>
  <c r="BV159" i="29"/>
  <c r="BU159" i="29"/>
  <c r="BT159" i="29"/>
  <c r="BS159" i="29"/>
  <c r="BR159" i="29"/>
  <c r="BQ159" i="29"/>
  <c r="BP159" i="29"/>
  <c r="BO159" i="29"/>
  <c r="BN159" i="29"/>
  <c r="BM159" i="29"/>
  <c r="BL159" i="29"/>
  <c r="BK159" i="29"/>
  <c r="BJ159" i="29"/>
  <c r="BI159" i="29"/>
  <c r="BH159" i="29"/>
  <c r="BG159" i="29"/>
  <c r="BF159" i="29"/>
  <c r="BE159" i="29"/>
  <c r="BD159" i="29"/>
  <c r="BC159" i="29"/>
  <c r="BB159" i="29"/>
  <c r="BA159" i="29"/>
  <c r="AZ159" i="29"/>
  <c r="AY159" i="29"/>
  <c r="AX159" i="29"/>
  <c r="AW159" i="29"/>
  <c r="AV159" i="29"/>
  <c r="AU159" i="29"/>
  <c r="AT159" i="29"/>
  <c r="AS159" i="29"/>
  <c r="AR159" i="29"/>
  <c r="AQ159" i="29"/>
  <c r="AP159" i="29"/>
  <c r="AO159" i="29"/>
  <c r="AN159" i="29"/>
  <c r="AM159" i="29"/>
  <c r="AL159" i="29"/>
  <c r="AK159" i="29"/>
  <c r="AJ159" i="29"/>
  <c r="AI159" i="29"/>
  <c r="AH159" i="29"/>
  <c r="AG159" i="29"/>
  <c r="AF159" i="29"/>
  <c r="AE159" i="29"/>
  <c r="AD159" i="29"/>
  <c r="AC159" i="29"/>
  <c r="AB159" i="29"/>
  <c r="AA159" i="29"/>
  <c r="Z159" i="29"/>
  <c r="Y159" i="29"/>
  <c r="X159" i="29"/>
  <c r="W159" i="29"/>
  <c r="V159" i="29"/>
  <c r="U159" i="29"/>
  <c r="T159" i="29"/>
  <c r="S159" i="29"/>
  <c r="R159" i="29"/>
  <c r="Q159" i="29"/>
  <c r="P159" i="29"/>
  <c r="O159" i="29"/>
  <c r="N159" i="29"/>
  <c r="M159" i="29"/>
  <c r="L159" i="29"/>
  <c r="K159" i="29"/>
  <c r="J159" i="29"/>
  <c r="I159" i="29"/>
  <c r="H159" i="29"/>
  <c r="G159" i="29"/>
  <c r="F159" i="29"/>
  <c r="E159" i="29"/>
  <c r="D159" i="29"/>
  <c r="BW158" i="29"/>
  <c r="BV158" i="29"/>
  <c r="BT158" i="29"/>
  <c r="BS158" i="29"/>
  <c r="BQ158" i="29"/>
  <c r="BP158" i="29"/>
  <c r="BO158" i="29"/>
  <c r="BN158" i="29"/>
  <c r="BL158" i="29"/>
  <c r="BK158" i="29"/>
  <c r="BI158" i="29"/>
  <c r="BH158" i="29"/>
  <c r="BG158" i="29"/>
  <c r="BF158" i="29"/>
  <c r="BD158" i="29"/>
  <c r="BC158" i="29"/>
  <c r="BA158" i="29"/>
  <c r="AZ158" i="29"/>
  <c r="AY158" i="29"/>
  <c r="AX158" i="29"/>
  <c r="AV158" i="29"/>
  <c r="AU158" i="29"/>
  <c r="AS158" i="29"/>
  <c r="AR158" i="29"/>
  <c r="AQ158" i="29"/>
  <c r="AP158" i="29"/>
  <c r="AN158" i="29"/>
  <c r="AM158" i="29"/>
  <c r="AK158" i="29"/>
  <c r="AJ158" i="29"/>
  <c r="AI158" i="29"/>
  <c r="AH158" i="29"/>
  <c r="AF158" i="29"/>
  <c r="AE158" i="29"/>
  <c r="AC158" i="29"/>
  <c r="AB158" i="29"/>
  <c r="AA158" i="29"/>
  <c r="Z158" i="29"/>
  <c r="X158" i="29"/>
  <c r="W158" i="29"/>
  <c r="U158" i="29"/>
  <c r="T158" i="29"/>
  <c r="S158" i="29"/>
  <c r="R158" i="29"/>
  <c r="P158" i="29"/>
  <c r="O158" i="29"/>
  <c r="M158" i="29"/>
  <c r="L158" i="29"/>
  <c r="K158" i="29"/>
  <c r="J158" i="29"/>
  <c r="H158" i="29"/>
  <c r="G158" i="29"/>
  <c r="E158" i="29"/>
  <c r="D158" i="29"/>
  <c r="BW157" i="29"/>
  <c r="BV157" i="29"/>
  <c r="BT157" i="29"/>
  <c r="BS157" i="29"/>
  <c r="BQ157" i="29"/>
  <c r="BP157" i="29"/>
  <c r="BO157" i="29"/>
  <c r="BN157" i="29"/>
  <c r="BL157" i="29"/>
  <c r="BK157" i="29"/>
  <c r="BI157" i="29"/>
  <c r="BH157" i="29"/>
  <c r="BG157" i="29"/>
  <c r="BF157" i="29"/>
  <c r="BD157" i="29"/>
  <c r="BC157" i="29"/>
  <c r="BA157" i="29"/>
  <c r="AZ157" i="29"/>
  <c r="AY157" i="29"/>
  <c r="AX157" i="29"/>
  <c r="AV157" i="29"/>
  <c r="AU157" i="29"/>
  <c r="AS157" i="29"/>
  <c r="AR157" i="29"/>
  <c r="AQ157" i="29"/>
  <c r="AP157" i="29"/>
  <c r="AN157" i="29"/>
  <c r="AM157" i="29"/>
  <c r="AK157" i="29"/>
  <c r="AJ157" i="29"/>
  <c r="AI157" i="29"/>
  <c r="AH157" i="29"/>
  <c r="AF157" i="29"/>
  <c r="AE157" i="29"/>
  <c r="AC157" i="29"/>
  <c r="AB157" i="29"/>
  <c r="AA157" i="29"/>
  <c r="Z157" i="29"/>
  <c r="X157" i="29"/>
  <c r="W157" i="29"/>
  <c r="U157" i="29"/>
  <c r="T157" i="29"/>
  <c r="S157" i="29"/>
  <c r="R157" i="29"/>
  <c r="P157" i="29"/>
  <c r="O157" i="29"/>
  <c r="M157" i="29"/>
  <c r="L157" i="29"/>
  <c r="K157" i="29"/>
  <c r="J157" i="29"/>
  <c r="H157" i="29"/>
  <c r="G157" i="29"/>
  <c r="E157" i="29"/>
  <c r="D157" i="29"/>
  <c r="BW156" i="29"/>
  <c r="BV156" i="29"/>
  <c r="BU156" i="29"/>
  <c r="BT156" i="29"/>
  <c r="BS156" i="29"/>
  <c r="BR156" i="29"/>
  <c r="BQ156" i="29"/>
  <c r="BP156" i="29"/>
  <c r="BO156" i="29"/>
  <c r="BN156" i="29"/>
  <c r="BM156" i="29"/>
  <c r="BL156" i="29"/>
  <c r="BK156" i="29"/>
  <c r="BJ156" i="29"/>
  <c r="BI156" i="29"/>
  <c r="BH156" i="29"/>
  <c r="BG156" i="29"/>
  <c r="BF156" i="29"/>
  <c r="BE156" i="29"/>
  <c r="BD156" i="29"/>
  <c r="BC156" i="29"/>
  <c r="BB156" i="29"/>
  <c r="BA156" i="29"/>
  <c r="AZ156" i="29"/>
  <c r="AY156" i="29"/>
  <c r="AX156" i="29"/>
  <c r="AW156" i="29"/>
  <c r="AV156" i="29"/>
  <c r="AU156" i="29"/>
  <c r="AT156" i="29"/>
  <c r="AS156" i="29"/>
  <c r="AR156" i="29"/>
  <c r="AQ156" i="29"/>
  <c r="AP156" i="29"/>
  <c r="AO156" i="29"/>
  <c r="AN156" i="29"/>
  <c r="AM156" i="29"/>
  <c r="AL156" i="29"/>
  <c r="AK156" i="29"/>
  <c r="AJ156" i="29"/>
  <c r="AI156" i="29"/>
  <c r="AH156" i="29"/>
  <c r="AG156" i="29"/>
  <c r="AF156" i="29"/>
  <c r="AE156" i="29"/>
  <c r="AD156" i="29"/>
  <c r="AC156" i="29"/>
  <c r="AB156" i="29"/>
  <c r="AA156" i="29"/>
  <c r="Z156" i="29"/>
  <c r="Y156" i="29"/>
  <c r="X156" i="29"/>
  <c r="W156" i="29"/>
  <c r="V156" i="29"/>
  <c r="U156" i="29"/>
  <c r="T156" i="29"/>
  <c r="S156" i="29"/>
  <c r="R156" i="29"/>
  <c r="Q156" i="29"/>
  <c r="P156" i="29"/>
  <c r="O156" i="29"/>
  <c r="N156" i="29"/>
  <c r="M156" i="29"/>
  <c r="L156" i="29"/>
  <c r="K156" i="29"/>
  <c r="J156" i="29"/>
  <c r="I156" i="29"/>
  <c r="H156" i="29"/>
  <c r="G156" i="29"/>
  <c r="F156" i="29"/>
  <c r="E156" i="29"/>
  <c r="D156" i="29"/>
  <c r="BW155" i="29"/>
  <c r="BV155" i="29"/>
  <c r="BU155" i="29"/>
  <c r="BT155" i="29"/>
  <c r="BS155" i="29"/>
  <c r="BR155" i="29"/>
  <c r="BQ155" i="29"/>
  <c r="BP155" i="29"/>
  <c r="BO155" i="29"/>
  <c r="BN155" i="29"/>
  <c r="BM155" i="29"/>
  <c r="BL155" i="29"/>
  <c r="BK155" i="29"/>
  <c r="BJ155" i="29"/>
  <c r="BI155" i="29"/>
  <c r="BH155" i="29"/>
  <c r="BG155" i="29"/>
  <c r="BF155" i="29"/>
  <c r="BE155" i="29"/>
  <c r="BD155" i="29"/>
  <c r="BC155" i="29"/>
  <c r="BB155" i="29"/>
  <c r="BA155" i="29"/>
  <c r="AZ155" i="29"/>
  <c r="AY155" i="29"/>
  <c r="AX155" i="29"/>
  <c r="AW155" i="29"/>
  <c r="AV155" i="29"/>
  <c r="AU155" i="29"/>
  <c r="AT155" i="29"/>
  <c r="AS155" i="29"/>
  <c r="AR155" i="29"/>
  <c r="AQ155" i="29"/>
  <c r="AP155" i="29"/>
  <c r="AO155" i="29"/>
  <c r="AN155" i="29"/>
  <c r="AM155" i="29"/>
  <c r="AL155" i="29"/>
  <c r="AK155" i="29"/>
  <c r="AJ155" i="29"/>
  <c r="AI155" i="29"/>
  <c r="AH155" i="29"/>
  <c r="AG155" i="29"/>
  <c r="AF155" i="29"/>
  <c r="AE155" i="29"/>
  <c r="AD155" i="29"/>
  <c r="AC155" i="29"/>
  <c r="AB155" i="29"/>
  <c r="AA155" i="29"/>
  <c r="Z155" i="29"/>
  <c r="Y155" i="29"/>
  <c r="X155" i="29"/>
  <c r="W155" i="29"/>
  <c r="V155" i="29"/>
  <c r="U155" i="29"/>
  <c r="T155" i="29"/>
  <c r="S155" i="29"/>
  <c r="R155" i="29"/>
  <c r="Q155" i="29"/>
  <c r="P155" i="29"/>
  <c r="O155" i="29"/>
  <c r="N155" i="29"/>
  <c r="M155" i="29"/>
  <c r="L155" i="29"/>
  <c r="K155" i="29"/>
  <c r="J155" i="29"/>
  <c r="I155" i="29"/>
  <c r="H155" i="29"/>
  <c r="G155" i="29"/>
  <c r="F155" i="29"/>
  <c r="E155" i="29"/>
  <c r="D155" i="29"/>
  <c r="BW153" i="29"/>
  <c r="BV153" i="29"/>
  <c r="BU153" i="29"/>
  <c r="BT153" i="29"/>
  <c r="BS153" i="29"/>
  <c r="BR153" i="29"/>
  <c r="BQ153" i="29"/>
  <c r="BP153" i="29"/>
  <c r="BO153" i="29"/>
  <c r="BN153" i="29"/>
  <c r="BM153" i="29"/>
  <c r="BL153" i="29"/>
  <c r="BK153" i="29"/>
  <c r="BJ153" i="29"/>
  <c r="BI153" i="29"/>
  <c r="BH153" i="29"/>
  <c r="BG153" i="29"/>
  <c r="BF153" i="29"/>
  <c r="BE153" i="29"/>
  <c r="BD153" i="29"/>
  <c r="BC153" i="29"/>
  <c r="BB153" i="29"/>
  <c r="BA153" i="29"/>
  <c r="AZ153" i="29"/>
  <c r="AY153" i="29"/>
  <c r="AX153" i="29"/>
  <c r="AW153" i="29"/>
  <c r="AV153" i="29"/>
  <c r="AU153" i="29"/>
  <c r="AT153" i="29"/>
  <c r="AS153" i="29"/>
  <c r="AR153" i="29"/>
  <c r="AQ153" i="29"/>
  <c r="AP153" i="29"/>
  <c r="AO153" i="29"/>
  <c r="AN153" i="29"/>
  <c r="AM153" i="29"/>
  <c r="AL153" i="29"/>
  <c r="AK153" i="29"/>
  <c r="AJ153" i="29"/>
  <c r="AI153" i="29"/>
  <c r="AH153" i="29"/>
  <c r="AG153" i="29"/>
  <c r="AF153" i="29"/>
  <c r="AE153" i="29"/>
  <c r="AD153" i="29"/>
  <c r="AC153" i="29"/>
  <c r="AB153" i="29"/>
  <c r="AA153" i="29"/>
  <c r="Z153" i="29"/>
  <c r="Y153" i="29"/>
  <c r="X153" i="29"/>
  <c r="W153" i="29"/>
  <c r="V153" i="29"/>
  <c r="U153" i="29"/>
  <c r="T153" i="29"/>
  <c r="S153" i="29"/>
  <c r="R153" i="29"/>
  <c r="Q153" i="29"/>
  <c r="P153" i="29"/>
  <c r="O153" i="29"/>
  <c r="N153" i="29"/>
  <c r="M153" i="29"/>
  <c r="L153" i="29"/>
  <c r="K153" i="29"/>
  <c r="J153" i="29"/>
  <c r="I153" i="29"/>
  <c r="H153" i="29"/>
  <c r="G153" i="29"/>
  <c r="F153" i="29"/>
  <c r="E153" i="29"/>
  <c r="D153" i="29"/>
  <c r="BW152" i="29"/>
  <c r="BV152" i="29"/>
  <c r="BU152" i="29"/>
  <c r="BT152" i="29"/>
  <c r="BS152" i="29"/>
  <c r="BR152" i="29"/>
  <c r="BQ152" i="29"/>
  <c r="BP152" i="29"/>
  <c r="BO152" i="29"/>
  <c r="BN152" i="29"/>
  <c r="BM152" i="29"/>
  <c r="BL152" i="29"/>
  <c r="BK152" i="29"/>
  <c r="BJ152" i="29"/>
  <c r="BI152" i="29"/>
  <c r="BH152" i="29"/>
  <c r="BG152" i="29"/>
  <c r="BF152" i="29"/>
  <c r="BE152" i="29"/>
  <c r="BD152" i="29"/>
  <c r="BC152" i="29"/>
  <c r="BB152" i="29"/>
  <c r="BA152" i="29"/>
  <c r="AZ152" i="29"/>
  <c r="AY152" i="29"/>
  <c r="AX152" i="29"/>
  <c r="AW152" i="29"/>
  <c r="AV152" i="29"/>
  <c r="AU152" i="29"/>
  <c r="AT152" i="29"/>
  <c r="AS152" i="29"/>
  <c r="AR152" i="29"/>
  <c r="AQ152" i="29"/>
  <c r="AP152" i="29"/>
  <c r="AO152" i="29"/>
  <c r="AN152" i="29"/>
  <c r="AM152" i="29"/>
  <c r="AL152" i="29"/>
  <c r="AK152" i="29"/>
  <c r="AJ152" i="29"/>
  <c r="AI152" i="29"/>
  <c r="AH152" i="29"/>
  <c r="AG152" i="29"/>
  <c r="AF152" i="29"/>
  <c r="AE152" i="29"/>
  <c r="AD152" i="29"/>
  <c r="AC152" i="29"/>
  <c r="AB152" i="29"/>
  <c r="AA152" i="29"/>
  <c r="Z152" i="29"/>
  <c r="Y152" i="29"/>
  <c r="X152" i="29"/>
  <c r="W152" i="29"/>
  <c r="V152" i="29"/>
  <c r="U152" i="29"/>
  <c r="T152" i="29"/>
  <c r="S152" i="29"/>
  <c r="R152" i="29"/>
  <c r="Q152" i="29"/>
  <c r="P152" i="29"/>
  <c r="O152" i="29"/>
  <c r="N152" i="29"/>
  <c r="M152" i="29"/>
  <c r="L152" i="29"/>
  <c r="K152" i="29"/>
  <c r="J152" i="29"/>
  <c r="I152" i="29"/>
  <c r="H152" i="29"/>
  <c r="G152" i="29"/>
  <c r="F152" i="29"/>
  <c r="E152" i="29"/>
  <c r="D152" i="29"/>
  <c r="BW151" i="29"/>
  <c r="BV151" i="29"/>
  <c r="BU151" i="29"/>
  <c r="BT151" i="29"/>
  <c r="BS151" i="29"/>
  <c r="BR151" i="29"/>
  <c r="BQ151" i="29"/>
  <c r="BP151" i="29"/>
  <c r="BO151" i="29"/>
  <c r="BN151" i="29"/>
  <c r="BM151" i="29"/>
  <c r="BL151" i="29"/>
  <c r="BK151" i="29"/>
  <c r="BJ151" i="29"/>
  <c r="BI151" i="29"/>
  <c r="BH151" i="29"/>
  <c r="BG151" i="29"/>
  <c r="BF151" i="29"/>
  <c r="BE151" i="29"/>
  <c r="BD151" i="29"/>
  <c r="BC151" i="29"/>
  <c r="BB151" i="29"/>
  <c r="BA151" i="29"/>
  <c r="AZ151" i="29"/>
  <c r="AY151" i="29"/>
  <c r="AX151" i="29"/>
  <c r="AW151" i="29"/>
  <c r="AV151" i="29"/>
  <c r="AU151" i="29"/>
  <c r="AT151" i="29"/>
  <c r="AS151" i="29"/>
  <c r="AR151" i="29"/>
  <c r="AQ151" i="29"/>
  <c r="AP151" i="29"/>
  <c r="AO151" i="29"/>
  <c r="AN151" i="29"/>
  <c r="AM151" i="29"/>
  <c r="AL151" i="29"/>
  <c r="AK151" i="29"/>
  <c r="AJ151" i="29"/>
  <c r="AI151" i="29"/>
  <c r="AH151" i="29"/>
  <c r="AG151" i="29"/>
  <c r="AF151" i="29"/>
  <c r="AE151" i="29"/>
  <c r="AD151" i="29"/>
  <c r="AC151" i="29"/>
  <c r="AB151" i="29"/>
  <c r="AA151" i="29"/>
  <c r="Z151" i="29"/>
  <c r="Y151" i="29"/>
  <c r="X151" i="29"/>
  <c r="W151" i="29"/>
  <c r="V151" i="29"/>
  <c r="U151" i="29"/>
  <c r="T151" i="29"/>
  <c r="S151" i="29"/>
  <c r="R151" i="29"/>
  <c r="Q151" i="29"/>
  <c r="P151" i="29"/>
  <c r="O151" i="29"/>
  <c r="N151" i="29"/>
  <c r="M151" i="29"/>
  <c r="L151" i="29"/>
  <c r="K151" i="29"/>
  <c r="J151" i="29"/>
  <c r="I151" i="29"/>
  <c r="H151" i="29"/>
  <c r="G151" i="29"/>
  <c r="F151" i="29"/>
  <c r="E151" i="29"/>
  <c r="D151" i="29"/>
  <c r="BW148" i="29"/>
  <c r="BV148" i="29"/>
  <c r="BU148" i="29"/>
  <c r="BT148" i="29"/>
  <c r="BS148" i="29"/>
  <c r="BR148" i="29"/>
  <c r="BQ148" i="29"/>
  <c r="BP148" i="29"/>
  <c r="BO148" i="29"/>
  <c r="BN148" i="29"/>
  <c r="BM148" i="29"/>
  <c r="BL148" i="29"/>
  <c r="BK148" i="29"/>
  <c r="BJ148" i="29"/>
  <c r="BI148" i="29"/>
  <c r="BH148" i="29"/>
  <c r="BG148" i="29"/>
  <c r="BF148" i="29"/>
  <c r="BE148" i="29"/>
  <c r="BD148" i="29"/>
  <c r="BC148" i="29"/>
  <c r="BB148" i="29"/>
  <c r="BA148" i="29"/>
  <c r="AZ148" i="29"/>
  <c r="AY148" i="29"/>
  <c r="AX148" i="29"/>
  <c r="AW148" i="29"/>
  <c r="AV148" i="29"/>
  <c r="AU148" i="29"/>
  <c r="AT148" i="29"/>
  <c r="AS148" i="29"/>
  <c r="AR148" i="29"/>
  <c r="AQ148" i="29"/>
  <c r="AP148" i="29"/>
  <c r="AO148" i="29"/>
  <c r="AN148" i="29"/>
  <c r="AM148" i="29"/>
  <c r="AL148" i="29"/>
  <c r="AK148" i="29"/>
  <c r="AJ148" i="29"/>
  <c r="AI148" i="29"/>
  <c r="AH148" i="29"/>
  <c r="AG148" i="29"/>
  <c r="AF148" i="29"/>
  <c r="AE148" i="29"/>
  <c r="AD148" i="29"/>
  <c r="AC148" i="29"/>
  <c r="AB148" i="29"/>
  <c r="AA148" i="29"/>
  <c r="Z148" i="29"/>
  <c r="Y148" i="29"/>
  <c r="X148" i="29"/>
  <c r="W148" i="29"/>
  <c r="V148" i="29"/>
  <c r="U148" i="29"/>
  <c r="T148" i="29"/>
  <c r="S148" i="29"/>
  <c r="R148" i="29"/>
  <c r="Q148" i="29"/>
  <c r="P148" i="29"/>
  <c r="O148" i="29"/>
  <c r="N148" i="29"/>
  <c r="M148" i="29"/>
  <c r="L148" i="29"/>
  <c r="K148" i="29"/>
  <c r="J148" i="29"/>
  <c r="I148" i="29"/>
  <c r="H148" i="29"/>
  <c r="G148" i="29"/>
  <c r="F148" i="29"/>
  <c r="E148" i="29"/>
  <c r="D148" i="29"/>
  <c r="BW147" i="29"/>
  <c r="BV147" i="29"/>
  <c r="BU147" i="29"/>
  <c r="BT147" i="29"/>
  <c r="BS147" i="29"/>
  <c r="BR147" i="29"/>
  <c r="BQ147" i="29"/>
  <c r="BP147" i="29"/>
  <c r="BO147" i="29"/>
  <c r="BN147" i="29"/>
  <c r="BM147" i="29"/>
  <c r="BL147" i="29"/>
  <c r="BK147" i="29"/>
  <c r="BJ147" i="29"/>
  <c r="BI147" i="29"/>
  <c r="BH147" i="29"/>
  <c r="BG147" i="29"/>
  <c r="BF147" i="29"/>
  <c r="BE147" i="29"/>
  <c r="BD147" i="29"/>
  <c r="BC147" i="29"/>
  <c r="BB147" i="29"/>
  <c r="BA147" i="29"/>
  <c r="AZ147" i="29"/>
  <c r="AY147" i="29"/>
  <c r="AX147" i="29"/>
  <c r="AW147" i="29"/>
  <c r="AV147" i="29"/>
  <c r="AU147" i="29"/>
  <c r="AT147" i="29"/>
  <c r="AS147" i="29"/>
  <c r="AR147" i="29"/>
  <c r="AQ147" i="29"/>
  <c r="AP147" i="29"/>
  <c r="AO147" i="29"/>
  <c r="AN147" i="29"/>
  <c r="AM147" i="29"/>
  <c r="AL147" i="29"/>
  <c r="AK147" i="29"/>
  <c r="AJ147" i="29"/>
  <c r="AI147" i="29"/>
  <c r="AH147" i="29"/>
  <c r="AG147" i="29"/>
  <c r="AF147" i="29"/>
  <c r="AE147" i="29"/>
  <c r="AD147" i="29"/>
  <c r="AC147" i="29"/>
  <c r="AB147" i="29"/>
  <c r="AA147" i="29"/>
  <c r="Z147" i="29"/>
  <c r="Y147" i="29"/>
  <c r="X147" i="29"/>
  <c r="W147" i="29"/>
  <c r="V147" i="29"/>
  <c r="U147" i="29"/>
  <c r="T147" i="29"/>
  <c r="S147" i="29"/>
  <c r="R147" i="29"/>
  <c r="Q147" i="29"/>
  <c r="P147" i="29"/>
  <c r="O147" i="29"/>
  <c r="N147" i="29"/>
  <c r="M147" i="29"/>
  <c r="L147" i="29"/>
  <c r="K147" i="29"/>
  <c r="J147" i="29"/>
  <c r="I147" i="29"/>
  <c r="H147" i="29"/>
  <c r="G147" i="29"/>
  <c r="F147" i="29"/>
  <c r="E147" i="29"/>
  <c r="D147" i="29"/>
  <c r="BW146" i="29"/>
  <c r="BV146" i="29"/>
  <c r="BU146" i="29"/>
  <c r="BT146" i="29"/>
  <c r="BS146" i="29"/>
  <c r="BR146" i="29"/>
  <c r="BQ146" i="29"/>
  <c r="BP146" i="29"/>
  <c r="BO146" i="29"/>
  <c r="BN146" i="29"/>
  <c r="BM146" i="29"/>
  <c r="BL146" i="29"/>
  <c r="BK146" i="29"/>
  <c r="BJ146" i="29"/>
  <c r="BI146" i="29"/>
  <c r="BH146" i="29"/>
  <c r="BG146" i="29"/>
  <c r="BF146" i="29"/>
  <c r="BE146" i="29"/>
  <c r="BD146" i="29"/>
  <c r="BC146" i="29"/>
  <c r="BB146" i="29"/>
  <c r="BA146" i="29"/>
  <c r="AZ146" i="29"/>
  <c r="AY146" i="29"/>
  <c r="AX146" i="29"/>
  <c r="AW146" i="29"/>
  <c r="AV146" i="29"/>
  <c r="AU146" i="29"/>
  <c r="AT146" i="29"/>
  <c r="AS146" i="29"/>
  <c r="AR146" i="29"/>
  <c r="AQ146" i="29"/>
  <c r="AP146" i="29"/>
  <c r="AO146" i="29"/>
  <c r="AN146" i="29"/>
  <c r="AM146" i="29"/>
  <c r="AL146" i="29"/>
  <c r="AK146" i="29"/>
  <c r="AJ146" i="29"/>
  <c r="AI146" i="29"/>
  <c r="AH146" i="29"/>
  <c r="AG146" i="29"/>
  <c r="AF146" i="29"/>
  <c r="AE146" i="29"/>
  <c r="AD146" i="29"/>
  <c r="AC146" i="29"/>
  <c r="AB146" i="29"/>
  <c r="AA146" i="29"/>
  <c r="Z146" i="29"/>
  <c r="Y146" i="29"/>
  <c r="X146" i="29"/>
  <c r="W146" i="29"/>
  <c r="V146" i="29"/>
  <c r="U146" i="29"/>
  <c r="T146" i="29"/>
  <c r="S146" i="29"/>
  <c r="R146" i="29"/>
  <c r="Q146" i="29"/>
  <c r="P146" i="29"/>
  <c r="O146" i="29"/>
  <c r="N146" i="29"/>
  <c r="M146" i="29"/>
  <c r="L146" i="29"/>
  <c r="K146" i="29"/>
  <c r="J146" i="29"/>
  <c r="I146" i="29"/>
  <c r="H146" i="29"/>
  <c r="G146" i="29"/>
  <c r="F146" i="29"/>
  <c r="E146" i="29"/>
  <c r="D146" i="29"/>
  <c r="BW145" i="29"/>
  <c r="BV145" i="29"/>
  <c r="BU145" i="29"/>
  <c r="BT145" i="29"/>
  <c r="BS145" i="29"/>
  <c r="BR145" i="29"/>
  <c r="BQ145" i="29"/>
  <c r="BP145" i="29"/>
  <c r="BO145" i="29"/>
  <c r="BN145" i="29"/>
  <c r="BM145" i="29"/>
  <c r="BL145" i="29"/>
  <c r="BK145" i="29"/>
  <c r="BJ145" i="29"/>
  <c r="BI145" i="29"/>
  <c r="BH145" i="29"/>
  <c r="BG145" i="29"/>
  <c r="BF145" i="29"/>
  <c r="BE145" i="29"/>
  <c r="BD145" i="29"/>
  <c r="BC145" i="29"/>
  <c r="BB145" i="29"/>
  <c r="BA145" i="29"/>
  <c r="AZ145" i="29"/>
  <c r="AY145" i="29"/>
  <c r="AX145" i="29"/>
  <c r="AW145" i="29"/>
  <c r="AV145" i="29"/>
  <c r="AU145" i="29"/>
  <c r="AT145" i="29"/>
  <c r="AS145" i="29"/>
  <c r="AR145" i="29"/>
  <c r="AQ145" i="29"/>
  <c r="AP145" i="29"/>
  <c r="AO145" i="29"/>
  <c r="AN145" i="29"/>
  <c r="AM145" i="29"/>
  <c r="AL145" i="29"/>
  <c r="AK145" i="29"/>
  <c r="AJ145" i="29"/>
  <c r="AI145" i="29"/>
  <c r="AH145" i="29"/>
  <c r="AG145" i="29"/>
  <c r="AF145" i="29"/>
  <c r="AE145" i="29"/>
  <c r="AD145" i="29"/>
  <c r="AC145" i="29"/>
  <c r="AB145" i="29"/>
  <c r="AA145" i="29"/>
  <c r="Z145" i="29"/>
  <c r="Y145" i="29"/>
  <c r="X145" i="29"/>
  <c r="W145" i="29"/>
  <c r="V145" i="29"/>
  <c r="U145" i="29"/>
  <c r="T145" i="29"/>
  <c r="S145" i="29"/>
  <c r="R145" i="29"/>
  <c r="Q145" i="29"/>
  <c r="P145" i="29"/>
  <c r="O145" i="29"/>
  <c r="N145" i="29"/>
  <c r="M145" i="29"/>
  <c r="L145" i="29"/>
  <c r="K145" i="29"/>
  <c r="J145" i="29"/>
  <c r="I145" i="29"/>
  <c r="H145" i="29"/>
  <c r="G145" i="29"/>
  <c r="F145" i="29"/>
  <c r="E145" i="29"/>
  <c r="D145" i="29"/>
  <c r="BW144" i="29"/>
  <c r="BV144" i="29"/>
  <c r="BU144" i="29"/>
  <c r="BT144" i="29"/>
  <c r="BS144" i="29"/>
  <c r="BR144" i="29"/>
  <c r="BQ144" i="29"/>
  <c r="BP144" i="29"/>
  <c r="BO144" i="29"/>
  <c r="BN144" i="29"/>
  <c r="BM144" i="29"/>
  <c r="BL144" i="29"/>
  <c r="BK144" i="29"/>
  <c r="BJ144" i="29"/>
  <c r="BI144" i="29"/>
  <c r="BH144" i="29"/>
  <c r="BG144" i="29"/>
  <c r="BF144" i="29"/>
  <c r="BE144" i="29"/>
  <c r="BD144" i="29"/>
  <c r="BC144" i="29"/>
  <c r="BB144" i="29"/>
  <c r="BA144" i="29"/>
  <c r="AZ144" i="29"/>
  <c r="AY144" i="29"/>
  <c r="AX144" i="29"/>
  <c r="AW144" i="29"/>
  <c r="AV144" i="29"/>
  <c r="AU144" i="29"/>
  <c r="AT144" i="29"/>
  <c r="AS144" i="29"/>
  <c r="AR144" i="29"/>
  <c r="AQ144" i="29"/>
  <c r="AP144" i="29"/>
  <c r="AO144" i="29"/>
  <c r="AN144" i="29"/>
  <c r="AM144" i="29"/>
  <c r="AL144" i="29"/>
  <c r="AK144" i="29"/>
  <c r="AJ144" i="29"/>
  <c r="AI144" i="29"/>
  <c r="AH144" i="29"/>
  <c r="AG144" i="29"/>
  <c r="AF144" i="29"/>
  <c r="AE144" i="29"/>
  <c r="AD144" i="29"/>
  <c r="AC144" i="29"/>
  <c r="AB144" i="29"/>
  <c r="AA144" i="29"/>
  <c r="Z144" i="29"/>
  <c r="Y144" i="29"/>
  <c r="X144" i="29"/>
  <c r="W144" i="29"/>
  <c r="V144" i="29"/>
  <c r="U144" i="29"/>
  <c r="T144" i="29"/>
  <c r="S144" i="29"/>
  <c r="R144" i="29"/>
  <c r="Q144" i="29"/>
  <c r="P144" i="29"/>
  <c r="O144" i="29"/>
  <c r="N144" i="29"/>
  <c r="M144" i="29"/>
  <c r="L144" i="29"/>
  <c r="K144" i="29"/>
  <c r="J144" i="29"/>
  <c r="I144" i="29"/>
  <c r="H144" i="29"/>
  <c r="G144" i="29"/>
  <c r="F144" i="29"/>
  <c r="E144" i="29"/>
  <c r="D144" i="29"/>
  <c r="BW143" i="29"/>
  <c r="BV143" i="29"/>
  <c r="BU143" i="29"/>
  <c r="BT143" i="29"/>
  <c r="BS143" i="29"/>
  <c r="BR143" i="29"/>
  <c r="BQ143" i="29"/>
  <c r="BP143" i="29"/>
  <c r="BO143" i="29"/>
  <c r="BN143" i="29"/>
  <c r="BM143" i="29"/>
  <c r="BL143" i="29"/>
  <c r="BK143" i="29"/>
  <c r="BJ143" i="29"/>
  <c r="BI143" i="29"/>
  <c r="BH143" i="29"/>
  <c r="BG143" i="29"/>
  <c r="BF143" i="29"/>
  <c r="BE143" i="29"/>
  <c r="BD143" i="29"/>
  <c r="BC143" i="29"/>
  <c r="BB143" i="29"/>
  <c r="BA143" i="29"/>
  <c r="AZ143" i="29"/>
  <c r="AY143" i="29"/>
  <c r="AX143" i="29"/>
  <c r="AW143" i="29"/>
  <c r="AV143" i="29"/>
  <c r="AU143" i="29"/>
  <c r="AT143" i="29"/>
  <c r="AS143" i="29"/>
  <c r="AR143" i="29"/>
  <c r="AQ143" i="29"/>
  <c r="AP143" i="29"/>
  <c r="AO143" i="29"/>
  <c r="AN143" i="29"/>
  <c r="AM143" i="29"/>
  <c r="AL143" i="29"/>
  <c r="AK143" i="29"/>
  <c r="AJ143" i="29"/>
  <c r="AI143" i="29"/>
  <c r="AH143" i="29"/>
  <c r="AG143" i="29"/>
  <c r="AF143" i="29"/>
  <c r="AE143" i="29"/>
  <c r="AD143" i="29"/>
  <c r="AC143" i="29"/>
  <c r="AB143" i="29"/>
  <c r="AA143" i="29"/>
  <c r="Z143" i="29"/>
  <c r="Y143" i="29"/>
  <c r="X143" i="29"/>
  <c r="W143" i="29"/>
  <c r="V143" i="29"/>
  <c r="U143" i="29"/>
  <c r="T143" i="29"/>
  <c r="S143" i="29"/>
  <c r="R143" i="29"/>
  <c r="Q143" i="29"/>
  <c r="P143" i="29"/>
  <c r="O143" i="29"/>
  <c r="N143" i="29"/>
  <c r="M143" i="29"/>
  <c r="L143" i="29"/>
  <c r="K143" i="29"/>
  <c r="J143" i="29"/>
  <c r="I143" i="29"/>
  <c r="H143" i="29"/>
  <c r="G143" i="29"/>
  <c r="F143" i="29"/>
  <c r="E143" i="29"/>
  <c r="D143" i="29"/>
  <c r="BW142" i="29"/>
  <c r="BV142" i="29"/>
  <c r="BU142" i="29"/>
  <c r="BT142" i="29"/>
  <c r="BS142" i="29"/>
  <c r="BR142" i="29"/>
  <c r="BQ142" i="29"/>
  <c r="BP142" i="29"/>
  <c r="BO142" i="29"/>
  <c r="BN142" i="29"/>
  <c r="BM142" i="29"/>
  <c r="BL142" i="29"/>
  <c r="BK142" i="29"/>
  <c r="BJ142" i="29"/>
  <c r="BI142" i="29"/>
  <c r="BH142" i="29"/>
  <c r="BG142" i="29"/>
  <c r="BF142" i="29"/>
  <c r="BE142" i="29"/>
  <c r="BD142" i="29"/>
  <c r="BC142" i="29"/>
  <c r="BB142" i="29"/>
  <c r="BA142" i="29"/>
  <c r="AZ142" i="29"/>
  <c r="AY142" i="29"/>
  <c r="AX142" i="29"/>
  <c r="AW142" i="29"/>
  <c r="AV142" i="29"/>
  <c r="AU142" i="29"/>
  <c r="AT142" i="29"/>
  <c r="AS142" i="29"/>
  <c r="AR142" i="29"/>
  <c r="AQ142" i="29"/>
  <c r="AP142" i="29"/>
  <c r="AO142" i="29"/>
  <c r="AN142" i="29"/>
  <c r="AM142" i="29"/>
  <c r="AL142" i="29"/>
  <c r="AK142" i="29"/>
  <c r="AJ142" i="29"/>
  <c r="AI142" i="29"/>
  <c r="AH142" i="29"/>
  <c r="AG142" i="29"/>
  <c r="AF142" i="29"/>
  <c r="AE142" i="29"/>
  <c r="AD142" i="29"/>
  <c r="AC142" i="29"/>
  <c r="AB142" i="29"/>
  <c r="AA142" i="29"/>
  <c r="Z142" i="29"/>
  <c r="Y142" i="29"/>
  <c r="X142" i="29"/>
  <c r="W142" i="29"/>
  <c r="V142" i="29"/>
  <c r="U142" i="29"/>
  <c r="T142" i="29"/>
  <c r="S142" i="29"/>
  <c r="R142" i="29"/>
  <c r="Q142" i="29"/>
  <c r="P142" i="29"/>
  <c r="O142" i="29"/>
  <c r="N142" i="29"/>
  <c r="M142" i="29"/>
  <c r="L142" i="29"/>
  <c r="K142" i="29"/>
  <c r="J142" i="29"/>
  <c r="I142" i="29"/>
  <c r="H142" i="29"/>
  <c r="G142" i="29"/>
  <c r="F142" i="29"/>
  <c r="E142" i="29"/>
  <c r="D142" i="29"/>
  <c r="BW141" i="29"/>
  <c r="BV141" i="29"/>
  <c r="BU141" i="29"/>
  <c r="BT141" i="29"/>
  <c r="BS141" i="29"/>
  <c r="BR141" i="29"/>
  <c r="BQ141" i="29"/>
  <c r="BP141" i="29"/>
  <c r="BO141" i="29"/>
  <c r="BN141" i="29"/>
  <c r="BM141" i="29"/>
  <c r="BL141" i="29"/>
  <c r="BK141" i="29"/>
  <c r="BJ141" i="29"/>
  <c r="BI141" i="29"/>
  <c r="BH141" i="29"/>
  <c r="BG141" i="29"/>
  <c r="BF141" i="29"/>
  <c r="BE141" i="29"/>
  <c r="BD141" i="29"/>
  <c r="BC141" i="29"/>
  <c r="BB141" i="29"/>
  <c r="BA141" i="29"/>
  <c r="AZ141" i="29"/>
  <c r="AY141" i="29"/>
  <c r="AX141" i="29"/>
  <c r="AW141" i="29"/>
  <c r="AV141" i="29"/>
  <c r="AU141" i="29"/>
  <c r="AT141" i="29"/>
  <c r="AS141" i="29"/>
  <c r="AR141" i="29"/>
  <c r="AQ141" i="29"/>
  <c r="AP141" i="29"/>
  <c r="AO141" i="29"/>
  <c r="AN141" i="29"/>
  <c r="AM141" i="29"/>
  <c r="AL141" i="29"/>
  <c r="AK141" i="29"/>
  <c r="AJ141" i="29"/>
  <c r="AI141" i="29"/>
  <c r="AH141" i="29"/>
  <c r="AG141" i="29"/>
  <c r="AF141" i="29"/>
  <c r="AE141" i="29"/>
  <c r="AD141" i="29"/>
  <c r="AC141" i="29"/>
  <c r="AB141" i="29"/>
  <c r="AA141" i="29"/>
  <c r="Z141" i="29"/>
  <c r="Y141" i="29"/>
  <c r="X141" i="29"/>
  <c r="W141" i="29"/>
  <c r="V141" i="29"/>
  <c r="U141" i="29"/>
  <c r="T141" i="29"/>
  <c r="S141" i="29"/>
  <c r="R141" i="29"/>
  <c r="Q141" i="29"/>
  <c r="P141" i="29"/>
  <c r="O141" i="29"/>
  <c r="N141" i="29"/>
  <c r="M141" i="29"/>
  <c r="L141" i="29"/>
  <c r="K141" i="29"/>
  <c r="J141" i="29"/>
  <c r="I141" i="29"/>
  <c r="H141" i="29"/>
  <c r="G141" i="29"/>
  <c r="F141" i="29"/>
  <c r="E141" i="29"/>
  <c r="D141" i="29"/>
  <c r="BW139" i="29"/>
  <c r="BV139" i="29"/>
  <c r="BT139" i="29"/>
  <c r="BS139" i="29"/>
  <c r="BQ139" i="29"/>
  <c r="BP139" i="29"/>
  <c r="BO139" i="29"/>
  <c r="BN139" i="29"/>
  <c r="BL139" i="29"/>
  <c r="BK139" i="29"/>
  <c r="BI139" i="29"/>
  <c r="BH139" i="29"/>
  <c r="BG139" i="29"/>
  <c r="BF139" i="29"/>
  <c r="BD139" i="29"/>
  <c r="BC139" i="29"/>
  <c r="BA139" i="29"/>
  <c r="AZ139" i="29"/>
  <c r="AY139" i="29"/>
  <c r="AX139" i="29"/>
  <c r="AV139" i="29"/>
  <c r="AU139" i="29"/>
  <c r="AS139" i="29"/>
  <c r="AR139" i="29"/>
  <c r="AQ139" i="29"/>
  <c r="AP139" i="29"/>
  <c r="AN139" i="29"/>
  <c r="AM139" i="29"/>
  <c r="AK139" i="29"/>
  <c r="AJ139" i="29"/>
  <c r="AI139" i="29"/>
  <c r="AH139" i="29"/>
  <c r="AF139" i="29"/>
  <c r="AE139" i="29"/>
  <c r="AC139" i="29"/>
  <c r="AB139" i="29"/>
  <c r="AA139" i="29"/>
  <c r="Z139" i="29"/>
  <c r="X139" i="29"/>
  <c r="W139" i="29"/>
  <c r="U139" i="29"/>
  <c r="T139" i="29"/>
  <c r="S139" i="29"/>
  <c r="R139" i="29"/>
  <c r="P139" i="29"/>
  <c r="O139" i="29"/>
  <c r="M139" i="29"/>
  <c r="L139" i="29"/>
  <c r="K139" i="29"/>
  <c r="J139" i="29"/>
  <c r="H139" i="29"/>
  <c r="G139" i="29"/>
  <c r="E139" i="29"/>
  <c r="D139" i="29"/>
  <c r="BW138" i="29"/>
  <c r="BV138" i="29"/>
  <c r="BU138" i="29"/>
  <c r="BT138" i="29"/>
  <c r="BS138" i="29"/>
  <c r="BR138" i="29"/>
  <c r="BQ138" i="29"/>
  <c r="BP138" i="29"/>
  <c r="BO138" i="29"/>
  <c r="BN138" i="29"/>
  <c r="BM138" i="29"/>
  <c r="BL138" i="29"/>
  <c r="BK138" i="29"/>
  <c r="BJ138" i="29"/>
  <c r="BI138" i="29"/>
  <c r="BH138" i="29"/>
  <c r="BG138" i="29"/>
  <c r="BF138" i="29"/>
  <c r="BE138" i="29"/>
  <c r="BD138" i="29"/>
  <c r="BC138" i="29"/>
  <c r="BB138" i="29"/>
  <c r="BA138" i="29"/>
  <c r="AZ138" i="29"/>
  <c r="AY138" i="29"/>
  <c r="AX138" i="29"/>
  <c r="AW138" i="29"/>
  <c r="AV138" i="29"/>
  <c r="AU138" i="29"/>
  <c r="AT138" i="29"/>
  <c r="AS138" i="29"/>
  <c r="AR138" i="29"/>
  <c r="AQ138" i="29"/>
  <c r="AP138" i="29"/>
  <c r="AO138" i="29"/>
  <c r="AN138" i="29"/>
  <c r="AM138" i="29"/>
  <c r="AL138" i="29"/>
  <c r="AK138" i="29"/>
  <c r="AJ138" i="29"/>
  <c r="AI138" i="29"/>
  <c r="AH138" i="29"/>
  <c r="AG138" i="29"/>
  <c r="AF138" i="29"/>
  <c r="AE138" i="29"/>
  <c r="AD138" i="29"/>
  <c r="AC138" i="29"/>
  <c r="AB138" i="29"/>
  <c r="AA138" i="29"/>
  <c r="Z138" i="29"/>
  <c r="Y138" i="29"/>
  <c r="X138" i="29"/>
  <c r="W138" i="29"/>
  <c r="V138" i="29"/>
  <c r="U138" i="29"/>
  <c r="T138" i="29"/>
  <c r="S138" i="29"/>
  <c r="R138" i="29"/>
  <c r="Q138" i="29"/>
  <c r="P138" i="29"/>
  <c r="O138" i="29"/>
  <c r="N138" i="29"/>
  <c r="M138" i="29"/>
  <c r="L138" i="29"/>
  <c r="K138" i="29"/>
  <c r="J138" i="29"/>
  <c r="I138" i="29"/>
  <c r="H138" i="29"/>
  <c r="G138" i="29"/>
  <c r="F138" i="29"/>
  <c r="E138" i="29"/>
  <c r="D138" i="29"/>
  <c r="BW137" i="29"/>
  <c r="BV137" i="29"/>
  <c r="BU137" i="29"/>
  <c r="BT137" i="29"/>
  <c r="BS137" i="29"/>
  <c r="BR137" i="29"/>
  <c r="BQ137" i="29"/>
  <c r="BP137" i="29"/>
  <c r="BO137" i="29"/>
  <c r="BN137" i="29"/>
  <c r="BM137" i="29"/>
  <c r="BL137" i="29"/>
  <c r="BK137" i="29"/>
  <c r="BJ137" i="29"/>
  <c r="BI137" i="29"/>
  <c r="BH137" i="29"/>
  <c r="BG137" i="29"/>
  <c r="BF137" i="29"/>
  <c r="BE137" i="29"/>
  <c r="BD137" i="29"/>
  <c r="BC137" i="29"/>
  <c r="BB137" i="29"/>
  <c r="BA137" i="29"/>
  <c r="AZ137" i="29"/>
  <c r="AY137" i="29"/>
  <c r="AX137" i="29"/>
  <c r="AW137" i="29"/>
  <c r="AV137" i="29"/>
  <c r="AU137" i="29"/>
  <c r="AT137" i="29"/>
  <c r="AS137" i="29"/>
  <c r="AR137" i="29"/>
  <c r="AQ137" i="29"/>
  <c r="AP137" i="29"/>
  <c r="AO137" i="29"/>
  <c r="AN137" i="29"/>
  <c r="AM137" i="29"/>
  <c r="AL137" i="29"/>
  <c r="AK137" i="29"/>
  <c r="AJ137" i="29"/>
  <c r="AI137" i="29"/>
  <c r="AH137" i="29"/>
  <c r="AG137" i="29"/>
  <c r="AF137" i="29"/>
  <c r="AE137" i="29"/>
  <c r="AD137" i="29"/>
  <c r="AC137" i="29"/>
  <c r="AB137" i="29"/>
  <c r="AA137" i="29"/>
  <c r="Z137" i="29"/>
  <c r="Y137" i="29"/>
  <c r="X137" i="29"/>
  <c r="W137" i="29"/>
  <c r="V137" i="29"/>
  <c r="U137" i="29"/>
  <c r="T137" i="29"/>
  <c r="S137" i="29"/>
  <c r="R137" i="29"/>
  <c r="Q137" i="29"/>
  <c r="P137" i="29"/>
  <c r="O137" i="29"/>
  <c r="N137" i="29"/>
  <c r="M137" i="29"/>
  <c r="L137" i="29"/>
  <c r="K137" i="29"/>
  <c r="J137" i="29"/>
  <c r="I137" i="29"/>
  <c r="H137" i="29"/>
  <c r="G137" i="29"/>
  <c r="F137" i="29"/>
  <c r="E137" i="29"/>
  <c r="D137" i="29"/>
  <c r="BW136" i="29"/>
  <c r="BV136" i="29"/>
  <c r="BT136" i="29"/>
  <c r="BS136" i="29"/>
  <c r="BQ136" i="29"/>
  <c r="BP136" i="29"/>
  <c r="BO136" i="29"/>
  <c r="BN136" i="29"/>
  <c r="BL136" i="29"/>
  <c r="BK136" i="29"/>
  <c r="BI136" i="29"/>
  <c r="BH136" i="29"/>
  <c r="BG136" i="29"/>
  <c r="BF136" i="29"/>
  <c r="BD136" i="29"/>
  <c r="BC136" i="29"/>
  <c r="BA136" i="29"/>
  <c r="AZ136" i="29"/>
  <c r="AY136" i="29"/>
  <c r="AX136" i="29"/>
  <c r="AV136" i="29"/>
  <c r="AU136" i="29"/>
  <c r="AS136" i="29"/>
  <c r="AR136" i="29"/>
  <c r="AQ136" i="29"/>
  <c r="AP136" i="29"/>
  <c r="AN136" i="29"/>
  <c r="AM136" i="29"/>
  <c r="AK136" i="29"/>
  <c r="AJ136" i="29"/>
  <c r="AI136" i="29"/>
  <c r="AH136" i="29"/>
  <c r="AF136" i="29"/>
  <c r="AE136" i="29"/>
  <c r="AC136" i="29"/>
  <c r="AB136" i="29"/>
  <c r="AA136" i="29"/>
  <c r="Z136" i="29"/>
  <c r="X136" i="29"/>
  <c r="W136" i="29"/>
  <c r="U136" i="29"/>
  <c r="T136" i="29"/>
  <c r="S136" i="29"/>
  <c r="R136" i="29"/>
  <c r="P136" i="29"/>
  <c r="O136" i="29"/>
  <c r="M136" i="29"/>
  <c r="L136" i="29"/>
  <c r="K136" i="29"/>
  <c r="J136" i="29"/>
  <c r="H136" i="29"/>
  <c r="G136" i="29"/>
  <c r="E136" i="29"/>
  <c r="D136" i="29"/>
  <c r="BW135" i="29"/>
  <c r="BV135" i="29"/>
  <c r="BT135" i="29"/>
  <c r="BS135" i="29"/>
  <c r="BQ135" i="29"/>
  <c r="BP135" i="29"/>
  <c r="BO135" i="29"/>
  <c r="BN135" i="29"/>
  <c r="BL135" i="29"/>
  <c r="BK135" i="29"/>
  <c r="BI135" i="29"/>
  <c r="BH135" i="29"/>
  <c r="BG135" i="29"/>
  <c r="BF135" i="29"/>
  <c r="BD135" i="29"/>
  <c r="BC135" i="29"/>
  <c r="BA135" i="29"/>
  <c r="AZ135" i="29"/>
  <c r="AY135" i="29"/>
  <c r="AX135" i="29"/>
  <c r="AV135" i="29"/>
  <c r="AU135" i="29"/>
  <c r="AS135" i="29"/>
  <c r="AR135" i="29"/>
  <c r="AQ135" i="29"/>
  <c r="AP135" i="29"/>
  <c r="AN135" i="29"/>
  <c r="AM135" i="29"/>
  <c r="AK135" i="29"/>
  <c r="AJ135" i="29"/>
  <c r="AI135" i="29"/>
  <c r="AH135" i="29"/>
  <c r="AF135" i="29"/>
  <c r="AE135" i="29"/>
  <c r="AC135" i="29"/>
  <c r="AB135" i="29"/>
  <c r="AA135" i="29"/>
  <c r="Z135" i="29"/>
  <c r="X135" i="29"/>
  <c r="W135" i="29"/>
  <c r="U135" i="29"/>
  <c r="T135" i="29"/>
  <c r="S135" i="29"/>
  <c r="R135" i="29"/>
  <c r="P135" i="29"/>
  <c r="O135" i="29"/>
  <c r="M135" i="29"/>
  <c r="L135" i="29"/>
  <c r="K135" i="29"/>
  <c r="J135" i="29"/>
  <c r="H135" i="29"/>
  <c r="G135" i="29"/>
  <c r="E135" i="29"/>
  <c r="D135" i="29"/>
  <c r="BW134" i="29"/>
  <c r="BV134" i="29"/>
  <c r="BU134" i="29"/>
  <c r="BT134" i="29"/>
  <c r="BS134" i="29"/>
  <c r="BR134" i="29"/>
  <c r="BQ134" i="29"/>
  <c r="BP134" i="29"/>
  <c r="BO134" i="29"/>
  <c r="BN134" i="29"/>
  <c r="BM134" i="29"/>
  <c r="BL134" i="29"/>
  <c r="BK134" i="29"/>
  <c r="BJ134" i="29"/>
  <c r="BI134" i="29"/>
  <c r="BH134" i="29"/>
  <c r="BG134" i="29"/>
  <c r="BF134" i="29"/>
  <c r="BE134" i="29"/>
  <c r="BD134" i="29"/>
  <c r="BC134" i="29"/>
  <c r="BB134" i="29"/>
  <c r="BA134" i="29"/>
  <c r="AZ134" i="29"/>
  <c r="AY134" i="29"/>
  <c r="AX134" i="29"/>
  <c r="AW134" i="29"/>
  <c r="AV134" i="29"/>
  <c r="AU134" i="29"/>
  <c r="AT134" i="29"/>
  <c r="AS134" i="29"/>
  <c r="AR134" i="29"/>
  <c r="AQ134" i="29"/>
  <c r="AP134" i="29"/>
  <c r="AO134" i="29"/>
  <c r="AN134" i="29"/>
  <c r="AM134" i="29"/>
  <c r="AL134" i="29"/>
  <c r="AK134" i="29"/>
  <c r="AJ134" i="29"/>
  <c r="AI134" i="29"/>
  <c r="AH134" i="29"/>
  <c r="AG134" i="29"/>
  <c r="AF134" i="29"/>
  <c r="AE134" i="29"/>
  <c r="AD134" i="29"/>
  <c r="AC134" i="29"/>
  <c r="AB134" i="29"/>
  <c r="AA134" i="29"/>
  <c r="Z134" i="29"/>
  <c r="Y134" i="29"/>
  <c r="X134" i="29"/>
  <c r="W134" i="29"/>
  <c r="V134" i="29"/>
  <c r="U134" i="29"/>
  <c r="T134" i="29"/>
  <c r="S134" i="29"/>
  <c r="R134" i="29"/>
  <c r="Q134" i="29"/>
  <c r="P134" i="29"/>
  <c r="O134" i="29"/>
  <c r="N134" i="29"/>
  <c r="M134" i="29"/>
  <c r="L134" i="29"/>
  <c r="K134" i="29"/>
  <c r="J134" i="29"/>
  <c r="I134" i="29"/>
  <c r="H134" i="29"/>
  <c r="G134" i="29"/>
  <c r="F134" i="29"/>
  <c r="E134" i="29"/>
  <c r="D134" i="29"/>
  <c r="BW133" i="29"/>
  <c r="BV133" i="29"/>
  <c r="BU133" i="29"/>
  <c r="BT133" i="29"/>
  <c r="BS133" i="29"/>
  <c r="BR133" i="29"/>
  <c r="BQ133" i="29"/>
  <c r="BP133" i="29"/>
  <c r="BO133" i="29"/>
  <c r="BN133" i="29"/>
  <c r="BM133" i="29"/>
  <c r="BL133" i="29"/>
  <c r="BK133" i="29"/>
  <c r="BJ133" i="29"/>
  <c r="BI133" i="29"/>
  <c r="BH133" i="29"/>
  <c r="BG133" i="29"/>
  <c r="BF133" i="29"/>
  <c r="BE133" i="29"/>
  <c r="BD133" i="29"/>
  <c r="BC133" i="29"/>
  <c r="BB133" i="29"/>
  <c r="BA133" i="29"/>
  <c r="AZ133" i="29"/>
  <c r="AY133" i="29"/>
  <c r="AX133" i="29"/>
  <c r="AW133" i="29"/>
  <c r="AV133" i="29"/>
  <c r="AU133" i="29"/>
  <c r="AT133" i="29"/>
  <c r="AS133" i="29"/>
  <c r="AR133" i="29"/>
  <c r="AQ133" i="29"/>
  <c r="AP133" i="29"/>
  <c r="AO133" i="29"/>
  <c r="AN133" i="29"/>
  <c r="AM133" i="29"/>
  <c r="AL133" i="29"/>
  <c r="AK133" i="29"/>
  <c r="AJ133" i="29"/>
  <c r="AI133" i="29"/>
  <c r="AH133" i="29"/>
  <c r="AG133" i="29"/>
  <c r="AF133" i="29"/>
  <c r="AE133" i="29"/>
  <c r="AD133" i="29"/>
  <c r="AC133" i="29"/>
  <c r="AB133" i="29"/>
  <c r="AA133" i="29"/>
  <c r="Z133" i="29"/>
  <c r="Y133" i="29"/>
  <c r="X133" i="29"/>
  <c r="W133" i="29"/>
  <c r="V133" i="29"/>
  <c r="U133" i="29"/>
  <c r="T133" i="29"/>
  <c r="S133" i="29"/>
  <c r="R133" i="29"/>
  <c r="Q133" i="29"/>
  <c r="P133" i="29"/>
  <c r="O133" i="29"/>
  <c r="N133" i="29"/>
  <c r="M133" i="29"/>
  <c r="L133" i="29"/>
  <c r="K133" i="29"/>
  <c r="J133" i="29"/>
  <c r="I133" i="29"/>
  <c r="H133" i="29"/>
  <c r="G133" i="29"/>
  <c r="F133" i="29"/>
  <c r="E133" i="29"/>
  <c r="D133" i="29"/>
  <c r="BW131" i="29"/>
  <c r="BV131" i="29"/>
  <c r="BU131" i="29"/>
  <c r="BT131" i="29"/>
  <c r="BS131" i="29"/>
  <c r="BR131" i="29"/>
  <c r="BQ131" i="29"/>
  <c r="BP131" i="29"/>
  <c r="BO131" i="29"/>
  <c r="BN131" i="29"/>
  <c r="BM131" i="29"/>
  <c r="BL131" i="29"/>
  <c r="BK131" i="29"/>
  <c r="BJ131" i="29"/>
  <c r="BI131" i="29"/>
  <c r="BH131" i="29"/>
  <c r="BG131" i="29"/>
  <c r="BF131" i="29"/>
  <c r="BE131" i="29"/>
  <c r="BD131" i="29"/>
  <c r="BC131" i="29"/>
  <c r="BB131" i="29"/>
  <c r="BA131" i="29"/>
  <c r="AZ131" i="29"/>
  <c r="AY131" i="29"/>
  <c r="AX131" i="29"/>
  <c r="AW131" i="29"/>
  <c r="AV131" i="29"/>
  <c r="AU131" i="29"/>
  <c r="AT131" i="29"/>
  <c r="AS131" i="29"/>
  <c r="AR131" i="29"/>
  <c r="AQ131" i="29"/>
  <c r="AP131" i="29"/>
  <c r="AO131" i="29"/>
  <c r="AN131" i="29"/>
  <c r="AM131" i="29"/>
  <c r="AL131" i="29"/>
  <c r="AK131" i="29"/>
  <c r="AJ131" i="29"/>
  <c r="AI131" i="29"/>
  <c r="AH131" i="29"/>
  <c r="AG131" i="29"/>
  <c r="AF131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BW130" i="29"/>
  <c r="BV130" i="29"/>
  <c r="BU130" i="29"/>
  <c r="BT130" i="29"/>
  <c r="BS130" i="29"/>
  <c r="BR130" i="29"/>
  <c r="BQ130" i="29"/>
  <c r="BP130" i="29"/>
  <c r="BO130" i="29"/>
  <c r="BN130" i="29"/>
  <c r="BM130" i="29"/>
  <c r="BL130" i="29"/>
  <c r="BK130" i="29"/>
  <c r="BJ130" i="29"/>
  <c r="BI130" i="29"/>
  <c r="BH130" i="29"/>
  <c r="BG130" i="29"/>
  <c r="BF130" i="29"/>
  <c r="BE130" i="29"/>
  <c r="BD130" i="29"/>
  <c r="BC130" i="29"/>
  <c r="BB130" i="29"/>
  <c r="BA130" i="29"/>
  <c r="AZ130" i="29"/>
  <c r="AY130" i="29"/>
  <c r="AX130" i="29"/>
  <c r="AW130" i="29"/>
  <c r="AV130" i="29"/>
  <c r="AU130" i="29"/>
  <c r="AT130" i="29"/>
  <c r="AS130" i="29"/>
  <c r="AR130" i="29"/>
  <c r="AQ130" i="29"/>
  <c r="AP130" i="29"/>
  <c r="AO130" i="29"/>
  <c r="AN130" i="29"/>
  <c r="AM130" i="29"/>
  <c r="AL130" i="29"/>
  <c r="AK130" i="29"/>
  <c r="AJ130" i="29"/>
  <c r="AI130" i="29"/>
  <c r="AH130" i="29"/>
  <c r="AG130" i="29"/>
  <c r="AF130" i="29"/>
  <c r="AE130" i="29"/>
  <c r="AD130" i="29"/>
  <c r="AC130" i="29"/>
  <c r="AB130" i="29"/>
  <c r="AA130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BW129" i="29"/>
  <c r="BV129" i="29"/>
  <c r="BU129" i="29"/>
  <c r="BT129" i="29"/>
  <c r="BS129" i="29"/>
  <c r="BR129" i="29"/>
  <c r="BQ129" i="29"/>
  <c r="BP129" i="29"/>
  <c r="BO129" i="29"/>
  <c r="BN129" i="29"/>
  <c r="BM129" i="29"/>
  <c r="BL129" i="29"/>
  <c r="BK129" i="29"/>
  <c r="BJ129" i="29"/>
  <c r="BI129" i="29"/>
  <c r="BH129" i="29"/>
  <c r="BG129" i="29"/>
  <c r="BF129" i="29"/>
  <c r="BE129" i="29"/>
  <c r="BD129" i="29"/>
  <c r="BC129" i="29"/>
  <c r="BB129" i="29"/>
  <c r="BA129" i="29"/>
  <c r="AZ129" i="29"/>
  <c r="AY129" i="29"/>
  <c r="AX129" i="29"/>
  <c r="AW129" i="29"/>
  <c r="AV129" i="29"/>
  <c r="AU129" i="29"/>
  <c r="AT129" i="29"/>
  <c r="AS129" i="29"/>
  <c r="AR129" i="29"/>
  <c r="AQ129" i="29"/>
  <c r="AP129" i="29"/>
  <c r="AO129" i="29"/>
  <c r="AN129" i="29"/>
  <c r="AM129" i="29"/>
  <c r="AL129" i="29"/>
  <c r="AK129" i="29"/>
  <c r="AJ129" i="29"/>
  <c r="AI129" i="29"/>
  <c r="AH129" i="29"/>
  <c r="AG129" i="29"/>
  <c r="AF129" i="29"/>
  <c r="AE129" i="29"/>
  <c r="AD129" i="29"/>
  <c r="AC129" i="29"/>
  <c r="AB129" i="29"/>
  <c r="AA129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BW126" i="29"/>
  <c r="BV126" i="29"/>
  <c r="BU126" i="29"/>
  <c r="BT126" i="29"/>
  <c r="BS126" i="29"/>
  <c r="BR126" i="29"/>
  <c r="BQ126" i="29"/>
  <c r="BP126" i="29"/>
  <c r="BO126" i="29"/>
  <c r="BN126" i="29"/>
  <c r="BM126" i="29"/>
  <c r="BL126" i="29"/>
  <c r="BK126" i="29"/>
  <c r="BJ126" i="29"/>
  <c r="BI126" i="29"/>
  <c r="BH126" i="29"/>
  <c r="BG126" i="29"/>
  <c r="BF126" i="29"/>
  <c r="BE126" i="29"/>
  <c r="BD126" i="29"/>
  <c r="BC126" i="29"/>
  <c r="BB126" i="29"/>
  <c r="BA126" i="29"/>
  <c r="AZ126" i="29"/>
  <c r="AY126" i="29"/>
  <c r="AX126" i="29"/>
  <c r="AW126" i="29"/>
  <c r="AV126" i="29"/>
  <c r="AU126" i="29"/>
  <c r="AT126" i="29"/>
  <c r="AS126" i="29"/>
  <c r="AR126" i="29"/>
  <c r="AQ126" i="29"/>
  <c r="AP126" i="29"/>
  <c r="AO126" i="29"/>
  <c r="AN126" i="29"/>
  <c r="AM126" i="29"/>
  <c r="AL126" i="29"/>
  <c r="AK126" i="29"/>
  <c r="AJ126" i="29"/>
  <c r="AI126" i="29"/>
  <c r="AH126" i="29"/>
  <c r="AG126" i="29"/>
  <c r="AF126" i="29"/>
  <c r="AE126" i="29"/>
  <c r="AD126" i="29"/>
  <c r="AC126" i="29"/>
  <c r="AB126" i="29"/>
  <c r="AA126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BW125" i="29"/>
  <c r="BV125" i="29"/>
  <c r="BU125" i="29"/>
  <c r="BT125" i="29"/>
  <c r="BS125" i="29"/>
  <c r="BR125" i="29"/>
  <c r="BQ125" i="29"/>
  <c r="BP125" i="29"/>
  <c r="BO125" i="29"/>
  <c r="BN125" i="29"/>
  <c r="BM125" i="29"/>
  <c r="BL125" i="29"/>
  <c r="BK125" i="29"/>
  <c r="BJ125" i="29"/>
  <c r="BI125" i="29"/>
  <c r="BH125" i="29"/>
  <c r="BG125" i="29"/>
  <c r="BF125" i="29"/>
  <c r="BE125" i="29"/>
  <c r="BD125" i="29"/>
  <c r="BC125" i="29"/>
  <c r="BB125" i="29"/>
  <c r="BA125" i="29"/>
  <c r="AZ125" i="29"/>
  <c r="AY125" i="29"/>
  <c r="AX125" i="29"/>
  <c r="AW125" i="29"/>
  <c r="AV125" i="29"/>
  <c r="AU125" i="29"/>
  <c r="AT125" i="29"/>
  <c r="AS125" i="29"/>
  <c r="AR125" i="29"/>
  <c r="AQ125" i="29"/>
  <c r="AP125" i="29"/>
  <c r="AO125" i="29"/>
  <c r="AN125" i="29"/>
  <c r="AM125" i="29"/>
  <c r="AL125" i="29"/>
  <c r="AK125" i="29"/>
  <c r="AJ125" i="29"/>
  <c r="AI125" i="29"/>
  <c r="AH125" i="29"/>
  <c r="AG125" i="29"/>
  <c r="AF125" i="29"/>
  <c r="AE125" i="29"/>
  <c r="AD125" i="29"/>
  <c r="AC125" i="29"/>
  <c r="AB125" i="29"/>
  <c r="AA125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BW124" i="29"/>
  <c r="BV124" i="29"/>
  <c r="BU124" i="29"/>
  <c r="BT124" i="29"/>
  <c r="BS124" i="29"/>
  <c r="BR124" i="29"/>
  <c r="BQ124" i="29"/>
  <c r="BP124" i="29"/>
  <c r="BO124" i="29"/>
  <c r="BN124" i="29"/>
  <c r="BM124" i="29"/>
  <c r="BL124" i="29"/>
  <c r="BK124" i="29"/>
  <c r="BJ124" i="29"/>
  <c r="BI124" i="29"/>
  <c r="BH124" i="29"/>
  <c r="BG124" i="29"/>
  <c r="BF124" i="29"/>
  <c r="BE124" i="29"/>
  <c r="BD124" i="29"/>
  <c r="BC124" i="29"/>
  <c r="BB124" i="29"/>
  <c r="BA124" i="29"/>
  <c r="AZ124" i="29"/>
  <c r="AY124" i="29"/>
  <c r="AX124" i="29"/>
  <c r="AW124" i="29"/>
  <c r="AV124" i="29"/>
  <c r="AU124" i="29"/>
  <c r="AT124" i="29"/>
  <c r="AS124" i="29"/>
  <c r="AR124" i="29"/>
  <c r="AQ124" i="29"/>
  <c r="AP124" i="29"/>
  <c r="AO124" i="29"/>
  <c r="AN124" i="29"/>
  <c r="AM124" i="29"/>
  <c r="AL124" i="29"/>
  <c r="AK124" i="29"/>
  <c r="AJ124" i="29"/>
  <c r="AI124" i="29"/>
  <c r="AH124" i="29"/>
  <c r="AG124" i="29"/>
  <c r="AF124" i="29"/>
  <c r="AE124" i="29"/>
  <c r="AD124" i="29"/>
  <c r="AC124" i="29"/>
  <c r="AB124" i="29"/>
  <c r="AA124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BW123" i="29"/>
  <c r="BV123" i="29"/>
  <c r="BU123" i="29"/>
  <c r="BT123" i="29"/>
  <c r="BS123" i="29"/>
  <c r="BR123" i="29"/>
  <c r="BQ123" i="29"/>
  <c r="BP123" i="29"/>
  <c r="BO123" i="29"/>
  <c r="BN123" i="29"/>
  <c r="BM123" i="29"/>
  <c r="BL123" i="29"/>
  <c r="BK123" i="29"/>
  <c r="BJ123" i="29"/>
  <c r="BI123" i="29"/>
  <c r="BH123" i="29"/>
  <c r="BG123" i="29"/>
  <c r="BF123" i="29"/>
  <c r="BE123" i="29"/>
  <c r="BD123" i="29"/>
  <c r="BC123" i="29"/>
  <c r="BB123" i="29"/>
  <c r="BA123" i="29"/>
  <c r="AZ123" i="29"/>
  <c r="AY123" i="29"/>
  <c r="AX123" i="29"/>
  <c r="AW123" i="29"/>
  <c r="AV123" i="29"/>
  <c r="AU123" i="29"/>
  <c r="AT123" i="29"/>
  <c r="AS123" i="29"/>
  <c r="AR123" i="29"/>
  <c r="AQ123" i="29"/>
  <c r="AP123" i="29"/>
  <c r="AO123" i="29"/>
  <c r="AN123" i="29"/>
  <c r="AM123" i="29"/>
  <c r="AL123" i="29"/>
  <c r="AK123" i="29"/>
  <c r="AJ123" i="29"/>
  <c r="AI123" i="29"/>
  <c r="AH123" i="29"/>
  <c r="AG123" i="29"/>
  <c r="AF123" i="29"/>
  <c r="AE123" i="29"/>
  <c r="AD123" i="29"/>
  <c r="AC123" i="29"/>
  <c r="AB123" i="29"/>
  <c r="AA123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D123" i="29"/>
  <c r="BW122" i="29"/>
  <c r="BV122" i="29"/>
  <c r="BU122" i="29"/>
  <c r="BT122" i="29"/>
  <c r="BS122" i="29"/>
  <c r="BR122" i="29"/>
  <c r="BQ122" i="29"/>
  <c r="BP122" i="29"/>
  <c r="BO122" i="29"/>
  <c r="BN122" i="29"/>
  <c r="BM122" i="29"/>
  <c r="BL122" i="29"/>
  <c r="BK122" i="29"/>
  <c r="BJ122" i="29"/>
  <c r="BI122" i="29"/>
  <c r="BH122" i="29"/>
  <c r="BG122" i="29"/>
  <c r="BF122" i="29"/>
  <c r="BE122" i="29"/>
  <c r="BD122" i="29"/>
  <c r="BC122" i="29"/>
  <c r="BB122" i="29"/>
  <c r="BA122" i="29"/>
  <c r="AZ122" i="29"/>
  <c r="AY122" i="29"/>
  <c r="AX122" i="29"/>
  <c r="AW122" i="29"/>
  <c r="AV122" i="29"/>
  <c r="AU122" i="29"/>
  <c r="AT122" i="29"/>
  <c r="AS122" i="29"/>
  <c r="AR122" i="29"/>
  <c r="AQ122" i="29"/>
  <c r="AP122" i="29"/>
  <c r="AO122" i="29"/>
  <c r="AN122" i="29"/>
  <c r="AM122" i="29"/>
  <c r="AL122" i="29"/>
  <c r="AK122" i="29"/>
  <c r="AJ122" i="29"/>
  <c r="AI122" i="29"/>
  <c r="AH122" i="29"/>
  <c r="AG122" i="29"/>
  <c r="AF122" i="29"/>
  <c r="AE122" i="29"/>
  <c r="AD122" i="29"/>
  <c r="AC122" i="29"/>
  <c r="AB122" i="29"/>
  <c r="AA122" i="29"/>
  <c r="Z122" i="29"/>
  <c r="Y122" i="29"/>
  <c r="X122" i="29"/>
  <c r="W122" i="29"/>
  <c r="V122" i="29"/>
  <c r="U122" i="29"/>
  <c r="T122" i="29"/>
  <c r="S122" i="29"/>
  <c r="R122" i="29"/>
  <c r="Q122" i="29"/>
  <c r="P122" i="29"/>
  <c r="O122" i="29"/>
  <c r="N122" i="29"/>
  <c r="M122" i="29"/>
  <c r="L122" i="29"/>
  <c r="K122" i="29"/>
  <c r="J122" i="29"/>
  <c r="I122" i="29"/>
  <c r="H122" i="29"/>
  <c r="G122" i="29"/>
  <c r="F122" i="29"/>
  <c r="E122" i="29"/>
  <c r="D122" i="29"/>
  <c r="BW121" i="29"/>
  <c r="BV121" i="29"/>
  <c r="BU121" i="29"/>
  <c r="BT121" i="29"/>
  <c r="BS121" i="29"/>
  <c r="BR121" i="29"/>
  <c r="BQ121" i="29"/>
  <c r="BP121" i="29"/>
  <c r="BO121" i="29"/>
  <c r="BN121" i="29"/>
  <c r="BM121" i="29"/>
  <c r="BL121" i="29"/>
  <c r="BK121" i="29"/>
  <c r="BJ121" i="29"/>
  <c r="BI121" i="29"/>
  <c r="BH121" i="29"/>
  <c r="BG121" i="29"/>
  <c r="BF121" i="29"/>
  <c r="BE121" i="29"/>
  <c r="BD121" i="29"/>
  <c r="BC121" i="29"/>
  <c r="BB121" i="29"/>
  <c r="BA121" i="29"/>
  <c r="AZ121" i="29"/>
  <c r="AY121" i="29"/>
  <c r="AX121" i="29"/>
  <c r="AW121" i="29"/>
  <c r="AV121" i="29"/>
  <c r="AU121" i="29"/>
  <c r="AT121" i="29"/>
  <c r="AS121" i="29"/>
  <c r="AR121" i="29"/>
  <c r="AQ121" i="29"/>
  <c r="AP121" i="29"/>
  <c r="AO121" i="29"/>
  <c r="AN121" i="29"/>
  <c r="AM121" i="29"/>
  <c r="AL121" i="29"/>
  <c r="AK121" i="29"/>
  <c r="AJ121" i="29"/>
  <c r="AI121" i="29"/>
  <c r="AH121" i="29"/>
  <c r="AG121" i="29"/>
  <c r="AF121" i="29"/>
  <c r="AE121" i="29"/>
  <c r="AD121" i="29"/>
  <c r="AC121" i="29"/>
  <c r="AB121" i="29"/>
  <c r="AA121" i="29"/>
  <c r="Z121" i="29"/>
  <c r="Y121" i="29"/>
  <c r="X121" i="29"/>
  <c r="W121" i="29"/>
  <c r="V121" i="29"/>
  <c r="U121" i="29"/>
  <c r="T121" i="29"/>
  <c r="S121" i="29"/>
  <c r="R121" i="29"/>
  <c r="Q121" i="29"/>
  <c r="P121" i="29"/>
  <c r="O121" i="29"/>
  <c r="N121" i="29"/>
  <c r="M121" i="29"/>
  <c r="L121" i="29"/>
  <c r="K121" i="29"/>
  <c r="J121" i="29"/>
  <c r="I121" i="29"/>
  <c r="H121" i="29"/>
  <c r="G121" i="29"/>
  <c r="F121" i="29"/>
  <c r="E121" i="29"/>
  <c r="D121" i="29"/>
  <c r="BW120" i="29"/>
  <c r="BV120" i="29"/>
  <c r="BU120" i="29"/>
  <c r="BT120" i="29"/>
  <c r="BS120" i="29"/>
  <c r="BR120" i="29"/>
  <c r="BQ120" i="29"/>
  <c r="BP120" i="29"/>
  <c r="BO120" i="29"/>
  <c r="BN120" i="29"/>
  <c r="BM120" i="29"/>
  <c r="BL120" i="29"/>
  <c r="BK120" i="29"/>
  <c r="BJ120" i="29"/>
  <c r="BI120" i="29"/>
  <c r="BH120" i="29"/>
  <c r="BG120" i="29"/>
  <c r="BF120" i="29"/>
  <c r="BE120" i="29"/>
  <c r="BD120" i="29"/>
  <c r="BC120" i="29"/>
  <c r="BB120" i="29"/>
  <c r="BA120" i="29"/>
  <c r="AZ120" i="29"/>
  <c r="AY120" i="29"/>
  <c r="AX120" i="29"/>
  <c r="AW120" i="29"/>
  <c r="AV120" i="29"/>
  <c r="AU120" i="29"/>
  <c r="AT120" i="29"/>
  <c r="AS120" i="29"/>
  <c r="AR120" i="29"/>
  <c r="AQ120" i="29"/>
  <c r="AP120" i="29"/>
  <c r="AO120" i="29"/>
  <c r="AN120" i="29"/>
  <c r="AM120" i="29"/>
  <c r="AL120" i="29"/>
  <c r="AK120" i="29"/>
  <c r="AJ120" i="29"/>
  <c r="AI120" i="29"/>
  <c r="AH120" i="29"/>
  <c r="AG120" i="29"/>
  <c r="AF120" i="29"/>
  <c r="AE120" i="29"/>
  <c r="AD120" i="29"/>
  <c r="AC120" i="29"/>
  <c r="AB120" i="29"/>
  <c r="AA120" i="29"/>
  <c r="Z120" i="29"/>
  <c r="Y120" i="29"/>
  <c r="X120" i="29"/>
  <c r="W120" i="29"/>
  <c r="V120" i="29"/>
  <c r="U120" i="29"/>
  <c r="T120" i="29"/>
  <c r="S120" i="29"/>
  <c r="R120" i="29"/>
  <c r="Q120" i="29"/>
  <c r="P120" i="29"/>
  <c r="O120" i="29"/>
  <c r="N120" i="29"/>
  <c r="M120" i="29"/>
  <c r="L120" i="29"/>
  <c r="K120" i="29"/>
  <c r="J120" i="29"/>
  <c r="I120" i="29"/>
  <c r="H120" i="29"/>
  <c r="G120" i="29"/>
  <c r="F120" i="29"/>
  <c r="E120" i="29"/>
  <c r="D120" i="29"/>
  <c r="BW119" i="29"/>
  <c r="BV119" i="29"/>
  <c r="BU119" i="29"/>
  <c r="BT119" i="29"/>
  <c r="BS119" i="29"/>
  <c r="BR119" i="29"/>
  <c r="BQ119" i="29"/>
  <c r="BP119" i="29"/>
  <c r="BO119" i="29"/>
  <c r="BN119" i="29"/>
  <c r="BM119" i="29"/>
  <c r="BL119" i="29"/>
  <c r="BK119" i="29"/>
  <c r="BJ119" i="29"/>
  <c r="BI119" i="29"/>
  <c r="BH119" i="29"/>
  <c r="BG119" i="29"/>
  <c r="BF119" i="29"/>
  <c r="BE119" i="29"/>
  <c r="BD119" i="29"/>
  <c r="BC119" i="29"/>
  <c r="BB119" i="29"/>
  <c r="BA119" i="29"/>
  <c r="AZ119" i="29"/>
  <c r="AY119" i="29"/>
  <c r="AX119" i="29"/>
  <c r="AW119" i="29"/>
  <c r="AV119" i="29"/>
  <c r="AU119" i="29"/>
  <c r="AT119" i="29"/>
  <c r="AS119" i="29"/>
  <c r="AR119" i="29"/>
  <c r="AQ119" i="29"/>
  <c r="AP119" i="29"/>
  <c r="AO119" i="29"/>
  <c r="AN119" i="29"/>
  <c r="AM119" i="29"/>
  <c r="AL119" i="29"/>
  <c r="AK119" i="29"/>
  <c r="AJ119" i="29"/>
  <c r="AI119" i="29"/>
  <c r="AH119" i="29"/>
  <c r="AG119" i="29"/>
  <c r="AF119" i="29"/>
  <c r="AE119" i="29"/>
  <c r="AD119" i="29"/>
  <c r="AC119" i="29"/>
  <c r="AB119" i="29"/>
  <c r="AA119" i="29"/>
  <c r="Z119" i="29"/>
  <c r="Y119" i="29"/>
  <c r="X119" i="29"/>
  <c r="W119" i="29"/>
  <c r="V119" i="29"/>
  <c r="U119" i="29"/>
  <c r="T119" i="29"/>
  <c r="S119" i="29"/>
  <c r="R119" i="29"/>
  <c r="Q119" i="29"/>
  <c r="P119" i="29"/>
  <c r="O119" i="29"/>
  <c r="N119" i="29"/>
  <c r="M119" i="29"/>
  <c r="L119" i="29"/>
  <c r="K119" i="29"/>
  <c r="J119" i="29"/>
  <c r="I119" i="29"/>
  <c r="H119" i="29"/>
  <c r="G119" i="29"/>
  <c r="F119" i="29"/>
  <c r="E119" i="29"/>
  <c r="D119" i="29"/>
  <c r="BW117" i="29"/>
  <c r="BV117" i="29"/>
  <c r="BT117" i="29"/>
  <c r="BS117" i="29"/>
  <c r="BQ117" i="29"/>
  <c r="BP117" i="29"/>
  <c r="BO117" i="29"/>
  <c r="BN117" i="29"/>
  <c r="BL117" i="29"/>
  <c r="BK117" i="29"/>
  <c r="BI117" i="29"/>
  <c r="BH117" i="29"/>
  <c r="BG117" i="29"/>
  <c r="BF117" i="29"/>
  <c r="BD117" i="29"/>
  <c r="BC117" i="29"/>
  <c r="BA117" i="29"/>
  <c r="AZ117" i="29"/>
  <c r="AY117" i="29"/>
  <c r="AX117" i="29"/>
  <c r="AV117" i="29"/>
  <c r="AU117" i="29"/>
  <c r="AS117" i="29"/>
  <c r="AR117" i="29"/>
  <c r="AQ117" i="29"/>
  <c r="AP117" i="29"/>
  <c r="AN117" i="29"/>
  <c r="AM117" i="29"/>
  <c r="AK117" i="29"/>
  <c r="AJ117" i="29"/>
  <c r="AI117" i="29"/>
  <c r="AH117" i="29"/>
  <c r="AF117" i="29"/>
  <c r="AE117" i="29"/>
  <c r="AC117" i="29"/>
  <c r="AB117" i="29"/>
  <c r="AA117" i="29"/>
  <c r="Z117" i="29"/>
  <c r="X117" i="29"/>
  <c r="W117" i="29"/>
  <c r="U117" i="29"/>
  <c r="T117" i="29"/>
  <c r="S117" i="29"/>
  <c r="R117" i="29"/>
  <c r="P117" i="29"/>
  <c r="O117" i="29"/>
  <c r="M117" i="29"/>
  <c r="L117" i="29"/>
  <c r="K117" i="29"/>
  <c r="J117" i="29"/>
  <c r="H117" i="29"/>
  <c r="G117" i="29"/>
  <c r="E117" i="29"/>
  <c r="D117" i="29"/>
  <c r="BW116" i="29"/>
  <c r="BV116" i="29"/>
  <c r="BU116" i="29"/>
  <c r="BT116" i="29"/>
  <c r="BS116" i="29"/>
  <c r="BR116" i="29"/>
  <c r="BQ116" i="29"/>
  <c r="BP116" i="29"/>
  <c r="BO116" i="29"/>
  <c r="BN116" i="29"/>
  <c r="BM116" i="29"/>
  <c r="BL116" i="29"/>
  <c r="BK116" i="29"/>
  <c r="BJ116" i="29"/>
  <c r="BI116" i="29"/>
  <c r="BH116" i="29"/>
  <c r="BG116" i="29"/>
  <c r="BF116" i="29"/>
  <c r="BE116" i="29"/>
  <c r="BD116" i="29"/>
  <c r="BC116" i="29"/>
  <c r="BB116" i="29"/>
  <c r="BA116" i="29"/>
  <c r="AZ116" i="29"/>
  <c r="AY116" i="29"/>
  <c r="AX116" i="29"/>
  <c r="AW116" i="29"/>
  <c r="AV116" i="29"/>
  <c r="AU116" i="29"/>
  <c r="AT116" i="29"/>
  <c r="AS116" i="29"/>
  <c r="AR116" i="29"/>
  <c r="AQ116" i="29"/>
  <c r="AP116" i="29"/>
  <c r="AO116" i="29"/>
  <c r="AN116" i="29"/>
  <c r="AM116" i="29"/>
  <c r="AL116" i="29"/>
  <c r="AK116" i="29"/>
  <c r="AJ116" i="29"/>
  <c r="AI116" i="29"/>
  <c r="AH116" i="29"/>
  <c r="AG116" i="29"/>
  <c r="AF116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D116" i="29"/>
  <c r="BW115" i="29"/>
  <c r="BV115" i="29"/>
  <c r="BU115" i="29"/>
  <c r="BT115" i="29"/>
  <c r="BS115" i="29"/>
  <c r="BR115" i="29"/>
  <c r="BQ115" i="29"/>
  <c r="BP115" i="29"/>
  <c r="BO115" i="29"/>
  <c r="BN115" i="29"/>
  <c r="BM115" i="29"/>
  <c r="BL115" i="29"/>
  <c r="BK115" i="29"/>
  <c r="BJ115" i="29"/>
  <c r="BI115" i="29"/>
  <c r="BH115" i="29"/>
  <c r="BG115" i="29"/>
  <c r="BF115" i="29"/>
  <c r="BE115" i="29"/>
  <c r="BD115" i="29"/>
  <c r="BC115" i="29"/>
  <c r="BB115" i="29"/>
  <c r="BA115" i="29"/>
  <c r="AZ115" i="29"/>
  <c r="AY115" i="29"/>
  <c r="AX115" i="29"/>
  <c r="AW115" i="29"/>
  <c r="AV115" i="29"/>
  <c r="AU115" i="29"/>
  <c r="AT115" i="29"/>
  <c r="AS115" i="29"/>
  <c r="AR115" i="29"/>
  <c r="AQ115" i="29"/>
  <c r="AP115" i="29"/>
  <c r="AO115" i="29"/>
  <c r="AN115" i="29"/>
  <c r="AM115" i="29"/>
  <c r="AL115" i="29"/>
  <c r="AK115" i="29"/>
  <c r="AJ115" i="29"/>
  <c r="AI115" i="29"/>
  <c r="AH115" i="29"/>
  <c r="AG115" i="29"/>
  <c r="AF115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D115" i="29"/>
  <c r="BW114" i="29"/>
  <c r="BV114" i="29"/>
  <c r="BT114" i="29"/>
  <c r="BS114" i="29"/>
  <c r="BQ114" i="29"/>
  <c r="BP114" i="29"/>
  <c r="BO114" i="29"/>
  <c r="BN114" i="29"/>
  <c r="BL114" i="29"/>
  <c r="BK114" i="29"/>
  <c r="BI114" i="29"/>
  <c r="BH114" i="29"/>
  <c r="BG114" i="29"/>
  <c r="BF114" i="29"/>
  <c r="BD114" i="29"/>
  <c r="BC114" i="29"/>
  <c r="BA114" i="29"/>
  <c r="AZ114" i="29"/>
  <c r="AY114" i="29"/>
  <c r="AX114" i="29"/>
  <c r="AV114" i="29"/>
  <c r="AU114" i="29"/>
  <c r="AS114" i="29"/>
  <c r="AR114" i="29"/>
  <c r="AQ114" i="29"/>
  <c r="AP114" i="29"/>
  <c r="AN114" i="29"/>
  <c r="AM114" i="29"/>
  <c r="AK114" i="29"/>
  <c r="AJ114" i="29"/>
  <c r="AI114" i="29"/>
  <c r="AH114" i="29"/>
  <c r="AF114" i="29"/>
  <c r="AE114" i="29"/>
  <c r="AC114" i="29"/>
  <c r="AB114" i="29"/>
  <c r="AA114" i="29"/>
  <c r="Z114" i="29"/>
  <c r="X114" i="29"/>
  <c r="W114" i="29"/>
  <c r="U114" i="29"/>
  <c r="T114" i="29"/>
  <c r="S114" i="29"/>
  <c r="R114" i="29"/>
  <c r="P114" i="29"/>
  <c r="O114" i="29"/>
  <c r="M114" i="29"/>
  <c r="L114" i="29"/>
  <c r="K114" i="29"/>
  <c r="J114" i="29"/>
  <c r="H114" i="29"/>
  <c r="G114" i="29"/>
  <c r="E114" i="29"/>
  <c r="D114" i="29"/>
  <c r="BW113" i="29"/>
  <c r="BV113" i="29"/>
  <c r="BT113" i="29"/>
  <c r="BS113" i="29"/>
  <c r="BQ113" i="29"/>
  <c r="BP113" i="29"/>
  <c r="BO113" i="29"/>
  <c r="BN113" i="29"/>
  <c r="BL113" i="29"/>
  <c r="BK113" i="29"/>
  <c r="BI113" i="29"/>
  <c r="BH113" i="29"/>
  <c r="BG113" i="29"/>
  <c r="BF113" i="29"/>
  <c r="BD113" i="29"/>
  <c r="BC113" i="29"/>
  <c r="BA113" i="29"/>
  <c r="AZ113" i="29"/>
  <c r="AY113" i="29"/>
  <c r="AX113" i="29"/>
  <c r="AV113" i="29"/>
  <c r="AU113" i="29"/>
  <c r="AS113" i="29"/>
  <c r="AR113" i="29"/>
  <c r="AQ113" i="29"/>
  <c r="AP113" i="29"/>
  <c r="AN113" i="29"/>
  <c r="AM113" i="29"/>
  <c r="AK113" i="29"/>
  <c r="AJ113" i="29"/>
  <c r="AI113" i="29"/>
  <c r="AH113" i="29"/>
  <c r="AF113" i="29"/>
  <c r="AE113" i="29"/>
  <c r="AC113" i="29"/>
  <c r="AB113" i="29"/>
  <c r="AA113" i="29"/>
  <c r="Z113" i="29"/>
  <c r="X113" i="29"/>
  <c r="W113" i="29"/>
  <c r="U113" i="29"/>
  <c r="T113" i="29"/>
  <c r="S113" i="29"/>
  <c r="R113" i="29"/>
  <c r="P113" i="29"/>
  <c r="O113" i="29"/>
  <c r="M113" i="29"/>
  <c r="L113" i="29"/>
  <c r="K113" i="29"/>
  <c r="J113" i="29"/>
  <c r="H113" i="29"/>
  <c r="G113" i="29"/>
  <c r="E113" i="29"/>
  <c r="D113" i="29"/>
  <c r="BW112" i="29"/>
  <c r="BV112" i="29"/>
  <c r="BU112" i="29"/>
  <c r="BT112" i="29"/>
  <c r="BS112" i="29"/>
  <c r="BR112" i="29"/>
  <c r="BQ112" i="29"/>
  <c r="BP112" i="29"/>
  <c r="BO112" i="29"/>
  <c r="BN112" i="29"/>
  <c r="BM112" i="29"/>
  <c r="BL112" i="29"/>
  <c r="BK112" i="29"/>
  <c r="BJ112" i="29"/>
  <c r="BI112" i="29"/>
  <c r="BH112" i="29"/>
  <c r="BG112" i="29"/>
  <c r="BF112" i="29"/>
  <c r="BE112" i="29"/>
  <c r="BD112" i="29"/>
  <c r="BC112" i="29"/>
  <c r="BB112" i="29"/>
  <c r="BA112" i="29"/>
  <c r="AZ112" i="29"/>
  <c r="AY112" i="29"/>
  <c r="AX112" i="29"/>
  <c r="AW112" i="29"/>
  <c r="AV112" i="29"/>
  <c r="AU112" i="29"/>
  <c r="AT112" i="29"/>
  <c r="AS112" i="29"/>
  <c r="AR112" i="29"/>
  <c r="AQ112" i="29"/>
  <c r="AP112" i="29"/>
  <c r="AO112" i="29"/>
  <c r="AN112" i="29"/>
  <c r="AM112" i="29"/>
  <c r="AL112" i="29"/>
  <c r="AK112" i="29"/>
  <c r="AJ112" i="29"/>
  <c r="AI112" i="29"/>
  <c r="AH112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BW111" i="29"/>
  <c r="BV111" i="29"/>
  <c r="BU111" i="29"/>
  <c r="BT111" i="29"/>
  <c r="BS111" i="29"/>
  <c r="BR111" i="29"/>
  <c r="BQ111" i="29"/>
  <c r="BP111" i="29"/>
  <c r="BO111" i="29"/>
  <c r="BN111" i="29"/>
  <c r="BM111" i="29"/>
  <c r="BL111" i="29"/>
  <c r="BK111" i="29"/>
  <c r="BJ111" i="29"/>
  <c r="BI111" i="29"/>
  <c r="BH111" i="29"/>
  <c r="BG111" i="29"/>
  <c r="BF111" i="29"/>
  <c r="BE111" i="29"/>
  <c r="BD111" i="29"/>
  <c r="BC111" i="29"/>
  <c r="BB111" i="29"/>
  <c r="BA111" i="29"/>
  <c r="AZ111" i="29"/>
  <c r="AY111" i="29"/>
  <c r="AX111" i="29"/>
  <c r="AW111" i="29"/>
  <c r="AV111" i="29"/>
  <c r="AU111" i="29"/>
  <c r="AT111" i="29"/>
  <c r="AS111" i="29"/>
  <c r="AR111" i="29"/>
  <c r="AQ111" i="29"/>
  <c r="AP111" i="29"/>
  <c r="AO111" i="29"/>
  <c r="AN111" i="29"/>
  <c r="AM111" i="29"/>
  <c r="AL111" i="29"/>
  <c r="AK111" i="29"/>
  <c r="AJ111" i="29"/>
  <c r="AI111" i="29"/>
  <c r="AH111" i="29"/>
  <c r="AG111" i="29"/>
  <c r="AF11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BW109" i="29"/>
  <c r="BV109" i="29"/>
  <c r="BU109" i="29"/>
  <c r="BT109" i="29"/>
  <c r="BS109" i="29"/>
  <c r="BR109" i="29"/>
  <c r="BQ109" i="29"/>
  <c r="BP109" i="29"/>
  <c r="BO109" i="29"/>
  <c r="BN109" i="29"/>
  <c r="BM109" i="29"/>
  <c r="BL109" i="29"/>
  <c r="BK109" i="29"/>
  <c r="BJ109" i="29"/>
  <c r="BI109" i="29"/>
  <c r="BH109" i="29"/>
  <c r="BG109" i="29"/>
  <c r="BF109" i="29"/>
  <c r="BE109" i="29"/>
  <c r="BD109" i="29"/>
  <c r="BC109" i="29"/>
  <c r="BB109" i="29"/>
  <c r="BA109" i="29"/>
  <c r="AZ109" i="29"/>
  <c r="AY109" i="29"/>
  <c r="AX109" i="29"/>
  <c r="AW109" i="29"/>
  <c r="AV109" i="29"/>
  <c r="AU109" i="29"/>
  <c r="AT109" i="29"/>
  <c r="AS109" i="29"/>
  <c r="AR109" i="29"/>
  <c r="AQ109" i="29"/>
  <c r="AP109" i="29"/>
  <c r="AO109" i="29"/>
  <c r="AN109" i="29"/>
  <c r="AM109" i="29"/>
  <c r="AL109" i="29"/>
  <c r="AK109" i="29"/>
  <c r="AJ109" i="29"/>
  <c r="AI109" i="29"/>
  <c r="AH109" i="29"/>
  <c r="AG109" i="29"/>
  <c r="AF109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BW108" i="29"/>
  <c r="BV108" i="29"/>
  <c r="BU108" i="29"/>
  <c r="BT108" i="29"/>
  <c r="BS108" i="29"/>
  <c r="BR108" i="29"/>
  <c r="BQ108" i="29"/>
  <c r="BP108" i="29"/>
  <c r="BO108" i="29"/>
  <c r="BN108" i="29"/>
  <c r="BM108" i="29"/>
  <c r="BL108" i="29"/>
  <c r="BK108" i="29"/>
  <c r="BJ108" i="29"/>
  <c r="BI108" i="29"/>
  <c r="BH108" i="29"/>
  <c r="BG108" i="29"/>
  <c r="BF108" i="29"/>
  <c r="BE108" i="29"/>
  <c r="BD108" i="29"/>
  <c r="BC108" i="29"/>
  <c r="BB108" i="29"/>
  <c r="BA108" i="29"/>
  <c r="AZ108" i="29"/>
  <c r="AY108" i="29"/>
  <c r="AX108" i="29"/>
  <c r="AW108" i="29"/>
  <c r="AV108" i="29"/>
  <c r="AU108" i="29"/>
  <c r="AT108" i="29"/>
  <c r="AS108" i="29"/>
  <c r="AR108" i="29"/>
  <c r="AQ108" i="29"/>
  <c r="AP108" i="29"/>
  <c r="AO108" i="29"/>
  <c r="AN108" i="29"/>
  <c r="AM108" i="29"/>
  <c r="AL108" i="29"/>
  <c r="AK108" i="29"/>
  <c r="AJ108" i="29"/>
  <c r="AI108" i="29"/>
  <c r="AH108" i="29"/>
  <c r="AG108" i="29"/>
  <c r="AF108" i="29"/>
  <c r="AE108" i="29"/>
  <c r="AD108" i="29"/>
  <c r="AC108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BW107" i="29"/>
  <c r="BV107" i="29"/>
  <c r="BU107" i="29"/>
  <c r="BT107" i="29"/>
  <c r="BS107" i="29"/>
  <c r="BR107" i="29"/>
  <c r="BQ107" i="29"/>
  <c r="BP107" i="29"/>
  <c r="BO107" i="29"/>
  <c r="BN107" i="29"/>
  <c r="BM107" i="29"/>
  <c r="BL107" i="29"/>
  <c r="BK107" i="29"/>
  <c r="BJ107" i="29"/>
  <c r="BI107" i="29"/>
  <c r="BH107" i="29"/>
  <c r="BG107" i="29"/>
  <c r="BF107" i="29"/>
  <c r="BE107" i="29"/>
  <c r="BD107" i="29"/>
  <c r="BC107" i="29"/>
  <c r="BB107" i="29"/>
  <c r="BA107" i="29"/>
  <c r="AZ107" i="29"/>
  <c r="AY107" i="29"/>
  <c r="AX107" i="29"/>
  <c r="AW107" i="29"/>
  <c r="AV107" i="29"/>
  <c r="AU107" i="29"/>
  <c r="AT107" i="29"/>
  <c r="AS107" i="29"/>
  <c r="AR107" i="29"/>
  <c r="AQ107" i="29"/>
  <c r="AP107" i="29"/>
  <c r="AO107" i="29"/>
  <c r="AN107" i="29"/>
  <c r="AM107" i="29"/>
  <c r="AL107" i="29"/>
  <c r="AK107" i="29"/>
  <c r="AJ107" i="29"/>
  <c r="AI107" i="29"/>
  <c r="AH107" i="29"/>
  <c r="AG107" i="29"/>
  <c r="AF107" i="29"/>
  <c r="AE107" i="29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94" i="29"/>
  <c r="D94" i="29" s="1"/>
  <c r="C85" i="29"/>
  <c r="C86" i="29" s="1"/>
  <c r="C87" i="29" s="1"/>
  <c r="C88" i="29" s="1"/>
  <c r="C89" i="29" s="1"/>
  <c r="C90" i="29" s="1"/>
  <c r="C91" i="29" s="1"/>
  <c r="C92" i="29" s="1"/>
  <c r="C78" i="29" a="1"/>
  <c r="C78" i="29" s="1"/>
  <c r="M77" i="29" a="1"/>
  <c r="M77" i="29" s="1"/>
  <c r="L77" i="29" a="1"/>
  <c r="L77" i="29" s="1"/>
  <c r="D77" i="29" a="1"/>
  <c r="D77" i="29" s="1"/>
  <c r="C77" i="29" a="1"/>
  <c r="C77" i="29" s="1"/>
  <c r="M76" i="29" a="1"/>
  <c r="M76" i="29" s="1"/>
  <c r="L76" i="29" a="1"/>
  <c r="L76" i="29" s="1"/>
  <c r="D76" i="29" a="1"/>
  <c r="D76" i="29" s="1"/>
  <c r="C76" i="29" a="1"/>
  <c r="C76" i="29" s="1"/>
  <c r="M75" i="29" a="1"/>
  <c r="M75" i="29" s="1"/>
  <c r="L75" i="29" a="1"/>
  <c r="L75" i="29" s="1"/>
  <c r="D75" i="29" a="1"/>
  <c r="D75" i="29" s="1"/>
  <c r="C75" i="29" a="1"/>
  <c r="C75" i="29" s="1"/>
  <c r="M74" i="29" a="1"/>
  <c r="M74" i="29" s="1"/>
  <c r="L74" i="29" a="1"/>
  <c r="L74" i="29" s="1"/>
  <c r="D74" i="29" a="1"/>
  <c r="D74" i="29" s="1"/>
  <c r="C74" i="29" a="1"/>
  <c r="C74" i="29" s="1"/>
  <c r="M73" i="29" a="1"/>
  <c r="M73" i="29" s="1"/>
  <c r="L73" i="29" a="1"/>
  <c r="L73" i="29" s="1"/>
  <c r="D73" i="29" a="1"/>
  <c r="D73" i="29" s="1"/>
  <c r="C73" i="29" a="1"/>
  <c r="C73" i="29" s="1"/>
  <c r="M72" i="29" a="1"/>
  <c r="M72" i="29" s="1"/>
  <c r="L72" i="29" a="1"/>
  <c r="L72" i="29" s="1"/>
  <c r="D72" i="29" a="1"/>
  <c r="D72" i="29" s="1"/>
  <c r="C72" i="29" a="1"/>
  <c r="C72" i="29" s="1"/>
  <c r="M70" i="29" a="1"/>
  <c r="M70" i="29" s="1"/>
  <c r="L70" i="29" a="1"/>
  <c r="L70" i="29" s="1"/>
  <c r="D70" i="29" a="1"/>
  <c r="D70" i="29" s="1"/>
  <c r="C70" i="29" a="1"/>
  <c r="C70" i="29" s="1"/>
  <c r="M69" i="29" a="1"/>
  <c r="M69" i="29" s="1"/>
  <c r="L69" i="29" a="1"/>
  <c r="L69" i="29" s="1"/>
  <c r="D69" i="29" a="1"/>
  <c r="D69" i="29" s="1"/>
  <c r="C69" i="29" a="1"/>
  <c r="C69" i="29" s="1"/>
  <c r="M68" i="29" a="1"/>
  <c r="M68" i="29" s="1"/>
  <c r="L68" i="29" a="1"/>
  <c r="L68" i="29" s="1"/>
  <c r="D68" i="29" a="1"/>
  <c r="D68" i="29" s="1"/>
  <c r="C68" i="29" a="1"/>
  <c r="C68" i="29" s="1"/>
  <c r="M67" i="29" a="1"/>
  <c r="M67" i="29" s="1"/>
  <c r="L67" i="29" a="1"/>
  <c r="L67" i="29" s="1"/>
  <c r="D67" i="29" a="1"/>
  <c r="D67" i="29" s="1"/>
  <c r="C67" i="29" a="1"/>
  <c r="C67" i="29" s="1"/>
  <c r="M66" i="29" a="1"/>
  <c r="M66" i="29" s="1"/>
  <c r="L66" i="29" a="1"/>
  <c r="L66" i="29" s="1"/>
  <c r="D66" i="29" a="1"/>
  <c r="D66" i="29" s="1"/>
  <c r="C66" i="29" a="1"/>
  <c r="C66" i="29" s="1"/>
  <c r="M65" i="29" a="1"/>
  <c r="M65" i="29" s="1"/>
  <c r="L65" i="29" a="1"/>
  <c r="L65" i="29" s="1"/>
  <c r="D65" i="29" a="1"/>
  <c r="D65" i="29" s="1"/>
  <c r="C65" i="29" a="1"/>
  <c r="C65" i="29" s="1"/>
  <c r="M64" i="29" a="1"/>
  <c r="M64" i="29" s="1"/>
  <c r="L64" i="29" a="1"/>
  <c r="L64" i="29" s="1"/>
  <c r="D64" i="29" a="1"/>
  <c r="D64" i="29" s="1"/>
  <c r="C64" i="29" a="1"/>
  <c r="C64" i="29" s="1"/>
  <c r="M62" i="29" a="1"/>
  <c r="M62" i="29" s="1"/>
  <c r="L62" i="29" a="1"/>
  <c r="L62" i="29" s="1"/>
  <c r="D62" i="29" a="1"/>
  <c r="D62" i="29" s="1"/>
  <c r="C62" i="29" a="1"/>
  <c r="C62" i="29" s="1"/>
  <c r="M61" i="29" a="1"/>
  <c r="M61" i="29" s="1"/>
  <c r="L61" i="29" a="1"/>
  <c r="L61" i="29" s="1"/>
  <c r="D61" i="29" a="1"/>
  <c r="D61" i="29" s="1"/>
  <c r="C61" i="29" a="1"/>
  <c r="C61" i="29" s="1"/>
  <c r="M60" i="29" a="1"/>
  <c r="M60" i="29" s="1"/>
  <c r="L60" i="29" a="1"/>
  <c r="L60" i="29" s="1"/>
  <c r="D60" i="29" a="1"/>
  <c r="D60" i="29" s="1"/>
  <c r="C60" i="29" a="1"/>
  <c r="C60" i="29" s="1"/>
  <c r="M57" i="29" a="1"/>
  <c r="M57" i="29" s="1"/>
  <c r="L57" i="29" a="1"/>
  <c r="L57" i="29" s="1"/>
  <c r="D57" i="29" a="1"/>
  <c r="D57" i="29" s="1"/>
  <c r="C57" i="29" a="1"/>
  <c r="C57" i="29" s="1"/>
  <c r="M56" i="29"/>
  <c r="M56" i="29" a="1"/>
  <c r="L56" i="29" a="1"/>
  <c r="L56" i="29" s="1"/>
  <c r="D56" i="29" a="1"/>
  <c r="D56" i="29" s="1"/>
  <c r="C56" i="29" a="1"/>
  <c r="C56" i="29" s="1"/>
  <c r="M55" i="29" a="1"/>
  <c r="M55" i="29" s="1"/>
  <c r="L55" i="29" a="1"/>
  <c r="L55" i="29" s="1"/>
  <c r="D55" i="29" a="1"/>
  <c r="D55" i="29" s="1"/>
  <c r="C55" i="29" a="1"/>
  <c r="C55" i="29" s="1"/>
  <c r="M54" i="29" a="1"/>
  <c r="M54" i="29" s="1"/>
  <c r="L54" i="29" a="1"/>
  <c r="L54" i="29" s="1"/>
  <c r="D54" i="29" a="1"/>
  <c r="D54" i="29" s="1"/>
  <c r="C54" i="29" a="1"/>
  <c r="C54" i="29" s="1"/>
  <c r="M53" i="29" a="1"/>
  <c r="M53" i="29" s="1"/>
  <c r="L53" i="29" a="1"/>
  <c r="L53" i="29" s="1"/>
  <c r="D53" i="29" a="1"/>
  <c r="D53" i="29" s="1"/>
  <c r="C53" i="29" a="1"/>
  <c r="C53" i="29" s="1"/>
  <c r="M52" i="29" a="1"/>
  <c r="M52" i="29" s="1"/>
  <c r="L52" i="29" a="1"/>
  <c r="L52" i="29" s="1"/>
  <c r="D52" i="29" a="1"/>
  <c r="D52" i="29" s="1"/>
  <c r="C52" i="29" a="1"/>
  <c r="C52" i="29" s="1"/>
  <c r="M51" i="29" a="1"/>
  <c r="M51" i="29" s="1"/>
  <c r="L51" i="29" a="1"/>
  <c r="L51" i="29" s="1"/>
  <c r="D51" i="29" a="1"/>
  <c r="D51" i="29" s="1"/>
  <c r="C51" i="29" a="1"/>
  <c r="C51" i="29" s="1"/>
  <c r="M50" i="29" a="1"/>
  <c r="M50" i="29" s="1"/>
  <c r="L50" i="29" a="1"/>
  <c r="L50" i="29" s="1"/>
  <c r="D50" i="29"/>
  <c r="D50" i="29" a="1"/>
  <c r="C50" i="29"/>
  <c r="C50" i="29" a="1"/>
  <c r="M48" i="29"/>
  <c r="M48" i="29" a="1"/>
  <c r="L48" i="29" a="1"/>
  <c r="L48" i="29" s="1"/>
  <c r="D48" i="29" a="1"/>
  <c r="D48" i="29" s="1"/>
  <c r="C48" i="29" a="1"/>
  <c r="C48" i="29" s="1"/>
  <c r="M47" i="29" a="1"/>
  <c r="M47" i="29" s="1"/>
  <c r="L47" i="29" a="1"/>
  <c r="L47" i="29" s="1"/>
  <c r="D47" i="29" a="1"/>
  <c r="D47" i="29" s="1"/>
  <c r="C47" i="29" a="1"/>
  <c r="C47" i="29" s="1"/>
  <c r="M46" i="29" a="1"/>
  <c r="M46" i="29" s="1"/>
  <c r="L46" i="29" a="1"/>
  <c r="L46" i="29" s="1"/>
  <c r="D46" i="29" a="1"/>
  <c r="D46" i="29" s="1"/>
  <c r="C46" i="29" a="1"/>
  <c r="C46" i="29" s="1"/>
  <c r="M45" i="29" a="1"/>
  <c r="M45" i="29" s="1"/>
  <c r="L45" i="29" a="1"/>
  <c r="L45" i="29" s="1"/>
  <c r="D45" i="29" a="1"/>
  <c r="D45" i="29" s="1"/>
  <c r="C45" i="29" a="1"/>
  <c r="C45" i="29" s="1"/>
  <c r="M44" i="29" a="1"/>
  <c r="M44" i="29" s="1"/>
  <c r="L44" i="29" a="1"/>
  <c r="L44" i="29" s="1"/>
  <c r="D44" i="29" a="1"/>
  <c r="D44" i="29" s="1"/>
  <c r="C44" i="29" a="1"/>
  <c r="C44" i="29" s="1"/>
  <c r="M43" i="29" a="1"/>
  <c r="M43" i="29" s="1"/>
  <c r="L43" i="29" a="1"/>
  <c r="L43" i="29" s="1"/>
  <c r="D43" i="29" a="1"/>
  <c r="D43" i="29" s="1"/>
  <c r="C43" i="29" a="1"/>
  <c r="C43" i="29" s="1"/>
  <c r="M42" i="29" a="1"/>
  <c r="M42" i="29" s="1"/>
  <c r="L42" i="29" a="1"/>
  <c r="L42" i="29" s="1"/>
  <c r="D42" i="29" a="1"/>
  <c r="D42" i="29" s="1"/>
  <c r="C42" i="29" a="1"/>
  <c r="C42" i="29" s="1"/>
  <c r="M40" i="29" a="1"/>
  <c r="M40" i="29" s="1"/>
  <c r="L40" i="29" a="1"/>
  <c r="L40" i="29" s="1"/>
  <c r="D40" i="29" a="1"/>
  <c r="D40" i="29" s="1"/>
  <c r="C40" i="29" a="1"/>
  <c r="C40" i="29" s="1"/>
  <c r="M39" i="29" a="1"/>
  <c r="M39" i="29" s="1"/>
  <c r="L39" i="29" a="1"/>
  <c r="L39" i="29" s="1"/>
  <c r="D39" i="29" a="1"/>
  <c r="D39" i="29" s="1"/>
  <c r="C39" i="29" a="1"/>
  <c r="C39" i="29" s="1"/>
  <c r="M38" i="29" a="1"/>
  <c r="M38" i="29" s="1"/>
  <c r="L38" i="29" a="1"/>
  <c r="L38" i="29" s="1"/>
  <c r="D38" i="29" a="1"/>
  <c r="D38" i="29" s="1"/>
  <c r="C38" i="29" a="1"/>
  <c r="C38" i="29" s="1"/>
  <c r="M35" i="29" a="1"/>
  <c r="M35" i="29" s="1"/>
  <c r="L35" i="29" a="1"/>
  <c r="L35" i="29" s="1"/>
  <c r="D35" i="29" a="1"/>
  <c r="D35" i="29" s="1"/>
  <c r="C35" i="29" a="1"/>
  <c r="C35" i="29" s="1"/>
  <c r="M34" i="29" a="1"/>
  <c r="M34" i="29" s="1"/>
  <c r="L34" i="29" a="1"/>
  <c r="L34" i="29" s="1"/>
  <c r="D34" i="29" a="1"/>
  <c r="D34" i="29" s="1"/>
  <c r="C34" i="29" a="1"/>
  <c r="C34" i="29" s="1"/>
  <c r="M33" i="29" a="1"/>
  <c r="M33" i="29" s="1"/>
  <c r="L33" i="29" a="1"/>
  <c r="L33" i="29" s="1"/>
  <c r="D33" i="29" a="1"/>
  <c r="D33" i="29" s="1"/>
  <c r="C33" i="29" a="1"/>
  <c r="C33" i="29" s="1"/>
  <c r="M32" i="29" a="1"/>
  <c r="M32" i="29" s="1"/>
  <c r="L32" i="29" a="1"/>
  <c r="L32" i="29" s="1"/>
  <c r="D32" i="29" a="1"/>
  <c r="D32" i="29" s="1"/>
  <c r="C32" i="29" a="1"/>
  <c r="C32" i="29" s="1"/>
  <c r="M31" i="29" a="1"/>
  <c r="M31" i="29" s="1"/>
  <c r="L31" i="29" a="1"/>
  <c r="L31" i="29" s="1"/>
  <c r="D31" i="29" a="1"/>
  <c r="D31" i="29" s="1"/>
  <c r="C31" i="29" a="1"/>
  <c r="C31" i="29" s="1"/>
  <c r="M30" i="29" a="1"/>
  <c r="M30" i="29" s="1"/>
  <c r="L30" i="29" a="1"/>
  <c r="L30" i="29" s="1"/>
  <c r="D30" i="29" a="1"/>
  <c r="D30" i="29" s="1"/>
  <c r="C30" i="29" a="1"/>
  <c r="C30" i="29" s="1"/>
  <c r="M29" i="29" a="1"/>
  <c r="M29" i="29" s="1"/>
  <c r="L29" i="29" a="1"/>
  <c r="L29" i="29" s="1"/>
  <c r="D29" i="29" a="1"/>
  <c r="D29" i="29" s="1"/>
  <c r="C29" i="29" a="1"/>
  <c r="C29" i="29" s="1"/>
  <c r="M28" i="29" a="1"/>
  <c r="M28" i="29" s="1"/>
  <c r="L28" i="29" a="1"/>
  <c r="L28" i="29" s="1"/>
  <c r="D28" i="29" a="1"/>
  <c r="D28" i="29" s="1"/>
  <c r="C28" i="29" a="1"/>
  <c r="C28" i="29" s="1"/>
  <c r="M26" i="29" a="1"/>
  <c r="M26" i="29" s="1"/>
  <c r="L26" i="29" a="1"/>
  <c r="L26" i="29" s="1"/>
  <c r="D26" i="29" a="1"/>
  <c r="D26" i="29" s="1"/>
  <c r="C26" i="29" a="1"/>
  <c r="C26" i="29" s="1"/>
  <c r="M25" i="29" a="1"/>
  <c r="M25" i="29" s="1"/>
  <c r="L25" i="29" a="1"/>
  <c r="L25" i="29" s="1"/>
  <c r="D25" i="29" a="1"/>
  <c r="D25" i="29" s="1"/>
  <c r="C25" i="29" a="1"/>
  <c r="C25" i="29" s="1"/>
  <c r="M24" i="29" a="1"/>
  <c r="M24" i="29" s="1"/>
  <c r="L24" i="29" a="1"/>
  <c r="L24" i="29" s="1"/>
  <c r="D24" i="29" a="1"/>
  <c r="D24" i="29" s="1"/>
  <c r="C24" i="29" a="1"/>
  <c r="C24" i="29" s="1"/>
  <c r="M23" i="29" a="1"/>
  <c r="M23" i="29" s="1"/>
  <c r="L23" i="29" a="1"/>
  <c r="L23" i="29" s="1"/>
  <c r="D23" i="29" a="1"/>
  <c r="D23" i="29" s="1"/>
  <c r="C23" i="29" a="1"/>
  <c r="C23" i="29" s="1"/>
  <c r="M22" i="29" a="1"/>
  <c r="M22" i="29" s="1"/>
  <c r="L22" i="29" a="1"/>
  <c r="L22" i="29" s="1"/>
  <c r="D22" i="29" a="1"/>
  <c r="D22" i="29" s="1"/>
  <c r="C22" i="29" a="1"/>
  <c r="C22" i="29" s="1"/>
  <c r="M21" i="29" a="1"/>
  <c r="M21" i="29" s="1"/>
  <c r="L21" i="29" a="1"/>
  <c r="L21" i="29" s="1"/>
  <c r="D21" i="29" a="1"/>
  <c r="D21" i="29" s="1"/>
  <c r="C21" i="29" a="1"/>
  <c r="C21" i="29" s="1"/>
  <c r="M20" i="29" a="1"/>
  <c r="M20" i="29" s="1"/>
  <c r="L20" i="29" a="1"/>
  <c r="L20" i="29" s="1"/>
  <c r="D20" i="29" a="1"/>
  <c r="D20" i="29" s="1"/>
  <c r="C20" i="29" a="1"/>
  <c r="C20" i="29" s="1"/>
  <c r="M18" i="29" a="1"/>
  <c r="M18" i="29" s="1"/>
  <c r="L18" i="29" a="1"/>
  <c r="L18" i="29" s="1"/>
  <c r="D18" i="29" a="1"/>
  <c r="D18" i="29" s="1"/>
  <c r="C18" i="29" a="1"/>
  <c r="C18" i="29" s="1"/>
  <c r="M17" i="29" a="1"/>
  <c r="M17" i="29" s="1"/>
  <c r="L17" i="29" a="1"/>
  <c r="L17" i="29" s="1"/>
  <c r="D17" i="29" a="1"/>
  <c r="D17" i="29" s="1"/>
  <c r="C17" i="29" a="1"/>
  <c r="C17" i="29" s="1"/>
  <c r="M16" i="29" a="1"/>
  <c r="M16" i="29" s="1"/>
  <c r="L16" i="29" a="1"/>
  <c r="L16" i="29" s="1"/>
  <c r="D16" i="29" a="1"/>
  <c r="D16" i="29" s="1"/>
  <c r="C16" i="29" a="1"/>
  <c r="C16" i="29" s="1"/>
  <c r="A8" i="29"/>
  <c r="B7" i="29"/>
  <c r="B6" i="29"/>
  <c r="B5" i="29"/>
  <c r="AY167" i="28"/>
  <c r="AX167" i="28"/>
  <c r="AW167" i="28"/>
  <c r="AV167" i="28"/>
  <c r="AU167" i="28"/>
  <c r="AT167" i="28"/>
  <c r="AS167" i="28"/>
  <c r="AR167" i="28"/>
  <c r="AQ167" i="28"/>
  <c r="AP167" i="28"/>
  <c r="AO167" i="28"/>
  <c r="AN167" i="28"/>
  <c r="AM167" i="28"/>
  <c r="AL167" i="28"/>
  <c r="AK167" i="28"/>
  <c r="AJ167" i="28"/>
  <c r="AI167" i="28"/>
  <c r="AH167" i="28"/>
  <c r="AG167" i="28"/>
  <c r="AF167" i="28"/>
  <c r="AE167" i="28"/>
  <c r="AD167" i="28"/>
  <c r="AC167" i="28"/>
  <c r="AB167" i="28"/>
  <c r="AA167" i="28"/>
  <c r="Z167" i="28"/>
  <c r="Y167" i="28"/>
  <c r="X167" i="28"/>
  <c r="W167" i="28"/>
  <c r="V167" i="28"/>
  <c r="U167" i="28"/>
  <c r="T167" i="28"/>
  <c r="S167" i="28"/>
  <c r="R167" i="28"/>
  <c r="Q167" i="28"/>
  <c r="P167" i="28"/>
  <c r="O167" i="28"/>
  <c r="N167" i="28"/>
  <c r="M167" i="28"/>
  <c r="L167" i="28"/>
  <c r="K167" i="28"/>
  <c r="J167" i="28"/>
  <c r="I167" i="28"/>
  <c r="H167" i="28"/>
  <c r="G167" i="28"/>
  <c r="F167" i="28"/>
  <c r="E167" i="28"/>
  <c r="D167" i="28"/>
  <c r="AY166" i="28"/>
  <c r="AX166" i="28"/>
  <c r="AW166" i="28"/>
  <c r="AV166" i="28"/>
  <c r="AU166" i="28"/>
  <c r="AT166" i="28"/>
  <c r="AS166" i="28"/>
  <c r="AR166" i="28"/>
  <c r="AQ166" i="28"/>
  <c r="AP166" i="28"/>
  <c r="AO166" i="28"/>
  <c r="AN166" i="28"/>
  <c r="AM166" i="28"/>
  <c r="AL166" i="28"/>
  <c r="AK166" i="28"/>
  <c r="AJ166" i="28"/>
  <c r="AI166" i="28"/>
  <c r="AH166" i="28"/>
  <c r="AG166" i="28"/>
  <c r="AF166" i="28"/>
  <c r="AE166" i="28"/>
  <c r="AD166" i="28"/>
  <c r="AC166" i="28"/>
  <c r="AB166" i="28"/>
  <c r="AA166" i="28"/>
  <c r="Z166" i="28"/>
  <c r="Y166" i="28"/>
  <c r="X166" i="28"/>
  <c r="W166" i="28"/>
  <c r="V166" i="28"/>
  <c r="U166" i="28"/>
  <c r="T166" i="28"/>
  <c r="S166" i="28"/>
  <c r="R166" i="28"/>
  <c r="Q166" i="28"/>
  <c r="P166" i="28"/>
  <c r="O166" i="28"/>
  <c r="N166" i="28"/>
  <c r="M166" i="28"/>
  <c r="L166" i="28"/>
  <c r="K166" i="28"/>
  <c r="J166" i="28"/>
  <c r="I166" i="28"/>
  <c r="H166" i="28"/>
  <c r="G166" i="28"/>
  <c r="F166" i="28"/>
  <c r="E166" i="28"/>
  <c r="D166" i="28"/>
  <c r="AY165" i="28"/>
  <c r="AX165" i="28"/>
  <c r="AW165" i="28"/>
  <c r="AV165" i="28"/>
  <c r="AU165" i="28"/>
  <c r="AT165" i="28"/>
  <c r="AS165" i="28"/>
  <c r="AR165" i="28"/>
  <c r="AQ165" i="28"/>
  <c r="AP165" i="28"/>
  <c r="AO165" i="28"/>
  <c r="AN165" i="28"/>
  <c r="AM165" i="28"/>
  <c r="AL165" i="28"/>
  <c r="AK165" i="28"/>
  <c r="AJ165" i="28"/>
  <c r="AI165" i="28"/>
  <c r="AH165" i="28"/>
  <c r="AG165" i="28"/>
  <c r="AF165" i="28"/>
  <c r="AE165" i="28"/>
  <c r="AD165" i="28"/>
  <c r="AC165" i="28"/>
  <c r="AB165" i="28"/>
  <c r="AA165" i="28"/>
  <c r="Z165" i="28"/>
  <c r="Y165" i="28"/>
  <c r="X165" i="28"/>
  <c r="W165" i="28"/>
  <c r="V165" i="28"/>
  <c r="U165" i="28"/>
  <c r="T165" i="28"/>
  <c r="S165" i="28"/>
  <c r="R165" i="28"/>
  <c r="Q165" i="28"/>
  <c r="P165" i="28"/>
  <c r="O165" i="28"/>
  <c r="N165" i="28"/>
  <c r="M165" i="28"/>
  <c r="L165" i="28"/>
  <c r="K165" i="28"/>
  <c r="J165" i="28"/>
  <c r="I165" i="28"/>
  <c r="H165" i="28"/>
  <c r="G165" i="28"/>
  <c r="F165" i="28"/>
  <c r="E165" i="28"/>
  <c r="D165" i="28"/>
  <c r="AY164" i="28"/>
  <c r="AX164" i="28"/>
  <c r="AW164" i="28"/>
  <c r="AV164" i="28"/>
  <c r="AU164" i="28"/>
  <c r="AT164" i="28"/>
  <c r="AS164" i="28"/>
  <c r="AR164" i="28"/>
  <c r="AQ164" i="28"/>
  <c r="AP164" i="28"/>
  <c r="AO164" i="28"/>
  <c r="AN164" i="28"/>
  <c r="AM164" i="28"/>
  <c r="AL164" i="28"/>
  <c r="AK164" i="28"/>
  <c r="AJ164" i="28"/>
  <c r="AI164" i="28"/>
  <c r="AH164" i="28"/>
  <c r="AG164" i="28"/>
  <c r="AF164" i="28"/>
  <c r="AE164" i="28"/>
  <c r="AD164" i="28"/>
  <c r="AC164" i="28"/>
  <c r="AB164" i="28"/>
  <c r="AA164" i="28"/>
  <c r="Z164" i="28"/>
  <c r="Y164" i="28"/>
  <c r="X164" i="28"/>
  <c r="W164" i="28"/>
  <c r="V164" i="28"/>
  <c r="U164" i="28"/>
  <c r="T164" i="28"/>
  <c r="S164" i="28"/>
  <c r="R164" i="28"/>
  <c r="Q164" i="28"/>
  <c r="P164" i="28"/>
  <c r="O164" i="28"/>
  <c r="N164" i="28"/>
  <c r="M164" i="28"/>
  <c r="L164" i="28"/>
  <c r="K164" i="28"/>
  <c r="J164" i="28"/>
  <c r="I164" i="28"/>
  <c r="H164" i="28"/>
  <c r="G164" i="28"/>
  <c r="F164" i="28"/>
  <c r="E164" i="28"/>
  <c r="D164" i="28"/>
  <c r="AY163" i="28"/>
  <c r="AX163" i="28"/>
  <c r="AW163" i="28"/>
  <c r="AV163" i="28"/>
  <c r="AU163" i="28"/>
  <c r="AT163" i="28"/>
  <c r="AS163" i="28"/>
  <c r="AR163" i="28"/>
  <c r="AQ163" i="28"/>
  <c r="AP163" i="28"/>
  <c r="AO163" i="28"/>
  <c r="AN163" i="28"/>
  <c r="AM163" i="28"/>
  <c r="AL163" i="28"/>
  <c r="AK163" i="28"/>
  <c r="AJ163" i="28"/>
  <c r="AI163" i="28"/>
  <c r="AH163" i="28"/>
  <c r="AG163" i="28"/>
  <c r="AF163" i="28"/>
  <c r="AE163" i="28"/>
  <c r="AD163" i="28"/>
  <c r="AC163" i="28"/>
  <c r="AB163" i="28"/>
  <c r="AA163" i="28"/>
  <c r="Z163" i="28"/>
  <c r="Y163" i="28"/>
  <c r="X163" i="28"/>
  <c r="W163" i="28"/>
  <c r="V163" i="28"/>
  <c r="U163" i="28"/>
  <c r="T163" i="28"/>
  <c r="S163" i="28"/>
  <c r="R163" i="28"/>
  <c r="Q163" i="28"/>
  <c r="P163" i="28"/>
  <c r="O163" i="28"/>
  <c r="N163" i="28"/>
  <c r="M163" i="28"/>
  <c r="L163" i="28"/>
  <c r="K163" i="28"/>
  <c r="J163" i="28"/>
  <c r="I163" i="28"/>
  <c r="H163" i="28"/>
  <c r="G163" i="28"/>
  <c r="F163" i="28"/>
  <c r="E163" i="28"/>
  <c r="D163" i="28"/>
  <c r="AY162" i="28"/>
  <c r="AX162" i="28"/>
  <c r="AW162" i="28"/>
  <c r="AV162" i="28"/>
  <c r="AU162" i="28"/>
  <c r="AT162" i="28"/>
  <c r="AS162" i="28"/>
  <c r="AR162" i="28"/>
  <c r="AQ162" i="28"/>
  <c r="AP162" i="28"/>
  <c r="AO162" i="28"/>
  <c r="AN162" i="28"/>
  <c r="AM162" i="28"/>
  <c r="AL162" i="28"/>
  <c r="AK162" i="28"/>
  <c r="AJ162" i="28"/>
  <c r="AI162" i="28"/>
  <c r="AH162" i="28"/>
  <c r="AG162" i="28"/>
  <c r="AF162" i="28"/>
  <c r="AE162" i="28"/>
  <c r="AD162" i="28"/>
  <c r="AC162" i="28"/>
  <c r="AB162" i="28"/>
  <c r="AA162" i="28"/>
  <c r="Z162" i="28"/>
  <c r="Y162" i="28"/>
  <c r="X162" i="28"/>
  <c r="W162" i="28"/>
  <c r="V162" i="28"/>
  <c r="U162" i="28"/>
  <c r="T162" i="28"/>
  <c r="S162" i="28"/>
  <c r="R162" i="28"/>
  <c r="Q162" i="28"/>
  <c r="P162" i="28"/>
  <c r="O162" i="28"/>
  <c r="N162" i="28"/>
  <c r="M162" i="28"/>
  <c r="L162" i="28"/>
  <c r="K162" i="28"/>
  <c r="J162" i="28"/>
  <c r="I162" i="28"/>
  <c r="H162" i="28"/>
  <c r="G162" i="28"/>
  <c r="F162" i="28"/>
  <c r="E162" i="28"/>
  <c r="D162" i="28"/>
  <c r="AY161" i="28"/>
  <c r="AX161" i="28"/>
  <c r="AW161" i="28"/>
  <c r="AV161" i="28"/>
  <c r="AU161" i="28"/>
  <c r="AT161" i="28"/>
  <c r="AS161" i="28"/>
  <c r="AR161" i="28"/>
  <c r="AQ161" i="28"/>
  <c r="AP161" i="28"/>
  <c r="AO161" i="28"/>
  <c r="AN161" i="28"/>
  <c r="AM161" i="28"/>
  <c r="AL161" i="28"/>
  <c r="AK161" i="28"/>
  <c r="AJ161" i="28"/>
  <c r="AI161" i="28"/>
  <c r="AH161" i="28"/>
  <c r="AG161" i="28"/>
  <c r="AF161" i="28"/>
  <c r="AE161" i="28"/>
  <c r="AD161" i="28"/>
  <c r="AC161" i="28"/>
  <c r="AB161" i="28"/>
  <c r="AA161" i="28"/>
  <c r="Z161" i="28"/>
  <c r="Y161" i="28"/>
  <c r="X161" i="28"/>
  <c r="W161" i="28"/>
  <c r="V161" i="28"/>
  <c r="U161" i="28"/>
  <c r="T161" i="28"/>
  <c r="S161" i="28"/>
  <c r="R161" i="28"/>
  <c r="Q161" i="28"/>
  <c r="P161" i="28"/>
  <c r="O161" i="28"/>
  <c r="N161" i="28"/>
  <c r="M161" i="28"/>
  <c r="L161" i="28"/>
  <c r="K161" i="28"/>
  <c r="J161" i="28"/>
  <c r="I161" i="28"/>
  <c r="H161" i="28"/>
  <c r="G161" i="28"/>
  <c r="F161" i="28"/>
  <c r="E161" i="28"/>
  <c r="D161" i="28"/>
  <c r="AY160" i="28"/>
  <c r="AX160" i="28"/>
  <c r="AW160" i="28"/>
  <c r="AV160" i="28"/>
  <c r="AU160" i="28"/>
  <c r="AT160" i="28"/>
  <c r="AS160" i="28"/>
  <c r="AR160" i="28"/>
  <c r="AQ160" i="28"/>
  <c r="AP160" i="28"/>
  <c r="AO160" i="28"/>
  <c r="AN160" i="28"/>
  <c r="AM160" i="28"/>
  <c r="AL160" i="28"/>
  <c r="AK160" i="28"/>
  <c r="AJ160" i="28"/>
  <c r="AI160" i="28"/>
  <c r="AH160" i="28"/>
  <c r="AG160" i="28"/>
  <c r="AF160" i="28"/>
  <c r="AE160" i="28"/>
  <c r="AD160" i="28"/>
  <c r="AC160" i="28"/>
  <c r="AB160" i="28"/>
  <c r="AA160" i="28"/>
  <c r="Z160" i="28"/>
  <c r="Y160" i="28"/>
  <c r="X160" i="28"/>
  <c r="W160" i="28"/>
  <c r="V160" i="28"/>
  <c r="U160" i="28"/>
  <c r="T160" i="28"/>
  <c r="S160" i="28"/>
  <c r="R160" i="28"/>
  <c r="Q160" i="28"/>
  <c r="P160" i="28"/>
  <c r="O160" i="28"/>
  <c r="N160" i="28"/>
  <c r="M160" i="28"/>
  <c r="L160" i="28"/>
  <c r="K160" i="28"/>
  <c r="J160" i="28"/>
  <c r="I160" i="28"/>
  <c r="H160" i="28"/>
  <c r="G160" i="28"/>
  <c r="F160" i="28"/>
  <c r="E160" i="28"/>
  <c r="D160" i="28"/>
  <c r="AY158" i="28"/>
  <c r="AX158" i="28"/>
  <c r="AV158" i="28"/>
  <c r="AU158" i="28"/>
  <c r="AS158" i="28"/>
  <c r="AR158" i="28"/>
  <c r="AQ158" i="28"/>
  <c r="AP158" i="28"/>
  <c r="AN158" i="28"/>
  <c r="AM158" i="28"/>
  <c r="AK158" i="28"/>
  <c r="AJ158" i="28"/>
  <c r="AI158" i="28"/>
  <c r="AH158" i="28"/>
  <c r="AF158" i="28"/>
  <c r="AE158" i="28"/>
  <c r="AC158" i="28"/>
  <c r="AB158" i="28"/>
  <c r="AA158" i="28"/>
  <c r="Z158" i="28"/>
  <c r="X158" i="28"/>
  <c r="W158" i="28"/>
  <c r="U158" i="28"/>
  <c r="T158" i="28"/>
  <c r="S158" i="28"/>
  <c r="R158" i="28"/>
  <c r="P158" i="28"/>
  <c r="O158" i="28"/>
  <c r="M158" i="28"/>
  <c r="L158" i="28"/>
  <c r="K158" i="28"/>
  <c r="J158" i="28"/>
  <c r="H158" i="28"/>
  <c r="G158" i="28"/>
  <c r="E158" i="28"/>
  <c r="D158" i="28"/>
  <c r="AY157" i="28"/>
  <c r="AX157" i="28"/>
  <c r="AW157" i="28"/>
  <c r="AV157" i="28"/>
  <c r="AU157" i="28"/>
  <c r="AT157" i="28"/>
  <c r="AS157" i="28"/>
  <c r="AR157" i="28"/>
  <c r="AQ157" i="28"/>
  <c r="AP157" i="28"/>
  <c r="AO157" i="28"/>
  <c r="AN157" i="28"/>
  <c r="AM157" i="28"/>
  <c r="AL157" i="28"/>
  <c r="AK157" i="28"/>
  <c r="AJ157" i="28"/>
  <c r="AI157" i="28"/>
  <c r="AH157" i="28"/>
  <c r="AG157" i="28"/>
  <c r="AF157" i="28"/>
  <c r="AE157" i="28"/>
  <c r="AD157" i="28"/>
  <c r="AC157" i="28"/>
  <c r="AB157" i="28"/>
  <c r="AA157" i="28"/>
  <c r="Z157" i="28"/>
  <c r="Y157" i="28"/>
  <c r="X157" i="28"/>
  <c r="W157" i="28"/>
  <c r="V157" i="28"/>
  <c r="U157" i="28"/>
  <c r="T157" i="28"/>
  <c r="S157" i="28"/>
  <c r="R157" i="28"/>
  <c r="Q157" i="28"/>
  <c r="P157" i="28"/>
  <c r="O157" i="28"/>
  <c r="N157" i="28"/>
  <c r="M157" i="28"/>
  <c r="L157" i="28"/>
  <c r="K157" i="28"/>
  <c r="J157" i="28"/>
  <c r="I157" i="28"/>
  <c r="H157" i="28"/>
  <c r="G157" i="28"/>
  <c r="F157" i="28"/>
  <c r="E157" i="28"/>
  <c r="D157" i="28"/>
  <c r="AY156" i="28"/>
  <c r="AX156" i="28"/>
  <c r="AW156" i="28"/>
  <c r="AV156" i="28"/>
  <c r="AU156" i="28"/>
  <c r="AT156" i="28"/>
  <c r="AS156" i="28"/>
  <c r="AR156" i="28"/>
  <c r="AQ156" i="28"/>
  <c r="AP156" i="28"/>
  <c r="AO156" i="28"/>
  <c r="AN156" i="28"/>
  <c r="AM156" i="28"/>
  <c r="AL156" i="28"/>
  <c r="AK156" i="28"/>
  <c r="AJ156" i="28"/>
  <c r="AI156" i="28"/>
  <c r="AH156" i="28"/>
  <c r="AG156" i="28"/>
  <c r="AF156" i="28"/>
  <c r="AE156" i="28"/>
  <c r="AD156" i="28"/>
  <c r="AC156" i="28"/>
  <c r="AB156" i="28"/>
  <c r="AA156" i="28"/>
  <c r="Z156" i="28"/>
  <c r="Y156" i="28"/>
  <c r="X156" i="28"/>
  <c r="W156" i="28"/>
  <c r="V156" i="28"/>
  <c r="U156" i="28"/>
  <c r="T156" i="28"/>
  <c r="S156" i="28"/>
  <c r="R156" i="28"/>
  <c r="Q156" i="28"/>
  <c r="P156" i="28"/>
  <c r="O156" i="28"/>
  <c r="N156" i="28"/>
  <c r="M156" i="28"/>
  <c r="L156" i="28"/>
  <c r="K156" i="28"/>
  <c r="J156" i="28"/>
  <c r="I156" i="28"/>
  <c r="H156" i="28"/>
  <c r="G156" i="28"/>
  <c r="F156" i="28"/>
  <c r="E156" i="28"/>
  <c r="D156" i="28"/>
  <c r="AY155" i="28"/>
  <c r="AX155" i="28"/>
  <c r="AV155" i="28"/>
  <c r="AU155" i="28"/>
  <c r="AS155" i="28"/>
  <c r="AR155" i="28"/>
  <c r="AQ155" i="28"/>
  <c r="AP155" i="28"/>
  <c r="AN155" i="28"/>
  <c r="AM155" i="28"/>
  <c r="AK155" i="28"/>
  <c r="AJ155" i="28"/>
  <c r="AI155" i="28"/>
  <c r="AH155" i="28"/>
  <c r="AF155" i="28"/>
  <c r="AE155" i="28"/>
  <c r="AC155" i="28"/>
  <c r="AB155" i="28"/>
  <c r="AA155" i="28"/>
  <c r="Z155" i="28"/>
  <c r="X155" i="28"/>
  <c r="W155" i="28"/>
  <c r="U155" i="28"/>
  <c r="T155" i="28"/>
  <c r="S155" i="28"/>
  <c r="R155" i="28"/>
  <c r="P155" i="28"/>
  <c r="O155" i="28"/>
  <c r="M155" i="28"/>
  <c r="L155" i="28"/>
  <c r="K155" i="28"/>
  <c r="J155" i="28"/>
  <c r="H155" i="28"/>
  <c r="G155" i="28"/>
  <c r="E155" i="28"/>
  <c r="D155" i="28"/>
  <c r="AY154" i="28"/>
  <c r="AX154" i="28"/>
  <c r="AV154" i="28"/>
  <c r="AU154" i="28"/>
  <c r="AS154" i="28"/>
  <c r="AR154" i="28"/>
  <c r="AQ154" i="28"/>
  <c r="AP154" i="28"/>
  <c r="AN154" i="28"/>
  <c r="AM154" i="28"/>
  <c r="AK154" i="28"/>
  <c r="AJ154" i="28"/>
  <c r="AI154" i="28"/>
  <c r="AH154" i="28"/>
  <c r="AF154" i="28"/>
  <c r="AE154" i="28"/>
  <c r="AC154" i="28"/>
  <c r="AB154" i="28"/>
  <c r="AA154" i="28"/>
  <c r="Z154" i="28"/>
  <c r="X154" i="28"/>
  <c r="W154" i="28"/>
  <c r="U154" i="28"/>
  <c r="T154" i="28"/>
  <c r="S154" i="28"/>
  <c r="R154" i="28"/>
  <c r="P154" i="28"/>
  <c r="O154" i="28"/>
  <c r="M154" i="28"/>
  <c r="L154" i="28"/>
  <c r="K154" i="28"/>
  <c r="J154" i="28"/>
  <c r="H154" i="28"/>
  <c r="G154" i="28"/>
  <c r="E154" i="28"/>
  <c r="D154" i="28"/>
  <c r="AY153" i="28"/>
  <c r="AX153" i="28"/>
  <c r="AW153" i="28"/>
  <c r="AV153" i="28"/>
  <c r="AU153" i="28"/>
  <c r="AT153" i="28"/>
  <c r="AS153" i="28"/>
  <c r="AR153" i="28"/>
  <c r="AQ153" i="28"/>
  <c r="AP153" i="28"/>
  <c r="AO153" i="28"/>
  <c r="AN153" i="28"/>
  <c r="AM153" i="28"/>
  <c r="AL153" i="28"/>
  <c r="AK153" i="28"/>
  <c r="AJ153" i="28"/>
  <c r="AI153" i="28"/>
  <c r="AH153" i="28"/>
  <c r="AG153" i="28"/>
  <c r="AF153" i="28"/>
  <c r="AE153" i="28"/>
  <c r="AD153" i="28"/>
  <c r="AC153" i="28"/>
  <c r="AB153" i="28"/>
  <c r="AA153" i="28"/>
  <c r="Z153" i="28"/>
  <c r="Y153" i="28"/>
  <c r="X153" i="28"/>
  <c r="W153" i="28"/>
  <c r="V153" i="28"/>
  <c r="U153" i="28"/>
  <c r="T153" i="28"/>
  <c r="S153" i="28"/>
  <c r="R153" i="28"/>
  <c r="Q153" i="28"/>
  <c r="P153" i="28"/>
  <c r="O153" i="28"/>
  <c r="N153" i="28"/>
  <c r="M153" i="28"/>
  <c r="L153" i="28"/>
  <c r="K153" i="28"/>
  <c r="J153" i="28"/>
  <c r="I153" i="28"/>
  <c r="H153" i="28"/>
  <c r="G153" i="28"/>
  <c r="F153" i="28"/>
  <c r="E153" i="28"/>
  <c r="D153" i="28"/>
  <c r="AY152" i="28"/>
  <c r="AX152" i="28"/>
  <c r="AW152" i="28"/>
  <c r="AV152" i="28"/>
  <c r="AU152" i="28"/>
  <c r="AT152" i="28"/>
  <c r="AS152" i="28"/>
  <c r="AR152" i="28"/>
  <c r="AQ152" i="28"/>
  <c r="AP152" i="28"/>
  <c r="AO152" i="28"/>
  <c r="AN152" i="28"/>
  <c r="AM152" i="28"/>
  <c r="AL152" i="28"/>
  <c r="AK152" i="28"/>
  <c r="AJ152" i="28"/>
  <c r="AI152" i="28"/>
  <c r="AH152" i="28"/>
  <c r="AG152" i="28"/>
  <c r="AF152" i="28"/>
  <c r="AE152" i="28"/>
  <c r="AD152" i="28"/>
  <c r="AC152" i="28"/>
  <c r="AB152" i="28"/>
  <c r="AA152" i="28"/>
  <c r="Z152" i="28"/>
  <c r="Y152" i="28"/>
  <c r="X152" i="28"/>
  <c r="W152" i="28"/>
  <c r="V152" i="28"/>
  <c r="U152" i="28"/>
  <c r="T152" i="28"/>
  <c r="S152" i="28"/>
  <c r="R152" i="28"/>
  <c r="Q152" i="28"/>
  <c r="P152" i="28"/>
  <c r="O152" i="28"/>
  <c r="N152" i="28"/>
  <c r="M152" i="28"/>
  <c r="L152" i="28"/>
  <c r="K152" i="28"/>
  <c r="J152" i="28"/>
  <c r="I152" i="28"/>
  <c r="H152" i="28"/>
  <c r="G152" i="28"/>
  <c r="F152" i="28"/>
  <c r="E152" i="28"/>
  <c r="D152" i="28"/>
  <c r="AY150" i="28"/>
  <c r="AX150" i="28"/>
  <c r="AW150" i="28"/>
  <c r="AV150" i="28"/>
  <c r="AU150" i="28"/>
  <c r="AT150" i="28"/>
  <c r="AS150" i="28"/>
  <c r="AR150" i="28"/>
  <c r="AQ150" i="28"/>
  <c r="AP150" i="28"/>
  <c r="AO150" i="28"/>
  <c r="AN150" i="28"/>
  <c r="AM150" i="28"/>
  <c r="AL150" i="28"/>
  <c r="AK150" i="28"/>
  <c r="AJ150" i="28"/>
  <c r="AI150" i="28"/>
  <c r="AH150" i="28"/>
  <c r="AG150" i="28"/>
  <c r="AF150" i="28"/>
  <c r="AE150" i="28"/>
  <c r="AD150" i="28"/>
  <c r="AC150" i="28"/>
  <c r="AB150" i="28"/>
  <c r="AA150" i="28"/>
  <c r="Z150" i="28"/>
  <c r="Y150" i="28"/>
  <c r="X150" i="28"/>
  <c r="W150" i="28"/>
  <c r="V150" i="28"/>
  <c r="U150" i="28"/>
  <c r="T150" i="28"/>
  <c r="S150" i="28"/>
  <c r="R150" i="28"/>
  <c r="Q150" i="28"/>
  <c r="P150" i="28"/>
  <c r="O150" i="28"/>
  <c r="N150" i="28"/>
  <c r="M150" i="28"/>
  <c r="L150" i="28"/>
  <c r="K150" i="28"/>
  <c r="J150" i="28"/>
  <c r="I150" i="28"/>
  <c r="H150" i="28"/>
  <c r="G150" i="28"/>
  <c r="F150" i="28"/>
  <c r="E150" i="28"/>
  <c r="D150" i="28"/>
  <c r="AY149" i="28"/>
  <c r="AX149" i="28"/>
  <c r="AW149" i="28"/>
  <c r="AV149" i="28"/>
  <c r="AU149" i="28"/>
  <c r="AT149" i="28"/>
  <c r="AS149" i="28"/>
  <c r="AR149" i="28"/>
  <c r="AQ149" i="28"/>
  <c r="AP149" i="28"/>
  <c r="AO149" i="28"/>
  <c r="AN149" i="28"/>
  <c r="AM149" i="28"/>
  <c r="AL149" i="28"/>
  <c r="AK149" i="28"/>
  <c r="AJ149" i="28"/>
  <c r="AI149" i="28"/>
  <c r="AH149" i="28"/>
  <c r="AG149" i="28"/>
  <c r="AF149" i="28"/>
  <c r="AE149" i="28"/>
  <c r="AD149" i="28"/>
  <c r="AC149" i="28"/>
  <c r="AB149" i="28"/>
  <c r="AA149" i="28"/>
  <c r="Z149" i="28"/>
  <c r="Y149" i="28"/>
  <c r="X149" i="28"/>
  <c r="W149" i="28"/>
  <c r="V149" i="28"/>
  <c r="U149" i="28"/>
  <c r="T149" i="28"/>
  <c r="S149" i="28"/>
  <c r="R149" i="28"/>
  <c r="Q149" i="28"/>
  <c r="P149" i="28"/>
  <c r="O149" i="28"/>
  <c r="N149" i="28"/>
  <c r="M149" i="28"/>
  <c r="L149" i="28"/>
  <c r="K149" i="28"/>
  <c r="J149" i="28"/>
  <c r="I149" i="28"/>
  <c r="H149" i="28"/>
  <c r="G149" i="28"/>
  <c r="F149" i="28"/>
  <c r="E149" i="28"/>
  <c r="D149" i="28"/>
  <c r="AY148" i="28"/>
  <c r="AX148" i="28"/>
  <c r="AW148" i="28"/>
  <c r="AV148" i="28"/>
  <c r="AU148" i="28"/>
  <c r="AT148" i="28"/>
  <c r="AS148" i="28"/>
  <c r="AR148" i="28"/>
  <c r="AQ148" i="28"/>
  <c r="AP148" i="28"/>
  <c r="AO148" i="28"/>
  <c r="AN148" i="28"/>
  <c r="AM148" i="28"/>
  <c r="AL148" i="28"/>
  <c r="AK148" i="28"/>
  <c r="AJ148" i="28"/>
  <c r="AI148" i="28"/>
  <c r="AH148" i="28"/>
  <c r="AG148" i="28"/>
  <c r="AF148" i="28"/>
  <c r="AE148" i="28"/>
  <c r="AD148" i="28"/>
  <c r="AC148" i="28"/>
  <c r="AB148" i="28"/>
  <c r="AA148" i="28"/>
  <c r="Z148" i="28"/>
  <c r="Y148" i="28"/>
  <c r="X148" i="28"/>
  <c r="W148" i="28"/>
  <c r="V148" i="28"/>
  <c r="U148" i="28"/>
  <c r="T148" i="28"/>
  <c r="S148" i="28"/>
  <c r="R148" i="28"/>
  <c r="Q148" i="28"/>
  <c r="P148" i="28"/>
  <c r="O148" i="28"/>
  <c r="N148" i="28"/>
  <c r="M148" i="28"/>
  <c r="L148" i="28"/>
  <c r="K148" i="28"/>
  <c r="J148" i="28"/>
  <c r="I148" i="28"/>
  <c r="H148" i="28"/>
  <c r="G148" i="28"/>
  <c r="F148" i="28"/>
  <c r="E148" i="28"/>
  <c r="D148" i="28"/>
  <c r="AY145" i="28"/>
  <c r="AX145" i="28"/>
  <c r="AW145" i="28"/>
  <c r="AV145" i="28"/>
  <c r="AU145" i="28"/>
  <c r="AT145" i="28"/>
  <c r="AS145" i="28"/>
  <c r="AR145" i="28"/>
  <c r="AQ145" i="28"/>
  <c r="AP145" i="28"/>
  <c r="AO145" i="28"/>
  <c r="AN145" i="28"/>
  <c r="AM145" i="28"/>
  <c r="AL145" i="28"/>
  <c r="AK145" i="28"/>
  <c r="AJ145" i="28"/>
  <c r="AI145" i="28"/>
  <c r="AH145" i="28"/>
  <c r="AG145" i="28"/>
  <c r="AF145" i="28"/>
  <c r="AE145" i="28"/>
  <c r="AD145" i="28"/>
  <c r="AC145" i="28"/>
  <c r="AB145" i="28"/>
  <c r="AA145" i="28"/>
  <c r="Z145" i="28"/>
  <c r="Y145" i="28"/>
  <c r="X145" i="28"/>
  <c r="W145" i="28"/>
  <c r="V145" i="28"/>
  <c r="U145" i="28"/>
  <c r="T145" i="28"/>
  <c r="S145" i="28"/>
  <c r="R145" i="28"/>
  <c r="Q145" i="28"/>
  <c r="P145" i="28"/>
  <c r="O145" i="28"/>
  <c r="N145" i="28"/>
  <c r="M145" i="28"/>
  <c r="L145" i="28"/>
  <c r="K145" i="28"/>
  <c r="J145" i="28"/>
  <c r="I145" i="28"/>
  <c r="H145" i="28"/>
  <c r="G145" i="28"/>
  <c r="F145" i="28"/>
  <c r="E145" i="28"/>
  <c r="D145" i="28"/>
  <c r="AY144" i="28"/>
  <c r="AX144" i="28"/>
  <c r="AW144" i="28"/>
  <c r="AV144" i="28"/>
  <c r="AU144" i="28"/>
  <c r="AT144" i="28"/>
  <c r="AS144" i="28"/>
  <c r="AR144" i="28"/>
  <c r="AQ144" i="28"/>
  <c r="AP144" i="28"/>
  <c r="AO144" i="28"/>
  <c r="AN144" i="28"/>
  <c r="AM144" i="28"/>
  <c r="AL144" i="28"/>
  <c r="AK144" i="28"/>
  <c r="AJ144" i="28"/>
  <c r="AI144" i="28"/>
  <c r="AH144" i="28"/>
  <c r="AG144" i="28"/>
  <c r="AF144" i="28"/>
  <c r="AE144" i="28"/>
  <c r="AD144" i="28"/>
  <c r="AC144" i="28"/>
  <c r="AB144" i="28"/>
  <c r="AA144" i="28"/>
  <c r="Z144" i="28"/>
  <c r="Y144" i="28"/>
  <c r="X144" i="28"/>
  <c r="W144" i="28"/>
  <c r="V144" i="28"/>
  <c r="U144" i="28"/>
  <c r="T144" i="28"/>
  <c r="S144" i="28"/>
  <c r="R144" i="28"/>
  <c r="Q144" i="28"/>
  <c r="P144" i="28"/>
  <c r="O144" i="28"/>
  <c r="N144" i="28"/>
  <c r="M144" i="28"/>
  <c r="L144" i="28"/>
  <c r="K144" i="28"/>
  <c r="J144" i="28"/>
  <c r="I144" i="28"/>
  <c r="H144" i="28"/>
  <c r="G144" i="28"/>
  <c r="F144" i="28"/>
  <c r="E144" i="28"/>
  <c r="D144" i="28"/>
  <c r="AY143" i="28"/>
  <c r="AX143" i="28"/>
  <c r="AW143" i="28"/>
  <c r="AV143" i="28"/>
  <c r="AU143" i="28"/>
  <c r="AT143" i="28"/>
  <c r="AS143" i="28"/>
  <c r="AR143" i="28"/>
  <c r="AQ143" i="28"/>
  <c r="AP143" i="28"/>
  <c r="AO143" i="28"/>
  <c r="AN143" i="28"/>
  <c r="AM143" i="28"/>
  <c r="AL143" i="28"/>
  <c r="AK143" i="28"/>
  <c r="AJ143" i="28"/>
  <c r="AI143" i="28"/>
  <c r="AH143" i="28"/>
  <c r="AG143" i="28"/>
  <c r="AF143" i="28"/>
  <c r="AE143" i="28"/>
  <c r="AD143" i="28"/>
  <c r="AC143" i="28"/>
  <c r="AB143" i="28"/>
  <c r="AA143" i="28"/>
  <c r="Z143" i="28"/>
  <c r="Y143" i="28"/>
  <c r="X143" i="28"/>
  <c r="W143" i="28"/>
  <c r="V143" i="28"/>
  <c r="U143" i="28"/>
  <c r="T143" i="28"/>
  <c r="S143" i="28"/>
  <c r="R143" i="28"/>
  <c r="Q143" i="28"/>
  <c r="P143" i="28"/>
  <c r="O143" i="28"/>
  <c r="N143" i="28"/>
  <c r="M143" i="28"/>
  <c r="L143" i="28"/>
  <c r="K143" i="28"/>
  <c r="J143" i="28"/>
  <c r="I143" i="28"/>
  <c r="H143" i="28"/>
  <c r="G143" i="28"/>
  <c r="F143" i="28"/>
  <c r="E143" i="28"/>
  <c r="D143" i="28"/>
  <c r="AY142" i="28"/>
  <c r="AX142" i="28"/>
  <c r="AW142" i="28"/>
  <c r="AV142" i="28"/>
  <c r="AU142" i="28"/>
  <c r="AT142" i="28"/>
  <c r="AS142" i="28"/>
  <c r="AR142" i="28"/>
  <c r="AQ142" i="28"/>
  <c r="AP142" i="28"/>
  <c r="AO142" i="28"/>
  <c r="AN142" i="28"/>
  <c r="AM142" i="28"/>
  <c r="AL142" i="28"/>
  <c r="AK142" i="28"/>
  <c r="AJ142" i="28"/>
  <c r="AI142" i="28"/>
  <c r="AH142" i="28"/>
  <c r="AG142" i="28"/>
  <c r="AF142" i="28"/>
  <c r="AE142" i="28"/>
  <c r="AD142" i="28"/>
  <c r="AC142" i="28"/>
  <c r="AB142" i="28"/>
  <c r="AA142" i="28"/>
  <c r="Z142" i="28"/>
  <c r="Y142" i="28"/>
  <c r="X142" i="28"/>
  <c r="W142" i="28"/>
  <c r="V142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G142" i="28"/>
  <c r="F142" i="28"/>
  <c r="E142" i="28"/>
  <c r="D142" i="28"/>
  <c r="AY141" i="28"/>
  <c r="AX141" i="28"/>
  <c r="AW141" i="28"/>
  <c r="AV141" i="28"/>
  <c r="AU141" i="28"/>
  <c r="AT141" i="28"/>
  <c r="AS141" i="28"/>
  <c r="AR141" i="28"/>
  <c r="AQ141" i="28"/>
  <c r="AP141" i="28"/>
  <c r="AO141" i="28"/>
  <c r="AN141" i="28"/>
  <c r="AM141" i="28"/>
  <c r="AL141" i="28"/>
  <c r="AK141" i="28"/>
  <c r="AJ141" i="28"/>
  <c r="AI141" i="28"/>
  <c r="AH141" i="28"/>
  <c r="AG141" i="28"/>
  <c r="AF141" i="28"/>
  <c r="AE141" i="28"/>
  <c r="AD141" i="28"/>
  <c r="AC141" i="28"/>
  <c r="AB141" i="28"/>
  <c r="AA141" i="28"/>
  <c r="Z141" i="28"/>
  <c r="Y141" i="28"/>
  <c r="X141" i="28"/>
  <c r="W141" i="28"/>
  <c r="V141" i="28"/>
  <c r="U141" i="28"/>
  <c r="T141" i="28"/>
  <c r="S141" i="28"/>
  <c r="R141" i="28"/>
  <c r="Q141" i="28"/>
  <c r="P141" i="28"/>
  <c r="O141" i="28"/>
  <c r="N141" i="28"/>
  <c r="M141" i="28"/>
  <c r="L141" i="28"/>
  <c r="K141" i="28"/>
  <c r="J141" i="28"/>
  <c r="I141" i="28"/>
  <c r="H141" i="28"/>
  <c r="G141" i="28"/>
  <c r="F141" i="28"/>
  <c r="E141" i="28"/>
  <c r="D141" i="28"/>
  <c r="AY140" i="28"/>
  <c r="AX140" i="28"/>
  <c r="AW140" i="28"/>
  <c r="AV140" i="28"/>
  <c r="AU140" i="28"/>
  <c r="AT140" i="28"/>
  <c r="AS140" i="28"/>
  <c r="AR140" i="28"/>
  <c r="AQ140" i="28"/>
  <c r="AP140" i="28"/>
  <c r="AO140" i="28"/>
  <c r="AN140" i="28"/>
  <c r="AM140" i="28"/>
  <c r="AL140" i="28"/>
  <c r="AK140" i="28"/>
  <c r="AJ140" i="28"/>
  <c r="AI140" i="28"/>
  <c r="AH140" i="28"/>
  <c r="AG140" i="28"/>
  <c r="AF140" i="28"/>
  <c r="AE140" i="28"/>
  <c r="AD140" i="28"/>
  <c r="AC140" i="28"/>
  <c r="AB140" i="28"/>
  <c r="AA140" i="28"/>
  <c r="Z140" i="28"/>
  <c r="Y140" i="28"/>
  <c r="X140" i="28"/>
  <c r="W140" i="28"/>
  <c r="V140" i="28"/>
  <c r="U140" i="28"/>
  <c r="T140" i="28"/>
  <c r="S140" i="28"/>
  <c r="R140" i="28"/>
  <c r="Q140" i="28"/>
  <c r="P140" i="28"/>
  <c r="O140" i="28"/>
  <c r="N140" i="28"/>
  <c r="M140" i="28"/>
  <c r="L140" i="28"/>
  <c r="K140" i="28"/>
  <c r="J140" i="28"/>
  <c r="I140" i="28"/>
  <c r="H140" i="28"/>
  <c r="G140" i="28"/>
  <c r="F140" i="28"/>
  <c r="E140" i="28"/>
  <c r="D140" i="28"/>
  <c r="AY139" i="28"/>
  <c r="AX139" i="28"/>
  <c r="AW139" i="28"/>
  <c r="AV139" i="28"/>
  <c r="AU139" i="28"/>
  <c r="AT139" i="28"/>
  <c r="AS139" i="28"/>
  <c r="AR139" i="28"/>
  <c r="AQ139" i="28"/>
  <c r="AP139" i="28"/>
  <c r="AO139" i="28"/>
  <c r="AN139" i="28"/>
  <c r="AM139" i="28"/>
  <c r="AL139" i="28"/>
  <c r="AK139" i="28"/>
  <c r="AJ139" i="28"/>
  <c r="AI139" i="28"/>
  <c r="AH139" i="28"/>
  <c r="AG139" i="28"/>
  <c r="AF139" i="28"/>
  <c r="AE139" i="28"/>
  <c r="AD139" i="28"/>
  <c r="AC139" i="28"/>
  <c r="AB139" i="28"/>
  <c r="AA139" i="28"/>
  <c r="Z139" i="28"/>
  <c r="Y139" i="28"/>
  <c r="X139" i="28"/>
  <c r="W139" i="28"/>
  <c r="V139" i="28"/>
  <c r="U139" i="28"/>
  <c r="T139" i="28"/>
  <c r="S139" i="28"/>
  <c r="R139" i="28"/>
  <c r="Q139" i="28"/>
  <c r="P139" i="28"/>
  <c r="O139" i="28"/>
  <c r="N139" i="28"/>
  <c r="M139" i="28"/>
  <c r="L139" i="28"/>
  <c r="K139" i="28"/>
  <c r="J139" i="28"/>
  <c r="I139" i="28"/>
  <c r="H139" i="28"/>
  <c r="G139" i="28"/>
  <c r="F139" i="28"/>
  <c r="E139" i="28"/>
  <c r="D139" i="28"/>
  <c r="AY138" i="28"/>
  <c r="AX138" i="28"/>
  <c r="AW138" i="28"/>
  <c r="AV138" i="28"/>
  <c r="AU138" i="28"/>
  <c r="AT138" i="28"/>
  <c r="AS138" i="28"/>
  <c r="AR138" i="28"/>
  <c r="AQ138" i="28"/>
  <c r="AP138" i="28"/>
  <c r="AO138" i="28"/>
  <c r="AN138" i="28"/>
  <c r="AM138" i="28"/>
  <c r="AL138" i="28"/>
  <c r="AK138" i="28"/>
  <c r="AJ138" i="28"/>
  <c r="AI138" i="28"/>
  <c r="AH138" i="28"/>
  <c r="AG138" i="28"/>
  <c r="AF138" i="28"/>
  <c r="AE138" i="28"/>
  <c r="AD138" i="28"/>
  <c r="AC138" i="28"/>
  <c r="AB138" i="28"/>
  <c r="AA138" i="28"/>
  <c r="Z138" i="28"/>
  <c r="Y138" i="28"/>
  <c r="X138" i="28"/>
  <c r="W138" i="28"/>
  <c r="V138" i="28"/>
  <c r="U138" i="28"/>
  <c r="T138" i="28"/>
  <c r="S138" i="28"/>
  <c r="R138" i="28"/>
  <c r="Q138" i="28"/>
  <c r="P138" i="28"/>
  <c r="O138" i="28"/>
  <c r="N138" i="28"/>
  <c r="M138" i="28"/>
  <c r="L138" i="28"/>
  <c r="K138" i="28"/>
  <c r="J138" i="28"/>
  <c r="I138" i="28"/>
  <c r="H138" i="28"/>
  <c r="G138" i="28"/>
  <c r="F138" i="28"/>
  <c r="E138" i="28"/>
  <c r="D138" i="28"/>
  <c r="AY136" i="28"/>
  <c r="AX136" i="28"/>
  <c r="AV136" i="28"/>
  <c r="AU136" i="28"/>
  <c r="AS136" i="28"/>
  <c r="AR136" i="28"/>
  <c r="AQ136" i="28"/>
  <c r="AP136" i="28"/>
  <c r="AN136" i="28"/>
  <c r="AM136" i="28"/>
  <c r="AK136" i="28"/>
  <c r="AJ136" i="28"/>
  <c r="AI136" i="28"/>
  <c r="AH136" i="28"/>
  <c r="AF136" i="28"/>
  <c r="AE136" i="28"/>
  <c r="AC136" i="28"/>
  <c r="AB136" i="28"/>
  <c r="AA136" i="28"/>
  <c r="Z136" i="28"/>
  <c r="X136" i="28"/>
  <c r="W136" i="28"/>
  <c r="U136" i="28"/>
  <c r="T136" i="28"/>
  <c r="S136" i="28"/>
  <c r="R136" i="28"/>
  <c r="P136" i="28"/>
  <c r="O136" i="28"/>
  <c r="M136" i="28"/>
  <c r="L136" i="28"/>
  <c r="K136" i="28"/>
  <c r="J136" i="28"/>
  <c r="H136" i="28"/>
  <c r="G136" i="28"/>
  <c r="E136" i="28"/>
  <c r="D136" i="28"/>
  <c r="AY135" i="28"/>
  <c r="AX135" i="28"/>
  <c r="AW135" i="28"/>
  <c r="AV135" i="28"/>
  <c r="AU135" i="28"/>
  <c r="AT135" i="28"/>
  <c r="AS135" i="28"/>
  <c r="AR135" i="28"/>
  <c r="AQ135" i="28"/>
  <c r="AP135" i="28"/>
  <c r="AO135" i="28"/>
  <c r="AN135" i="28"/>
  <c r="AM135" i="28"/>
  <c r="AL135" i="28"/>
  <c r="AK135" i="28"/>
  <c r="AJ135" i="28"/>
  <c r="AI135" i="28"/>
  <c r="AH135" i="28"/>
  <c r="AG135" i="28"/>
  <c r="AF135" i="28"/>
  <c r="AE135" i="28"/>
  <c r="AD135" i="28"/>
  <c r="AC135" i="28"/>
  <c r="AB135" i="28"/>
  <c r="AA135" i="28"/>
  <c r="Z135" i="28"/>
  <c r="Y135" i="28"/>
  <c r="X135" i="28"/>
  <c r="W135" i="28"/>
  <c r="V135" i="28"/>
  <c r="U135" i="28"/>
  <c r="T135" i="28"/>
  <c r="S135" i="28"/>
  <c r="R135" i="28"/>
  <c r="Q135" i="28"/>
  <c r="P135" i="28"/>
  <c r="O135" i="28"/>
  <c r="N135" i="28"/>
  <c r="M135" i="28"/>
  <c r="L135" i="28"/>
  <c r="K135" i="28"/>
  <c r="J135" i="28"/>
  <c r="I135" i="28"/>
  <c r="H135" i="28"/>
  <c r="G135" i="28"/>
  <c r="F135" i="28"/>
  <c r="E135" i="28"/>
  <c r="D135" i="28"/>
  <c r="AY134" i="28"/>
  <c r="AX134" i="28"/>
  <c r="AW134" i="28"/>
  <c r="AV134" i="28"/>
  <c r="AU134" i="28"/>
  <c r="AT134" i="28"/>
  <c r="AS134" i="28"/>
  <c r="AR134" i="28"/>
  <c r="AQ134" i="28"/>
  <c r="AP134" i="28"/>
  <c r="AO134" i="28"/>
  <c r="AN134" i="28"/>
  <c r="AM134" i="28"/>
  <c r="AL134" i="28"/>
  <c r="AK134" i="28"/>
  <c r="AJ134" i="28"/>
  <c r="AI134" i="28"/>
  <c r="AH134" i="28"/>
  <c r="AG134" i="28"/>
  <c r="AF134" i="28"/>
  <c r="AE134" i="28"/>
  <c r="AD134" i="28"/>
  <c r="AC134" i="28"/>
  <c r="AB134" i="28"/>
  <c r="AA134" i="28"/>
  <c r="Z134" i="28"/>
  <c r="Y134" i="28"/>
  <c r="X134" i="28"/>
  <c r="W134" i="28"/>
  <c r="V134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G134" i="28"/>
  <c r="F134" i="28"/>
  <c r="E134" i="28"/>
  <c r="D134" i="28"/>
  <c r="AY133" i="28"/>
  <c r="AX133" i="28"/>
  <c r="AV133" i="28"/>
  <c r="AU133" i="28"/>
  <c r="AS133" i="28"/>
  <c r="AR133" i="28"/>
  <c r="AQ133" i="28"/>
  <c r="AP133" i="28"/>
  <c r="AN133" i="28"/>
  <c r="AM133" i="28"/>
  <c r="AK133" i="28"/>
  <c r="AJ133" i="28"/>
  <c r="AI133" i="28"/>
  <c r="AH133" i="28"/>
  <c r="AF133" i="28"/>
  <c r="AE133" i="28"/>
  <c r="AC133" i="28"/>
  <c r="AB133" i="28"/>
  <c r="AA133" i="28"/>
  <c r="Z133" i="28"/>
  <c r="X133" i="28"/>
  <c r="W133" i="28"/>
  <c r="U133" i="28"/>
  <c r="T133" i="28"/>
  <c r="S133" i="28"/>
  <c r="R133" i="28"/>
  <c r="P133" i="28"/>
  <c r="O133" i="28"/>
  <c r="M133" i="28"/>
  <c r="L133" i="28"/>
  <c r="K133" i="28"/>
  <c r="J133" i="28"/>
  <c r="H133" i="28"/>
  <c r="G133" i="28"/>
  <c r="E133" i="28"/>
  <c r="D133" i="28"/>
  <c r="AY132" i="28"/>
  <c r="AX132" i="28"/>
  <c r="AV132" i="28"/>
  <c r="AU132" i="28"/>
  <c r="AS132" i="28"/>
  <c r="AR132" i="28"/>
  <c r="AQ132" i="28"/>
  <c r="AP132" i="28"/>
  <c r="AN132" i="28"/>
  <c r="AM132" i="28"/>
  <c r="AK132" i="28"/>
  <c r="AJ132" i="28"/>
  <c r="AI132" i="28"/>
  <c r="AH132" i="28"/>
  <c r="AF132" i="28"/>
  <c r="AE132" i="28"/>
  <c r="AC132" i="28"/>
  <c r="AB132" i="28"/>
  <c r="AA132" i="28"/>
  <c r="Z132" i="28"/>
  <c r="X132" i="28"/>
  <c r="W132" i="28"/>
  <c r="U132" i="28"/>
  <c r="T132" i="28"/>
  <c r="S132" i="28"/>
  <c r="R132" i="28"/>
  <c r="P132" i="28"/>
  <c r="O132" i="28"/>
  <c r="M132" i="28"/>
  <c r="L132" i="28"/>
  <c r="K132" i="28"/>
  <c r="J132" i="28"/>
  <c r="H132" i="28"/>
  <c r="G132" i="28"/>
  <c r="E132" i="28"/>
  <c r="D132" i="28"/>
  <c r="AY131" i="28"/>
  <c r="AX131" i="28"/>
  <c r="AW131" i="28"/>
  <c r="AV131" i="28"/>
  <c r="AU131" i="28"/>
  <c r="AT131" i="28"/>
  <c r="AS131" i="28"/>
  <c r="AR131" i="28"/>
  <c r="AQ131" i="28"/>
  <c r="AP131" i="28"/>
  <c r="AO131" i="28"/>
  <c r="AN131" i="28"/>
  <c r="AM131" i="28"/>
  <c r="AL131" i="28"/>
  <c r="AK131" i="28"/>
  <c r="AJ131" i="28"/>
  <c r="AI131" i="28"/>
  <c r="AH131" i="28"/>
  <c r="AG131" i="28"/>
  <c r="AF131" i="28"/>
  <c r="AE131" i="28"/>
  <c r="AD131" i="28"/>
  <c r="AC131" i="28"/>
  <c r="AB131" i="28"/>
  <c r="AA131" i="28"/>
  <c r="Z131" i="28"/>
  <c r="Y131" i="28"/>
  <c r="X131" i="28"/>
  <c r="W131" i="28"/>
  <c r="V131" i="28"/>
  <c r="U131" i="28"/>
  <c r="T131" i="28"/>
  <c r="S131" i="28"/>
  <c r="R131" i="28"/>
  <c r="Q131" i="28"/>
  <c r="P131" i="28"/>
  <c r="O131" i="28"/>
  <c r="N131" i="28"/>
  <c r="M131" i="28"/>
  <c r="L131" i="28"/>
  <c r="K131" i="28"/>
  <c r="J131" i="28"/>
  <c r="I131" i="28"/>
  <c r="H131" i="28"/>
  <c r="G131" i="28"/>
  <c r="F131" i="28"/>
  <c r="E131" i="28"/>
  <c r="D131" i="28"/>
  <c r="AY130" i="28"/>
  <c r="AX130" i="28"/>
  <c r="AW130" i="28"/>
  <c r="AV130" i="28"/>
  <c r="AU130" i="28"/>
  <c r="AT130" i="28"/>
  <c r="AS130" i="28"/>
  <c r="AR130" i="28"/>
  <c r="AQ130" i="28"/>
  <c r="AP130" i="28"/>
  <c r="AO130" i="28"/>
  <c r="AN130" i="28"/>
  <c r="AM130" i="28"/>
  <c r="AL130" i="28"/>
  <c r="AK130" i="28"/>
  <c r="AJ130" i="28"/>
  <c r="AI130" i="28"/>
  <c r="AH130" i="28"/>
  <c r="AG130" i="28"/>
  <c r="AF130" i="28"/>
  <c r="AE130" i="28"/>
  <c r="AD130" i="28"/>
  <c r="AC130" i="28"/>
  <c r="AB130" i="28"/>
  <c r="AA130" i="28"/>
  <c r="Z130" i="28"/>
  <c r="Y130" i="28"/>
  <c r="X130" i="28"/>
  <c r="W130" i="28"/>
  <c r="V130" i="28"/>
  <c r="U130" i="28"/>
  <c r="T130" i="28"/>
  <c r="S130" i="28"/>
  <c r="R130" i="28"/>
  <c r="Q130" i="28"/>
  <c r="P130" i="28"/>
  <c r="O130" i="28"/>
  <c r="N130" i="28"/>
  <c r="M130" i="28"/>
  <c r="L130" i="28"/>
  <c r="K130" i="28"/>
  <c r="J130" i="28"/>
  <c r="I130" i="28"/>
  <c r="H130" i="28"/>
  <c r="G130" i="28"/>
  <c r="F130" i="28"/>
  <c r="E130" i="28"/>
  <c r="D130" i="28"/>
  <c r="AY128" i="28"/>
  <c r="AX128" i="28"/>
  <c r="AW128" i="28"/>
  <c r="AV128" i="28"/>
  <c r="AU128" i="28"/>
  <c r="AT128" i="28"/>
  <c r="AS128" i="28"/>
  <c r="AR128" i="28"/>
  <c r="AQ128" i="28"/>
  <c r="AP128" i="28"/>
  <c r="AO128" i="28"/>
  <c r="AN128" i="28"/>
  <c r="AM128" i="28"/>
  <c r="AL128" i="28"/>
  <c r="AK128" i="28"/>
  <c r="AJ128" i="28"/>
  <c r="AI128" i="28"/>
  <c r="AH128" i="28"/>
  <c r="AG128" i="28"/>
  <c r="AF128" i="28"/>
  <c r="AE128" i="28"/>
  <c r="AD128" i="28"/>
  <c r="AC128" i="28"/>
  <c r="AB128" i="28"/>
  <c r="AA128" i="28"/>
  <c r="Z128" i="28"/>
  <c r="Y128" i="28"/>
  <c r="X128" i="28"/>
  <c r="W128" i="28"/>
  <c r="V128" i="28"/>
  <c r="U128" i="28"/>
  <c r="T128" i="28"/>
  <c r="S128" i="28"/>
  <c r="R128" i="28"/>
  <c r="Q128" i="28"/>
  <c r="P128" i="28"/>
  <c r="O128" i="28"/>
  <c r="N128" i="28"/>
  <c r="M128" i="28"/>
  <c r="L128" i="28"/>
  <c r="K128" i="28"/>
  <c r="J128" i="28"/>
  <c r="I128" i="28"/>
  <c r="H128" i="28"/>
  <c r="G128" i="28"/>
  <c r="F128" i="28"/>
  <c r="E128" i="28"/>
  <c r="D128" i="28"/>
  <c r="AY127" i="28"/>
  <c r="AX127" i="28"/>
  <c r="AW127" i="28"/>
  <c r="AV127" i="28"/>
  <c r="AU127" i="28"/>
  <c r="AT127" i="28"/>
  <c r="AS127" i="28"/>
  <c r="AR127" i="28"/>
  <c r="AQ127" i="28"/>
  <c r="AP127" i="28"/>
  <c r="AO127" i="28"/>
  <c r="AN127" i="28"/>
  <c r="AM127" i="28"/>
  <c r="AL127" i="28"/>
  <c r="AK127" i="28"/>
  <c r="AJ127" i="28"/>
  <c r="AI127" i="28"/>
  <c r="AH127" i="28"/>
  <c r="AG127" i="28"/>
  <c r="AF127" i="28"/>
  <c r="AE127" i="28"/>
  <c r="AD127" i="28"/>
  <c r="AC127" i="28"/>
  <c r="AB127" i="28"/>
  <c r="AA127" i="28"/>
  <c r="Z127" i="28"/>
  <c r="Y127" i="28"/>
  <c r="X127" i="28"/>
  <c r="W127" i="28"/>
  <c r="V127" i="28"/>
  <c r="U127" i="28"/>
  <c r="T127" i="28"/>
  <c r="S127" i="28"/>
  <c r="R127" i="28"/>
  <c r="Q127" i="28"/>
  <c r="P127" i="28"/>
  <c r="O127" i="28"/>
  <c r="N127" i="28"/>
  <c r="M127" i="28"/>
  <c r="L127" i="28"/>
  <c r="K127" i="28"/>
  <c r="J127" i="28"/>
  <c r="I127" i="28"/>
  <c r="H127" i="28"/>
  <c r="G127" i="28"/>
  <c r="F127" i="28"/>
  <c r="E127" i="28"/>
  <c r="D127" i="28"/>
  <c r="AY126" i="28"/>
  <c r="AX126" i="28"/>
  <c r="AW126" i="28"/>
  <c r="AV126" i="28"/>
  <c r="AU126" i="28"/>
  <c r="AT126" i="28"/>
  <c r="AS126" i="28"/>
  <c r="AR126" i="28"/>
  <c r="AQ126" i="28"/>
  <c r="AP126" i="28"/>
  <c r="AO126" i="28"/>
  <c r="AN126" i="28"/>
  <c r="AM126" i="28"/>
  <c r="AL126" i="28"/>
  <c r="AK126" i="28"/>
  <c r="AJ126" i="28"/>
  <c r="AI126" i="28"/>
  <c r="AH126" i="28"/>
  <c r="AG126" i="28"/>
  <c r="AF126" i="28"/>
  <c r="AE126" i="28"/>
  <c r="AD126" i="28"/>
  <c r="AC126" i="28"/>
  <c r="AB126" i="28"/>
  <c r="AA126" i="28"/>
  <c r="Z126" i="28"/>
  <c r="Y126" i="28"/>
  <c r="X126" i="28"/>
  <c r="W126" i="28"/>
  <c r="V126" i="28"/>
  <c r="U126" i="28"/>
  <c r="T126" i="28"/>
  <c r="S126" i="28"/>
  <c r="R126" i="28"/>
  <c r="Q126" i="28"/>
  <c r="P126" i="28"/>
  <c r="O126" i="28"/>
  <c r="N126" i="28"/>
  <c r="M126" i="28"/>
  <c r="L126" i="28"/>
  <c r="K126" i="28"/>
  <c r="J126" i="28"/>
  <c r="I126" i="28"/>
  <c r="H126" i="28"/>
  <c r="G126" i="28"/>
  <c r="F126" i="28"/>
  <c r="E126" i="28"/>
  <c r="D126" i="28"/>
  <c r="AY123" i="28"/>
  <c r="AX123" i="28"/>
  <c r="AW123" i="28"/>
  <c r="AV123" i="28"/>
  <c r="AU123" i="28"/>
  <c r="AT123" i="28"/>
  <c r="AS123" i="28"/>
  <c r="AR123" i="28"/>
  <c r="AQ123" i="28"/>
  <c r="AP123" i="28"/>
  <c r="AO123" i="28"/>
  <c r="AN123" i="28"/>
  <c r="AM123" i="28"/>
  <c r="AL123" i="28"/>
  <c r="AK123" i="28"/>
  <c r="AJ123" i="28"/>
  <c r="AI123" i="28"/>
  <c r="AH123" i="28"/>
  <c r="AG123" i="28"/>
  <c r="AF123" i="28"/>
  <c r="AE123" i="28"/>
  <c r="AD123" i="28"/>
  <c r="AC123" i="28"/>
  <c r="AB123" i="28"/>
  <c r="AA123" i="28"/>
  <c r="Z123" i="28"/>
  <c r="Y123" i="28"/>
  <c r="X123" i="28"/>
  <c r="W123" i="28"/>
  <c r="V123" i="28"/>
  <c r="U123" i="28"/>
  <c r="T123" i="28"/>
  <c r="S123" i="28"/>
  <c r="R123" i="28"/>
  <c r="Q123" i="28"/>
  <c r="P123" i="28"/>
  <c r="O123" i="28"/>
  <c r="N123" i="28"/>
  <c r="M123" i="28"/>
  <c r="L123" i="28"/>
  <c r="K123" i="28"/>
  <c r="J123" i="28"/>
  <c r="I123" i="28"/>
  <c r="H123" i="28"/>
  <c r="G123" i="28"/>
  <c r="F123" i="28"/>
  <c r="E123" i="28"/>
  <c r="D123" i="28"/>
  <c r="AY122" i="28"/>
  <c r="AX122" i="28"/>
  <c r="AW122" i="28"/>
  <c r="AV122" i="28"/>
  <c r="AU122" i="28"/>
  <c r="AT122" i="28"/>
  <c r="AS122" i="28"/>
  <c r="AR122" i="28"/>
  <c r="AQ122" i="28"/>
  <c r="AP122" i="28"/>
  <c r="AO122" i="28"/>
  <c r="AN122" i="28"/>
  <c r="AM122" i="28"/>
  <c r="AL122" i="28"/>
  <c r="AK122" i="28"/>
  <c r="AJ122" i="28"/>
  <c r="AI122" i="28"/>
  <c r="AH122" i="28"/>
  <c r="AG122" i="28"/>
  <c r="AF122" i="28"/>
  <c r="AE122" i="28"/>
  <c r="AD122" i="28"/>
  <c r="AC122" i="28"/>
  <c r="AB122" i="28"/>
  <c r="AA122" i="28"/>
  <c r="Z122" i="28"/>
  <c r="Y122" i="28"/>
  <c r="X122" i="28"/>
  <c r="W122" i="28"/>
  <c r="V122" i="28"/>
  <c r="U122" i="28"/>
  <c r="T122" i="28"/>
  <c r="S122" i="28"/>
  <c r="R122" i="28"/>
  <c r="Q122" i="28"/>
  <c r="P122" i="28"/>
  <c r="O122" i="28"/>
  <c r="N122" i="28"/>
  <c r="M122" i="28"/>
  <c r="L122" i="28"/>
  <c r="K122" i="28"/>
  <c r="J122" i="28"/>
  <c r="I122" i="28"/>
  <c r="H122" i="28"/>
  <c r="G122" i="28"/>
  <c r="F122" i="28"/>
  <c r="E122" i="28"/>
  <c r="D122" i="28"/>
  <c r="AY121" i="28"/>
  <c r="AX121" i="28"/>
  <c r="AW121" i="28"/>
  <c r="AV121" i="28"/>
  <c r="AU121" i="28"/>
  <c r="AT121" i="28"/>
  <c r="AS121" i="28"/>
  <c r="AR121" i="28"/>
  <c r="AQ121" i="28"/>
  <c r="AP121" i="28"/>
  <c r="AO121" i="28"/>
  <c r="AN121" i="28"/>
  <c r="AM121" i="28"/>
  <c r="AL121" i="28"/>
  <c r="AK121" i="28"/>
  <c r="AJ121" i="28"/>
  <c r="AI121" i="28"/>
  <c r="AH121" i="28"/>
  <c r="AG121" i="28"/>
  <c r="AF121" i="28"/>
  <c r="AE121" i="28"/>
  <c r="AD121" i="28"/>
  <c r="AC121" i="28"/>
  <c r="AB121" i="28"/>
  <c r="AA121" i="28"/>
  <c r="Z121" i="28"/>
  <c r="Y121" i="28"/>
  <c r="X121" i="28"/>
  <c r="W121" i="28"/>
  <c r="V121" i="28"/>
  <c r="U121" i="28"/>
  <c r="T121" i="28"/>
  <c r="S121" i="28"/>
  <c r="R121" i="28"/>
  <c r="Q121" i="28"/>
  <c r="P121" i="28"/>
  <c r="O121" i="28"/>
  <c r="N121" i="28"/>
  <c r="M121" i="28"/>
  <c r="L121" i="28"/>
  <c r="K121" i="28"/>
  <c r="J121" i="28"/>
  <c r="I121" i="28"/>
  <c r="H121" i="28"/>
  <c r="G121" i="28"/>
  <c r="F121" i="28"/>
  <c r="E121" i="28"/>
  <c r="D121" i="28"/>
  <c r="AY120" i="28"/>
  <c r="AX120" i="28"/>
  <c r="AW120" i="28"/>
  <c r="AV120" i="28"/>
  <c r="AU120" i="28"/>
  <c r="AT120" i="28"/>
  <c r="AS120" i="28"/>
  <c r="AR120" i="28"/>
  <c r="AQ120" i="28"/>
  <c r="AP120" i="28"/>
  <c r="AO120" i="28"/>
  <c r="AN120" i="28"/>
  <c r="AM120" i="28"/>
  <c r="AL120" i="28"/>
  <c r="AK120" i="28"/>
  <c r="AJ120" i="28"/>
  <c r="AI120" i="28"/>
  <c r="AH120" i="28"/>
  <c r="AG120" i="28"/>
  <c r="AF120" i="28"/>
  <c r="AE120" i="28"/>
  <c r="AD120" i="28"/>
  <c r="AC120" i="28"/>
  <c r="AB120" i="28"/>
  <c r="AA120" i="28"/>
  <c r="Z120" i="28"/>
  <c r="Y120" i="28"/>
  <c r="X120" i="28"/>
  <c r="W120" i="28"/>
  <c r="V120" i="28"/>
  <c r="U120" i="28"/>
  <c r="T120" i="28"/>
  <c r="S120" i="28"/>
  <c r="R120" i="28"/>
  <c r="Q120" i="28"/>
  <c r="P120" i="28"/>
  <c r="O120" i="28"/>
  <c r="N120" i="28"/>
  <c r="M120" i="28"/>
  <c r="L120" i="28"/>
  <c r="K120" i="28"/>
  <c r="J120" i="28"/>
  <c r="I120" i="28"/>
  <c r="H120" i="28"/>
  <c r="G120" i="28"/>
  <c r="F120" i="28"/>
  <c r="E120" i="28"/>
  <c r="D120" i="28"/>
  <c r="AY119" i="28"/>
  <c r="AX119" i="28"/>
  <c r="AW119" i="28"/>
  <c r="AV119" i="28"/>
  <c r="AU119" i="28"/>
  <c r="AT119" i="28"/>
  <c r="AS119" i="28"/>
  <c r="AR119" i="28"/>
  <c r="AQ119" i="28"/>
  <c r="AP119" i="28"/>
  <c r="AO119" i="28"/>
  <c r="AN119" i="28"/>
  <c r="AM119" i="28"/>
  <c r="AL119" i="28"/>
  <c r="AK119" i="28"/>
  <c r="AJ119" i="28"/>
  <c r="AI119" i="28"/>
  <c r="AH119" i="28"/>
  <c r="AG119" i="28"/>
  <c r="AF119" i="28"/>
  <c r="AE119" i="28"/>
  <c r="AD119" i="28"/>
  <c r="AC119" i="28"/>
  <c r="AB119" i="28"/>
  <c r="AA119" i="28"/>
  <c r="Z119" i="28"/>
  <c r="Y119" i="28"/>
  <c r="X119" i="28"/>
  <c r="W119" i="28"/>
  <c r="V119" i="28"/>
  <c r="U119" i="28"/>
  <c r="T119" i="28"/>
  <c r="S119" i="28"/>
  <c r="R119" i="28"/>
  <c r="Q119" i="28"/>
  <c r="P119" i="28"/>
  <c r="O119" i="28"/>
  <c r="N119" i="28"/>
  <c r="M119" i="28"/>
  <c r="L119" i="28"/>
  <c r="K119" i="28"/>
  <c r="J119" i="28"/>
  <c r="I119" i="28"/>
  <c r="H119" i="28"/>
  <c r="G119" i="28"/>
  <c r="F119" i="28"/>
  <c r="E119" i="28"/>
  <c r="D119" i="28"/>
  <c r="AY118" i="28"/>
  <c r="AX118" i="28"/>
  <c r="AW118" i="28"/>
  <c r="AV118" i="28"/>
  <c r="AU118" i="28"/>
  <c r="AT118" i="28"/>
  <c r="AS118" i="28"/>
  <c r="AR118" i="28"/>
  <c r="AQ118" i="28"/>
  <c r="AP118" i="28"/>
  <c r="AO118" i="28"/>
  <c r="AN118" i="28"/>
  <c r="AM118" i="28"/>
  <c r="AL118" i="28"/>
  <c r="AK118" i="28"/>
  <c r="AJ118" i="28"/>
  <c r="AI118" i="28"/>
  <c r="AH118" i="28"/>
  <c r="AG118" i="28"/>
  <c r="AF118" i="28"/>
  <c r="AE118" i="28"/>
  <c r="AD118" i="28"/>
  <c r="AC118" i="28"/>
  <c r="AB118" i="28"/>
  <c r="AA118" i="28"/>
  <c r="Z118" i="28"/>
  <c r="Y118" i="28"/>
  <c r="X118" i="28"/>
  <c r="W118" i="28"/>
  <c r="V118" i="28"/>
  <c r="U118" i="28"/>
  <c r="T118" i="28"/>
  <c r="S118" i="28"/>
  <c r="R118" i="28"/>
  <c r="Q118" i="28"/>
  <c r="P118" i="28"/>
  <c r="O118" i="28"/>
  <c r="N118" i="28"/>
  <c r="M118" i="28"/>
  <c r="L118" i="28"/>
  <c r="K118" i="28"/>
  <c r="J118" i="28"/>
  <c r="I118" i="28"/>
  <c r="H118" i="28"/>
  <c r="G118" i="28"/>
  <c r="F118" i="28"/>
  <c r="E118" i="28"/>
  <c r="D118" i="28"/>
  <c r="AY117" i="28"/>
  <c r="AX117" i="28"/>
  <c r="AW117" i="28"/>
  <c r="AV117" i="28"/>
  <c r="AU117" i="28"/>
  <c r="AT117" i="28"/>
  <c r="AS117" i="28"/>
  <c r="AR117" i="28"/>
  <c r="AQ117" i="28"/>
  <c r="AP117" i="28"/>
  <c r="AO117" i="28"/>
  <c r="AN117" i="28"/>
  <c r="AM117" i="28"/>
  <c r="AL117" i="28"/>
  <c r="AK117" i="28"/>
  <c r="AJ117" i="28"/>
  <c r="AI117" i="28"/>
  <c r="AH117" i="28"/>
  <c r="AG117" i="28"/>
  <c r="AF117" i="28"/>
  <c r="AE117" i="28"/>
  <c r="AD117" i="28"/>
  <c r="AC117" i="28"/>
  <c r="AB117" i="28"/>
  <c r="AA117" i="28"/>
  <c r="Z117" i="28"/>
  <c r="Y117" i="28"/>
  <c r="X117" i="28"/>
  <c r="W117" i="28"/>
  <c r="V117" i="28"/>
  <c r="U117" i="28"/>
  <c r="T117" i="28"/>
  <c r="S117" i="28"/>
  <c r="R117" i="28"/>
  <c r="Q117" i="28"/>
  <c r="P117" i="28"/>
  <c r="O117" i="28"/>
  <c r="N117" i="28"/>
  <c r="M117" i="28"/>
  <c r="L117" i="28"/>
  <c r="K117" i="28"/>
  <c r="J117" i="28"/>
  <c r="I117" i="28"/>
  <c r="H117" i="28"/>
  <c r="G117" i="28"/>
  <c r="F117" i="28"/>
  <c r="E117" i="28"/>
  <c r="D117" i="28"/>
  <c r="AY116" i="28"/>
  <c r="AX116" i="28"/>
  <c r="AW116" i="28"/>
  <c r="AV116" i="28"/>
  <c r="AU116" i="28"/>
  <c r="AT116" i="28"/>
  <c r="AS116" i="28"/>
  <c r="AR116" i="28"/>
  <c r="AQ116" i="28"/>
  <c r="AP116" i="28"/>
  <c r="AO116" i="28"/>
  <c r="AN116" i="28"/>
  <c r="AM116" i="28"/>
  <c r="AL116" i="28"/>
  <c r="AK116" i="28"/>
  <c r="AJ116" i="28"/>
  <c r="AI116" i="28"/>
  <c r="AH116" i="28"/>
  <c r="AG116" i="28"/>
  <c r="AF116" i="28"/>
  <c r="AE116" i="28"/>
  <c r="AD116" i="28"/>
  <c r="AC116" i="28"/>
  <c r="AB116" i="28"/>
  <c r="AA116" i="28"/>
  <c r="Z116" i="28"/>
  <c r="Y116" i="28"/>
  <c r="X116" i="28"/>
  <c r="W116" i="28"/>
  <c r="V116" i="28"/>
  <c r="U116" i="28"/>
  <c r="T116" i="28"/>
  <c r="S116" i="28"/>
  <c r="R116" i="28"/>
  <c r="Q116" i="28"/>
  <c r="P116" i="28"/>
  <c r="O116" i="28"/>
  <c r="N116" i="28"/>
  <c r="M116" i="28"/>
  <c r="L116" i="28"/>
  <c r="K116" i="28"/>
  <c r="J116" i="28"/>
  <c r="I116" i="28"/>
  <c r="H116" i="28"/>
  <c r="G116" i="28"/>
  <c r="F116" i="28"/>
  <c r="E116" i="28"/>
  <c r="D116" i="28"/>
  <c r="AY114" i="28"/>
  <c r="AX114" i="28"/>
  <c r="AV114" i="28"/>
  <c r="AU114" i="28"/>
  <c r="AS114" i="28"/>
  <c r="AR114" i="28"/>
  <c r="AQ114" i="28"/>
  <c r="AP114" i="28"/>
  <c r="AN114" i="28"/>
  <c r="AM114" i="28"/>
  <c r="AK114" i="28"/>
  <c r="AJ114" i="28"/>
  <c r="AI114" i="28"/>
  <c r="AH114" i="28"/>
  <c r="AF114" i="28"/>
  <c r="AE114" i="28"/>
  <c r="AC114" i="28"/>
  <c r="AB114" i="28"/>
  <c r="AA114" i="28"/>
  <c r="Z114" i="28"/>
  <c r="X114" i="28"/>
  <c r="W114" i="28"/>
  <c r="U114" i="28"/>
  <c r="T114" i="28"/>
  <c r="S114" i="28"/>
  <c r="R114" i="28"/>
  <c r="P114" i="28"/>
  <c r="O114" i="28"/>
  <c r="M114" i="28"/>
  <c r="L114" i="28"/>
  <c r="K114" i="28"/>
  <c r="J114" i="28"/>
  <c r="H114" i="28"/>
  <c r="G114" i="28"/>
  <c r="E114" i="28"/>
  <c r="D114" i="28"/>
  <c r="AY113" i="28"/>
  <c r="AX113" i="28"/>
  <c r="AW113" i="28"/>
  <c r="AV113" i="28"/>
  <c r="AU113" i="28"/>
  <c r="AT113" i="28"/>
  <c r="AS113" i="28"/>
  <c r="AR113" i="28"/>
  <c r="AQ113" i="28"/>
  <c r="AP113" i="28"/>
  <c r="AO113" i="28"/>
  <c r="AN113" i="28"/>
  <c r="AM113" i="28"/>
  <c r="AL113" i="28"/>
  <c r="AK113" i="28"/>
  <c r="AJ113" i="28"/>
  <c r="AI113" i="28"/>
  <c r="AH113" i="28"/>
  <c r="AG113" i="28"/>
  <c r="AF113" i="28"/>
  <c r="AE113" i="28"/>
  <c r="AD113" i="28"/>
  <c r="AC113" i="28"/>
  <c r="AB113" i="28"/>
  <c r="AA113" i="28"/>
  <c r="Z113" i="28"/>
  <c r="Y113" i="28"/>
  <c r="X113" i="28"/>
  <c r="W113" i="28"/>
  <c r="V113" i="28"/>
  <c r="U113" i="28"/>
  <c r="T113" i="28"/>
  <c r="S113" i="28"/>
  <c r="R113" i="28"/>
  <c r="Q113" i="28"/>
  <c r="P113" i="28"/>
  <c r="O113" i="28"/>
  <c r="N113" i="28"/>
  <c r="M113" i="28"/>
  <c r="L113" i="28"/>
  <c r="K113" i="28"/>
  <c r="J113" i="28"/>
  <c r="I113" i="28"/>
  <c r="H113" i="28"/>
  <c r="G113" i="28"/>
  <c r="F113" i="28"/>
  <c r="E113" i="28"/>
  <c r="D113" i="28"/>
  <c r="AY112" i="28"/>
  <c r="AX112" i="28"/>
  <c r="AW112" i="28"/>
  <c r="AV112" i="28"/>
  <c r="AU112" i="28"/>
  <c r="AT112" i="28"/>
  <c r="AS112" i="28"/>
  <c r="AR112" i="28"/>
  <c r="AQ112" i="28"/>
  <c r="AP112" i="28"/>
  <c r="AO112" i="28"/>
  <c r="AN112" i="28"/>
  <c r="AM112" i="28"/>
  <c r="AL112" i="28"/>
  <c r="AK112" i="28"/>
  <c r="AJ112" i="28"/>
  <c r="AI112" i="28"/>
  <c r="AH112" i="28"/>
  <c r="AG112" i="28"/>
  <c r="AF112" i="28"/>
  <c r="AE112" i="28"/>
  <c r="AD112" i="28"/>
  <c r="AC112" i="28"/>
  <c r="AB112" i="28"/>
  <c r="AA112" i="28"/>
  <c r="Z112" i="28"/>
  <c r="Y112" i="28"/>
  <c r="X112" i="28"/>
  <c r="W112" i="28"/>
  <c r="V112" i="28"/>
  <c r="U112" i="28"/>
  <c r="T112" i="28"/>
  <c r="S112" i="28"/>
  <c r="R112" i="28"/>
  <c r="Q112" i="28"/>
  <c r="P112" i="28"/>
  <c r="O112" i="28"/>
  <c r="N112" i="28"/>
  <c r="M112" i="28"/>
  <c r="L112" i="28"/>
  <c r="K112" i="28"/>
  <c r="J112" i="28"/>
  <c r="I112" i="28"/>
  <c r="H112" i="28"/>
  <c r="G112" i="28"/>
  <c r="F112" i="28"/>
  <c r="E112" i="28"/>
  <c r="D112" i="28"/>
  <c r="AY111" i="28"/>
  <c r="AX111" i="28"/>
  <c r="AV111" i="28"/>
  <c r="AU111" i="28"/>
  <c r="AS111" i="28"/>
  <c r="AR111" i="28"/>
  <c r="AQ111" i="28"/>
  <c r="AP111" i="28"/>
  <c r="AN111" i="28"/>
  <c r="AM111" i="28"/>
  <c r="AK111" i="28"/>
  <c r="AJ111" i="28"/>
  <c r="AI111" i="28"/>
  <c r="AH111" i="28"/>
  <c r="AF111" i="28"/>
  <c r="AE111" i="28"/>
  <c r="AC111" i="28"/>
  <c r="AB111" i="28"/>
  <c r="AA111" i="28"/>
  <c r="Z111" i="28"/>
  <c r="X111" i="28"/>
  <c r="W111" i="28"/>
  <c r="U111" i="28"/>
  <c r="T111" i="28"/>
  <c r="S111" i="28"/>
  <c r="R111" i="28"/>
  <c r="P111" i="28"/>
  <c r="O111" i="28"/>
  <c r="M111" i="28"/>
  <c r="L111" i="28"/>
  <c r="K111" i="28"/>
  <c r="J111" i="28"/>
  <c r="H111" i="28"/>
  <c r="G111" i="28"/>
  <c r="E111" i="28"/>
  <c r="D111" i="28"/>
  <c r="AY110" i="28"/>
  <c r="AX110" i="28"/>
  <c r="AV110" i="28"/>
  <c r="AU110" i="28"/>
  <c r="AS110" i="28"/>
  <c r="AR110" i="28"/>
  <c r="AQ110" i="28"/>
  <c r="AP110" i="28"/>
  <c r="AN110" i="28"/>
  <c r="AM110" i="28"/>
  <c r="AK110" i="28"/>
  <c r="AJ110" i="28"/>
  <c r="AI110" i="28"/>
  <c r="AH110" i="28"/>
  <c r="AF110" i="28"/>
  <c r="AE110" i="28"/>
  <c r="AC110" i="28"/>
  <c r="AB110" i="28"/>
  <c r="AA110" i="28"/>
  <c r="Z110" i="28"/>
  <c r="X110" i="28"/>
  <c r="W110" i="28"/>
  <c r="U110" i="28"/>
  <c r="T110" i="28"/>
  <c r="S110" i="28"/>
  <c r="R110" i="28"/>
  <c r="P110" i="28"/>
  <c r="O110" i="28"/>
  <c r="M110" i="28"/>
  <c r="L110" i="28"/>
  <c r="K110" i="28"/>
  <c r="J110" i="28"/>
  <c r="H110" i="28"/>
  <c r="G110" i="28"/>
  <c r="E110" i="28"/>
  <c r="D110" i="28"/>
  <c r="AY109" i="28"/>
  <c r="AX109" i="28"/>
  <c r="AW109" i="28"/>
  <c r="AV109" i="28"/>
  <c r="AU109" i="28"/>
  <c r="AT109" i="28"/>
  <c r="AS109" i="28"/>
  <c r="AR109" i="28"/>
  <c r="AQ109" i="28"/>
  <c r="AP109" i="28"/>
  <c r="AO109" i="28"/>
  <c r="AN109" i="28"/>
  <c r="AM109" i="28"/>
  <c r="AL109" i="28"/>
  <c r="AK109" i="28"/>
  <c r="AJ109" i="28"/>
  <c r="AI109" i="28"/>
  <c r="AH109" i="28"/>
  <c r="AG109" i="28"/>
  <c r="AF109" i="28"/>
  <c r="AE109" i="28"/>
  <c r="AD109" i="28"/>
  <c r="AC109" i="28"/>
  <c r="AB109" i="28"/>
  <c r="AA109" i="28"/>
  <c r="Z109" i="28"/>
  <c r="Y109" i="28"/>
  <c r="X109" i="28"/>
  <c r="W109" i="28"/>
  <c r="V109" i="28"/>
  <c r="U109" i="28"/>
  <c r="T109" i="28"/>
  <c r="S109" i="28"/>
  <c r="R109" i="28"/>
  <c r="Q109" i="28"/>
  <c r="P109" i="28"/>
  <c r="O109" i="28"/>
  <c r="N109" i="28"/>
  <c r="M109" i="28"/>
  <c r="L109" i="28"/>
  <c r="K109" i="28"/>
  <c r="J109" i="28"/>
  <c r="I109" i="28"/>
  <c r="H109" i="28"/>
  <c r="G109" i="28"/>
  <c r="F109" i="28"/>
  <c r="E109" i="28"/>
  <c r="D109" i="28"/>
  <c r="AY108" i="28"/>
  <c r="AX108" i="28"/>
  <c r="AW108" i="28"/>
  <c r="AV108" i="28"/>
  <c r="AU108" i="28"/>
  <c r="AT108" i="28"/>
  <c r="AS108" i="28"/>
  <c r="AR108" i="28"/>
  <c r="AQ108" i="28"/>
  <c r="AP108" i="28"/>
  <c r="AO108" i="28"/>
  <c r="AN108" i="28"/>
  <c r="AM108" i="28"/>
  <c r="AL108" i="28"/>
  <c r="AK108" i="28"/>
  <c r="AJ108" i="28"/>
  <c r="AI108" i="28"/>
  <c r="AH108" i="28"/>
  <c r="AG108" i="28"/>
  <c r="AF108" i="28"/>
  <c r="AE108" i="28"/>
  <c r="AD108" i="28"/>
  <c r="AC108" i="28"/>
  <c r="AB108" i="28"/>
  <c r="AA108" i="28"/>
  <c r="Z108" i="28"/>
  <c r="Y108" i="28"/>
  <c r="X108" i="28"/>
  <c r="W108" i="28"/>
  <c r="V108" i="28"/>
  <c r="U108" i="28"/>
  <c r="T108" i="28"/>
  <c r="S108" i="28"/>
  <c r="R108" i="28"/>
  <c r="Q108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AY106" i="28"/>
  <c r="AX106" i="28"/>
  <c r="AW106" i="28"/>
  <c r="AV106" i="28"/>
  <c r="AU106" i="28"/>
  <c r="AT106" i="28"/>
  <c r="AS106" i="28"/>
  <c r="AR106" i="28"/>
  <c r="AQ106" i="28"/>
  <c r="AP106" i="28"/>
  <c r="AO106" i="28"/>
  <c r="AN106" i="28"/>
  <c r="AM106" i="28"/>
  <c r="AL106" i="28"/>
  <c r="AK106" i="28"/>
  <c r="AJ106" i="28"/>
  <c r="AI106" i="28"/>
  <c r="AH106" i="28"/>
  <c r="AG106" i="28"/>
  <c r="AF106" i="28"/>
  <c r="AE106" i="28"/>
  <c r="AD106" i="28"/>
  <c r="AC106" i="28"/>
  <c r="AB106" i="28"/>
  <c r="AA106" i="28"/>
  <c r="Z106" i="28"/>
  <c r="Y106" i="28"/>
  <c r="X106" i="28"/>
  <c r="W106" i="28"/>
  <c r="V106" i="28"/>
  <c r="U106" i="28"/>
  <c r="T106" i="28"/>
  <c r="S106" i="28"/>
  <c r="R106" i="28"/>
  <c r="Q106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D106" i="28"/>
  <c r="AY105" i="28"/>
  <c r="AX105" i="28"/>
  <c r="AW105" i="28"/>
  <c r="AV105" i="28"/>
  <c r="AU105" i="28"/>
  <c r="AT105" i="28"/>
  <c r="AS105" i="28"/>
  <c r="AR105" i="28"/>
  <c r="AQ105" i="28"/>
  <c r="AP105" i="28"/>
  <c r="AO105" i="28"/>
  <c r="AN105" i="28"/>
  <c r="AM105" i="28"/>
  <c r="AL105" i="28"/>
  <c r="AK105" i="28"/>
  <c r="AJ105" i="28"/>
  <c r="AI105" i="28"/>
  <c r="AH105" i="28"/>
  <c r="AG105" i="28"/>
  <c r="AF105" i="28"/>
  <c r="AE105" i="28"/>
  <c r="AD105" i="28"/>
  <c r="AC105" i="28"/>
  <c r="AB105" i="28"/>
  <c r="AA105" i="28"/>
  <c r="Z105" i="28"/>
  <c r="Y105" i="28"/>
  <c r="X105" i="28"/>
  <c r="W105" i="28"/>
  <c r="V105" i="28"/>
  <c r="U105" i="28"/>
  <c r="T105" i="28"/>
  <c r="S105" i="28"/>
  <c r="R105" i="28"/>
  <c r="Q105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AY104" i="28"/>
  <c r="AX104" i="28"/>
  <c r="AW104" i="28"/>
  <c r="AV104" i="28"/>
  <c r="AU104" i="28"/>
  <c r="AT104" i="28"/>
  <c r="AS104" i="28"/>
  <c r="AR104" i="28"/>
  <c r="AQ104" i="28"/>
  <c r="AP104" i="28"/>
  <c r="AO104" i="28"/>
  <c r="AN104" i="28"/>
  <c r="AM104" i="28"/>
  <c r="AL104" i="28"/>
  <c r="AK104" i="28"/>
  <c r="AJ104" i="28"/>
  <c r="AI104" i="28"/>
  <c r="AH104" i="28"/>
  <c r="AG104" i="28"/>
  <c r="AF104" i="28"/>
  <c r="AE104" i="28"/>
  <c r="AD104" i="28"/>
  <c r="AC104" i="28"/>
  <c r="AB104" i="28"/>
  <c r="AA104" i="28"/>
  <c r="Z104" i="28"/>
  <c r="Y104" i="28"/>
  <c r="X104" i="28"/>
  <c r="W104" i="28"/>
  <c r="V104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G104" i="28"/>
  <c r="F104" i="28"/>
  <c r="E104" i="28"/>
  <c r="D104" i="28"/>
  <c r="D91" i="28"/>
  <c r="E91" i="28" s="1"/>
  <c r="C91" i="28"/>
  <c r="C85" i="28"/>
  <c r="C86" i="28" s="1"/>
  <c r="C87" i="28" s="1"/>
  <c r="C88" i="28" s="1"/>
  <c r="C89" i="28" s="1"/>
  <c r="M79" i="28" a="1"/>
  <c r="M79" i="28" s="1"/>
  <c r="L79" i="28" a="1"/>
  <c r="L79" i="28" s="1"/>
  <c r="E79" i="28" a="1"/>
  <c r="E79" i="28" s="1"/>
  <c r="D79" i="28" a="1"/>
  <c r="D79" i="28" s="1"/>
  <c r="C79" i="28" a="1"/>
  <c r="C79" i="28" s="1"/>
  <c r="N78" i="28" a="1"/>
  <c r="N78" i="28" s="1"/>
  <c r="M78" i="28" a="1"/>
  <c r="M78" i="28" s="1"/>
  <c r="L78" i="28" a="1"/>
  <c r="L78" i="28" s="1"/>
  <c r="E78" i="28" a="1"/>
  <c r="E78" i="28" s="1"/>
  <c r="D78" i="28" a="1"/>
  <c r="D78" i="28" s="1"/>
  <c r="C78" i="28" a="1"/>
  <c r="C78" i="28" s="1"/>
  <c r="N77" i="28" a="1"/>
  <c r="N77" i="28" s="1"/>
  <c r="M77" i="28" a="1"/>
  <c r="M77" i="28" s="1"/>
  <c r="L77" i="28" a="1"/>
  <c r="L77" i="28" s="1"/>
  <c r="E77" i="28" a="1"/>
  <c r="E77" i="28" s="1"/>
  <c r="D77" i="28" a="1"/>
  <c r="D77" i="28" s="1"/>
  <c r="C77" i="28" a="1"/>
  <c r="C77" i="28" s="1"/>
  <c r="N76" i="28" a="1"/>
  <c r="N76" i="28" s="1"/>
  <c r="M76" i="28" a="1"/>
  <c r="M76" i="28" s="1"/>
  <c r="L76" i="28" a="1"/>
  <c r="L76" i="28" s="1"/>
  <c r="E76" i="28" a="1"/>
  <c r="E76" i="28" s="1"/>
  <c r="D76" i="28" a="1"/>
  <c r="D76" i="28" s="1"/>
  <c r="C76" i="28" a="1"/>
  <c r="C76" i="28" s="1"/>
  <c r="N75" i="28" a="1"/>
  <c r="N75" i="28" s="1"/>
  <c r="M75" i="28" a="1"/>
  <c r="M75" i="28" s="1"/>
  <c r="L75" i="28" a="1"/>
  <c r="L75" i="28" s="1"/>
  <c r="E75" i="28" a="1"/>
  <c r="E75" i="28" s="1"/>
  <c r="D75" i="28" a="1"/>
  <c r="D75" i="28" s="1"/>
  <c r="C75" i="28" a="1"/>
  <c r="C75" i="28" s="1"/>
  <c r="N74" i="28" a="1"/>
  <c r="N74" i="28" s="1"/>
  <c r="M74" i="28" a="1"/>
  <c r="M74" i="28" s="1"/>
  <c r="L74" i="28" a="1"/>
  <c r="L74" i="28" s="1"/>
  <c r="E74" i="28" a="1"/>
  <c r="E74" i="28" s="1"/>
  <c r="D74" i="28" a="1"/>
  <c r="D74" i="28" s="1"/>
  <c r="C74" i="28" a="1"/>
  <c r="C74" i="28" s="1"/>
  <c r="N73" i="28" a="1"/>
  <c r="N73" i="28" s="1"/>
  <c r="M73" i="28" a="1"/>
  <c r="M73" i="28" s="1"/>
  <c r="L73" i="28" a="1"/>
  <c r="L73" i="28" s="1"/>
  <c r="E73" i="28" a="1"/>
  <c r="E73" i="28" s="1"/>
  <c r="D73" i="28" a="1"/>
  <c r="D73" i="28" s="1"/>
  <c r="C73" i="28" a="1"/>
  <c r="C73" i="28" s="1"/>
  <c r="N72" i="28" a="1"/>
  <c r="N72" i="28" s="1"/>
  <c r="M72" i="28" a="1"/>
  <c r="M72" i="28" s="1"/>
  <c r="L72" i="28" a="1"/>
  <c r="L72" i="28" s="1"/>
  <c r="E72" i="28" a="1"/>
  <c r="E72" i="28" s="1"/>
  <c r="D72" i="28" a="1"/>
  <c r="D72" i="28" s="1"/>
  <c r="C72" i="28" a="1"/>
  <c r="C72" i="28" s="1"/>
  <c r="M70" i="28" a="1"/>
  <c r="M70" i="28" s="1"/>
  <c r="L70" i="28" a="1"/>
  <c r="L70" i="28" s="1"/>
  <c r="D70" i="28" a="1"/>
  <c r="D70" i="28" s="1"/>
  <c r="C70" i="28" a="1"/>
  <c r="C70" i="28" s="1"/>
  <c r="N69" i="28" a="1"/>
  <c r="N69" i="28" s="1"/>
  <c r="M69" i="28" a="1"/>
  <c r="M69" i="28" s="1"/>
  <c r="L69" i="28" a="1"/>
  <c r="L69" i="28" s="1"/>
  <c r="E69" i="28" a="1"/>
  <c r="E69" i="28" s="1"/>
  <c r="D69" i="28" a="1"/>
  <c r="D69" i="28" s="1"/>
  <c r="C69" i="28" a="1"/>
  <c r="C69" i="28" s="1"/>
  <c r="N68" i="28" a="1"/>
  <c r="N68" i="28" s="1"/>
  <c r="M68" i="28" a="1"/>
  <c r="M68" i="28" s="1"/>
  <c r="L68" i="28" a="1"/>
  <c r="L68" i="28" s="1"/>
  <c r="E68" i="28" a="1"/>
  <c r="E68" i="28" s="1"/>
  <c r="D68" i="28" a="1"/>
  <c r="D68" i="28" s="1"/>
  <c r="C68" i="28" a="1"/>
  <c r="C68" i="28" s="1"/>
  <c r="M67" i="28" a="1"/>
  <c r="M67" i="28" s="1"/>
  <c r="L67" i="28" a="1"/>
  <c r="L67" i="28" s="1"/>
  <c r="D67" i="28" a="1"/>
  <c r="D67" i="28" s="1"/>
  <c r="C67" i="28" a="1"/>
  <c r="C67" i="28" s="1"/>
  <c r="M66" i="28" a="1"/>
  <c r="M66" i="28" s="1"/>
  <c r="L66" i="28" a="1"/>
  <c r="L66" i="28" s="1"/>
  <c r="D66" i="28" a="1"/>
  <c r="D66" i="28" s="1"/>
  <c r="C66" i="28" a="1"/>
  <c r="C66" i="28" s="1"/>
  <c r="N65" i="28" a="1"/>
  <c r="N65" i="28" s="1"/>
  <c r="M65" i="28" a="1"/>
  <c r="M65" i="28" s="1"/>
  <c r="L65" i="28" a="1"/>
  <c r="L65" i="28" s="1"/>
  <c r="E65" i="28" a="1"/>
  <c r="E65" i="28" s="1"/>
  <c r="D65" i="28" a="1"/>
  <c r="D65" i="28" s="1"/>
  <c r="C65" i="28" a="1"/>
  <c r="C65" i="28" s="1"/>
  <c r="N64" i="28" a="1"/>
  <c r="N64" i="28" s="1"/>
  <c r="M64" i="28" a="1"/>
  <c r="M64" i="28" s="1"/>
  <c r="L64" i="28" a="1"/>
  <c r="L64" i="28" s="1"/>
  <c r="E64" i="28" a="1"/>
  <c r="E64" i="28" s="1"/>
  <c r="D64" i="28" a="1"/>
  <c r="D64" i="28" s="1"/>
  <c r="C64" i="28" a="1"/>
  <c r="C64" i="28" s="1"/>
  <c r="N62" i="28" a="1"/>
  <c r="N62" i="28" s="1"/>
  <c r="M62" i="28" a="1"/>
  <c r="M62" i="28" s="1"/>
  <c r="L62" i="28" a="1"/>
  <c r="L62" i="28" s="1"/>
  <c r="E62" i="28" a="1"/>
  <c r="E62" i="28" s="1"/>
  <c r="D62" i="28" a="1"/>
  <c r="D62" i="28" s="1"/>
  <c r="C62" i="28" a="1"/>
  <c r="C62" i="28" s="1"/>
  <c r="N61" i="28" a="1"/>
  <c r="N61" i="28" s="1"/>
  <c r="M61" i="28" a="1"/>
  <c r="M61" i="28" s="1"/>
  <c r="L61" i="28" a="1"/>
  <c r="L61" i="28" s="1"/>
  <c r="E61" i="28" a="1"/>
  <c r="E61" i="28" s="1"/>
  <c r="D61" i="28" a="1"/>
  <c r="D61" i="28" s="1"/>
  <c r="C61" i="28" a="1"/>
  <c r="C61" i="28" s="1"/>
  <c r="N60" i="28" a="1"/>
  <c r="N60" i="28" s="1"/>
  <c r="M60" i="28" a="1"/>
  <c r="M60" i="28" s="1"/>
  <c r="L60" i="28" a="1"/>
  <c r="L60" i="28" s="1"/>
  <c r="E60" i="28" a="1"/>
  <c r="E60" i="28" s="1"/>
  <c r="D60" i="28" a="1"/>
  <c r="D60" i="28" s="1"/>
  <c r="C60" i="28" a="1"/>
  <c r="C60" i="28" s="1"/>
  <c r="N57" i="28" a="1"/>
  <c r="N57" i="28" s="1"/>
  <c r="M57" i="28" a="1"/>
  <c r="M57" i="28" s="1"/>
  <c r="L57" i="28" a="1"/>
  <c r="L57" i="28" s="1"/>
  <c r="E57" i="28" a="1"/>
  <c r="E57" i="28" s="1"/>
  <c r="D57" i="28" a="1"/>
  <c r="D57" i="28" s="1"/>
  <c r="C57" i="28" a="1"/>
  <c r="C57" i="28" s="1"/>
  <c r="N56" i="28" a="1"/>
  <c r="N56" i="28" s="1"/>
  <c r="M56" i="28" a="1"/>
  <c r="M56" i="28" s="1"/>
  <c r="L56" i="28" a="1"/>
  <c r="L56" i="28" s="1"/>
  <c r="E56" i="28" a="1"/>
  <c r="E56" i="28" s="1"/>
  <c r="D56" i="28" a="1"/>
  <c r="D56" i="28" s="1"/>
  <c r="C56" i="28" a="1"/>
  <c r="C56" i="28" s="1"/>
  <c r="N55" i="28" a="1"/>
  <c r="N55" i="28" s="1"/>
  <c r="M55" i="28" a="1"/>
  <c r="M55" i="28" s="1"/>
  <c r="L55" i="28" a="1"/>
  <c r="L55" i="28" s="1"/>
  <c r="E55" i="28" a="1"/>
  <c r="E55" i="28" s="1"/>
  <c r="D55" i="28" a="1"/>
  <c r="D55" i="28" s="1"/>
  <c r="C55" i="28" a="1"/>
  <c r="C55" i="28" s="1"/>
  <c r="N54" i="28" a="1"/>
  <c r="N54" i="28" s="1"/>
  <c r="M54" i="28" a="1"/>
  <c r="M54" i="28" s="1"/>
  <c r="L54" i="28" a="1"/>
  <c r="L54" i="28" s="1"/>
  <c r="E54" i="28" a="1"/>
  <c r="E54" i="28" s="1"/>
  <c r="D54" i="28" a="1"/>
  <c r="D54" i="28" s="1"/>
  <c r="C54" i="28" a="1"/>
  <c r="C54" i="28" s="1"/>
  <c r="N53" i="28" a="1"/>
  <c r="N53" i="28" s="1"/>
  <c r="M53" i="28" a="1"/>
  <c r="M53" i="28" s="1"/>
  <c r="L53" i="28" a="1"/>
  <c r="L53" i="28" s="1"/>
  <c r="E53" i="28" a="1"/>
  <c r="E53" i="28" s="1"/>
  <c r="D53" i="28" a="1"/>
  <c r="D53" i="28" s="1"/>
  <c r="C53" i="28" a="1"/>
  <c r="C53" i="28" s="1"/>
  <c r="N52" i="28" a="1"/>
  <c r="N52" i="28" s="1"/>
  <c r="M52" i="28" a="1"/>
  <c r="M52" i="28" s="1"/>
  <c r="L52" i="28" a="1"/>
  <c r="L52" i="28" s="1"/>
  <c r="E52" i="28" a="1"/>
  <c r="E52" i="28" s="1"/>
  <c r="D52" i="28" a="1"/>
  <c r="D52" i="28" s="1"/>
  <c r="C52" i="28" a="1"/>
  <c r="C52" i="28" s="1"/>
  <c r="N51" i="28" a="1"/>
  <c r="N51" i="28" s="1"/>
  <c r="M51" i="28" a="1"/>
  <c r="M51" i="28" s="1"/>
  <c r="L51" i="28" a="1"/>
  <c r="L51" i="28" s="1"/>
  <c r="E51" i="28" a="1"/>
  <c r="E51" i="28" s="1"/>
  <c r="D51" i="28" a="1"/>
  <c r="D51" i="28" s="1"/>
  <c r="C51" i="28" a="1"/>
  <c r="C51" i="28" s="1"/>
  <c r="N50" i="28" a="1"/>
  <c r="N50" i="28" s="1"/>
  <c r="M50" i="28" a="1"/>
  <c r="M50" i="28" s="1"/>
  <c r="L50" i="28" a="1"/>
  <c r="L50" i="28" s="1"/>
  <c r="E50" i="28" a="1"/>
  <c r="E50" i="28" s="1"/>
  <c r="D50" i="28" a="1"/>
  <c r="D50" i="28" s="1"/>
  <c r="C50" i="28" a="1"/>
  <c r="C50" i="28" s="1"/>
  <c r="M48" i="28" a="1"/>
  <c r="M48" i="28" s="1"/>
  <c r="L48" i="28" a="1"/>
  <c r="L48" i="28" s="1"/>
  <c r="D48" i="28" a="1"/>
  <c r="D48" i="28" s="1"/>
  <c r="C48" i="28" a="1"/>
  <c r="C48" i="28" s="1"/>
  <c r="N47" i="28" a="1"/>
  <c r="N47" i="28" s="1"/>
  <c r="M47" i="28" a="1"/>
  <c r="M47" i="28" s="1"/>
  <c r="L47" i="28" a="1"/>
  <c r="L47" i="28" s="1"/>
  <c r="E47" i="28" a="1"/>
  <c r="E47" i="28" s="1"/>
  <c r="D47" i="28" a="1"/>
  <c r="D47" i="28" s="1"/>
  <c r="C47" i="28" a="1"/>
  <c r="C47" i="28" s="1"/>
  <c r="N46" i="28" a="1"/>
  <c r="N46" i="28" s="1"/>
  <c r="M46" i="28" a="1"/>
  <c r="M46" i="28" s="1"/>
  <c r="L46" i="28" a="1"/>
  <c r="L46" i="28" s="1"/>
  <c r="E46" i="28" a="1"/>
  <c r="E46" i="28" s="1"/>
  <c r="D46" i="28" a="1"/>
  <c r="D46" i="28" s="1"/>
  <c r="C46" i="28" a="1"/>
  <c r="C46" i="28" s="1"/>
  <c r="M45" i="28" a="1"/>
  <c r="M45" i="28" s="1"/>
  <c r="L45" i="28" a="1"/>
  <c r="L45" i="28" s="1"/>
  <c r="D45" i="28" a="1"/>
  <c r="D45" i="28" s="1"/>
  <c r="C45" i="28" a="1"/>
  <c r="C45" i="28" s="1"/>
  <c r="M44" i="28" a="1"/>
  <c r="M44" i="28" s="1"/>
  <c r="L44" i="28" a="1"/>
  <c r="L44" i="28" s="1"/>
  <c r="D44" i="28" a="1"/>
  <c r="D44" i="28" s="1"/>
  <c r="C44" i="28" a="1"/>
  <c r="C44" i="28" s="1"/>
  <c r="N43" i="28" a="1"/>
  <c r="N43" i="28" s="1"/>
  <c r="M43" i="28" a="1"/>
  <c r="M43" i="28" s="1"/>
  <c r="L43" i="28" a="1"/>
  <c r="L43" i="28" s="1"/>
  <c r="E43" i="28" a="1"/>
  <c r="E43" i="28" s="1"/>
  <c r="D43" i="28" a="1"/>
  <c r="D43" i="28" s="1"/>
  <c r="C43" i="28" a="1"/>
  <c r="C43" i="28" s="1"/>
  <c r="N42" i="28" a="1"/>
  <c r="N42" i="28" s="1"/>
  <c r="M42" i="28" a="1"/>
  <c r="M42" i="28" s="1"/>
  <c r="L42" i="28" a="1"/>
  <c r="L42" i="28" s="1"/>
  <c r="E42" i="28" a="1"/>
  <c r="E42" i="28" s="1"/>
  <c r="D42" i="28" a="1"/>
  <c r="D42" i="28" s="1"/>
  <c r="C42" i="28" a="1"/>
  <c r="C42" i="28" s="1"/>
  <c r="N40" i="28" a="1"/>
  <c r="N40" i="28" s="1"/>
  <c r="M40" i="28" a="1"/>
  <c r="M40" i="28" s="1"/>
  <c r="L40" i="28" a="1"/>
  <c r="L40" i="28" s="1"/>
  <c r="E40" i="28" a="1"/>
  <c r="E40" i="28" s="1"/>
  <c r="D40" i="28" a="1"/>
  <c r="D40" i="28" s="1"/>
  <c r="C40" i="28" a="1"/>
  <c r="C40" i="28" s="1"/>
  <c r="N39" i="28" a="1"/>
  <c r="N39" i="28" s="1"/>
  <c r="M39" i="28" a="1"/>
  <c r="M39" i="28" s="1"/>
  <c r="L39" i="28" a="1"/>
  <c r="L39" i="28" s="1"/>
  <c r="E39" i="28" a="1"/>
  <c r="E39" i="28" s="1"/>
  <c r="D39" i="28" a="1"/>
  <c r="D39" i="28" s="1"/>
  <c r="C39" i="28" a="1"/>
  <c r="C39" i="28" s="1"/>
  <c r="N38" i="28" a="1"/>
  <c r="N38" i="28" s="1"/>
  <c r="M38" i="28" a="1"/>
  <c r="M38" i="28" s="1"/>
  <c r="L38" i="28" a="1"/>
  <c r="L38" i="28" s="1"/>
  <c r="E38" i="28" a="1"/>
  <c r="E38" i="28" s="1"/>
  <c r="D38" i="28" a="1"/>
  <c r="D38" i="28" s="1"/>
  <c r="C38" i="28" a="1"/>
  <c r="C38" i="28" s="1"/>
  <c r="N35" i="28" a="1"/>
  <c r="N35" i="28" s="1"/>
  <c r="M35" i="28" a="1"/>
  <c r="M35" i="28" s="1"/>
  <c r="L35" i="28" a="1"/>
  <c r="L35" i="28" s="1"/>
  <c r="E35" i="28" a="1"/>
  <c r="E35" i="28" s="1"/>
  <c r="D35" i="28" a="1"/>
  <c r="D35" i="28" s="1"/>
  <c r="C35" i="28" a="1"/>
  <c r="C35" i="28" s="1"/>
  <c r="N34" i="28" a="1"/>
  <c r="N34" i="28" s="1"/>
  <c r="M34" i="28" a="1"/>
  <c r="M34" i="28" s="1"/>
  <c r="L34" i="28" a="1"/>
  <c r="L34" i="28" s="1"/>
  <c r="E34" i="28" a="1"/>
  <c r="E34" i="28" s="1"/>
  <c r="D34" i="28" a="1"/>
  <c r="D34" i="28" s="1"/>
  <c r="C34" i="28" a="1"/>
  <c r="C34" i="28" s="1"/>
  <c r="N33" i="28" a="1"/>
  <c r="N33" i="28" s="1"/>
  <c r="M33" i="28" a="1"/>
  <c r="M33" i="28" s="1"/>
  <c r="L33" i="28" a="1"/>
  <c r="L33" i="28" s="1"/>
  <c r="E33" i="28" a="1"/>
  <c r="E33" i="28" s="1"/>
  <c r="D33" i="28" a="1"/>
  <c r="D33" i="28" s="1"/>
  <c r="C33" i="28" a="1"/>
  <c r="C33" i="28" s="1"/>
  <c r="N32" i="28" a="1"/>
  <c r="N32" i="28" s="1"/>
  <c r="M32" i="28" a="1"/>
  <c r="M32" i="28" s="1"/>
  <c r="L32" i="28" a="1"/>
  <c r="L32" i="28" s="1"/>
  <c r="E32" i="28" a="1"/>
  <c r="E32" i="28" s="1"/>
  <c r="D32" i="28" a="1"/>
  <c r="D32" i="28" s="1"/>
  <c r="C32" i="28" a="1"/>
  <c r="C32" i="28" s="1"/>
  <c r="N31" i="28" a="1"/>
  <c r="N31" i="28" s="1"/>
  <c r="M31" i="28" a="1"/>
  <c r="M31" i="28" s="1"/>
  <c r="L31" i="28" a="1"/>
  <c r="L31" i="28" s="1"/>
  <c r="E31" i="28" a="1"/>
  <c r="E31" i="28" s="1"/>
  <c r="D31" i="28" a="1"/>
  <c r="D31" i="28" s="1"/>
  <c r="C31" i="28" a="1"/>
  <c r="C31" i="28" s="1"/>
  <c r="N30" i="28" a="1"/>
  <c r="N30" i="28" s="1"/>
  <c r="M30" i="28" a="1"/>
  <c r="M30" i="28" s="1"/>
  <c r="L30" i="28" a="1"/>
  <c r="L30" i="28" s="1"/>
  <c r="E30" i="28" a="1"/>
  <c r="E30" i="28" s="1"/>
  <c r="D30" i="28" a="1"/>
  <c r="D30" i="28" s="1"/>
  <c r="C30" i="28" a="1"/>
  <c r="C30" i="28" s="1"/>
  <c r="N29" i="28" a="1"/>
  <c r="N29" i="28" s="1"/>
  <c r="M29" i="28" a="1"/>
  <c r="M29" i="28" s="1"/>
  <c r="L29" i="28" a="1"/>
  <c r="L29" i="28" s="1"/>
  <c r="E29" i="28" a="1"/>
  <c r="E29" i="28" s="1"/>
  <c r="D29" i="28" a="1"/>
  <c r="D29" i="28" s="1"/>
  <c r="C29" i="28" a="1"/>
  <c r="C29" i="28" s="1"/>
  <c r="N28" i="28" a="1"/>
  <c r="N28" i="28" s="1"/>
  <c r="M28" i="28" a="1"/>
  <c r="M28" i="28" s="1"/>
  <c r="L28" i="28" a="1"/>
  <c r="L28" i="28" s="1"/>
  <c r="E28" i="28" a="1"/>
  <c r="E28" i="28" s="1"/>
  <c r="D28" i="28" a="1"/>
  <c r="D28" i="28" s="1"/>
  <c r="C28" i="28" a="1"/>
  <c r="C28" i="28" s="1"/>
  <c r="M26" i="28" a="1"/>
  <c r="M26" i="28" s="1"/>
  <c r="L26" i="28" a="1"/>
  <c r="L26" i="28" s="1"/>
  <c r="D26" i="28" a="1"/>
  <c r="D26" i="28" s="1"/>
  <c r="C26" i="28" a="1"/>
  <c r="C26" i="28" s="1"/>
  <c r="N25" i="28"/>
  <c r="N25" i="28" a="1"/>
  <c r="M25" i="28"/>
  <c r="M25" i="28" a="1"/>
  <c r="L25" i="28"/>
  <c r="L25" i="28" a="1"/>
  <c r="E25" i="28" a="1"/>
  <c r="E25" i="28" s="1"/>
  <c r="D25" i="28" a="1"/>
  <c r="D25" i="28" s="1"/>
  <c r="C25" i="28" a="1"/>
  <c r="C25" i="28" s="1"/>
  <c r="N24" i="28"/>
  <c r="N24" i="28" a="1"/>
  <c r="M24" i="28"/>
  <c r="M24" i="28" a="1"/>
  <c r="L24" i="28"/>
  <c r="L24" i="28" a="1"/>
  <c r="E24" i="28" a="1"/>
  <c r="E24" i="28" s="1"/>
  <c r="D24" i="28" a="1"/>
  <c r="D24" i="28" s="1"/>
  <c r="C24" i="28" a="1"/>
  <c r="C24" i="28" s="1"/>
  <c r="M23" i="28"/>
  <c r="M23" i="28" a="1"/>
  <c r="L23" i="28"/>
  <c r="L23" i="28" a="1"/>
  <c r="D23" i="28" a="1"/>
  <c r="D23" i="28" s="1"/>
  <c r="C23" i="28" a="1"/>
  <c r="C23" i="28" s="1"/>
  <c r="M22" i="28"/>
  <c r="M22" i="28" a="1"/>
  <c r="L22" i="28"/>
  <c r="L22" i="28" a="1"/>
  <c r="D22" i="28" a="1"/>
  <c r="D22" i="28" s="1"/>
  <c r="C22" i="28" a="1"/>
  <c r="C22" i="28" s="1"/>
  <c r="N21" i="28"/>
  <c r="N21" i="28" a="1"/>
  <c r="M21" i="28"/>
  <c r="M21" i="28" a="1"/>
  <c r="L21" i="28"/>
  <c r="L21" i="28" a="1"/>
  <c r="E21" i="28" a="1"/>
  <c r="E21" i="28" s="1"/>
  <c r="D21" i="28" a="1"/>
  <c r="D21" i="28" s="1"/>
  <c r="C21" i="28" a="1"/>
  <c r="C21" i="28" s="1"/>
  <c r="N20" i="28"/>
  <c r="N20" i="28" a="1"/>
  <c r="M20" i="28"/>
  <c r="M20" i="28" a="1"/>
  <c r="L20" i="28" a="1"/>
  <c r="L20" i="28" s="1"/>
  <c r="E20" i="28" a="1"/>
  <c r="E20" i="28" s="1"/>
  <c r="D20" i="28" a="1"/>
  <c r="D20" i="28" s="1"/>
  <c r="C20" i="28" a="1"/>
  <c r="C20" i="28" s="1"/>
  <c r="N18" i="28" a="1"/>
  <c r="N18" i="28" s="1"/>
  <c r="M18" i="28" a="1"/>
  <c r="M18" i="28" s="1"/>
  <c r="L18" i="28" a="1"/>
  <c r="L18" i="28" s="1"/>
  <c r="E18" i="28" a="1"/>
  <c r="E18" i="28" s="1"/>
  <c r="D18" i="28" a="1"/>
  <c r="D18" i="28" s="1"/>
  <c r="C18" i="28" a="1"/>
  <c r="C18" i="28" s="1"/>
  <c r="N17" i="28" a="1"/>
  <c r="N17" i="28" s="1"/>
  <c r="M17" i="28" a="1"/>
  <c r="M17" i="28" s="1"/>
  <c r="L17" i="28" a="1"/>
  <c r="L17" i="28" s="1"/>
  <c r="E17" i="28" a="1"/>
  <c r="E17" i="28" s="1"/>
  <c r="D17" i="28" a="1"/>
  <c r="D17" i="28" s="1"/>
  <c r="C17" i="28" a="1"/>
  <c r="C17" i="28" s="1"/>
  <c r="N16" i="28" a="1"/>
  <c r="N16" i="28" s="1"/>
  <c r="M16" i="28" a="1"/>
  <c r="M16" i="28" s="1"/>
  <c r="L16" i="28" a="1"/>
  <c r="L16" i="28" s="1"/>
  <c r="E16" i="28" a="1"/>
  <c r="E16" i="28" s="1"/>
  <c r="D16" i="28" a="1"/>
  <c r="D16" i="28" s="1"/>
  <c r="C16" i="28" a="1"/>
  <c r="C16" i="28" s="1"/>
  <c r="A8" i="28"/>
  <c r="B7" i="28"/>
  <c r="B6" i="28"/>
  <c r="B5" i="28"/>
  <c r="B27" i="27"/>
  <c r="A82" i="29" s="1"/>
  <c r="A82" i="28" l="1"/>
  <c r="M79" i="29" a="1"/>
  <c r="M79" i="29" s="1"/>
  <c r="D79" i="29" a="1"/>
  <c r="D79" i="29" s="1"/>
  <c r="M78" i="29" a="1"/>
  <c r="M78" i="29" s="1"/>
  <c r="D78" i="29" a="1"/>
  <c r="D78" i="29" s="1"/>
  <c r="E94" i="29"/>
  <c r="L78" i="29" a="1"/>
  <c r="L78" i="29" s="1"/>
  <c r="C79" i="29" a="1"/>
  <c r="C79" i="29" s="1"/>
  <c r="L79" i="29" a="1"/>
  <c r="L79" i="29" s="1"/>
  <c r="F91" i="28"/>
  <c r="N79" i="28" a="1"/>
  <c r="N79" i="28" s="1"/>
  <c r="F94" i="29" l="1"/>
  <c r="N79" i="29" a="1"/>
  <c r="N79" i="29" s="1"/>
  <c r="E79" i="29" a="1"/>
  <c r="E79" i="29" s="1"/>
  <c r="N78" i="29" a="1"/>
  <c r="N78" i="29" s="1"/>
  <c r="E78" i="29" a="1"/>
  <c r="E78" i="29" s="1"/>
  <c r="N77" i="29" a="1"/>
  <c r="N77" i="29" s="1"/>
  <c r="E77" i="29" a="1"/>
  <c r="E77" i="29" s="1"/>
  <c r="N76" i="29" a="1"/>
  <c r="N76" i="29" s="1"/>
  <c r="E76" i="29" a="1"/>
  <c r="E76" i="29" s="1"/>
  <c r="N75" i="29" a="1"/>
  <c r="N75" i="29" s="1"/>
  <c r="E75" i="29" a="1"/>
  <c r="E75" i="29" s="1"/>
  <c r="N74" i="29" a="1"/>
  <c r="N74" i="29" s="1"/>
  <c r="E74" i="29" a="1"/>
  <c r="E74" i="29" s="1"/>
  <c r="E73" i="29" a="1"/>
  <c r="E73" i="29" s="1"/>
  <c r="E72" i="29" a="1"/>
  <c r="E72" i="29" s="1"/>
  <c r="N73" i="29" a="1"/>
  <c r="N73" i="29" s="1"/>
  <c r="N72" i="29" a="1"/>
  <c r="N72" i="29" s="1"/>
  <c r="N69" i="29" a="1"/>
  <c r="N69" i="29" s="1"/>
  <c r="E69" i="29" a="1"/>
  <c r="E69" i="29" s="1"/>
  <c r="N68" i="29" a="1"/>
  <c r="N68" i="29" s="1"/>
  <c r="E68" i="29" a="1"/>
  <c r="E68" i="29" s="1"/>
  <c r="N65" i="29" a="1"/>
  <c r="N65" i="29" s="1"/>
  <c r="E65" i="29" a="1"/>
  <c r="E65" i="29" s="1"/>
  <c r="N64" i="29" a="1"/>
  <c r="N64" i="29" s="1"/>
  <c r="E64" i="29" a="1"/>
  <c r="E64" i="29" s="1"/>
  <c r="N62" i="29" a="1"/>
  <c r="N62" i="29" s="1"/>
  <c r="E62" i="29" a="1"/>
  <c r="E62" i="29" s="1"/>
  <c r="N61" i="29" a="1"/>
  <c r="N61" i="29" s="1"/>
  <c r="E61" i="29" a="1"/>
  <c r="E61" i="29" s="1"/>
  <c r="N60" i="29" a="1"/>
  <c r="N60" i="29" s="1"/>
  <c r="E60" i="29" a="1"/>
  <c r="E60" i="29" s="1"/>
  <c r="N57" i="29" a="1"/>
  <c r="N57" i="29" s="1"/>
  <c r="E57" i="29" a="1"/>
  <c r="E57" i="29" s="1"/>
  <c r="N56" i="29" a="1"/>
  <c r="N56" i="29" s="1"/>
  <c r="E56" i="29" a="1"/>
  <c r="E56" i="29" s="1"/>
  <c r="N55" i="29" a="1"/>
  <c r="N55" i="29" s="1"/>
  <c r="E55" i="29" a="1"/>
  <c r="E55" i="29" s="1"/>
  <c r="N54" i="29" a="1"/>
  <c r="N54" i="29" s="1"/>
  <c r="E54" i="29" a="1"/>
  <c r="E54" i="29" s="1"/>
  <c r="N53" i="29" a="1"/>
  <c r="N53" i="29" s="1"/>
  <c r="E53" i="29" a="1"/>
  <c r="E53" i="29" s="1"/>
  <c r="N52" i="29" a="1"/>
  <c r="N52" i="29" s="1"/>
  <c r="E52" i="29" a="1"/>
  <c r="E52" i="29" s="1"/>
  <c r="N51" i="29" a="1"/>
  <c r="N51" i="29" s="1"/>
  <c r="E51" i="29" a="1"/>
  <c r="E51" i="29" s="1"/>
  <c r="N50" i="29" a="1"/>
  <c r="N50" i="29" s="1"/>
  <c r="E50" i="29" a="1"/>
  <c r="E50" i="29" s="1"/>
  <c r="N47" i="29" a="1"/>
  <c r="N47" i="29" s="1"/>
  <c r="E47" i="29" a="1"/>
  <c r="E47" i="29" s="1"/>
  <c r="N46" i="29" a="1"/>
  <c r="N46" i="29" s="1"/>
  <c r="N24" i="29" a="1"/>
  <c r="N24" i="29" s="1"/>
  <c r="E24" i="29" a="1"/>
  <c r="E24" i="29" s="1"/>
  <c r="N21" i="29" a="1"/>
  <c r="N21" i="29" s="1"/>
  <c r="E21" i="29" a="1"/>
  <c r="E21" i="29" s="1"/>
  <c r="N20" i="29" a="1"/>
  <c r="N20" i="29" s="1"/>
  <c r="E20" i="29" a="1"/>
  <c r="E20" i="29" s="1"/>
  <c r="N18" i="29" a="1"/>
  <c r="N18" i="29" s="1"/>
  <c r="E18" i="29" a="1"/>
  <c r="E18" i="29" s="1"/>
  <c r="N17" i="29" a="1"/>
  <c r="N17" i="29" s="1"/>
  <c r="E17" i="29" a="1"/>
  <c r="E17" i="29" s="1"/>
  <c r="N16" i="29" a="1"/>
  <c r="N16" i="29" s="1"/>
  <c r="E16" i="29" a="1"/>
  <c r="E16" i="29" s="1"/>
  <c r="E46" i="29" a="1"/>
  <c r="E46" i="29" s="1"/>
  <c r="N43" i="29" a="1"/>
  <c r="N43" i="29" s="1"/>
  <c r="E43" i="29" a="1"/>
  <c r="E43" i="29" s="1"/>
  <c r="N42" i="29" a="1"/>
  <c r="N42" i="29" s="1"/>
  <c r="E42" i="29" a="1"/>
  <c r="E42" i="29" s="1"/>
  <c r="N40" i="29" a="1"/>
  <c r="N40" i="29" s="1"/>
  <c r="E40" i="29" a="1"/>
  <c r="E40" i="29" s="1"/>
  <c r="N39" i="29" a="1"/>
  <c r="N39" i="29" s="1"/>
  <c r="E39" i="29" a="1"/>
  <c r="E39" i="29" s="1"/>
  <c r="N38" i="29" a="1"/>
  <c r="N38" i="29" s="1"/>
  <c r="E38" i="29" a="1"/>
  <c r="E38" i="29" s="1"/>
  <c r="N35" i="29" a="1"/>
  <c r="N35" i="29" s="1"/>
  <c r="E35" i="29" a="1"/>
  <c r="E35" i="29" s="1"/>
  <c r="N34" i="29" a="1"/>
  <c r="N34" i="29" s="1"/>
  <c r="E34" i="29" a="1"/>
  <c r="E34" i="29" s="1"/>
  <c r="N33" i="29" a="1"/>
  <c r="N33" i="29" s="1"/>
  <c r="E33" i="29" a="1"/>
  <c r="E33" i="29" s="1"/>
  <c r="N32" i="29" a="1"/>
  <c r="N32" i="29" s="1"/>
  <c r="E32" i="29" a="1"/>
  <c r="E32" i="29" s="1"/>
  <c r="N31" i="29" a="1"/>
  <c r="N31" i="29" s="1"/>
  <c r="E31" i="29" a="1"/>
  <c r="E31" i="29" s="1"/>
  <c r="N30" i="29" a="1"/>
  <c r="N30" i="29" s="1"/>
  <c r="E30" i="29" a="1"/>
  <c r="E30" i="29" s="1"/>
  <c r="N29" i="29" a="1"/>
  <c r="N29" i="29" s="1"/>
  <c r="E29" i="29" a="1"/>
  <c r="E29" i="29" s="1"/>
  <c r="N28" i="29" a="1"/>
  <c r="N28" i="29" s="1"/>
  <c r="E28" i="29" a="1"/>
  <c r="E28" i="29" s="1"/>
  <c r="N25" i="29" a="1"/>
  <c r="N25" i="29" s="1"/>
  <c r="E25" i="29" a="1"/>
  <c r="E25" i="29" s="1"/>
  <c r="G91" i="28"/>
  <c r="O79" i="28" a="1"/>
  <c r="O79" i="28" s="1"/>
  <c r="F79" i="28" a="1"/>
  <c r="F79" i="28" s="1"/>
  <c r="O78" i="28" a="1"/>
  <c r="O78" i="28" s="1"/>
  <c r="F78" i="28" a="1"/>
  <c r="F78" i="28" s="1"/>
  <c r="O77" i="28" a="1"/>
  <c r="O77" i="28" s="1"/>
  <c r="F77" i="28" a="1"/>
  <c r="F77" i="28" s="1"/>
  <c r="O76" i="28" a="1"/>
  <c r="O76" i="28" s="1"/>
  <c r="F76" i="28" a="1"/>
  <c r="F76" i="28" s="1"/>
  <c r="O75" i="28" a="1"/>
  <c r="O75" i="28" s="1"/>
  <c r="F75" i="28" a="1"/>
  <c r="F75" i="28" s="1"/>
  <c r="O74" i="28" a="1"/>
  <c r="O74" i="28" s="1"/>
  <c r="F74" i="28" a="1"/>
  <c r="F74" i="28" s="1"/>
  <c r="O73" i="28" a="1"/>
  <c r="O73" i="28" s="1"/>
  <c r="F73" i="28" a="1"/>
  <c r="F73" i="28" s="1"/>
  <c r="O72" i="28" a="1"/>
  <c r="O72" i="28" s="1"/>
  <c r="F72" i="28" a="1"/>
  <c r="F72" i="28" s="1"/>
  <c r="O70" i="28" a="1"/>
  <c r="O70" i="28" s="1"/>
  <c r="F70" i="28" a="1"/>
  <c r="F70" i="28" s="1"/>
  <c r="O69" i="28" a="1"/>
  <c r="O69" i="28" s="1"/>
  <c r="O67" i="28" a="1"/>
  <c r="O67" i="28" s="1"/>
  <c r="F67" i="28" a="1"/>
  <c r="F67" i="28" s="1"/>
  <c r="O66" i="28" a="1"/>
  <c r="O66" i="28" s="1"/>
  <c r="F66" i="28" a="1"/>
  <c r="F66" i="28" s="1"/>
  <c r="F69" i="28" a="1"/>
  <c r="F69" i="28" s="1"/>
  <c r="O68" i="28" a="1"/>
  <c r="O68" i="28" s="1"/>
  <c r="F68" i="28" a="1"/>
  <c r="F68" i="28" s="1"/>
  <c r="O65" i="28" a="1"/>
  <c r="O65" i="28" s="1"/>
  <c r="F65" i="28" a="1"/>
  <c r="F65" i="28" s="1"/>
  <c r="O64" i="28" a="1"/>
  <c r="O64" i="28" s="1"/>
  <c r="F64" i="28" a="1"/>
  <c r="F64" i="28" s="1"/>
  <c r="O62" i="28" a="1"/>
  <c r="O62" i="28" s="1"/>
  <c r="F62" i="28" a="1"/>
  <c r="F62" i="28" s="1"/>
  <c r="O61" i="28" a="1"/>
  <c r="O61" i="28" s="1"/>
  <c r="F61" i="28" a="1"/>
  <c r="F61" i="28" s="1"/>
  <c r="O60" i="28" a="1"/>
  <c r="O60" i="28" s="1"/>
  <c r="F60" i="28" a="1"/>
  <c r="F60" i="28" s="1"/>
  <c r="O57" i="28" a="1"/>
  <c r="O57" i="28" s="1"/>
  <c r="F57" i="28" a="1"/>
  <c r="F57" i="28" s="1"/>
  <c r="O56" i="28" a="1"/>
  <c r="O56" i="28" s="1"/>
  <c r="F56" i="28" a="1"/>
  <c r="F56" i="28" s="1"/>
  <c r="O55" i="28" a="1"/>
  <c r="O55" i="28" s="1"/>
  <c r="F55" i="28" a="1"/>
  <c r="F55" i="28" s="1"/>
  <c r="O54" i="28" a="1"/>
  <c r="O54" i="28" s="1"/>
  <c r="F54" i="28" a="1"/>
  <c r="F54" i="28" s="1"/>
  <c r="O53" i="28" a="1"/>
  <c r="O53" i="28" s="1"/>
  <c r="F53" i="28" a="1"/>
  <c r="F53" i="28" s="1"/>
  <c r="O52" i="28" a="1"/>
  <c r="O52" i="28" s="1"/>
  <c r="F52" i="28" a="1"/>
  <c r="F52" i="28" s="1"/>
  <c r="O51" i="28" a="1"/>
  <c r="O51" i="28" s="1"/>
  <c r="F51" i="28" a="1"/>
  <c r="F51" i="28" s="1"/>
  <c r="O50" i="28" a="1"/>
  <c r="O50" i="28" s="1"/>
  <c r="F50" i="28" a="1"/>
  <c r="F50" i="28" s="1"/>
  <c r="O47" i="28" a="1"/>
  <c r="O47" i="28" s="1"/>
  <c r="F47" i="28" a="1"/>
  <c r="F47" i="28" s="1"/>
  <c r="O46" i="28" a="1"/>
  <c r="O46" i="28" s="1"/>
  <c r="F46" i="28" a="1"/>
  <c r="F46" i="28" s="1"/>
  <c r="O43" i="28" a="1"/>
  <c r="O43" i="28" s="1"/>
  <c r="F43" i="28" a="1"/>
  <c r="F43" i="28" s="1"/>
  <c r="O42" i="28" a="1"/>
  <c r="O42" i="28" s="1"/>
  <c r="F42" i="28" a="1"/>
  <c r="F42" i="28" s="1"/>
  <c r="O40" i="28" a="1"/>
  <c r="O40" i="28" s="1"/>
  <c r="F40" i="28" a="1"/>
  <c r="F40" i="28" s="1"/>
  <c r="O39" i="28" a="1"/>
  <c r="O39" i="28" s="1"/>
  <c r="F39" i="28" a="1"/>
  <c r="F39" i="28" s="1"/>
  <c r="O38" i="28" a="1"/>
  <c r="O38" i="28" s="1"/>
  <c r="F38" i="28" a="1"/>
  <c r="F38" i="28" s="1"/>
  <c r="O35" i="28" a="1"/>
  <c r="O35" i="28" s="1"/>
  <c r="F35" i="28" a="1"/>
  <c r="F35" i="28" s="1"/>
  <c r="O34" i="28" a="1"/>
  <c r="O34" i="28" s="1"/>
  <c r="F34" i="28" a="1"/>
  <c r="F34" i="28" s="1"/>
  <c r="O33" i="28" a="1"/>
  <c r="O33" i="28" s="1"/>
  <c r="F33" i="28" a="1"/>
  <c r="F33" i="28" s="1"/>
  <c r="O32" i="28" a="1"/>
  <c r="O32" i="28" s="1"/>
  <c r="F32" i="28" a="1"/>
  <c r="F32" i="28" s="1"/>
  <c r="O31" i="28" a="1"/>
  <c r="O31" i="28" s="1"/>
  <c r="F31" i="28" a="1"/>
  <c r="F31" i="28" s="1"/>
  <c r="O30" i="28" a="1"/>
  <c r="O30" i="28" s="1"/>
  <c r="F30" i="28" a="1"/>
  <c r="F30" i="28" s="1"/>
  <c r="O29" i="28" a="1"/>
  <c r="O29" i="28" s="1"/>
  <c r="F29" i="28" a="1"/>
  <c r="F29" i="28" s="1"/>
  <c r="O28" i="28" a="1"/>
  <c r="O28" i="28" s="1"/>
  <c r="F28" i="28" a="1"/>
  <c r="F28" i="28" s="1"/>
  <c r="O48" i="28" a="1"/>
  <c r="O48" i="28" s="1"/>
  <c r="F48" i="28" a="1"/>
  <c r="F48" i="28" s="1"/>
  <c r="O45" i="28" a="1"/>
  <c r="O45" i="28" s="1"/>
  <c r="F45" i="28" a="1"/>
  <c r="F45" i="28" s="1"/>
  <c r="O44" i="28" a="1"/>
  <c r="O44" i="28" s="1"/>
  <c r="F44" i="28" a="1"/>
  <c r="F44" i="28" s="1"/>
  <c r="O26" i="28" a="1"/>
  <c r="O26" i="28" s="1"/>
  <c r="F26" i="28" a="1"/>
  <c r="F26" i="28" s="1"/>
  <c r="O25" i="28" a="1"/>
  <c r="O25" i="28" s="1"/>
  <c r="F25" i="28" a="1"/>
  <c r="F25" i="28" s="1"/>
  <c r="O24" i="28" a="1"/>
  <c r="O24" i="28" s="1"/>
  <c r="F24" i="28" a="1"/>
  <c r="F24" i="28" s="1"/>
  <c r="O23" i="28" a="1"/>
  <c r="O23" i="28" s="1"/>
  <c r="F23" i="28" a="1"/>
  <c r="F23" i="28" s="1"/>
  <c r="O22" i="28" a="1"/>
  <c r="O22" i="28" s="1"/>
  <c r="F22" i="28" a="1"/>
  <c r="F22" i="28" s="1"/>
  <c r="O21" i="28" a="1"/>
  <c r="O21" i="28" s="1"/>
  <c r="F21" i="28" a="1"/>
  <c r="F21" i="28" s="1"/>
  <c r="O20" i="28" a="1"/>
  <c r="O20" i="28" s="1"/>
  <c r="F20" i="28" a="1"/>
  <c r="F20" i="28" s="1"/>
  <c r="O18" i="28" a="1"/>
  <c r="O18" i="28" s="1"/>
  <c r="F18" i="28" a="1"/>
  <c r="F18" i="28" s="1"/>
  <c r="O17" i="28" a="1"/>
  <c r="O17" i="28" s="1"/>
  <c r="F17" i="28" a="1"/>
  <c r="F17" i="28" s="1"/>
  <c r="O16" i="28" a="1"/>
  <c r="O16" i="28" s="1"/>
  <c r="F16" i="28" a="1"/>
  <c r="F16" i="28" s="1"/>
  <c r="O79" i="29" l="1" a="1"/>
  <c r="O79" i="29" s="1"/>
  <c r="F79" i="29" a="1"/>
  <c r="F79" i="29" s="1"/>
  <c r="O78" i="29" a="1"/>
  <c r="O78" i="29" s="1"/>
  <c r="F78" i="29" a="1"/>
  <c r="F78" i="29" s="1"/>
  <c r="G94" i="29"/>
  <c r="O77" i="29" a="1"/>
  <c r="O77" i="29" s="1"/>
  <c r="F77" i="29" a="1"/>
  <c r="F77" i="29" s="1"/>
  <c r="O76" i="29" a="1"/>
  <c r="O76" i="29" s="1"/>
  <c r="F76" i="29" a="1"/>
  <c r="F76" i="29" s="1"/>
  <c r="O75" i="29" a="1"/>
  <c r="O75" i="29" s="1"/>
  <c r="F75" i="29" a="1"/>
  <c r="F75" i="29" s="1"/>
  <c r="O74" i="29" a="1"/>
  <c r="O74" i="29" s="1"/>
  <c r="F74" i="29" a="1"/>
  <c r="F74" i="29" s="1"/>
  <c r="O73" i="29" a="1"/>
  <c r="O73" i="29" s="1"/>
  <c r="F73" i="29" a="1"/>
  <c r="F73" i="29" s="1"/>
  <c r="O72" i="29" a="1"/>
  <c r="O72" i="29" s="1"/>
  <c r="F72" i="29" a="1"/>
  <c r="F72" i="29" s="1"/>
  <c r="O69" i="29" a="1"/>
  <c r="O69" i="29" s="1"/>
  <c r="O70" i="29" a="1"/>
  <c r="O70" i="29" s="1"/>
  <c r="F70" i="29" a="1"/>
  <c r="F70" i="29" s="1"/>
  <c r="F69" i="29" a="1"/>
  <c r="F69" i="29" s="1"/>
  <c r="O68" i="29" a="1"/>
  <c r="O68" i="29" s="1"/>
  <c r="F68" i="29" a="1"/>
  <c r="F68" i="29" s="1"/>
  <c r="O65" i="29" a="1"/>
  <c r="O65" i="29" s="1"/>
  <c r="F65" i="29" a="1"/>
  <c r="F65" i="29" s="1"/>
  <c r="O64" i="29" a="1"/>
  <c r="O64" i="29" s="1"/>
  <c r="F64" i="29" a="1"/>
  <c r="F64" i="29" s="1"/>
  <c r="O62" i="29" a="1"/>
  <c r="O62" i="29" s="1"/>
  <c r="F62" i="29" a="1"/>
  <c r="F62" i="29" s="1"/>
  <c r="O61" i="29" a="1"/>
  <c r="O61" i="29" s="1"/>
  <c r="F61" i="29" a="1"/>
  <c r="F61" i="29" s="1"/>
  <c r="O60" i="29" a="1"/>
  <c r="O60" i="29" s="1"/>
  <c r="F60" i="29" a="1"/>
  <c r="F60" i="29" s="1"/>
  <c r="O57" i="29" a="1"/>
  <c r="O57" i="29" s="1"/>
  <c r="F57" i="29" a="1"/>
  <c r="F57" i="29" s="1"/>
  <c r="O67" i="29" a="1"/>
  <c r="O67" i="29" s="1"/>
  <c r="F67" i="29" a="1"/>
  <c r="F67" i="29" s="1"/>
  <c r="O66" i="29" a="1"/>
  <c r="O66" i="29" s="1"/>
  <c r="F66" i="29" a="1"/>
  <c r="F66" i="29" s="1"/>
  <c r="O56" i="29" a="1"/>
  <c r="O56" i="29" s="1"/>
  <c r="F56" i="29" a="1"/>
  <c r="F56" i="29" s="1"/>
  <c r="O55" i="29" a="1"/>
  <c r="O55" i="29" s="1"/>
  <c r="F55" i="29" a="1"/>
  <c r="F55" i="29" s="1"/>
  <c r="O54" i="29" a="1"/>
  <c r="O54" i="29" s="1"/>
  <c r="F54" i="29" a="1"/>
  <c r="F54" i="29" s="1"/>
  <c r="O53" i="29" a="1"/>
  <c r="O53" i="29" s="1"/>
  <c r="F53" i="29" a="1"/>
  <c r="F53" i="29" s="1"/>
  <c r="O52" i="29" a="1"/>
  <c r="O52" i="29" s="1"/>
  <c r="F52" i="29" a="1"/>
  <c r="F52" i="29" s="1"/>
  <c r="O51" i="29" a="1"/>
  <c r="O51" i="29" s="1"/>
  <c r="F51" i="29" a="1"/>
  <c r="F51" i="29" s="1"/>
  <c r="O50" i="29" a="1"/>
  <c r="O50" i="29" s="1"/>
  <c r="F50" i="29" a="1"/>
  <c r="F50" i="29" s="1"/>
  <c r="O48" i="29" a="1"/>
  <c r="O48" i="29" s="1"/>
  <c r="F48" i="29" a="1"/>
  <c r="F48" i="29" s="1"/>
  <c r="O47" i="29" a="1"/>
  <c r="O47" i="29" s="1"/>
  <c r="F47" i="29" a="1"/>
  <c r="F47" i="29" s="1"/>
  <c r="O46" i="29" a="1"/>
  <c r="O46" i="29" s="1"/>
  <c r="F46" i="29" a="1"/>
  <c r="F46" i="29" s="1"/>
  <c r="O43" i="29" a="1"/>
  <c r="O43" i="29" s="1"/>
  <c r="F43" i="29" a="1"/>
  <c r="F43" i="29" s="1"/>
  <c r="O42" i="29" a="1"/>
  <c r="O42" i="29" s="1"/>
  <c r="F42" i="29" a="1"/>
  <c r="F42" i="29" s="1"/>
  <c r="O40" i="29" a="1"/>
  <c r="O40" i="29" s="1"/>
  <c r="F40" i="29" a="1"/>
  <c r="F40" i="29" s="1"/>
  <c r="O39" i="29" a="1"/>
  <c r="O39" i="29" s="1"/>
  <c r="F39" i="29" a="1"/>
  <c r="F39" i="29" s="1"/>
  <c r="O38" i="29" a="1"/>
  <c r="O38" i="29" s="1"/>
  <c r="F38" i="29" a="1"/>
  <c r="F38" i="29" s="1"/>
  <c r="O35" i="29" a="1"/>
  <c r="O35" i="29" s="1"/>
  <c r="F35" i="29" a="1"/>
  <c r="F35" i="29" s="1"/>
  <c r="O34" i="29" a="1"/>
  <c r="O34" i="29" s="1"/>
  <c r="F34" i="29" a="1"/>
  <c r="F34" i="29" s="1"/>
  <c r="O33" i="29" a="1"/>
  <c r="O33" i="29" s="1"/>
  <c r="F33" i="29" a="1"/>
  <c r="F33" i="29" s="1"/>
  <c r="O32" i="29" a="1"/>
  <c r="O32" i="29" s="1"/>
  <c r="F32" i="29" a="1"/>
  <c r="F32" i="29" s="1"/>
  <c r="O31" i="29" a="1"/>
  <c r="O31" i="29" s="1"/>
  <c r="F31" i="29" a="1"/>
  <c r="F31" i="29" s="1"/>
  <c r="O30" i="29" a="1"/>
  <c r="O30" i="29" s="1"/>
  <c r="F30" i="29" a="1"/>
  <c r="F30" i="29" s="1"/>
  <c r="O29" i="29" a="1"/>
  <c r="O29" i="29" s="1"/>
  <c r="F29" i="29" a="1"/>
  <c r="F29" i="29" s="1"/>
  <c r="O28" i="29" a="1"/>
  <c r="O28" i="29" s="1"/>
  <c r="F28" i="29" a="1"/>
  <c r="F28" i="29" s="1"/>
  <c r="O25" i="29" a="1"/>
  <c r="O25" i="29" s="1"/>
  <c r="F25" i="29" a="1"/>
  <c r="F25" i="29" s="1"/>
  <c r="O24" i="29" a="1"/>
  <c r="O24" i="29" s="1"/>
  <c r="F24" i="29" a="1"/>
  <c r="F24" i="29" s="1"/>
  <c r="O23" i="29" a="1"/>
  <c r="O23" i="29" s="1"/>
  <c r="F23" i="29" a="1"/>
  <c r="F23" i="29" s="1"/>
  <c r="O22" i="29" a="1"/>
  <c r="O22" i="29" s="1"/>
  <c r="F22" i="29" a="1"/>
  <c r="F22" i="29" s="1"/>
  <c r="O21" i="29" a="1"/>
  <c r="O21" i="29" s="1"/>
  <c r="F21" i="29" a="1"/>
  <c r="F21" i="29" s="1"/>
  <c r="O20" i="29" a="1"/>
  <c r="O20" i="29" s="1"/>
  <c r="F20" i="29" a="1"/>
  <c r="F20" i="29" s="1"/>
  <c r="O18" i="29" a="1"/>
  <c r="O18" i="29" s="1"/>
  <c r="F18" i="29" a="1"/>
  <c r="F18" i="29" s="1"/>
  <c r="O17" i="29" a="1"/>
  <c r="O17" i="29" s="1"/>
  <c r="F17" i="29" a="1"/>
  <c r="F17" i="29" s="1"/>
  <c r="O16" i="29" a="1"/>
  <c r="O16" i="29" s="1"/>
  <c r="F16" i="29" a="1"/>
  <c r="F16" i="29" s="1"/>
  <c r="O45" i="29" a="1"/>
  <c r="O45" i="29" s="1"/>
  <c r="F45" i="29" a="1"/>
  <c r="F45" i="29" s="1"/>
  <c r="O44" i="29" a="1"/>
  <c r="O44" i="29" s="1"/>
  <c r="F44" i="29" a="1"/>
  <c r="F44" i="29" s="1"/>
  <c r="O26" i="29" a="1"/>
  <c r="O26" i="29" s="1"/>
  <c r="F26" i="29" a="1"/>
  <c r="F26" i="29" s="1"/>
  <c r="H91" i="28"/>
  <c r="P79" i="28" a="1"/>
  <c r="P79" i="28" s="1"/>
  <c r="G79" i="28" a="1"/>
  <c r="G79" i="28" s="1"/>
  <c r="P78" i="28" a="1"/>
  <c r="P78" i="28" s="1"/>
  <c r="G78" i="28" a="1"/>
  <c r="G78" i="28" s="1"/>
  <c r="P77" i="28" a="1"/>
  <c r="P77" i="28" s="1"/>
  <c r="G77" i="28" a="1"/>
  <c r="G77" i="28" s="1"/>
  <c r="P76" i="28" a="1"/>
  <c r="P76" i="28" s="1"/>
  <c r="G76" i="28" a="1"/>
  <c r="G76" i="28" s="1"/>
  <c r="G75" i="28" a="1"/>
  <c r="G75" i="28" s="1"/>
  <c r="P70" i="28" a="1"/>
  <c r="P70" i="28" s="1"/>
  <c r="G70" i="28" a="1"/>
  <c r="G70" i="28" s="1"/>
  <c r="P75" i="28" a="1"/>
  <c r="P75" i="28" s="1"/>
  <c r="P74" i="28" a="1"/>
  <c r="P74" i="28" s="1"/>
  <c r="G74" i="28" a="1"/>
  <c r="G74" i="28" s="1"/>
  <c r="P73" i="28" a="1"/>
  <c r="P73" i="28" s="1"/>
  <c r="G73" i="28" a="1"/>
  <c r="G73" i="28" s="1"/>
  <c r="P72" i="28" a="1"/>
  <c r="P72" i="28" s="1"/>
  <c r="G72" i="28" a="1"/>
  <c r="G72" i="28" s="1"/>
  <c r="P69" i="28" a="1"/>
  <c r="P69" i="28" s="1"/>
  <c r="G69" i="28" a="1"/>
  <c r="G69" i="28" s="1"/>
  <c r="P68" i="28" a="1"/>
  <c r="P68" i="28" s="1"/>
  <c r="G68" i="28" a="1"/>
  <c r="G68" i="28" s="1"/>
  <c r="P65" i="28" a="1"/>
  <c r="P65" i="28" s="1"/>
  <c r="G65" i="28" a="1"/>
  <c r="G65" i="28" s="1"/>
  <c r="P64" i="28" a="1"/>
  <c r="P64" i="28" s="1"/>
  <c r="G64" i="28" a="1"/>
  <c r="G64" i="28" s="1"/>
  <c r="P62" i="28" a="1"/>
  <c r="P62" i="28" s="1"/>
  <c r="P67" i="28" a="1"/>
  <c r="P67" i="28" s="1"/>
  <c r="G67" i="28" a="1"/>
  <c r="G67" i="28" s="1"/>
  <c r="P66" i="28" a="1"/>
  <c r="P66" i="28" s="1"/>
  <c r="G66" i="28" a="1"/>
  <c r="G66" i="28" s="1"/>
  <c r="G62" i="28" a="1"/>
  <c r="G62" i="28" s="1"/>
  <c r="G61" i="28" a="1"/>
  <c r="G61" i="28" s="1"/>
  <c r="G60" i="28" a="1"/>
  <c r="G60" i="28" s="1"/>
  <c r="G57" i="28" a="1"/>
  <c r="G57" i="28" s="1"/>
  <c r="P56" i="28" a="1"/>
  <c r="P56" i="28" s="1"/>
  <c r="G56" i="28" a="1"/>
  <c r="G56" i="28" s="1"/>
  <c r="P55" i="28" a="1"/>
  <c r="P55" i="28" s="1"/>
  <c r="P61" i="28" a="1"/>
  <c r="P61" i="28" s="1"/>
  <c r="P60" i="28" a="1"/>
  <c r="P60" i="28" s="1"/>
  <c r="P57" i="28" a="1"/>
  <c r="P57" i="28" s="1"/>
  <c r="G55" i="28" a="1"/>
  <c r="G55" i="28" s="1"/>
  <c r="G54" i="28" a="1"/>
  <c r="G54" i="28" s="1"/>
  <c r="G53" i="28" a="1"/>
  <c r="G53" i="28" s="1"/>
  <c r="G52" i="28" a="1"/>
  <c r="G52" i="28" s="1"/>
  <c r="G51" i="28" a="1"/>
  <c r="G51" i="28" s="1"/>
  <c r="G50" i="28" a="1"/>
  <c r="G50" i="28" s="1"/>
  <c r="P48" i="28" a="1"/>
  <c r="P48" i="28" s="1"/>
  <c r="G48" i="28" a="1"/>
  <c r="G48" i="28" s="1"/>
  <c r="P45" i="28" a="1"/>
  <c r="P45" i="28" s="1"/>
  <c r="G45" i="28" a="1"/>
  <c r="G45" i="28" s="1"/>
  <c r="P44" i="28" a="1"/>
  <c r="P44" i="28" s="1"/>
  <c r="G44" i="28" a="1"/>
  <c r="G44" i="28" s="1"/>
  <c r="P26" i="28" a="1"/>
  <c r="P26" i="28" s="1"/>
  <c r="G26" i="28" a="1"/>
  <c r="G26" i="28" s="1"/>
  <c r="P54" i="28" a="1"/>
  <c r="P54" i="28" s="1"/>
  <c r="P53" i="28" a="1"/>
  <c r="P53" i="28" s="1"/>
  <c r="P52" i="28" a="1"/>
  <c r="P52" i="28" s="1"/>
  <c r="P51" i="28" a="1"/>
  <c r="P51" i="28" s="1"/>
  <c r="P50" i="28" a="1"/>
  <c r="P50" i="28" s="1"/>
  <c r="P47" i="28" a="1"/>
  <c r="P47" i="28" s="1"/>
  <c r="G47" i="28" a="1"/>
  <c r="G47" i="28" s="1"/>
  <c r="P46" i="28" a="1"/>
  <c r="P46" i="28" s="1"/>
  <c r="G46" i="28" a="1"/>
  <c r="G46" i="28" s="1"/>
  <c r="P43" i="28" a="1"/>
  <c r="P43" i="28" s="1"/>
  <c r="G43" i="28" a="1"/>
  <c r="G43" i="28" s="1"/>
  <c r="P42" i="28" a="1"/>
  <c r="P42" i="28" s="1"/>
  <c r="G42" i="28" a="1"/>
  <c r="G42" i="28" s="1"/>
  <c r="P40" i="28" a="1"/>
  <c r="P40" i="28" s="1"/>
  <c r="G40" i="28" a="1"/>
  <c r="G40" i="28" s="1"/>
  <c r="P39" i="28" a="1"/>
  <c r="P39" i="28" s="1"/>
  <c r="G39" i="28" a="1"/>
  <c r="G39" i="28" s="1"/>
  <c r="P38" i="28" a="1"/>
  <c r="P38" i="28" s="1"/>
  <c r="G38" i="28" a="1"/>
  <c r="G38" i="28" s="1"/>
  <c r="P35" i="28" a="1"/>
  <c r="P35" i="28" s="1"/>
  <c r="G35" i="28" a="1"/>
  <c r="G35" i="28" s="1"/>
  <c r="P34" i="28" a="1"/>
  <c r="P34" i="28" s="1"/>
  <c r="G34" i="28" a="1"/>
  <c r="G34" i="28" s="1"/>
  <c r="P33" i="28" a="1"/>
  <c r="P33" i="28" s="1"/>
  <c r="G33" i="28" a="1"/>
  <c r="G33" i="28" s="1"/>
  <c r="P32" i="28" a="1"/>
  <c r="P32" i="28" s="1"/>
  <c r="G32" i="28" a="1"/>
  <c r="G32" i="28" s="1"/>
  <c r="P31" i="28" a="1"/>
  <c r="P31" i="28" s="1"/>
  <c r="G31" i="28" a="1"/>
  <c r="G31" i="28" s="1"/>
  <c r="P30" i="28" a="1"/>
  <c r="P30" i="28" s="1"/>
  <c r="G30" i="28" a="1"/>
  <c r="G30" i="28" s="1"/>
  <c r="P29" i="28" a="1"/>
  <c r="P29" i="28" s="1"/>
  <c r="G29" i="28" a="1"/>
  <c r="G29" i="28" s="1"/>
  <c r="P28" i="28" a="1"/>
  <c r="P28" i="28" s="1"/>
  <c r="G28" i="28" a="1"/>
  <c r="G28" i="28" s="1"/>
  <c r="P25" i="28" a="1"/>
  <c r="P25" i="28" s="1"/>
  <c r="G25" i="28" a="1"/>
  <c r="G25" i="28" s="1"/>
  <c r="P24" i="28" a="1"/>
  <c r="P24" i="28" s="1"/>
  <c r="G24" i="28" a="1"/>
  <c r="G24" i="28" s="1"/>
  <c r="P23" i="28" a="1"/>
  <c r="P23" i="28" s="1"/>
  <c r="G23" i="28" a="1"/>
  <c r="G23" i="28" s="1"/>
  <c r="P22" i="28" a="1"/>
  <c r="P22" i="28" s="1"/>
  <c r="G22" i="28" a="1"/>
  <c r="G22" i="28" s="1"/>
  <c r="P21" i="28" a="1"/>
  <c r="P21" i="28" s="1"/>
  <c r="G21" i="28" a="1"/>
  <c r="G21" i="28" s="1"/>
  <c r="P20" i="28" a="1"/>
  <c r="P20" i="28" s="1"/>
  <c r="G20" i="28" a="1"/>
  <c r="G20" i="28" s="1"/>
  <c r="P18" i="28" a="1"/>
  <c r="P18" i="28" s="1"/>
  <c r="G18" i="28" a="1"/>
  <c r="G18" i="28" s="1"/>
  <c r="P17" i="28" a="1"/>
  <c r="P17" i="28" s="1"/>
  <c r="G17" i="28" a="1"/>
  <c r="G17" i="28" s="1"/>
  <c r="P16" i="28" a="1"/>
  <c r="P16" i="28" s="1"/>
  <c r="G16" i="28" a="1"/>
  <c r="G16" i="28" s="1"/>
  <c r="H94" i="29" l="1"/>
  <c r="P79" i="29" a="1"/>
  <c r="P79" i="29" s="1"/>
  <c r="G79" i="29" a="1"/>
  <c r="G79" i="29" s="1"/>
  <c r="P78" i="29" a="1"/>
  <c r="P78" i="29" s="1"/>
  <c r="G78" i="29" a="1"/>
  <c r="G78" i="29" s="1"/>
  <c r="P77" i="29" a="1"/>
  <c r="P77" i="29" s="1"/>
  <c r="G77" i="29" a="1"/>
  <c r="G77" i="29" s="1"/>
  <c r="P76" i="29" a="1"/>
  <c r="P76" i="29" s="1"/>
  <c r="G76" i="29" a="1"/>
  <c r="G76" i="29" s="1"/>
  <c r="P75" i="29" a="1"/>
  <c r="P75" i="29" s="1"/>
  <c r="G75" i="29" a="1"/>
  <c r="G75" i="29" s="1"/>
  <c r="P74" i="29" a="1"/>
  <c r="P74" i="29" s="1"/>
  <c r="G74" i="29" a="1"/>
  <c r="G74" i="29" s="1"/>
  <c r="P70" i="29" a="1"/>
  <c r="P70" i="29" s="1"/>
  <c r="G70" i="29" a="1"/>
  <c r="G70" i="29" s="1"/>
  <c r="P73" i="29" a="1"/>
  <c r="P73" i="29" s="1"/>
  <c r="P72" i="29" a="1"/>
  <c r="P72" i="29" s="1"/>
  <c r="P69" i="29" a="1"/>
  <c r="P69" i="29" s="1"/>
  <c r="P67" i="29" a="1"/>
  <c r="P67" i="29" s="1"/>
  <c r="G67" i="29" a="1"/>
  <c r="G67" i="29" s="1"/>
  <c r="P66" i="29" a="1"/>
  <c r="P66" i="29" s="1"/>
  <c r="G66" i="29" a="1"/>
  <c r="G66" i="29" s="1"/>
  <c r="G73" i="29" a="1"/>
  <c r="G73" i="29" s="1"/>
  <c r="G72" i="29" a="1"/>
  <c r="G72" i="29" s="1"/>
  <c r="G69" i="29" a="1"/>
  <c r="G69" i="29" s="1"/>
  <c r="P68" i="29" a="1"/>
  <c r="P68" i="29" s="1"/>
  <c r="G68" i="29" a="1"/>
  <c r="G68" i="29" s="1"/>
  <c r="P65" i="29" a="1"/>
  <c r="P65" i="29" s="1"/>
  <c r="G65" i="29" a="1"/>
  <c r="G65" i="29" s="1"/>
  <c r="P64" i="29" a="1"/>
  <c r="P64" i="29" s="1"/>
  <c r="G64" i="29" a="1"/>
  <c r="G64" i="29" s="1"/>
  <c r="P62" i="29" a="1"/>
  <c r="P62" i="29" s="1"/>
  <c r="G62" i="29" a="1"/>
  <c r="G62" i="29" s="1"/>
  <c r="P61" i="29" a="1"/>
  <c r="P61" i="29" s="1"/>
  <c r="G61" i="29" a="1"/>
  <c r="G61" i="29" s="1"/>
  <c r="P60" i="29" a="1"/>
  <c r="P60" i="29" s="1"/>
  <c r="G60" i="29" a="1"/>
  <c r="G60" i="29" s="1"/>
  <c r="P57" i="29" a="1"/>
  <c r="P57" i="29" s="1"/>
  <c r="G57" i="29" a="1"/>
  <c r="G57" i="29" s="1"/>
  <c r="P56" i="29" a="1"/>
  <c r="P56" i="29" s="1"/>
  <c r="G56" i="29" a="1"/>
  <c r="G56" i="29" s="1"/>
  <c r="P55" i="29" a="1"/>
  <c r="P55" i="29" s="1"/>
  <c r="G55" i="29" a="1"/>
  <c r="G55" i="29" s="1"/>
  <c r="P54" i="29" a="1"/>
  <c r="P54" i="29" s="1"/>
  <c r="G54" i="29" a="1"/>
  <c r="G54" i="29" s="1"/>
  <c r="P53" i="29" a="1"/>
  <c r="P53" i="29" s="1"/>
  <c r="G53" i="29" a="1"/>
  <c r="G53" i="29" s="1"/>
  <c r="P52" i="29" a="1"/>
  <c r="P52" i="29" s="1"/>
  <c r="G52" i="29" a="1"/>
  <c r="G52" i="29" s="1"/>
  <c r="P51" i="29" a="1"/>
  <c r="P51" i="29" s="1"/>
  <c r="G51" i="29" a="1"/>
  <c r="G51" i="29" s="1"/>
  <c r="P50" i="29" a="1"/>
  <c r="P50" i="29" s="1"/>
  <c r="G50" i="29" a="1"/>
  <c r="G50" i="29" s="1"/>
  <c r="P48" i="29" a="1"/>
  <c r="P48" i="29" s="1"/>
  <c r="G48" i="29" a="1"/>
  <c r="G48" i="29" s="1"/>
  <c r="P47" i="29" a="1"/>
  <c r="P47" i="29" s="1"/>
  <c r="G47" i="29" a="1"/>
  <c r="G47" i="29" s="1"/>
  <c r="P46" i="29" a="1"/>
  <c r="P46" i="29" s="1"/>
  <c r="P45" i="29" a="1"/>
  <c r="P45" i="29" s="1"/>
  <c r="G45" i="29" a="1"/>
  <c r="G45" i="29" s="1"/>
  <c r="P44" i="29" a="1"/>
  <c r="P44" i="29" s="1"/>
  <c r="G44" i="29" a="1"/>
  <c r="G44" i="29" s="1"/>
  <c r="P26" i="29" a="1"/>
  <c r="P26" i="29" s="1"/>
  <c r="G26" i="29" a="1"/>
  <c r="G26" i="29" s="1"/>
  <c r="G24" i="29" a="1"/>
  <c r="G24" i="29" s="1"/>
  <c r="P23" i="29" a="1"/>
  <c r="P23" i="29" s="1"/>
  <c r="G23" i="29" a="1"/>
  <c r="G23" i="29" s="1"/>
  <c r="P22" i="29" a="1"/>
  <c r="P22" i="29" s="1"/>
  <c r="G22" i="29" a="1"/>
  <c r="G22" i="29" s="1"/>
  <c r="P21" i="29" a="1"/>
  <c r="P21" i="29" s="1"/>
  <c r="G21" i="29" a="1"/>
  <c r="G21" i="29" s="1"/>
  <c r="P20" i="29" a="1"/>
  <c r="P20" i="29" s="1"/>
  <c r="G20" i="29" a="1"/>
  <c r="G20" i="29" s="1"/>
  <c r="P18" i="29" a="1"/>
  <c r="P18" i="29" s="1"/>
  <c r="G18" i="29" a="1"/>
  <c r="G18" i="29" s="1"/>
  <c r="P17" i="29" a="1"/>
  <c r="P17" i="29" s="1"/>
  <c r="G17" i="29" a="1"/>
  <c r="G17" i="29" s="1"/>
  <c r="P16" i="29" a="1"/>
  <c r="P16" i="29" s="1"/>
  <c r="G16" i="29" a="1"/>
  <c r="G16" i="29" s="1"/>
  <c r="G46" i="29" a="1"/>
  <c r="G46" i="29" s="1"/>
  <c r="P43" i="29" a="1"/>
  <c r="P43" i="29" s="1"/>
  <c r="G43" i="29" a="1"/>
  <c r="G43" i="29" s="1"/>
  <c r="P42" i="29" a="1"/>
  <c r="P42" i="29" s="1"/>
  <c r="G42" i="29" a="1"/>
  <c r="G42" i="29" s="1"/>
  <c r="P40" i="29" a="1"/>
  <c r="P40" i="29" s="1"/>
  <c r="G40" i="29" a="1"/>
  <c r="G40" i="29" s="1"/>
  <c r="P39" i="29" a="1"/>
  <c r="P39" i="29" s="1"/>
  <c r="G39" i="29" a="1"/>
  <c r="G39" i="29" s="1"/>
  <c r="P38" i="29" a="1"/>
  <c r="P38" i="29" s="1"/>
  <c r="G38" i="29" a="1"/>
  <c r="G38" i="29" s="1"/>
  <c r="P35" i="29" a="1"/>
  <c r="P35" i="29" s="1"/>
  <c r="G35" i="29" a="1"/>
  <c r="G35" i="29" s="1"/>
  <c r="P34" i="29" a="1"/>
  <c r="P34" i="29" s="1"/>
  <c r="G34" i="29" a="1"/>
  <c r="G34" i="29" s="1"/>
  <c r="P33" i="29" a="1"/>
  <c r="P33" i="29" s="1"/>
  <c r="G33" i="29" a="1"/>
  <c r="G33" i="29" s="1"/>
  <c r="P32" i="29" a="1"/>
  <c r="P32" i="29" s="1"/>
  <c r="G32" i="29" a="1"/>
  <c r="G32" i="29" s="1"/>
  <c r="P31" i="29" a="1"/>
  <c r="P31" i="29" s="1"/>
  <c r="G31" i="29" a="1"/>
  <c r="G31" i="29" s="1"/>
  <c r="P30" i="29" a="1"/>
  <c r="P30" i="29" s="1"/>
  <c r="G30" i="29" a="1"/>
  <c r="G30" i="29" s="1"/>
  <c r="P29" i="29" a="1"/>
  <c r="P29" i="29" s="1"/>
  <c r="G29" i="29" a="1"/>
  <c r="G29" i="29" s="1"/>
  <c r="P28" i="29" a="1"/>
  <c r="P28" i="29" s="1"/>
  <c r="G28" i="29" a="1"/>
  <c r="G28" i="29" s="1"/>
  <c r="P25" i="29" a="1"/>
  <c r="P25" i="29" s="1"/>
  <c r="G25" i="29" a="1"/>
  <c r="G25" i="29" s="1"/>
  <c r="P24" i="29" a="1"/>
  <c r="P24" i="29" s="1"/>
  <c r="I91" i="28"/>
  <c r="Q79" i="28" a="1"/>
  <c r="Q79" i="28" s="1"/>
  <c r="H79" i="28" a="1"/>
  <c r="H79" i="28" s="1"/>
  <c r="Q78" i="28" a="1"/>
  <c r="Q78" i="28" s="1"/>
  <c r="H78" i="28" a="1"/>
  <c r="H78" i="28" s="1"/>
  <c r="Q77" i="28" a="1"/>
  <c r="Q77" i="28" s="1"/>
  <c r="H77" i="28" a="1"/>
  <c r="H77" i="28" s="1"/>
  <c r="Q76" i="28" a="1"/>
  <c r="Q76" i="28" s="1"/>
  <c r="H76" i="28" a="1"/>
  <c r="H76" i="28" s="1"/>
  <c r="Q75" i="28" a="1"/>
  <c r="Q75" i="28" s="1"/>
  <c r="H75" i="28" a="1"/>
  <c r="H75" i="28" s="1"/>
  <c r="Q74" i="28" a="1"/>
  <c r="Q74" i="28" s="1"/>
  <c r="H74" i="28" a="1"/>
  <c r="H74" i="28" s="1"/>
  <c r="Q73" i="28" a="1"/>
  <c r="Q73" i="28" s="1"/>
  <c r="H73" i="28" a="1"/>
  <c r="H73" i="28" s="1"/>
  <c r="Q72" i="28" a="1"/>
  <c r="Q72" i="28" s="1"/>
  <c r="H72" i="28" a="1"/>
  <c r="H72" i="28" s="1"/>
  <c r="Q69" i="28" a="1"/>
  <c r="Q69" i="28" s="1"/>
  <c r="H69" i="28" a="1"/>
  <c r="H69" i="28" s="1"/>
  <c r="Q68" i="28" a="1"/>
  <c r="Q68" i="28" s="1"/>
  <c r="H68" i="28" a="1"/>
  <c r="H68" i="28" s="1"/>
  <c r="Q65" i="28" a="1"/>
  <c r="Q65" i="28" s="1"/>
  <c r="H65" i="28" a="1"/>
  <c r="H65" i="28" s="1"/>
  <c r="Q64" i="28" a="1"/>
  <c r="Q64" i="28" s="1"/>
  <c r="H64" i="28" a="1"/>
  <c r="H64" i="28" s="1"/>
  <c r="Q62" i="28" a="1"/>
  <c r="Q62" i="28" s="1"/>
  <c r="H62" i="28" a="1"/>
  <c r="H62" i="28" s="1"/>
  <c r="Q61" i="28" a="1"/>
  <c r="Q61" i="28" s="1"/>
  <c r="H61" i="28" a="1"/>
  <c r="H61" i="28" s="1"/>
  <c r="Q60" i="28" a="1"/>
  <c r="Q60" i="28" s="1"/>
  <c r="H60" i="28" a="1"/>
  <c r="H60" i="28" s="1"/>
  <c r="Q57" i="28" a="1"/>
  <c r="Q57" i="28" s="1"/>
  <c r="H57" i="28" a="1"/>
  <c r="H57" i="28" s="1"/>
  <c r="Q56" i="28" a="1"/>
  <c r="Q56" i="28" s="1"/>
  <c r="H56" i="28" a="1"/>
  <c r="H56" i="28" s="1"/>
  <c r="Q55" i="28" a="1"/>
  <c r="Q55" i="28" s="1"/>
  <c r="H55" i="28" a="1"/>
  <c r="H55" i="28" s="1"/>
  <c r="Q54" i="28" a="1"/>
  <c r="Q54" i="28" s="1"/>
  <c r="H54" i="28" a="1"/>
  <c r="H54" i="28" s="1"/>
  <c r="Q53" i="28" a="1"/>
  <c r="Q53" i="28" s="1"/>
  <c r="H53" i="28" a="1"/>
  <c r="H53" i="28" s="1"/>
  <c r="Q52" i="28" a="1"/>
  <c r="Q52" i="28" s="1"/>
  <c r="H52" i="28" a="1"/>
  <c r="H52" i="28" s="1"/>
  <c r="Q51" i="28" a="1"/>
  <c r="Q51" i="28" s="1"/>
  <c r="H51" i="28" a="1"/>
  <c r="H51" i="28" s="1"/>
  <c r="Q50" i="28" a="1"/>
  <c r="Q50" i="28" s="1"/>
  <c r="H50" i="28" a="1"/>
  <c r="H50" i="28" s="1"/>
  <c r="Q47" i="28" a="1"/>
  <c r="Q47" i="28" s="1"/>
  <c r="H47" i="28" a="1"/>
  <c r="H47" i="28" s="1"/>
  <c r="Q46" i="28" a="1"/>
  <c r="Q46" i="28" s="1"/>
  <c r="H46" i="28" a="1"/>
  <c r="H46" i="28" s="1"/>
  <c r="Q43" i="28" a="1"/>
  <c r="Q43" i="28" s="1"/>
  <c r="H43" i="28" a="1"/>
  <c r="H43" i="28" s="1"/>
  <c r="Q42" i="28" a="1"/>
  <c r="Q42" i="28" s="1"/>
  <c r="H42" i="28" a="1"/>
  <c r="H42" i="28" s="1"/>
  <c r="Q40" i="28" a="1"/>
  <c r="Q40" i="28" s="1"/>
  <c r="H40" i="28" a="1"/>
  <c r="H40" i="28" s="1"/>
  <c r="Q39" i="28" a="1"/>
  <c r="Q39" i="28" s="1"/>
  <c r="H39" i="28" a="1"/>
  <c r="H39" i="28" s="1"/>
  <c r="Q38" i="28" a="1"/>
  <c r="Q38" i="28" s="1"/>
  <c r="H38" i="28" a="1"/>
  <c r="H38" i="28" s="1"/>
  <c r="Q35" i="28" a="1"/>
  <c r="Q35" i="28" s="1"/>
  <c r="H35" i="28" a="1"/>
  <c r="H35" i="28" s="1"/>
  <c r="Q34" i="28" a="1"/>
  <c r="Q34" i="28" s="1"/>
  <c r="H34" i="28" a="1"/>
  <c r="H34" i="28" s="1"/>
  <c r="Q33" i="28" a="1"/>
  <c r="Q33" i="28" s="1"/>
  <c r="H33" i="28" a="1"/>
  <c r="H33" i="28" s="1"/>
  <c r="Q32" i="28" a="1"/>
  <c r="Q32" i="28" s="1"/>
  <c r="H32" i="28" a="1"/>
  <c r="H32" i="28" s="1"/>
  <c r="Q31" i="28" a="1"/>
  <c r="Q31" i="28" s="1"/>
  <c r="H31" i="28" a="1"/>
  <c r="H31" i="28" s="1"/>
  <c r="Q30" i="28" a="1"/>
  <c r="Q30" i="28" s="1"/>
  <c r="H30" i="28" a="1"/>
  <c r="H30" i="28" s="1"/>
  <c r="Q29" i="28" a="1"/>
  <c r="Q29" i="28" s="1"/>
  <c r="H29" i="28" a="1"/>
  <c r="H29" i="28" s="1"/>
  <c r="Q28" i="28" a="1"/>
  <c r="Q28" i="28" s="1"/>
  <c r="H28" i="28" a="1"/>
  <c r="H28" i="28" s="1"/>
  <c r="Q25" i="28" a="1"/>
  <c r="Q25" i="28" s="1"/>
  <c r="H25" i="28" a="1"/>
  <c r="H25" i="28" s="1"/>
  <c r="Q24" i="28" a="1"/>
  <c r="Q24" i="28" s="1"/>
  <c r="H24" i="28" a="1"/>
  <c r="H24" i="28" s="1"/>
  <c r="Q21" i="28" a="1"/>
  <c r="Q21" i="28" s="1"/>
  <c r="H21" i="28" a="1"/>
  <c r="H21" i="28" s="1"/>
  <c r="Q20" i="28" a="1"/>
  <c r="Q20" i="28" s="1"/>
  <c r="H20" i="28" a="1"/>
  <c r="H20" i="28" s="1"/>
  <c r="Q18" i="28" a="1"/>
  <c r="Q18" i="28" s="1"/>
  <c r="H18" i="28" a="1"/>
  <c r="H18" i="28" s="1"/>
  <c r="Q17" i="28" a="1"/>
  <c r="Q17" i="28" s="1"/>
  <c r="H17" i="28" a="1"/>
  <c r="H17" i="28" s="1"/>
  <c r="Q16" i="28" a="1"/>
  <c r="Q16" i="28" s="1"/>
  <c r="H16" i="28" a="1"/>
  <c r="H16" i="28" s="1"/>
  <c r="Q79" i="29" l="1" a="1"/>
  <c r="Q79" i="29" s="1"/>
  <c r="H79" i="29" a="1"/>
  <c r="H79" i="29" s="1"/>
  <c r="Q78" i="29" a="1"/>
  <c r="Q78" i="29" s="1"/>
  <c r="H78" i="29" a="1"/>
  <c r="H78" i="29" s="1"/>
  <c r="I94" i="29"/>
  <c r="Q77" i="29" a="1"/>
  <c r="Q77" i="29" s="1"/>
  <c r="H77" i="29" a="1"/>
  <c r="H77" i="29" s="1"/>
  <c r="Q76" i="29" a="1"/>
  <c r="Q76" i="29" s="1"/>
  <c r="H76" i="29" a="1"/>
  <c r="H76" i="29" s="1"/>
  <c r="Q75" i="29" a="1"/>
  <c r="Q75" i="29" s="1"/>
  <c r="H75" i="29" a="1"/>
  <c r="H75" i="29" s="1"/>
  <c r="Q74" i="29" a="1"/>
  <c r="Q74" i="29" s="1"/>
  <c r="H74" i="29" a="1"/>
  <c r="H74" i="29" s="1"/>
  <c r="Q73" i="29" a="1"/>
  <c r="Q73" i="29" s="1"/>
  <c r="H73" i="29" a="1"/>
  <c r="H73" i="29" s="1"/>
  <c r="Q72" i="29" a="1"/>
  <c r="Q72" i="29" s="1"/>
  <c r="H72" i="29" a="1"/>
  <c r="H72" i="29" s="1"/>
  <c r="Q69" i="29" a="1"/>
  <c r="Q69" i="29" s="1"/>
  <c r="H69" i="29" a="1"/>
  <c r="H69" i="29" s="1"/>
  <c r="Q68" i="29" a="1"/>
  <c r="Q68" i="29" s="1"/>
  <c r="H68" i="29" a="1"/>
  <c r="H68" i="29" s="1"/>
  <c r="Q65" i="29" a="1"/>
  <c r="Q65" i="29" s="1"/>
  <c r="H65" i="29" a="1"/>
  <c r="H65" i="29" s="1"/>
  <c r="Q64" i="29" a="1"/>
  <c r="Q64" i="29" s="1"/>
  <c r="H64" i="29" a="1"/>
  <c r="H64" i="29" s="1"/>
  <c r="Q62" i="29" a="1"/>
  <c r="Q62" i="29" s="1"/>
  <c r="H62" i="29" a="1"/>
  <c r="H62" i="29" s="1"/>
  <c r="Q61" i="29" a="1"/>
  <c r="Q61" i="29" s="1"/>
  <c r="H61" i="29" a="1"/>
  <c r="H61" i="29" s="1"/>
  <c r="Q60" i="29" a="1"/>
  <c r="Q60" i="29" s="1"/>
  <c r="H60" i="29" a="1"/>
  <c r="H60" i="29" s="1"/>
  <c r="Q57" i="29" a="1"/>
  <c r="Q57" i="29" s="1"/>
  <c r="H57" i="29" a="1"/>
  <c r="H57" i="29" s="1"/>
  <c r="Q56" i="29" a="1"/>
  <c r="Q56" i="29" s="1"/>
  <c r="H56" i="29" a="1"/>
  <c r="H56" i="29" s="1"/>
  <c r="Q55" i="29" a="1"/>
  <c r="Q55" i="29" s="1"/>
  <c r="H55" i="29" a="1"/>
  <c r="H55" i="29" s="1"/>
  <c r="Q54" i="29" a="1"/>
  <c r="Q54" i="29" s="1"/>
  <c r="H54" i="29" a="1"/>
  <c r="H54" i="29" s="1"/>
  <c r="Q53" i="29" a="1"/>
  <c r="Q53" i="29" s="1"/>
  <c r="H53" i="29" a="1"/>
  <c r="H53" i="29" s="1"/>
  <c r="Q52" i="29" a="1"/>
  <c r="Q52" i="29" s="1"/>
  <c r="H52" i="29" a="1"/>
  <c r="H52" i="29" s="1"/>
  <c r="Q51" i="29" a="1"/>
  <c r="Q51" i="29" s="1"/>
  <c r="H51" i="29" a="1"/>
  <c r="H51" i="29" s="1"/>
  <c r="Q50" i="29" a="1"/>
  <c r="Q50" i="29" s="1"/>
  <c r="H50" i="29" a="1"/>
  <c r="H50" i="29" s="1"/>
  <c r="Q47" i="29" a="1"/>
  <c r="Q47" i="29" s="1"/>
  <c r="H47" i="29" a="1"/>
  <c r="H47" i="29" s="1"/>
  <c r="Q46" i="29" a="1"/>
  <c r="Q46" i="29" s="1"/>
  <c r="H46" i="29" a="1"/>
  <c r="H46" i="29" s="1"/>
  <c r="Q43" i="29" a="1"/>
  <c r="Q43" i="29" s="1"/>
  <c r="H43" i="29" a="1"/>
  <c r="H43" i="29" s="1"/>
  <c r="Q42" i="29" a="1"/>
  <c r="Q42" i="29" s="1"/>
  <c r="H42" i="29" a="1"/>
  <c r="H42" i="29" s="1"/>
  <c r="Q40" i="29" a="1"/>
  <c r="Q40" i="29" s="1"/>
  <c r="H40" i="29" a="1"/>
  <c r="H40" i="29" s="1"/>
  <c r="Q39" i="29" a="1"/>
  <c r="Q39" i="29" s="1"/>
  <c r="H39" i="29" a="1"/>
  <c r="H39" i="29" s="1"/>
  <c r="Q38" i="29" a="1"/>
  <c r="Q38" i="29" s="1"/>
  <c r="H38" i="29" a="1"/>
  <c r="H38" i="29" s="1"/>
  <c r="Q35" i="29" a="1"/>
  <c r="Q35" i="29" s="1"/>
  <c r="H35" i="29" a="1"/>
  <c r="H35" i="29" s="1"/>
  <c r="Q34" i="29" a="1"/>
  <c r="Q34" i="29" s="1"/>
  <c r="H34" i="29" a="1"/>
  <c r="H34" i="29" s="1"/>
  <c r="Q33" i="29" a="1"/>
  <c r="Q33" i="29" s="1"/>
  <c r="H33" i="29" a="1"/>
  <c r="H33" i="29" s="1"/>
  <c r="Q32" i="29" a="1"/>
  <c r="Q32" i="29" s="1"/>
  <c r="H32" i="29" a="1"/>
  <c r="H32" i="29" s="1"/>
  <c r="Q31" i="29" a="1"/>
  <c r="Q31" i="29" s="1"/>
  <c r="H31" i="29" a="1"/>
  <c r="H31" i="29" s="1"/>
  <c r="Q30" i="29" a="1"/>
  <c r="Q30" i="29" s="1"/>
  <c r="H30" i="29" a="1"/>
  <c r="H30" i="29" s="1"/>
  <c r="Q29" i="29" a="1"/>
  <c r="Q29" i="29" s="1"/>
  <c r="H29" i="29" a="1"/>
  <c r="H29" i="29" s="1"/>
  <c r="Q28" i="29" a="1"/>
  <c r="Q28" i="29" s="1"/>
  <c r="H28" i="29" a="1"/>
  <c r="H28" i="29" s="1"/>
  <c r="Q25" i="29" a="1"/>
  <c r="Q25" i="29" s="1"/>
  <c r="H25" i="29" a="1"/>
  <c r="H25" i="29" s="1"/>
  <c r="Q24" i="29" a="1"/>
  <c r="Q24" i="29" s="1"/>
  <c r="H24" i="29" a="1"/>
  <c r="H24" i="29" s="1"/>
  <c r="Q21" i="29" a="1"/>
  <c r="Q21" i="29" s="1"/>
  <c r="H21" i="29" a="1"/>
  <c r="H21" i="29" s="1"/>
  <c r="Q20" i="29" a="1"/>
  <c r="Q20" i="29" s="1"/>
  <c r="H20" i="29" a="1"/>
  <c r="H20" i="29" s="1"/>
  <c r="Q18" i="29" a="1"/>
  <c r="Q18" i="29" s="1"/>
  <c r="H18" i="29" a="1"/>
  <c r="H18" i="29" s="1"/>
  <c r="Q17" i="29" a="1"/>
  <c r="Q17" i="29" s="1"/>
  <c r="H17" i="29" a="1"/>
  <c r="H17" i="29" s="1"/>
  <c r="Q16" i="29" a="1"/>
  <c r="Q16" i="29" s="1"/>
  <c r="H16" i="29" a="1"/>
  <c r="H16" i="29" s="1"/>
  <c r="J91" i="28"/>
  <c r="R79" i="28" a="1"/>
  <c r="R79" i="28" s="1"/>
  <c r="I79" i="28" a="1"/>
  <c r="I79" i="28" s="1"/>
  <c r="R78" i="28" a="1"/>
  <c r="R78" i="28" s="1"/>
  <c r="I78" i="28" a="1"/>
  <c r="I78" i="28" s="1"/>
  <c r="R77" i="28" a="1"/>
  <c r="R77" i="28" s="1"/>
  <c r="I77" i="28" a="1"/>
  <c r="I77" i="28" s="1"/>
  <c r="R76" i="28" a="1"/>
  <c r="R76" i="28" s="1"/>
  <c r="I76" i="28" a="1"/>
  <c r="I76" i="28" s="1"/>
  <c r="R75" i="28" a="1"/>
  <c r="R75" i="28" s="1"/>
  <c r="I75" i="28" a="1"/>
  <c r="I75" i="28" s="1"/>
  <c r="R74" i="28" a="1"/>
  <c r="R74" i="28" s="1"/>
  <c r="I74" i="28" a="1"/>
  <c r="I74" i="28" s="1"/>
  <c r="R73" i="28" a="1"/>
  <c r="R73" i="28" s="1"/>
  <c r="I73" i="28" a="1"/>
  <c r="I73" i="28" s="1"/>
  <c r="R72" i="28" a="1"/>
  <c r="R72" i="28" s="1"/>
  <c r="I72" i="28" a="1"/>
  <c r="I72" i="28" s="1"/>
  <c r="R70" i="28" a="1"/>
  <c r="R70" i="28" s="1"/>
  <c r="I70" i="28" a="1"/>
  <c r="I70" i="28" s="1"/>
  <c r="R69" i="28" a="1"/>
  <c r="R69" i="28" s="1"/>
  <c r="I69" i="28" a="1"/>
  <c r="I69" i="28" s="1"/>
  <c r="R68" i="28" a="1"/>
  <c r="R68" i="28" s="1"/>
  <c r="I68" i="28" a="1"/>
  <c r="I68" i="28" s="1"/>
  <c r="R67" i="28" a="1"/>
  <c r="R67" i="28" s="1"/>
  <c r="I67" i="28" a="1"/>
  <c r="I67" i="28" s="1"/>
  <c r="R66" i="28" a="1"/>
  <c r="R66" i="28" s="1"/>
  <c r="I66" i="28" a="1"/>
  <c r="I66" i="28" s="1"/>
  <c r="R65" i="28" a="1"/>
  <c r="R65" i="28" s="1"/>
  <c r="I65" i="28" a="1"/>
  <c r="I65" i="28" s="1"/>
  <c r="R64" i="28" a="1"/>
  <c r="R64" i="28" s="1"/>
  <c r="I64" i="28" a="1"/>
  <c r="I64" i="28" s="1"/>
  <c r="R62" i="28" a="1"/>
  <c r="R62" i="28" s="1"/>
  <c r="R61" i="28" a="1"/>
  <c r="R61" i="28" s="1"/>
  <c r="R60" i="28" a="1"/>
  <c r="R60" i="28" s="1"/>
  <c r="R57" i="28" a="1"/>
  <c r="R57" i="28" s="1"/>
  <c r="I57" i="28" a="1"/>
  <c r="I57" i="28" s="1"/>
  <c r="R56" i="28" a="1"/>
  <c r="R56" i="28" s="1"/>
  <c r="I56" i="28" a="1"/>
  <c r="I56" i="28" s="1"/>
  <c r="R55" i="28" a="1"/>
  <c r="R55" i="28" s="1"/>
  <c r="I62" i="28" a="1"/>
  <c r="I62" i="28" s="1"/>
  <c r="I61" i="28" a="1"/>
  <c r="I61" i="28" s="1"/>
  <c r="I60" i="28" a="1"/>
  <c r="I60" i="28" s="1"/>
  <c r="R54" i="28" a="1"/>
  <c r="R54" i="28" s="1"/>
  <c r="R53" i="28" a="1"/>
  <c r="R53" i="28" s="1"/>
  <c r="R52" i="28" a="1"/>
  <c r="R52" i="28" s="1"/>
  <c r="R51" i="28" a="1"/>
  <c r="R51" i="28" s="1"/>
  <c r="R50" i="28" a="1"/>
  <c r="R50" i="28" s="1"/>
  <c r="I55" i="28" a="1"/>
  <c r="I55" i="28" s="1"/>
  <c r="I54" i="28" a="1"/>
  <c r="I54" i="28" s="1"/>
  <c r="I53" i="28" a="1"/>
  <c r="I53" i="28" s="1"/>
  <c r="I52" i="28" a="1"/>
  <c r="I52" i="28" s="1"/>
  <c r="I51" i="28" a="1"/>
  <c r="I51" i="28" s="1"/>
  <c r="I50" i="28" a="1"/>
  <c r="I50" i="28" s="1"/>
  <c r="R48" i="28" a="1"/>
  <c r="R48" i="28" s="1"/>
  <c r="I48" i="28" a="1"/>
  <c r="I48" i="28" s="1"/>
  <c r="R47" i="28" a="1"/>
  <c r="R47" i="28" s="1"/>
  <c r="I47" i="28" a="1"/>
  <c r="I47" i="28" s="1"/>
  <c r="R46" i="28" a="1"/>
  <c r="R46" i="28" s="1"/>
  <c r="I46" i="28" a="1"/>
  <c r="I46" i="28" s="1"/>
  <c r="R45" i="28" a="1"/>
  <c r="R45" i="28" s="1"/>
  <c r="I45" i="28" a="1"/>
  <c r="I45" i="28" s="1"/>
  <c r="R44" i="28" a="1"/>
  <c r="R44" i="28" s="1"/>
  <c r="I44" i="28" a="1"/>
  <c r="I44" i="28" s="1"/>
  <c r="R43" i="28" a="1"/>
  <c r="R43" i="28" s="1"/>
  <c r="I43" i="28" a="1"/>
  <c r="I43" i="28" s="1"/>
  <c r="R42" i="28" a="1"/>
  <c r="R42" i="28" s="1"/>
  <c r="I42" i="28" a="1"/>
  <c r="I42" i="28" s="1"/>
  <c r="R40" i="28" a="1"/>
  <c r="R40" i="28" s="1"/>
  <c r="I40" i="28" a="1"/>
  <c r="I40" i="28" s="1"/>
  <c r="R39" i="28" a="1"/>
  <c r="R39" i="28" s="1"/>
  <c r="I39" i="28" a="1"/>
  <c r="I39" i="28" s="1"/>
  <c r="R38" i="28" a="1"/>
  <c r="R38" i="28" s="1"/>
  <c r="I38" i="28" a="1"/>
  <c r="I38" i="28" s="1"/>
  <c r="R35" i="28" a="1"/>
  <c r="R35" i="28" s="1"/>
  <c r="I35" i="28" a="1"/>
  <c r="I35" i="28" s="1"/>
  <c r="R34" i="28" a="1"/>
  <c r="R34" i="28" s="1"/>
  <c r="I34" i="28" a="1"/>
  <c r="I34" i="28" s="1"/>
  <c r="R33" i="28" a="1"/>
  <c r="R33" i="28" s="1"/>
  <c r="I33" i="28" a="1"/>
  <c r="I33" i="28" s="1"/>
  <c r="R32" i="28" a="1"/>
  <c r="R32" i="28" s="1"/>
  <c r="I32" i="28" a="1"/>
  <c r="I32" i="28" s="1"/>
  <c r="R31" i="28" a="1"/>
  <c r="R31" i="28" s="1"/>
  <c r="I31" i="28" a="1"/>
  <c r="I31" i="28" s="1"/>
  <c r="R30" i="28" a="1"/>
  <c r="R30" i="28" s="1"/>
  <c r="I30" i="28" a="1"/>
  <c r="I30" i="28" s="1"/>
  <c r="R29" i="28" a="1"/>
  <c r="R29" i="28" s="1"/>
  <c r="I29" i="28" a="1"/>
  <c r="I29" i="28" s="1"/>
  <c r="R28" i="28" a="1"/>
  <c r="R28" i="28" s="1"/>
  <c r="I28" i="28" a="1"/>
  <c r="I28" i="28" s="1"/>
  <c r="R26" i="28" a="1"/>
  <c r="R26" i="28" s="1"/>
  <c r="I26" i="28" a="1"/>
  <c r="I26" i="28" s="1"/>
  <c r="R25" i="28" a="1"/>
  <c r="R25" i="28" s="1"/>
  <c r="I25" i="28" a="1"/>
  <c r="I25" i="28" s="1"/>
  <c r="R24" i="28" a="1"/>
  <c r="R24" i="28" s="1"/>
  <c r="I24" i="28" a="1"/>
  <c r="I24" i="28" s="1"/>
  <c r="R23" i="28" a="1"/>
  <c r="R23" i="28" s="1"/>
  <c r="I23" i="28" a="1"/>
  <c r="I23" i="28" s="1"/>
  <c r="R22" i="28" a="1"/>
  <c r="R22" i="28" s="1"/>
  <c r="I22" i="28" a="1"/>
  <c r="I22" i="28" s="1"/>
  <c r="R21" i="28" a="1"/>
  <c r="R21" i="28" s="1"/>
  <c r="I21" i="28" a="1"/>
  <c r="I21" i="28" s="1"/>
  <c r="R20" i="28" a="1"/>
  <c r="R20" i="28" s="1"/>
  <c r="I20" i="28" a="1"/>
  <c r="I20" i="28" s="1"/>
  <c r="R18" i="28" a="1"/>
  <c r="R18" i="28" s="1"/>
  <c r="I18" i="28" a="1"/>
  <c r="I18" i="28" s="1"/>
  <c r="R17" i="28" a="1"/>
  <c r="R17" i="28" s="1"/>
  <c r="I17" i="28" a="1"/>
  <c r="I17" i="28" s="1"/>
  <c r="R16" i="28" a="1"/>
  <c r="R16" i="28" s="1"/>
  <c r="I16" i="28" a="1"/>
  <c r="I16" i="28" s="1"/>
  <c r="J94" i="29" l="1"/>
  <c r="R79" i="29" a="1"/>
  <c r="R79" i="29" s="1"/>
  <c r="I79" i="29" a="1"/>
  <c r="I79" i="29" s="1"/>
  <c r="R78" i="29" a="1"/>
  <c r="R78" i="29" s="1"/>
  <c r="I78" i="29" a="1"/>
  <c r="I78" i="29" s="1"/>
  <c r="R77" i="29" a="1"/>
  <c r="R77" i="29" s="1"/>
  <c r="I77" i="29" a="1"/>
  <c r="I77" i="29" s="1"/>
  <c r="R76" i="29" a="1"/>
  <c r="R76" i="29" s="1"/>
  <c r="I76" i="29" a="1"/>
  <c r="I76" i="29" s="1"/>
  <c r="R75" i="29" a="1"/>
  <c r="R75" i="29" s="1"/>
  <c r="I75" i="29" a="1"/>
  <c r="I75" i="29" s="1"/>
  <c r="R74" i="29" a="1"/>
  <c r="R74" i="29" s="1"/>
  <c r="I74" i="29" a="1"/>
  <c r="I74" i="29" s="1"/>
  <c r="I73" i="29" a="1"/>
  <c r="I73" i="29" s="1"/>
  <c r="I72" i="29" a="1"/>
  <c r="I72" i="29" s="1"/>
  <c r="R73" i="29" a="1"/>
  <c r="R73" i="29" s="1"/>
  <c r="R72" i="29" a="1"/>
  <c r="R72" i="29" s="1"/>
  <c r="R70" i="29" a="1"/>
  <c r="R70" i="29" s="1"/>
  <c r="I70" i="29" a="1"/>
  <c r="I70" i="29" s="1"/>
  <c r="R69" i="29" a="1"/>
  <c r="R69" i="29" s="1"/>
  <c r="I69" i="29" a="1"/>
  <c r="I69" i="29" s="1"/>
  <c r="R68" i="29" a="1"/>
  <c r="R68" i="29" s="1"/>
  <c r="I68" i="29" a="1"/>
  <c r="I68" i="29" s="1"/>
  <c r="R67" i="29" a="1"/>
  <c r="R67" i="29" s="1"/>
  <c r="I67" i="29" a="1"/>
  <c r="I67" i="29" s="1"/>
  <c r="R66" i="29" a="1"/>
  <c r="R66" i="29" s="1"/>
  <c r="I66" i="29" a="1"/>
  <c r="I66" i="29" s="1"/>
  <c r="R65" i="29" a="1"/>
  <c r="R65" i="29" s="1"/>
  <c r="I65" i="29" a="1"/>
  <c r="I65" i="29" s="1"/>
  <c r="R64" i="29" a="1"/>
  <c r="R64" i="29" s="1"/>
  <c r="I64" i="29" a="1"/>
  <c r="I64" i="29" s="1"/>
  <c r="R62" i="29" a="1"/>
  <c r="R62" i="29" s="1"/>
  <c r="I62" i="29" a="1"/>
  <c r="I62" i="29" s="1"/>
  <c r="R61" i="29" a="1"/>
  <c r="R61" i="29" s="1"/>
  <c r="I61" i="29" a="1"/>
  <c r="I61" i="29" s="1"/>
  <c r="R60" i="29" a="1"/>
  <c r="R60" i="29" s="1"/>
  <c r="I60" i="29" a="1"/>
  <c r="I60" i="29" s="1"/>
  <c r="R57" i="29" a="1"/>
  <c r="R57" i="29" s="1"/>
  <c r="I57" i="29" a="1"/>
  <c r="I57" i="29" s="1"/>
  <c r="R56" i="29" a="1"/>
  <c r="R56" i="29" s="1"/>
  <c r="I56" i="29" a="1"/>
  <c r="I56" i="29" s="1"/>
  <c r="R55" i="29" a="1"/>
  <c r="R55" i="29" s="1"/>
  <c r="I55" i="29" a="1"/>
  <c r="I55" i="29" s="1"/>
  <c r="R54" i="29" a="1"/>
  <c r="R54" i="29" s="1"/>
  <c r="I54" i="29" a="1"/>
  <c r="I54" i="29" s="1"/>
  <c r="R53" i="29" a="1"/>
  <c r="R53" i="29" s="1"/>
  <c r="I53" i="29" a="1"/>
  <c r="I53" i="29" s="1"/>
  <c r="R52" i="29" a="1"/>
  <c r="R52" i="29" s="1"/>
  <c r="I52" i="29" a="1"/>
  <c r="I52" i="29" s="1"/>
  <c r="R51" i="29" a="1"/>
  <c r="R51" i="29" s="1"/>
  <c r="I51" i="29" a="1"/>
  <c r="I51" i="29" s="1"/>
  <c r="R50" i="29" a="1"/>
  <c r="R50" i="29" s="1"/>
  <c r="I50" i="29" a="1"/>
  <c r="I50" i="29" s="1"/>
  <c r="R48" i="29" a="1"/>
  <c r="R48" i="29" s="1"/>
  <c r="I48" i="29" a="1"/>
  <c r="I48" i="29" s="1"/>
  <c r="R47" i="29" a="1"/>
  <c r="R47" i="29" s="1"/>
  <c r="I47" i="29" a="1"/>
  <c r="I47" i="29" s="1"/>
  <c r="R46" i="29" a="1"/>
  <c r="R46" i="29" s="1"/>
  <c r="I24" i="29" a="1"/>
  <c r="I24" i="29" s="1"/>
  <c r="R23" i="29" a="1"/>
  <c r="R23" i="29" s="1"/>
  <c r="I23" i="29" a="1"/>
  <c r="I23" i="29" s="1"/>
  <c r="R22" i="29" a="1"/>
  <c r="R22" i="29" s="1"/>
  <c r="I22" i="29" a="1"/>
  <c r="I22" i="29" s="1"/>
  <c r="R21" i="29" a="1"/>
  <c r="R21" i="29" s="1"/>
  <c r="I21" i="29" a="1"/>
  <c r="I21" i="29" s="1"/>
  <c r="R20" i="29" a="1"/>
  <c r="R20" i="29" s="1"/>
  <c r="I20" i="29" a="1"/>
  <c r="I20" i="29" s="1"/>
  <c r="R18" i="29" a="1"/>
  <c r="R18" i="29" s="1"/>
  <c r="I18" i="29" a="1"/>
  <c r="I18" i="29" s="1"/>
  <c r="R17" i="29" a="1"/>
  <c r="R17" i="29" s="1"/>
  <c r="I17" i="29" a="1"/>
  <c r="I17" i="29" s="1"/>
  <c r="R16" i="29" a="1"/>
  <c r="R16" i="29" s="1"/>
  <c r="I16" i="29" a="1"/>
  <c r="I16" i="29" s="1"/>
  <c r="I46" i="29" a="1"/>
  <c r="I46" i="29" s="1"/>
  <c r="R45" i="29" a="1"/>
  <c r="R45" i="29" s="1"/>
  <c r="I45" i="29" a="1"/>
  <c r="I45" i="29" s="1"/>
  <c r="R44" i="29" a="1"/>
  <c r="R44" i="29" s="1"/>
  <c r="I44" i="29" a="1"/>
  <c r="I44" i="29" s="1"/>
  <c r="R43" i="29" a="1"/>
  <c r="R43" i="29" s="1"/>
  <c r="I43" i="29" a="1"/>
  <c r="I43" i="29" s="1"/>
  <c r="R42" i="29" a="1"/>
  <c r="R42" i="29" s="1"/>
  <c r="I42" i="29" a="1"/>
  <c r="I42" i="29" s="1"/>
  <c r="R40" i="29" a="1"/>
  <c r="R40" i="29" s="1"/>
  <c r="I40" i="29" a="1"/>
  <c r="I40" i="29" s="1"/>
  <c r="R39" i="29" a="1"/>
  <c r="R39" i="29" s="1"/>
  <c r="I39" i="29" a="1"/>
  <c r="I39" i="29" s="1"/>
  <c r="R38" i="29" a="1"/>
  <c r="R38" i="29" s="1"/>
  <c r="I38" i="29" a="1"/>
  <c r="I38" i="29" s="1"/>
  <c r="R35" i="29" a="1"/>
  <c r="R35" i="29" s="1"/>
  <c r="I35" i="29" a="1"/>
  <c r="I35" i="29" s="1"/>
  <c r="R34" i="29" a="1"/>
  <c r="R34" i="29" s="1"/>
  <c r="I34" i="29" a="1"/>
  <c r="I34" i="29" s="1"/>
  <c r="R33" i="29" a="1"/>
  <c r="R33" i="29" s="1"/>
  <c r="I33" i="29" a="1"/>
  <c r="I33" i="29" s="1"/>
  <c r="R32" i="29" a="1"/>
  <c r="R32" i="29" s="1"/>
  <c r="I32" i="29" a="1"/>
  <c r="I32" i="29" s="1"/>
  <c r="R31" i="29" a="1"/>
  <c r="R31" i="29" s="1"/>
  <c r="I31" i="29" a="1"/>
  <c r="I31" i="29" s="1"/>
  <c r="R30" i="29" a="1"/>
  <c r="R30" i="29" s="1"/>
  <c r="I30" i="29" a="1"/>
  <c r="I30" i="29" s="1"/>
  <c r="R29" i="29" a="1"/>
  <c r="R29" i="29" s="1"/>
  <c r="I29" i="29" a="1"/>
  <c r="I29" i="29" s="1"/>
  <c r="R28" i="29" a="1"/>
  <c r="R28" i="29" s="1"/>
  <c r="I28" i="29" a="1"/>
  <c r="I28" i="29" s="1"/>
  <c r="R26" i="29" a="1"/>
  <c r="R26" i="29" s="1"/>
  <c r="I26" i="29" a="1"/>
  <c r="I26" i="29" s="1"/>
  <c r="R25" i="29" a="1"/>
  <c r="R25" i="29" s="1"/>
  <c r="I25" i="29" a="1"/>
  <c r="I25" i="29" s="1"/>
  <c r="R24" i="29" a="1"/>
  <c r="R24" i="29" s="1"/>
  <c r="S79" i="28" a="1"/>
  <c r="S79" i="28" s="1"/>
  <c r="J79" i="28" a="1"/>
  <c r="J79" i="28" s="1"/>
  <c r="S78" i="28" a="1"/>
  <c r="S78" i="28" s="1"/>
  <c r="J78" i="28" a="1"/>
  <c r="J78" i="28" s="1"/>
  <c r="S77" i="28" a="1"/>
  <c r="S77" i="28" s="1"/>
  <c r="J77" i="28" a="1"/>
  <c r="J77" i="28" s="1"/>
  <c r="S76" i="28" a="1"/>
  <c r="S76" i="28" s="1"/>
  <c r="J76" i="28" a="1"/>
  <c r="J76" i="28" s="1"/>
  <c r="S75" i="28" a="1"/>
  <c r="S75" i="28" s="1"/>
  <c r="J75" i="28" a="1"/>
  <c r="J75" i="28" s="1"/>
  <c r="S74" i="28" a="1"/>
  <c r="S74" i="28" s="1"/>
  <c r="J74" i="28" a="1"/>
  <c r="J74" i="28" s="1"/>
  <c r="S73" i="28" a="1"/>
  <c r="S73" i="28" s="1"/>
  <c r="J73" i="28" a="1"/>
  <c r="J73" i="28" s="1"/>
  <c r="S72" i="28" a="1"/>
  <c r="S72" i="28" s="1"/>
  <c r="J72" i="28" a="1"/>
  <c r="J72" i="28" s="1"/>
  <c r="S70" i="28" a="1"/>
  <c r="S70" i="28" s="1"/>
  <c r="J70" i="28" a="1"/>
  <c r="J70" i="28" s="1"/>
  <c r="S69" i="28" a="1"/>
  <c r="S69" i="28" s="1"/>
  <c r="J69" i="28" a="1"/>
  <c r="J69" i="28" s="1"/>
  <c r="S68" i="28" a="1"/>
  <c r="S68" i="28" s="1"/>
  <c r="J68" i="28" a="1"/>
  <c r="J68" i="28" s="1"/>
  <c r="S67" i="28" a="1"/>
  <c r="S67" i="28" s="1"/>
  <c r="J67" i="28" a="1"/>
  <c r="J67" i="28" s="1"/>
  <c r="S66" i="28" a="1"/>
  <c r="S66" i="28" s="1"/>
  <c r="J66" i="28" a="1"/>
  <c r="J66" i="28" s="1"/>
  <c r="S65" i="28" a="1"/>
  <c r="S65" i="28" s="1"/>
  <c r="J65" i="28" a="1"/>
  <c r="J65" i="28" s="1"/>
  <c r="S64" i="28" a="1"/>
  <c r="S64" i="28" s="1"/>
  <c r="J64" i="28" a="1"/>
  <c r="J64" i="28" s="1"/>
  <c r="S62" i="28" a="1"/>
  <c r="S62" i="28" s="1"/>
  <c r="J62" i="28" a="1"/>
  <c r="J62" i="28" s="1"/>
  <c r="S61" i="28" a="1"/>
  <c r="S61" i="28" s="1"/>
  <c r="J61" i="28" a="1"/>
  <c r="J61" i="28" s="1"/>
  <c r="S60" i="28" a="1"/>
  <c r="S60" i="28" s="1"/>
  <c r="J60" i="28" a="1"/>
  <c r="J60" i="28" s="1"/>
  <c r="S57" i="28" a="1"/>
  <c r="S57" i="28" s="1"/>
  <c r="J57" i="28" a="1"/>
  <c r="J57" i="28" s="1"/>
  <c r="S56" i="28" a="1"/>
  <c r="S56" i="28" s="1"/>
  <c r="J56" i="28" a="1"/>
  <c r="J56" i="28" s="1"/>
  <c r="S55" i="28" a="1"/>
  <c r="S55" i="28" s="1"/>
  <c r="J55" i="28" a="1"/>
  <c r="J55" i="28" s="1"/>
  <c r="S54" i="28" a="1"/>
  <c r="S54" i="28" s="1"/>
  <c r="J54" i="28" a="1"/>
  <c r="J54" i="28" s="1"/>
  <c r="S53" i="28" a="1"/>
  <c r="S53" i="28" s="1"/>
  <c r="J53" i="28" a="1"/>
  <c r="J53" i="28" s="1"/>
  <c r="S52" i="28" a="1"/>
  <c r="S52" i="28" s="1"/>
  <c r="J52" i="28" a="1"/>
  <c r="J52" i="28" s="1"/>
  <c r="S51" i="28" a="1"/>
  <c r="S51" i="28" s="1"/>
  <c r="J51" i="28" a="1"/>
  <c r="J51" i="28" s="1"/>
  <c r="S50" i="28" a="1"/>
  <c r="S50" i="28" s="1"/>
  <c r="J50" i="28" a="1"/>
  <c r="J50" i="28" s="1"/>
  <c r="S48" i="28" a="1"/>
  <c r="S48" i="28" s="1"/>
  <c r="J48" i="28" a="1"/>
  <c r="J48" i="28" s="1"/>
  <c r="S47" i="28" a="1"/>
  <c r="S47" i="28" s="1"/>
  <c r="J47" i="28" a="1"/>
  <c r="J47" i="28" s="1"/>
  <c r="S46" i="28" a="1"/>
  <c r="S46" i="28" s="1"/>
  <c r="J46" i="28" a="1"/>
  <c r="J46" i="28" s="1"/>
  <c r="S45" i="28" a="1"/>
  <c r="S45" i="28" s="1"/>
  <c r="J45" i="28" a="1"/>
  <c r="J45" i="28" s="1"/>
  <c r="S44" i="28" a="1"/>
  <c r="S44" i="28" s="1"/>
  <c r="J44" i="28" a="1"/>
  <c r="J44" i="28" s="1"/>
  <c r="S43" i="28" a="1"/>
  <c r="S43" i="28" s="1"/>
  <c r="J43" i="28" a="1"/>
  <c r="J43" i="28" s="1"/>
  <c r="S42" i="28" a="1"/>
  <c r="S42" i="28" s="1"/>
  <c r="J42" i="28" a="1"/>
  <c r="J42" i="28" s="1"/>
  <c r="S40" i="28" a="1"/>
  <c r="S40" i="28" s="1"/>
  <c r="J40" i="28" a="1"/>
  <c r="J40" i="28" s="1"/>
  <c r="S39" i="28" a="1"/>
  <c r="S39" i="28" s="1"/>
  <c r="J39" i="28" a="1"/>
  <c r="J39" i="28" s="1"/>
  <c r="S38" i="28" a="1"/>
  <c r="S38" i="28" s="1"/>
  <c r="J38" i="28" a="1"/>
  <c r="J38" i="28" s="1"/>
  <c r="S35" i="28" a="1"/>
  <c r="S35" i="28" s="1"/>
  <c r="J35" i="28" a="1"/>
  <c r="J35" i="28" s="1"/>
  <c r="S34" i="28" a="1"/>
  <c r="S34" i="28" s="1"/>
  <c r="J34" i="28" a="1"/>
  <c r="J34" i="28" s="1"/>
  <c r="S33" i="28" a="1"/>
  <c r="S33" i="28" s="1"/>
  <c r="J33" i="28" a="1"/>
  <c r="J33" i="28" s="1"/>
  <c r="S32" i="28" a="1"/>
  <c r="S32" i="28" s="1"/>
  <c r="J32" i="28" a="1"/>
  <c r="J32" i="28" s="1"/>
  <c r="S31" i="28" a="1"/>
  <c r="S31" i="28" s="1"/>
  <c r="J31" i="28" a="1"/>
  <c r="J31" i="28" s="1"/>
  <c r="S30" i="28" a="1"/>
  <c r="S30" i="28" s="1"/>
  <c r="J30" i="28" a="1"/>
  <c r="J30" i="28" s="1"/>
  <c r="S29" i="28" a="1"/>
  <c r="S29" i="28" s="1"/>
  <c r="J29" i="28" a="1"/>
  <c r="J29" i="28" s="1"/>
  <c r="S28" i="28" a="1"/>
  <c r="S28" i="28" s="1"/>
  <c r="J28" i="28" a="1"/>
  <c r="J28" i="28" s="1"/>
  <c r="S26" i="28" a="1"/>
  <c r="S26" i="28" s="1"/>
  <c r="J26" i="28" a="1"/>
  <c r="J26" i="28" s="1"/>
  <c r="S25" i="28" a="1"/>
  <c r="S25" i="28" s="1"/>
  <c r="J25" i="28" a="1"/>
  <c r="J25" i="28" s="1"/>
  <c r="S24" i="28" a="1"/>
  <c r="S24" i="28" s="1"/>
  <c r="J24" i="28" a="1"/>
  <c r="J24" i="28" s="1"/>
  <c r="S23" i="28" a="1"/>
  <c r="S23" i="28" s="1"/>
  <c r="J23" i="28" a="1"/>
  <c r="J23" i="28" s="1"/>
  <c r="S22" i="28" a="1"/>
  <c r="S22" i="28" s="1"/>
  <c r="J22" i="28" a="1"/>
  <c r="J22" i="28" s="1"/>
  <c r="S21" i="28" a="1"/>
  <c r="S21" i="28" s="1"/>
  <c r="J21" i="28" a="1"/>
  <c r="J21" i="28" s="1"/>
  <c r="S20" i="28" a="1"/>
  <c r="S20" i="28" s="1"/>
  <c r="J20" i="28" a="1"/>
  <c r="J20" i="28" s="1"/>
  <c r="S18" i="28" a="1"/>
  <c r="S18" i="28" s="1"/>
  <c r="J18" i="28" a="1"/>
  <c r="J18" i="28" s="1"/>
  <c r="S17" i="28" a="1"/>
  <c r="S17" i="28" s="1"/>
  <c r="J17" i="28" a="1"/>
  <c r="J17" i="28" s="1"/>
  <c r="S16" i="28" a="1"/>
  <c r="S16" i="28" s="1"/>
  <c r="J16" i="28" a="1"/>
  <c r="J16" i="28" s="1"/>
  <c r="S79" i="29" l="1" a="1"/>
  <c r="S79" i="29" s="1"/>
  <c r="J79" i="29" a="1"/>
  <c r="J79" i="29" s="1"/>
  <c r="S78" i="29" a="1"/>
  <c r="S78" i="29" s="1"/>
  <c r="J78" i="29" a="1"/>
  <c r="J78" i="29" s="1"/>
  <c r="S77" i="29" a="1"/>
  <c r="S77" i="29" s="1"/>
  <c r="J77" i="29" a="1"/>
  <c r="J77" i="29" s="1"/>
  <c r="S76" i="29" a="1"/>
  <c r="S76" i="29" s="1"/>
  <c r="J76" i="29" a="1"/>
  <c r="J76" i="29" s="1"/>
  <c r="S75" i="29" a="1"/>
  <c r="S75" i="29" s="1"/>
  <c r="J75" i="29" a="1"/>
  <c r="J75" i="29" s="1"/>
  <c r="S74" i="29" a="1"/>
  <c r="S74" i="29" s="1"/>
  <c r="J74" i="29" a="1"/>
  <c r="J74" i="29" s="1"/>
  <c r="S73" i="29" a="1"/>
  <c r="S73" i="29" s="1"/>
  <c r="J73" i="29" a="1"/>
  <c r="J73" i="29" s="1"/>
  <c r="S72" i="29" a="1"/>
  <c r="S72" i="29" s="1"/>
  <c r="J72" i="29" a="1"/>
  <c r="J72" i="29" s="1"/>
  <c r="S70" i="29" a="1"/>
  <c r="S70" i="29" s="1"/>
  <c r="J70" i="29" a="1"/>
  <c r="J70" i="29" s="1"/>
  <c r="S69" i="29" a="1"/>
  <c r="S69" i="29" s="1"/>
  <c r="J69" i="29" a="1"/>
  <c r="J69" i="29" s="1"/>
  <c r="S68" i="29" a="1"/>
  <c r="S68" i="29" s="1"/>
  <c r="J68" i="29" a="1"/>
  <c r="J68" i="29" s="1"/>
  <c r="S67" i="29" a="1"/>
  <c r="S67" i="29" s="1"/>
  <c r="J67" i="29" a="1"/>
  <c r="J67" i="29" s="1"/>
  <c r="S66" i="29" a="1"/>
  <c r="S66" i="29" s="1"/>
  <c r="J66" i="29" a="1"/>
  <c r="J66" i="29" s="1"/>
  <c r="S65" i="29" a="1"/>
  <c r="S65" i="29" s="1"/>
  <c r="J65" i="29" a="1"/>
  <c r="J65" i="29" s="1"/>
  <c r="S64" i="29" a="1"/>
  <c r="S64" i="29" s="1"/>
  <c r="J64" i="29" a="1"/>
  <c r="J64" i="29" s="1"/>
  <c r="S62" i="29" a="1"/>
  <c r="S62" i="29" s="1"/>
  <c r="J62" i="29" a="1"/>
  <c r="J62" i="29" s="1"/>
  <c r="S61" i="29" a="1"/>
  <c r="S61" i="29" s="1"/>
  <c r="J61" i="29" a="1"/>
  <c r="J61" i="29" s="1"/>
  <c r="S60" i="29" a="1"/>
  <c r="S60" i="29" s="1"/>
  <c r="J60" i="29" a="1"/>
  <c r="J60" i="29" s="1"/>
  <c r="S57" i="29" a="1"/>
  <c r="S57" i="29" s="1"/>
  <c r="J57" i="29" a="1"/>
  <c r="J57" i="29" s="1"/>
  <c r="S56" i="29" a="1"/>
  <c r="S56" i="29" s="1"/>
  <c r="J56" i="29" a="1"/>
  <c r="J56" i="29" s="1"/>
  <c r="S55" i="29" a="1"/>
  <c r="S55" i="29" s="1"/>
  <c r="J55" i="29" a="1"/>
  <c r="J55" i="29" s="1"/>
  <c r="S54" i="29" a="1"/>
  <c r="S54" i="29" s="1"/>
  <c r="J54" i="29" a="1"/>
  <c r="J54" i="29" s="1"/>
  <c r="S53" i="29" a="1"/>
  <c r="S53" i="29" s="1"/>
  <c r="J53" i="29" a="1"/>
  <c r="J53" i="29" s="1"/>
  <c r="S52" i="29" a="1"/>
  <c r="S52" i="29" s="1"/>
  <c r="J52" i="29" a="1"/>
  <c r="J52" i="29" s="1"/>
  <c r="S51" i="29" a="1"/>
  <c r="S51" i="29" s="1"/>
  <c r="J51" i="29" a="1"/>
  <c r="J51" i="29" s="1"/>
  <c r="S50" i="29" a="1"/>
  <c r="S50" i="29" s="1"/>
  <c r="J50" i="29" a="1"/>
  <c r="J50" i="29" s="1"/>
  <c r="S48" i="29" a="1"/>
  <c r="S48" i="29" s="1"/>
  <c r="J48" i="29" a="1"/>
  <c r="J48" i="29" s="1"/>
  <c r="S47" i="29" a="1"/>
  <c r="S47" i="29" s="1"/>
  <c r="J47" i="29" a="1"/>
  <c r="J47" i="29" s="1"/>
  <c r="S46" i="29" a="1"/>
  <c r="S46" i="29" s="1"/>
  <c r="J46" i="29" a="1"/>
  <c r="J46" i="29" s="1"/>
  <c r="S45" i="29" a="1"/>
  <c r="S45" i="29" s="1"/>
  <c r="J45" i="29" a="1"/>
  <c r="J45" i="29" s="1"/>
  <c r="S44" i="29" a="1"/>
  <c r="S44" i="29" s="1"/>
  <c r="J44" i="29" a="1"/>
  <c r="J44" i="29" s="1"/>
  <c r="S43" i="29" a="1"/>
  <c r="S43" i="29" s="1"/>
  <c r="J43" i="29" a="1"/>
  <c r="J43" i="29" s="1"/>
  <c r="S42" i="29" a="1"/>
  <c r="S42" i="29" s="1"/>
  <c r="J42" i="29" a="1"/>
  <c r="J42" i="29" s="1"/>
  <c r="S40" i="29" a="1"/>
  <c r="S40" i="29" s="1"/>
  <c r="J40" i="29" a="1"/>
  <c r="J40" i="29" s="1"/>
  <c r="S39" i="29" a="1"/>
  <c r="S39" i="29" s="1"/>
  <c r="J39" i="29" a="1"/>
  <c r="J39" i="29" s="1"/>
  <c r="S38" i="29" a="1"/>
  <c r="S38" i="29" s="1"/>
  <c r="J38" i="29" a="1"/>
  <c r="J38" i="29" s="1"/>
  <c r="S35" i="29" a="1"/>
  <c r="S35" i="29" s="1"/>
  <c r="J35" i="29" a="1"/>
  <c r="J35" i="29" s="1"/>
  <c r="S34" i="29" a="1"/>
  <c r="S34" i="29" s="1"/>
  <c r="J34" i="29" a="1"/>
  <c r="J34" i="29" s="1"/>
  <c r="S33" i="29" a="1"/>
  <c r="S33" i="29" s="1"/>
  <c r="J33" i="29" a="1"/>
  <c r="J33" i="29" s="1"/>
  <c r="S32" i="29" a="1"/>
  <c r="S32" i="29" s="1"/>
  <c r="J32" i="29" a="1"/>
  <c r="J32" i="29" s="1"/>
  <c r="S31" i="29" a="1"/>
  <c r="S31" i="29" s="1"/>
  <c r="J31" i="29" a="1"/>
  <c r="J31" i="29" s="1"/>
  <c r="S30" i="29" a="1"/>
  <c r="S30" i="29" s="1"/>
  <c r="J30" i="29" a="1"/>
  <c r="J30" i="29" s="1"/>
  <c r="S29" i="29" a="1"/>
  <c r="S29" i="29" s="1"/>
  <c r="J29" i="29" a="1"/>
  <c r="J29" i="29" s="1"/>
  <c r="S28" i="29" a="1"/>
  <c r="S28" i="29" s="1"/>
  <c r="J28" i="29" a="1"/>
  <c r="J28" i="29" s="1"/>
  <c r="S26" i="29" a="1"/>
  <c r="S26" i="29" s="1"/>
  <c r="J26" i="29" a="1"/>
  <c r="J26" i="29" s="1"/>
  <c r="S25" i="29" a="1"/>
  <c r="S25" i="29" s="1"/>
  <c r="J25" i="29" a="1"/>
  <c r="J25" i="29" s="1"/>
  <c r="S24" i="29" a="1"/>
  <c r="S24" i="29" s="1"/>
  <c r="J24" i="29" a="1"/>
  <c r="J24" i="29" s="1"/>
  <c r="S23" i="29" a="1"/>
  <c r="S23" i="29" s="1"/>
  <c r="J23" i="29" a="1"/>
  <c r="J23" i="29" s="1"/>
  <c r="S22" i="29" a="1"/>
  <c r="S22" i="29" s="1"/>
  <c r="J22" i="29" a="1"/>
  <c r="J22" i="29" s="1"/>
  <c r="S21" i="29" a="1"/>
  <c r="S21" i="29" s="1"/>
  <c r="J21" i="29" a="1"/>
  <c r="J21" i="29" s="1"/>
  <c r="S20" i="29" a="1"/>
  <c r="S20" i="29" s="1"/>
  <c r="J20" i="29" a="1"/>
  <c r="J20" i="29" s="1"/>
  <c r="S18" i="29" a="1"/>
  <c r="S18" i="29" s="1"/>
  <c r="J18" i="29" a="1"/>
  <c r="J18" i="29" s="1"/>
  <c r="S17" i="29" a="1"/>
  <c r="S17" i="29" s="1"/>
  <c r="J17" i="29" a="1"/>
  <c r="J17" i="29" s="1"/>
  <c r="S16" i="29" a="1"/>
  <c r="S16" i="29" s="1"/>
  <c r="J16" i="29" a="1"/>
  <c r="J16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11" authorId="0" shapeId="0" xr:uid="{00000000-0006-0000-09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9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9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9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9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9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9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9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9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9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9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9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9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9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9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9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9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9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9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9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9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9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9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9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9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9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9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9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9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9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9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9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9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9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9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9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9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9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9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9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9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9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9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9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9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9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9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9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9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9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9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9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9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9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9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9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9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9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9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9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9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9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9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9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9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9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9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9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9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9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9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9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9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9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9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9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9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9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9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9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9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9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9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9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9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9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9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9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9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9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9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9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9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9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9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9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9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9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9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9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9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9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9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9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9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9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9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9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9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9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9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9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9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9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9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9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9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9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9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9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9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9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9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9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9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9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9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9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9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9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9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9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9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9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9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9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9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9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9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9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9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9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9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9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9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9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9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9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9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9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9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9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9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9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9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9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9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9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9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9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9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9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9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9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9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9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9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9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9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9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9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9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9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9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9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9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9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9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9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9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9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9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9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9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9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9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9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9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9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9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9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9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9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9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9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9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9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9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9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9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9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9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9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9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9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9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9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9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9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9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9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9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9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9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9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9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9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9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9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9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9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9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9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9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9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9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9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9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9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9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9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9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9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9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9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9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9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9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9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9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9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9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9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9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9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9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9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9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9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9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9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9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9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9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9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9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9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9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9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9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9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9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9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9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9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9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9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9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9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9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9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9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9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9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9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9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9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9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9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9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9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9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9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9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9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9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9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9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9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9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9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9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9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9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9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9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9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9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9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9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9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9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9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9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9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9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9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9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9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9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9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9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9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9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9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9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9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9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9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9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9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9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9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9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9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9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9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9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9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9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9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9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9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9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9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9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9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9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9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9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9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9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9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9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9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9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9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9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9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9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9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9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9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9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9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9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9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9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9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9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9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9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9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9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9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9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9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9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9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9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9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9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9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9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9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9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9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9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9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9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9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9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9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9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9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9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9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9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9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9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9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9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9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9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9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9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9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9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9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9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9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9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9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9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9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9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9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9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9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9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9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9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9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9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9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9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9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9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9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9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9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9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9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9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9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9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9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9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9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9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9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9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9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9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9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9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9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9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9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9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9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9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9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9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9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9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9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9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9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9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9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9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9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9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9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9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9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9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9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9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9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9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9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9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9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9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9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9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9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9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9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9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9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9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9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9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9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9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9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9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9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9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9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9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9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9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9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9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9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9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9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9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9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9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9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9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9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9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9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9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9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9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9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9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9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9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9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9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9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9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9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9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9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9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9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9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9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9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9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9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9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9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9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9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9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9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9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9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9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9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9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9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9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9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9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9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9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9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9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9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9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9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9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9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9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9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9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9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9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9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9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9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9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9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9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9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9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9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9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9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9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9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9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9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9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9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9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9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9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9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9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9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9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9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9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9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9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9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9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9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9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9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9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9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9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9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9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9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9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9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9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9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9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9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9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9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9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9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9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9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9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9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9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9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9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9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9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9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9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9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9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9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9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9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9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9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9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9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9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9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9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9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9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9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9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9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9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9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9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9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9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9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9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9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9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9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9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9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9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9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9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9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9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9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9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9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9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9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9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9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9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9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9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9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9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9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9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9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9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9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9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9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9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9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9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9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9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9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9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9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9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9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9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9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9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9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9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9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9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9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9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9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9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9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9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9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9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9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9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9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9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9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9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9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9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9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9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9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9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9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9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9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9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9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9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9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9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9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9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9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9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9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9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9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9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9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9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9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9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9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9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9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9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9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9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9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9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9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9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9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9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9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9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9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9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9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9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9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9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9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9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9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9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9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9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9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9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9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9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9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9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9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9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9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9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9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9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9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9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9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9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9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9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9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9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9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9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9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9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9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9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9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9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9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9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9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9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9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9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9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9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9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9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9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9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9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9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9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9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9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9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9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9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9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9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9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9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9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9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9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9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9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9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9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9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9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9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9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9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9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9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9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9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9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9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9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9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9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9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9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9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9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9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9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9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9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9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9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9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9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9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9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9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9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9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9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9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9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9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9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9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9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9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9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9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9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9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9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9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9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9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9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9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9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9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9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9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9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9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9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9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9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9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9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9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9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9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9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9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9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9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9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9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9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9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9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9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9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9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9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9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9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9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9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9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9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9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9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9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9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9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9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9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9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9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9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9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9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9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9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9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9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9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9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9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9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9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9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9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9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9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9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9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9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9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9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9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9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9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9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9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9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9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9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9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9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9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9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9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9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9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9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9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9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9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9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9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9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9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9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9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9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9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9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9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9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9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9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9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9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9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9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9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9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9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9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9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9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9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9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9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9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9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9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9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9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9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9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9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9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9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9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9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9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9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9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9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9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9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9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9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9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9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9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9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9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9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9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9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9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9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9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9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9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9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9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9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9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9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9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9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9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9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9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9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9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9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9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9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9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9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9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9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9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9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9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9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P11" authorId="0" shapeId="0" xr:uid="{00000000-0006-0000-0A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A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A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A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A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A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A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A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A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A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A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A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A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A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A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A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A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A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A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A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A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A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A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A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A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A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A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A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A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A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A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A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A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A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A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A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A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A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A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A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A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A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A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A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A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A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A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A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A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A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A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A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A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A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A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A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A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A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A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A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A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A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A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A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A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A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A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A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A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A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A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A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A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A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A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A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A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A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A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A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A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A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A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A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A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A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A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A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A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A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A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A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A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A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A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A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A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A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A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A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A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A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A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A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A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A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A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A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A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A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A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A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A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A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A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A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A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A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A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A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A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A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A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A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A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A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A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A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A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A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A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A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A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A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A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A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A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A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A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A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A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A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A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A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A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A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A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A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A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A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A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A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A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A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A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A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A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A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A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A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A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A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A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A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A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A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A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A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A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A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A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A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A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A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A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A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A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A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A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A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A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A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A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A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A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A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A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A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A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A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A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A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A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A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A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A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A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A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A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A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A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A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A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A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A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A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A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A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A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A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A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A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A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A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A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A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A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A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A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A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A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A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A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A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A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A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A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A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A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A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A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A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A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A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A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A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A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A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A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A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A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A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A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A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A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A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A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A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A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A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A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A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A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A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A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A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A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A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A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A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A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A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A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A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A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A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A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A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A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A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A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A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A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A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A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A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A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A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A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A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A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A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A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A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A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A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A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A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A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A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A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A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A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A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A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A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A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A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A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A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A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A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A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A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A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A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A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A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A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A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A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A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A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A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A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A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A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A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A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A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A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A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A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A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A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A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A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A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A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A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A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A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A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A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A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A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A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A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A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A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A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A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A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A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A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A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A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A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A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A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A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A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A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A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A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A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A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A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A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A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A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A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A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A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A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A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A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A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A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A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A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A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A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A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A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A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A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A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A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A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A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A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A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A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A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A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A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A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A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A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A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A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A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A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A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A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A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A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A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A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A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A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A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A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A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A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A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A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A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A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A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A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A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A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A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A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A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A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A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A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A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A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A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A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A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A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A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A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A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A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A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A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A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A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A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A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A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A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A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A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A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A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A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A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A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A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A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A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A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A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A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A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A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A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A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A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A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A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A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A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A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A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A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A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A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A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A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A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A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A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A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A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A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A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A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A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A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A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A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A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A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A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A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A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A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A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A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A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A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A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A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A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A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A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A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A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A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A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A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A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A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A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A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A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A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A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A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A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A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A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A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A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A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A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A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A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A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A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A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A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A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A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A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A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A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A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A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A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A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A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A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A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A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A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A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A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A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A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A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A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A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A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A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A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A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A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A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A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A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A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A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A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A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A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A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A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A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A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A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A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A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A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A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A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A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A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A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A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A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A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A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A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A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A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A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A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A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A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A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A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A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A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A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A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A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A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A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A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A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A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A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A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A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A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A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A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A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A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A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A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A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A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A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A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A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A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A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A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A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A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A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A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A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A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A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A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A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A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A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A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A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A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A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A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A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A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A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A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A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A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A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A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A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A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A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A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A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A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A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A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A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A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A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A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A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A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A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A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A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A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A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A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A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A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A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A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A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A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A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A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A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A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A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A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A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A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A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A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A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A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A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A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A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A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A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A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A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A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A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A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A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A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A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A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A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A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A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A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A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A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A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A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A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A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A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A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A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A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H11" authorId="0" shapeId="0" xr:uid="{00000000-0006-0000-0B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B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B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B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B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B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B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B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B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B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B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B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B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B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B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B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B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B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B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B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B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B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B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B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B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B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B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B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B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B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B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B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B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B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B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B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B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B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B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B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B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B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B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B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B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B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B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B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B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B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B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B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B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B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B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B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B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B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B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B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B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B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B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B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B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B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B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B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B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B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B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B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B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B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B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B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B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B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B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B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B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B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B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B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B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B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B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B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B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B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B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B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B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B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B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B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B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B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B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B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B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B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B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B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B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B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B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B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B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B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B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B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B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B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B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B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B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B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B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B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B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B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B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B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B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B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B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B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B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B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B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B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B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B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B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B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B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B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B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B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B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B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B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B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B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B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B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B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B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B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B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B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B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B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B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B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B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B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B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B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B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B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B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B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B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B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B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B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B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B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B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B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B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B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B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B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B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B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B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B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B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B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B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B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B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B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B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B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B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B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B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B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B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B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B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B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B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B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B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B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B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B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B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B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B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B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B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B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B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B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B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B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B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B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B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B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B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B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B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B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B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B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B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B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B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B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B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B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B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B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B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B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B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B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B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B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B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B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B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B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B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B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B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B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B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B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B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B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B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B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B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B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B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B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B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B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B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B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B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B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B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B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B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B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B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B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B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B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B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B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B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B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B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B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B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B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B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B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B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B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B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B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B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B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B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B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B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B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B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B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B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B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B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B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B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B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B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B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B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B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B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B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B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B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B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B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B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B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B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B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B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B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B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B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B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B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B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B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B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B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B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B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B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B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B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B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B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B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B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B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B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B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B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B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B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B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B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B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B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B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B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B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B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B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B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B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B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B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B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B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B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B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B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B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B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B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B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B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B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B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B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B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B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B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B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B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B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B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B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B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B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B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B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B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B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B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B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B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B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B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B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B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B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B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B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B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B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B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B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B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B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B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B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B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B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B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B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B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B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B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B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B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B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B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B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B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B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B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B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B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B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B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B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B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B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B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B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B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B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B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B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B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B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B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B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B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B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B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B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B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B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B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B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B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B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B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B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B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B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B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B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B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B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B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B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B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B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B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B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B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B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B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B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B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B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B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B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B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B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B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B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B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B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B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B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B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B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B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B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B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B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B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B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B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B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B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B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B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B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B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B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B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B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B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B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B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B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B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B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B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B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B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B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B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B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B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B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B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B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B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B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B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B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B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B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B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B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B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B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B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B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B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B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B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B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B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B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B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B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B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B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B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B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B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B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B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B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B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B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B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B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B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B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B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B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B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B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B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B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B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B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B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B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B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B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B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B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B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B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B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B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B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B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B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B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B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B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B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B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B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B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B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B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B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B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B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B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B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B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B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B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B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B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B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B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B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B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B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B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B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B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B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B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B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B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B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B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B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B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B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B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B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B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B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B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B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B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B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B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B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B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B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B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B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B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B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B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B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B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B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B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B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B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B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B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B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B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B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B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B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B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B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B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B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B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B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B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B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B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B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B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B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B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B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B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B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B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B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B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B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B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B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B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B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B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B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B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B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B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B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B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B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B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B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B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B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B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B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B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B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B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B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B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B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B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B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B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B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B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B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B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B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B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B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B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B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B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B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B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B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B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B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B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B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B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B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B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B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B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B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B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B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B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B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B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B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B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B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B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B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B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B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B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B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B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B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B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B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B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B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B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B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B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B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B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B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B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B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B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B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B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B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B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B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B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B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B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B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B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B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B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B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B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B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B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B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B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B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B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B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B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B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B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B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B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B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B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B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B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B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B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B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B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B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B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B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B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B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B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B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B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B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B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B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B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B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B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B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B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B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B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B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B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B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B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B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B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B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B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B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B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B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B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B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B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B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B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B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B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B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B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B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B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B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B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B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B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B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B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B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B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B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B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B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B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B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B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B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B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B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B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B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11" authorId="0" shapeId="0" xr:uid="{00000000-0006-0000-0C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C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C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C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C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C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C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C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C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C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C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C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C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C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C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C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C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C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C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C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C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C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C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C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C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C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C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C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C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C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C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C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C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C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C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C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C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C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C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C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C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C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C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C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C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C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C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C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C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C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C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C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C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C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C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C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C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C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C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C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C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C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C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C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C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C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C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C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C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C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C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C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C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C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C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C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C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C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C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C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C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C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C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C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C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C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C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C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C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C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C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C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C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C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C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C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C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C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C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C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C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C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C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C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C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C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C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C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C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C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C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C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C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C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C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C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C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C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C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C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C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C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C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C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C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C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C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C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C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C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C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C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C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C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C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C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C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C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C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C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C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C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C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C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C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C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C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C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C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C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C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C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C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C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C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C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C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C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C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C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C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C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C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C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C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C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C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C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C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C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C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C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C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C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C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C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C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C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C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C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C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C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C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C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C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C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C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C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C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C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C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C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C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C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C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C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C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C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C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C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C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C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C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C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C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C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C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C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C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C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C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C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C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C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C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C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C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C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C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C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C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C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C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C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C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C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C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C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C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C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C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C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C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C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C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C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C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C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C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C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C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C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C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C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C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C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C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C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C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C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C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C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C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C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C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C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C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C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C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C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C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C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C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C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C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C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C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C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C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C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C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C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C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C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C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C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C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C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C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C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C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C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C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C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C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C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C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C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C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C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C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C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C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C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C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C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C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C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C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C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C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C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C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C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C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C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C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C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C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C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C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C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C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C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C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C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C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C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C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C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C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C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C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C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C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C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C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C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C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C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C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C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C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C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C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C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C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C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C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C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C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C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C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C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C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C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C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C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C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C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C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C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C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C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C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C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C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C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C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C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C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C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C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C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C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C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C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C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C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C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C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C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C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C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C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C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C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C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C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C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C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C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C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C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C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C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C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C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C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C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C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C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C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C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C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C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C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C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C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C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C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C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C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C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C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C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C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C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C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C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C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C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C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C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C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C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C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C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C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C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C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C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C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C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C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C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C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C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C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C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C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C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C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C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C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C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C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C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C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C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C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C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C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C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C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C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C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C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C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C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C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C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C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C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C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C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C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C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C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C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C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C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C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C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C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C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C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C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C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C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C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C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C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C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C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C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C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C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C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C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C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C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C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C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C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C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C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C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C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C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C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C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C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C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C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C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C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C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C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C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C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C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C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C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C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C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C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C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C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C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C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C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C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C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C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C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C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C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C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C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C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C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C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C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C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C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C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C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C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C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C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C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C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C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C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C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C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C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C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C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C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C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C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C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C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C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C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C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C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C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C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C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C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C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C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C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C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C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C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C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C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C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C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C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C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C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C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C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C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C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C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C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C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C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C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C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C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C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C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C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C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C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C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C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C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C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C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C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C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C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C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C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C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C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C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C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C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C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C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C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C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C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C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C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C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C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C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C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C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C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C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C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C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C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C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C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C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C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C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C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C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C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C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C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C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C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C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C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C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C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C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C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C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C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C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C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C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C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C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C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C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C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C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C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C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C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C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C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C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C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C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C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C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C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C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C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C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C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C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C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C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C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C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C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C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C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C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C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C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C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C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C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C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C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C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C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C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C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C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C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C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C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C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C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C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C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C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C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C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C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C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C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C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C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C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C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C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C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C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C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C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C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C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C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C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C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C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C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C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C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C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C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C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C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C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C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C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C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C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C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C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C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C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C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C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C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C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C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C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C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C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C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C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C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C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C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C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C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C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C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C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C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C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C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C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C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C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C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C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C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C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C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C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C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C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C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C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C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C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C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C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C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C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C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C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C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C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C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C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C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C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C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C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C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C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C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C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C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C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C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C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C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C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C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C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C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C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C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C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C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C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C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C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C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C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C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C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C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C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C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C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C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C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C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C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C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C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C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C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C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C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C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C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C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C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C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C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C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C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C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C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C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C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C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C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C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C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C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C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C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C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C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C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C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C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C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C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C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C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C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C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C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C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C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C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C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C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C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C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C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C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C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C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C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C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C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C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C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C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C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C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C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C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C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C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C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C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C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C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C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C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C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C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C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C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C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C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D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D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D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D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D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D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D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D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D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D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D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D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D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D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D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D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D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D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D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D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D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D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D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D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D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D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D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D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D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D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D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D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D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D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D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D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D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D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D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D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D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D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D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D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D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D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D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D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D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D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D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D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D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D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D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D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D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D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D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D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D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D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D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D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D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D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D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D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D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D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D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D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D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D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D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D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D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D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D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D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D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D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D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D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D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D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D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D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D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D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D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D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D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D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D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D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D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D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D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D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D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D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D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D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D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D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D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D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D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D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D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D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D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D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D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D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D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D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D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D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D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D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D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D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D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D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D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D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D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D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D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D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D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D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D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D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D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D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D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D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D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D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D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D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D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D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D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D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D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D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D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D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D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D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D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D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D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D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D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D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D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D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D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D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D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D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D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D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D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D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D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D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D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D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D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D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D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D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D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D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D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D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D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D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D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D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D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D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D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D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D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D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D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D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D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D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D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D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D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D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D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D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D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D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D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D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D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D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D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D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D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D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D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D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D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D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D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D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D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D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D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D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D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D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D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D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D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D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D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D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D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D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D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D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D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D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D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D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D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D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D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D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D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D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D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D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D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D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D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D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D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D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D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D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D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D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D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D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D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D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D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D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D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D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D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D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D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D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D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D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D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D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D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D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D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D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D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D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D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D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D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D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D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D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D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D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D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D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D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D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D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D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D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D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D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D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D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D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D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D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D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D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D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D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D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D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D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D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D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D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D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D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D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D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D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D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D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D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D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D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D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D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D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D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D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D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D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D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D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D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D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D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D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D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D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D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D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D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D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D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D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D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D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D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D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D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D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D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D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D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D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D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D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D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D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D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D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D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D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D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D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D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D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D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D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D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D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D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D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D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D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D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D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D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D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D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D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D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D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D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D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D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D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D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D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D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D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D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D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D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D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D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D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D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D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D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D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D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D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D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D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D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D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D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D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D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D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D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D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D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D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D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D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D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D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D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D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D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D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D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D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D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D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D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D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D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D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D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D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D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D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D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D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D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D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D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D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D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D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D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D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D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D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D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D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D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D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D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D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D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D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D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D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D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D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D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D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D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D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D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D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D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D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D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D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D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D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D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D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D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D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D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D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D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D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D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D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D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D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D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D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D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D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D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D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D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D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D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D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D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D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D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D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D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D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D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D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D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D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D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D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D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D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D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D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D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D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D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D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D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D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D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D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D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D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D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D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D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D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D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D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D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D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D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D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D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D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D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D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D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D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D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D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D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D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D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D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D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D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D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D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D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D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D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D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D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D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D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D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D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D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D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D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D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D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D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D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D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D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D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D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D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D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D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D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D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D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D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D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D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D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D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D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D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D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D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D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D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D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D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D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D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D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D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D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D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D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D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D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D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D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D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D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D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D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D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D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D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D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D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D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D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D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D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D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D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D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D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D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D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D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D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D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D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D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D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D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D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D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D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D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D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D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D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D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D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D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D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D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D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D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D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D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D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D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D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D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D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D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D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D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D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D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D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D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D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D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D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D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D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D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D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D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D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D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D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D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D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D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D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D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D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D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D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D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D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D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D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D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D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D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D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D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D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D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D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D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D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D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D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D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D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D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D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D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D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D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D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D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D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D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D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D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D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D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D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D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D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D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D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D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D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D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D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D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D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D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D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D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D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D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D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D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D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D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D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D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D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D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D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D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D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D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D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D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D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D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D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D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D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D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D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D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D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D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D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D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D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D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D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D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D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D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D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D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D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D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D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D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D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D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D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D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D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D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D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D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D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D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D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D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D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D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D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D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D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D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D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D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D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D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D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D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D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D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D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D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D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D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D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D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D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D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D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D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D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D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D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D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D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D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D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D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D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D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D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D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D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D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D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D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D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D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D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D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D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D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D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D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D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D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D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D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D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D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D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D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E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E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E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E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E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E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E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E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E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E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E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E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E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E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E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E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E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E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E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E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E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E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E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E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E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E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E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E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E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E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E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E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E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E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E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E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E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E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E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E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E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E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E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E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E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E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E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E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E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E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E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E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E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E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E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E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E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E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E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E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E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E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E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E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E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E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E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E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E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E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E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E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E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E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E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E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E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E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E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E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E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E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E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E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E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E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E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E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E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E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E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E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E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E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E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E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E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E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E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E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E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E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E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E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E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E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E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E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E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E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E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E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E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E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E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E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E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E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E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E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E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E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E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E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E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E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E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E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E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E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E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E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E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E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E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E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E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E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E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E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E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E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E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E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E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E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E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E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E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E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E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E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E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E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E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E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E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E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E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E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E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E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E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E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E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E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E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E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E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E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E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E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E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E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E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E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E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E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E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E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E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E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E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E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E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E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E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E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E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E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E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E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E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E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E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E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E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E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E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E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E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E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E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E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E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E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E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E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E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E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E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E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E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E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E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E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E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E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E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E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E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E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E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E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E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E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E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E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E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E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E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E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E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E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E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E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E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E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E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E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E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E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E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E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E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E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E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E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E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E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E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E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E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E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E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E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E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E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E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E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E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E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E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E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E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E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E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E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E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E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E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E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E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E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E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E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E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E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E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E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E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E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E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E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E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E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E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E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E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E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E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E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E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E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E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E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E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E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E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E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E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E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E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E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E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E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E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E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E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E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E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E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E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E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E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E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E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E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E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E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E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E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E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E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E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E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E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E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E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E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E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E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E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E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E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E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E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E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E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E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E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E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E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E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E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E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E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E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E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E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E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E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E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E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E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E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E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E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E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E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E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E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E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E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E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E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E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E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E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E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E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E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E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E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E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E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E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E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E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E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E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E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E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E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E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E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E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E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E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E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E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E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E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E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E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E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E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E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E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E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E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E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E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E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E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E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E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E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E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E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E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E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E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E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E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E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E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E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E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E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E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E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E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E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E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E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E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E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E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E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E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E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E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E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E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E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E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E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E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E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E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E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E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E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E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E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E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E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E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E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E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E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E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E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E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E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E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E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E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E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E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E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E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E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E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E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E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E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E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E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E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E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E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E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E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E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E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E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E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E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E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E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E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E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E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E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E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E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E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E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E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E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E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E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E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E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E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E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E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E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E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E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E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E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E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E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E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E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E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E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E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E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E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E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E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E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E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E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E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E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E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E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E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E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E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E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E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E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E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E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E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E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E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E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E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E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E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E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E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E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E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E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E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E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E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E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E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E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E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E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E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E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E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E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E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E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E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E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E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E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E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E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E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E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E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E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E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E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E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E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E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E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E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E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E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E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E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E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E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E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E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E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E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E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E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E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E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E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E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E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E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E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E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E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E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E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E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E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E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E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E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E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E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E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E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E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E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E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E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E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E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E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E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E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E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E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E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E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E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E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E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E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E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E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E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E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E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E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E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E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E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E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E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E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E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E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E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E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E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E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E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E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E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E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E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E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E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E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E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E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E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E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E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E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E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E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E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E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E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E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E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E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E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E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E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E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E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E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E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E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E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E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E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E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E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E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E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E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E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E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E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E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E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E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E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E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E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E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E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E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E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E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E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E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E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E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E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E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E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E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E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E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E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E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E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E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E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E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E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E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E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E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E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E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E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E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E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E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E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E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E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E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E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E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E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E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E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E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E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E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E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E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E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E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E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E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E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E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E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E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E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E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E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E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E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E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E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E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E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E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E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E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E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E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E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E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E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E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E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E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E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E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E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E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E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E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E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E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E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E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E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E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E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E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E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E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E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E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E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E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E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E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E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E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E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E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E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E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E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E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E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E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E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E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E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E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E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E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E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E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E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E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E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E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E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E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E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E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E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E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E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E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E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E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E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E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E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E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E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E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E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E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E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E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E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E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E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E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E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E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E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E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E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E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E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E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E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E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E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E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E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E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E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E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E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E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E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E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E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E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E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E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E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E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E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E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E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E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E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E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E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E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E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E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E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E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E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E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E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E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E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E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E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E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E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E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E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E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E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E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E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E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E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E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E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E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E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E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E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E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E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E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E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E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F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F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F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F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F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F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F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F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F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F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F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F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F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F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F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F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F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F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F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F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F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F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F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F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F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F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F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F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F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F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F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F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F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F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F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F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F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F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F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F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F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F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F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F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F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F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F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F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F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F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F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F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F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F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F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F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F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F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F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F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F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F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F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F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F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F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F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F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F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F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F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F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F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F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F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F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F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F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F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F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F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F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F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F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F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F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F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F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F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F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F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F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F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F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F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F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F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F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F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F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F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F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F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F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F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F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F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F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F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F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F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F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F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F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F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F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F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F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F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F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F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F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F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F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F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F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F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F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F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F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F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F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F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F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F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F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F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F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F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F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F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F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F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F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F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F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F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F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F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F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F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F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F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F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F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F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F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F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F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F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F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F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F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F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F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F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F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F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F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F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F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F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F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F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F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F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F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F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F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F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F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F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F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F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F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F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F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F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F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F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F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F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F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F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F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F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F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F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F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F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F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F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F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F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F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F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F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F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F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F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F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F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F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F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F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F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F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F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F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F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F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F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F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F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F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F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F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F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F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F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F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F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F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F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F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F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F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F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F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F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F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F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F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F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F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F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F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F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F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F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F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F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F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F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F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F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F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F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F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F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F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F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F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F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F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F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F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F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F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F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F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F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F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F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F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F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F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F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F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F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F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F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F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F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F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F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F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F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F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F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F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F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F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F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F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F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F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F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F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F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F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F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F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F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F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F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F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F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F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F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F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F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F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F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F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F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F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F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F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F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F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F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F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F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F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F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F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F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F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F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F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F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F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F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F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F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F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F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F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F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F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F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F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F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F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F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F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F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F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F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F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F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F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F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F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F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F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F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F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F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F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F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F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F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F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F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F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F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F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F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F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F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F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F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F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F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F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F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F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F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F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F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F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F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F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F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F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F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F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F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F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F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F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F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F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F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F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F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F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F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F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F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F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F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F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F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F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F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F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F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F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F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F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F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F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F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F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F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F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F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F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F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F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F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F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F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F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F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F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F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F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F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F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F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F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F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F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F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F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F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F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F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F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F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F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F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F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F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F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F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F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F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F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F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F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F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F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F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F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F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F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F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F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F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F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F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F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F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F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F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F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F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F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F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F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F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F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F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F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F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F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F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F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F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F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F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F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F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F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F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F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F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F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F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F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F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F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F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F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F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F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F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F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F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F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F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F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F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F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F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F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F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F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F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F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F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F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F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F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F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F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F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F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F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F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F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F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F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F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F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F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F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F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F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F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F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F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F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F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F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F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F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F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F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F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F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F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F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F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F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F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F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F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F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F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F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F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F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F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F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F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F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F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F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F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F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F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F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F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F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F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F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F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F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F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F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F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F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F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F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F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F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F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F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F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F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F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F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F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F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F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F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F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F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F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F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F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F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F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F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F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F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F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F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F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F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F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F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F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F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F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F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F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F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F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F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F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F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F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F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F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F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F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F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F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F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F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F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F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F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F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F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F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F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F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F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F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F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F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F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F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F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F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F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F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F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F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F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F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F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F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F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F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F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F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F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F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F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F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F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F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F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F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F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F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F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F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F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F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F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F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F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F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F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F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F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F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F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F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F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F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F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F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F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F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F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F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F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F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F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F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F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F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F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F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F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F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F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F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F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F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F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F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F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F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F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F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F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F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F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F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F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F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F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F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F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F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F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F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F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F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F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F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F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F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F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F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F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F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F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F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F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F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F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F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F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F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F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F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F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F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F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F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F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F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F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F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F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F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F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F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F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F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F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F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F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F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F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F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F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F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F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F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F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F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F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F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F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F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F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F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F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F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F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F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F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F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F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F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F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F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F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F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F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F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F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F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F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F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F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F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F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F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F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F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F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F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F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F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F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F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F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F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F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F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F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F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F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F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F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F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F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F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F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F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F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F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F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F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F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F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F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F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F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F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F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F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F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F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F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F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F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F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F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F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K11" authorId="0" shapeId="0" xr:uid="{00000000-0006-0000-10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0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0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0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0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0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0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0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0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0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0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0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0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0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0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0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0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10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0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0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0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0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0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0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0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0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0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0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0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0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0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0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0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0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0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0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0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0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0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0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0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0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0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0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0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0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0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0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0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10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0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0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0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0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0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0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0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0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0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0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0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0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0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0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0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0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0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0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0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0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0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0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0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0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0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0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0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0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0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0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10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0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10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0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0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0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0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0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0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0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0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0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0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10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0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0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0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0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0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0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0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0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0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0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0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0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0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0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0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0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0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0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0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0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0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0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0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0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0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0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0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0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0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0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0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0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0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0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0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0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0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0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0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0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0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0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0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0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0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0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0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0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0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0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0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0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0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0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0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0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0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0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0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0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0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0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0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0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0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0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0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0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0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0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10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0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0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0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0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0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0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0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0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0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0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0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0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0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0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0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0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0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0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0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0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0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0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0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0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0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0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0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0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0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0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0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0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0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0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0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0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0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0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0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0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0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0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0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10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0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10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0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10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0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0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0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0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0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0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0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0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0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0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0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0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0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0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0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0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0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0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0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0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0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0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0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0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0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0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0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0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0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0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0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0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0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0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0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0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0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0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0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0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0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0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0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0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0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0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0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0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0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0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0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0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0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0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0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0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0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0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0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0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0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0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0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0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0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0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0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0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0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0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0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0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0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0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0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0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0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0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0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0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0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0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0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0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0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0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10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0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0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0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0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0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0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0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0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0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10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0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0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0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0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0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0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0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0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0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0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0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0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0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0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0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0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0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0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0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0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0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0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0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0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10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0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0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0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0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0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0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0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0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0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0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0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0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0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0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0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0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0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0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0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0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0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0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0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0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0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0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0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0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0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0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0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0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0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0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0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0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10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0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0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0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0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10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0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0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0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0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0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0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0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0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0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0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0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0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0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0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0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0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0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0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0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0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0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0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0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0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10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0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0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0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0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0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0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0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0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10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0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0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0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0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0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0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0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0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0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0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0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0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0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0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0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0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0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0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0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0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0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0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0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0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0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0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0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0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0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0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0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0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0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0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0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0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0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0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0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0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0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0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0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0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0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0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0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0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0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0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0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0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0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0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0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10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0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0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0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0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0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0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0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0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0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0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0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0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0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0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0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0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0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0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0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0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0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0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0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0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0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10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0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0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0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0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0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0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0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0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0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0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0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0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0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0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0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0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0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0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0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0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0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10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0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0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0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0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0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0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0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0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0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0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0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0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0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0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0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0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0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0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0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0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0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0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0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0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0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0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0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0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0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0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0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0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0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0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0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0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0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0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0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0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0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0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0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0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0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0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0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0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0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0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0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0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0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0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0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0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0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10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0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10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0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0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0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0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0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0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0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0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0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10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0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0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0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0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0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0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10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0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0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0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0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0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0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0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0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10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0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0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0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0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10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0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0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0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0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0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0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0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0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0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0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0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0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0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0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0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0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0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10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0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0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0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0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0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0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0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0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0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0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0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0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0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0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0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0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0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0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0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0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0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0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0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0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0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0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0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0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0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0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0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0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0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0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0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10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0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0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0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0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0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0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0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0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0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0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0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0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0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10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0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10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0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0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0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0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0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0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0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0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0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0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0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0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0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0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0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0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0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0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0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0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0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0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0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0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0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10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0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0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0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0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0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0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0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0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0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0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0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0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0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0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0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0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0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0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0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0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0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10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0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0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10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0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0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0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0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0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0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0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0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0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0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0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0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10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0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0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0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0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0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0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0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0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0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0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0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0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0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0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0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0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0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0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0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0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0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0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0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0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0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0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0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0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10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0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0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0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0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0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0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0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0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0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0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0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0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0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0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0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0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0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0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0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0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0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0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0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0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0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0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0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0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0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0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0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0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0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10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0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0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0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0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0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0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0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0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0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0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0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0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0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0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0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0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0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0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0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0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0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0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0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0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0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0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0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0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0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0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0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0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0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0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0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0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0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0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0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0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0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0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0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0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0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0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10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0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0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0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0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0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10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0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0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0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0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0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0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0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0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0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0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0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0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0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0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0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0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0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0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0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0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0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0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0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0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0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0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0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0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0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0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0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0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0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0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0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0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0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0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0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0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0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0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0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0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0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0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0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0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0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0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0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0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0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0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0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0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10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0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0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0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0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0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0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0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0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0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0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0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0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0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0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0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0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0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0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0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0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0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0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0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0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0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1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1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1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1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1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1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1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1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1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1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1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1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1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1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1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1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1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1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1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1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1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1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1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1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1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1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1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1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1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1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1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1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1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1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1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11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1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1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1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1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1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1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1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1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1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1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1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1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1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1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1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1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1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1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1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1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1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1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1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1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1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1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1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1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1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1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1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1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1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1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1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1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1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1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1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1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1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1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1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1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1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1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1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1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1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11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1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1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1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1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1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11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1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1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1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1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1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1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1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1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11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1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1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1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1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11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11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1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1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1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1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1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1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1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1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1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1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1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1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1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1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1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1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1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1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1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1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1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1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1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1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1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1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1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1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11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1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1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1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1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1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1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1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1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1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1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1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1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1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1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1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1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1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1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1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1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1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1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1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1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11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1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1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1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1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1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1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1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1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1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1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1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1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1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1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1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1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1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1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1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1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1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1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1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1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1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1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1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1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1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1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1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1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1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1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1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1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1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1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1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11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11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1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1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1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1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1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11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1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11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1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1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1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1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1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1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1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1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1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1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1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1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1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1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1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1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1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1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11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1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1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1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1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1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1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1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1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1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1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1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1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1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1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1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1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1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1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1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1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1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1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1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1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1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1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1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1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1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1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1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1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1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1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1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1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11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1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1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1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11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1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1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1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1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1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1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1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1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1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1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1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1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1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1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1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1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1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1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1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1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1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1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1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1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1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11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1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1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1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1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1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1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1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1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1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1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1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1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1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1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1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1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1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1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1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1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1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1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1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1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1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1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1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1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1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1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1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1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1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1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11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1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1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11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1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1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1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1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1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1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1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1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1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1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1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1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1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1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1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1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1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11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1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1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1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1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1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1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1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1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1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1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1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1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1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1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1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11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1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1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1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1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1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1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1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1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1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1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1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1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1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1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1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1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1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1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11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1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1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1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1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1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1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1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1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1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1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1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1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1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1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1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1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1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1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11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1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1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1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1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1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1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1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1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1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1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1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1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1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1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1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1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1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1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1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1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1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1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1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1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1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1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1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1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1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1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1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1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1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1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1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1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1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1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11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1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1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1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1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1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1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1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1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1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1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1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1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1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1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1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1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1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1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1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1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1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1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1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1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1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1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1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1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1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1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1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1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1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1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1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1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1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1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1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1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1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1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1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1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1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11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1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1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1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1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1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1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1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1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1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1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1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1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1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1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1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1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1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1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1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1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11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1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1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1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1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11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1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1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1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1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1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1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1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1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1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1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1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1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1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1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1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1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1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1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1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1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1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1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1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1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1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1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1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1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1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1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1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1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1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1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1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1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1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1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1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1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1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1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1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1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1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1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1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1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1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1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1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1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1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1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1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1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1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1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1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1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1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1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1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1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1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1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1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1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1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1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1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1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1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1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1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1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1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1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1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1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1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1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1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1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1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1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1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1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1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1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1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1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1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1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1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1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1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1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1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1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1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1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1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1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1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1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1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1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1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1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1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1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1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1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1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1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1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1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1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1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1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1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1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1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1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1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1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1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1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1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1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1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1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11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1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1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1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1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1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1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1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1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1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1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1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1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1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1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11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1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1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1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1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1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1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1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1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1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1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1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1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1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1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1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1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1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1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1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1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1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1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1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11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1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1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1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1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1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1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1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1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1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1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1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1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1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1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1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11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1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1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1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1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1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1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1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1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1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1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1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1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1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1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1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1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1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1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1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1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1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1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1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1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1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1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1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1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1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1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1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1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1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1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1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1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1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1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1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1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1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1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1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11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1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1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1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1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1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1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1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1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1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1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11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1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1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1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1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1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1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1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1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1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1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1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1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1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1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1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1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1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1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1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1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1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1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1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1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1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1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1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1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1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1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1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1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1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1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1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1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1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1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1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1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1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1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1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1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1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1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1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1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1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1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1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1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1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1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1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1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1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1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1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1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1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1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1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1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1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1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1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1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1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1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1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1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1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1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1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1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1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1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1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1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11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1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1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1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1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1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1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1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11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1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1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1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1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1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1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1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1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1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1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1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1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1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1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1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1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11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1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1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1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1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1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1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1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1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1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1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1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1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1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11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11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1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1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1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1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1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1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1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1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1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1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1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1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1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1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1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1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1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1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1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1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1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1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1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1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1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1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1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1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1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1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1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1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1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1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1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1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1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1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1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1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1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1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1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1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1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1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1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1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1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1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1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1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1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1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1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1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1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1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1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1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1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1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1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1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1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1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1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1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1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1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11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11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1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1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2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2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2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2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2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2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2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2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2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2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2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2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2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2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2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2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2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2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2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2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2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2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2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2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2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2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2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2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2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2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2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2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2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2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2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2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2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2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2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2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2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2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2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2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12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2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2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2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2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2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2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2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2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2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2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2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2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2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2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2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2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2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2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2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2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2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12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2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2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2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2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2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2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2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2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2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2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2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2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1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2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2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2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2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2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12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2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2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2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2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2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2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2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2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2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2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2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2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2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2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2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2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2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2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12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2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2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2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2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2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12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2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2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2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2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2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2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2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2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2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2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2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2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2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2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2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2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2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2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2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2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2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2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12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2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2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2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12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2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2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2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2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2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2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2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2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2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2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2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2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2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2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2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2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2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2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2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2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2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2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2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2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2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2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2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2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2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2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2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2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2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2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2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2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12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2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2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2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2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2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2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2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2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2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2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2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2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2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2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2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2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2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2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2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2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12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2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2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2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2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2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2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2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2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2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2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2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2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2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2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2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2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2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2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12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2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2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2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2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2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12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2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2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2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2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2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2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2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2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2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2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2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2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2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2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2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2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2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2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2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2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2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2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2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2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2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2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2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2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2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2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2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2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2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2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2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2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12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2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2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2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2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2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2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2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2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2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2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2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2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2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2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2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2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2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2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2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2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2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2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2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12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2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2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2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12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2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2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2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2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2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2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2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2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2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2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2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2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2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2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2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2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2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2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2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2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2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2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2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2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12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2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2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2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2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2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2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2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2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2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2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2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2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2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2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2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2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2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2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2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2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2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2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2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2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2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2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2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2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2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2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2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2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2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2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2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2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2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2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2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2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2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2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2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2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2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2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2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2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2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2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2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2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2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2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2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2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2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2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2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2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2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2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2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2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2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2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2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2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2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2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2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2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12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12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2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2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2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2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2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2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2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2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2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2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2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2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2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2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2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2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2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2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2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2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2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2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2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2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2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2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2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2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2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2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2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2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2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2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2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2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2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2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2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12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2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2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2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2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12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2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2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2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2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2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12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12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2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2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2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2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2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2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2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2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2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2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2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2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2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2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2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2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2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2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2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2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2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2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2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2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2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2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2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2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2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2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2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2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2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12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2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2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2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2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2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2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2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2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2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2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2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2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2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2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2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2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2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2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2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2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2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2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2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2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2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12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2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2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2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2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2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2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2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2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2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2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2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2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2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2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2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12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12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2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12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2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2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2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2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2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2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2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2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2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2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2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2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2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2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2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2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2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2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2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2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2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2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2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2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12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2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2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2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2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2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12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2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2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2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2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2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2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2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2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2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2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2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2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2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2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2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2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2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2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2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2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2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2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2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2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2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2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2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2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2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2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2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2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2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2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2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2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2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2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2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2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2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2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2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2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2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2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2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2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2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2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2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2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2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2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2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2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2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2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2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2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2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2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2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2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2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2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2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2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2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2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2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2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2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2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2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2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2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2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2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2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2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2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2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2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2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2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2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2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2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2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2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2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2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2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2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2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2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2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2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2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2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2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2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2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2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2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2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2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2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2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2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2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2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2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2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2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2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2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2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2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2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2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12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2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2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2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2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2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2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2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2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2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2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2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2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2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2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12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2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2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2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2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2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2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2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2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2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2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2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2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2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2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2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2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2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2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2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2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2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2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2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2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2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2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2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2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2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2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2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2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2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2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2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2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2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2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2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2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2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2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2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2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2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2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2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2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2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2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2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2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2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2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12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2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2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2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2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2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2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2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2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2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2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2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2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2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2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2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2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2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2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2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2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2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2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2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2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2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2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2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2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2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2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2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2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2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2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2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2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2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2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2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2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2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2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2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2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2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2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2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2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2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2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2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2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2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2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2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2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2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2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2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2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2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2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2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12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2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2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12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2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2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2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2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2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2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2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2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2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2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2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2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2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2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2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2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2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2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2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2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12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2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2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2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2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2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2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12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12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2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2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2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2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2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2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2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2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2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2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2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2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2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2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2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2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2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2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2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2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2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2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2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2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2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2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2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2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2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2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2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2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2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2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2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2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2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2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2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2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2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2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2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2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2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2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2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2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2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2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2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2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2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2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2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2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2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2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2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2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2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2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2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2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2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2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2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2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2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2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2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2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2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2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2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2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2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2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2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2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2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2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2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2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2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2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2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2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2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2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2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2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2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2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2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2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2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2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2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2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2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12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2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2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2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2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2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2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2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2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2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2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2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2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2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2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2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2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12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2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2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2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2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2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2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2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2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2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2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2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12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2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2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2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2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2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2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2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2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2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2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2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2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2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2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2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2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2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2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2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2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12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2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2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2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2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2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2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2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2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2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2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12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2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2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2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2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2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2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2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2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2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2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2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2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2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2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2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2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2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2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2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2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2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2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2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2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2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2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2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2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2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12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2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2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2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2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2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2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2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2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2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2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2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2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2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2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2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2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2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2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2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2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2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2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2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2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2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2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2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2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12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2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2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2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2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P11" authorId="0" shapeId="0" xr:uid="{00000000-0006-0000-0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1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1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1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1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1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1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1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1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1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1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1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1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1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1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1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1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1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1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1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1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1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1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1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1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1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1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1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1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1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1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1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1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1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1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1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1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1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1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1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1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1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1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1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1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1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1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1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1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1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1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1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1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1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1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1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1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1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1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1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1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1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1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1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1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1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1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1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1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1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1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1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1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1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1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1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1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1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1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1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1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1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1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1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1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1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1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1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1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1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1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1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1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1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1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1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1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1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1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1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1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1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1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1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1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1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1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1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1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1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1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1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1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1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1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1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1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1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1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1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1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1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1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1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1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1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1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1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1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1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1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1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1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1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1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1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1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1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1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1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1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1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1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1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1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1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1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1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1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1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1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1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1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1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1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1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1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1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1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1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1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1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1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1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1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1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1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1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1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1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1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1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1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1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1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1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1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1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1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1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1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1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1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1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1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1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1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1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1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1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1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1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1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1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1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1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1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1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1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1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1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1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1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1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1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1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1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1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1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1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1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1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1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1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1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1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1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1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1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1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1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1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1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1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1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1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1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1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1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1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1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1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1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1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1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1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1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1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1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1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1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1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1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1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1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1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1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1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1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1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1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1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1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1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1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1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1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1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1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1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1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1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1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1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1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1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1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1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1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1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1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1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1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1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1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1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1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1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1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1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1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1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1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1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1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1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1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1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1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1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1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1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1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1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1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1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1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1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1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1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1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1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1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1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1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1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1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1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1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1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1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1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1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1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1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1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1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1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1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1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1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1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1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1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1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1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1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1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1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1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1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1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1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1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1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1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1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1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1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1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1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1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1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1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1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1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1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1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1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1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1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1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1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1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1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1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1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1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1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1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1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1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1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1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1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1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1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1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1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1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1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1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1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1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1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1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1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1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1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1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1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1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1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1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1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1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1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1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1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1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1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1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1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1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1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1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1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1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1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1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1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1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1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1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1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1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1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1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1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1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1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1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1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1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1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1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1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1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1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1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1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1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1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1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1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1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1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1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1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1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1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1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1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1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1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1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1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1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1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1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1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1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1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1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1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1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1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1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1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1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1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1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1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1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1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1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1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1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1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1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1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1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1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1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1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1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1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1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1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1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1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1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1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1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1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1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1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1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1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1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1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1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1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1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1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1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1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1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1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1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1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1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1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1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1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1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1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1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1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1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1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3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3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3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3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3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3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3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3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3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3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3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3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3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3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3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3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3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3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3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3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3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3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3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3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3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3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3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3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3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3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3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3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3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3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3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3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3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3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3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3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3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3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3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3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3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3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3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13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3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3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3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3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3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3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3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3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3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13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3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13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3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3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3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3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3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3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3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3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3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3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3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3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3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3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3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3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3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3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3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3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3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3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3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3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3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3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3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3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3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3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3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3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3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3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3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3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3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3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3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3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3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3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3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3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3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3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3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3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3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3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13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13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3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3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3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3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3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3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3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3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3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3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3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3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3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3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3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3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3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3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3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3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3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3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3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3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13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3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13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3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3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3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3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3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3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3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3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3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3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3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3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3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3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3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3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13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3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3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3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3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3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3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3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3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3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3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3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3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3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3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3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3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3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3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3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3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3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3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3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3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3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3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3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3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3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3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3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3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13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13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3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3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3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13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3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3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3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3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3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3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3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3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3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3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3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3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3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3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3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3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3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3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3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3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3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3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3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3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3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3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3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3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3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3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3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3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3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3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3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3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3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3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3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3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3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3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3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3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3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3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3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3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3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3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3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3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3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3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3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3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3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3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3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3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3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3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3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3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3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13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3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3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3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3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3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3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3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13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3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3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3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3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3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3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3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3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3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3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3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3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3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3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3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3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3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3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3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3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3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3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3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3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3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3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3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3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3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3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3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3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3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3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3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3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3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3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3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3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3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3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3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3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3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3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3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3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3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3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3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3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3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3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13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3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3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3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3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3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3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3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3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3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3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3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3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3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3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13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3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3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3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3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3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3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3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3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3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3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3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3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13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3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3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3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3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3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3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3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3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3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3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3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3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3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3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3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3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3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3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3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3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3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3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3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3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3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3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3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3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3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13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3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3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3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3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3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3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3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3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3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3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3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3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3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3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3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3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3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3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3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3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3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3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3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3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13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3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3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3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3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3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3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3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3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3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3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3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3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3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3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3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3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3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3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3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3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3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3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3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3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3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3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3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3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3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3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3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3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3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3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3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3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3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3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3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3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3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3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3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3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3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3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3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3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13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3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3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13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13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3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3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3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3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3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3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3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3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3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3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3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3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3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13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3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3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3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3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3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3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3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3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3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3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3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3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3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3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3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3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3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3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3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3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3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3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3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3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13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3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3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3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3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3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3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3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3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3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3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3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3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3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3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3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3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3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3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3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3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3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3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13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3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3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3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3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3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3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3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3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3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3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3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3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3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3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3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3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3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3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3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3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3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3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3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3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3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3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3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3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3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3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3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3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3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3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3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3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3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3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3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3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3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3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3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3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3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3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3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3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3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3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3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3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3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3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3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3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3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3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3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3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3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3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3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3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3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13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3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3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3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3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13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3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3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3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3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3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3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3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3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3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3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3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3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3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3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3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3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3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3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3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3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3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3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3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3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3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3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3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3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3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3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3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3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3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3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3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3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3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3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3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3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3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3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3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3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3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3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3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3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3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3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3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3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13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3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3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3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3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3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3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3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3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3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3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3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3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3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3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3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13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3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3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3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3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3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3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3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3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3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3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13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3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3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3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3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13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3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3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3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3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3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3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3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3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3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3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3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3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3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3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3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3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3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13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3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3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3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3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3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3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3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3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3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3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3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3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3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3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3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3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3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3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3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3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3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3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3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3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3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3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3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3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3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3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3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3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13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3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3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3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3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13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3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3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13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3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3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3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3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3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3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3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3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3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3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13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3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3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3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3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3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3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3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3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3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3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3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3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3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3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3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3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3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3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3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3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3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13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3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3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3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3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3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3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3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3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3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13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3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3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3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3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3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3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3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3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3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3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3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3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3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3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3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3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3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3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3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3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3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3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3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3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3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3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3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3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3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3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3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3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3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3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3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3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3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3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3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3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3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3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3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3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3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3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3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3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3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3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3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3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3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3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3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3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3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3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3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3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3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3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3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3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3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3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3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3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3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3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3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3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3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3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3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3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3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3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3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3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3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3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3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3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3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3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3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3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13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3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3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3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3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3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3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3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3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3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3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3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3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13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3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3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13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3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13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13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3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3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3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3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3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3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3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3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3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3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3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3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3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3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3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3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3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3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3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3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3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3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3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3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13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3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3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3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3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3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3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3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3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3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3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3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3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3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3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3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3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3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3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3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3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3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3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3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3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3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3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3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3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3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3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3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3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3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3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3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3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3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3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3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3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3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3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3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3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3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13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3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4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4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4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4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4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4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4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4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4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4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4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4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4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4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4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4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4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4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4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4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4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4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4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4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4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4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4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4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4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4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4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4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4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14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14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4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4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4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4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4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4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4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4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4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4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4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4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4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4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4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4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4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4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4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14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4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14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4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4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4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4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4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4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4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4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14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4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4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4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4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4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4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14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4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14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4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4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4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4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4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4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14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4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4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4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4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4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4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4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4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4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4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4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4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4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4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4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4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4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4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4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4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4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4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4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4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4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4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4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4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4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4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4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4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4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14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4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4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4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4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4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14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14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4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4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4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4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4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4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4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4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4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4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4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4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4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4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4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4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14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4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4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4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4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4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4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4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4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4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14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4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4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4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4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4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4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4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4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4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4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4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4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4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4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4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4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4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4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4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4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4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4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4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4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4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4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4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4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4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4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4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4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4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4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4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4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4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4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4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14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4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4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4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14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4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4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4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4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4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4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4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4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4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4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4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4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4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14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4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4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4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4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4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4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4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4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4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4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4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4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4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4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4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4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4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4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4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4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4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4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4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4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4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4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4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4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4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4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4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4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4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4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4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4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4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4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4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4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4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4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4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4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4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4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4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4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4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4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14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4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4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4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4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4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4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4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4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4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4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4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4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4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4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4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14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4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4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4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4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4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4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4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4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4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14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14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4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4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4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4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4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4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4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4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4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4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4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4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4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4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4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4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4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4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4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4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4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4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4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4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4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4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4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4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4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4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4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4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4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4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4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4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4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4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4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14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4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4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4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4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4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4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4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4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4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4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4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4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4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4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4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4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4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4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4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4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4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14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4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4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4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4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4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4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4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4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14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14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4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14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4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4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4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4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4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4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4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14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4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4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4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4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4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4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4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4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4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4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4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4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4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4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14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4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4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4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4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4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4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4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4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4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4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4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4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4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4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14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4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4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4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4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4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4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4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4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4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4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4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4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4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4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4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4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4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4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4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4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4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4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4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4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4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4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4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4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4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14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4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4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4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4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14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4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4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4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4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4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4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4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4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4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4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4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4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4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4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4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4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4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4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4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4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4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4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4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4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4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4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4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4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4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4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4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4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4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4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4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4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4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4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4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4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4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4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4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4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4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4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4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4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4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4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4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4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4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4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4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4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4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4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4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4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4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4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4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4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4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4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4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4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4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4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4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4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4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4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14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4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4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4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4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4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4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4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4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4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4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4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4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4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4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14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4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4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14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4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4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4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4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4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4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4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4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4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4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4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4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4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4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4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4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4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4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4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4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4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4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4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4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4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4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4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4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4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4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4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4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4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4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4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4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4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4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4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14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4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4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4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4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4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4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4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4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4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4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4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4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4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4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4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4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4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4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4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4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4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4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4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4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4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4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4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4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4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4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4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4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4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4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4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4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4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4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4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4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4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4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4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4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4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4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4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4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4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4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4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4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4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4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4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4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4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4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4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4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4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4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4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4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4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4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4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4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4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4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4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4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4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4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4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4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4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4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4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4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4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4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4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4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4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4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4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4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14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4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4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4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4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4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4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4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4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4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14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4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4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4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4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14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4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4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4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4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4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4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4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4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4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4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14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4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14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4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4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4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4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4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4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4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4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4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4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4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4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4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4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4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4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4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4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4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4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4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4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4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4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4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4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4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4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4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4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4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14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4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4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4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4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4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4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4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4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4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4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4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4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4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4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4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4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4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4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4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4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4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4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4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4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4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4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14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4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4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4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4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4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4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4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4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4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4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4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4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4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14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4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4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4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4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4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4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4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4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4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4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4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4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4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4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4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4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4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4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4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4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4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4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4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4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4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4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4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4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4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4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4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4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4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4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4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14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4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4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4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4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4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4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4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4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4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4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4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4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4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4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4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4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4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4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4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4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4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4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4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4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4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14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4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4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4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4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4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4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4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14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4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4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14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4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4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4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4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4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4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4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4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4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4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4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14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4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4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4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4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4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4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4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4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4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4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14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4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4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4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4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4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4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4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4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4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4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4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4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4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4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4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4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4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4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4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4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4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14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4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4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4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4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4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4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4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4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4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4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4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4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4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4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4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4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4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4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4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4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4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4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4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4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4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4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4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4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4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4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4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4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4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4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4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14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4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4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4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4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4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4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4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4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4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4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4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4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4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4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4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4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4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4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4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4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4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4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4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4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4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4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4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4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4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4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4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4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4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4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4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4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4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4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4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4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4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4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4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4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4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4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4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4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4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4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4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4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4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4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14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4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4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4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14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4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14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4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4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4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4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4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14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4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4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14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4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4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4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14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4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4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4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4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4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4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14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4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4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14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4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4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4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4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4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4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4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4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4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4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4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4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4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4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4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4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4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4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4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4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4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4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4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4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4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4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4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4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14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4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4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14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4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4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4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4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4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4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4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4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4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4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4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4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14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4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4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4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4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4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4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4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4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4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4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4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4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4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4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4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4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4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4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4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4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4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4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4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4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4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4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4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4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4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4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5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5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15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5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5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5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5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5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5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5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5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5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5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5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5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5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5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5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5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5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5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5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5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5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5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5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5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5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5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5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5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5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5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5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5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5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5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5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5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5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5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5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5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5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5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5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5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5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5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5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5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5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5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5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5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5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5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5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5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5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5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5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5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5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5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5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5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5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5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5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5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5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5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5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5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5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5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5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5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5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5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5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5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5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5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5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5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5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5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5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5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5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5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5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5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5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5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5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5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5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5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5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5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5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5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5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5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5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15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5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5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15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5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5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5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5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5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5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5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5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5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5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5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5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5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5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5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5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5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5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5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5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5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5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5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5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5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5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5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5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5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5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5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15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5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15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5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5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5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5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5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5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5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5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5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5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15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5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5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5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5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5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5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5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5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5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5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5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5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5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5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5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5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5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5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5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5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5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5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5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5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5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5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5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5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5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5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5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5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5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5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5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5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5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5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5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15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5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5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5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15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5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15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5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5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5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5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5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5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5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5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5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5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5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5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5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5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5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15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5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5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5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5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5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5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5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5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5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5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5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5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5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5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5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15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5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5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5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5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5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5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5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5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5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5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5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5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5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5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5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5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5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5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5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5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5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5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5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5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5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5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5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5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5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5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5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5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5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5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5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5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5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5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15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5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5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5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5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5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5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5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5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5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5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5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5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5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5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5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5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5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5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5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5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5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5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5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5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5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5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15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5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5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5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5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5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5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5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5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5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5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5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15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5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5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5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5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5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5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5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5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5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5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5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5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5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5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5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5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5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5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5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5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5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5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5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5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5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5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5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5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5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5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5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5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5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5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5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5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5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5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5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5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5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5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5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5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5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5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5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5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5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5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5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5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5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5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5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5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5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5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5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15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5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5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5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5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5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5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5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5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5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5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5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5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5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5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5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5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15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5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15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5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5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5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5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5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5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5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5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5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5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5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5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5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5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5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5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5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5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5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5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5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5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5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15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5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5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5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5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5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5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5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5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5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5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5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5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5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5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15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5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5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5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5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5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5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5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5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5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5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5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5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5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5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5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5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5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5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5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5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5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5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5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5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5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5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5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5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5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5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5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5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5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5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5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5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5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5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5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5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5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5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5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5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5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5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5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5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5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5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5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5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5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5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5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5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5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5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5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5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5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5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5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5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5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5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5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5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5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15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5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5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5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5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5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5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5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5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5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5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5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5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5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5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5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5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5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5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5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5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5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5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5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5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5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5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5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5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5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5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5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5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5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5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5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5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5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5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5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5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5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5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5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5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5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5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5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5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5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5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5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5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5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5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5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5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5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5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5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5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5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5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5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5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5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5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5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5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5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5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5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5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5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5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5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5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5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5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5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5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5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5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15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5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5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5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15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5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5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15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5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5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5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5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5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5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5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5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5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5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5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5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5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5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5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15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5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5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5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5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5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5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5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5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5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5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5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5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5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5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5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5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5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5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5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5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5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5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5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5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5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5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5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5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5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5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5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5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5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5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5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5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5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5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5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5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5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5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5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5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5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5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5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5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5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5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5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5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5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5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5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5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15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5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5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5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5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5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5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5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5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5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5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5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5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5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5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15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5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5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5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5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5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5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5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5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5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5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5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5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5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5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5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5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5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5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5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5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5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5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5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5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5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5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5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5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5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15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5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5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5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5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5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5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5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5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5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5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5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5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5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5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5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5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5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5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5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5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5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5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5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5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5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5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5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5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5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5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5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5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5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15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5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5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5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5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5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5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5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5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5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5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5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5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5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5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15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5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5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5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5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5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5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5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15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5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5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5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5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5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5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5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5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5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5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5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5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5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5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5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5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5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5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5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5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5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5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5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5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5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5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5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5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5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5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5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5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5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5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5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5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5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5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5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5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5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5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5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5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5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5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5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5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5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5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5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5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5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5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5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5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5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5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5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5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5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15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5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5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5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5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5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5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5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5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5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5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5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5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5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5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5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5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5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5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5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5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5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5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5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5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5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5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5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5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5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5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5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5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5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5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5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5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5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5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5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5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5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5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5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5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5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5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5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5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5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5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5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5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5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5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5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5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5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5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5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5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5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5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5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5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5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5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15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5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5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5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5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5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5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5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5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5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5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5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5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5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5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5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5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5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5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5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5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5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5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5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5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5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5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5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5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5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5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5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5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5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5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5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5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5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5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5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5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5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5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5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5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5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5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5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5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5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5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5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5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5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5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5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5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5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5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5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5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5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5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5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5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5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5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5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5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5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5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5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5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5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5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5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5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5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5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5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5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5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5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5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5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5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5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5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5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5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5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5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5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5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5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5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5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5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5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5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5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5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5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5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5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5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5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15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5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15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5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5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15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5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5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15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5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5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5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5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5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5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5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5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5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15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5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5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5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5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5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5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5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5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5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5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5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5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5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5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5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5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5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5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5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5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5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5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5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5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5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5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5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5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5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5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5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5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5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5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5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5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5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5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5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5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5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5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5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5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5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5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5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5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5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5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5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5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5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5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5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5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500-00003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5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5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5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5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5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5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5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5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5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5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5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5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5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5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5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5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5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5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5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5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5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5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5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5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15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5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500-00005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5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5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15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5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5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5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6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6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6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6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6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6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6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6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6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6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6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6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6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6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6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6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6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6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6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6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6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6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6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6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6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6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6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6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6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6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6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6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6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6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6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6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6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6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6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6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6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6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6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6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6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6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6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6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6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6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6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6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6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6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6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6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6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6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6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6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6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6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6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6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6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6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6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6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6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6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6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6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6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6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6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6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6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6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6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6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6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6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6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6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6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6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6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6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6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6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6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6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6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6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6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6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16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6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6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16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6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6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6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6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6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6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6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6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6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6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6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6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6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6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6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6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6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6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6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6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6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6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6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6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6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6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6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6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6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6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6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6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6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6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6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6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6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6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6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6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6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6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6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6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6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6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6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6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6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6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6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16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6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6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6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6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6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6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6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6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6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6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6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6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6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6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6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6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6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6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6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6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6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6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6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6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6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6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6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6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6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6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6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6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6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6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6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6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6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6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6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6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6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6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6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6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6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6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6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6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6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6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6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6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6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6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6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6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6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6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6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6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6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16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6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6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6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6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6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6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6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6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6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6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6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6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6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6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6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6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6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6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6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6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6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6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6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6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6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6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6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6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6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6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6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6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6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6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6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6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6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6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6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6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6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6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6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6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6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6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6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6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6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6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6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6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16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6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6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6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6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6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6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6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6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6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6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6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6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6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6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6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6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6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6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6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6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6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6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6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6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6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6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6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6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6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6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6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6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6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6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6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6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6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6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6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6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6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6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6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6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6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6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6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6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6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6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6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6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6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6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6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6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6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6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6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6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6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6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6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6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6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6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6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6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6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6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6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6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6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6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6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6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6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6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6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6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6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6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6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6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6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6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6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6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6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6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6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6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6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6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6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16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6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6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6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6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6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6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6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6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6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6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6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6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6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6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6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6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6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6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6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6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6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6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6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6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6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6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6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6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6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6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6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6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6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6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16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6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6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16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6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6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6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6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6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6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6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6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6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6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6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6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6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6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6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6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6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6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6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6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6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6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6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6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6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6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6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6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6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6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6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6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6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6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6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6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6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6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6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6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6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6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6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6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6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6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6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6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6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6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6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6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6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6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6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6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6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6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6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6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6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6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6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6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6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6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6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6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6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6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6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6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6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6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6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6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6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6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6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6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6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6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6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6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6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6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6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6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6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6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6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6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6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6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6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6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6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6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6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6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6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6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6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6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16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6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6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6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6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6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6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6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16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6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6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6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6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6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6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6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6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6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6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6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6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6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6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6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6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6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6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6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6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6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6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6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6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6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6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6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6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6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6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6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6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6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6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6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6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6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6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6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6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6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6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6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6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6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6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6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6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6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6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6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6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6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6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6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6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6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6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6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6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6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6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6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6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6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6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6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6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6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6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6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6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6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6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6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6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6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6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6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6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6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6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6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6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6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6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6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6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6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6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6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6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16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6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6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6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6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6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6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6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6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6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6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6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6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16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6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6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16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6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6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6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6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6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6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6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6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6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6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6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6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6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6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6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6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6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6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6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6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6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6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6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6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16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6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6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6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6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6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6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6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6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6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6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6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6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6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6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6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6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6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6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6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6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6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6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6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6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6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6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6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6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6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6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6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6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6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6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6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6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6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6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16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6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6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6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6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6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6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6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6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6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6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6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6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6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6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6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6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6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6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6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6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6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6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6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6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6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6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6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6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6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6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6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6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6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6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6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6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6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6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6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6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6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6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6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6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6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6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6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6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6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6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6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6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6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6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6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6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6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6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6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6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6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6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6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6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6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6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6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6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6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6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6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6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6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6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6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6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6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6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6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6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6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6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6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6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6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6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6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6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6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6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6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6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6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6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6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6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6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6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6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6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6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6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6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6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6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6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6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6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6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6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6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6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6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6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6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6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6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6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6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6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6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6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6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6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6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6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6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6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6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6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6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6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6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6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6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6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6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6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6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6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6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6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6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6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6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6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6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6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6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6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6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6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6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6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16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6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6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6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6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16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6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6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6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6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6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6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6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6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6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6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6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6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6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6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6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6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6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6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6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6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6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6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6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6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6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6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6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6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6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6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6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6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6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6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6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6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6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6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6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6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6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6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6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6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6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6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6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6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6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6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6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6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6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6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6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6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16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6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6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6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6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6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16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16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6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6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6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6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6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6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6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6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6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6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6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6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16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6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6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6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6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6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6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6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6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6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6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6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6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6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6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6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6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6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6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6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6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6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6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6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6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6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6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6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6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6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6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6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6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6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6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6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6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6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6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6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6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6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6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6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6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6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6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6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6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6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6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6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6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6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6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6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6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6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6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6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6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6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6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6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6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6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6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6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6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6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6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6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6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6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6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6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6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6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16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6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6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7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17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7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7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7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7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7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7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7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7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7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7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7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7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7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7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7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7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7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7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7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7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7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7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7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7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7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7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7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7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7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7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7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7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7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7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7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17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7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7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7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7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7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7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7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7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7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7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7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7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7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7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7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7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7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7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17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7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7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7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7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7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7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7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7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7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7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7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7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7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7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7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7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7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7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7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7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7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7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7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7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7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7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7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7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7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7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7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7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7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7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7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7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7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17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7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7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7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7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7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7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7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7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7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7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7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7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7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7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7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7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7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7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7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7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7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7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7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7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7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7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7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7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7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7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7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7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17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7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7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7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7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7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7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7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7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17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7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7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7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17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7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7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7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7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7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7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7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7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7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7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7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7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7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7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7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7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7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7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7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7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7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7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7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7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7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17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7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7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7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7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7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7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7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17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7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7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7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7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7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7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7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7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7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7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7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7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7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7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7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7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7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7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7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7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7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7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7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7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7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7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7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7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17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7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7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7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7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7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7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7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7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7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7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7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7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7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7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7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7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7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7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7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7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7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7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7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7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7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7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7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7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7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7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7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7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7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7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7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7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7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7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7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7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7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7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7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7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7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7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7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17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7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7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7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7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7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7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7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7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7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7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17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7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7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7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7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7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7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7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17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7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7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7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7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7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7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7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7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7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7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7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7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7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7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7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7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7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7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7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7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7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7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7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7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7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7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7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7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7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7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7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7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7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7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7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7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7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7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7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7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7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7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7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7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7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7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7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7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7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7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7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7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7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7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7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7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7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7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7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7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7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7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7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7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7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7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17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7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7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7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7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7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7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7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7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7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7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7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7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7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7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7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7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7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7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7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7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7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7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7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7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7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7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7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7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7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7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7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7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17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7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7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7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7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7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7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7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7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7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7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7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7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7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7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7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7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7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7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7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7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7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7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17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7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7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7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7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7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7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7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7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7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7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7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7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7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7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7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7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7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7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7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7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7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7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7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7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7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7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7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17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7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7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7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7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7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17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7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17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7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7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7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7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7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7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7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7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7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7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7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7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7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7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7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7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7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7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7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7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7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7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7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7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7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7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7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7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7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7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17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7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7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7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7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7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7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7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7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7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7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7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7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7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7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7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7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7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7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7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7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7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7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7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7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7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7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7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7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7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7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7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17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7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7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7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7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7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7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7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7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7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7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7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7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7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7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7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7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7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7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7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7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7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7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7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7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7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7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7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7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7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7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7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7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7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7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7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7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7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7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7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7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7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7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7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7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7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7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7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7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7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7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7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7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7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7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7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7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7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7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7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17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7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7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7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7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7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7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7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7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7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7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7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7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7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7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7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7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7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7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7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7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7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7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7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7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7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7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7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7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7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7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7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7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7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7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17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7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7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7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7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7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7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7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7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7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7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7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7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7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7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7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7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7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7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7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7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7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7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7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7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7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7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7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7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7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7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7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7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7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7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7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7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7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7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7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7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7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17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7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7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7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7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7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7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7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7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7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7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7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7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7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7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7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7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7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7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7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7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7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7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7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7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7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7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7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7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7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7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7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7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7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7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7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7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7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7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7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7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7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7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7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7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7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7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7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7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7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7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7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7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7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7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17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7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7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7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7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7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7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7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7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7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7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7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7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7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7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7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7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7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7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7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7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7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7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7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7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7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7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7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7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7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7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7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7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7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7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7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7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7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7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7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7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7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7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7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7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7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7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7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7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7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7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7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7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7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7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7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7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7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7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7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7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7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7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7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7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7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7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7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7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7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7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7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7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7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17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7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7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7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7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7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7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7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7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7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7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7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7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7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7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7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7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7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7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7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7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7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7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17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7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7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7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7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7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7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7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7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7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7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7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7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7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17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7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7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7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7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7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7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7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7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7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7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7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7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7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7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7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7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7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7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7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7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7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7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7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7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7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7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7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7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7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7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7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7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7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7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7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7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7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7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7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7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7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7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7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7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7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7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7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7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7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7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7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7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7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7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7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7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7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7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7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7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7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7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7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7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7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7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7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7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7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7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7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7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7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7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7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7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7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7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7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7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7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7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7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7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7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7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7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7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7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7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7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7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7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7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7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7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7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7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7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7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7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7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7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7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7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7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7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7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7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7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7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7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7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7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7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7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7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7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7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7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7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7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7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7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7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7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7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7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7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7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7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7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7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7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7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7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7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7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7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7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7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17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7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7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7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7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7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7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7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7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7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7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7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7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7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7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7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7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7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7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7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7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7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7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7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7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7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7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7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17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7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7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7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7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7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7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7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7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7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7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7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7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7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7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7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7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7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7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7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7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7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7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7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7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7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7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7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7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7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7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7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7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7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7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7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7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7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7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7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7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7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7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7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7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7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7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7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7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17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7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7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7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7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7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7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7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7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7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7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7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7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7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7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7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7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7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7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7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7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17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7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7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7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7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7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7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7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7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7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7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7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7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7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7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7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7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7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17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7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7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7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7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7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7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7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7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7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7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7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7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7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7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7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7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700-00003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7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7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7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7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7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7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7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7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7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7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7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7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7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7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17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7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7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7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7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7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7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7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7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7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7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7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7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7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7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7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7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7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7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7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7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700-00005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7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7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7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7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7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7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7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7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7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7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7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7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7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7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7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7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7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7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7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7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7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7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7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700-00007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700-00007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700-00007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7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7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700-00007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700-00007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700-00007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700-00007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700-00007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7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7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700-00007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700-00008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700-00008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700-00008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700-00008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700-00008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7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700-00008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700-00008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7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700-00008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700-00008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8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18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8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8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8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8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8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8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8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8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8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8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8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8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8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8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8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8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8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8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8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8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8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8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8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8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8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8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8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8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8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8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8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8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8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8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8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8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8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8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8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8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8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8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8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8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8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8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8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8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8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8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8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8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8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8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8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8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8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8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8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8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8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8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8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8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8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8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8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8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8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8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8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8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8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8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8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8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8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8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8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8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8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8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8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8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8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8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8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8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8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8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8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8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8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8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8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8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8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8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8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8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18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8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8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8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8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8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8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8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8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8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8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8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8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8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8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8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8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8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8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L11" authorId="0" shapeId="0" xr:uid="{00000000-0006-0000-0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2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2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2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2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2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2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2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2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2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2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2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2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2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2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2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2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2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2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2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2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2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2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2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2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2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2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2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2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2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2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2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2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2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2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2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2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2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2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2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2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2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2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2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2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2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2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2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2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2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2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2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2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2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2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2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2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2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2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2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2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2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2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2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2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2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2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2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2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2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2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2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2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2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2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2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2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2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2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2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2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2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2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2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2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2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2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2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2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2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2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2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2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2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2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2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2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2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2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2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2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2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2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2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2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2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2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2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2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2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2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2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2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2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2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2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2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2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2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2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2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2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2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2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2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2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2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2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2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2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2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2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2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2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2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2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2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2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2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2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2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2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2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2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2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2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2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2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2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2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2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2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2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2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2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2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2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2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2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2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2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2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2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2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2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2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2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2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2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2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2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2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2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2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2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2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2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2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2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2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2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2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2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2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2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2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2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2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2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2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2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2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2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2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2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2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2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2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2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2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2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2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2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2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2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2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2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2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2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2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2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2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2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2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2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2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2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2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2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2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2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2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2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2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2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2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2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2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2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2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2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2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2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2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2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2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2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2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2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2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2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2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2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2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2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2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2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2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2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2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2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2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2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2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2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2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2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2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2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2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2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2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2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2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2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2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2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2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2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2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2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2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2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2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2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2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2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2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2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2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2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2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2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2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2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2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2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2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2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2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2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2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2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2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2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2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2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2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2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2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2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2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2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2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2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2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2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2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2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2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2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2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2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2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2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2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2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2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2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2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2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2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2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2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2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2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2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2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2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2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2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2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2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2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2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2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2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2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2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2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2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2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2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2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2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2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2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2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2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2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2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2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2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2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2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2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2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2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2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2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2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2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2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2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2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2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2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2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2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2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2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2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2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2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2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2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2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2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2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2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2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2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2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2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2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2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2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2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2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2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2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2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2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2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2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2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2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2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2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2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2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2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2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2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2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2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2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2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2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2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2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2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2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2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2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2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2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2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2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2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2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2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2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2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2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2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2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2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2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3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3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3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3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3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3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3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3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3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3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3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3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3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3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3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3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3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3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3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3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3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3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3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3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3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3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3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3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3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3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3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3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3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3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3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3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3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3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3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3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3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3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3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3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3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3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3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3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3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3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3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3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3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3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3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3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3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3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3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3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3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3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3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3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3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3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3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3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3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3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3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3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3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3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3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3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3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3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3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3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3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3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3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3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3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3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3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3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3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3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3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3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3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3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3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3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3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3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3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3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3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3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3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3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3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3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3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3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3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3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3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3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3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3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3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3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3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3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3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3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3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3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3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3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3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3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3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3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3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3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3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3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3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3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3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3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3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3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3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3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3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3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3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3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3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3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3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3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3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3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3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3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3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3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3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3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3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3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3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3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3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3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3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3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3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3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3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3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3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3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3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3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3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3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3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3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3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3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3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3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3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3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3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3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3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3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3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3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3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3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3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3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3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3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3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3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3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3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3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3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3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3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3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3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3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3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3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3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3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3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3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3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3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3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3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3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3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3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3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3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3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3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3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3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3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3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3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3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3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3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3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3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3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3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3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3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3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3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3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3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3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3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3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3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3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3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3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3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3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3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3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3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3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3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3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3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3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3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3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3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3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3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3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3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3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3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3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3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3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3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3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3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3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3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3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3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3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3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3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3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3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3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3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3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3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3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3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3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3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3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3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3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3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3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3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3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3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3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3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3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3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3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3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3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3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3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3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3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3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3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3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3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3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3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3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3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3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3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3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3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3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3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3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3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3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3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3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3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3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3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3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3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3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3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3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3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3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3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3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3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3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3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3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3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3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3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3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3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3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3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3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3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3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3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3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3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3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3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3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3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3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3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3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3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3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3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3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3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3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3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3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3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3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3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3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3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3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3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3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3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3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3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3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3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3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3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3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3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3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3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3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3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3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3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3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3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3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3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3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3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3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3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3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3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3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3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3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3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3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3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3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3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3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3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3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3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3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3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3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3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3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3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3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3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3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3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3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3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3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3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3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3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3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3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3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3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3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3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3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3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3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3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3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3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3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3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3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3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3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3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3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3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3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3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3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3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3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3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3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3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3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3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3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3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3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3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3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3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3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3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3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3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4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4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4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4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4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4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4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4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4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4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4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4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4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4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4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4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4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4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4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4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4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4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4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4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4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4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4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4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4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4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4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4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4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4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4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4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4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4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4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4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4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4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4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4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4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4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4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4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4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4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4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4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4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4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4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4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4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4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4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4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4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4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4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4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4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4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4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4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4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4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4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4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4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4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4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4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4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4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4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4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4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4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4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4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4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4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4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4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4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4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4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4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4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4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4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4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4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4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4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4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4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4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4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4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4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4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4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4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4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4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4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4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4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4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4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4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4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4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4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4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4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4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4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4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4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4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4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4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4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4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4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4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4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4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4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4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4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4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4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4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4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4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4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4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4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4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4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4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4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4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4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4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4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4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4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4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4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4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4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4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4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4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4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4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4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4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4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4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4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4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4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4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4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4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4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4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4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4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4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4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4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4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4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4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4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4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4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4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4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4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4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4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4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4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4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4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4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4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4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4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4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4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4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4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4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4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4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4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4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4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4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4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4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4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4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4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4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4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4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4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4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4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4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4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4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4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4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4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4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4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4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4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4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4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4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4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4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4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4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4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4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4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4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4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4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4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4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4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4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4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4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4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4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4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4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4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4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4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4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4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4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4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4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4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4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4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4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4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4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4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4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4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4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4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4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4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4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4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4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4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4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4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4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4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4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4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4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4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4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4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4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4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4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4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4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4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4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4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4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4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4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4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4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4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4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4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4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4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4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4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4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4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4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4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4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4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4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4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4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4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4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4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4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4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4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4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4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4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4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4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4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4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4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4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4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4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4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4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4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4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4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4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4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4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4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4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4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4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4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4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4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4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4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4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4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4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4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4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4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4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4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4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4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4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4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4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4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4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4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4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4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4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4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4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4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4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4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4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4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4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4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4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4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4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4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4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4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4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4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4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4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4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4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4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4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4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4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4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4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4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4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4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4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4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4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4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4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4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4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4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4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4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4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4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4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4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4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4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4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4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4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4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4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4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4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4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4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4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4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4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4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4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4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4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4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4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4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4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4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4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4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4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4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4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4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4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4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4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4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4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4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4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4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4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4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4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4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4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4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4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4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4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4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4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4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4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4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4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4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4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4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4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4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4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4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4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4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4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4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4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4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4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4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4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4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4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4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4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4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4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4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4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4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4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4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4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4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4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4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4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4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4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4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4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4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4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4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4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4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4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4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4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4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4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4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4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4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4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4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4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4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4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4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4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4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4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4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4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4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4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4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4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4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4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4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4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4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4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4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4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4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4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4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4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4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4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4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4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4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4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4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4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4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4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4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4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4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4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4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4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4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4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4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4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4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4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4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4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4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4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4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4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4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4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4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4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4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4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4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4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4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4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4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4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4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4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4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4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4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4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4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4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4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4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4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4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4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4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4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4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4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4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4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4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4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4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4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4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4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4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4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4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4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4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4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4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4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4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4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4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4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4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4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4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4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4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4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4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4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4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4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4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4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4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4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4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4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4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4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4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4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4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4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4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4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4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4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4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4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4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4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4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4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4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4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4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4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4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4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4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4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4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4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4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4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4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4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4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4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4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4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4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4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4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4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4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4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4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4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4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4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4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4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4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4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4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4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4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4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4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4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4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4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4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4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4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4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4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4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4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4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4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4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4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4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4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4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4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4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4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4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4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4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4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4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4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4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4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4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4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4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4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4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4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5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5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5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5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5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5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5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5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5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5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5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5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5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5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5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5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5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5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5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5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5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5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5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5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5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5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5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5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5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5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5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5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5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5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5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5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5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5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5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5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5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5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5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5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5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5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5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5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5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5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5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5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5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5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5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5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5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5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5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5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5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5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5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5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5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5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5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5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5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5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5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5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5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5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5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5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5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5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5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5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5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5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5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5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5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5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5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5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5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5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5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5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5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5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5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5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5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5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5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5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5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5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5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5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5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5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5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5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5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5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5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5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5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5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5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5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5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5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5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5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5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5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5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5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5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5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5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5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5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5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5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5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5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5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5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5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5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5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5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5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5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5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5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5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5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5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5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5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5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5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5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5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5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5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5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5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5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5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5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5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5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5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5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5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5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5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5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5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5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5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5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5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5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5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5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5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5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5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5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5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5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5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5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5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5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5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5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5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5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5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5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5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5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5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5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5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5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5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5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5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5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5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5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5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5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5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5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5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5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5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5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5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5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5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5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5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5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5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5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5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5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5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5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5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5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5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5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5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5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5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5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5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5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5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5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5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5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5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5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5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5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5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5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5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5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5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5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5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5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5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5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5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5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5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5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5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5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5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5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5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5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5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5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5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5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5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5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5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5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5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5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5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5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5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5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5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5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5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5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5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5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5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5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5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5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5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5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5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5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5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5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5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5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5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5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5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5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5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5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5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5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5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5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5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5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5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5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5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5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5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5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5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5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5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5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5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5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5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5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5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5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5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5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5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5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5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5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5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5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5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5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5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5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5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5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5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5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5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5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5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5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5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5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5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5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5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5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5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5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5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5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5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5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5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5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5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5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5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5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5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5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5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5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5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5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5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5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5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5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5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5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5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5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5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5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5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5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5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5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5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5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5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5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5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5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5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5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5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5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5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5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5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5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5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5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5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5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5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5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5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5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5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5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5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5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5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5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5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5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5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5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5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5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5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5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5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5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5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5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5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5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5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5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5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5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5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5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5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5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5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5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5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5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5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5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5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5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5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5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5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5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5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5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5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5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5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5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5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5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5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5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5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5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5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5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5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5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5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5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5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5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5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5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5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5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5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5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5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5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5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5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5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5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5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5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5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5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5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5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5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5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5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5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5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5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5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5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5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5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5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5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5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5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5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5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5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5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5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5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5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5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5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5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5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5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5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5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5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5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5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5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5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5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5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5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5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5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5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5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5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5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5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5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5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5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5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5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5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5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5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5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5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5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5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5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5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5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5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5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5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5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5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5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5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5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5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5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5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5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5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5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5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5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5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5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5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5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5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5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5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5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5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5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5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5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5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5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5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5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5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5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5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5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5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5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5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5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5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5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5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5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5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5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5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5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5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5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5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5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5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5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5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5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5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5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5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5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5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5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5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5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5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5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5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5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5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5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5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5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5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5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5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5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5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5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5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5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5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5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5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5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5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5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5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5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5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5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5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5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5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5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5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5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5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5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5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5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5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5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5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5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5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5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5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5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5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5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5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5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5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5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5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5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5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5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5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5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5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5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5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5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5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5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5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5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5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5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5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5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5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5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5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5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5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5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5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5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5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5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5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5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5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5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5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5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5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5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5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5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5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5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5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5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5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5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5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5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5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5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5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5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5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5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5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5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5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5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5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5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5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5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5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5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5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6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6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6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6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6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6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6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6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6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6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6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6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6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6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6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6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6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6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6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6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6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6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6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6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6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6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6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6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6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6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6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6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6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6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6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6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6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6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6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6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6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6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6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6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6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6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6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6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6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6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6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6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6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6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6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6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6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6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6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6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6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6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6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6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6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6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6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6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6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6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6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6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6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6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6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6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6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6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6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6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6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6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6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6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6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6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6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6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6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6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6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6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6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6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6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6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6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6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6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6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6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6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6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6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6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6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6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6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6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6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6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6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6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6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6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6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6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6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6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6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6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6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6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6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6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6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6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6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6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6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6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6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6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6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6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6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6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6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6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6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6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6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6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6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6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6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6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6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6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6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6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6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6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6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6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6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6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6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6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6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6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6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6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6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6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6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6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6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6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6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6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6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6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6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6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6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6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6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6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6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6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6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6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6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6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6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6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6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6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6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6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6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6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6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6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6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6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6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6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6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6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6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6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6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6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6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6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6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6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6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6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6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6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6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6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6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6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6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6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6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6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6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6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6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6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6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6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6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6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6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6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6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6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6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6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6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6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6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6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6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6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6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6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6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6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6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6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6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6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6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6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6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6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6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6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6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6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6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6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6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6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6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6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6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6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6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6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6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6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6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6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6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6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6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6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6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6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6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6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6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6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6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6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6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6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6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6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6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6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6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6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6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6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6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6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6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6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6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6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6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6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6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6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6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6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6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6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6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6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6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6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6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6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6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6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6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6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6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6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6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6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6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6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6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6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6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6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6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6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6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6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6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6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6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6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6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6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6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6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6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6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6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6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6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6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6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6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6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6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6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6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6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6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6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6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6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6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6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6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6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6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6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6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6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6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6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6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6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6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6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6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6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6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6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6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6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6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6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6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6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6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6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6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6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6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6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6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6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6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6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6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6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6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6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6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6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6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6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6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6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6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6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6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6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6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6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6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6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6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6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6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6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6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6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6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6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6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6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6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6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6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6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6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6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6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6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6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6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6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6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6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6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6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6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6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6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6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6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6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6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6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6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6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6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6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6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6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6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6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6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6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6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6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6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6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6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6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6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6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6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6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6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6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6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6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6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6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6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6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6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6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6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6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6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6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6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6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6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6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6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6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6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6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6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6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6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6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6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6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6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6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6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6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6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6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6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6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6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6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6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6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6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6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6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6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6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6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6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6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6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6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6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6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6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6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6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6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6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6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6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6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6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6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6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6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6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6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6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6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6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6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6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6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6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6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6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6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6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6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6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6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6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6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6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6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6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6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6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6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6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6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6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6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6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6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6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6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6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6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6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6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6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6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6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6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6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6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6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6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6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6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6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6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6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6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6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6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6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6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6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6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6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6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6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6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6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6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6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6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6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6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6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6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6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6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6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6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6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6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6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6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6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6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6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6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6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6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6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6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6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6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6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6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6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6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6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6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6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6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6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6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6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6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6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6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6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6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6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6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6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6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6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6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6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6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6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6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6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6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6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6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6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6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6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6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6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6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6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6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6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6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6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6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6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6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6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6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6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6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6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6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6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6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6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6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6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6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6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6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6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6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6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6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6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6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6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6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6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6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6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6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6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6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6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6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6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6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6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6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6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6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6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6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6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6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6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6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6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6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6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6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6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6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6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6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6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6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6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6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6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6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6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6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6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6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6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6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6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6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6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6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6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6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6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6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6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6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6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6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6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6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6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6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6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6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6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6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6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6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6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6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6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6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6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6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6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6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7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7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7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7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7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7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7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7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7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7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7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7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7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7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7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7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7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7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7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7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7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7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7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7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7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7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7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7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7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7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7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7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7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7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7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7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7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7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7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7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7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7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7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7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7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7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7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7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7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7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7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7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7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7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7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7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7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7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7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7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7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7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7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7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7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7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7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7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7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7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7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7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7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7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7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7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7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7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7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7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7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7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7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7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7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7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7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7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7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7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7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7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7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7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7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7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7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7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7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7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7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7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7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7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7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7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7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7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7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7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7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7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7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7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7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7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7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7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7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7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7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7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7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7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7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7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7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7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7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7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7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7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7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7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7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7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7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7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7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7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7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7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7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7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7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7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7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7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7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7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7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7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7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7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7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7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7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7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7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7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7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7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7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7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7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7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7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7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7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7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7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7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7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7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7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7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7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7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7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7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7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7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7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7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7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7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7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7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7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7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7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7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7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7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7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7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7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7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7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7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7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7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7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7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7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7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7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7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7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7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7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7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7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7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7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7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7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7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7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7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7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7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7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7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7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7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7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7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7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7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7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7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7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7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7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7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7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7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7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7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7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7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7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7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7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7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7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7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7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7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7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7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7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7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7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7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7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7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7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7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7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7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7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7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7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7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7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7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7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7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7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7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7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7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7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7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7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7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7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7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7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7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7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7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7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7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7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7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7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7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7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7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7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7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7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7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7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7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7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7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7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7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7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7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7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7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7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7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7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7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7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7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7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7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7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7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7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7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7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7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7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7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7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7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7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7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7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7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7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7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7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7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7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7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7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7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7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7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7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7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7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7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7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7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7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7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7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7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7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7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7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7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7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7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7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7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7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7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7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7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7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7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7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7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7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7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7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7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7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7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7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7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7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7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7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7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7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7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7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7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7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7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7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7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7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7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7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7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7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7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7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7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7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7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7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7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7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7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7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7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7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7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7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7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7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7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7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7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7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7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7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7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7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7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7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7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7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7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7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7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7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7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7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7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7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7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7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7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7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7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7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7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7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7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7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7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7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7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7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7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7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7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7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7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7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7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7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7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7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7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7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7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7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7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7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7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7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7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7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7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7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7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7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7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7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7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7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7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7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7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7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7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7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7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7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7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7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7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7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7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7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7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7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7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7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7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7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7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7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7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7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7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7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7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7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7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7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7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7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7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7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7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7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7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7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7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7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7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7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7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7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7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7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7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7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7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7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7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7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7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7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7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7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7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7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7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7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7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7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7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7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7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7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7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7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7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7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7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7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7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7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7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7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7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7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7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7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7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7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7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7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7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7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7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7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7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7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7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7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7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7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7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7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7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7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7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7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7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7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7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7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7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7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7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7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7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7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7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7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7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7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7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7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7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7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7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7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7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7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7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7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7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7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7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7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7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7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7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7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7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7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7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7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7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7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7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7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7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7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7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7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7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7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7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7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7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7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7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7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7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7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7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7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7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7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7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7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7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7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7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7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7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7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7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7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7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7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7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7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7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7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7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7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7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7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7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7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7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7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7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7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7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7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7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7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7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7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7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7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7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7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7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7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7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7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7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7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7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7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7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7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7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7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7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7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7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7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7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7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7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7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7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7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7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7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7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7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7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7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7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7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7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7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7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7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7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7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7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7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7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7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7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7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7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7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7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7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7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7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7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7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7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7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7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7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7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7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7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7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7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7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7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7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7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7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7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7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7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7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7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7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7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7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7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7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7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7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7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7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7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7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7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7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7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7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7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7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7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7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7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7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7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7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7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7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7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7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7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7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7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7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7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7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7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7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7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7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7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7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7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7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7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7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7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7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7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7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7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7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7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7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7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7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7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7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7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7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7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7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7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7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7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7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7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7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7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7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7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7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7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7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7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7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7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7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7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7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7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7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7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7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7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7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7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7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7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O11" authorId="0" shapeId="0" xr:uid="{00000000-0006-0000-08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8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8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8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8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8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8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8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8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8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8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8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8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8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8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8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8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8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8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8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8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8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8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8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8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8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8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8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8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8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8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8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8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8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8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8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8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8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8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8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8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8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8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8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8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8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8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8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8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8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8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8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8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8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8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8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8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8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8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8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8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8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8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8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8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8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8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8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8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8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8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8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8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8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8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8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8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8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8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8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8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8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8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8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8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8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8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8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8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8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8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8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8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8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8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8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8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8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8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8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8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8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8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8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8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8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8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8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8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8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8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8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8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8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8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8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8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8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8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8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8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8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8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8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8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8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8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8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8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8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8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8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8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8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8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8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8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8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8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8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8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8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8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8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8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8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8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8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8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8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8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8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8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8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8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8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8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8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8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8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8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8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8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8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8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8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8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8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8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8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8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8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8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8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8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8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8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8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8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8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8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8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8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8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8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8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8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8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8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8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8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8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8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8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8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8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8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8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8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8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8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8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8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8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8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8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8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8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8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8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8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8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8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8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8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8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8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8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8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8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8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8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8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8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8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8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8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8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8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8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8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8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8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8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8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8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8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8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8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8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8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8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8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8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8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8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8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8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8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8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8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8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8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8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8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8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8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8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8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8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8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8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8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8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8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8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8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8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8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8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8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8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8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8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8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8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8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8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8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8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8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8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8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8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8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8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8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8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8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8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8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8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8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8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8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8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8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8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8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8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8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8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8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8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8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8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8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8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8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8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8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8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8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8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8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8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8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8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8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8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8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8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8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8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8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8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8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8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8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8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8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8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8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8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8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8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8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8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8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8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8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8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8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8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8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8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8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8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8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8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8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8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8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8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8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8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8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8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8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8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8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8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8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8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8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8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8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8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8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8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8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8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8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8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8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8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8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8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8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8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8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8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8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8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8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8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8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8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8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8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8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8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8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8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8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8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8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8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8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8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8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8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8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8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8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8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8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8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8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8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8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8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8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8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8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8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8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8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8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8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8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8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8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8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8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8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8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8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8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8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8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8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8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8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8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8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8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8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8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8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8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8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8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8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8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8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8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8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8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8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8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8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8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8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8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8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8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8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8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8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8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8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8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8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8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8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8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8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8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8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8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8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8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8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8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8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8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8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8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8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8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8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8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8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8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8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8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8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8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8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8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8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8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8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8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8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8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8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8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8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8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8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8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8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8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8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8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8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8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8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8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8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8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8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8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8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8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8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8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8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8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8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8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8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8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8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8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8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8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8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8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8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8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8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8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8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8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8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8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8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8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8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8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8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8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8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8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8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8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8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8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8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8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8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8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8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8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8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8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8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8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8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8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8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8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8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8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8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8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8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8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8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8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8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8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8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8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8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8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8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8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8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8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8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8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8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8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8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8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8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8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8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8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8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8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8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8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8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8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8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8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8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8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8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8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8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8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8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8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8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8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8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8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8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8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8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8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8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8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8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8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8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8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8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8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8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8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8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8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8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8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8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8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8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8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8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8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8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8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8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8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8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8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8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8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8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8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8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8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8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8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8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8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8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8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8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8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8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8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8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8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8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8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8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8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8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8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8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8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8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8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8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8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8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8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8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8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8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8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8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8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8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8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8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8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8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8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8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8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8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8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8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8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8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8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8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8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8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8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8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8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8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8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8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8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8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8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8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8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8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8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8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8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8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8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8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8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8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8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8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8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8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8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8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8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8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8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8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8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8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8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8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8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8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8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8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8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8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8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8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8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8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8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8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<sst xmlns="http://schemas.openxmlformats.org/spreadsheetml/2006/main" count="77146" uniqueCount="11694">
  <si>
    <t>Unemployed total ;  Persons ;</t>
  </si>
  <si>
    <t>Unemployed total ;  &gt; Males ;</t>
  </si>
  <si>
    <t>Unemployed total ;  &gt; Females ;</t>
  </si>
  <si>
    <t>&gt; Looked for full-time work ;  Persons ;</t>
  </si>
  <si>
    <t>&gt; Looked for full-time work ;  &gt; Males ;</t>
  </si>
  <si>
    <t>&gt; Looked for full-time work ;  &gt; Females ;</t>
  </si>
  <si>
    <t>&gt;&gt; Looked for both full-time and part-time work ;  Persons ;</t>
  </si>
  <si>
    <t>&gt;&gt; Looked for both full-time and part-time work ;  &gt; Males ;</t>
  </si>
  <si>
    <t>&gt;&gt; Looked for both full-time and part-time work ;  &gt; Females ;</t>
  </si>
  <si>
    <t>&gt;&gt; Looked for only full-time work ;  Persons ;</t>
  </si>
  <si>
    <t>&gt;&gt; Looked for only full-time work ;  &gt; Males ;</t>
  </si>
  <si>
    <t>&gt;&gt; Looked for only full-time work ;  &gt; Females ;</t>
  </si>
  <si>
    <t>&gt;&gt; Waiting to start a full-time job ;  Persons ;</t>
  </si>
  <si>
    <t>&gt;&gt; Waiting to start a full-time job ;  &gt; Males ;</t>
  </si>
  <si>
    <t>&gt;&gt; Waiting to start a full-time job ;  &gt; Females ;</t>
  </si>
  <si>
    <t>&gt; Looked for part-time work ;  Persons ;</t>
  </si>
  <si>
    <t>&gt; Looked for part-time work ;  &gt; Males ;</t>
  </si>
  <si>
    <t>&gt; Looked for part-time work ;  &gt; Females ;</t>
  </si>
  <si>
    <t>&gt;&gt; Looked for only part-time work ;  Persons ;</t>
  </si>
  <si>
    <t>&gt;&gt; Looked for only part-time work ;  &gt; Males ;</t>
  </si>
  <si>
    <t>&gt;&gt; Looked for only part-time work ;  &gt; Females ;</t>
  </si>
  <si>
    <t>&gt;&gt; Waiting to start a part-time job ;  Persons ;</t>
  </si>
  <si>
    <t>&gt;&gt; Waiting to start a part-time job ;  &gt; Males ;</t>
  </si>
  <si>
    <t>&gt;&gt; Waiting to start a part-time job ;  &gt; Females ;</t>
  </si>
  <si>
    <t>No job offers ;  Unemployed total ;  Persons ;</t>
  </si>
  <si>
    <t>No job offers ;  Unemployed total ;  &gt; Males ;</t>
  </si>
  <si>
    <t>No job offers ;  Unemployed total ;  &gt; Females ;</t>
  </si>
  <si>
    <t>No job offers ;  &gt; Looked for full-time work ;  Persons ;</t>
  </si>
  <si>
    <t>No job offers ;  &gt; Looked for full-time work ;  &gt; Males ;</t>
  </si>
  <si>
    <t>No job offers ;  &gt; Looked for full-time work ;  &gt; Females ;</t>
  </si>
  <si>
    <t>No job offers ;  &gt;&gt; Looked for both full-time and part-time work ;  Persons ;</t>
  </si>
  <si>
    <t>No job offers ;  &gt;&gt; Looked for both full-time and part-time work ;  &gt; Males ;</t>
  </si>
  <si>
    <t>No job offers ;  &gt;&gt; Looked for both full-time and part-time work ;  &gt; Females ;</t>
  </si>
  <si>
    <t>No job offers ;  &gt;&gt; Looked for only full-time work ;  Persons ;</t>
  </si>
  <si>
    <t>No job offers ;  &gt;&gt; Looked for only full-time work ;  &gt; Males ;</t>
  </si>
  <si>
    <t>No job offers ;  &gt;&gt; Looked for only full-time work ;  &gt; Females ;</t>
  </si>
  <si>
    <t>No job offers ;  &gt;&gt; Waiting to start a full-time job ;  Persons ;</t>
  </si>
  <si>
    <t>No job offers ;  &gt;&gt; Waiting to start a full-time job ;  &gt; Males ;</t>
  </si>
  <si>
    <t>No job offers ;  &gt;&gt; Waiting to start a full-time job ;  &gt; Females ;</t>
  </si>
  <si>
    <t>No job offers ;  &gt; Looked for part-time work ;  Persons ;</t>
  </si>
  <si>
    <t>No job offers ;  &gt; Looked for part-time work ;  &gt; Males ;</t>
  </si>
  <si>
    <t>No job offers ;  &gt; Looked for part-time work ;  &gt; Females ;</t>
  </si>
  <si>
    <t>No job offers ;  &gt;&gt; Looked for only part-time work ;  Persons ;</t>
  </si>
  <si>
    <t>No job offers ;  &gt;&gt; Looked for only part-time work ;  &gt; Males ;</t>
  </si>
  <si>
    <t>No job offers ;  &gt;&gt; Looked for only part-time work ;  &gt; Females ;</t>
  </si>
  <si>
    <t>No job offers ;  &gt;&gt; Waiting to start a part-time job ;  Persons ;</t>
  </si>
  <si>
    <t>No job offers ;  &gt;&gt; Waiting to start a part-time job ;  &gt; Males ;</t>
  </si>
  <si>
    <t>No job offers ;  &gt;&gt; Waiting to start a part-time job ;  &gt; Females ;</t>
  </si>
  <si>
    <t>One job offer ;  Unemployed total ;  Persons ;</t>
  </si>
  <si>
    <t>One job offer ;  Unemployed total ;  &gt; Males ;</t>
  </si>
  <si>
    <t>One job offer ;  Unemployed total ;  &gt; Females ;</t>
  </si>
  <si>
    <t>One job offer ;  &gt; Looked for full-time work ;  Persons ;</t>
  </si>
  <si>
    <t>One job offer ;  &gt; Looked for full-time work ;  &gt; Males ;</t>
  </si>
  <si>
    <t>One job offer ;  &gt; Looked for full-time work ;  &gt; Females ;</t>
  </si>
  <si>
    <t>One job offer ;  &gt;&gt; Looked for both full-time and part-time work ;  Persons ;</t>
  </si>
  <si>
    <t>One job offer ;  &gt;&gt; Looked for both full-time and part-time work ;  &gt; Males ;</t>
  </si>
  <si>
    <t>One job offer ;  &gt;&gt; Looked for both full-time and part-time work ;  &gt; Females ;</t>
  </si>
  <si>
    <t>One job offer ;  &gt;&gt; Looked for only full-time work ;  Persons ;</t>
  </si>
  <si>
    <t>One job offer ;  &gt;&gt; Looked for only full-time work ;  &gt; Males ;</t>
  </si>
  <si>
    <t>One job offer ;  &gt;&gt; Looked for only full-time work ;  &gt; Females ;</t>
  </si>
  <si>
    <t>One job offer ;  &gt;&gt; Waiting to start a full-time job ;  Persons ;</t>
  </si>
  <si>
    <t>One job offer ;  &gt;&gt; Waiting to start a full-time job ;  &gt; Males ;</t>
  </si>
  <si>
    <t>One job offer ;  &gt;&gt; Waiting to start a full-time job ;  &gt; Females ;</t>
  </si>
  <si>
    <t>One job offer ;  &gt; Looked for part-time work ;  Persons ;</t>
  </si>
  <si>
    <t>One job offer ;  &gt; Looked for part-time work ;  &gt; Males ;</t>
  </si>
  <si>
    <t>One job offer ;  &gt; Looked for part-time work ;  &gt; Females ;</t>
  </si>
  <si>
    <t>One job offer ;  &gt;&gt; Looked for only part-time work ;  Persons ;</t>
  </si>
  <si>
    <t>One job offer ;  &gt;&gt; Looked for only part-time work ;  &gt; Males ;</t>
  </si>
  <si>
    <t>One job offer ;  &gt;&gt; Looked for only part-time work ;  &gt; Females ;</t>
  </si>
  <si>
    <t>One job offer ;  &gt;&gt; Waiting to start a part-time job ;  Persons ;</t>
  </si>
  <si>
    <t>One job offer ;  &gt;&gt; Waiting to start a part-time job ;  &gt; Males ;</t>
  </si>
  <si>
    <t>One job offer ;  &gt;&gt; Waiting to start a part-time job ;  &gt; Females ;</t>
  </si>
  <si>
    <t>Two or more job offers ;  Unemployed total ;  Persons ;</t>
  </si>
  <si>
    <t>Two or more job offers ;  Unemployed total ;  &gt; Males ;</t>
  </si>
  <si>
    <t>Two or more job offers ;  Unemployed total ;  &gt; Females ;</t>
  </si>
  <si>
    <t>Two or more job offers ;  &gt; Looked for full-time work ;  Persons ;</t>
  </si>
  <si>
    <t>Two or more job offers ;  &gt; Looked for full-time work ;  &gt; Males ;</t>
  </si>
  <si>
    <t>Two or more job offers ;  &gt; Looked for full-time work ;  &gt; Females ;</t>
  </si>
  <si>
    <t>Two or more job offers ;  &gt;&gt; Looked for both full-time and part-time work ;  Persons ;</t>
  </si>
  <si>
    <t>Two or more job offers ;  &gt;&gt; Looked for both full-time and part-time work ;  &gt; Males ;</t>
  </si>
  <si>
    <t>Two or more job offers ;  &gt;&gt; Looked for both full-time and part-time work ;  &gt; Females ;</t>
  </si>
  <si>
    <t>Two or more job offers ;  &gt;&gt; Looked for only full-time work ;  Persons ;</t>
  </si>
  <si>
    <t>Two or more job offers ;  &gt;&gt; Looked for only full-time work ;  &gt; Males ;</t>
  </si>
  <si>
    <t>Two or more job offers ;  &gt;&gt; Looked for only full-time work ;  &gt; Females ;</t>
  </si>
  <si>
    <t>Two or more job offers ;  &gt;&gt; Waiting to start a full-time job ;  Persons ;</t>
  </si>
  <si>
    <t>Two or more job offers ;  &gt;&gt; Waiting to start a full-time job ;  &gt; Males ;</t>
  </si>
  <si>
    <t>Two or more job offers ;  &gt;&gt; Waiting to start a full-time job ;  &gt; Females ;</t>
  </si>
  <si>
    <t>Two or more job offers ;  &gt; Looked for part-time work ;  Persons ;</t>
  </si>
  <si>
    <t>Two or more job offers ;  &gt; Looked for part-time work ;  &gt; Males ;</t>
  </si>
  <si>
    <t>Two or more job offers ;  &gt; Looked for part-time work ;  &gt; Females ;</t>
  </si>
  <si>
    <t>Two or more job offers ;  &gt;&gt; Looked for only part-time work ;  Persons ;</t>
  </si>
  <si>
    <t>Two or more job offers ;  &gt;&gt; Looked for only part-time work ;  &gt; Males ;</t>
  </si>
  <si>
    <t>Two or more job offers ;  &gt;&gt; Looked for only part-time work ;  &gt; Females ;</t>
  </si>
  <si>
    <t>Two or more job offers ;  &gt;&gt; Waiting to start a part-time job ;  Persons ;</t>
  </si>
  <si>
    <t>Two or more job offers ;  &gt;&gt; Waiting to start a part-time job ;  &gt; Males ;</t>
  </si>
  <si>
    <t>Two or more job offers ;  &gt;&gt; Waiting to start a part-time job ;  &gt; Females ;</t>
  </si>
  <si>
    <t>Had worked before ;  Unemployed total ;  Persons ;</t>
  </si>
  <si>
    <t>Had worked before ;  Unemployed total ;  &gt; Males ;</t>
  </si>
  <si>
    <t>Had worked before ;  Unemployed total ;  &gt; Females ;</t>
  </si>
  <si>
    <t>Had worked before ;  &gt; Looked for full-time work ;  Persons ;</t>
  </si>
  <si>
    <t>Had worked before ;  &gt; Looked for full-time work ;  &gt; Males ;</t>
  </si>
  <si>
    <t>Had worked before ;  &gt; Looked for full-time work ;  &gt; Females ;</t>
  </si>
  <si>
    <t>Had worked before ;  &gt;&gt; Looked for both full-time and part-time work ;  Persons ;</t>
  </si>
  <si>
    <t>Had worked before ;  &gt;&gt; Looked for both full-time and part-time work ;  &gt; Males ;</t>
  </si>
  <si>
    <t>Had worked before ;  &gt;&gt; Looked for both full-time and part-time work ;  &gt; Females ;</t>
  </si>
  <si>
    <t>Had worked before ;  &gt;&gt; Looked for only full-time work ;  Persons ;</t>
  </si>
  <si>
    <t>Had worked before ;  &gt;&gt; Looked for only full-time work ;  &gt; Males ;</t>
  </si>
  <si>
    <t>Had worked before ;  &gt;&gt; Looked for only full-time work ;  &gt; Females ;</t>
  </si>
  <si>
    <t>Had worked before ;  &gt;&gt; Waiting to start a full-time job ;  Persons ;</t>
  </si>
  <si>
    <t>Had worked before ;  &gt;&gt; Waiting to start a full-time job ;  &gt; Males ;</t>
  </si>
  <si>
    <t>Had worked before ;  &gt;&gt; Waiting to start a full-time job ;  &gt; Females ;</t>
  </si>
  <si>
    <t>Had worked before ;  &gt; Looked for part-time work ;  Persons ;</t>
  </si>
  <si>
    <t>Had worked before ;  &gt; Looked for part-time work ;  &gt; Males ;</t>
  </si>
  <si>
    <t>Had worked before ;  &gt; Looked for part-time work ;  &gt; Females ;</t>
  </si>
  <si>
    <t>Had worked before ;  &gt;&gt; Looked for only part-time work ;  Persons ;</t>
  </si>
  <si>
    <t>Had worked before ;  &gt;&gt; Looked for only part-time work ;  &gt; Males ;</t>
  </si>
  <si>
    <t>Had worked before ;  &gt;&gt; Looked for only part-time work ;  &gt; Females ;</t>
  </si>
  <si>
    <t>Had worked before ;  &gt;&gt; Waiting to start a part-time job ;  Persons ;</t>
  </si>
  <si>
    <t>Had worked before ;  &gt;&gt; Waiting to start a part-time job ;  &gt; Males ;</t>
  </si>
  <si>
    <t>Had worked before ;  &gt;&gt; Waiting to start a part-time job ;  &gt; Females ;</t>
  </si>
  <si>
    <t>&gt; Waiting to start or return to a job already obtained ;  Unemployed total ;  Persons ;</t>
  </si>
  <si>
    <t>&gt; Waiting to start or return to a job already obtained ;  Unemployed total ;  &gt; Males ;</t>
  </si>
  <si>
    <t>&gt; Waiting to start or return to a job already obtained ;  Unemployed total ;  &gt; Females ;</t>
  </si>
  <si>
    <t>&gt; Waiting to start or return to a job already obtained ;  &gt; Looked for full-time work ;  Persons ;</t>
  </si>
  <si>
    <t>&gt; Waiting to start or return to a job already obtained ;  &gt; Looked for full-time work ;  &gt; Males ;</t>
  </si>
  <si>
    <t>&gt; Waiting to start or return to a job already obtained ;  &gt; Looked for full-time work ;  &gt; Females ;</t>
  </si>
  <si>
    <t>&gt; Waiting to start or return to a job already obtained ;  &gt;&gt; Looked for both full-time and part-time work ;  Persons ;</t>
  </si>
  <si>
    <t>&gt; Waiting to start or return to a job already obtained ;  &gt;&gt; Looked for both full-time and part-time work ;  &gt; Males ;</t>
  </si>
  <si>
    <t>&gt; Waiting to start or return to a job already obtained ;  &gt;&gt; Looked for both full-time and part-time work ;  &gt; Females ;</t>
  </si>
  <si>
    <t>&gt; Waiting to start or return to a job already obtained ;  &gt;&gt; Looked for only full-time work ;  Persons ;</t>
  </si>
  <si>
    <t>&gt; Waiting to start or return to a job already obtained ;  &gt;&gt; Looked for only full-time work ;  &gt; Males ;</t>
  </si>
  <si>
    <t>&gt; Waiting to start or return to a job already obtained ;  &gt;&gt; Looked for only full-time work ;  &gt; Females ;</t>
  </si>
  <si>
    <t>&gt; Waiting to start or return to a job already obtained ;  &gt;&gt; Waiting to start a full-time job ;  Persons ;</t>
  </si>
  <si>
    <t>&gt; Waiting to start or return to a job already obtained ;  &gt;&gt; Waiting to start a full-time job ;  &gt; Males ;</t>
  </si>
  <si>
    <t>&gt; Waiting to start or return to a job already obtained ;  &gt;&gt; Waiting to start a full-time job ;  &gt; Females ;</t>
  </si>
  <si>
    <t>&gt; Waiting to start or return to a job already obtained ;  &gt; Looked for part-time work ;  Persons ;</t>
  </si>
  <si>
    <t>&gt; Waiting to start or return to a job already obtained ;  &gt; Looked for part-time work ;  &gt; Males ;</t>
  </si>
  <si>
    <t>&gt; Waiting to start or return to a job already obtained ;  &gt; Looked for part-time work ;  &gt; Females ;</t>
  </si>
  <si>
    <t>&gt; Waiting to start or return to a job already obtained ;  &gt;&gt; Looked for only part-time work ;  Persons ;</t>
  </si>
  <si>
    <t>&gt; Waiting to start or return to a job already obtained ;  &gt;&gt; Looked for only part-time work ;  &gt; Males ;</t>
  </si>
  <si>
    <t>&gt; Waiting to start or return to a job already obtained ;  &gt;&gt; Looked for only part-time work ;  &gt; Females ;</t>
  </si>
  <si>
    <t>&gt; Waiting to start or return to a job already obtained ;  &gt;&gt; Waiting to start a part-time job ;  Persons ;</t>
  </si>
  <si>
    <t>&gt; Waiting to start or return to a job already obtained ;  &gt;&gt; Waiting to start a part-time job ;  &gt; Males ;</t>
  </si>
  <si>
    <t>&gt; Waiting to start or return to a job already obtained ;  &gt;&gt; Waiting to start a part-time job ;  &gt; Females ;</t>
  </si>
  <si>
    <t>&gt; Last worked less than 2 years ago ;  Unemployed total ;  Persons ;</t>
  </si>
  <si>
    <t>&gt; Last worked less than 2 years ago ;  Unemployed total ;  &gt; Males ;</t>
  </si>
  <si>
    <t>&gt; Last worked less than 2 years ago ;  Unemployed total ;  &gt; Females ;</t>
  </si>
  <si>
    <t>&gt; Last worked less than 2 years ago ;  &gt; Looked for full-time work ;  Persons ;</t>
  </si>
  <si>
    <t>&gt; Last worked less than 2 years ago ;  &gt; Looked for full-time work ;  &gt; Males ;</t>
  </si>
  <si>
    <t>&gt; Last worked less than 2 years ago ;  &gt; Looked for full-time work ;  &gt; Females ;</t>
  </si>
  <si>
    <t>&gt; Last worked less than 2 years ago ;  &gt;&gt; Looked for both full-time and part-time work ;  Persons ;</t>
  </si>
  <si>
    <t>&gt; Last worked less than 2 years ago ;  &gt;&gt; Looked for both full-time and part-time work ;  &gt; Males ;</t>
  </si>
  <si>
    <t>&gt; Last worked less than 2 years ago ;  &gt;&gt; Looked for both full-time and part-time work ;  &gt; Females ;</t>
  </si>
  <si>
    <t>&gt; Last worked less than 2 years ago ;  &gt;&gt; Looked for only full-time work ;  Persons ;</t>
  </si>
  <si>
    <t>&gt; Last worked less than 2 years ago ;  &gt;&gt; Looked for only full-time work ;  &gt; Males ;</t>
  </si>
  <si>
    <t>&gt; Last worked less than 2 years ago ;  &gt;&gt; Looked for only full-time work ;  &gt; Females ;</t>
  </si>
  <si>
    <t>&gt; Last worked less than 2 years ago ;  &gt; Looked for part-time work ;  Persons ;</t>
  </si>
  <si>
    <t>&gt; Last worked less than 2 years ago ;  &gt; Looked for part-time work ;  &gt; Males ;</t>
  </si>
  <si>
    <t>&gt; Last worked less than 2 years ago ;  &gt; Looked for part-time work ;  &gt; Females ;</t>
  </si>
  <si>
    <t>&gt; Last worked less than 2 years ago ;  &gt;&gt; Looked for only part-time work ;  Persons ;</t>
  </si>
  <si>
    <t>&gt; Last worked less than 2 years ago ;  &gt;&gt; Looked for only part-time work ;  &gt; Males ;</t>
  </si>
  <si>
    <t>&gt; Last worked less than 2 years ago ;  &gt;&gt; Looked for only part-time work ;  &gt; Females ;</t>
  </si>
  <si>
    <t>&gt; Last worked 2 years or more ago ;  Unemployed total ;  Persons ;</t>
  </si>
  <si>
    <t>&gt; Last worked 2 years or more ago ;  Unemployed total ;  &gt; Males ;</t>
  </si>
  <si>
    <t>&gt; Last worked 2 years or more ago ;  Unemployed total ;  &gt; Females ;</t>
  </si>
  <si>
    <t>&gt; Last worked 2 years or more ago ;  &gt; Looked for full-time work ;  Persons ;</t>
  </si>
  <si>
    <t>&gt; Last worked 2 years or more ago ;  &gt; Looked for full-time work ;  &gt; Males ;</t>
  </si>
  <si>
    <t>&gt; Last worked 2 years or more ago ;  &gt; Looked for full-time work ;  &gt; Females ;</t>
  </si>
  <si>
    <t>&gt; Last worked 2 years or more ago ;  &gt;&gt; Looked for both full-time and part-time work ;  Persons ;</t>
  </si>
  <si>
    <t>&gt; Last worked 2 years or more ago ;  &gt;&gt; Looked for both full-time and part-time work ;  &gt; Males ;</t>
  </si>
  <si>
    <t>&gt; Last worked 2 years or more ago ;  &gt;&gt; Looked for both full-time and part-time work ;  &gt; Females ;</t>
  </si>
  <si>
    <t>&gt; Last worked 2 years or more ago ;  &gt;&gt; Looked for only full-time work ;  Persons ;</t>
  </si>
  <si>
    <t>&gt; Last worked 2 years or more ago ;  &gt;&gt; Looked for only full-time work ;  &gt; Males ;</t>
  </si>
  <si>
    <t>&gt; Last worked 2 years or more ago ;  &gt;&gt; Looked for only full-time work ;  &gt; Females ;</t>
  </si>
  <si>
    <t>&gt; Last worked 2 years or more ago ;  &gt; Looked for part-time work ;  Persons ;</t>
  </si>
  <si>
    <t>&gt; Last worked 2 years or more ago ;  &gt; Looked for part-time work ;  &gt; Males ;</t>
  </si>
  <si>
    <t>&gt; Last worked 2 years or more ago ;  &gt; Looked for part-time work ;  &gt; Females ;</t>
  </si>
  <si>
    <t>&gt; Last worked 2 years or more ago ;  &gt;&gt; Looked for only part-time work ;  Persons ;</t>
  </si>
  <si>
    <t>&gt; Last worked 2 years or more ago ;  &gt;&gt; Looked for only part-time work ;  &gt; Males ;</t>
  </si>
  <si>
    <t>&gt; Last worked 2 years or more ago ;  &gt;&gt; Looked for only part-time work ;  &gt; Females ;</t>
  </si>
  <si>
    <t>Had never worked before ;  Unemployed total ;  Persons ;</t>
  </si>
  <si>
    <t>Had never worked before ;  Unemployed total ;  &gt; Males ;</t>
  </si>
  <si>
    <t>Had never worked before ;  Unemployed total ;  &gt; Females ;</t>
  </si>
  <si>
    <t>Had never worked before ;  &gt; Looked for full-time work ;  Persons ;</t>
  </si>
  <si>
    <t>Had never worked before ;  &gt; Looked for full-time work ;  &gt; Males ;</t>
  </si>
  <si>
    <t>Had never worked before ;  &gt; Looked for full-time work ;  &gt; Females ;</t>
  </si>
  <si>
    <t>Had never worked before ;  &gt;&gt; Looked for both full-time and part-time work ;  Persons ;</t>
  </si>
  <si>
    <t>Had never worked before ;  &gt;&gt; Looked for both full-time and part-time work ;  &gt; Males ;</t>
  </si>
  <si>
    <t>Had never worked before ;  &gt;&gt; Looked for both full-time and part-time work ;  &gt; Females ;</t>
  </si>
  <si>
    <t>Had never worked before ;  &gt;&gt; Looked for only full-time work ;  Persons ;</t>
  </si>
  <si>
    <t>Had never worked before ;  &gt;&gt; Looked for only full-time work ;  &gt; Males ;</t>
  </si>
  <si>
    <t>Had never worked before ;  &gt;&gt; Looked for only full-time work ;  &gt; Females ;</t>
  </si>
  <si>
    <t>Had never worked before ;  &gt;&gt; Waiting to start a full-time job ;  Persons ;</t>
  </si>
  <si>
    <t>Had never worked before ;  &gt;&gt; Waiting to start a full-time job ;  &gt; Males ;</t>
  </si>
  <si>
    <t>Had never worked before ;  &gt;&gt; Waiting to start a full-time job ;  &gt; Females ;</t>
  </si>
  <si>
    <t>Had never worked before ;  &gt; Looked for part-time work ;  Persons ;</t>
  </si>
  <si>
    <t>Had never worked before ;  &gt; Looked for part-time work ;  &gt; Males ;</t>
  </si>
  <si>
    <t>Had never worked before ;  &gt; Looked for part-time work ;  &gt; Females ;</t>
  </si>
  <si>
    <t>Had never worked before ;  &gt;&gt; Looked for only part-time work ;  Persons ;</t>
  </si>
  <si>
    <t>Had never worked before ;  &gt;&gt; Looked for only part-time work ;  &gt; Males ;</t>
  </si>
  <si>
    <t>Had never worked before ;  &gt;&gt; Looked for only part-time work ;  &gt; Females ;</t>
  </si>
  <si>
    <t>Had never worked before ;  &gt;&gt; Waiting to start a part-time job ;  Persons ;</t>
  </si>
  <si>
    <t>Had never worked before ;  &gt;&gt; Waiting to start a part-time job ;  &gt; Males ;</t>
  </si>
  <si>
    <t>Had never worked before ;  &gt;&gt; Waiting to start a part-time job ;  &gt; Females ;</t>
  </si>
  <si>
    <t>&gt; Waiting to start first job already obtained ;  Unemployed total ;  Persons ;</t>
  </si>
  <si>
    <t>&gt; Waiting to start first job already obtained ;  Unemployed total ;  &gt; Males ;</t>
  </si>
  <si>
    <t>&gt; Waiting to start first job already obtained ;  Unemployed total ;  &gt; Females ;</t>
  </si>
  <si>
    <t>&gt; Waiting to start first job already obtained ;  &gt; Looked for full-time work ;  Persons ;</t>
  </si>
  <si>
    <t>&gt; Waiting to start first job already obtained ;  &gt; Looked for full-time work ;  &gt; Males ;</t>
  </si>
  <si>
    <t>&gt; Waiting to start first job already obtained ;  &gt; Looked for full-time work ;  &gt; Females ;</t>
  </si>
  <si>
    <t>&gt; Waiting to start first job already obtained ;  &gt;&gt; Looked for both full-time and part-time work ;  Persons ;</t>
  </si>
  <si>
    <t>&gt; Waiting to start first job already obtained ;  &gt;&gt; Looked for both full-time and part-time work ;  &gt; Males ;</t>
  </si>
  <si>
    <t>&gt; Waiting to start first job already obtained ;  &gt;&gt; Looked for both full-time and part-time work ;  &gt; Females ;</t>
  </si>
  <si>
    <t>&gt; Waiting to start first job already obtained ;  &gt;&gt; Looked for only full-time work ;  Persons ;</t>
  </si>
  <si>
    <t>&gt; Waiting to start first job already obtained ;  &gt;&gt; Looked for only full-time work ;  &gt; Males ;</t>
  </si>
  <si>
    <t>&gt; Waiting to start first job already obtained ;  &gt;&gt; Looked for only full-time work ;  &gt; Females ;</t>
  </si>
  <si>
    <t>&gt; Waiting to start first job already obtained ;  &gt;&gt; Waiting to start a full-time job ;  Persons ;</t>
  </si>
  <si>
    <t>&gt; Waiting to start first job already obtained ;  &gt;&gt; Waiting to start a full-time job ;  &gt; Males ;</t>
  </si>
  <si>
    <t>&gt; Waiting to start first job already obtained ;  &gt;&gt; Waiting to start a full-time job ;  &gt; Females ;</t>
  </si>
  <si>
    <t>&gt; Waiting to start first job already obtained ;  &gt; Looked for part-time work ;  Persons ;</t>
  </si>
  <si>
    <t>&gt; Waiting to start first job already obtained ;  &gt; Looked for part-time work ;  &gt; Males ;</t>
  </si>
  <si>
    <t>&gt; Waiting to start first job already obtained ;  &gt; Looked for part-time work ;  &gt; Females ;</t>
  </si>
  <si>
    <t>&gt; Waiting to start first job already obtained ;  &gt;&gt; Looked for only part-time work ;  Persons ;</t>
  </si>
  <si>
    <t>&gt; Waiting to start first job already obtained ;  &gt;&gt; Looked for only part-time work ;  &gt; Males ;</t>
  </si>
  <si>
    <t>&gt; Waiting to start first job already obtained ;  &gt;&gt; Looked for only part-time work ;  &gt; Females ;</t>
  </si>
  <si>
    <t>&gt; Waiting to start first job already obtained ;  &gt;&gt; Waiting to start a part-time job ;  Persons ;</t>
  </si>
  <si>
    <t>&gt; Waiting to start first job already obtained ;  &gt;&gt; Waiting to start a part-time job ;  &gt; Males ;</t>
  </si>
  <si>
    <t>&gt; Waiting to start first job already obtained ;  &gt;&gt; Waiting to start a part-time job ;  &gt; Females ;</t>
  </si>
  <si>
    <t>&gt; Looking for first job ;  Unemployed total ;  Persons ;</t>
  </si>
  <si>
    <t>&gt; Looking for first job ;  Unemployed total ;  &gt; Males ;</t>
  </si>
  <si>
    <t>&gt; Looking for first job ;  Unemployed total ;  &gt; Females ;</t>
  </si>
  <si>
    <t>&gt; Looking for first job ;  &gt; Looked for full-time work ;  Persons ;</t>
  </si>
  <si>
    <t>&gt; Looking for first job ;  &gt; Looked for full-time work ;  &gt; Males ;</t>
  </si>
  <si>
    <t>&gt; Looking for first job ;  &gt; Looked for full-time work ;  &gt; Females ;</t>
  </si>
  <si>
    <t>&gt; Looking for first job ;  &gt;&gt; Looked for both full-time and part-time work ;  Persons ;</t>
  </si>
  <si>
    <t>&gt; Looking for first job ;  &gt;&gt; Looked for both full-time and part-time work ;  &gt; Males ;</t>
  </si>
  <si>
    <t>&gt; Looking for first job ;  &gt;&gt; Looked for both full-time and part-time work ;  &gt; Females ;</t>
  </si>
  <si>
    <t>&gt; Looking for first job ;  &gt;&gt; Looked for only full-time work ;  Persons ;</t>
  </si>
  <si>
    <t>&gt; Looking for first job ;  &gt;&gt; Looked for only full-time work ;  &gt; Males ;</t>
  </si>
  <si>
    <t>&gt; Looking for first job ;  &gt;&gt; Looked for only full-time work ;  &gt; Females ;</t>
  </si>
  <si>
    <t>&gt; Looking for first job ;  &gt; Looked for part-time work ;  Persons ;</t>
  </si>
  <si>
    <t>&gt; Looking for first job ;  &gt; Looked for part-time work ;  &gt; Males ;</t>
  </si>
  <si>
    <t>&gt; Looking for first job ;  &gt; Looked for part-time work ;  &gt; Females ;</t>
  </si>
  <si>
    <t>&gt; Looking for first job ;  &gt;&gt; Looked for only part-time work ;  Persons ;</t>
  </si>
  <si>
    <t>&gt; Looking for first job ;  &gt;&gt; Looked for only part-time work ;  &gt; Males ;</t>
  </si>
  <si>
    <t>&gt; Looking for first job ;  &gt;&gt; Looked for only part-time work ;  &gt; Females ;</t>
  </si>
  <si>
    <t>Less than 1 year looking for work ;  Unemployed total ;  Persons ;</t>
  </si>
  <si>
    <t>Less than 1 year looking for work ;  Unemployed total ;  &gt; Males ;</t>
  </si>
  <si>
    <t>Less than 1 year looking for work ;  Unemployed total ;  &gt; Females ;</t>
  </si>
  <si>
    <t>Less than 1 year looking for work ;  &gt; Looked for full-time work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</si>
  <si>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</si>
  <si>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</si>
  <si>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</si>
  <si>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</si>
  <si>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</si>
  <si>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</si>
  <si>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</si>
  <si>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</si>
  <si>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</si>
  <si>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</si>
  <si>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</si>
  <si>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</si>
  <si>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A126001498A</t>
  </si>
  <si>
    <t>A126063706L</t>
  </si>
  <si>
    <t>A126032602T</t>
  </si>
  <si>
    <t>A126006034V</t>
  </si>
  <si>
    <t>A126068242T</t>
  </si>
  <si>
    <t>A126037138R</t>
  </si>
  <si>
    <t>A126004738F</t>
  </si>
  <si>
    <t>A126066946C</t>
  </si>
  <si>
    <t>A126035842J</t>
  </si>
  <si>
    <t>A126002794L</t>
  </si>
  <si>
    <t>A126065002A</t>
  </si>
  <si>
    <t>A126033898J</t>
  </si>
  <si>
    <t>A126005386F</t>
  </si>
  <si>
    <t>A126067594C</t>
  </si>
  <si>
    <t>A126036490J</t>
  </si>
  <si>
    <t>A126004090A</t>
  </si>
  <si>
    <t>A126066298T</t>
  </si>
  <si>
    <t>A126035194W</t>
  </si>
  <si>
    <t>A126003442A</t>
  </si>
  <si>
    <t>A126065650X</t>
  </si>
  <si>
    <t>A126034546W</t>
  </si>
  <si>
    <t>A126002146R</t>
  </si>
  <si>
    <t>A126064354L</t>
  </si>
  <si>
    <t>A126033250T</t>
  </si>
  <si>
    <t>A126001510F</t>
  </si>
  <si>
    <t>A126063718W</t>
  </si>
  <si>
    <t>A126032614A</t>
  </si>
  <si>
    <t>A126006046C</t>
  </si>
  <si>
    <t>A126068254A</t>
  </si>
  <si>
    <t>A126037150F</t>
  </si>
  <si>
    <t>A126004750W</t>
  </si>
  <si>
    <t>A126066958L</t>
  </si>
  <si>
    <t>A126035854T</t>
  </si>
  <si>
    <t>A126002806K</t>
  </si>
  <si>
    <t>A126065014K</t>
  </si>
  <si>
    <t>A126033910L</t>
  </si>
  <si>
    <t>A126005398R</t>
  </si>
  <si>
    <t>A126067606A</t>
  </si>
  <si>
    <t>A126036502F</t>
  </si>
  <si>
    <t>A126004102X</t>
  </si>
  <si>
    <t>A126066310W</t>
  </si>
  <si>
    <t>A126035206V</t>
  </si>
  <si>
    <t>A126003454K</t>
  </si>
  <si>
    <t>A126065662J</t>
  </si>
  <si>
    <t>A126034558F</t>
  </si>
  <si>
    <t>A126002158X</t>
  </si>
  <si>
    <t>A126064366W</t>
  </si>
  <si>
    <t>A126033262A</t>
  </si>
  <si>
    <t>A126001478T</t>
  </si>
  <si>
    <t>A126063686R</t>
  </si>
  <si>
    <t>A126032582V</t>
  </si>
  <si>
    <t>A126006014K</t>
  </si>
  <si>
    <t>A126068222J</t>
  </si>
  <si>
    <t>A126037118F</t>
  </si>
  <si>
    <t>A126004718W</t>
  </si>
  <si>
    <t>A126066926V</t>
  </si>
  <si>
    <t>A126035822X</t>
  </si>
  <si>
    <t>A126002774C</t>
  </si>
  <si>
    <t>A126064982A</t>
  </si>
  <si>
    <t>A126033878X</t>
  </si>
  <si>
    <t>A126005366W</t>
  </si>
  <si>
    <t>A126067574V</t>
  </si>
  <si>
    <t>A126036470X</t>
  </si>
  <si>
    <t>A126004070T</t>
  </si>
  <si>
    <t>A126066278J</t>
  </si>
  <si>
    <t>A126035174L</t>
  </si>
  <si>
    <t>A126003422T</t>
  </si>
  <si>
    <t>A126065630R</t>
  </si>
  <si>
    <t>A126034526L</t>
  </si>
  <si>
    <t>A126002126F</t>
  </si>
  <si>
    <t>A126064334C</t>
  </si>
  <si>
    <t>A126033230J</t>
  </si>
  <si>
    <t>A126001514R</t>
  </si>
  <si>
    <t>A126063722L</t>
  </si>
  <si>
    <t>A126032618K</t>
  </si>
  <si>
    <t>A126006050V</t>
  </si>
  <si>
    <t>A126068258K</t>
  </si>
  <si>
    <t>A126037154R</t>
  </si>
  <si>
    <t>A126004754F</t>
  </si>
  <si>
    <t>A126066962C</t>
  </si>
  <si>
    <t>A126035858A</t>
  </si>
  <si>
    <t>A126002810A</t>
  </si>
  <si>
    <t>A126065018V</t>
  </si>
  <si>
    <t>A126033914W</t>
  </si>
  <si>
    <t>A126005402V</t>
  </si>
  <si>
    <t>A126067610T</t>
  </si>
  <si>
    <t>A126036506R</t>
  </si>
  <si>
    <t>A126004106J</t>
  </si>
  <si>
    <t>A126066314F</t>
  </si>
  <si>
    <t>A126035210K</t>
  </si>
  <si>
    <t>A126003458V</t>
  </si>
  <si>
    <t>A126065666T</t>
  </si>
  <si>
    <t>A126034562W</t>
  </si>
  <si>
    <t>A126002162R</t>
  </si>
  <si>
    <t>A126064370L</t>
  </si>
  <si>
    <t>A126033266K</t>
  </si>
  <si>
    <t>A126001518X</t>
  </si>
  <si>
    <t>A126063726W</t>
  </si>
  <si>
    <t>A126032622A</t>
  </si>
  <si>
    <t>A126006054C</t>
  </si>
  <si>
    <t>A126068262A</t>
  </si>
  <si>
    <t>A126037158X</t>
  </si>
  <si>
    <t>A126004758R</t>
  </si>
  <si>
    <t>A126066966L</t>
  </si>
  <si>
    <t>A126035862T</t>
  </si>
  <si>
    <t>A126002814K</t>
  </si>
  <si>
    <t>A126065022K</t>
  </si>
  <si>
    <t>A126033918F</t>
  </si>
  <si>
    <t>A126005406C</t>
  </si>
  <si>
    <t>A126067614A</t>
  </si>
  <si>
    <t>A126036510F</t>
  </si>
  <si>
    <t>A126004110X</t>
  </si>
  <si>
    <t>A126066318R</t>
  </si>
  <si>
    <t>A126035214V</t>
  </si>
  <si>
    <t>A126003462K</t>
  </si>
  <si>
    <t>A126065670J</t>
  </si>
  <si>
    <t>A126034566F</t>
  </si>
  <si>
    <t>A126002166X</t>
  </si>
  <si>
    <t>A126064374W</t>
  </si>
  <si>
    <t>A126033270A</t>
  </si>
  <si>
    <t>A126001482J</t>
  </si>
  <si>
    <t>A126063690F</t>
  </si>
  <si>
    <t>A126032586C</t>
  </si>
  <si>
    <t>A126006018V</t>
  </si>
  <si>
    <t>A126068226T</t>
  </si>
  <si>
    <t>A126037122W</t>
  </si>
  <si>
    <t>A126004722L</t>
  </si>
  <si>
    <t>A126066930K</t>
  </si>
  <si>
    <t>A126035826J</t>
  </si>
  <si>
    <t>A126002778L</t>
  </si>
  <si>
    <t>A126064986K</t>
  </si>
  <si>
    <t>A126033882R</t>
  </si>
  <si>
    <t>A126005370L</t>
  </si>
  <si>
    <t>A126067578C</t>
  </si>
  <si>
    <t>A126036474J</t>
  </si>
  <si>
    <t>A126004074A</t>
  </si>
  <si>
    <t>A126066282X</t>
  </si>
  <si>
    <t>A126035178W</t>
  </si>
  <si>
    <t>A126003426A</t>
  </si>
  <si>
    <t>A126065634X</t>
  </si>
  <si>
    <t>A126034530C</t>
  </si>
  <si>
    <t>A126002130W</t>
  </si>
  <si>
    <t>A126064338L</t>
  </si>
  <si>
    <t>A126033234T</t>
  </si>
  <si>
    <t>A126001486T</t>
  </si>
  <si>
    <t>A126063694R</t>
  </si>
  <si>
    <t>A126032590V</t>
  </si>
  <si>
    <t>A126006022K</t>
  </si>
  <si>
    <t>A126068230J</t>
  </si>
  <si>
    <t>A126037126F</t>
  </si>
  <si>
    <t>A126004726W</t>
  </si>
  <si>
    <t>A126066934V</t>
  </si>
  <si>
    <t>A126035830X</t>
  </si>
  <si>
    <t>A126002782C</t>
  </si>
  <si>
    <t>A126064990A</t>
  </si>
  <si>
    <t>A126033886X</t>
  </si>
  <si>
    <t>A126004078K</t>
  </si>
  <si>
    <t>A126066286J</t>
  </si>
  <si>
    <t>A126035182L</t>
  </si>
  <si>
    <t>A126003430T</t>
  </si>
  <si>
    <t>A126065638J</t>
  </si>
  <si>
    <t>A126034534L</t>
  </si>
  <si>
    <t>A126001502F</t>
  </si>
  <si>
    <t>A126063710C</t>
  </si>
  <si>
    <t>A126032606A</t>
  </si>
  <si>
    <t>A126006038C</t>
  </si>
  <si>
    <t>A126068246A</t>
  </si>
  <si>
    <t>A126037142F</t>
  </si>
  <si>
    <t>A126004742W</t>
  </si>
  <si>
    <t>A126066950V</t>
  </si>
  <si>
    <t>A126035846T</t>
  </si>
  <si>
    <t>A126002798W</t>
  </si>
  <si>
    <t>A126065006K</t>
  </si>
  <si>
    <t>A126033902L</t>
  </si>
  <si>
    <t>A126004094K</t>
  </si>
  <si>
    <t>A126066302W</t>
  </si>
  <si>
    <t>A126035198F</t>
  </si>
  <si>
    <t>A126003446K</t>
  </si>
  <si>
    <t>A126065654J</t>
  </si>
  <si>
    <t>A126034550L</t>
  </si>
  <si>
    <t>A126001470X</t>
  </si>
  <si>
    <t>A126063678R</t>
  </si>
  <si>
    <t>A126032574V</t>
  </si>
  <si>
    <t>A126006006K</t>
  </si>
  <si>
    <t>A126068214J</t>
  </si>
  <si>
    <t>A126037110L</t>
  </si>
  <si>
    <t>A126004710C</t>
  </si>
  <si>
    <t>A126066918V</t>
  </si>
  <si>
    <t>A126035814X</t>
  </si>
  <si>
    <t>A126002766C</t>
  </si>
  <si>
    <t>A126064974A</t>
  </si>
  <si>
    <t>A126033870F</t>
  </si>
  <si>
    <t>A126005358W</t>
  </si>
  <si>
    <t>A126067566V</t>
  </si>
  <si>
    <t>A126036462X</t>
  </si>
  <si>
    <t>A126004062T</t>
  </si>
  <si>
    <t>A126066270R</t>
  </si>
  <si>
    <t>A126035166L</t>
  </si>
  <si>
    <t>A126003414T</t>
  </si>
  <si>
    <t>A126065622R</t>
  </si>
  <si>
    <t>A126034518L</t>
  </si>
  <si>
    <t>A126002118F</t>
  </si>
  <si>
    <t>A126064326C</t>
  </si>
  <si>
    <t>A126033222J</t>
  </si>
  <si>
    <t>A126001522R</t>
  </si>
  <si>
    <t>A126063730L</t>
  </si>
  <si>
    <t>A126032626K</t>
  </si>
  <si>
    <t>A126006058L</t>
  </si>
  <si>
    <t>A126068266K</t>
  </si>
  <si>
    <t>A126037162R</t>
  </si>
  <si>
    <t>A126004762F</t>
  </si>
  <si>
    <t>A126066970C</t>
  </si>
  <si>
    <t>A126035866A</t>
  </si>
  <si>
    <t>A126002818V</t>
  </si>
  <si>
    <t>A126065026V</t>
  </si>
  <si>
    <t>A126033922W</t>
  </si>
  <si>
    <t>A126005410V</t>
  </si>
  <si>
    <t>A126067618K</t>
  </si>
  <si>
    <t>A126036514R</t>
  </si>
  <si>
    <t>A126004114J</t>
  </si>
  <si>
    <t>A126066322F</t>
  </si>
  <si>
    <t>A126035218C</t>
  </si>
  <si>
    <t>A126003466V</t>
  </si>
  <si>
    <t>A126065674T</t>
  </si>
  <si>
    <t>A126034570W</t>
  </si>
  <si>
    <t>A126002170R</t>
  </si>
  <si>
    <t>A126064378F</t>
  </si>
  <si>
    <t>A126033274K</t>
  </si>
  <si>
    <t>A126001506R</t>
  </si>
  <si>
    <t>A126063714L</t>
  </si>
  <si>
    <t>A126032610T</t>
  </si>
  <si>
    <t>A126006042V</t>
  </si>
  <si>
    <t>A126068250T</t>
  </si>
  <si>
    <t>A126037146R</t>
  </si>
  <si>
    <t>A126004746F</t>
  </si>
  <si>
    <t>A126066954C</t>
  </si>
  <si>
    <t>A126035850J</t>
  </si>
  <si>
    <t>A126002802A</t>
  </si>
  <si>
    <t>A126065010A</t>
  </si>
  <si>
    <t>A126033906W</t>
  </si>
  <si>
    <t>A126004098V</t>
  </si>
  <si>
    <t>A126066306F</t>
  </si>
  <si>
    <t>A126035202K</t>
  </si>
  <si>
    <t>A126003450A</t>
  </si>
  <si>
    <t>A126065658T</t>
  </si>
  <si>
    <t>A126034554W</t>
  </si>
  <si>
    <t>A126001526X</t>
  </si>
  <si>
    <t>A126063734W</t>
  </si>
  <si>
    <t>A126032630A</t>
  </si>
  <si>
    <t>A126006062C</t>
  </si>
  <si>
    <t>Less than 1 year looking for work ;  &gt; Looked for full-time work ;  &gt; Males ;</t>
  </si>
  <si>
    <t>Less than 1 year looking for work ;  &gt; Looked for full-time work ;  &gt; Females ;</t>
  </si>
  <si>
    <t>Less than 1 year looking for work ;  &gt;&gt; Looked for both full-time and part-time work ;  Persons ;</t>
  </si>
  <si>
    <t>Less than 1 year looking for work ;  &gt;&gt; Looked for both full-time and part-time work ;  &gt; Males ;</t>
  </si>
  <si>
    <t>Less than 1 year looking for work ;  &gt;&gt; Looked for both full-time and part-time work ;  &gt; Females ;</t>
  </si>
  <si>
    <t>Less than 1 year looking for work ;  &gt;&gt; Looked for only full-time work ;  Persons ;</t>
  </si>
  <si>
    <t>Less than 1 year looking for work ;  &gt;&gt; Looked for only full-time work ;  &gt; Males ;</t>
  </si>
  <si>
    <t>Less than 1 year looking for work ;  &gt;&gt; Looked for only full-time work ;  &gt; Females ;</t>
  </si>
  <si>
    <t>Less than 1 year looking for work ;  &gt;&gt; Waiting to start a full-time job ;  Persons ;</t>
  </si>
  <si>
    <t>Less than 1 year looking for work ;  &gt;&gt; Waiting to start a full-time job ;  &gt; Males ;</t>
  </si>
  <si>
    <t>Less than 1 year looking for work ;  &gt;&gt; Waiting to start a full-time job ;  &gt; Females ;</t>
  </si>
  <si>
    <t>Less than 1 year looking for work ;  &gt; Looked for part-time work ;  Persons ;</t>
  </si>
  <si>
    <t>Less than 1 year looking for work ;  &gt; Looked for part-time work ;  &gt; Males ;</t>
  </si>
  <si>
    <t>Less than 1 year looking for work ;  &gt; Looked for part-time work ;  &gt; Females ;</t>
  </si>
  <si>
    <t>Less than 1 year looking for work ;  &gt;&gt; Looked for only part-time work ;  Persons ;</t>
  </si>
  <si>
    <t>Less than 1 year looking for work ;  &gt;&gt; Looked for only part-time work ;  &gt; Males ;</t>
  </si>
  <si>
    <t>Less than 1 year looking for work ;  &gt;&gt; Looked for only part-time work ;  &gt; Females ;</t>
  </si>
  <si>
    <t>Less than 1 year looking for work ;  &gt;&gt; Waiting to start a part-time job ;  Persons ;</t>
  </si>
  <si>
    <t>Less than 1 year looking for work ;  &gt;&gt; Waiting to start a part-time job ;  &gt; Males ;</t>
  </si>
  <si>
    <t>Less than 1 year looking for work ;  &gt;&gt; Waiting to start a part-time job ;  &gt; Females ;</t>
  </si>
  <si>
    <t>&gt; Less than 1 month looking for work ;  Unemployed total ;  Persons ;</t>
  </si>
  <si>
    <t>&gt; Less than 1 month looking for work ;  Unemployed total ;  &gt; Males ;</t>
  </si>
  <si>
    <t>&gt; Less than 1 month looking for work ;  Unemployed total ;  &gt; Females ;</t>
  </si>
  <si>
    <t>&gt; Less than 1 month looking for work ;  &gt; Looked for full-time work ;  Persons ;</t>
  </si>
  <si>
    <t>&gt; Less than 1 month looking for work ;  &gt; Looked for full-time work ;  &gt; Males ;</t>
  </si>
  <si>
    <t>&gt; Less than 1 month looking for work ;  &gt; Looked for full-time work ;  &gt; Females ;</t>
  </si>
  <si>
    <t>&gt; Less than 1 month looking for work ;  &gt;&gt; Looked for both full-time and part-time work ;  Persons ;</t>
  </si>
  <si>
    <t>&gt; Less than 1 month looking for work ;  &gt;&gt; Looked for both full-time and part-time work ;  &gt; Males ;</t>
  </si>
  <si>
    <t>&gt; Less than 1 month looking for work ;  &gt;&gt; Looked for both full-time and part-time work ;  &gt; Females ;</t>
  </si>
  <si>
    <t>&gt; Less than 1 month looking for work ;  &gt;&gt; Looked for only full-time work ;  Persons ;</t>
  </si>
  <si>
    <t>&gt; Less than 1 month looking for work ;  &gt;&gt; Looked for only full-time work ;  &gt; Males ;</t>
  </si>
  <si>
    <t>&gt; Less than 1 month looking for work ;  &gt;&gt; Looked for only full-time work ;  &gt; Females ;</t>
  </si>
  <si>
    <t>&gt; Less than 1 month looking for work ;  &gt;&gt; Waiting to start a full-time job ;  Persons ;</t>
  </si>
  <si>
    <t>&gt; Less than 1 month looking for work ;  &gt;&gt; Waiting to start a full-time job ;  &gt; Males ;</t>
  </si>
  <si>
    <t>&gt; Less than 1 month looking for work ;  &gt;&gt; Waiting to start a full-time job ;  &gt; Females ;</t>
  </si>
  <si>
    <t>&gt; Less than 1 month looking for work ;  &gt; Looked for part-time work ;  Persons ;</t>
  </si>
  <si>
    <t>&gt; Less than 1 month looking for work ;  &gt; Looked for part-time work ;  &gt; Males ;</t>
  </si>
  <si>
    <t>&gt; Less than 1 month looking for work ;  &gt; Looked for part-time work ;  &gt; Females ;</t>
  </si>
  <si>
    <t>&gt; Less than 1 month looking for work ;  &gt;&gt; Looked for only part-time work ;  Persons ;</t>
  </si>
  <si>
    <t>&gt; Less than 1 month looking for work ;  &gt;&gt; Looked for only part-time work ;  &gt; Males ;</t>
  </si>
  <si>
    <t>&gt; Less than 1 month looking for work ;  &gt;&gt; Looked for only part-time work ;  &gt; Females ;</t>
  </si>
  <si>
    <t>&gt; Less than 1 month looking for work ;  &gt;&gt; Waiting to start a part-time job ;  Persons ;</t>
  </si>
  <si>
    <t>&gt; Less than 1 month looking for work ;  &gt;&gt; Waiting to start a part-time job ;  &gt; Males ;</t>
  </si>
  <si>
    <t>&gt; Less than 1 month looking for work ;  &gt;&gt; Waiting to start a part-time job ;  &gt; Females ;</t>
  </si>
  <si>
    <t>&gt; 1-3 months looking for work ;  Unemployed total ;  Persons ;</t>
  </si>
  <si>
    <t>&gt; 1-3 months looking for work ;  Unemployed total ;  &gt; Males ;</t>
  </si>
  <si>
    <t>&gt; 1-3 months looking for work ;  Unemployed total ;  &gt; Females ;</t>
  </si>
  <si>
    <t>&gt; 1-3 months looking for work ;  &gt; Looked for full-time work ;  Persons ;</t>
  </si>
  <si>
    <t>&gt; 1-3 months looking for work ;  &gt; Looked for full-time work ;  &gt; Males ;</t>
  </si>
  <si>
    <t>&gt; 1-3 months looking for work ;  &gt; Looked for full-time work ;  &gt; Females ;</t>
  </si>
  <si>
    <t>&gt; 1-3 months looking for work ;  &gt;&gt; Looked for both full-time and part-time work ;  Persons ;</t>
  </si>
  <si>
    <t>&gt; 1-3 months looking for work ;  &gt;&gt; Looked for both full-time and part-time work ;  &gt; Males ;</t>
  </si>
  <si>
    <t>&gt; 1-3 months looking for work ;  &gt;&gt; Looked for both full-time and part-time work ;  &gt; Females ;</t>
  </si>
  <si>
    <t>&gt; 1-3 months looking for work ;  &gt;&gt; Looked for only full-time work ;  Persons ;</t>
  </si>
  <si>
    <t>&gt; 1-3 months looking for work ;  &gt;&gt; Looked for only full-time work ;  &gt; Males ;</t>
  </si>
  <si>
    <t>&gt; 1-3 months looking for work ;  &gt;&gt; Looked for only full-time work ;  &gt; Females ;</t>
  </si>
  <si>
    <t>&gt; 1-3 months looking for work ;  &gt;&gt; Waiting to start a full-time job ;  Persons ;</t>
  </si>
  <si>
    <t>&gt; 1-3 months looking for work ;  &gt;&gt; Waiting to start a full-time job ;  &gt; Males ;</t>
  </si>
  <si>
    <t>&gt; 1-3 months looking for work ;  &gt;&gt; Waiting to start a full-time job ;  &gt; Females ;</t>
  </si>
  <si>
    <t>&gt; 1-3 months looking for work ;  &gt; Looked for part-time work ;  Persons ;</t>
  </si>
  <si>
    <t>&gt; 1-3 months looking for work ;  &gt; Looked for part-time work ;  &gt; Males ;</t>
  </si>
  <si>
    <t>&gt; 1-3 months looking for work ;  &gt; Looked for part-time work ;  &gt; Females ;</t>
  </si>
  <si>
    <t>&gt; 1-3 months looking for work ;  &gt;&gt; Looked for only part-time work ;  Persons ;</t>
  </si>
  <si>
    <t>&gt; 1-3 months looking for work ;  &gt;&gt; Looked for only part-time work ;  &gt; Males ;</t>
  </si>
  <si>
    <t>&gt; 1-3 months looking for work ;  &gt;&gt; Looked for only part-time work ;  &gt; Females ;</t>
  </si>
  <si>
    <t>&gt; 1-3 months looking for work ;  &gt;&gt; Waiting to start a part-time job ;  Persons ;</t>
  </si>
  <si>
    <t>&gt; 1-3 months looking for work ;  &gt;&gt; Waiting to start a part-time job ;  &gt; Males ;</t>
  </si>
  <si>
    <t>&gt; 1-3 months looking for work ;  &gt;&gt; Waiting to start a part-time job ;  &gt; Females ;</t>
  </si>
  <si>
    <t>&gt; 3-6 months looking for work ;  Unemployed total ;  Persons ;</t>
  </si>
  <si>
    <t>&gt; 3-6 months looking for work ;  Unemployed total ;  &gt; Males ;</t>
  </si>
  <si>
    <t>&gt; 3-6 months looking for work ;  Unemployed total ;  &gt; Females ;</t>
  </si>
  <si>
    <t>&gt; 3-6 months looking for work ;  &gt; Looked for full-time work ;  Persons ;</t>
  </si>
  <si>
    <t>&gt; 3-6 months looking for work ;  &gt; Looked for full-time work ;  &gt; Males ;</t>
  </si>
  <si>
    <t>&gt; 3-6 months looking for work ;  &gt; Looked for full-time work ;  &gt; Females ;</t>
  </si>
  <si>
    <t>&gt; 3-6 months looking for work ;  &gt;&gt; Looked for both full-time and part-time work ;  Persons ;</t>
  </si>
  <si>
    <t>&gt; 3-6 months looking for work ;  &gt;&gt; Looked for both full-time and part-time work ;  &gt; Males ;</t>
  </si>
  <si>
    <t>&gt; 3-6 months looking for work ;  &gt;&gt; Looked for both full-time and part-time work ;  &gt; Females ;</t>
  </si>
  <si>
    <t>&gt; 3-6 months looking for work ;  &gt;&gt; Looked for only full-time work ;  Persons ;</t>
  </si>
  <si>
    <t>&gt; 3-6 months looking for work ;  &gt;&gt; Looked for only full-time work ;  &gt; Males ;</t>
  </si>
  <si>
    <t>&gt; 3-6 months looking for work ;  &gt;&gt; Looked for only full-time work ;  &gt; Females ;</t>
  </si>
  <si>
    <t>&gt; 3-6 months looking for work ;  &gt;&gt; Waiting to start a full-time job ;  Persons ;</t>
  </si>
  <si>
    <t>&gt; 3-6 months looking for work ;  &gt;&gt; Waiting to start a full-time job ;  &gt; Males ;</t>
  </si>
  <si>
    <t>&gt; 3-6 months looking for work ;  &gt;&gt; Waiting to start a full-time job ;  &gt; Females ;</t>
  </si>
  <si>
    <t>&gt; 3-6 months looking for work ;  &gt; Looked for part-time work ;  Persons ;</t>
  </si>
  <si>
    <t>&gt; 3-6 months looking for work ;  &gt; Looked for part-time work ;  &gt; Males ;</t>
  </si>
  <si>
    <t>&gt; 3-6 months looking for work ;  &gt; Looked for part-time work ;  &gt; Females ;</t>
  </si>
  <si>
    <t>&gt; 3-6 months looking for work ;  &gt;&gt; Looked for only part-time work ;  Persons ;</t>
  </si>
  <si>
    <t>&gt; 3-6 months looking for work ;  &gt;&gt; Looked for only part-time work ;  &gt; Males ;</t>
  </si>
  <si>
    <t>&gt; 3-6 months looking for work ;  &gt;&gt; Looked for only part-time work ;  &gt; Females ;</t>
  </si>
  <si>
    <t>&gt; 3-6 months looking for work ;  &gt;&gt; Waiting to start a part-time job ;  Persons ;</t>
  </si>
  <si>
    <t>&gt; 3-6 months looking for work ;  &gt;&gt; Waiting to start a part-time job ;  &gt; Males ;</t>
  </si>
  <si>
    <t>&gt; 3-6 months looking for work ;  &gt;&gt; Waiting to start a part-time job ;  &gt; Females ;</t>
  </si>
  <si>
    <t>&gt; 6-12 months looking for work ;  Unemployed total ;  Persons ;</t>
  </si>
  <si>
    <t>&gt; 6-12 months looking for work ;  Unemployed total ;  &gt; Males ;</t>
  </si>
  <si>
    <t>&gt; 6-12 months looking for work ;  Unemployed total ;  &gt; Females ;</t>
  </si>
  <si>
    <t>&gt; 6-12 months looking for work ;  &gt; Looked for full-time work ;  Persons ;</t>
  </si>
  <si>
    <t>&gt; 6-12 months looking for work ;  &gt; Looked for full-time work ;  &gt; Males ;</t>
  </si>
  <si>
    <t>&gt; 6-12 months looking for work ;  &gt; Looked for full-time work ;  &gt; Females ;</t>
  </si>
  <si>
    <t>&gt; 6-12 months looking for work ;  &gt;&gt; Looked for both full-time and part-time work ;  Persons ;</t>
  </si>
  <si>
    <t>&gt; 6-12 months looking for work ;  &gt;&gt; Looked for both full-time and part-time work ;  &gt; Males ;</t>
  </si>
  <si>
    <t>&gt; 6-12 months looking for work ;  &gt;&gt; Looked for both full-time and part-time work ;  &gt; Females ;</t>
  </si>
  <si>
    <t>&gt; 6-12 months looking for work ;  &gt;&gt; Looked for only full-time work ;  Persons ;</t>
  </si>
  <si>
    <t>&gt; 6-12 months looking for work ;  &gt;&gt; Looked for only full-time work ;  &gt; Males ;</t>
  </si>
  <si>
    <t>&gt; 6-12 months looking for work ;  &gt;&gt; Looked for only full-time work ;  &gt; Females ;</t>
  </si>
  <si>
    <t>&gt; 6-12 months looking for work ;  &gt;&gt; Waiting to start a full-time job ;  Persons ;</t>
  </si>
  <si>
    <t>&gt; 6-12 months looking for work ;  &gt;&gt; Waiting to start a full-time job ;  &gt; Males ;</t>
  </si>
  <si>
    <t>&gt; 6-12 months looking for work ;  &gt;&gt; Waiting to start a full-time job ;  &gt; Females ;</t>
  </si>
  <si>
    <t>&gt; 6-12 months looking for work ;  &gt; Looked for part-time work ;  Persons ;</t>
  </si>
  <si>
    <t>&gt; 6-12 months looking for work ;  &gt; Looked for part-time work ;  &gt; Males ;</t>
  </si>
  <si>
    <t>&gt; 6-12 months looking for work ;  &gt; Looked for part-time work ;  &gt; Females ;</t>
  </si>
  <si>
    <t>&gt; 6-12 months looking for work ;  &gt;&gt; Looked for only part-time work ;  Persons ;</t>
  </si>
  <si>
    <t>&gt; 6-12 months looking for work ;  &gt;&gt; Looked for only part-time work ;  &gt; Males ;</t>
  </si>
  <si>
    <t>&gt; 6-12 months looking for work ;  &gt;&gt; Looked for only part-time work ;  &gt; Females ;</t>
  </si>
  <si>
    <t>&gt; 6-12 months looking for work ;  &gt;&gt; Waiting to start a part-time job ;  Persons ;</t>
  </si>
  <si>
    <t>&gt; 6-12 months looking for work ;  &gt;&gt; Waiting to start a part-time job ;  &gt; Males ;</t>
  </si>
  <si>
    <t>&gt; 6-12 months looking for work ;  &gt;&gt; Waiting to start a part-time job ;  &gt; Females ;</t>
  </si>
  <si>
    <t>1-2 years looking for work ;  Unemployed total ;  Persons ;</t>
  </si>
  <si>
    <t>1-2 years looking for work ;  Unemployed total ;  &gt; Males ;</t>
  </si>
  <si>
    <t>1-2 years looking for work ;  Unemployed total ;  &gt; Females ;</t>
  </si>
  <si>
    <t>1-2 years looking for work ;  &gt; Looked for full-time work ;  Persons ;</t>
  </si>
  <si>
    <t>1-2 years looking for work ;  &gt; Looked for full-time work ;  &gt; Males ;</t>
  </si>
  <si>
    <t>1-2 years looking for work ;  &gt; Looked for full-time work ;  &gt; Females ;</t>
  </si>
  <si>
    <t>1-2 years looking for work ;  &gt;&gt; Looked for both full-time and part-time work ;  Persons ;</t>
  </si>
  <si>
    <t>1-2 years looking for work ;  &gt;&gt; Looked for both full-time and part-time work ;  &gt; Males ;</t>
  </si>
  <si>
    <t>1-2 years looking for work ;  &gt;&gt; Looked for both full-time and part-time work ;  &gt; Females ;</t>
  </si>
  <si>
    <t>1-2 years looking for work ;  &gt;&gt; Looked for only full-time work ;  Persons ;</t>
  </si>
  <si>
    <t>1-2 years looking for work ;  &gt;&gt; Looked for only full-time work ;  &gt; Males ;</t>
  </si>
  <si>
    <t>1-2 years looking for work ;  &gt;&gt; Looked for only full-time work ;  &gt; Females ;</t>
  </si>
  <si>
    <t>1-2 years looking for work ;  &gt;&gt; Waiting to start a full-time job ;  Persons ;</t>
  </si>
  <si>
    <t>1-2 years looking for work ;  &gt;&gt; Waiting to start a full-time job ;  &gt; Males ;</t>
  </si>
  <si>
    <t>1-2 years looking for work ;  &gt;&gt; Waiting to start a full-time job ;  &gt; Females ;</t>
  </si>
  <si>
    <t>1-2 years looking for work ;  &gt; Looked for part-time work ;  Persons ;</t>
  </si>
  <si>
    <t>1-2 years looking for work ;  &gt; Looked for part-time work ;  &gt; Males ;</t>
  </si>
  <si>
    <t>1-2 years looking for work ;  &gt; Looked for part-time work ;  &gt; Females ;</t>
  </si>
  <si>
    <t>1-2 years looking for work ;  &gt;&gt; Looked for only part-time work ;  Persons ;</t>
  </si>
  <si>
    <t>1-2 years looking for work ;  &gt;&gt; Looked for only part-time work ;  &gt; Males ;</t>
  </si>
  <si>
    <t>1-2 years looking for work ;  &gt;&gt; Looked for only part-time work ;  &gt; Females ;</t>
  </si>
  <si>
    <t>1-2 years looking for work ;  &gt;&gt; Waiting to start a part-time job ;  Persons ;</t>
  </si>
  <si>
    <t>1-2 years looking for work ;  &gt;&gt; Waiting to start a part-time job ;  &gt; Males ;</t>
  </si>
  <si>
    <t>1-2 years looking for work ;  &gt;&gt; Waiting to start a part-time job ;  &gt; Females ;</t>
  </si>
  <si>
    <t>2 years or more looking for work ;  Unemployed total ;  Persons ;</t>
  </si>
  <si>
    <t>2 years or more looking for work ;  Unemployed total ;  &gt; Males ;</t>
  </si>
  <si>
    <t>2 years or more looking for work ;  Unemployed total ;  &gt; Females ;</t>
  </si>
  <si>
    <t>2 years or more looking for work ;  &gt; Looked for full-time work ;  Persons ;</t>
  </si>
  <si>
    <t>2 years or more looking for work ;  &gt; Looked for full-time work ;  &gt; Males ;</t>
  </si>
  <si>
    <t>2 years or more looking for work ;  &gt; Looked for full-time work ;  &gt; Females ;</t>
  </si>
  <si>
    <t>2 years or more looking for work ;  &gt;&gt; Looked for both full-time and part-time work ;  Persons ;</t>
  </si>
  <si>
    <t>2 years or more looking for work ;  &gt;&gt; Looked for both full-time and part-time work ;  &gt; Males ;</t>
  </si>
  <si>
    <t>2 years or more looking for work ;  &gt;&gt; Looked for both full-time and part-time work ;  &gt; Females ;</t>
  </si>
  <si>
    <t>2 years or more looking for work ;  &gt;&gt; Looked for only full-time work ;  Persons ;</t>
  </si>
  <si>
    <t>2 years or more looking for work ;  &gt;&gt; Looked for only full-time work ;  &gt; Males ;</t>
  </si>
  <si>
    <t>2 years or more looking for work ;  &gt;&gt; Looked for only full-time work ;  &gt; Females ;</t>
  </si>
  <si>
    <t>2 years or more looking for work ;  &gt;&gt; Waiting to start a full-time job ;  Persons ;</t>
  </si>
  <si>
    <t>2 years or more looking for work ;  &gt;&gt; Waiting to start a full-time job ;  &gt; Males ;</t>
  </si>
  <si>
    <t>2 years or more looking for work ;  &gt;&gt; Waiting to start a full-time job ;  &gt; Females ;</t>
  </si>
  <si>
    <t>2 years or more looking for work ;  &gt; Looked for part-time work ;  Persons ;</t>
  </si>
  <si>
    <t>2 years or more looking for work ;  &gt; Looked for part-time work ;  &gt; Males ;</t>
  </si>
  <si>
    <t>2 years or more looking for work ;  &gt; Looked for part-time work ;  &gt; Females ;</t>
  </si>
  <si>
    <t>2 years or more looking for work ;  &gt;&gt; Looked for only part-time work ;  Persons ;</t>
  </si>
  <si>
    <t>2 years or more looking for work ;  &gt;&gt; Looked for only part-time work ;  &gt; Males ;</t>
  </si>
  <si>
    <t>2 years or more looking for work ;  &gt;&gt; Looked for only part-time work ;  &gt; Females ;</t>
  </si>
  <si>
    <t>2 years or more looking for work ;  &gt;&gt; Waiting to start a part-time job ;  Persons ;</t>
  </si>
  <si>
    <t>2 years or more looking for work ;  &gt;&gt; Waiting to start a part-time job ;  &gt; Males ;</t>
  </si>
  <si>
    <t>2 years or more looking for work ;  &gt;&gt; Waiting to start a part-time job ;  &gt; Females ;</t>
  </si>
  <si>
    <t>15-64 years ;  Unemployed total ;  Persons ;</t>
  </si>
  <si>
    <t>15-64 years ;  Unemployed total ;  &gt; Males ;</t>
  </si>
  <si>
    <t>15-64 years ;  Unemployed total ;  &gt; Females ;</t>
  </si>
  <si>
    <t>15-64 years ;  &gt; Looked for full-time work ;  Persons ;</t>
  </si>
  <si>
    <t>15-64 years ;  &gt; Looked for full-time work ;  &gt; Males ;</t>
  </si>
  <si>
    <t>15-64 years ;  &gt; Looked for full-time work ;  &gt; Females ;</t>
  </si>
  <si>
    <t>15-64 years ;  &gt;&gt; Looked for both full-time and part-time work ;  Persons ;</t>
  </si>
  <si>
    <t>15-64 years ;  &gt;&gt; Looked for both full-time and part-time work ;  &gt; Males ;</t>
  </si>
  <si>
    <t>15-64 years ;  &gt;&gt; Looked for both full-time and part-time work ;  &gt; Females ;</t>
  </si>
  <si>
    <t>15-64 years ;  &gt;&gt; Looked for only full-time work ;  Persons ;</t>
  </si>
  <si>
    <t>15-64 years ;  &gt;&gt; Looked for only full-time work ;  &gt; Males ;</t>
  </si>
  <si>
    <t>15-64 years ;  &gt;&gt; Looked for only full-time work ;  &gt; Females ;</t>
  </si>
  <si>
    <t>15-64 years ;  &gt;&gt; Waiting to start a full-time job ;  Persons ;</t>
  </si>
  <si>
    <t>15-64 years ;  &gt;&gt; Waiting to start a full-time job ;  &gt; Males ;</t>
  </si>
  <si>
    <t>15-64 years ;  &gt;&gt; Waiting to start a full-time job ;  &gt; Females ;</t>
  </si>
  <si>
    <t>15-64 years ;  &gt; Looked for part-time work ;  Persons ;</t>
  </si>
  <si>
    <t>15-64 years ;  &gt; Looked for part-time work ;  &gt; Males ;</t>
  </si>
  <si>
    <t>15-64 years ;  &gt; Looked for part-time work ;  &gt; Females ;</t>
  </si>
  <si>
    <t>15-64 years ;  &gt;&gt; Looked for only part-time work ;  Persons ;</t>
  </si>
  <si>
    <t>15-64 years ;  &gt;&gt; Looked for only part-time work ;  &gt; Males ;</t>
  </si>
  <si>
    <t>15-64 years ;  &gt;&gt; Looked for only part-time work ;  &gt; Females ;</t>
  </si>
  <si>
    <t>15-64 years ;  &gt;&gt; Waiting to start a part-time job ;  Persons ;</t>
  </si>
  <si>
    <t>15-64 years ;  &gt;&gt; Waiting to start a part-time job ;  &gt; Males ;</t>
  </si>
  <si>
    <t>15-64 years ;  &gt;&gt; Waiting to start a part-time job ;  &gt; Females ;</t>
  </si>
  <si>
    <t>15-64 years ;  No job offers ;  Unemployed total ;  Persons ;</t>
  </si>
  <si>
    <t>15-64 years ;  No job offers ;  Unemployed total ;  &gt; Males ;</t>
  </si>
  <si>
    <t>15-64 years ;  No job offers ;  Unemployed total ;  &gt; Females ;</t>
  </si>
  <si>
    <t>15-64 years ;  No job offers ;  &gt; Looked for full-time work ;  Persons ;</t>
  </si>
  <si>
    <t>15-64 years ;  No job offers ;  &gt; Looked for full-time work ;  &gt; Males ;</t>
  </si>
  <si>
    <t>15-64 years ;  No job offers ;  &gt; Looked for full-time work ;  &gt; Females ;</t>
  </si>
  <si>
    <t>15-64 years ;  No job offers ;  &gt;&gt; Looked for both full-time and part-time work ;  Persons ;</t>
  </si>
  <si>
    <t>15-64 years ;  No job offers ;  &gt;&gt; Looked for both full-time and part-time work ;  &gt; Males ;</t>
  </si>
  <si>
    <t>15-64 years ;  No job offers ;  &gt;&gt; Looked for both full-time and part-time work ;  &gt; Females ;</t>
  </si>
  <si>
    <t>15-64 years ;  No job offers ;  &gt;&gt; Looked for only full-time work ;  Persons ;</t>
  </si>
  <si>
    <t>15-64 years ;  No job offers ;  &gt;&gt; Looked for only full-time work ;  &gt; Males ;</t>
  </si>
  <si>
    <t>15-64 years ;  No job offers ;  &gt;&gt; Looked for only full-time work ;  &gt; Females ;</t>
  </si>
  <si>
    <t>15-64 years ;  No job offers ;  &gt;&gt; Waiting to start a full-time job ;  Persons ;</t>
  </si>
  <si>
    <t>15-64 years ;  No job offers ;  &gt;&gt; Waiting to start a full-time job ;  &gt; Males ;</t>
  </si>
  <si>
    <t>15-64 years ;  No job offers ;  &gt;&gt; Waiting to start a full-time job ;  &gt; Females ;</t>
  </si>
  <si>
    <t>15-64 years ;  No job offers ;  &gt; Looked for part-time work ;  Persons ;</t>
  </si>
  <si>
    <t>15-64 years ;  No job offers ;  &gt; Looked for part-time work ;  &gt; Males ;</t>
  </si>
  <si>
    <t>15-64 years ;  No job offers ;  &gt; Looked for part-time work ;  &gt; Females ;</t>
  </si>
  <si>
    <t>15-64 years ;  No job offers ;  &gt;&gt; Looked for only part-time work ;  Persons ;</t>
  </si>
  <si>
    <t>15-64 years ;  No job offers ;  &gt;&gt; Looked for only part-time work ;  &gt; Males ;</t>
  </si>
  <si>
    <t>15-64 years ;  No job offers ;  &gt;&gt; Looked for only part-time work ;  &gt; Females ;</t>
  </si>
  <si>
    <t>15-64 years ;  No job offers ;  &gt;&gt; Waiting to start a part-time job ;  Persons ;</t>
  </si>
  <si>
    <t>15-64 years ;  No job offers ;  &gt;&gt; Waiting to start a part-time job ;  &gt; Males ;</t>
  </si>
  <si>
    <t>15-64 years ;  No job offers ;  &gt;&gt; Waiting to start a part-time job ;  &gt; Females ;</t>
  </si>
  <si>
    <t>15-64 years ;  One job offer ;  Unemployed total ;  Persons ;</t>
  </si>
  <si>
    <t>15-64 years ;  One job offer ;  Unemployed total ;  &gt; Males ;</t>
  </si>
  <si>
    <t>15-64 years ;  One job offer ;  Unemployed total ;  &gt; Females ;</t>
  </si>
  <si>
    <t>15-64 years ;  One job offer ;  &gt; Looked for full-time work ;  Persons ;</t>
  </si>
  <si>
    <t>15-64 years ;  One job offer ;  &gt; Looked for full-time work ;  &gt; Males ;</t>
  </si>
  <si>
    <t>15-64 years ;  One job offer ;  &gt; Looked for full-time work ;  &gt; Females ;</t>
  </si>
  <si>
    <t>15-64 years ;  One job offer ;  &gt;&gt; Looked for both full-time and part-time work ;  Persons ;</t>
  </si>
  <si>
    <t>15-64 years ;  One job offer ;  &gt;&gt; Looked for both full-time and part-time work ;  &gt; Males ;</t>
  </si>
  <si>
    <t>15-64 years ;  One job offer ;  &gt;&gt; Looked for both full-time and part-time work ;  &gt; Females ;</t>
  </si>
  <si>
    <t>15-64 years ;  One job offer ;  &gt;&gt; Looked for only full-time work ;  Persons ;</t>
  </si>
  <si>
    <t>15-64 years ;  One job offer ;  &gt;&gt; Looked for only full-time work ;  &gt; Males ;</t>
  </si>
  <si>
    <t>15-64 years ;  One job offer ;  &gt;&gt; Looked for only full-time work ;  &gt; Females ;</t>
  </si>
  <si>
    <t>15-64 years ;  One job offer ;  &gt;&gt; Waiting to start a full-time job ;  Persons ;</t>
  </si>
  <si>
    <t>15-64 years ;  One job offer ;  &gt;&gt; Waiting to start a full-time job ;  &gt; Males ;</t>
  </si>
  <si>
    <t>15-64 years ;  One job offer ;  &gt;&gt; Waiting to start a full-time job ;  &gt; Females ;</t>
  </si>
  <si>
    <t>15-64 years ;  One job offer ;  &gt; Looked for part-time work ;  Persons ;</t>
  </si>
  <si>
    <t>15-64 years ;  One job offer ;  &gt; Looked for part-time work ;  &gt; Males ;</t>
  </si>
  <si>
    <t>15-64 years ;  One job offer ;  &gt; Looked for part-time work ;  &gt; Females ;</t>
  </si>
  <si>
    <t>15-64 years ;  One job offer ;  &gt;&gt; Looked for only part-time work ;  Persons ;</t>
  </si>
  <si>
    <t>15-64 years ;  One job offer ;  &gt;&gt; Looked for only part-time work ;  &gt; Males ;</t>
  </si>
  <si>
    <t>15-64 years ;  One job offer ;  &gt;&gt; Looked for only part-time work ;  &gt; Females ;</t>
  </si>
  <si>
    <t>15-64 years ;  One job offer ;  &gt;&gt; Waiting to start a part-time job ;  Persons ;</t>
  </si>
  <si>
    <t>15-64 years ;  One job offer ;  &gt;&gt; Waiting to start a part-time job ;  &gt; Males ;</t>
  </si>
  <si>
    <t>15-64 years ;  One job offer ;  &gt;&gt; Waiting to start a part-time job ;  &gt; Females ;</t>
  </si>
  <si>
    <t>15-64 years ;  Two or more job offers ;  Unemployed total ;  Persons ;</t>
  </si>
  <si>
    <t>15-64 years ;  Two or more job offers ;  Unemployed total ;  &gt; Males ;</t>
  </si>
  <si>
    <t>15-64 years ;  Two or more job offers ;  Unemployed total ;  &gt; Females ;</t>
  </si>
  <si>
    <t>15-64 years ;  Two or more job offers ;  &gt; Looked for full-time work ;  Persons ;</t>
  </si>
  <si>
    <t>15-64 years ;  Two or more job offers ;  &gt; Looked for full-time work ;  &gt; Males ;</t>
  </si>
  <si>
    <t>15-64 years ;  Two or more job offers ;  &gt; Looked for full-time work ;  &gt; Females ;</t>
  </si>
  <si>
    <t>15-64 years ;  Two or more job offers ;  &gt;&gt; Looked for both full-time and part-time work ;  Persons ;</t>
  </si>
  <si>
    <t>15-64 years ;  Two or more job offers ;  &gt;&gt; Looked for both full-time and part-time work ;  &gt; Males ;</t>
  </si>
  <si>
    <t>15-64 years ;  Two or more job offers ;  &gt;&gt; Looked for both full-time and part-time work ;  &gt; Females ;</t>
  </si>
  <si>
    <t>15-64 years ;  Two or more job offers ;  &gt;&gt; Looked for only full-time work ;  Persons ;</t>
  </si>
  <si>
    <t>15-64 years ;  Two or more job offers ;  &gt;&gt; Looked for only full-time work ;  &gt; Males ;</t>
  </si>
  <si>
    <t>15-64 years ;  Two or more job offers ;  &gt;&gt; Looked for only full-time work ;  &gt; Females ;</t>
  </si>
  <si>
    <t>15-64 years ;  Two or more job offers ;  &gt;&gt; Waiting to start a full-time job ;  Persons ;</t>
  </si>
  <si>
    <t>15-64 years ;  Two or more job offers ;  &gt;&gt; Waiting to start a full-time job ;  &gt; Males ;</t>
  </si>
  <si>
    <t>A126068270A</t>
  </si>
  <si>
    <t>A126037166X</t>
  </si>
  <si>
    <t>A126004766R</t>
  </si>
  <si>
    <t>A126066974L</t>
  </si>
  <si>
    <t>A126035870T</t>
  </si>
  <si>
    <t>A126002822K</t>
  </si>
  <si>
    <t>A126065030K</t>
  </si>
  <si>
    <t>A126033926F</t>
  </si>
  <si>
    <t>A126005414C</t>
  </si>
  <si>
    <t>A126067622A</t>
  </si>
  <si>
    <t>A126036518X</t>
  </si>
  <si>
    <t>A126004118T</t>
  </si>
  <si>
    <t>A126066326R</t>
  </si>
  <si>
    <t>A126035222V</t>
  </si>
  <si>
    <t>A126003470K</t>
  </si>
  <si>
    <t>A126065678A</t>
  </si>
  <si>
    <t>A126034574F</t>
  </si>
  <si>
    <t>A126002174X</t>
  </si>
  <si>
    <t>A126064382W</t>
  </si>
  <si>
    <t>A126033278V</t>
  </si>
  <si>
    <t>A126001474J</t>
  </si>
  <si>
    <t>A126063682F</t>
  </si>
  <si>
    <t>A126032578C</t>
  </si>
  <si>
    <t>A126006010A</t>
  </si>
  <si>
    <t>A126068218T</t>
  </si>
  <si>
    <t>A126037114W</t>
  </si>
  <si>
    <t>A126004714L</t>
  </si>
  <si>
    <t>A126066922K</t>
  </si>
  <si>
    <t>A126035818J</t>
  </si>
  <si>
    <t>A126002770V</t>
  </si>
  <si>
    <t>A126064978K</t>
  </si>
  <si>
    <t>A126033874R</t>
  </si>
  <si>
    <t>A126005362L</t>
  </si>
  <si>
    <t>A126067570K</t>
  </si>
  <si>
    <t>A126036466J</t>
  </si>
  <si>
    <t>A126004066A</t>
  </si>
  <si>
    <t>A126066274X</t>
  </si>
  <si>
    <t>A126035170C</t>
  </si>
  <si>
    <t>A126003418A</t>
  </si>
  <si>
    <t>A126065626X</t>
  </si>
  <si>
    <t>A126034522C</t>
  </si>
  <si>
    <t>A126002122W</t>
  </si>
  <si>
    <t>A126064330V</t>
  </si>
  <si>
    <t>A126033226T</t>
  </si>
  <si>
    <t>A126001458J</t>
  </si>
  <si>
    <t>A126063666F</t>
  </si>
  <si>
    <t>A126032562K</t>
  </si>
  <si>
    <t>A126005994K</t>
  </si>
  <si>
    <t>A126068202X</t>
  </si>
  <si>
    <t>A126037098J</t>
  </si>
  <si>
    <t>A126004698X</t>
  </si>
  <si>
    <t>A126066906K</t>
  </si>
  <si>
    <t>A126035802R</t>
  </si>
  <si>
    <t>A126002754V</t>
  </si>
  <si>
    <t>A126064962T</t>
  </si>
  <si>
    <t>A126033858R</t>
  </si>
  <si>
    <t>A126005346L</t>
  </si>
  <si>
    <t>A126067554K</t>
  </si>
  <si>
    <t>A126036450R</t>
  </si>
  <si>
    <t>A126004050J</t>
  </si>
  <si>
    <t>A126066258X</t>
  </si>
  <si>
    <t>A126035154C</t>
  </si>
  <si>
    <t>A126003402J</t>
  </si>
  <si>
    <t>A126065610F</t>
  </si>
  <si>
    <t>A126034506C</t>
  </si>
  <si>
    <t>A126002106W</t>
  </si>
  <si>
    <t>A126064314V</t>
  </si>
  <si>
    <t>A126033210X</t>
  </si>
  <si>
    <t>A126001462X</t>
  </si>
  <si>
    <t>A126063670W</t>
  </si>
  <si>
    <t>A126032566V</t>
  </si>
  <si>
    <t>A126005998V</t>
  </si>
  <si>
    <t>A126068206J</t>
  </si>
  <si>
    <t>A126037102L</t>
  </si>
  <si>
    <t>A126004702C</t>
  </si>
  <si>
    <t>A126066910A</t>
  </si>
  <si>
    <t>A126035806X</t>
  </si>
  <si>
    <t>A126002758C</t>
  </si>
  <si>
    <t>A126064966A</t>
  </si>
  <si>
    <t>A126033862F</t>
  </si>
  <si>
    <t>A126005350C</t>
  </si>
  <si>
    <t>A126067558V</t>
  </si>
  <si>
    <t>A126036454X</t>
  </si>
  <si>
    <t>A126004054T</t>
  </si>
  <si>
    <t>A126066262R</t>
  </si>
  <si>
    <t>A126035158L</t>
  </si>
  <si>
    <t>A126003406T</t>
  </si>
  <si>
    <t>A126065614R</t>
  </si>
  <si>
    <t>A126034510V</t>
  </si>
  <si>
    <t>A126002110L</t>
  </si>
  <si>
    <t>A126064318C</t>
  </si>
  <si>
    <t>A126033214J</t>
  </si>
  <si>
    <t>A126001490J</t>
  </si>
  <si>
    <t>A126063698X</t>
  </si>
  <si>
    <t>A126032594C</t>
  </si>
  <si>
    <t>A126006026V</t>
  </si>
  <si>
    <t>A126068234T</t>
  </si>
  <si>
    <t>A126037130W</t>
  </si>
  <si>
    <t>A126004730L</t>
  </si>
  <si>
    <t>A126066938C</t>
  </si>
  <si>
    <t>A126035834J</t>
  </si>
  <si>
    <t>A126002786L</t>
  </si>
  <si>
    <t>A126064994K</t>
  </si>
  <si>
    <t>A126033890R</t>
  </si>
  <si>
    <t>A126005378F</t>
  </si>
  <si>
    <t>A126067586C</t>
  </si>
  <si>
    <t>A126036482J</t>
  </si>
  <si>
    <t>A126004082A</t>
  </si>
  <si>
    <t>A126066290X</t>
  </si>
  <si>
    <t>A126035186W</t>
  </si>
  <si>
    <t>A126003434A</t>
  </si>
  <si>
    <t>A126065642X</t>
  </si>
  <si>
    <t>A126034538W</t>
  </si>
  <si>
    <t>A126002138R</t>
  </si>
  <si>
    <t>A126064346L</t>
  </si>
  <si>
    <t>A126033242T</t>
  </si>
  <si>
    <t>A126001466J</t>
  </si>
  <si>
    <t>A126063674F</t>
  </si>
  <si>
    <t>A126032570K</t>
  </si>
  <si>
    <t>A126006002A</t>
  </si>
  <si>
    <t>A126068210X</t>
  </si>
  <si>
    <t>A126037106W</t>
  </si>
  <si>
    <t>A126004706L</t>
  </si>
  <si>
    <t>A126066914K</t>
  </si>
  <si>
    <t>A126035810R</t>
  </si>
  <si>
    <t>A126002762V</t>
  </si>
  <si>
    <t>A126064970T</t>
  </si>
  <si>
    <t>A126033866R</t>
  </si>
  <si>
    <t>A126005354L</t>
  </si>
  <si>
    <t>A126067562K</t>
  </si>
  <si>
    <t>A126036458J</t>
  </si>
  <si>
    <t>A126004058A</t>
  </si>
  <si>
    <t>A126066266X</t>
  </si>
  <si>
    <t>A126035162C</t>
  </si>
  <si>
    <t>A126003410J</t>
  </si>
  <si>
    <t>A126065618X</t>
  </si>
  <si>
    <t>A126034514C</t>
  </si>
  <si>
    <t>A126002114W</t>
  </si>
  <si>
    <t>A126064322V</t>
  </si>
  <si>
    <t>A126033218T</t>
  </si>
  <si>
    <t>A126001494T</t>
  </si>
  <si>
    <t>A126063702C</t>
  </si>
  <si>
    <t>A126032598L</t>
  </si>
  <si>
    <t>A126006030K</t>
  </si>
  <si>
    <t>A126068238A</t>
  </si>
  <si>
    <t>A126037134F</t>
  </si>
  <si>
    <t>A126004734W</t>
  </si>
  <si>
    <t>A126066942V</t>
  </si>
  <si>
    <t>A126035838T</t>
  </si>
  <si>
    <t>A126002790C</t>
  </si>
  <si>
    <t>A126064998V</t>
  </si>
  <si>
    <t>A126033894X</t>
  </si>
  <si>
    <t>A126005382W</t>
  </si>
  <si>
    <t>A126067590V</t>
  </si>
  <si>
    <t>A126036486T</t>
  </si>
  <si>
    <t>A126004086K</t>
  </si>
  <si>
    <t>A126066294J</t>
  </si>
  <si>
    <t>A126035190L</t>
  </si>
  <si>
    <t>A126003438K</t>
  </si>
  <si>
    <t>A126065646J</t>
  </si>
  <si>
    <t>A126034542L</t>
  </si>
  <si>
    <t>A126002142F</t>
  </si>
  <si>
    <t>A126064350C</t>
  </si>
  <si>
    <t>A126033246A</t>
  </si>
  <si>
    <t>A126017050X</t>
  </si>
  <si>
    <t>A126079258R</t>
  </si>
  <si>
    <t>A126048154V</t>
  </si>
  <si>
    <t>A126021586X</t>
  </si>
  <si>
    <t>A126083794W</t>
  </si>
  <si>
    <t>A126052690A</t>
  </si>
  <si>
    <t>A126020290V</t>
  </si>
  <si>
    <t>A126082498K</t>
  </si>
  <si>
    <t>A126051394R</t>
  </si>
  <si>
    <t>A126018346C</t>
  </si>
  <si>
    <t>A126080554F</t>
  </si>
  <si>
    <t>A126049450F</t>
  </si>
  <si>
    <t>A126020938X</t>
  </si>
  <si>
    <t>A126083146X</t>
  </si>
  <si>
    <t>A126052042C</t>
  </si>
  <si>
    <t>A126019642R</t>
  </si>
  <si>
    <t>A126081850T</t>
  </si>
  <si>
    <t>A126050746R</t>
  </si>
  <si>
    <t>A126018994A</t>
  </si>
  <si>
    <t>A126081202V</t>
  </si>
  <si>
    <t>A126050098C</t>
  </si>
  <si>
    <t>A126017698R</t>
  </si>
  <si>
    <t>A126079906A</t>
  </si>
  <si>
    <t>A126048802F</t>
  </si>
  <si>
    <t>A126017062J</t>
  </si>
  <si>
    <t>A126079270F</t>
  </si>
  <si>
    <t>A126048166C</t>
  </si>
  <si>
    <t>A126021598J</t>
  </si>
  <si>
    <t>A126083806V</t>
  </si>
  <si>
    <t>A126052702X</t>
  </si>
  <si>
    <t>A126020302T</t>
  </si>
  <si>
    <t>A126082510R</t>
  </si>
  <si>
    <t>A126051406L</t>
  </si>
  <si>
    <t>A126018358L</t>
  </si>
  <si>
    <t>A126080566R</t>
  </si>
  <si>
    <t>A126049462R</t>
  </si>
  <si>
    <t>A126020950R</t>
  </si>
  <si>
    <t>A126083158J</t>
  </si>
  <si>
    <t>A126052054L</t>
  </si>
  <si>
    <t>A126019654X</t>
  </si>
  <si>
    <t>A126081862A</t>
  </si>
  <si>
    <t>A126050758X</t>
  </si>
  <si>
    <t>A126019006A</t>
  </si>
  <si>
    <t>A126081214C</t>
  </si>
  <si>
    <t>A126050110J</t>
  </si>
  <si>
    <t>A126017710V</t>
  </si>
  <si>
    <t>A126079918K</t>
  </si>
  <si>
    <t>A126048814R</t>
  </si>
  <si>
    <t>A126017030R</t>
  </si>
  <si>
    <t>A126079238F</t>
  </si>
  <si>
    <t>A126048134K</t>
  </si>
  <si>
    <t>A126021566R</t>
  </si>
  <si>
    <t>A126083774L</t>
  </si>
  <si>
    <t>A126052670T</t>
  </si>
  <si>
    <t>A126020270K</t>
  </si>
  <si>
    <t>A126082478A</t>
  </si>
  <si>
    <t>A126051374F</t>
  </si>
  <si>
    <t>A126018326V</t>
  </si>
  <si>
    <t>A126080534W</t>
  </si>
  <si>
    <t>A126049430W</t>
  </si>
  <si>
    <t>A126020918R</t>
  </si>
  <si>
    <t>A126083126R</t>
  </si>
  <si>
    <t>A126052022V</t>
  </si>
  <si>
    <t>A126019622F</t>
  </si>
  <si>
    <t>A126081830J</t>
  </si>
  <si>
    <t>A126050726F</t>
  </si>
  <si>
    <t>A126018974T</t>
  </si>
  <si>
    <t>A126081182W</t>
  </si>
  <si>
    <t>A126050078V</t>
  </si>
  <si>
    <t>A126017678F</t>
  </si>
  <si>
    <t>A126079886C</t>
  </si>
  <si>
    <t>A126048782J</t>
  </si>
  <si>
    <t>A126017066T</t>
  </si>
  <si>
    <t>A126079274R</t>
  </si>
  <si>
    <t>A126048170V</t>
  </si>
  <si>
    <t>A126021602L</t>
  </si>
  <si>
    <t>A126083810K</t>
  </si>
  <si>
    <t>A126052706J</t>
  </si>
  <si>
    <t>A126020306A</t>
  </si>
  <si>
    <t>A126082514X</t>
  </si>
  <si>
    <t>A126051410C</t>
  </si>
  <si>
    <t>A126018362C</t>
  </si>
  <si>
    <t>A126080570F</t>
  </si>
  <si>
    <t>A126049466X</t>
  </si>
  <si>
    <t>A126020954X</t>
  </si>
  <si>
    <t>A126083162X</t>
  </si>
  <si>
    <t>15-64 years ;  Two or more job offers ;  &gt;&gt; Waiting to start a full-time job ;  &gt; Females ;</t>
  </si>
  <si>
    <t>15-64 years ;  Two or more job offers ;  &gt; Looked for part-time work ;  Persons ;</t>
  </si>
  <si>
    <t>15-64 years ;  Two or more job offers ;  &gt; Looked for part-time work ;  &gt; Males ;</t>
  </si>
  <si>
    <t>15-64 years ;  Two or more job offers ;  &gt; Looked for part-time work ;  &gt; Females ;</t>
  </si>
  <si>
    <t>15-64 years ;  Two or more job offers ;  &gt;&gt; Looked for only part-time work ;  Persons ;</t>
  </si>
  <si>
    <t>15-64 years ;  Two or more job offers ;  &gt;&gt; Looked for only part-time work ;  &gt; Males ;</t>
  </si>
  <si>
    <t>15-64 years ;  Two or more job offers ;  &gt;&gt; Looked for only part-time work ;  &gt; Females ;</t>
  </si>
  <si>
    <t>15-64 years ;  Two or more job offers ;  &gt;&gt; Waiting to start a part-time job ;  Persons ;</t>
  </si>
  <si>
    <t>15-64 years ;  Two or more job offers ;  &gt;&gt; Waiting to start a part-time job ;  &gt; Males ;</t>
  </si>
  <si>
    <t>15-64 years ;  Two or more job offers ;  &gt;&gt; Waiting to start a part-time job ;  &gt; Females ;</t>
  </si>
  <si>
    <t>15-64 years ;  Had worked before ;  Unemployed total ;  Persons ;</t>
  </si>
  <si>
    <t>15-64 years ;  Had worked before ;  Unemployed total ;  &gt; Males ;</t>
  </si>
  <si>
    <t>15-64 years ;  Had worked before ;  Unemployed total ;  &gt; Females ;</t>
  </si>
  <si>
    <t>15-64 years ;  Had worked before ;  &gt; Looked for full-time work ;  Persons ;</t>
  </si>
  <si>
    <t>15-64 years ;  Had worked before ;  &gt; Looked for full-time work ;  &gt; Males ;</t>
  </si>
  <si>
    <t>15-64 years ;  Had worked before ;  &gt; Looked for full-time work ;  &gt; Females ;</t>
  </si>
  <si>
    <t>15-64 years ;  Had worked before ;  &gt;&gt; Looked for both full-time and part-time work ;  Persons ;</t>
  </si>
  <si>
    <t>15-64 years ;  Had worked before ;  &gt;&gt; Looked for both full-time and part-time work ;  &gt; Males ;</t>
  </si>
  <si>
    <t>15-64 years ;  Had worked before ;  &gt;&gt; Looked for both full-time and part-time work ;  &gt; Females ;</t>
  </si>
  <si>
    <t>15-64 years ;  Had worked before ;  &gt;&gt; Looked for only full-time work ;  Persons ;</t>
  </si>
  <si>
    <t>15-64 years ;  Had worked before ;  &gt;&gt; Looked for only full-time work ;  &gt; Males ;</t>
  </si>
  <si>
    <t>15-64 years ;  Had worked before ;  &gt;&gt; Looked for only full-time work ;  &gt; Females ;</t>
  </si>
  <si>
    <t>15-64 years ;  Had worked before ;  &gt;&gt; Waiting to start a full-time job ;  Persons ;</t>
  </si>
  <si>
    <t>15-64 years ;  Had worked before ;  &gt;&gt; Waiting to start a full-time job ;  &gt; Males ;</t>
  </si>
  <si>
    <t>15-64 years ;  Had worked before ;  &gt;&gt; Waiting to start a full-time job ;  &gt; Females ;</t>
  </si>
  <si>
    <t>15-64 years ;  Had worked before ;  &gt; Looked for part-time work ;  Persons ;</t>
  </si>
  <si>
    <t>15-64 years ;  Had worked before ;  &gt; Looked for part-time work ;  &gt; Males ;</t>
  </si>
  <si>
    <t>15-64 years ;  Had worked before ;  &gt; Looked for part-time work ;  &gt; Females ;</t>
  </si>
  <si>
    <t>15-64 years ;  Had worked before ;  &gt;&gt; Looked for only part-time work ;  Persons ;</t>
  </si>
  <si>
    <t>15-64 years ;  Had worked before ;  &gt;&gt; Looked for only part-time work ;  &gt; Males ;</t>
  </si>
  <si>
    <t>15-64 years ;  Had worked before ;  &gt;&gt; Looked for only part-time work ;  &gt; Females ;</t>
  </si>
  <si>
    <t>15-64 years ;  Had worked before ;  &gt;&gt; Waiting to start a part-time job ;  Persons ;</t>
  </si>
  <si>
    <t>15-64 years ;  Had worked before ;  &gt;&gt; Waiting to start a part-time job ;  &gt; Males ;</t>
  </si>
  <si>
    <t>15-64 years ;  Had worked before ;  &gt;&gt; Waiting to start a part-time job ;  &gt; Females ;</t>
  </si>
  <si>
    <t>15-64 years ;  &gt; Waiting to start or return to a job already obtained ;  Unemployed total ;  Persons ;</t>
  </si>
  <si>
    <t>15-64 years ;  &gt; Waiting to start or return to a job already obtained ;  Unemployed total ;  &gt; Males ;</t>
  </si>
  <si>
    <t>15-64 years ;  &gt; Waiting to start or return to a job already obtained ;  Unemployed total ;  &gt; Females ;</t>
  </si>
  <si>
    <t>15-64 years ;  &gt; Waiting to start or return to a job already obtained ;  &gt; Looked for full-time work ;  Persons ;</t>
  </si>
  <si>
    <t>15-64 years ;  &gt; Waiting to start or return to a job already obtained ;  &gt; Looked for full-time work ;  &gt; Males ;</t>
  </si>
  <si>
    <t>15-64 years ;  &gt; Waiting to start or return to a job already obtained ;  &gt; Looked for full-time work ;  &gt; Females ;</t>
  </si>
  <si>
    <t>15-64 years ;  &gt; Waiting to start or return to a job already obtained ;  &gt;&gt; Looked for both full-time and part-time work ;  Persons ;</t>
  </si>
  <si>
    <t>15-64 years ;  &gt; Waiting to start or return to a job already obtained ;  &gt;&gt; Looked for both full-time and part-time work ;  &gt; Males ;</t>
  </si>
  <si>
    <t>15-64 years ;  &gt; Waiting to start or return to a job already obtained ;  &gt;&gt; Looked for both full-time and part-time work ;  &gt; Females ;</t>
  </si>
  <si>
    <t>15-64 years ;  &gt; Waiting to start or return to a job already obtained ;  &gt;&gt; Looked for only full-time work ;  Persons ;</t>
  </si>
  <si>
    <t>15-64 years ;  &gt; Waiting to start or return to a job already obtained ;  &gt;&gt; Looked for only full-time work ;  &gt; Males ;</t>
  </si>
  <si>
    <t>15-64 years ;  &gt; Waiting to start or return to a job already obtained ;  &gt;&gt; Looked for only full-time work ;  &gt; Females ;</t>
  </si>
  <si>
    <t>15-64 years ;  &gt; Waiting to start or return to a job already obtained ;  &gt;&gt; Waiting to start a full-time job ;  Persons ;</t>
  </si>
  <si>
    <t>15-64 years ;  &gt; Waiting to start or return to a job already obtained ;  &gt;&gt; Waiting to start a full-time job ;  &gt; Males ;</t>
  </si>
  <si>
    <t>15-64 years ;  &gt; Waiting to start or return to a job already obtained ;  &gt;&gt; Waiting to start a full-time job ;  &gt; Females ;</t>
  </si>
  <si>
    <t>15-64 years ;  &gt; Waiting to start or return to a job already obtained ;  &gt; Looked for part-time work ;  Persons ;</t>
  </si>
  <si>
    <t>15-64 years ;  &gt; Waiting to start or return to a job already obtained ;  &gt; Looked for part-time work ;  &gt; Males ;</t>
  </si>
  <si>
    <t>15-64 years ;  &gt; Waiting to start or return to a job already obtained ;  &gt; Looked for part-time work ;  &gt; Females ;</t>
  </si>
  <si>
    <t>15-64 years ;  &gt; Waiting to start or return to a job already obtained ;  &gt;&gt; Looked for only part-time work ;  Persons ;</t>
  </si>
  <si>
    <t>15-64 years ;  &gt; Waiting to start or return to a job already obtained ;  &gt;&gt; Looked for only part-time work ;  &gt; Males ;</t>
  </si>
  <si>
    <t>15-64 years ;  &gt; Waiting to start or return to a job already obtained ;  &gt;&gt; Looked for only part-time work ;  &gt; Females ;</t>
  </si>
  <si>
    <t>15-64 years ;  &gt; Waiting to start or return to a job already obtained ;  &gt;&gt; Waiting to start a part-time job ;  Persons ;</t>
  </si>
  <si>
    <t>15-64 years ;  &gt; Waiting to start or return to a job already obtained ;  &gt;&gt; Waiting to start a part-time job ;  &gt; Males ;</t>
  </si>
  <si>
    <t>15-64 years ;  &gt; Waiting to start or return to a job already obtained ;  &gt;&gt; Waiting to start a part-time job ;  &gt; Females ;</t>
  </si>
  <si>
    <t>15-64 years ;  &gt; Last worked less than 2 years ago ;  Unemployed total ;  Persons ;</t>
  </si>
  <si>
    <t>15-64 years ;  &gt; Last worked less than 2 years ago ;  Unemployed total ;  &gt; Males ;</t>
  </si>
  <si>
    <t>15-64 years ;  &gt; Last worked less than 2 years ago ;  Unemployed total ;  &gt; Females ;</t>
  </si>
  <si>
    <t>15-64 years ;  &gt; Last worked less than 2 years ago ;  &gt; Looked for full-time work ;  Persons ;</t>
  </si>
  <si>
    <t>15-64 years ;  &gt; Last worked less than 2 years ago ;  &gt; Looked for full-time work ;  &gt; Males ;</t>
  </si>
  <si>
    <t>15-64 years ;  &gt; Last worked less than 2 years ago ;  &gt; Looked for full-time work ;  &gt; Females ;</t>
  </si>
  <si>
    <t>15-64 years ;  &gt; Last worked less than 2 years ago ;  &gt;&gt; Looked for both full-time and part-time work ;  Persons ;</t>
  </si>
  <si>
    <t>15-64 years ;  &gt; Last worked less than 2 years ago ;  &gt;&gt; Looked for both full-time and part-time work ;  &gt; Males ;</t>
  </si>
  <si>
    <t>15-64 years ;  &gt; Last worked less than 2 years ago ;  &gt;&gt; Looked for both full-time and part-time work ;  &gt; Females ;</t>
  </si>
  <si>
    <t>15-64 years ;  &gt; Last worked less than 2 years ago ;  &gt;&gt; Looked for only full-time work ;  Persons ;</t>
  </si>
  <si>
    <t>15-64 years ;  &gt; Last worked less than 2 years ago ;  &gt;&gt; Looked for only full-time work ;  &gt; Males ;</t>
  </si>
  <si>
    <t>15-64 years ;  &gt; Last worked less than 2 years ago ;  &gt;&gt; Looked for only full-time work ;  &gt; Females ;</t>
  </si>
  <si>
    <t>15-64 years ;  &gt; Last worked less than 2 years ago ;  &gt; Looked for part-time work ;  Persons ;</t>
  </si>
  <si>
    <t>15-64 years ;  &gt; Last worked less than 2 years ago ;  &gt; Looked for part-time work ;  &gt; Males ;</t>
  </si>
  <si>
    <t>15-64 years ;  &gt; Last worked less than 2 years ago ;  &gt; Looked for part-time work ;  &gt; Females ;</t>
  </si>
  <si>
    <t>15-64 years ;  &gt; Last worked less than 2 years ago ;  &gt;&gt; Looked for only part-time work ;  Persons ;</t>
  </si>
  <si>
    <t>15-64 years ;  &gt; Last worked less than 2 years ago ;  &gt;&gt; Looked for only part-time work ;  &gt; Males ;</t>
  </si>
  <si>
    <t>15-64 years ;  &gt; Last worked less than 2 years ago ;  &gt;&gt; Looked for only part-time work ;  &gt; Females ;</t>
  </si>
  <si>
    <t>15-64 years ;  &gt; Last worked 2 years or more ago ;  Unemployed total ;  Persons ;</t>
  </si>
  <si>
    <t>15-64 years ;  &gt; Last worked 2 years or more ago ;  Unemployed total ;  &gt; Males ;</t>
  </si>
  <si>
    <t>15-64 years ;  &gt; Last worked 2 years or more ago ;  Unemployed total ;  &gt; Females ;</t>
  </si>
  <si>
    <t>15-64 years ;  &gt; Last worked 2 years or more ago ;  &gt; Looked for full-time work ;  Persons ;</t>
  </si>
  <si>
    <t>15-64 years ;  &gt; Last worked 2 years or more ago ;  &gt; Looked for full-time work ;  &gt; Males ;</t>
  </si>
  <si>
    <t>15-64 years ;  &gt; Last worked 2 years or more ago ;  &gt; Looked for full-time work ;  &gt; Females ;</t>
  </si>
  <si>
    <t>15-64 years ;  &gt; Last worked 2 years or more ago ;  &gt;&gt; Looked for both full-time and part-time work ;  Persons ;</t>
  </si>
  <si>
    <t>15-64 years ;  &gt; Last worked 2 years or more ago ;  &gt;&gt; Looked for both full-time and part-time work ;  &gt; Males ;</t>
  </si>
  <si>
    <t>15-64 years ;  &gt; Last worked 2 years or more ago ;  &gt;&gt; Looked for both full-time and part-time work ;  &gt; Females ;</t>
  </si>
  <si>
    <t>15-64 years ;  &gt; Last worked 2 years or more ago ;  &gt;&gt; Looked for only full-time work ;  Persons ;</t>
  </si>
  <si>
    <t>15-64 years ;  &gt; Last worked 2 years or more ago ;  &gt;&gt; Looked for only full-time work ;  &gt; Males ;</t>
  </si>
  <si>
    <t>15-64 years ;  &gt; Last worked 2 years or more ago ;  &gt;&gt; Looked for only full-time work ;  &gt; Females ;</t>
  </si>
  <si>
    <t>15-64 years ;  &gt; Last worked 2 years or more ago ;  &gt; Looked for part-time work ;  Persons ;</t>
  </si>
  <si>
    <t>15-64 years ;  &gt; Last worked 2 years or more ago ;  &gt; Looked for part-time work ;  &gt; Males ;</t>
  </si>
  <si>
    <t>15-64 years ;  &gt; Last worked 2 years or more ago ;  &gt; Looked for part-time work ;  &gt; Females ;</t>
  </si>
  <si>
    <t>15-64 years ;  &gt; Last worked 2 years or more ago ;  &gt;&gt; Looked for only part-time work ;  Persons ;</t>
  </si>
  <si>
    <t>15-64 years ;  &gt; Last worked 2 years or more ago ;  &gt;&gt; Looked for only part-time work ;  &gt; Males ;</t>
  </si>
  <si>
    <t>15-64 years ;  &gt; Last worked 2 years or more ago ;  &gt;&gt; Looked for only part-time work ;  &gt; Females ;</t>
  </si>
  <si>
    <t>15-64 years ;  Had never worked before ;  Unemployed total ;  Persons ;</t>
  </si>
  <si>
    <t>15-64 years ;  Had never worked before ;  Unemployed total ;  &gt; Males ;</t>
  </si>
  <si>
    <t>15-64 years ;  Had never worked before ;  Unemployed total ;  &gt; Females ;</t>
  </si>
  <si>
    <t>15-64 years ;  Had never worked before ;  &gt; Looked for full-time work ;  Persons ;</t>
  </si>
  <si>
    <t>15-64 years ;  Had never worked before ;  &gt; Looked for full-time work ;  &gt; Males ;</t>
  </si>
  <si>
    <t>15-64 years ;  Had never worked before ;  &gt; Looked for full-time work ;  &gt; Females ;</t>
  </si>
  <si>
    <t>15-64 years ;  Had never worked before ;  &gt;&gt; Looked for both full-time and part-time work ;  Persons ;</t>
  </si>
  <si>
    <t>15-64 years ;  Had never worked before ;  &gt;&gt; Looked for both full-time and part-time work ;  &gt; Males ;</t>
  </si>
  <si>
    <t>15-64 years ;  Had never worked before ;  &gt;&gt; Looked for both full-time and part-time work ;  &gt; Females ;</t>
  </si>
  <si>
    <t>15-64 years ;  Had never worked before ;  &gt;&gt; Looked for only full-time work ;  Persons ;</t>
  </si>
  <si>
    <t>15-64 years ;  Had never worked before ;  &gt;&gt; Looked for only full-time work ;  &gt; Males ;</t>
  </si>
  <si>
    <t>15-64 years ;  Had never worked before ;  &gt;&gt; Looked for only full-time work ;  &gt; Females ;</t>
  </si>
  <si>
    <t>15-64 years ;  Had never worked before ;  &gt;&gt; Waiting to start a full-time job ;  Persons ;</t>
  </si>
  <si>
    <t>15-64 years ;  Had never worked before ;  &gt;&gt; Waiting to start a full-time job ;  &gt; Males ;</t>
  </si>
  <si>
    <t>15-64 years ;  Had never worked before ;  &gt;&gt; Waiting to start a full-time job ;  &gt; Females ;</t>
  </si>
  <si>
    <t>15-64 years ;  Had never worked before ;  &gt; Looked for part-time work ;  Persons ;</t>
  </si>
  <si>
    <t>15-64 years ;  Had never worked before ;  &gt; Looked for part-time work ;  &gt; Males ;</t>
  </si>
  <si>
    <t>15-64 years ;  Had never worked before ;  &gt; Looked for part-time work ;  &gt; Females ;</t>
  </si>
  <si>
    <t>15-64 years ;  Had never worked before ;  &gt;&gt; Looked for only part-time work ;  Persons ;</t>
  </si>
  <si>
    <t>15-64 years ;  Had never worked before ;  &gt;&gt; Looked for only part-time work ;  &gt; Males ;</t>
  </si>
  <si>
    <t>15-64 years ;  Had never worked before ;  &gt;&gt; Looked for only part-time work ;  &gt; Females ;</t>
  </si>
  <si>
    <t>15-64 years ;  Had never worked before ;  &gt;&gt; Waiting to start a part-time job ;  Persons ;</t>
  </si>
  <si>
    <t>15-64 years ;  Had never worked before ;  &gt;&gt; Waiting to start a part-time job ;  &gt; Males ;</t>
  </si>
  <si>
    <t>15-64 years ;  Had never worked before ;  &gt;&gt; Waiting to start a part-time job ;  &gt; Females ;</t>
  </si>
  <si>
    <t>15-64 years ;  &gt; Waiting to start first job already obtained ;  Unemployed total ;  Persons ;</t>
  </si>
  <si>
    <t>15-64 years ;  &gt; Waiting to start first job already obtained ;  Unemployed total ;  &gt; Males ;</t>
  </si>
  <si>
    <t>15-64 years ;  &gt; Waiting to start first job already obtained ;  Unemployed total ;  &gt; Females ;</t>
  </si>
  <si>
    <t>15-64 years ;  &gt; Waiting to start first job already obtained ;  &gt; Looked for full-time work ;  Persons ;</t>
  </si>
  <si>
    <t>15-64 years ;  &gt; Waiting to start first job already obtained ;  &gt; Looked for full-time work ;  &gt; Males ;</t>
  </si>
  <si>
    <t>15-64 years ;  &gt; Waiting to start first job already obtained ;  &gt; Looked for full-time work ;  &gt; Females ;</t>
  </si>
  <si>
    <t>15-64 years ;  &gt; Waiting to start first job already obtained ;  &gt;&gt; Looked for both full-time and part-time work ;  Persons ;</t>
  </si>
  <si>
    <t>15-64 years ;  &gt; Waiting to start first job already obtained ;  &gt;&gt; Looked for both full-time and part-time work ;  &gt; Males ;</t>
  </si>
  <si>
    <t>15-64 years ;  &gt; Waiting to start first job already obtained ;  &gt;&gt; Looked for both full-time and part-time work ;  &gt; Females ;</t>
  </si>
  <si>
    <t>15-64 years ;  &gt; Waiting to start first job already obtained ;  &gt;&gt; Looked for only full-time work ;  Persons ;</t>
  </si>
  <si>
    <t>15-64 years ;  &gt; Waiting to start first job already obtained ;  &gt;&gt; Looked for only full-time work ;  &gt; Males ;</t>
  </si>
  <si>
    <t>15-64 years ;  &gt; Waiting to start first job already obtained ;  &gt;&gt; Looked for only full-time work ;  &gt; Females ;</t>
  </si>
  <si>
    <t>15-64 years ;  &gt; Waiting to start first job already obtained ;  &gt;&gt; Waiting to start a full-time job ;  Persons ;</t>
  </si>
  <si>
    <t>15-64 years ;  &gt; Waiting to start first job already obtained ;  &gt;&gt; Waiting to start a full-time job ;  &gt; Males ;</t>
  </si>
  <si>
    <t>15-64 years ;  &gt; Waiting to start first job already obtained ;  &gt;&gt; Waiting to start a full-time job ;  &gt; Females ;</t>
  </si>
  <si>
    <t>15-64 years ;  &gt; Waiting to start first job already obtained ;  &gt; Looked for part-time work ;  Persons ;</t>
  </si>
  <si>
    <t>15-64 years ;  &gt; Waiting to start first job already obtained ;  &gt; Looked for part-time work ;  &gt; Males ;</t>
  </si>
  <si>
    <t>15-64 years ;  &gt; Waiting to start first job already obtained ;  &gt; Looked for part-time work ;  &gt; Females ;</t>
  </si>
  <si>
    <t>15-64 years ;  &gt; Waiting to start first job already obtained ;  &gt;&gt; Looked for only part-time work ;  Persons ;</t>
  </si>
  <si>
    <t>15-64 years ;  &gt; Waiting to start first job already obtained ;  &gt;&gt; Looked for only part-time work ;  &gt; Males ;</t>
  </si>
  <si>
    <t>15-64 years ;  &gt; Waiting to start first job already obtained ;  &gt;&gt; Looked for only part-time work ;  &gt; Females ;</t>
  </si>
  <si>
    <t>15-64 years ;  &gt; Waiting to start first job already obtained ;  &gt;&gt; Waiting to start a part-time job ;  Persons ;</t>
  </si>
  <si>
    <t>15-64 years ;  &gt; Waiting to start first job already obtained ;  &gt;&gt; Waiting to start a part-time job ;  &gt; Males ;</t>
  </si>
  <si>
    <t>15-64 years ;  &gt; Waiting to start first job already obtained ;  &gt;&gt; Waiting to start a part-time job ;  &gt; Females ;</t>
  </si>
  <si>
    <t>15-64 years ;  &gt; Looking for first job ;  Unemployed total ;  Persons ;</t>
  </si>
  <si>
    <t>15-64 years ;  &gt; Looking for first job ;  Unemployed total ;  &gt; Males ;</t>
  </si>
  <si>
    <t>15-64 years ;  &gt; Looking for first job ;  Unemployed total ;  &gt; Females ;</t>
  </si>
  <si>
    <t>15-64 years ;  &gt; Looking for first job ;  &gt; Looked for full-time work ;  Persons ;</t>
  </si>
  <si>
    <t>15-64 years ;  &gt; Looking for first job ;  &gt; Looked for full-time work ;  &gt; Males ;</t>
  </si>
  <si>
    <t>15-64 years ;  &gt; Looking for first job ;  &gt; Looked for full-time work ;  &gt; Females ;</t>
  </si>
  <si>
    <t>15-64 years ;  &gt; Looking for first job ;  &gt;&gt; Looked for both full-time and part-time work ;  Persons ;</t>
  </si>
  <si>
    <t>15-64 years ;  &gt; Looking for first job ;  &gt;&gt; Looked for both full-time and part-time work ;  &gt; Males ;</t>
  </si>
  <si>
    <t>15-64 years ;  &gt; Looking for first job ;  &gt;&gt; Looked for both full-time and part-time work ;  &gt; Females ;</t>
  </si>
  <si>
    <t>15-64 years ;  &gt; Looking for first job ;  &gt;&gt; Looked for only full-time work ;  Persons ;</t>
  </si>
  <si>
    <t>15-64 years ;  &gt; Looking for first job ;  &gt;&gt; Looked for only full-time work ;  &gt; Males ;</t>
  </si>
  <si>
    <t>15-64 years ;  &gt; Looking for first job ;  &gt;&gt; Looked for only full-time work ;  &gt; Females ;</t>
  </si>
  <si>
    <t>15-64 years ;  &gt; Looking for first job ;  &gt; Looked for part-time work ;  Persons ;</t>
  </si>
  <si>
    <t>15-64 years ;  &gt; Looking for first job ;  &gt; Looked for part-time work ;  &gt; Males ;</t>
  </si>
  <si>
    <t>15-64 years ;  &gt; Looking for first job ;  &gt; Looked for part-time work ;  &gt; Females ;</t>
  </si>
  <si>
    <t>15-64 years ;  &gt; Looking for first job ;  &gt;&gt; Looked for only part-time work ;  Persons ;</t>
  </si>
  <si>
    <t>15-64 years ;  &gt; Looking for first job ;  &gt;&gt; Looked for only part-time work ;  &gt; Males ;</t>
  </si>
  <si>
    <t>15-64 years ;  &gt; Looking for first job ;  &gt;&gt; Looked for only part-time work ;  &gt; Females ;</t>
  </si>
  <si>
    <t>15-64 years ;  Less than 1 year looking for work ;  Unemployed total ;  Persons ;</t>
  </si>
  <si>
    <t>15-64 years ;  Less than 1 year looking for work ;  Unemployed total ;  &gt; Males ;</t>
  </si>
  <si>
    <t>15-64 years ;  Less than 1 year looking for work ;  Unemployed total ;  &gt; Females ;</t>
  </si>
  <si>
    <t>15-64 years ;  Less than 1 year looking for work ;  &gt; Looked for full-time work ;  Persons ;</t>
  </si>
  <si>
    <t>15-64 years ;  Less than 1 year looking for work ;  &gt; Looked for full-time work ;  &gt; Males ;</t>
  </si>
  <si>
    <t>15-64 years ;  Less than 1 year looking for work ;  &gt; Looked for full-time work ;  &gt; Females ;</t>
  </si>
  <si>
    <t>15-64 years ;  Less than 1 year looking for work ;  &gt;&gt; Looked for both full-time and part-time work ;  Persons ;</t>
  </si>
  <si>
    <t>15-64 years ;  Less than 1 year looking for work ;  &gt;&gt; Looked for both full-time and part-time work ;  &gt; Males ;</t>
  </si>
  <si>
    <t>15-64 years ;  Less than 1 year looking for work ;  &gt;&gt; Looked for both full-time and part-time work ;  &gt; Females ;</t>
  </si>
  <si>
    <t>15-64 years ;  Less than 1 year looking for work ;  &gt;&gt; Looked for only full-time work ;  Persons ;</t>
  </si>
  <si>
    <t>15-64 years ;  Less than 1 year looking for work ;  &gt;&gt; Looked for only full-time work ;  &gt; Males ;</t>
  </si>
  <si>
    <t>15-64 years ;  Less than 1 year looking for work ;  &gt;&gt; Looked for only full-time work ;  &gt; Females ;</t>
  </si>
  <si>
    <t>15-64 years ;  Less than 1 year looking for work ;  &gt;&gt; Waiting to start a full-time job ;  Persons ;</t>
  </si>
  <si>
    <t>15-64 years ;  Less than 1 year looking for work ;  &gt;&gt; Waiting to start a full-time job ;  &gt; Males ;</t>
  </si>
  <si>
    <t>15-64 years ;  Less than 1 year looking for work ;  &gt;&gt; Waiting to start a full-time job ;  &gt; Females ;</t>
  </si>
  <si>
    <t>15-64 years ;  Less than 1 year looking for work ;  &gt; Looked for part-time work ;  Persons ;</t>
  </si>
  <si>
    <t>15-64 years ;  Less than 1 year looking for work ;  &gt; Looked for part-time work ;  &gt; Males ;</t>
  </si>
  <si>
    <t>15-64 years ;  Less than 1 year looking for work ;  &gt; Looked for part-time work ;  &gt; Females ;</t>
  </si>
  <si>
    <t>15-64 years ;  Less than 1 year looking for work ;  &gt;&gt; Looked for only part-time work ;  Persons ;</t>
  </si>
  <si>
    <t>15-64 years ;  Less than 1 year looking for work ;  &gt;&gt; Looked for only part-time work ;  &gt; Males ;</t>
  </si>
  <si>
    <t>15-64 years ;  Less than 1 year looking for work ;  &gt;&gt; Looked for only part-time work ;  &gt; Females ;</t>
  </si>
  <si>
    <t>15-64 years ;  Less than 1 year looking for work ;  &gt;&gt; Waiting to start a part-time job ;  Persons ;</t>
  </si>
  <si>
    <t>15-64 years ;  Less than 1 year looking for work ;  &gt;&gt; Waiting to start a part-time job ;  &gt; Males ;</t>
  </si>
  <si>
    <t>15-64 years ;  Less than 1 year looking for work ;  &gt;&gt; Waiting to start a part-time job ;  &gt; Females ;</t>
  </si>
  <si>
    <t>15-64 years ;  &gt; Less than 1 month looking for work ;  Unemployed total ;  Persons ;</t>
  </si>
  <si>
    <t>15-64 years ;  &gt; Less than 1 month looking for work ;  Unemployed total ;  &gt; Males ;</t>
  </si>
  <si>
    <t>15-64 years ;  &gt; Less than 1 month looking for work ;  Unemployed total ;  &gt; Females ;</t>
  </si>
  <si>
    <t>15-64 years ;  &gt; Less than 1 month looking for work ;  &gt; Looked for full-time work ;  Persons ;</t>
  </si>
  <si>
    <t>15-64 years ;  &gt; Less than 1 month looking for work ;  &gt; Looked for full-time work ;  &gt; Males ;</t>
  </si>
  <si>
    <t>15-64 years ;  &gt; Less than 1 month looking for work ;  &gt; Looked for full-time work ;  &gt; Females ;</t>
  </si>
  <si>
    <t>15-64 years ;  &gt; Less than 1 month looking for work ;  &gt;&gt; Looked for both full-time and part-time work ;  Persons ;</t>
  </si>
  <si>
    <t>15-64 years ;  &gt; Less than 1 month looking for work ;  &gt;&gt; Looked for both full-time and part-time work ;  &gt; Males ;</t>
  </si>
  <si>
    <t>15-64 years ;  &gt; Less than 1 month looking for work ;  &gt;&gt; Looked for both full-time and part-time work ;  &gt; Females ;</t>
  </si>
  <si>
    <t>15-64 years ;  &gt; Less than 1 month looking for work ;  &gt;&gt; Looked for only full-time work ;  Persons ;</t>
  </si>
  <si>
    <t>15-64 years ;  &gt; Less than 1 month looking for work ;  &gt;&gt; Looked for only full-time work ;  &gt; Males ;</t>
  </si>
  <si>
    <t>15-64 years ;  &gt; Less than 1 month looking for work ;  &gt;&gt; Looked for only full-time work ;  &gt; Females ;</t>
  </si>
  <si>
    <t>15-64 years ;  &gt; Less than 1 month looking for work ;  &gt;&gt; Waiting to start a full-time job ;  Persons ;</t>
  </si>
  <si>
    <t>15-64 years ;  &gt; Less than 1 month looking for work ;  &gt;&gt; Waiting to start a full-time job ;  &gt; Males ;</t>
  </si>
  <si>
    <t>15-64 years ;  &gt; Less than 1 month looking for work ;  &gt;&gt; Waiting to start a full-time job ;  &gt; Females ;</t>
  </si>
  <si>
    <t>15-64 years ;  &gt; Less than 1 month looking for work ;  &gt; Looked for part-time work ;  Persons ;</t>
  </si>
  <si>
    <t>15-64 years ;  &gt; Less than 1 month looking for work ;  &gt; Looked for part-time work ;  &gt; Males ;</t>
  </si>
  <si>
    <t>15-64 years ;  &gt; Less than 1 month looking for work ;  &gt; Looked for part-time work ;  &gt; Females ;</t>
  </si>
  <si>
    <t>15-64 years ;  &gt; Less than 1 month looking for work ;  &gt;&gt; Looked for only part-time work ;  Persons ;</t>
  </si>
  <si>
    <t>15-64 years ;  &gt; Less than 1 month looking for work ;  &gt;&gt; Looked for only part-time work ;  &gt; Males ;</t>
  </si>
  <si>
    <t>15-64 years ;  &gt; Less than 1 month looking for work ;  &gt;&gt; Looked for only part-time work ;  &gt; Females ;</t>
  </si>
  <si>
    <t>15-64 years ;  &gt; Less than 1 month looking for work ;  &gt;&gt; Waiting to start a part-time job ;  Persons ;</t>
  </si>
  <si>
    <t>15-64 years ;  &gt; Less than 1 month looking for work ;  &gt;&gt; Waiting to start a part-time job ;  &gt; Males ;</t>
  </si>
  <si>
    <t>15-64 years ;  &gt; Less than 1 month looking for work ;  &gt;&gt; Waiting to start a part-time job ;  &gt; Females ;</t>
  </si>
  <si>
    <t>15-64 years ;  &gt; 1-3 months looking for work ;  Unemployed total ;  Persons ;</t>
  </si>
  <si>
    <t>15-64 years ;  &gt; 1-3 months looking for work ;  Unemployed total ;  &gt; Males ;</t>
  </si>
  <si>
    <t>15-64 years ;  &gt; 1-3 months looking for work ;  Unemployed total ;  &gt; Females ;</t>
  </si>
  <si>
    <t>15-64 years ;  &gt; 1-3 months looking for work ;  &gt; Looked for full-time work ;  Persons ;</t>
  </si>
  <si>
    <t>15-64 years ;  &gt; 1-3 months looking for work ;  &gt; Looked for full-time work ;  &gt; Males ;</t>
  </si>
  <si>
    <t>15-64 years ;  &gt; 1-3 months looking for work ;  &gt; Looked for full-time work ;  &gt; Females ;</t>
  </si>
  <si>
    <t>15-64 years ;  &gt; 1-3 months looking for work ;  &gt;&gt; Looked for both full-time and part-time work ;  Persons ;</t>
  </si>
  <si>
    <t>15-64 years ;  &gt; 1-3 months looking for work ;  &gt;&gt; Looked for both full-time and part-time work ;  &gt; Males ;</t>
  </si>
  <si>
    <t>15-64 years ;  &gt; 1-3 months looking for work ;  &gt;&gt; Looked for both full-time and part-time work ;  &gt; Females ;</t>
  </si>
  <si>
    <t>15-64 years ;  &gt; 1-3 months looking for work ;  &gt;&gt; Looked for only full-time work ;  Persons ;</t>
  </si>
  <si>
    <t>15-64 years ;  &gt; 1-3 months looking for work ;  &gt;&gt; Looked for only full-time work ;  &gt; Males ;</t>
  </si>
  <si>
    <t>15-64 years ;  &gt; 1-3 months looking for work ;  &gt;&gt; Looked for only full-time work ;  &gt; Females ;</t>
  </si>
  <si>
    <t>15-64 years ;  &gt; 1-3 months looking for work ;  &gt;&gt; Waiting to start a full-time job ;  Persons ;</t>
  </si>
  <si>
    <t>15-64 years ;  &gt; 1-3 months looking for work ;  &gt;&gt; Waiting to start a full-time job ;  &gt; Males ;</t>
  </si>
  <si>
    <t>15-64 years ;  &gt; 1-3 months looking for work ;  &gt;&gt; Waiting to start a full-time job ;  &gt; Females ;</t>
  </si>
  <si>
    <t>15-64 years ;  &gt; 1-3 months looking for work ;  &gt; Looked for part-time work ;  Persons ;</t>
  </si>
  <si>
    <t>15-64 years ;  &gt; 1-3 months looking for work ;  &gt; Looked for part-time work ;  &gt; Males ;</t>
  </si>
  <si>
    <t>15-64 years ;  &gt; 1-3 months looking for work ;  &gt; Looked for part-time work ;  &gt; Females ;</t>
  </si>
  <si>
    <t>15-64 years ;  &gt; 1-3 months looking for work ;  &gt;&gt; Looked for only part-time work ;  Persons ;</t>
  </si>
  <si>
    <t>15-64 years ;  &gt; 1-3 months looking for work ;  &gt;&gt; Looked for only part-time work ;  &gt; Males ;</t>
  </si>
  <si>
    <t>15-64 years ;  &gt; 1-3 months looking for work ;  &gt;&gt; Looked for only part-time work ;  &gt; Females ;</t>
  </si>
  <si>
    <t>15-64 years ;  &gt; 1-3 months looking for work ;  &gt;&gt; Waiting to start a part-time job ;  Persons ;</t>
  </si>
  <si>
    <t>15-64 years ;  &gt; 1-3 months looking for work ;  &gt;&gt; Waiting to start a part-time job ;  &gt; Males ;</t>
  </si>
  <si>
    <t>15-64 years ;  &gt; 1-3 months looking for work ;  &gt;&gt; Waiting to start a part-time job ;  &gt; Females ;</t>
  </si>
  <si>
    <t>15-64 years ;  &gt; 3-6 months looking for work ;  Unemployed total ;  Persons ;</t>
  </si>
  <si>
    <t>15-64 years ;  &gt; 3-6 months looking for work ;  Unemployed total ;  &gt; Males ;</t>
  </si>
  <si>
    <t>15-64 years ;  &gt; 3-6 months looking for work ;  Unemployed total ;  &gt; Females ;</t>
  </si>
  <si>
    <t>15-64 years ;  &gt; 3-6 months looking for work ;  &gt; Looked for full-time work ;  Persons ;</t>
  </si>
  <si>
    <t>15-64 years ;  &gt; 3-6 months looking for work ;  &gt; Looked for full-time work ;  &gt; Males ;</t>
  </si>
  <si>
    <t>15-64 years ;  &gt; 3-6 months looking for work ;  &gt; Looked for full-time work ;  &gt; Females ;</t>
  </si>
  <si>
    <t>15-64 years ;  &gt; 3-6 months looking for work ;  &gt;&gt; Looked for both full-time and part-time work ;  Persons ;</t>
  </si>
  <si>
    <t>15-64 years ;  &gt; 3-6 months looking for work ;  &gt;&gt; Looked for both full-time and part-time work ;  &gt; Males ;</t>
  </si>
  <si>
    <t>15-64 years ;  &gt; 3-6 months looking for work ;  &gt;&gt; Looked for both full-time and part-time work ;  &gt; Females ;</t>
  </si>
  <si>
    <t>15-64 years ;  &gt; 3-6 months looking for work ;  &gt;&gt; Looked for only full-time work ;  Persons ;</t>
  </si>
  <si>
    <t>15-64 years ;  &gt; 3-6 months looking for work ;  &gt;&gt; Looked for only full-time work ;  &gt; Males ;</t>
  </si>
  <si>
    <t>15-64 years ;  &gt; 3-6 months looking for work ;  &gt;&gt; Looked for only full-time work ;  &gt; Females ;</t>
  </si>
  <si>
    <t>15-64 years ;  &gt; 3-6 months looking for work ;  &gt;&gt; Waiting to start a full-time job ;  Persons ;</t>
  </si>
  <si>
    <t>15-64 years ;  &gt; 3-6 months looking for work ;  &gt;&gt; Waiting to start a full-time job ;  &gt; Males ;</t>
  </si>
  <si>
    <t>15-64 years ;  &gt; 3-6 months looking for work ;  &gt;&gt; Waiting to start a full-time job ;  &gt; Females ;</t>
  </si>
  <si>
    <t>15-64 years ;  &gt; 3-6 months looking for work ;  &gt; Looked for part-time work ;  Persons ;</t>
  </si>
  <si>
    <t>15-64 years ;  &gt; 3-6 months looking for work ;  &gt; Looked for part-time work ;  &gt; Males ;</t>
  </si>
  <si>
    <t>15-64 years ;  &gt; 3-6 months looking for work ;  &gt; Looked for part-time work ;  &gt; Females ;</t>
  </si>
  <si>
    <t>A126052058W</t>
  </si>
  <si>
    <t>A126019658J</t>
  </si>
  <si>
    <t>A126081866K</t>
  </si>
  <si>
    <t>A126050762R</t>
  </si>
  <si>
    <t>A126019010T</t>
  </si>
  <si>
    <t>A126081218L</t>
  </si>
  <si>
    <t>A126050114T</t>
  </si>
  <si>
    <t>A126017714C</t>
  </si>
  <si>
    <t>A126079922A</t>
  </si>
  <si>
    <t>A126048818X</t>
  </si>
  <si>
    <t>A126017070J</t>
  </si>
  <si>
    <t>A126079278X</t>
  </si>
  <si>
    <t>A126048174C</t>
  </si>
  <si>
    <t>A126021606W</t>
  </si>
  <si>
    <t>A126083814V</t>
  </si>
  <si>
    <t>A126052710X</t>
  </si>
  <si>
    <t>A126020310T</t>
  </si>
  <si>
    <t>A126082518J</t>
  </si>
  <si>
    <t>A126051414L</t>
  </si>
  <si>
    <t>A126018366L</t>
  </si>
  <si>
    <t>A126080574R</t>
  </si>
  <si>
    <t>A126049470R</t>
  </si>
  <si>
    <t>A126020958J</t>
  </si>
  <si>
    <t>A126083166J</t>
  </si>
  <si>
    <t>A126052062L</t>
  </si>
  <si>
    <t>A126019662X</t>
  </si>
  <si>
    <t>A126081870A</t>
  </si>
  <si>
    <t>A126050766X</t>
  </si>
  <si>
    <t>A126019014A</t>
  </si>
  <si>
    <t>A126081222C</t>
  </si>
  <si>
    <t>A126050118A</t>
  </si>
  <si>
    <t>A126017718L</t>
  </si>
  <si>
    <t>A126079926K</t>
  </si>
  <si>
    <t>A126048822R</t>
  </si>
  <si>
    <t>A126017034X</t>
  </si>
  <si>
    <t>A126079242W</t>
  </si>
  <si>
    <t>A126048138V</t>
  </si>
  <si>
    <t>A126021570F</t>
  </si>
  <si>
    <t>A126083778W</t>
  </si>
  <si>
    <t>A126052674A</t>
  </si>
  <si>
    <t>A126020274V</t>
  </si>
  <si>
    <t>A126082482T</t>
  </si>
  <si>
    <t>A126051378R</t>
  </si>
  <si>
    <t>A126018330K</t>
  </si>
  <si>
    <t>A126080538F</t>
  </si>
  <si>
    <t>A126049434F</t>
  </si>
  <si>
    <t>A126020922F</t>
  </si>
  <si>
    <t>A126083130F</t>
  </si>
  <si>
    <t>A126052026C</t>
  </si>
  <si>
    <t>A126019626R</t>
  </si>
  <si>
    <t>A126081834T</t>
  </si>
  <si>
    <t>A126050730W</t>
  </si>
  <si>
    <t>A126018978A</t>
  </si>
  <si>
    <t>A126081186F</t>
  </si>
  <si>
    <t>A126050082K</t>
  </si>
  <si>
    <t>A126017682W</t>
  </si>
  <si>
    <t>A126079890V</t>
  </si>
  <si>
    <t>A126048786T</t>
  </si>
  <si>
    <t>A126017038J</t>
  </si>
  <si>
    <t>A126079246F</t>
  </si>
  <si>
    <t>A126048142K</t>
  </si>
  <si>
    <t>A126021574R</t>
  </si>
  <si>
    <t>A126083782L</t>
  </si>
  <si>
    <t>A126052678K</t>
  </si>
  <si>
    <t>A126020278C</t>
  </si>
  <si>
    <t>A126082486A</t>
  </si>
  <si>
    <t>A126051382F</t>
  </si>
  <si>
    <t>A126018334V</t>
  </si>
  <si>
    <t>A126080542W</t>
  </si>
  <si>
    <t>A126049438R</t>
  </si>
  <si>
    <t>A126019630F</t>
  </si>
  <si>
    <t>A126081838A</t>
  </si>
  <si>
    <t>A126050734F</t>
  </si>
  <si>
    <t>A126018982T</t>
  </si>
  <si>
    <t>A126081190W</t>
  </si>
  <si>
    <t>A126050086V</t>
  </si>
  <si>
    <t>A126017054J</t>
  </si>
  <si>
    <t>A126079262F</t>
  </si>
  <si>
    <t>A126048158C</t>
  </si>
  <si>
    <t>A126021590R</t>
  </si>
  <si>
    <t>A126083798F</t>
  </si>
  <si>
    <t>A126052694K</t>
  </si>
  <si>
    <t>A126020294C</t>
  </si>
  <si>
    <t>A126082502R</t>
  </si>
  <si>
    <t>A126051398X</t>
  </si>
  <si>
    <t>A126018350V</t>
  </si>
  <si>
    <t>A126080558R</t>
  </si>
  <si>
    <t>A126049454R</t>
  </si>
  <si>
    <t>A126019646X</t>
  </si>
  <si>
    <t>A126081854A</t>
  </si>
  <si>
    <t>A126050750F</t>
  </si>
  <si>
    <t>A126018998K</t>
  </si>
  <si>
    <t>A126081206C</t>
  </si>
  <si>
    <t>A126050102J</t>
  </si>
  <si>
    <t>A126017022R</t>
  </si>
  <si>
    <t>A126079230L</t>
  </si>
  <si>
    <t>A126048126K</t>
  </si>
  <si>
    <t>A126021558R</t>
  </si>
  <si>
    <t>A126083766L</t>
  </si>
  <si>
    <t>A126052662T</t>
  </si>
  <si>
    <t>A126020262K</t>
  </si>
  <si>
    <t>A126082470J</t>
  </si>
  <si>
    <t>A126051366F</t>
  </si>
  <si>
    <t>A126018318V</t>
  </si>
  <si>
    <t>A126080526W</t>
  </si>
  <si>
    <t>A126049422W</t>
  </si>
  <si>
    <t>A126020910W</t>
  </si>
  <si>
    <t>A126083118R</t>
  </si>
  <si>
    <t>A126052014V</t>
  </si>
  <si>
    <t>A126019614F</t>
  </si>
  <si>
    <t>A126081822J</t>
  </si>
  <si>
    <t>A126050718F</t>
  </si>
  <si>
    <t>A126018966T</t>
  </si>
  <si>
    <t>A126081174W</t>
  </si>
  <si>
    <t>A126050070A</t>
  </si>
  <si>
    <t>A126017670L</t>
  </si>
  <si>
    <t>A126079878C</t>
  </si>
  <si>
    <t>A126048774J</t>
  </si>
  <si>
    <t>A126017074T</t>
  </si>
  <si>
    <t>A126079282R</t>
  </si>
  <si>
    <t>A126048178L</t>
  </si>
  <si>
    <t>A126021610L</t>
  </si>
  <si>
    <t>A126083818C</t>
  </si>
  <si>
    <t>A126052714J</t>
  </si>
  <si>
    <t>A126020314A</t>
  </si>
  <si>
    <t>A126082522X</t>
  </si>
  <si>
    <t>A126051418W</t>
  </si>
  <si>
    <t>A126018370C</t>
  </si>
  <si>
    <t>A126080578X</t>
  </si>
  <si>
    <t>A126049474X</t>
  </si>
  <si>
    <t>A126020962X</t>
  </si>
  <si>
    <t>A126083170X</t>
  </si>
  <si>
    <t>A126052066W</t>
  </si>
  <si>
    <t>A126019666J</t>
  </si>
  <si>
    <t>A126081874K</t>
  </si>
  <si>
    <t>A126050770R</t>
  </si>
  <si>
    <t>A126019018K</t>
  </si>
  <si>
    <t>A126081226L</t>
  </si>
  <si>
    <t>A126050122T</t>
  </si>
  <si>
    <t>A126017722C</t>
  </si>
  <si>
    <t>A126079930A</t>
  </si>
  <si>
    <t>A126048826X</t>
  </si>
  <si>
    <t>A126017058T</t>
  </si>
  <si>
    <t>A126079266R</t>
  </si>
  <si>
    <t>A126048162V</t>
  </si>
  <si>
    <t>A126021594X</t>
  </si>
  <si>
    <t>A126083802K</t>
  </si>
  <si>
    <t>A126052698V</t>
  </si>
  <si>
    <t>A126020298L</t>
  </si>
  <si>
    <t>A126082506X</t>
  </si>
  <si>
    <t>A126051402C</t>
  </si>
  <si>
    <t>A126018354C</t>
  </si>
  <si>
    <t>A126080562F</t>
  </si>
  <si>
    <t>A126049458X</t>
  </si>
  <si>
    <t>A126019650R</t>
  </si>
  <si>
    <t>A126081858K</t>
  </si>
  <si>
    <t>A126050754R</t>
  </si>
  <si>
    <t>A126019002T</t>
  </si>
  <si>
    <t>A126081210V</t>
  </si>
  <si>
    <t>A126050106T</t>
  </si>
  <si>
    <t>A126017078A</t>
  </si>
  <si>
    <t>A126079286X</t>
  </si>
  <si>
    <t>A126048182C</t>
  </si>
  <si>
    <t>A126021614W</t>
  </si>
  <si>
    <t>A126083822V</t>
  </si>
  <si>
    <t>A126052718T</t>
  </si>
  <si>
    <t>A126020318K</t>
  </si>
  <si>
    <t>A126082526J</t>
  </si>
  <si>
    <t>A126051422L</t>
  </si>
  <si>
    <t>A126018374L</t>
  </si>
  <si>
    <t>A126080582R</t>
  </si>
  <si>
    <t>A126049478J</t>
  </si>
  <si>
    <t>A126020966J</t>
  </si>
  <si>
    <t>A126083174J</t>
  </si>
  <si>
    <t>A126052070L</t>
  </si>
  <si>
    <t>A126019670X</t>
  </si>
  <si>
    <t>A126081878V</t>
  </si>
  <si>
    <t>A126050774X</t>
  </si>
  <si>
    <t>A126019022A</t>
  </si>
  <si>
    <t>A126081230C</t>
  </si>
  <si>
    <t>A126050126A</t>
  </si>
  <si>
    <t>A126017726L</t>
  </si>
  <si>
    <t>A126079934K</t>
  </si>
  <si>
    <t>A126048830R</t>
  </si>
  <si>
    <t>A126017026X</t>
  </si>
  <si>
    <t>A126079234W</t>
  </si>
  <si>
    <t>A126048130A</t>
  </si>
  <si>
    <t>A126021562F</t>
  </si>
  <si>
    <t>A126083770C</t>
  </si>
  <si>
    <t>A126052666A</t>
  </si>
  <si>
    <t>A126020266V</t>
  </si>
  <si>
    <t>A126082474T</t>
  </si>
  <si>
    <t>A126051370W</t>
  </si>
  <si>
    <t>A126018322K</t>
  </si>
  <si>
    <t>A126080530L</t>
  </si>
  <si>
    <t>A126049426F</t>
  </si>
  <si>
    <t>A126020914F</t>
  </si>
  <si>
    <t>A126083122F</t>
  </si>
  <si>
    <t>A126052018C</t>
  </si>
  <si>
    <t>A126019618R</t>
  </si>
  <si>
    <t>A126081826T</t>
  </si>
  <si>
    <t>A126050722W</t>
  </si>
  <si>
    <t>A126018970J</t>
  </si>
  <si>
    <t>A126081178F</t>
  </si>
  <si>
    <t>A126050074K</t>
  </si>
  <si>
    <t>A126017674W</t>
  </si>
  <si>
    <t>A126079882V</t>
  </si>
  <si>
    <t>A126048778T</t>
  </si>
  <si>
    <t>A126017010F</t>
  </si>
  <si>
    <t>A126079218W</t>
  </si>
  <si>
    <t>A126048114A</t>
  </si>
  <si>
    <t>A126021546F</t>
  </si>
  <si>
    <t>A126083754C</t>
  </si>
  <si>
    <t>A126052650J</t>
  </si>
  <si>
    <t>A126020250A</t>
  </si>
  <si>
    <t>A126082458T</t>
  </si>
  <si>
    <t>A126051354W</t>
  </si>
  <si>
    <t>A126018306K</t>
  </si>
  <si>
    <t>A126080514L</t>
  </si>
  <si>
    <t>A126049410L</t>
  </si>
  <si>
    <t>A126020898T</t>
  </si>
  <si>
    <t>A126083106F</t>
  </si>
  <si>
    <t>A126052002K</t>
  </si>
  <si>
    <t>A126019602W</t>
  </si>
  <si>
    <t>A126081810X</t>
  </si>
  <si>
    <t>A126050706W</t>
  </si>
  <si>
    <t>A126018954J</t>
  </si>
  <si>
    <t>A126081162L</t>
  </si>
  <si>
    <t>A126050058K</t>
  </si>
  <si>
    <t>A126017658W</t>
  </si>
  <si>
    <t>A126079866V</t>
  </si>
  <si>
    <t>A126048762X</t>
  </si>
  <si>
    <t>A126017014R</t>
  </si>
  <si>
    <t>A126079222L</t>
  </si>
  <si>
    <t>A126048118K</t>
  </si>
  <si>
    <t>A126021550W</t>
  </si>
  <si>
    <t>A126083758L</t>
  </si>
  <si>
    <t>A126052654T</t>
  </si>
  <si>
    <t>A126020254K</t>
  </si>
  <si>
    <t>A126082462J</t>
  </si>
  <si>
    <t>A126051358F</t>
  </si>
  <si>
    <t>A126018310A</t>
  </si>
  <si>
    <t>A126080518W</t>
  </si>
  <si>
    <t>A126049414W</t>
  </si>
  <si>
    <t>A126020902W</t>
  </si>
  <si>
    <t>A126083110W</t>
  </si>
  <si>
    <t>A126052006V</t>
  </si>
  <si>
    <t>A126019606F</t>
  </si>
  <si>
    <t>A126081814J</t>
  </si>
  <si>
    <t>A126050710L</t>
  </si>
  <si>
    <t>15-64 years ;  &gt; 3-6 months looking for work ;  &gt;&gt; Looked for only part-time work ;  Persons ;</t>
  </si>
  <si>
    <t>15-64 years ;  &gt; 3-6 months looking for work ;  &gt;&gt; Looked for only part-time work ;  &gt; Males ;</t>
  </si>
  <si>
    <t>15-64 years ;  &gt; 3-6 months looking for work ;  &gt;&gt; Looked for only part-time work ;  &gt; Females ;</t>
  </si>
  <si>
    <t>15-64 years ;  &gt; 3-6 months looking for work ;  &gt;&gt; Waiting to start a part-time job ;  Persons ;</t>
  </si>
  <si>
    <t>15-64 years ;  &gt; 3-6 months looking for work ;  &gt;&gt; Waiting to start a part-time job ;  &gt; Males ;</t>
  </si>
  <si>
    <t>15-64 years ;  &gt; 3-6 months looking for work ;  &gt;&gt; Waiting to start a part-time job ;  &gt; Females ;</t>
  </si>
  <si>
    <t>15-64 years ;  &gt; 6-12 months looking for work ;  Unemployed total ;  Persons ;</t>
  </si>
  <si>
    <t>15-64 years ;  &gt; 6-12 months looking for work ;  Unemployed total ;  &gt; Males ;</t>
  </si>
  <si>
    <t>15-64 years ;  &gt; 6-12 months looking for work ;  Unemployed total ;  &gt; Females ;</t>
  </si>
  <si>
    <t>15-64 years ;  &gt; 6-12 months looking for work ;  &gt; Looked for full-time work ;  Persons ;</t>
  </si>
  <si>
    <t>15-64 years ;  &gt; 6-12 months looking for work ;  &gt; Looked for full-time work ;  &gt; Males ;</t>
  </si>
  <si>
    <t>15-64 years ;  &gt; 6-12 months looking for work ;  &gt; Looked for full-time work ;  &gt; Females ;</t>
  </si>
  <si>
    <t>15-64 years ;  &gt; 6-12 months looking for work ;  &gt;&gt; Looked for both full-time and part-time work ;  Persons ;</t>
  </si>
  <si>
    <t>15-64 years ;  &gt; 6-12 months looking for work ;  &gt;&gt; Looked for both full-time and part-time work ;  &gt; Males ;</t>
  </si>
  <si>
    <t>15-64 years ;  &gt; 6-12 months looking for work ;  &gt;&gt; Looked for both full-time and part-time work ;  &gt; Females ;</t>
  </si>
  <si>
    <t>15-64 years ;  &gt; 6-12 months looking for work ;  &gt;&gt; Looked for only full-time work ;  Persons ;</t>
  </si>
  <si>
    <t>15-64 years ;  &gt; 6-12 months looking for work ;  &gt;&gt; Looked for only full-time work ;  &gt; Males ;</t>
  </si>
  <si>
    <t>15-64 years ;  &gt; 6-12 months looking for work ;  &gt;&gt; Looked for only full-time work ;  &gt; Females ;</t>
  </si>
  <si>
    <t>15-64 years ;  &gt; 6-12 months looking for work ;  &gt;&gt; Waiting to start a full-time job ;  Persons ;</t>
  </si>
  <si>
    <t>15-64 years ;  &gt; 6-12 months looking for work ;  &gt;&gt; Waiting to start a full-time job ;  &gt; Males ;</t>
  </si>
  <si>
    <t>15-64 years ;  &gt; 6-12 months looking for work ;  &gt;&gt; Waiting to start a full-time job ;  &gt; Females ;</t>
  </si>
  <si>
    <t>15-64 years ;  &gt; 6-12 months looking for work ;  &gt; Looked for part-time work ;  Persons ;</t>
  </si>
  <si>
    <t>15-64 years ;  &gt; 6-12 months looking for work ;  &gt; Looked for part-time work ;  &gt; Males ;</t>
  </si>
  <si>
    <t>15-64 years ;  &gt; 6-12 months looking for work ;  &gt; Looked for part-time work ;  &gt; Females ;</t>
  </si>
  <si>
    <t>15-64 years ;  &gt; 6-12 months looking for work ;  &gt;&gt; Looked for only part-time work ;  Persons ;</t>
  </si>
  <si>
    <t>15-64 years ;  &gt; 6-12 months looking for work ;  &gt;&gt; Looked for only part-time work ;  &gt; Males ;</t>
  </si>
  <si>
    <t>15-64 years ;  &gt; 6-12 months looking for work ;  &gt;&gt; Looked for only part-time work ;  &gt; Females ;</t>
  </si>
  <si>
    <t>15-64 years ;  &gt; 6-12 months looking for work ;  &gt;&gt; Waiting to start a part-time job ;  Persons ;</t>
  </si>
  <si>
    <t>15-64 years ;  &gt; 6-12 months looking for work ;  &gt;&gt; Waiting to start a part-time job ;  &gt; Males ;</t>
  </si>
  <si>
    <t>15-64 years ;  &gt; 6-12 months looking for work ;  &gt;&gt; Waiting to start a part-time job ;  &gt; Females ;</t>
  </si>
  <si>
    <t>15-64 years ;  1-2 years looking for work ;  Unemployed total ;  Persons ;</t>
  </si>
  <si>
    <t>15-64 years ;  1-2 years looking for work ;  Unemployed total ;  &gt; Males ;</t>
  </si>
  <si>
    <t>15-64 years ;  1-2 years looking for work ;  Unemployed total ;  &gt; Females ;</t>
  </si>
  <si>
    <t>15-64 years ;  1-2 years looking for work ;  &gt; Looked for full-time work ;  Persons ;</t>
  </si>
  <si>
    <t>15-64 years ;  1-2 years looking for work ;  &gt; Looked for full-time work ;  &gt; Males ;</t>
  </si>
  <si>
    <t>15-64 years ;  1-2 years looking for work ;  &gt; Looked for full-time work ;  &gt; Females ;</t>
  </si>
  <si>
    <t>15-64 years ;  1-2 years looking for work ;  &gt;&gt; Looked for both full-time and part-time work ;  Persons ;</t>
  </si>
  <si>
    <t>15-64 years ;  1-2 years looking for work ;  &gt;&gt; Looked for both full-time and part-time work ;  &gt; Males ;</t>
  </si>
  <si>
    <t>15-64 years ;  1-2 years looking for work ;  &gt;&gt; Looked for both full-time and part-time work ;  &gt; Females ;</t>
  </si>
  <si>
    <t>15-64 years ;  1-2 years looking for work ;  &gt;&gt; Looked for only full-time work ;  Persons ;</t>
  </si>
  <si>
    <t>15-64 years ;  1-2 years looking for work ;  &gt;&gt; Looked for only full-time work ;  &gt; Males ;</t>
  </si>
  <si>
    <t>15-64 years ;  1-2 years looking for work ;  &gt;&gt; Looked for only full-time work ;  &gt; Females ;</t>
  </si>
  <si>
    <t>15-64 years ;  1-2 years looking for work ;  &gt;&gt; Waiting to start a full-time job ;  Persons ;</t>
  </si>
  <si>
    <t>15-64 years ;  1-2 years looking for work ;  &gt;&gt; Waiting to start a full-time job ;  &gt; Males ;</t>
  </si>
  <si>
    <t>15-64 years ;  1-2 years looking for work ;  &gt;&gt; Waiting to start a full-time job ;  &gt; Females ;</t>
  </si>
  <si>
    <t>15-64 years ;  1-2 years looking for work ;  &gt; Looked for part-time work ;  Persons ;</t>
  </si>
  <si>
    <t>15-64 years ;  1-2 years looking for work ;  &gt; Looked for part-time work ;  &gt; Males ;</t>
  </si>
  <si>
    <t>15-64 years ;  1-2 years looking for work ;  &gt; Looked for part-time work ;  &gt; Females ;</t>
  </si>
  <si>
    <t>15-64 years ;  1-2 years looking for work ;  &gt;&gt; Looked for only part-time work ;  Persons ;</t>
  </si>
  <si>
    <t>15-64 years ;  1-2 years looking for work ;  &gt;&gt; Looked for only part-time work ;  &gt; Males ;</t>
  </si>
  <si>
    <t>15-64 years ;  1-2 years looking for work ;  &gt;&gt; Looked for only part-time work ;  &gt; Females ;</t>
  </si>
  <si>
    <t>15-64 years ;  1-2 years looking for work ;  &gt;&gt; Waiting to start a part-time job ;  Persons ;</t>
  </si>
  <si>
    <t>15-64 years ;  1-2 years looking for work ;  &gt;&gt; Waiting to start a part-time job ;  &gt; Males ;</t>
  </si>
  <si>
    <t>15-64 years ;  1-2 years looking for work ;  &gt;&gt; Waiting to start a part-time job ;  &gt; Females ;</t>
  </si>
  <si>
    <t>15-64 years ;  2 years or more looking for work ;  Unemployed total ;  Persons ;</t>
  </si>
  <si>
    <t>15-64 years ;  2 years or more looking for work ;  Unemployed total ;  &gt; Males ;</t>
  </si>
  <si>
    <t>15-64 years ;  2 years or more looking for work ;  Unemployed total ;  &gt; Females ;</t>
  </si>
  <si>
    <t>15-64 years ;  2 years or more looking for work ;  &gt; Looked for full-time work ;  Persons ;</t>
  </si>
  <si>
    <t>15-64 years ;  2 years or more looking for work ;  &gt; Looked for full-time work ;  &gt; Males ;</t>
  </si>
  <si>
    <t>15-64 years ;  2 years or more looking for work ;  &gt; Looked for full-time work ;  &gt; Females ;</t>
  </si>
  <si>
    <t>15-64 years ;  2 years or more looking for work ;  &gt;&gt; Looked for both full-time and part-time work ;  Persons ;</t>
  </si>
  <si>
    <t>15-64 years ;  2 years or more looking for work ;  &gt;&gt; Looked for both full-time and part-time work ;  &gt; Males ;</t>
  </si>
  <si>
    <t>15-64 years ;  2 years or more looking for work ;  &gt;&gt; Looked for both full-time and part-time work ;  &gt; Females ;</t>
  </si>
  <si>
    <t>15-64 years ;  2 years or more looking for work ;  &gt;&gt; Looked for only full-time work ;  Persons ;</t>
  </si>
  <si>
    <t>15-64 years ;  2 years or more looking for work ;  &gt;&gt; Looked for only full-time work ;  &gt; Males ;</t>
  </si>
  <si>
    <t>15-64 years ;  2 years or more looking for work ;  &gt;&gt; Looked for only full-time work ;  &gt; Females ;</t>
  </si>
  <si>
    <t>15-64 years ;  2 years or more looking for work ;  &gt;&gt; Waiting to start a full-time job ;  Persons ;</t>
  </si>
  <si>
    <t>15-64 years ;  2 years or more looking for work ;  &gt;&gt; Waiting to start a full-time job ;  &gt; Males ;</t>
  </si>
  <si>
    <t>15-64 years ;  2 years or more looking for work ;  &gt;&gt; Waiting to start a full-time job ;  &gt; Females ;</t>
  </si>
  <si>
    <t>15-64 years ;  2 years or more looking for work ;  &gt; Looked for part-time work ;  Persons ;</t>
  </si>
  <si>
    <t>15-64 years ;  2 years or more looking for work ;  &gt; Looked for part-time work ;  &gt; Males ;</t>
  </si>
  <si>
    <t>15-64 years ;  2 years or more looking for work ;  &gt; Looked for part-time work ;  &gt; Females ;</t>
  </si>
  <si>
    <t>15-64 years ;  2 years or more looking for work ;  &gt;&gt; Looked for only part-time work ;  Persons ;</t>
  </si>
  <si>
    <t>15-64 years ;  2 years or more looking for work ;  &gt;&gt; Looked for only part-time work ;  &gt; Males ;</t>
  </si>
  <si>
    <t>15-64 years ;  2 years or more looking for work ;  &gt;&gt; Looked for only part-time work ;  &gt; Females ;</t>
  </si>
  <si>
    <t>15-64 years ;  2 years or more looking for work ;  &gt;&gt; Waiting to start a part-time job ;  Persons ;</t>
  </si>
  <si>
    <t>15-64 years ;  2 years or more looking for work ;  &gt;&gt; Waiting to start a part-time job ;  &gt; Males ;</t>
  </si>
  <si>
    <t>15-64 years ;  2 years or more looking for work ;  &gt;&gt; Waiting to start a part-time job ;  &gt; Females ;</t>
  </si>
  <si>
    <t>&gt; 15-24 years ;  Unemployed total ;  Persons ;</t>
  </si>
  <si>
    <t>&gt; 15-24 years ;  Unemployed total ;  &gt; Males ;</t>
  </si>
  <si>
    <t>&gt; 15-24 years ;  Unemployed total ;  &gt; Females ;</t>
  </si>
  <si>
    <t>&gt; 15-24 years ;  &gt; Looked for full-time work ;  Persons ;</t>
  </si>
  <si>
    <t>&gt; 15-24 years ;  &gt; Looked for full-time work ;  &gt; Males ;</t>
  </si>
  <si>
    <t>&gt; 15-24 years ;  &gt; Looked for full-time work ;  &gt; Females ;</t>
  </si>
  <si>
    <t>&gt; 15-24 years ;  &gt;&gt; Looked for both full-time and part-time work ;  Persons ;</t>
  </si>
  <si>
    <t>&gt; 15-24 years ;  &gt;&gt; Looked for both full-time and part-time work ;  &gt; Males ;</t>
  </si>
  <si>
    <t>&gt; 15-24 years ;  &gt;&gt; Looked for both full-time and part-time work ;  &gt; Females ;</t>
  </si>
  <si>
    <t>&gt; 15-24 years ;  &gt;&gt; Looked for only full-time work ;  Persons ;</t>
  </si>
  <si>
    <t>&gt; 15-24 years ;  &gt;&gt; Looked for only full-time work ;  &gt; Males ;</t>
  </si>
  <si>
    <t>&gt; 15-24 years ;  &gt;&gt; Looked for only full-time work ;  &gt; Females ;</t>
  </si>
  <si>
    <t>&gt; 15-24 years ;  &gt;&gt; Waiting to start a full-time job ;  Persons ;</t>
  </si>
  <si>
    <t>&gt; 15-24 years ;  &gt;&gt; Waiting to start a full-time job ;  &gt; Males ;</t>
  </si>
  <si>
    <t>&gt; 15-24 years ;  &gt;&gt; Waiting to start a full-time job ;  &gt; Females ;</t>
  </si>
  <si>
    <t>&gt; 15-24 years ;  &gt; Looked for part-time work ;  Persons ;</t>
  </si>
  <si>
    <t>&gt; 15-24 years ;  &gt; Looked for part-time work ;  &gt; Males ;</t>
  </si>
  <si>
    <t>&gt; 15-24 years ;  &gt; Looked for part-time work ;  &gt; Females ;</t>
  </si>
  <si>
    <t>&gt; 15-24 years ;  &gt;&gt; Looked for only part-time work ;  Persons ;</t>
  </si>
  <si>
    <t>&gt; 15-24 years ;  &gt;&gt; Looked for only part-time work ;  &gt; Males ;</t>
  </si>
  <si>
    <t>&gt; 15-24 years ;  &gt;&gt; Looked for only part-time work ;  &gt; Females ;</t>
  </si>
  <si>
    <t>&gt; 15-24 years ;  &gt;&gt; Waiting to start a part-time job ;  Persons ;</t>
  </si>
  <si>
    <t>&gt; 15-24 years ;  &gt;&gt; Waiting to start a part-time job ;  &gt; Males ;</t>
  </si>
  <si>
    <t>&gt; 15-24 years ;  &gt;&gt; Waiting to start a part-time job ;  &gt; Females ;</t>
  </si>
  <si>
    <t>&gt; 15-24 years ;  No job offers ;  Unemployed total ;  Persons ;</t>
  </si>
  <si>
    <t>&gt; 15-24 years ;  No job offers ;  Unemployed total ;  &gt; Males ;</t>
  </si>
  <si>
    <t>&gt; 15-24 years ;  No job offers ;  Unemployed total ;  &gt; Females ;</t>
  </si>
  <si>
    <t>&gt; 15-24 years ;  No job offers ;  &gt; Looked for full-time work ;  Persons ;</t>
  </si>
  <si>
    <t>&gt; 15-24 years ;  No job offers ;  &gt; Looked for full-time work ;  &gt; Males ;</t>
  </si>
  <si>
    <t>&gt; 15-24 years ;  No job offers ;  &gt; Looked for full-time work ;  &gt; Females ;</t>
  </si>
  <si>
    <t>&gt; 15-24 years ;  No job offers ;  &gt;&gt; Looked for both full-time and part-time work ;  Persons ;</t>
  </si>
  <si>
    <t>&gt; 15-24 years ;  No job offers ;  &gt;&gt; Looked for both full-time and part-time work ;  &gt; Males ;</t>
  </si>
  <si>
    <t>&gt; 15-24 years ;  No job offers ;  &gt;&gt; Looked for both full-time and part-time work ;  &gt; Females ;</t>
  </si>
  <si>
    <t>&gt; 15-24 years ;  No job offers ;  &gt;&gt; Looked for only full-time work ;  Persons ;</t>
  </si>
  <si>
    <t>&gt; 15-24 years ;  No job offers ;  &gt;&gt; Looked for only full-time work ;  &gt; Males ;</t>
  </si>
  <si>
    <t>&gt; 15-24 years ;  No job offers ;  &gt;&gt; Looked for only full-time work ;  &gt; Females ;</t>
  </si>
  <si>
    <t>&gt; 15-24 years ;  No job offers ;  &gt;&gt; Waiting to start a full-time job ;  Persons ;</t>
  </si>
  <si>
    <t>&gt; 15-24 years ;  No job offers ;  &gt;&gt; Waiting to start a full-time job ;  &gt; Males ;</t>
  </si>
  <si>
    <t>&gt; 15-24 years ;  No job offers ;  &gt;&gt; Waiting to start a full-time job ;  &gt; Females ;</t>
  </si>
  <si>
    <t>&gt; 15-24 years ;  No job offers ;  &gt; Looked for part-time work ;  Persons ;</t>
  </si>
  <si>
    <t>&gt; 15-24 years ;  No job offers ;  &gt; Looked for part-time work ;  &gt; Males ;</t>
  </si>
  <si>
    <t>&gt; 15-24 years ;  No job offers ;  &gt; Looked for part-time work ;  &gt; Females ;</t>
  </si>
  <si>
    <t>&gt; 15-24 years ;  No job offers ;  &gt;&gt; Looked for only part-time work ;  Persons ;</t>
  </si>
  <si>
    <t>&gt; 15-24 years ;  No job offers ;  &gt;&gt; Looked for only part-time work ;  &gt; Males ;</t>
  </si>
  <si>
    <t>&gt; 15-24 years ;  No job offers ;  &gt;&gt; Looked for only part-time work ;  &gt; Females ;</t>
  </si>
  <si>
    <t>&gt; 15-24 years ;  No job offers ;  &gt;&gt; Waiting to start a part-time job ;  Persons ;</t>
  </si>
  <si>
    <t>&gt; 15-24 years ;  No job offers ;  &gt;&gt; Waiting to start a part-time job ;  &gt; Males ;</t>
  </si>
  <si>
    <t>&gt; 15-24 years ;  No job offers ;  &gt;&gt; Waiting to start a part-time job ;  &gt; Females ;</t>
  </si>
  <si>
    <t>&gt; 15-24 years ;  One job offer ;  Unemployed total ;  Persons ;</t>
  </si>
  <si>
    <t>&gt; 15-24 years ;  One job offer ;  Unemployed total ;  &gt; Males ;</t>
  </si>
  <si>
    <t>&gt; 15-24 years ;  One job offer ;  Unemployed total ;  &gt; Females ;</t>
  </si>
  <si>
    <t>&gt; 15-24 years ;  One job offer ;  &gt; Looked for full-time work ;  Persons ;</t>
  </si>
  <si>
    <t>&gt; 15-24 years ;  One job offer ;  &gt; Looked for full-time work ;  &gt; Males ;</t>
  </si>
  <si>
    <t>&gt; 15-24 years ;  One job offer ;  &gt; Looked for full-time work ;  &gt; Females ;</t>
  </si>
  <si>
    <t>&gt; 15-24 years ;  One job offer ;  &gt;&gt; Looked for both full-time and part-time work ;  Persons ;</t>
  </si>
  <si>
    <t>&gt; 15-24 years ;  One job offer ;  &gt;&gt; Looked for both full-time and part-time work ;  &gt; Males ;</t>
  </si>
  <si>
    <t>&gt; 15-24 years ;  One job offer ;  &gt;&gt; Looked for both full-time and part-time work ;  &gt; Females ;</t>
  </si>
  <si>
    <t>&gt; 15-24 years ;  One job offer ;  &gt;&gt; Looked for only full-time work ;  Persons ;</t>
  </si>
  <si>
    <t>&gt; 15-24 years ;  One job offer ;  &gt;&gt; Looked for only full-time work ;  &gt; Males ;</t>
  </si>
  <si>
    <t>&gt; 15-24 years ;  One job offer ;  &gt;&gt; Looked for only full-time work ;  &gt; Females ;</t>
  </si>
  <si>
    <t>&gt; 15-24 years ;  One job offer ;  &gt;&gt; Waiting to start a full-time job ;  Persons ;</t>
  </si>
  <si>
    <t>&gt; 15-24 years ;  One job offer ;  &gt;&gt; Waiting to start a full-time job ;  &gt; Males ;</t>
  </si>
  <si>
    <t>&gt; 15-24 years ;  One job offer ;  &gt;&gt; Waiting to start a full-time job ;  &gt; Females ;</t>
  </si>
  <si>
    <t>&gt; 15-24 years ;  One job offer ;  &gt; Looked for part-time work ;  Persons ;</t>
  </si>
  <si>
    <t>&gt; 15-24 years ;  One job offer ;  &gt; Looked for part-time work ;  &gt; Males ;</t>
  </si>
  <si>
    <t>&gt; 15-24 years ;  One job offer ;  &gt; Looked for part-time work ;  &gt; Females ;</t>
  </si>
  <si>
    <t>&gt; 15-24 years ;  One job offer ;  &gt;&gt; Looked for only part-time work ;  Persons ;</t>
  </si>
  <si>
    <t>&gt; 15-24 years ;  One job offer ;  &gt;&gt; Looked for only part-time work ;  &gt; Males ;</t>
  </si>
  <si>
    <t>&gt; 15-24 years ;  One job offer ;  &gt;&gt; Looked for only part-time work ;  &gt; Females ;</t>
  </si>
  <si>
    <t>&gt; 15-24 years ;  One job offer ;  &gt;&gt; Waiting to start a part-time job ;  Persons ;</t>
  </si>
  <si>
    <t>&gt; 15-24 years ;  One job offer ;  &gt;&gt; Waiting to start a part-time job ;  &gt; Males ;</t>
  </si>
  <si>
    <t>&gt; 15-24 years ;  One job offer ;  &gt;&gt; Waiting to start a part-time job ;  &gt; Females ;</t>
  </si>
  <si>
    <t>&gt; 15-24 years ;  Two or more job offers ;  Unemployed total ;  Persons ;</t>
  </si>
  <si>
    <t>&gt; 15-24 years ;  Two or more job offers ;  Unemployed total ;  &gt; Males ;</t>
  </si>
  <si>
    <t>&gt; 15-24 years ;  Two or more job offers ;  Unemployed total ;  &gt; Females ;</t>
  </si>
  <si>
    <t>&gt; 15-24 years ;  Two or more job offers ;  &gt; Looked for full-time work ;  Persons ;</t>
  </si>
  <si>
    <t>&gt; 15-24 years ;  Two or more job offers ;  &gt; Looked for full-time work ;  &gt; Males ;</t>
  </si>
  <si>
    <t>&gt; 15-24 years ;  Two or more job offers ;  &gt; Looked for full-time work ;  &gt; Females ;</t>
  </si>
  <si>
    <t>&gt; 15-24 years ;  Two or more job offers ;  &gt;&gt; Looked for both full-time and part-time work ;  Persons ;</t>
  </si>
  <si>
    <t>&gt; 15-24 years ;  Two or more job offers ;  &gt;&gt; Looked for both full-time and part-time work ;  &gt; Males ;</t>
  </si>
  <si>
    <t>&gt; 15-24 years ;  Two or more job offers ;  &gt;&gt; Looked for both full-time and part-time work ;  &gt; Females ;</t>
  </si>
  <si>
    <t>&gt; 15-24 years ;  Two or more job offers ;  &gt;&gt; Looked for only full-time work ;  Persons ;</t>
  </si>
  <si>
    <t>&gt; 15-24 years ;  Two or more job offers ;  &gt;&gt; Looked for only full-time work ;  &gt; Males ;</t>
  </si>
  <si>
    <t>&gt; 15-24 years ;  Two or more job offers ;  &gt;&gt; Looked for only full-time work ;  &gt; Females ;</t>
  </si>
  <si>
    <t>&gt; 15-24 years ;  Two or more job offers ;  &gt;&gt; Waiting to start a full-time job ;  Persons ;</t>
  </si>
  <si>
    <t>&gt; 15-24 years ;  Two or more job offers ;  &gt;&gt; Waiting to start a full-time job ;  &gt; Males ;</t>
  </si>
  <si>
    <t>&gt; 15-24 years ;  Two or more job offers ;  &gt;&gt; Waiting to start a full-time job ;  &gt; Females ;</t>
  </si>
  <si>
    <t>&gt; 15-24 years ;  Two or more job offers ;  &gt; Looked for part-time work ;  Persons ;</t>
  </si>
  <si>
    <t>&gt; 15-24 years ;  Two or more job offers ;  &gt; Looked for part-time work ;  &gt; Males ;</t>
  </si>
  <si>
    <t>&gt; 15-24 years ;  Two or more job offers ;  &gt; Looked for part-time work ;  &gt; Females ;</t>
  </si>
  <si>
    <t>&gt; 15-24 years ;  Two or more job offers ;  &gt;&gt; Looked for only part-time work ;  Persons ;</t>
  </si>
  <si>
    <t>&gt; 15-24 years ;  Two or more job offers ;  &gt;&gt; Looked for only part-time work ;  &gt; Males ;</t>
  </si>
  <si>
    <t>&gt; 15-24 years ;  Two or more job offers ;  &gt;&gt; Looked for only part-time work ;  &gt; Females ;</t>
  </si>
  <si>
    <t>&gt; 15-24 years ;  Two or more job offers ;  &gt;&gt; Waiting to start a part-time job ;  Persons ;</t>
  </si>
  <si>
    <t>&gt; 15-24 years ;  Two or more job offers ;  &gt;&gt; Waiting to start a part-time job ;  &gt; Males ;</t>
  </si>
  <si>
    <t>&gt; 15-24 years ;  Two or more job offers ;  &gt;&gt; Waiting to start a part-time job ;  &gt; Females ;</t>
  </si>
  <si>
    <t>&gt; 15-24 years ;  Had worked before ;  Unemployed total ;  Persons ;</t>
  </si>
  <si>
    <t>&gt; 15-24 years ;  Had worked before ;  Unemployed total ;  &gt; Males ;</t>
  </si>
  <si>
    <t>&gt; 15-24 years ;  Had worked before ;  Unemployed total ;  &gt; Females ;</t>
  </si>
  <si>
    <t>&gt; 15-24 years ;  Had worked before ;  &gt; Looked for full-time work ;  Persons ;</t>
  </si>
  <si>
    <t>&gt; 15-24 years ;  Had worked before ;  &gt; Looked for full-time work ;  &gt; Males ;</t>
  </si>
  <si>
    <t>&gt; 15-24 years ;  Had worked before ;  &gt; Looked for full-time work ;  &gt; Females ;</t>
  </si>
  <si>
    <t>&gt; 15-24 years ;  Had worked before ;  &gt;&gt; Looked for both full-time and part-time work ;  Persons ;</t>
  </si>
  <si>
    <t>&gt; 15-24 years ;  Had worked before ;  &gt;&gt; Looked for both full-time and part-time work ;  &gt; Males ;</t>
  </si>
  <si>
    <t>&gt; 15-24 years ;  Had worked before ;  &gt;&gt; Looked for both full-time and part-time work ;  &gt; Females ;</t>
  </si>
  <si>
    <t>&gt; 15-24 years ;  Had worked before ;  &gt;&gt; Looked for only full-time work ;  Persons ;</t>
  </si>
  <si>
    <t>&gt; 15-24 years ;  Had worked before ;  &gt;&gt; Looked for only full-time work ;  &gt; Males ;</t>
  </si>
  <si>
    <t>&gt; 15-24 years ;  Had worked before ;  &gt;&gt; Looked for only full-time work ;  &gt; Females ;</t>
  </si>
  <si>
    <t>&gt; 15-24 years ;  Had worked before ;  &gt;&gt; Waiting to start a full-time job ;  Persons ;</t>
  </si>
  <si>
    <t>&gt; 15-24 years ;  Had worked before ;  &gt;&gt; Waiting to start a full-time job ;  &gt; Males ;</t>
  </si>
  <si>
    <t>&gt; 15-24 years ;  Had worked before ;  &gt;&gt; Waiting to start a full-time job ;  &gt; Females ;</t>
  </si>
  <si>
    <t>&gt; 15-24 years ;  Had worked before ;  &gt; Looked for part-time work ;  Persons ;</t>
  </si>
  <si>
    <t>&gt; 15-24 years ;  Had worked before ;  &gt; Looked for part-time work ;  &gt; Males ;</t>
  </si>
  <si>
    <t>&gt; 15-24 years ;  Had worked before ;  &gt; Looked for part-time work ;  &gt; Females ;</t>
  </si>
  <si>
    <t>&gt; 15-24 years ;  Had worked before ;  &gt;&gt; Looked for only part-time work ;  Persons ;</t>
  </si>
  <si>
    <t>&gt; 15-24 years ;  Had worked before ;  &gt;&gt; Looked for only part-time work ;  &gt; Males ;</t>
  </si>
  <si>
    <t>&gt; 15-24 years ;  Had worked before ;  &gt;&gt; Looked for only part-time work ;  &gt; Females ;</t>
  </si>
  <si>
    <t>&gt; 15-24 years ;  Had worked before ;  &gt;&gt; Waiting to start a part-time job ;  Persons ;</t>
  </si>
  <si>
    <t>&gt; 15-24 years ;  Had worked before ;  &gt;&gt; Waiting to start a part-time job ;  &gt; Males ;</t>
  </si>
  <si>
    <t>&gt; 15-24 years ;  Had worked before ;  &gt;&gt; Waiting to start a part-time job ;  &gt; Females ;</t>
  </si>
  <si>
    <t>&gt; 15-24 years ;  &gt; Waiting to start or return to a job already obtained ;  Unemployed total ;  Persons ;</t>
  </si>
  <si>
    <t>&gt; 15-24 years ;  &gt; Waiting to start or return to a job already obtained ;  Unemployed total ;  &gt; Males ;</t>
  </si>
  <si>
    <t>&gt; 15-24 years ;  &gt; Waiting to start or return to a job already obtained ;  Unemployed total ;  &gt; Females ;</t>
  </si>
  <si>
    <t>&gt; 15-24 years ;  &gt; Waiting to start or return to a job already obtained ;  &gt; Looked for full-time work ;  Persons ;</t>
  </si>
  <si>
    <t>&gt; 15-24 years ;  &gt; Waiting to start or return to a job already obtained ;  &gt; Looked for full-time work ;  &gt; Males ;</t>
  </si>
  <si>
    <t>&gt; 15-24 years ;  &gt; Waiting to start or return to a job already obtained ;  &gt; Looked for full-time work ;  &gt; Females ;</t>
  </si>
  <si>
    <t>&gt; 15-24 years ;  &gt; Waiting to start or return to a job already obtained ;  &gt;&gt; Looked for both full-time and part-time work ;  Persons ;</t>
  </si>
  <si>
    <t>&gt; 15-24 years ;  &gt; Waiting to start or return to a job already obtained ;  &gt;&gt; Looked for both full-time and part-time work ;  &gt; Males ;</t>
  </si>
  <si>
    <t>&gt; 15-24 years ;  &gt; Waiting to start or return to a job already obtained ;  &gt;&gt; Looked for both full-time and part-time work ;  &gt; Females ;</t>
  </si>
  <si>
    <t>&gt; 15-24 years ;  &gt; Waiting to start or return to a job already obtained ;  &gt;&gt; Looked for only full-time work ;  Persons ;</t>
  </si>
  <si>
    <t>&gt; 15-24 years ;  &gt; Waiting to start or return to a job already obtained ;  &gt;&gt; Looked for only full-time work ;  &gt; Males ;</t>
  </si>
  <si>
    <t>&gt; 15-24 years ;  &gt; Waiting to start or return to a job already obtained ;  &gt;&gt; Looked for only full-time work ;  &gt; Females ;</t>
  </si>
  <si>
    <t>&gt; 15-24 years ;  &gt; Waiting to start or return to a job already obtained ;  &gt;&gt; Waiting to start a full-time job ;  Persons ;</t>
  </si>
  <si>
    <t>&gt; 15-24 years ;  &gt; Waiting to start or return to a job already obtained ;  &gt;&gt; Waiting to start a full-time job ;  &gt; Males ;</t>
  </si>
  <si>
    <t>&gt; 15-24 years ;  &gt; Waiting to start or return to a job already obtained ;  &gt;&gt; Waiting to start a full-time job ;  &gt; Females ;</t>
  </si>
  <si>
    <t>&gt; 15-24 years ;  &gt; Waiting to start or return to a job already obtained ;  &gt; Looked for part-time work ;  Persons ;</t>
  </si>
  <si>
    <t>&gt; 15-24 years ;  &gt; Waiting to start or return to a job already obtained ;  &gt; Looked for part-time work ;  &gt; Males ;</t>
  </si>
  <si>
    <t>&gt; 15-24 years ;  &gt; Waiting to start or return to a job already obtained ;  &gt; Looked for part-time work ;  &gt; Females ;</t>
  </si>
  <si>
    <t>&gt; 15-24 years ;  &gt; Waiting to start or return to a job already obtained ;  &gt;&gt; Looked for only part-time work ;  Persons ;</t>
  </si>
  <si>
    <t>&gt; 15-24 years ;  &gt; Waiting to start or return to a job already obtained ;  &gt;&gt; Looked for only part-time work ;  &gt; Males ;</t>
  </si>
  <si>
    <t>&gt; 15-24 years ;  &gt; Waiting to start or return to a job already obtained ;  &gt;&gt; Looked for only part-time work ;  &gt; Females ;</t>
  </si>
  <si>
    <t>&gt; 15-24 years ;  &gt; Waiting to start or return to a job already obtained ;  &gt;&gt; Waiting to start a part-time job ;  Persons ;</t>
  </si>
  <si>
    <t>&gt; 15-24 years ;  &gt; Waiting to start or return to a job already obtained ;  &gt;&gt; Waiting to start a part-time job ;  &gt; Males ;</t>
  </si>
  <si>
    <t>&gt; 15-24 years ;  &gt; Waiting to start or return to a job already obtained ;  &gt;&gt; Waiting to start a part-time job ;  &gt; Females ;</t>
  </si>
  <si>
    <t>&gt; 15-24 years ;  &gt; Last worked less than 2 years ago ;  Unemployed total ;  Persons ;</t>
  </si>
  <si>
    <t>&gt; 15-24 years ;  &gt; Last worked less than 2 years ago ;  Unemployed total ;  &gt; Males ;</t>
  </si>
  <si>
    <t>&gt; 15-24 years ;  &gt; Last worked less than 2 years ago ;  Unemployed total ;  &gt; Females ;</t>
  </si>
  <si>
    <t>&gt; 15-24 years ;  &gt; Last worked less than 2 years ago ;  &gt; Looked for full-time work ;  Persons ;</t>
  </si>
  <si>
    <t>&gt; 15-24 years ;  &gt; Last worked less than 2 years ago ;  &gt; Looked for full-time work ;  &gt; Males ;</t>
  </si>
  <si>
    <t>&gt; 15-24 years ;  &gt; Last worked less than 2 years ago ;  &gt; Looked for full-time work ;  &gt; Females ;</t>
  </si>
  <si>
    <t>&gt; 15-24 years ;  &gt; Last worked less than 2 years ago ;  &gt;&gt; Looked for both full-time and part-time work ;  Persons ;</t>
  </si>
  <si>
    <t>&gt; 15-24 years ;  &gt; Last worked less than 2 years ago ;  &gt;&gt; Looked for both full-time and part-time work ;  &gt; Males ;</t>
  </si>
  <si>
    <t>&gt; 15-24 years ;  &gt; Last worked less than 2 years ago ;  &gt;&gt; Looked for both full-time and part-time work ;  &gt; Females ;</t>
  </si>
  <si>
    <t>&gt; 15-24 years ;  &gt; Last worked less than 2 years ago ;  &gt;&gt; Looked for only full-time work ;  Persons ;</t>
  </si>
  <si>
    <t>&gt; 15-24 years ;  &gt; Last worked less than 2 years ago ;  &gt;&gt; Looked for only full-time work ;  &gt; Males ;</t>
  </si>
  <si>
    <t>&gt; 15-24 years ;  &gt; Last worked less than 2 years ago ;  &gt;&gt; Looked for only full-time work ;  &gt; Females ;</t>
  </si>
  <si>
    <t>&gt; 15-24 years ;  &gt; Last worked less than 2 years ago ;  &gt; Looked for part-time work ;  Persons ;</t>
  </si>
  <si>
    <t>&gt; 15-24 years ;  &gt; Last worked less than 2 years ago ;  &gt; Looked for part-time work ;  &gt; Males ;</t>
  </si>
  <si>
    <t>&gt; 15-24 years ;  &gt; Last worked less than 2 years ago ;  &gt; Looked for part-time work ;  &gt; Females ;</t>
  </si>
  <si>
    <t>&gt; 15-24 years ;  &gt; Last worked less than 2 years ago ;  &gt;&gt; Looked for only part-time work ;  Persons ;</t>
  </si>
  <si>
    <t>&gt; 15-24 years ;  &gt; Last worked less than 2 years ago ;  &gt;&gt; Looked for only part-time work ;  &gt; Males ;</t>
  </si>
  <si>
    <t>&gt; 15-24 years ;  &gt; Last worked less than 2 years ago ;  &gt;&gt; Looked for only part-time work ;  &gt; Females ;</t>
  </si>
  <si>
    <t>&gt; 15-24 years ;  &gt; Last worked 2 years or more ago ;  Unemployed total ;  Persons ;</t>
  </si>
  <si>
    <t>&gt; 15-24 years ;  &gt; Last worked 2 years or more ago ;  Unemployed total ;  &gt; Males ;</t>
  </si>
  <si>
    <t>&gt; 15-24 years ;  &gt; Last worked 2 years or more ago ;  Unemployed total ;  &gt; Females ;</t>
  </si>
  <si>
    <t>&gt; 15-24 years ;  &gt; Last worked 2 years or more ago ;  &gt; Looked for full-time work ;  Persons ;</t>
  </si>
  <si>
    <t>&gt; 15-24 years ;  &gt; Last worked 2 years or more ago ;  &gt; Looked for full-time work ;  &gt; Males ;</t>
  </si>
  <si>
    <t>&gt; 15-24 years ;  &gt; Last worked 2 years or more ago ;  &gt; Looked for full-time work ;  &gt; Females ;</t>
  </si>
  <si>
    <t>&gt; 15-24 years ;  &gt; Last worked 2 years or more ago ;  &gt;&gt; Looked for both full-time and part-time work ;  Persons ;</t>
  </si>
  <si>
    <t>&gt; 15-24 years ;  &gt; Last worked 2 years or more ago ;  &gt;&gt; Looked for both full-time and part-time work ;  &gt; Males ;</t>
  </si>
  <si>
    <t>&gt; 15-24 years ;  &gt; Last worked 2 years or more ago ;  &gt;&gt; Looked for both full-time and part-time work ;  &gt; Females ;</t>
  </si>
  <si>
    <t>&gt; 15-24 years ;  &gt; Last worked 2 years or more ago ;  &gt;&gt; Looked for only full-time work ;  Persons ;</t>
  </si>
  <si>
    <t>A126018958T</t>
  </si>
  <si>
    <t>A126081166W</t>
  </si>
  <si>
    <t>A126050062A</t>
  </si>
  <si>
    <t>A126017662L</t>
  </si>
  <si>
    <t>A126079870K</t>
  </si>
  <si>
    <t>A126048766J</t>
  </si>
  <si>
    <t>A126017042X</t>
  </si>
  <si>
    <t>A126079250W</t>
  </si>
  <si>
    <t>A126048146V</t>
  </si>
  <si>
    <t>A126021578X</t>
  </si>
  <si>
    <t>A126083786W</t>
  </si>
  <si>
    <t>A126052682A</t>
  </si>
  <si>
    <t>A126020282V</t>
  </si>
  <si>
    <t>A126082490T</t>
  </si>
  <si>
    <t>A126051386R</t>
  </si>
  <si>
    <t>A126018338C</t>
  </si>
  <si>
    <t>A126080546F</t>
  </si>
  <si>
    <t>A126049442F</t>
  </si>
  <si>
    <t>A126020930F</t>
  </si>
  <si>
    <t>A126083138X</t>
  </si>
  <si>
    <t>A126052034C</t>
  </si>
  <si>
    <t>A126019634R</t>
  </si>
  <si>
    <t>A126081842T</t>
  </si>
  <si>
    <t>A126050738R</t>
  </si>
  <si>
    <t>A126018986A</t>
  </si>
  <si>
    <t>A126081194F</t>
  </si>
  <si>
    <t>A126050090K</t>
  </si>
  <si>
    <t>A126017690W</t>
  </si>
  <si>
    <t>A126079898L</t>
  </si>
  <si>
    <t>A126048794T</t>
  </si>
  <si>
    <t>A126017018X</t>
  </si>
  <si>
    <t>A126079226W</t>
  </si>
  <si>
    <t>A126048122A</t>
  </si>
  <si>
    <t>A126021554F</t>
  </si>
  <si>
    <t>A126083762C</t>
  </si>
  <si>
    <t>A126052658A</t>
  </si>
  <si>
    <t>A126020258V</t>
  </si>
  <si>
    <t>A126082466T</t>
  </si>
  <si>
    <t>A126051362W</t>
  </si>
  <si>
    <t>A126018314K</t>
  </si>
  <si>
    <t>A126080522L</t>
  </si>
  <si>
    <t>A126049418F</t>
  </si>
  <si>
    <t>A126020906F</t>
  </si>
  <si>
    <t>A126083114F</t>
  </si>
  <si>
    <t>A126052010K</t>
  </si>
  <si>
    <t>A126019610W</t>
  </si>
  <si>
    <t>A126081818T</t>
  </si>
  <si>
    <t>A126050714W</t>
  </si>
  <si>
    <t>A126018962J</t>
  </si>
  <si>
    <t>A126081170L</t>
  </si>
  <si>
    <t>A126050066K</t>
  </si>
  <si>
    <t>A126017666W</t>
  </si>
  <si>
    <t>A126079874V</t>
  </si>
  <si>
    <t>A126048770X</t>
  </si>
  <si>
    <t>A126017046J</t>
  </si>
  <si>
    <t>A126079254F</t>
  </si>
  <si>
    <t>A126048150K</t>
  </si>
  <si>
    <t>A126021582R</t>
  </si>
  <si>
    <t>A126083790L</t>
  </si>
  <si>
    <t>A126052686K</t>
  </si>
  <si>
    <t>A126020286C</t>
  </si>
  <si>
    <t>A126082494A</t>
  </si>
  <si>
    <t>A126051390F</t>
  </si>
  <si>
    <t>A126018342V</t>
  </si>
  <si>
    <t>A126080550W</t>
  </si>
  <si>
    <t>A126049446R</t>
  </si>
  <si>
    <t>A126020934R</t>
  </si>
  <si>
    <t>A126083142R</t>
  </si>
  <si>
    <t>A126052038L</t>
  </si>
  <si>
    <t>A126019638X</t>
  </si>
  <si>
    <t>A126081846A</t>
  </si>
  <si>
    <t>A126050742F</t>
  </si>
  <si>
    <t>A126018990T</t>
  </si>
  <si>
    <t>A126081198R</t>
  </si>
  <si>
    <t>A126050094V</t>
  </si>
  <si>
    <t>A126017694F</t>
  </si>
  <si>
    <t>A126079902T</t>
  </si>
  <si>
    <t>A126048798A</t>
  </si>
  <si>
    <t>A126006682T</t>
  </si>
  <si>
    <t>A126068890R</t>
  </si>
  <si>
    <t>A126037786L</t>
  </si>
  <si>
    <t>A126011218J</t>
  </si>
  <si>
    <t>A126073426F</t>
  </si>
  <si>
    <t>A126042322K</t>
  </si>
  <si>
    <t>A126009922W</t>
  </si>
  <si>
    <t>A126072130A</t>
  </si>
  <si>
    <t>A126041026X</t>
  </si>
  <si>
    <t>A126007978W</t>
  </si>
  <si>
    <t>A126070186A</t>
  </si>
  <si>
    <t>A126039082A</t>
  </si>
  <si>
    <t>A126010570A</t>
  </si>
  <si>
    <t>A126072778T</t>
  </si>
  <si>
    <t>A126041674W</t>
  </si>
  <si>
    <t>A126009274K</t>
  </si>
  <si>
    <t>A126071482L</t>
  </si>
  <si>
    <t>A126040378K</t>
  </si>
  <si>
    <t>A126008626K</t>
  </si>
  <si>
    <t>A126070834L</t>
  </si>
  <si>
    <t>A126039730L</t>
  </si>
  <si>
    <t>A126007330F</t>
  </si>
  <si>
    <t>A126069538W</t>
  </si>
  <si>
    <t>A126038434A</t>
  </si>
  <si>
    <t>A126006694A</t>
  </si>
  <si>
    <t>A126068902L</t>
  </si>
  <si>
    <t>A126037798W</t>
  </si>
  <si>
    <t>A126011230X</t>
  </si>
  <si>
    <t>A126073438R</t>
  </si>
  <si>
    <t>A126042334V</t>
  </si>
  <si>
    <t>A126009934F</t>
  </si>
  <si>
    <t>A126072142K</t>
  </si>
  <si>
    <t>A126041038J</t>
  </si>
  <si>
    <t>A126007990L</t>
  </si>
  <si>
    <t>A126070198K</t>
  </si>
  <si>
    <t>A126039094K</t>
  </si>
  <si>
    <t>A126010582K</t>
  </si>
  <si>
    <t>A126072790J</t>
  </si>
  <si>
    <t>A126041686F</t>
  </si>
  <si>
    <t>A126009286V</t>
  </si>
  <si>
    <t>A126071494W</t>
  </si>
  <si>
    <t>A126040390A</t>
  </si>
  <si>
    <t>A126008638V</t>
  </si>
  <si>
    <t>A126070846W</t>
  </si>
  <si>
    <t>A126039742W</t>
  </si>
  <si>
    <t>A126007342R</t>
  </si>
  <si>
    <t>A126069550L</t>
  </si>
  <si>
    <t>A126038446K</t>
  </si>
  <si>
    <t>A126006662J</t>
  </si>
  <si>
    <t>A126068870F</t>
  </si>
  <si>
    <t>A126037766C</t>
  </si>
  <si>
    <t>A126011198K</t>
  </si>
  <si>
    <t>A126073406W</t>
  </si>
  <si>
    <t>A126042302A</t>
  </si>
  <si>
    <t>A126009902L</t>
  </si>
  <si>
    <t>A126072110T</t>
  </si>
  <si>
    <t>A126041006R</t>
  </si>
  <si>
    <t>A126007958L</t>
  </si>
  <si>
    <t>A126070166T</t>
  </si>
  <si>
    <t>A126039062T</t>
  </si>
  <si>
    <t>A126010550T</t>
  </si>
  <si>
    <t>A126072758J</t>
  </si>
  <si>
    <t>A126041654L</t>
  </si>
  <si>
    <t>A126009254A</t>
  </si>
  <si>
    <t>A126071462C</t>
  </si>
  <si>
    <t>A126040358A</t>
  </si>
  <si>
    <t>A126008606A</t>
  </si>
  <si>
    <t>A126070814C</t>
  </si>
  <si>
    <t>A126039710C</t>
  </si>
  <si>
    <t>A126007310W</t>
  </si>
  <si>
    <t>A126069518L</t>
  </si>
  <si>
    <t>A126038414T</t>
  </si>
  <si>
    <t>A126006698K</t>
  </si>
  <si>
    <t>A126068906W</t>
  </si>
  <si>
    <t>A126037802A</t>
  </si>
  <si>
    <t>A126011234J</t>
  </si>
  <si>
    <t>A126073442F</t>
  </si>
  <si>
    <t>A126042338C</t>
  </si>
  <si>
    <t>A126009938R</t>
  </si>
  <si>
    <t>A126072146V</t>
  </si>
  <si>
    <t>A126041042X</t>
  </si>
  <si>
    <t>A126007994W</t>
  </si>
  <si>
    <t>A126070202R</t>
  </si>
  <si>
    <t>A126039098V</t>
  </si>
  <si>
    <t>A126010586V</t>
  </si>
  <si>
    <t>A126072794T</t>
  </si>
  <si>
    <t>A126041690W</t>
  </si>
  <si>
    <t>A126009290K</t>
  </si>
  <si>
    <t>A126071498F</t>
  </si>
  <si>
    <t>A126040394K</t>
  </si>
  <si>
    <t>A126008642K</t>
  </si>
  <si>
    <t>A126070850L</t>
  </si>
  <si>
    <t>A126039746F</t>
  </si>
  <si>
    <t>A126007346X</t>
  </si>
  <si>
    <t>A126069554W</t>
  </si>
  <si>
    <t>A126038450A</t>
  </si>
  <si>
    <t>A126006702R</t>
  </si>
  <si>
    <t>A126068910L</t>
  </si>
  <si>
    <t>A126037806K</t>
  </si>
  <si>
    <t>A126011238T</t>
  </si>
  <si>
    <t>A126073446R</t>
  </si>
  <si>
    <t>A126042342V</t>
  </si>
  <si>
    <t>A126009942F</t>
  </si>
  <si>
    <t>A126072150K</t>
  </si>
  <si>
    <t>A126041046J</t>
  </si>
  <si>
    <t>A126007998F</t>
  </si>
  <si>
    <t>A126070206X</t>
  </si>
  <si>
    <t>A126039102X</t>
  </si>
  <si>
    <t>A126010590K</t>
  </si>
  <si>
    <t>A126072798A</t>
  </si>
  <si>
    <t>A126041694F</t>
  </si>
  <si>
    <t>A126009294V</t>
  </si>
  <si>
    <t>A126071502K</t>
  </si>
  <si>
    <t>A126040398V</t>
  </si>
  <si>
    <t>A126008646V</t>
  </si>
  <si>
    <t>A126070854W</t>
  </si>
  <si>
    <t>A126039750W</t>
  </si>
  <si>
    <t>A126007350R</t>
  </si>
  <si>
    <t>A126069558F</t>
  </si>
  <si>
    <t>A126038454K</t>
  </si>
  <si>
    <t>A126006666T</t>
  </si>
  <si>
    <t>A126068874R</t>
  </si>
  <si>
    <t>A126037770V</t>
  </si>
  <si>
    <t>A126011202R</t>
  </si>
  <si>
    <t>A126073410L</t>
  </si>
  <si>
    <t>A126042306K</t>
  </si>
  <si>
    <t>A126009906W</t>
  </si>
  <si>
    <t>A126072114A</t>
  </si>
  <si>
    <t>A126041010F</t>
  </si>
  <si>
    <t>A126007962C</t>
  </si>
  <si>
    <t>A126070170J</t>
  </si>
  <si>
    <t>A126039066A</t>
  </si>
  <si>
    <t>A126010554A</t>
  </si>
  <si>
    <t>A126072762X</t>
  </si>
  <si>
    <t>A126041658W</t>
  </si>
  <si>
    <t>A126009258K</t>
  </si>
  <si>
    <t>A126071466L</t>
  </si>
  <si>
    <t>A126040362T</t>
  </si>
  <si>
    <t>A126008610T</t>
  </si>
  <si>
    <t>A126070818L</t>
  </si>
  <si>
    <t>A126039714L</t>
  </si>
  <si>
    <t>A126007314F</t>
  </si>
  <si>
    <t>A126069522C</t>
  </si>
  <si>
    <t>A126038418A</t>
  </si>
  <si>
    <t>A126006670J</t>
  </si>
  <si>
    <t>A126068878X</t>
  </si>
  <si>
    <t>A126037774C</t>
  </si>
  <si>
    <t>A126011206X</t>
  </si>
  <si>
    <t>A126073414W</t>
  </si>
  <si>
    <t>A126042310A</t>
  </si>
  <si>
    <t>A126009910L</t>
  </si>
  <si>
    <t>A126072118K</t>
  </si>
  <si>
    <t>A126041014R</t>
  </si>
  <si>
    <t>A126007966L</t>
  </si>
  <si>
    <t>A126070174T</t>
  </si>
  <si>
    <t>A126039070T</t>
  </si>
  <si>
    <t>A126009262A</t>
  </si>
  <si>
    <t>A126071470C</t>
  </si>
  <si>
    <t>A126040366A</t>
  </si>
  <si>
    <t>A126008614A</t>
  </si>
  <si>
    <t>A126070822C</t>
  </si>
  <si>
    <t>A126039718W</t>
  </si>
  <si>
    <t>A126006686A</t>
  </si>
  <si>
    <t>A126068894X</t>
  </si>
  <si>
    <t>A126037790C</t>
  </si>
  <si>
    <t>A126011222X</t>
  </si>
  <si>
    <t>A126073430W</t>
  </si>
  <si>
    <t>A126042326V</t>
  </si>
  <si>
    <t>A126009926F</t>
  </si>
  <si>
    <t>A126072134K</t>
  </si>
  <si>
    <t>A126041030R</t>
  </si>
  <si>
    <t>A126007982L</t>
  </si>
  <si>
    <t>&gt; 15-24 years ;  &gt; Last worked 2 years or more ago ;  &gt;&gt; Looked for only full-time work ;  &gt; Males ;</t>
  </si>
  <si>
    <t>&gt; 15-24 years ;  &gt; Last worked 2 years or more ago ;  &gt;&gt; Looked for only full-time work ;  &gt; Females ;</t>
  </si>
  <si>
    <t>&gt; 15-24 years ;  &gt; Last worked 2 years or more ago ;  &gt; Looked for part-time work ;  Persons ;</t>
  </si>
  <si>
    <t>&gt; 15-24 years ;  &gt; Last worked 2 years or more ago ;  &gt; Looked for part-time work ;  &gt; Males ;</t>
  </si>
  <si>
    <t>&gt; 15-24 years ;  &gt; Last worked 2 years or more ago ;  &gt; Looked for part-time work ;  &gt; Females ;</t>
  </si>
  <si>
    <t>&gt; 15-24 years ;  &gt; Last worked 2 years or more ago ;  &gt;&gt; Looked for only part-time work ;  Persons ;</t>
  </si>
  <si>
    <t>&gt; 15-24 years ;  &gt; Last worked 2 years or more ago ;  &gt;&gt; Looked for only part-time work ;  &gt; Males ;</t>
  </si>
  <si>
    <t>&gt; 15-24 years ;  &gt; Last worked 2 years or more ago ;  &gt;&gt; Looked for only part-time work ;  &gt; Females ;</t>
  </si>
  <si>
    <t>&gt; 15-24 years ;  Had never worked before ;  Unemployed total ;  Persons ;</t>
  </si>
  <si>
    <t>&gt; 15-24 years ;  Had never worked before ;  Unemployed total ;  &gt; Males ;</t>
  </si>
  <si>
    <t>&gt; 15-24 years ;  Had never worked before ;  Unemployed total ;  &gt; Females ;</t>
  </si>
  <si>
    <t>&gt; 15-24 years ;  Had never worked before ;  &gt; Looked for full-time work ;  Persons ;</t>
  </si>
  <si>
    <t>&gt; 15-24 years ;  Had never worked before ;  &gt; Looked for full-time work ;  &gt; Males ;</t>
  </si>
  <si>
    <t>&gt; 15-24 years ;  Had never worked before ;  &gt; Looked for full-time work ;  &gt; Females ;</t>
  </si>
  <si>
    <t>&gt; 15-24 years ;  Had never worked before ;  &gt;&gt; Looked for both full-time and part-time work ;  Persons ;</t>
  </si>
  <si>
    <t>&gt; 15-24 years ;  Had never worked before ;  &gt;&gt; Looked for both full-time and part-time work ;  &gt; Males ;</t>
  </si>
  <si>
    <t>&gt; 15-24 years ;  Had never worked before ;  &gt;&gt; Looked for both full-time and part-time work ;  &gt; Females ;</t>
  </si>
  <si>
    <t>&gt; 15-24 years ;  Had never worked before ;  &gt;&gt; Looked for only full-time work ;  Persons ;</t>
  </si>
  <si>
    <t>&gt; 15-24 years ;  Had never worked before ;  &gt;&gt; Looked for only full-time work ;  &gt; Males ;</t>
  </si>
  <si>
    <t>&gt; 15-24 years ;  Had never worked before ;  &gt;&gt; Looked for only full-time work ;  &gt; Females ;</t>
  </si>
  <si>
    <t>&gt; 15-24 years ;  Had never worked before ;  &gt;&gt; Waiting to start a full-time job ;  Persons ;</t>
  </si>
  <si>
    <t>&gt; 15-24 years ;  Had never worked before ;  &gt;&gt; Waiting to start a full-time job ;  &gt; Males ;</t>
  </si>
  <si>
    <t>&gt; 15-24 years ;  Had never worked before ;  &gt;&gt; Waiting to start a full-time job ;  &gt; Females ;</t>
  </si>
  <si>
    <t>&gt; 15-24 years ;  Had never worked before ;  &gt; Looked for part-time work ;  Persons ;</t>
  </si>
  <si>
    <t>&gt; 15-24 years ;  Had never worked before ;  &gt; Looked for part-time work ;  &gt; Males ;</t>
  </si>
  <si>
    <t>&gt; 15-24 years ;  Had never worked before ;  &gt; Looked for part-time work ;  &gt; Females ;</t>
  </si>
  <si>
    <t>&gt; 15-24 years ;  Had never worked before ;  &gt;&gt; Looked for only part-time work ;  Persons ;</t>
  </si>
  <si>
    <t>&gt; 15-24 years ;  Had never worked before ;  &gt;&gt; Looked for only part-time work ;  &gt; Males ;</t>
  </si>
  <si>
    <t>&gt; 15-24 years ;  Had never worked before ;  &gt;&gt; Looked for only part-time work ;  &gt; Females ;</t>
  </si>
  <si>
    <t>&gt; 15-24 years ;  Had never worked before ;  &gt;&gt; Waiting to start a part-time job ;  Persons ;</t>
  </si>
  <si>
    <t>&gt; 15-24 years ;  Had never worked before ;  &gt;&gt; Waiting to start a part-time job ;  &gt; Males ;</t>
  </si>
  <si>
    <t>&gt; 15-24 years ;  Had never worked before ;  &gt;&gt; Waiting to start a part-time job ;  &gt; Females ;</t>
  </si>
  <si>
    <t>&gt; 15-24 years ;  &gt; Waiting to start first job already obtained ;  Unemployed total ;  Persons ;</t>
  </si>
  <si>
    <t>&gt; 15-24 years ;  &gt; Waiting to start first job already obtained ;  Unemployed total ;  &gt; Males ;</t>
  </si>
  <si>
    <t>&gt; 15-24 years ;  &gt; Waiting to start first job already obtained ;  Unemployed total ;  &gt; Females ;</t>
  </si>
  <si>
    <t>&gt; 15-24 years ;  &gt; Waiting to start first job already obtained ;  &gt; Looked for full-time work ;  Persons ;</t>
  </si>
  <si>
    <t>&gt; 15-24 years ;  &gt; Waiting to start first job already obtained ;  &gt; Looked for full-time work ;  &gt; Males ;</t>
  </si>
  <si>
    <t>&gt; 15-24 years ;  &gt; Waiting to start first job already obtained ;  &gt; Looked for full-time work ;  &gt; Females ;</t>
  </si>
  <si>
    <t>&gt; 15-24 years ;  &gt; Waiting to start first job already obtained ;  &gt;&gt; Looked for both full-time and part-time work ;  Persons ;</t>
  </si>
  <si>
    <t>&gt; 15-24 years ;  &gt; Waiting to start first job already obtained ;  &gt;&gt; Looked for both full-time and part-time work ;  &gt; Males ;</t>
  </si>
  <si>
    <t>&gt; 15-24 years ;  &gt; Waiting to start first job already obtained ;  &gt;&gt; Looked for both full-time and part-time work ;  &gt; Females ;</t>
  </si>
  <si>
    <t>&gt; 15-24 years ;  &gt; Waiting to start first job already obtained ;  &gt;&gt; Looked for only full-time work ;  Persons ;</t>
  </si>
  <si>
    <t>&gt; 15-24 years ;  &gt; Waiting to start first job already obtained ;  &gt;&gt; Looked for only full-time work ;  &gt; Males ;</t>
  </si>
  <si>
    <t>&gt; 15-24 years ;  &gt; Waiting to start first job already obtained ;  &gt;&gt; Looked for only full-time work ;  &gt; Females ;</t>
  </si>
  <si>
    <t>&gt; 15-24 years ;  &gt; Waiting to start first job already obtained ;  &gt;&gt; Waiting to start a full-time job ;  Persons ;</t>
  </si>
  <si>
    <t>&gt; 15-24 years ;  &gt; Waiting to start first job already obtained ;  &gt;&gt; Waiting to start a full-time job ;  &gt; Males ;</t>
  </si>
  <si>
    <t>&gt; 15-24 years ;  &gt; Waiting to start first job already obtained ;  &gt;&gt; Waiting to start a full-time job ;  &gt; Females ;</t>
  </si>
  <si>
    <t>&gt; 15-24 years ;  &gt; Waiting to start first job already obtained ;  &gt; Looked for part-time work ;  Persons ;</t>
  </si>
  <si>
    <t>&gt; 15-24 years ;  &gt; Waiting to start first job already obtained ;  &gt; Looked for part-time work ;  &gt; Males ;</t>
  </si>
  <si>
    <t>&gt; 15-24 years ;  &gt; Waiting to start first job already obtained ;  &gt; Looked for part-time work ;  &gt; Females ;</t>
  </si>
  <si>
    <t>&gt; 15-24 years ;  &gt; Waiting to start first job already obtained ;  &gt;&gt; Looked for only part-time work ;  Persons ;</t>
  </si>
  <si>
    <t>&gt; 15-24 years ;  &gt; Waiting to start first job already obtained ;  &gt;&gt; Looked for only part-time work ;  &gt; Males ;</t>
  </si>
  <si>
    <t>&gt; 15-24 years ;  &gt; Waiting to start first job already obtained ;  &gt;&gt; Looked for only part-time work ;  &gt; Females ;</t>
  </si>
  <si>
    <t>&gt; 15-24 years ;  &gt; Waiting to start first job already obtained ;  &gt;&gt; Waiting to start a part-time job ;  Persons ;</t>
  </si>
  <si>
    <t>&gt; 15-24 years ;  &gt; Waiting to start first job already obtained ;  &gt;&gt; Waiting to start a part-time job ;  &gt; Males ;</t>
  </si>
  <si>
    <t>&gt; 15-24 years ;  &gt; Waiting to start first job already obtained ;  &gt;&gt; Waiting to start a part-time job ;  &gt; Females ;</t>
  </si>
  <si>
    <t>&gt; 15-24 years ;  &gt; Looking for first job ;  Unemployed total ;  Persons ;</t>
  </si>
  <si>
    <t>&gt; 15-24 years ;  &gt; Looking for first job ;  Unemployed total ;  &gt; Males ;</t>
  </si>
  <si>
    <t>&gt; 15-24 years ;  &gt; Looking for first job ;  Unemployed total ;  &gt; Females ;</t>
  </si>
  <si>
    <t>&gt; 15-24 years ;  &gt; Looking for first job ;  &gt; Looked for full-time work ;  Persons ;</t>
  </si>
  <si>
    <t>&gt; 15-24 years ;  &gt; Looking for first job ;  &gt; Looked for full-time work ;  &gt; Males ;</t>
  </si>
  <si>
    <t>&gt; 15-24 years ;  &gt; Looking for first job ;  &gt; Looked for full-time work ;  &gt; Females ;</t>
  </si>
  <si>
    <t>&gt; 15-24 years ;  &gt; Looking for first job ;  &gt;&gt; Looked for both full-time and part-time work ;  Persons ;</t>
  </si>
  <si>
    <t>&gt; 15-24 years ;  &gt; Looking for first job ;  &gt;&gt; Looked for both full-time and part-time work ;  &gt; Males ;</t>
  </si>
  <si>
    <t>&gt; 15-24 years ;  &gt; Looking for first job ;  &gt;&gt; Looked for both full-time and part-time work ;  &gt; Females ;</t>
  </si>
  <si>
    <t>&gt; 15-24 years ;  &gt; Looking for first job ;  &gt;&gt; Looked for only full-time work ;  Persons ;</t>
  </si>
  <si>
    <t>&gt; 15-24 years ;  &gt; Looking for first job ;  &gt;&gt; Looked for only full-time work ;  &gt; Males ;</t>
  </si>
  <si>
    <t>&gt; 15-24 years ;  &gt; Looking for first job ;  &gt;&gt; Looked for only full-time work ;  &gt; Females ;</t>
  </si>
  <si>
    <t>&gt; 15-24 years ;  &gt; Looking for first job ;  &gt; Looked for part-time work ;  Persons ;</t>
  </si>
  <si>
    <t>&gt; 15-24 years ;  &gt; Looking for first job ;  &gt; Looked for part-time work ;  &gt; Males ;</t>
  </si>
  <si>
    <t>&gt; 15-24 years ;  &gt; Looking for first job ;  &gt; Looked for part-time work ;  &gt; Females ;</t>
  </si>
  <si>
    <t>&gt; 15-24 years ;  &gt; Looking for first job ;  &gt;&gt; Looked for only part-time work ;  Persons ;</t>
  </si>
  <si>
    <t>&gt; 15-24 years ;  &gt; Looking for first job ;  &gt;&gt; Looked for only part-time work ;  &gt; Males ;</t>
  </si>
  <si>
    <t>&gt; 15-24 years ;  &gt; Looking for first job ;  &gt;&gt; Looked for only part-time work ;  &gt; Females ;</t>
  </si>
  <si>
    <t>&gt; 15-24 years ;  Less than 1 year looking for work ;  Unemployed total ;  Persons ;</t>
  </si>
  <si>
    <t>&gt; 15-24 years ;  Less than 1 year looking for work ;  Unemployed total ;  &gt; Males ;</t>
  </si>
  <si>
    <t>&gt; 15-24 years ;  Less than 1 year looking for work ;  Unemployed total ;  &gt; Females ;</t>
  </si>
  <si>
    <t>&gt; 15-24 years ;  Less than 1 year looking for work ;  &gt; Looked for full-time work ;  Persons ;</t>
  </si>
  <si>
    <t>&gt; 15-24 years ;  Less than 1 year looking for work ;  &gt; Looked for full-time work ;  &gt; Males ;</t>
  </si>
  <si>
    <t>&gt; 15-24 years ;  Less than 1 year looking for work ;  &gt; Looked for full-time work ;  &gt; Females ;</t>
  </si>
  <si>
    <t>&gt; 15-24 years ;  Less than 1 year looking for work ;  &gt;&gt; Looked for both full-time and part-time work ;  Persons ;</t>
  </si>
  <si>
    <t>&gt; 15-24 years ;  Less than 1 year looking for work ;  &gt;&gt; Looked for both full-time and part-time work ;  &gt; Males ;</t>
  </si>
  <si>
    <t>&gt; 15-24 years ;  Less than 1 year looking for work ;  &gt;&gt; Looked for both full-time and part-time work ;  &gt; Females ;</t>
  </si>
  <si>
    <t>&gt; 15-24 years ;  Less than 1 year looking for work ;  &gt;&gt; Looked for only full-time work ;  Persons ;</t>
  </si>
  <si>
    <t>&gt; 15-24 years ;  Less than 1 year looking for work ;  &gt;&gt; Looked for only full-time work ;  &gt; Males ;</t>
  </si>
  <si>
    <t>&gt; 15-24 years ;  Less than 1 year looking for work ;  &gt;&gt; Looked for only full-time work ;  &gt; Females ;</t>
  </si>
  <si>
    <t>&gt; 15-24 years ;  Less than 1 year looking for work ;  &gt;&gt; Waiting to start a full-time job ;  Persons ;</t>
  </si>
  <si>
    <t>&gt; 15-24 years ;  Less than 1 year looking for work ;  &gt;&gt; Waiting to start a full-time job ;  &gt; Males ;</t>
  </si>
  <si>
    <t>&gt; 15-24 years ;  Less than 1 year looking for work ;  &gt;&gt; Waiting to start a full-time job ;  &gt; Females ;</t>
  </si>
  <si>
    <t>&gt; 15-24 years ;  Less than 1 year looking for work ;  &gt; Looked for part-time work ;  Persons ;</t>
  </si>
  <si>
    <t>&gt; 15-24 years ;  Less than 1 year looking for work ;  &gt; Looked for part-time work ;  &gt; Males ;</t>
  </si>
  <si>
    <t>&gt; 15-24 years ;  Less than 1 year looking for work ;  &gt; Looked for part-time work ;  &gt; Females ;</t>
  </si>
  <si>
    <t>&gt; 15-24 years ;  Less than 1 year looking for work ;  &gt;&gt; Looked for only part-time work ;  Persons ;</t>
  </si>
  <si>
    <t>&gt; 15-24 years ;  Less than 1 year looking for work ;  &gt;&gt; Looked for only part-time work ;  &gt; Males ;</t>
  </si>
  <si>
    <t>&gt; 15-24 years ;  Less than 1 year looking for work ;  &gt;&gt; Looked for only part-time work ;  &gt; Females ;</t>
  </si>
  <si>
    <t>&gt; 15-24 years ;  Less than 1 year looking for work ;  &gt;&gt; Waiting to start a part-time job ;  Persons ;</t>
  </si>
  <si>
    <t>&gt; 15-24 years ;  Less than 1 year looking for work ;  &gt;&gt; Waiting to start a part-time job ;  &gt; Males ;</t>
  </si>
  <si>
    <t>&gt; 15-24 years ;  Less than 1 year looking for work ;  &gt;&gt; Waiting to start a part-time job ;  &gt; Females ;</t>
  </si>
  <si>
    <t>&gt; 15-24 years ;  &gt; Less than 1 month looking for work ;  Unemployed total ;  Persons ;</t>
  </si>
  <si>
    <t>&gt; 15-24 years ;  &gt; Less than 1 month looking for work ;  Unemployed total ;  &gt; Males ;</t>
  </si>
  <si>
    <t>&gt; 15-24 years ;  &gt; Less than 1 month looking for work ;  Unemployed total ;  &gt; Females ;</t>
  </si>
  <si>
    <t>&gt; 15-24 years ;  &gt; Less than 1 month looking for work ;  &gt; Looked for full-time work ;  Persons ;</t>
  </si>
  <si>
    <t>&gt; 15-24 years ;  &gt; Less than 1 month looking for work ;  &gt; Looked for full-time work ;  &gt; Males ;</t>
  </si>
  <si>
    <t>&gt; 15-24 years ;  &gt; Less than 1 month looking for work ;  &gt; Looked for full-time work ;  &gt; Females ;</t>
  </si>
  <si>
    <t>&gt; 15-24 years ;  &gt; Less than 1 month looking for work ;  &gt;&gt; Looked for both full-time and part-time work ;  Persons ;</t>
  </si>
  <si>
    <t>&gt; 15-24 years ;  &gt; Less than 1 month looking for work ;  &gt;&gt; Looked for both full-time and part-time work ;  &gt; Males ;</t>
  </si>
  <si>
    <t>&gt; 15-24 years ;  &gt; Less than 1 month looking for work ;  &gt;&gt; Looked for both full-time and part-time work ;  &gt; Females ;</t>
  </si>
  <si>
    <t>&gt; 15-24 years ;  &gt; Less than 1 month looking for work ;  &gt;&gt; Looked for only full-time work ;  Persons ;</t>
  </si>
  <si>
    <t>&gt; 15-24 years ;  &gt; Less than 1 month looking for work ;  &gt;&gt; Looked for only full-time work ;  &gt; Males ;</t>
  </si>
  <si>
    <t>&gt; 15-24 years ;  &gt; Less than 1 month looking for work ;  &gt;&gt; Looked for only full-time work ;  &gt; Females ;</t>
  </si>
  <si>
    <t>&gt; 15-24 years ;  &gt; Less than 1 month looking for work ;  &gt;&gt; Waiting to start a full-time job ;  Persons ;</t>
  </si>
  <si>
    <t>&gt; 15-24 years ;  &gt; Less than 1 month looking for work ;  &gt;&gt; Waiting to start a full-time job ;  &gt; Males ;</t>
  </si>
  <si>
    <t>&gt; 15-24 years ;  &gt; Less than 1 month looking for work ;  &gt;&gt; Waiting to start a full-time job ;  &gt; Females ;</t>
  </si>
  <si>
    <t>&gt; 15-24 years ;  &gt; Less than 1 month looking for work ;  &gt; Looked for part-time work ;  Persons ;</t>
  </si>
  <si>
    <t>&gt; 15-24 years ;  &gt; Less than 1 month looking for work ;  &gt; Looked for part-time work ;  &gt; Males ;</t>
  </si>
  <si>
    <t>&gt; 15-24 years ;  &gt; Less than 1 month looking for work ;  &gt; Looked for part-time work ;  &gt; Females ;</t>
  </si>
  <si>
    <t>&gt; 15-24 years ;  &gt; Less than 1 month looking for work ;  &gt;&gt; Looked for only part-time work ;  Persons ;</t>
  </si>
  <si>
    <t>&gt; 15-24 years ;  &gt; Less than 1 month looking for work ;  &gt;&gt; Looked for only part-time work ;  &gt; Males ;</t>
  </si>
  <si>
    <t>&gt; 15-24 years ;  &gt; Less than 1 month looking for work ;  &gt;&gt; Looked for only part-time work ;  &gt; Females ;</t>
  </si>
  <si>
    <t>&gt; 15-24 years ;  &gt; Less than 1 month looking for work ;  &gt;&gt; Waiting to start a part-time job ;  Persons ;</t>
  </si>
  <si>
    <t>&gt; 15-24 years ;  &gt; Less than 1 month looking for work ;  &gt;&gt; Waiting to start a part-time job ;  &gt; Males ;</t>
  </si>
  <si>
    <t>&gt; 15-24 years ;  &gt; Less than 1 month looking for work ;  &gt;&gt; Waiting to start a part-time job ;  &gt; Females ;</t>
  </si>
  <si>
    <t>&gt; 15-24 years ;  &gt; 1-3 months looking for work ;  Unemployed total ;  Persons ;</t>
  </si>
  <si>
    <t>&gt; 15-24 years ;  &gt; 1-3 months looking for work ;  Unemployed total ;  &gt; Males ;</t>
  </si>
  <si>
    <t>&gt; 15-24 years ;  &gt; 1-3 months looking for work ;  Unemployed total ;  &gt; Females ;</t>
  </si>
  <si>
    <t>&gt; 15-24 years ;  &gt; 1-3 months looking for work ;  &gt; Looked for full-time work ;  Persons ;</t>
  </si>
  <si>
    <t>&gt; 15-24 years ;  &gt; 1-3 months looking for work ;  &gt; Looked for full-time work ;  &gt; Males ;</t>
  </si>
  <si>
    <t>&gt; 15-24 years ;  &gt; 1-3 months looking for work ;  &gt; Looked for full-time work ;  &gt; Females ;</t>
  </si>
  <si>
    <t>&gt; 15-24 years ;  &gt; 1-3 months looking for work ;  &gt;&gt; Looked for both full-time and part-time work ;  Persons ;</t>
  </si>
  <si>
    <t>&gt; 15-24 years ;  &gt; 1-3 months looking for work ;  &gt;&gt; Looked for both full-time and part-time work ;  &gt; Males ;</t>
  </si>
  <si>
    <t>&gt; 15-24 years ;  &gt; 1-3 months looking for work ;  &gt;&gt; Looked for both full-time and part-time work ;  &gt; Females ;</t>
  </si>
  <si>
    <t>&gt; 15-24 years ;  &gt; 1-3 months looking for work ;  &gt;&gt; Looked for only full-time work ;  Persons ;</t>
  </si>
  <si>
    <t>&gt; 15-24 years ;  &gt; 1-3 months looking for work ;  &gt;&gt; Looked for only full-time work ;  &gt; Males ;</t>
  </si>
  <si>
    <t>&gt; 15-24 years ;  &gt; 1-3 months looking for work ;  &gt;&gt; Looked for only full-time work ;  &gt; Females ;</t>
  </si>
  <si>
    <t>&gt; 15-24 years ;  &gt; 1-3 months looking for work ;  &gt;&gt; Waiting to start a full-time job ;  Persons ;</t>
  </si>
  <si>
    <t>&gt; 15-24 years ;  &gt; 1-3 months looking for work ;  &gt;&gt; Waiting to start a full-time job ;  &gt; Males ;</t>
  </si>
  <si>
    <t>&gt; 15-24 years ;  &gt; 1-3 months looking for work ;  &gt;&gt; Waiting to start a full-time job ;  &gt; Females ;</t>
  </si>
  <si>
    <t>&gt; 15-24 years ;  &gt; 1-3 months looking for work ;  &gt; Looked for part-time work ;  Persons ;</t>
  </si>
  <si>
    <t>&gt; 15-24 years ;  &gt; 1-3 months looking for work ;  &gt; Looked for part-time work ;  &gt; Males ;</t>
  </si>
  <si>
    <t>&gt; 15-24 years ;  &gt; 1-3 months looking for work ;  &gt; Looked for part-time work ;  &gt; Females ;</t>
  </si>
  <si>
    <t>&gt; 15-24 years ;  &gt; 1-3 months looking for work ;  &gt;&gt; Looked for only part-time work ;  Persons ;</t>
  </si>
  <si>
    <t>&gt; 15-24 years ;  &gt; 1-3 months looking for work ;  &gt;&gt; Looked for only part-time work ;  &gt; Males ;</t>
  </si>
  <si>
    <t>&gt; 15-24 years ;  &gt; 1-3 months looking for work ;  &gt;&gt; Looked for only part-time work ;  &gt; Females ;</t>
  </si>
  <si>
    <t>&gt; 15-24 years ;  &gt; 1-3 months looking for work ;  &gt;&gt; Waiting to start a part-time job ;  Persons ;</t>
  </si>
  <si>
    <t>&gt; 15-24 years ;  &gt; 1-3 months looking for work ;  &gt;&gt; Waiting to start a part-time job ;  &gt; Males ;</t>
  </si>
  <si>
    <t>&gt; 15-24 years ;  &gt; 1-3 months looking for work ;  &gt;&gt; Waiting to start a part-time job ;  &gt; Females ;</t>
  </si>
  <si>
    <t>&gt; 15-24 years ;  &gt; 3-6 months looking for work ;  Unemployed total ;  Persons ;</t>
  </si>
  <si>
    <t>&gt; 15-24 years ;  &gt; 3-6 months looking for work ;  Unemployed total ;  &gt; Males ;</t>
  </si>
  <si>
    <t>&gt; 15-24 years ;  &gt; 3-6 months looking for work ;  Unemployed total ;  &gt; Females ;</t>
  </si>
  <si>
    <t>&gt; 15-24 years ;  &gt; 3-6 months looking for work ;  &gt; Looked for full-time work ;  Persons ;</t>
  </si>
  <si>
    <t>&gt; 15-24 years ;  &gt; 3-6 months looking for work ;  &gt; Looked for full-time work ;  &gt; Males ;</t>
  </si>
  <si>
    <t>&gt; 15-24 years ;  &gt; 3-6 months looking for work ;  &gt; Looked for full-time work ;  &gt; Females ;</t>
  </si>
  <si>
    <t>&gt; 15-24 years ;  &gt; 3-6 months looking for work ;  &gt;&gt; Looked for both full-time and part-time work ;  Persons ;</t>
  </si>
  <si>
    <t>&gt; 15-24 years ;  &gt; 3-6 months looking for work ;  &gt;&gt; Looked for both full-time and part-time work ;  &gt; Males ;</t>
  </si>
  <si>
    <t>&gt; 15-24 years ;  &gt; 3-6 months looking for work ;  &gt;&gt; Looked for both full-time and part-time work ;  &gt; Females ;</t>
  </si>
  <si>
    <t>&gt; 15-24 years ;  &gt; 3-6 months looking for work ;  &gt;&gt; Looked for only full-time work ;  Persons ;</t>
  </si>
  <si>
    <t>&gt; 15-24 years ;  &gt; 3-6 months looking for work ;  &gt;&gt; Looked for only full-time work ;  &gt; Males ;</t>
  </si>
  <si>
    <t>&gt; 15-24 years ;  &gt; 3-6 months looking for work ;  &gt;&gt; Looked for only full-time work ;  &gt; Females ;</t>
  </si>
  <si>
    <t>&gt; 15-24 years ;  &gt; 3-6 months looking for work ;  &gt;&gt; Waiting to start a full-time job ;  Persons ;</t>
  </si>
  <si>
    <t>&gt; 15-24 years ;  &gt; 3-6 months looking for work ;  &gt;&gt; Waiting to start a full-time job ;  &gt; Males ;</t>
  </si>
  <si>
    <t>&gt; 15-24 years ;  &gt; 3-6 months looking for work ;  &gt;&gt; Waiting to start a full-time job ;  &gt; Females ;</t>
  </si>
  <si>
    <t>&gt; 15-24 years ;  &gt; 3-6 months looking for work ;  &gt; Looked for part-time work ;  Persons ;</t>
  </si>
  <si>
    <t>&gt; 15-24 years ;  &gt; 3-6 months looking for work ;  &gt; Looked for part-time work ;  &gt; Males ;</t>
  </si>
  <si>
    <t>&gt; 15-24 years ;  &gt; 3-6 months looking for work ;  &gt; Looked for part-time work ;  &gt; Females ;</t>
  </si>
  <si>
    <t>&gt; 15-24 years ;  &gt; 3-6 months looking for work ;  &gt;&gt; Looked for only part-time work ;  Persons ;</t>
  </si>
  <si>
    <t>&gt; 15-24 years ;  &gt; 3-6 months looking for work ;  &gt;&gt; Looked for only part-time work ;  &gt; Males ;</t>
  </si>
  <si>
    <t>&gt; 15-24 years ;  &gt; 3-6 months looking for work ;  &gt;&gt; Looked for only part-time work ;  &gt; Females ;</t>
  </si>
  <si>
    <t>&gt; 15-24 years ;  &gt; 3-6 months looking for work ;  &gt;&gt; Waiting to start a part-time job ;  Persons ;</t>
  </si>
  <si>
    <t>&gt; 15-24 years ;  &gt; 3-6 months looking for work ;  &gt;&gt; Waiting to start a part-time job ;  &gt; Males ;</t>
  </si>
  <si>
    <t>&gt; 15-24 years ;  &gt; 3-6 months looking for work ;  &gt;&gt; Waiting to start a part-time job ;  &gt; Females ;</t>
  </si>
  <si>
    <t>&gt; 15-24 years ;  &gt; 6-12 months looking for work ;  Unemployed total ;  Persons ;</t>
  </si>
  <si>
    <t>&gt; 15-24 years ;  &gt; 6-12 months looking for work ;  Unemployed total ;  &gt; Males ;</t>
  </si>
  <si>
    <t>&gt; 15-24 years ;  &gt; 6-12 months looking for work ;  Unemployed total ;  &gt; Females ;</t>
  </si>
  <si>
    <t>&gt; 15-24 years ;  &gt; 6-12 months looking for work ;  &gt; Looked for full-time work ;  Persons ;</t>
  </si>
  <si>
    <t>&gt; 15-24 years ;  &gt; 6-12 months looking for work ;  &gt; Looked for full-time work ;  &gt; Males ;</t>
  </si>
  <si>
    <t>&gt; 15-24 years ;  &gt; 6-12 months looking for work ;  &gt; Looked for full-time work ;  &gt; Females ;</t>
  </si>
  <si>
    <t>&gt; 15-24 years ;  &gt; 6-12 months looking for work ;  &gt;&gt; Looked for both full-time and part-time work ;  Persons ;</t>
  </si>
  <si>
    <t>&gt; 15-24 years ;  &gt; 6-12 months looking for work ;  &gt;&gt; Looked for both full-time and part-time work ;  &gt; Males ;</t>
  </si>
  <si>
    <t>&gt; 15-24 years ;  &gt; 6-12 months looking for work ;  &gt;&gt; Looked for both full-time and part-time work ;  &gt; Females ;</t>
  </si>
  <si>
    <t>&gt; 15-24 years ;  &gt; 6-12 months looking for work ;  &gt;&gt; Looked for only full-time work ;  Persons ;</t>
  </si>
  <si>
    <t>&gt; 15-24 years ;  &gt; 6-12 months looking for work ;  &gt;&gt; Looked for only full-time work ;  &gt; Males ;</t>
  </si>
  <si>
    <t>&gt; 15-24 years ;  &gt; 6-12 months looking for work ;  &gt;&gt; Looked for only full-time work ;  &gt; Females ;</t>
  </si>
  <si>
    <t>&gt; 15-24 years ;  &gt; 6-12 months looking for work ;  &gt;&gt; Waiting to start a full-time job ;  Persons ;</t>
  </si>
  <si>
    <t>&gt; 15-24 years ;  &gt; 6-12 months looking for work ;  &gt;&gt; Waiting to start a full-time job ;  &gt; Males ;</t>
  </si>
  <si>
    <t>&gt; 15-24 years ;  &gt; 6-12 months looking for work ;  &gt;&gt; Waiting to start a full-time job ;  &gt; Females ;</t>
  </si>
  <si>
    <t>&gt; 15-24 years ;  &gt; 6-12 months looking for work ;  &gt; Looked for part-time work ;  Persons ;</t>
  </si>
  <si>
    <t>&gt; 15-24 years ;  &gt; 6-12 months looking for work ;  &gt; Looked for part-time work ;  &gt; Males ;</t>
  </si>
  <si>
    <t>&gt; 15-24 years ;  &gt; 6-12 months looking for work ;  &gt; Looked for part-time work ;  &gt; Females ;</t>
  </si>
  <si>
    <t>&gt; 15-24 years ;  &gt; 6-12 months looking for work ;  &gt;&gt; Looked for only part-time work ;  Persons ;</t>
  </si>
  <si>
    <t>&gt; 15-24 years ;  &gt; 6-12 months looking for work ;  &gt;&gt; Looked for only part-time work ;  &gt; Males ;</t>
  </si>
  <si>
    <t>&gt; 15-24 years ;  &gt; 6-12 months looking for work ;  &gt;&gt; Looked for only part-time work ;  &gt; Females ;</t>
  </si>
  <si>
    <t>&gt; 15-24 years ;  &gt; 6-12 months looking for work ;  &gt;&gt; Waiting to start a part-time job ;  Persons ;</t>
  </si>
  <si>
    <t>&gt; 15-24 years ;  &gt; 6-12 months looking for work ;  &gt;&gt; Waiting to start a part-time job ;  &gt; Males ;</t>
  </si>
  <si>
    <t>&gt; 15-24 years ;  &gt; 6-12 months looking for work ;  &gt;&gt; Waiting to start a part-time job ;  &gt; Females ;</t>
  </si>
  <si>
    <t>&gt; 15-24 years ;  1-2 years looking for work ;  Unemployed total ;  Persons ;</t>
  </si>
  <si>
    <t>&gt; 15-24 years ;  1-2 years looking for work ;  Unemployed total ;  &gt; Males ;</t>
  </si>
  <si>
    <t>&gt; 15-24 years ;  1-2 years looking for work ;  Unemployed total ;  &gt; Females ;</t>
  </si>
  <si>
    <t>&gt; 15-24 years ;  1-2 years looking for work ;  &gt; Looked for full-time work ;  Persons ;</t>
  </si>
  <si>
    <t>&gt; 15-24 years ;  1-2 years looking for work ;  &gt; Looked for full-time work ;  &gt; Males ;</t>
  </si>
  <si>
    <t>&gt; 15-24 years ;  1-2 years looking for work ;  &gt; Looked for full-time work ;  &gt; Females ;</t>
  </si>
  <si>
    <t>&gt; 15-24 years ;  1-2 years looking for work ;  &gt;&gt; Looked for both full-time and part-time work ;  Persons ;</t>
  </si>
  <si>
    <t>&gt; 15-24 years ;  1-2 years looking for work ;  &gt;&gt; Looked for both full-time and part-time work ;  &gt; Males ;</t>
  </si>
  <si>
    <t>&gt; 15-24 years ;  1-2 years looking for work ;  &gt;&gt; Looked for both full-time and part-time work ;  &gt; Females ;</t>
  </si>
  <si>
    <t>&gt; 15-24 years ;  1-2 years looking for work ;  &gt;&gt; Looked for only full-time work ;  Persons ;</t>
  </si>
  <si>
    <t>&gt; 15-24 years ;  1-2 years looking for work ;  &gt;&gt; Looked for only full-time work ;  &gt; Males ;</t>
  </si>
  <si>
    <t>&gt; 15-24 years ;  1-2 years looking for work ;  &gt;&gt; Looked for only full-time work ;  &gt; Females ;</t>
  </si>
  <si>
    <t>&gt; 15-24 years ;  1-2 years looking for work ;  &gt;&gt; Waiting to start a full-time job ;  Persons ;</t>
  </si>
  <si>
    <t>&gt; 15-24 years ;  1-2 years looking for work ;  &gt;&gt; Waiting to start a full-time job ;  &gt; Males ;</t>
  </si>
  <si>
    <t>&gt; 15-24 years ;  1-2 years looking for work ;  &gt;&gt; Waiting to start a full-time job ;  &gt; Females ;</t>
  </si>
  <si>
    <t>&gt; 15-24 years ;  1-2 years looking for work ;  &gt; Looked for part-time work ;  Persons ;</t>
  </si>
  <si>
    <t>&gt; 15-24 years ;  1-2 years looking for work ;  &gt; Looked for part-time work ;  &gt; Males ;</t>
  </si>
  <si>
    <t>&gt; 15-24 years ;  1-2 years looking for work ;  &gt; Looked for part-time work ;  &gt; Females ;</t>
  </si>
  <si>
    <t>&gt; 15-24 years ;  1-2 years looking for work ;  &gt;&gt; Looked for only part-time work ;  Persons ;</t>
  </si>
  <si>
    <t>&gt; 15-24 years ;  1-2 years looking for work ;  &gt;&gt; Looked for only part-time work ;  &gt; Males ;</t>
  </si>
  <si>
    <t>&gt; 15-24 years ;  1-2 years looking for work ;  &gt;&gt; Looked for only part-time work ;  &gt; Females ;</t>
  </si>
  <si>
    <t>&gt; 15-24 years ;  1-2 years looking for work ;  &gt;&gt; Waiting to start a part-time job ;  Persons ;</t>
  </si>
  <si>
    <t>&gt; 15-24 years ;  1-2 years looking for work ;  &gt;&gt; Waiting to start a part-time job ;  &gt; Males ;</t>
  </si>
  <si>
    <t>&gt; 15-24 years ;  1-2 years looking for work ;  &gt;&gt; Waiting to start a part-time job ;  &gt; Females ;</t>
  </si>
  <si>
    <t>&gt; 15-24 years ;  2 years or more looking for work ;  Unemployed total ;  Persons ;</t>
  </si>
  <si>
    <t>&gt; 15-24 years ;  2 years or more looking for work ;  Unemployed total ;  &gt; Males ;</t>
  </si>
  <si>
    <t>&gt; 15-24 years ;  2 years or more looking for work ;  Unemployed total ;  &gt; Females ;</t>
  </si>
  <si>
    <t>&gt; 15-24 years ;  2 years or more looking for work ;  &gt; Looked for full-time work ;  Persons ;</t>
  </si>
  <si>
    <t>&gt; 15-24 years ;  2 years or more looking for work ;  &gt; Looked for full-time work ;  &gt; Males ;</t>
  </si>
  <si>
    <t>&gt; 15-24 years ;  2 years or more looking for work ;  &gt; Looked for full-time work ;  &gt; Females ;</t>
  </si>
  <si>
    <t>&gt; 15-24 years ;  2 years or more looking for work ;  &gt;&gt; Looked for both full-time and part-time work ;  Persons ;</t>
  </si>
  <si>
    <t>&gt; 15-24 years ;  2 years or more looking for work ;  &gt;&gt; Looked for both full-time and part-time work ;  &gt; Males ;</t>
  </si>
  <si>
    <t>&gt; 15-24 years ;  2 years or more looking for work ;  &gt;&gt; Looked for both full-time and part-time work ;  &gt; Females ;</t>
  </si>
  <si>
    <t>&gt; 15-24 years ;  2 years or more looking for work ;  &gt;&gt; Looked for only full-time work ;  Persons ;</t>
  </si>
  <si>
    <t>&gt; 15-24 years ;  2 years or more looking for work ;  &gt;&gt; Looked for only full-time work ;  &gt; Males ;</t>
  </si>
  <si>
    <t>&gt; 15-24 years ;  2 years or more looking for work ;  &gt;&gt; Looked for only full-time work ;  &gt; Females ;</t>
  </si>
  <si>
    <t>&gt; 15-24 years ;  2 years or more looking for work ;  &gt;&gt; Waiting to start a full-time job ;  Persons ;</t>
  </si>
  <si>
    <t>&gt; 15-24 years ;  2 years or more looking for work ;  &gt;&gt; Waiting to start a full-time job ;  &gt; Males ;</t>
  </si>
  <si>
    <t>&gt; 15-24 years ;  2 years or more looking for work ;  &gt;&gt; Waiting to start a full-time job ;  &gt; Females ;</t>
  </si>
  <si>
    <t>&gt; 15-24 years ;  2 years or more looking for work ;  &gt; Looked for part-time work ;  Persons ;</t>
  </si>
  <si>
    <t>&gt; 15-24 years ;  2 years or more looking for work ;  &gt; Looked for part-time work ;  &gt; Males ;</t>
  </si>
  <si>
    <t>&gt; 15-24 years ;  2 years or more looking for work ;  &gt; Looked for part-time work ;  &gt; Females ;</t>
  </si>
  <si>
    <t>&gt; 15-24 years ;  2 years or more looking for work ;  &gt;&gt; Looked for only part-time work ;  Persons ;</t>
  </si>
  <si>
    <t>&gt; 15-24 years ;  2 years or more looking for work ;  &gt;&gt; Looked for only part-time work ;  &gt; Males ;</t>
  </si>
  <si>
    <t>&gt; 15-24 years ;  2 years or more looking for work ;  &gt;&gt; Looked for only part-time work ;  &gt; Females ;</t>
  </si>
  <si>
    <t>&gt; 15-24 years ;  2 years or more looking for work ;  &gt;&gt; Waiting to start a part-time job ;  Persons ;</t>
  </si>
  <si>
    <t>&gt; 15-24 years ;  2 years or more looking for work ;  &gt;&gt; Waiting to start a part-time job ;  &gt; Males ;</t>
  </si>
  <si>
    <t>&gt; 15-24 years ;  2 years or more looking for work ;  &gt;&gt; Waiting to start a part-time job ;  &gt; Females ;</t>
  </si>
  <si>
    <t>&gt; 25-44 years ;  Unemployed total ;  Persons ;</t>
  </si>
  <si>
    <t>&gt; 25-44 years ;  Unemployed total ;  &gt; Males ;</t>
  </si>
  <si>
    <t>&gt; 25-44 years ;  Unemployed total ;  &gt; Females ;</t>
  </si>
  <si>
    <t>&gt; 25-44 years ;  &gt; Looked for full-time work ;  Persons ;</t>
  </si>
  <si>
    <t>&gt; 25-44 years ;  &gt; Looked for full-time work ;  &gt; Males ;</t>
  </si>
  <si>
    <t>&gt; 25-44 years ;  &gt; Looked for full-time work ;  &gt; Females ;</t>
  </si>
  <si>
    <t>&gt; 25-44 years ;  &gt;&gt; Looked for both full-time and part-time work ;  Persons ;</t>
  </si>
  <si>
    <t>&gt; 25-44 years ;  &gt;&gt; Looked for both full-time and part-time work ;  &gt; Males ;</t>
  </si>
  <si>
    <t>A126070190T</t>
  </si>
  <si>
    <t>A126039086K</t>
  </si>
  <si>
    <t>A126009278V</t>
  </si>
  <si>
    <t>A126071486W</t>
  </si>
  <si>
    <t>A126040382A</t>
  </si>
  <si>
    <t>A126008630A</t>
  </si>
  <si>
    <t>A126070838W</t>
  </si>
  <si>
    <t>A126039734W</t>
  </si>
  <si>
    <t>A126006654J</t>
  </si>
  <si>
    <t>A126068862F</t>
  </si>
  <si>
    <t>A126037758C</t>
  </si>
  <si>
    <t>A126011190T</t>
  </si>
  <si>
    <t>A126073398J</t>
  </si>
  <si>
    <t>A126042294L</t>
  </si>
  <si>
    <t>A126009894X</t>
  </si>
  <si>
    <t>A126072102T</t>
  </si>
  <si>
    <t>A126040998X</t>
  </si>
  <si>
    <t>A126007950V</t>
  </si>
  <si>
    <t>A126070158T</t>
  </si>
  <si>
    <t>A126039054T</t>
  </si>
  <si>
    <t>A126010542T</t>
  </si>
  <si>
    <t>A126072750R</t>
  </si>
  <si>
    <t>A126041646L</t>
  </si>
  <si>
    <t>A126009246A</t>
  </si>
  <si>
    <t>A126071454C</t>
  </si>
  <si>
    <t>A126040350J</t>
  </si>
  <si>
    <t>A126008598L</t>
  </si>
  <si>
    <t>A126070806C</t>
  </si>
  <si>
    <t>A126039702C</t>
  </si>
  <si>
    <t>A126007302W</t>
  </si>
  <si>
    <t>A126069510V</t>
  </si>
  <si>
    <t>A126038406T</t>
  </si>
  <si>
    <t>A126006706X</t>
  </si>
  <si>
    <t>A126068914W</t>
  </si>
  <si>
    <t>A126037810A</t>
  </si>
  <si>
    <t>A126011242J</t>
  </si>
  <si>
    <t>A126073450F</t>
  </si>
  <si>
    <t>A126042346C</t>
  </si>
  <si>
    <t>A126009946R</t>
  </si>
  <si>
    <t>A126072154V</t>
  </si>
  <si>
    <t>A126041050X</t>
  </si>
  <si>
    <t>A126008002L</t>
  </si>
  <si>
    <t>A126070210R</t>
  </si>
  <si>
    <t>A126039106J</t>
  </si>
  <si>
    <t>A126010594V</t>
  </si>
  <si>
    <t>A126072802F</t>
  </si>
  <si>
    <t>A126041698R</t>
  </si>
  <si>
    <t>A126009298C</t>
  </si>
  <si>
    <t>A126071506V</t>
  </si>
  <si>
    <t>A126040402X</t>
  </si>
  <si>
    <t>A126008650K</t>
  </si>
  <si>
    <t>A126070858F</t>
  </si>
  <si>
    <t>A126039754F</t>
  </si>
  <si>
    <t>A126007354X</t>
  </si>
  <si>
    <t>A126069562W</t>
  </si>
  <si>
    <t>A126038458V</t>
  </si>
  <si>
    <t>A126006690T</t>
  </si>
  <si>
    <t>A126068898J</t>
  </si>
  <si>
    <t>A126037794L</t>
  </si>
  <si>
    <t>A126011226J</t>
  </si>
  <si>
    <t>A126073434F</t>
  </si>
  <si>
    <t>A126042330K</t>
  </si>
  <si>
    <t>A126009930W</t>
  </si>
  <si>
    <t>A126072138V</t>
  </si>
  <si>
    <t>A126041034X</t>
  </si>
  <si>
    <t>A126007986W</t>
  </si>
  <si>
    <t>A126070194A</t>
  </si>
  <si>
    <t>A126039090A</t>
  </si>
  <si>
    <t>A126009282K</t>
  </si>
  <si>
    <t>A126071490L</t>
  </si>
  <si>
    <t>A126040386K</t>
  </si>
  <si>
    <t>A126008634K</t>
  </si>
  <si>
    <t>A126070842L</t>
  </si>
  <si>
    <t>A126039738F</t>
  </si>
  <si>
    <t>A126006710R</t>
  </si>
  <si>
    <t>A126068918F</t>
  </si>
  <si>
    <t>A126037814K</t>
  </si>
  <si>
    <t>A126011246T</t>
  </si>
  <si>
    <t>A126073454R</t>
  </si>
  <si>
    <t>A126042350V</t>
  </si>
  <si>
    <t>A126009950F</t>
  </si>
  <si>
    <t>A126072158C</t>
  </si>
  <si>
    <t>A126041054J</t>
  </si>
  <si>
    <t>A126008006W</t>
  </si>
  <si>
    <t>A126070214X</t>
  </si>
  <si>
    <t>A126039110X</t>
  </si>
  <si>
    <t>A126010598C</t>
  </si>
  <si>
    <t>A126072806R</t>
  </si>
  <si>
    <t>A126041702V</t>
  </si>
  <si>
    <t>A126009302J</t>
  </si>
  <si>
    <t>A126071510K</t>
  </si>
  <si>
    <t>A126040406J</t>
  </si>
  <si>
    <t>A126008654V</t>
  </si>
  <si>
    <t>A126070862W</t>
  </si>
  <si>
    <t>A126039758R</t>
  </si>
  <si>
    <t>A126007358J</t>
  </si>
  <si>
    <t>A126069566F</t>
  </si>
  <si>
    <t>A126038462K</t>
  </si>
  <si>
    <t>A126006658T</t>
  </si>
  <si>
    <t>A126068866R</t>
  </si>
  <si>
    <t>A126037762V</t>
  </si>
  <si>
    <t>A126011194A</t>
  </si>
  <si>
    <t>A126073402L</t>
  </si>
  <si>
    <t>A126042298W</t>
  </si>
  <si>
    <t>A126009898J</t>
  </si>
  <si>
    <t>A126072106A</t>
  </si>
  <si>
    <t>A126041002F</t>
  </si>
  <si>
    <t>A126007954C</t>
  </si>
  <si>
    <t>A126070162J</t>
  </si>
  <si>
    <t>A126039058A</t>
  </si>
  <si>
    <t>A126010546A</t>
  </si>
  <si>
    <t>A126072754X</t>
  </si>
  <si>
    <t>A126041650C</t>
  </si>
  <si>
    <t>A126009250T</t>
  </si>
  <si>
    <t>A126071458L</t>
  </si>
  <si>
    <t>A126040354T</t>
  </si>
  <si>
    <t>A126008602T</t>
  </si>
  <si>
    <t>A126070810V</t>
  </si>
  <si>
    <t>A126039706L</t>
  </si>
  <si>
    <t>A126007306F</t>
  </si>
  <si>
    <t>A126069514C</t>
  </si>
  <si>
    <t>A126038410J</t>
  </si>
  <si>
    <t>A126006642X</t>
  </si>
  <si>
    <t>A126068850W</t>
  </si>
  <si>
    <t>A126037746V</t>
  </si>
  <si>
    <t>A126011178A</t>
  </si>
  <si>
    <t>A126073386X</t>
  </si>
  <si>
    <t>A126042282C</t>
  </si>
  <si>
    <t>A126009882R</t>
  </si>
  <si>
    <t>A126072090V</t>
  </si>
  <si>
    <t>A126040986R</t>
  </si>
  <si>
    <t>A126007938C</t>
  </si>
  <si>
    <t>A126070146J</t>
  </si>
  <si>
    <t>A126039042J</t>
  </si>
  <si>
    <t>A126010530J</t>
  </si>
  <si>
    <t>A126072738X</t>
  </si>
  <si>
    <t>A126041634C</t>
  </si>
  <si>
    <t>A126009234T</t>
  </si>
  <si>
    <t>A126071442V</t>
  </si>
  <si>
    <t>A126040338T</t>
  </si>
  <si>
    <t>A126008586C</t>
  </si>
  <si>
    <t>A126070794F</t>
  </si>
  <si>
    <t>A126039690F</t>
  </si>
  <si>
    <t>A126007290X</t>
  </si>
  <si>
    <t>A126069498R</t>
  </si>
  <si>
    <t>A126038394V</t>
  </si>
  <si>
    <t>A126006646J</t>
  </si>
  <si>
    <t>A126068854F</t>
  </si>
  <si>
    <t>A126037750K</t>
  </si>
  <si>
    <t>A126011182T</t>
  </si>
  <si>
    <t>A126073390R</t>
  </si>
  <si>
    <t>A126042286L</t>
  </si>
  <si>
    <t>A126009886X</t>
  </si>
  <si>
    <t>A126072094C</t>
  </si>
  <si>
    <t>A126040990F</t>
  </si>
  <si>
    <t>A126007942V</t>
  </si>
  <si>
    <t>A126070150X</t>
  </si>
  <si>
    <t>A126039046T</t>
  </si>
  <si>
    <t>A126010534T</t>
  </si>
  <si>
    <t>A126072742R</t>
  </si>
  <si>
    <t>A126041638L</t>
  </si>
  <si>
    <t>A126009238A</t>
  </si>
  <si>
    <t>A126071446C</t>
  </si>
  <si>
    <t>A126040342J</t>
  </si>
  <si>
    <t>A126008590V</t>
  </si>
  <si>
    <t>A126070798R</t>
  </si>
  <si>
    <t>A126039694R</t>
  </si>
  <si>
    <t>A126007294J</t>
  </si>
  <si>
    <t>A126069502V</t>
  </si>
  <si>
    <t>A126038398C</t>
  </si>
  <si>
    <t>A126006674T</t>
  </si>
  <si>
    <t>A126068882R</t>
  </si>
  <si>
    <t>A126037778L</t>
  </si>
  <si>
    <t>A126011210R</t>
  </si>
  <si>
    <t>A126073418F</t>
  </si>
  <si>
    <t>A126042314K</t>
  </si>
  <si>
    <t>A126009914W</t>
  </si>
  <si>
    <t>A126072122A</t>
  </si>
  <si>
    <t>A126041018X</t>
  </si>
  <si>
    <t>A126007970C</t>
  </si>
  <si>
    <t>A126070178A</t>
  </si>
  <si>
    <t>A126039074A</t>
  </si>
  <si>
    <t>A126010562A</t>
  </si>
  <si>
    <t>A126072770X</t>
  </si>
  <si>
    <t>A126041666W</t>
  </si>
  <si>
    <t>A126009266K</t>
  </si>
  <si>
    <t>A126071474L</t>
  </si>
  <si>
    <t>A126040370T</t>
  </si>
  <si>
    <t>A126008618K</t>
  </si>
  <si>
    <t>A126070826L</t>
  </si>
  <si>
    <t>A126039722L</t>
  </si>
  <si>
    <t>A126007322F</t>
  </si>
  <si>
    <t>A126069530C</t>
  </si>
  <si>
    <t>A126038426A</t>
  </si>
  <si>
    <t>A126006650X</t>
  </si>
  <si>
    <t>A126068858R</t>
  </si>
  <si>
    <t>A126037754V</t>
  </si>
  <si>
    <t>A126011186A</t>
  </si>
  <si>
    <t>A126073394X</t>
  </si>
  <si>
    <t>A126042290C</t>
  </si>
  <si>
    <t>A126009890R</t>
  </si>
  <si>
    <t>A126072098L</t>
  </si>
  <si>
    <t>A126040994R</t>
  </si>
  <si>
    <t>A126007946C</t>
  </si>
  <si>
    <t>A126070154J</t>
  </si>
  <si>
    <t>A126039050J</t>
  </si>
  <si>
    <t>A126010538A</t>
  </si>
  <si>
    <t>A126072746X</t>
  </si>
  <si>
    <t>A126041642C</t>
  </si>
  <si>
    <t>A126009242T</t>
  </si>
  <si>
    <t>A126071450V</t>
  </si>
  <si>
    <t>A126040346T</t>
  </si>
  <si>
    <t>A126008594C</t>
  </si>
  <si>
    <t>A126070802V</t>
  </si>
  <si>
    <t>A126039698X</t>
  </si>
  <si>
    <t>A126007298T</t>
  </si>
  <si>
    <t>A126069506C</t>
  </si>
  <si>
    <t>A126038402J</t>
  </si>
  <si>
    <t>A126006678A</t>
  </si>
  <si>
    <t>A126068886X</t>
  </si>
  <si>
    <t>A126037782C</t>
  </si>
  <si>
    <t>A126011214X</t>
  </si>
  <si>
    <t>A126073422W</t>
  </si>
  <si>
    <t>A126042318V</t>
  </si>
  <si>
    <t>A126009918F</t>
  </si>
  <si>
    <t>A126072126K</t>
  </si>
  <si>
    <t>A126041022R</t>
  </si>
  <si>
    <t>A126007974L</t>
  </si>
  <si>
    <t>A126070182T</t>
  </si>
  <si>
    <t>A126039078K</t>
  </si>
  <si>
    <t>A126010566K</t>
  </si>
  <si>
    <t>A126072774J</t>
  </si>
  <si>
    <t>A126041670L</t>
  </si>
  <si>
    <t>A126009270A</t>
  </si>
  <si>
    <t>A126071478W</t>
  </si>
  <si>
    <t>A126040374A</t>
  </si>
  <si>
    <t>A126008622A</t>
  </si>
  <si>
    <t>A126070830C</t>
  </si>
  <si>
    <t>A126039726W</t>
  </si>
  <si>
    <t>A126007326R</t>
  </si>
  <si>
    <t>A126069534L</t>
  </si>
  <si>
    <t>A126038430T</t>
  </si>
  <si>
    <t>A126022234L</t>
  </si>
  <si>
    <t>A126084442K</t>
  </si>
  <si>
    <t>A126053338J</t>
  </si>
  <si>
    <t>A126026770R</t>
  </si>
  <si>
    <t>A126088978F</t>
  </si>
  <si>
    <t>A126057874K</t>
  </si>
  <si>
    <t>A126025474C</t>
  </si>
  <si>
    <t>A126087682A</t>
  </si>
  <si>
    <t>&gt; 25-44 years ;  &gt;&gt; Looked for both full-time and part-time work ;  &gt; Females ;</t>
  </si>
  <si>
    <t>&gt; 25-44 years ;  &gt;&gt; Looked for only full-time work ;  Persons ;</t>
  </si>
  <si>
    <t>&gt; 25-44 years ;  &gt;&gt; Looked for only full-time work ;  &gt; Males ;</t>
  </si>
  <si>
    <t>&gt; 25-44 years ;  &gt;&gt; Looked for only full-time work ;  &gt; Females ;</t>
  </si>
  <si>
    <t>&gt; 25-44 years ;  &gt;&gt; Waiting to start a full-time job ;  Persons ;</t>
  </si>
  <si>
    <t>&gt; 25-44 years ;  &gt;&gt; Waiting to start a full-time job ;  &gt; Males ;</t>
  </si>
  <si>
    <t>&gt; 25-44 years ;  &gt;&gt; Waiting to start a full-time job ;  &gt; Females ;</t>
  </si>
  <si>
    <t>&gt; 25-44 years ;  &gt; Looked for part-time work ;  Persons ;</t>
  </si>
  <si>
    <t>&gt; 25-44 years ;  &gt; Looked for part-time work ;  &gt; Males ;</t>
  </si>
  <si>
    <t>&gt; 25-44 years ;  &gt; Looked for part-time work ;  &gt; Females ;</t>
  </si>
  <si>
    <t>&gt; 25-44 years ;  &gt;&gt; Looked for only part-time work ;  Persons ;</t>
  </si>
  <si>
    <t>&gt; 25-44 years ;  &gt;&gt; Looked for only part-time work ;  &gt; Males ;</t>
  </si>
  <si>
    <t>&gt; 25-44 years ;  &gt;&gt; Looked for only part-time work ;  &gt; Females ;</t>
  </si>
  <si>
    <t>&gt; 25-44 years ;  &gt;&gt; Waiting to start a part-time job ;  Persons ;</t>
  </si>
  <si>
    <t>&gt; 25-44 years ;  &gt;&gt; Waiting to start a part-time job ;  &gt; Males ;</t>
  </si>
  <si>
    <t>&gt; 25-44 years ;  &gt;&gt; Waiting to start a part-time job ;  &gt; Females ;</t>
  </si>
  <si>
    <t>&gt; 25-44 years ;  No job offers ;  Unemployed total ;  Persons ;</t>
  </si>
  <si>
    <t>&gt; 25-44 years ;  No job offers ;  Unemployed total ;  &gt; Males ;</t>
  </si>
  <si>
    <t>&gt; 25-44 years ;  No job offers ;  Unemployed total ;  &gt; Females ;</t>
  </si>
  <si>
    <t>&gt; 25-44 years ;  No job offers ;  &gt; Looked for full-time work ;  Persons ;</t>
  </si>
  <si>
    <t>&gt; 25-44 years ;  No job offers ;  &gt; Looked for full-time work ;  &gt; Males ;</t>
  </si>
  <si>
    <t>&gt; 25-44 years ;  No job offers ;  &gt; Looked for full-time work ;  &gt; Females ;</t>
  </si>
  <si>
    <t>&gt; 25-44 years ;  No job offers ;  &gt;&gt; Looked for both full-time and part-time work ;  Persons ;</t>
  </si>
  <si>
    <t>&gt; 25-44 years ;  No job offers ;  &gt;&gt; Looked for both full-time and part-time work ;  &gt; Males ;</t>
  </si>
  <si>
    <t>&gt; 25-44 years ;  No job offers ;  &gt;&gt; Looked for both full-time and part-time work ;  &gt; Females ;</t>
  </si>
  <si>
    <t>&gt; 25-44 years ;  No job offers ;  &gt;&gt; Looked for only full-time work ;  Persons ;</t>
  </si>
  <si>
    <t>&gt; 25-44 years ;  No job offers ;  &gt;&gt; Looked for only full-time work ;  &gt; Males ;</t>
  </si>
  <si>
    <t>&gt; 25-44 years ;  No job offers ;  &gt;&gt; Looked for only full-time work ;  &gt; Females ;</t>
  </si>
  <si>
    <t>&gt; 25-44 years ;  No job offers ;  &gt;&gt; Waiting to start a full-time job ;  Persons ;</t>
  </si>
  <si>
    <t>&gt; 25-44 years ;  No job offers ;  &gt;&gt; Waiting to start a full-time job ;  &gt; Males ;</t>
  </si>
  <si>
    <t>&gt; 25-44 years ;  No job offers ;  &gt;&gt; Waiting to start a full-time job ;  &gt; Females ;</t>
  </si>
  <si>
    <t>&gt; 25-44 years ;  No job offers ;  &gt; Looked for part-time work ;  Persons ;</t>
  </si>
  <si>
    <t>&gt; 25-44 years ;  No job offers ;  &gt; Looked for part-time work ;  &gt; Males ;</t>
  </si>
  <si>
    <t>&gt; 25-44 years ;  No job offers ;  &gt; Looked for part-time work ;  &gt; Females ;</t>
  </si>
  <si>
    <t>&gt; 25-44 years ;  No job offers ;  &gt;&gt; Looked for only part-time work ;  Persons ;</t>
  </si>
  <si>
    <t>&gt; 25-44 years ;  No job offers ;  &gt;&gt; Looked for only part-time work ;  &gt; Males ;</t>
  </si>
  <si>
    <t>&gt; 25-44 years ;  No job offers ;  &gt;&gt; Looked for only part-time work ;  &gt; Females ;</t>
  </si>
  <si>
    <t>&gt; 25-44 years ;  No job offers ;  &gt;&gt; Waiting to start a part-time job ;  Persons ;</t>
  </si>
  <si>
    <t>&gt; 25-44 years ;  No job offers ;  &gt;&gt; Waiting to start a part-time job ;  &gt; Males ;</t>
  </si>
  <si>
    <t>&gt; 25-44 years ;  No job offers ;  &gt;&gt; Waiting to start a part-time job ;  &gt; Females ;</t>
  </si>
  <si>
    <t>&gt; 25-44 years ;  One job offer ;  Unemployed total ;  Persons ;</t>
  </si>
  <si>
    <t>&gt; 25-44 years ;  One job offer ;  Unemployed total ;  &gt; Males ;</t>
  </si>
  <si>
    <t>&gt; 25-44 years ;  One job offer ;  Unemployed total ;  &gt; Females ;</t>
  </si>
  <si>
    <t>&gt; 25-44 years ;  One job offer ;  &gt; Looked for full-time work ;  Persons ;</t>
  </si>
  <si>
    <t>&gt; 25-44 years ;  One job offer ;  &gt; Looked for full-time work ;  &gt; Males ;</t>
  </si>
  <si>
    <t>&gt; 25-44 years ;  One job offer ;  &gt; Looked for full-time work ;  &gt; Females ;</t>
  </si>
  <si>
    <t>&gt; 25-44 years ;  One job offer ;  &gt;&gt; Looked for both full-time and part-time work ;  Persons ;</t>
  </si>
  <si>
    <t>&gt; 25-44 years ;  One job offer ;  &gt;&gt; Looked for both full-time and part-time work ;  &gt; Males ;</t>
  </si>
  <si>
    <t>&gt; 25-44 years ;  One job offer ;  &gt;&gt; Looked for both full-time and part-time work ;  &gt; Females ;</t>
  </si>
  <si>
    <t>&gt; 25-44 years ;  One job offer ;  &gt;&gt; Looked for only full-time work ;  Persons ;</t>
  </si>
  <si>
    <t>&gt; 25-44 years ;  One job offer ;  &gt;&gt; Looked for only full-time work ;  &gt; Males ;</t>
  </si>
  <si>
    <t>&gt; 25-44 years ;  One job offer ;  &gt;&gt; Looked for only full-time work ;  &gt; Females ;</t>
  </si>
  <si>
    <t>&gt; 25-44 years ;  One job offer ;  &gt;&gt; Waiting to start a full-time job ;  Persons ;</t>
  </si>
  <si>
    <t>&gt; 25-44 years ;  One job offer ;  &gt;&gt; Waiting to start a full-time job ;  &gt; Males ;</t>
  </si>
  <si>
    <t>&gt; 25-44 years ;  One job offer ;  &gt;&gt; Waiting to start a full-time job ;  &gt; Females ;</t>
  </si>
  <si>
    <t>&gt; 25-44 years ;  One job offer ;  &gt; Looked for part-time work ;  Persons ;</t>
  </si>
  <si>
    <t>&gt; 25-44 years ;  One job offer ;  &gt; Looked for part-time work ;  &gt; Males ;</t>
  </si>
  <si>
    <t>&gt; 25-44 years ;  One job offer ;  &gt; Looked for part-time work ;  &gt; Females ;</t>
  </si>
  <si>
    <t>&gt; 25-44 years ;  One job offer ;  &gt;&gt; Looked for only part-time work ;  Persons ;</t>
  </si>
  <si>
    <t>&gt; 25-44 years ;  One job offer ;  &gt;&gt; Looked for only part-time work ;  &gt; Males ;</t>
  </si>
  <si>
    <t>&gt; 25-44 years ;  One job offer ;  &gt;&gt; Looked for only part-time work ;  &gt; Females ;</t>
  </si>
  <si>
    <t>&gt; 25-44 years ;  One job offer ;  &gt;&gt; Waiting to start a part-time job ;  Persons ;</t>
  </si>
  <si>
    <t>&gt; 25-44 years ;  One job offer ;  &gt;&gt; Waiting to start a part-time job ;  &gt; Males ;</t>
  </si>
  <si>
    <t>&gt; 25-44 years ;  One job offer ;  &gt;&gt; Waiting to start a part-time job ;  &gt; Females ;</t>
  </si>
  <si>
    <t>&gt; 25-44 years ;  Two or more job offers ;  Unemployed total ;  Persons ;</t>
  </si>
  <si>
    <t>&gt; 25-44 years ;  Two or more job offers ;  Unemployed total ;  &gt; Males ;</t>
  </si>
  <si>
    <t>&gt; 25-44 years ;  Two or more job offers ;  Unemployed total ;  &gt; Females ;</t>
  </si>
  <si>
    <t>&gt; 25-44 years ;  Two or more job offers ;  &gt; Looked for full-time work ;  Persons ;</t>
  </si>
  <si>
    <t>&gt; 25-44 years ;  Two or more job offers ;  &gt; Looked for full-time work ;  &gt; Males ;</t>
  </si>
  <si>
    <t>&gt; 25-44 years ;  Two or more job offers ;  &gt; Looked for full-time work ;  &gt; Females ;</t>
  </si>
  <si>
    <t>&gt; 25-44 years ;  Two or more job offers ;  &gt;&gt; Looked for both full-time and part-time work ;  Persons ;</t>
  </si>
  <si>
    <t>&gt; 25-44 years ;  Two or more job offers ;  &gt;&gt; Looked for both full-time and part-time work ;  &gt; Males ;</t>
  </si>
  <si>
    <t>&gt; 25-44 years ;  Two or more job offers ;  &gt;&gt; Looked for both full-time and part-time work ;  &gt; Females ;</t>
  </si>
  <si>
    <t>&gt; 25-44 years ;  Two or more job offers ;  &gt;&gt; Looked for only full-time work ;  Persons ;</t>
  </si>
  <si>
    <t>&gt; 25-44 years ;  Two or more job offers ;  &gt;&gt; Looked for only full-time work ;  &gt; Males ;</t>
  </si>
  <si>
    <t>&gt; 25-44 years ;  Two or more job offers ;  &gt;&gt; Looked for only full-time work ;  &gt; Females ;</t>
  </si>
  <si>
    <t>&gt; 25-44 years ;  Two or more job offers ;  &gt;&gt; Waiting to start a full-time job ;  Persons ;</t>
  </si>
  <si>
    <t>&gt; 25-44 years ;  Two or more job offers ;  &gt;&gt; Waiting to start a full-time job ;  &gt; Males ;</t>
  </si>
  <si>
    <t>&gt; 25-44 years ;  Two or more job offers ;  &gt;&gt; Waiting to start a full-time job ;  &gt; Females ;</t>
  </si>
  <si>
    <t>&gt; 25-44 years ;  Two or more job offers ;  &gt; Looked for part-time work ;  Persons ;</t>
  </si>
  <si>
    <t>&gt; 25-44 years ;  Two or more job offers ;  &gt; Looked for part-time work ;  &gt; Males ;</t>
  </si>
  <si>
    <t>&gt; 25-44 years ;  Two or more job offers ;  &gt; Looked for part-time work ;  &gt; Females ;</t>
  </si>
  <si>
    <t>&gt; 25-44 years ;  Two or more job offers ;  &gt;&gt; Looked for only part-time work ;  Persons ;</t>
  </si>
  <si>
    <t>&gt; 25-44 years ;  Two or more job offers ;  &gt;&gt; Looked for only part-time work ;  &gt; Males ;</t>
  </si>
  <si>
    <t>&gt; 25-44 years ;  Two or more job offers ;  &gt;&gt; Looked for only part-time work ;  &gt; Females ;</t>
  </si>
  <si>
    <t>&gt; 25-44 years ;  Two or more job offers ;  &gt;&gt; Waiting to start a part-time job ;  Persons ;</t>
  </si>
  <si>
    <t>&gt; 25-44 years ;  Two or more job offers ;  &gt;&gt; Waiting to start a part-time job ;  &gt; Males ;</t>
  </si>
  <si>
    <t>&gt; 25-44 years ;  Two or more job offers ;  &gt;&gt; Waiting to start a part-time job ;  &gt; Females ;</t>
  </si>
  <si>
    <t>&gt; 25-44 years ;  Had worked before ;  Unemployed total ;  Persons ;</t>
  </si>
  <si>
    <t>&gt; 25-44 years ;  Had worked before ;  Unemployed total ;  &gt; Males ;</t>
  </si>
  <si>
    <t>&gt; 25-44 years ;  Had worked before ;  Unemployed total ;  &gt; Females ;</t>
  </si>
  <si>
    <t>&gt; 25-44 years ;  Had worked before ;  &gt; Looked for full-time work ;  Persons ;</t>
  </si>
  <si>
    <t>&gt; 25-44 years ;  Had worked before ;  &gt; Looked for full-time work ;  &gt; Males ;</t>
  </si>
  <si>
    <t>&gt; 25-44 years ;  Had worked before ;  &gt; Looked for full-time work ;  &gt; Females ;</t>
  </si>
  <si>
    <t>&gt; 25-44 years ;  Had worked before ;  &gt;&gt; Looked for both full-time and part-time work ;  Persons ;</t>
  </si>
  <si>
    <t>&gt; 25-44 years ;  Had worked before ;  &gt;&gt; Looked for both full-time and part-time work ;  &gt; Males ;</t>
  </si>
  <si>
    <t>&gt; 25-44 years ;  Had worked before ;  &gt;&gt; Looked for both full-time and part-time work ;  &gt; Females ;</t>
  </si>
  <si>
    <t>&gt; 25-44 years ;  Had worked before ;  &gt;&gt; Looked for only full-time work ;  Persons ;</t>
  </si>
  <si>
    <t>&gt; 25-44 years ;  Had worked before ;  &gt;&gt; Looked for only full-time work ;  &gt; Males ;</t>
  </si>
  <si>
    <t>&gt; 25-44 years ;  Had worked before ;  &gt;&gt; Looked for only full-time work ;  &gt; Females ;</t>
  </si>
  <si>
    <t>&gt; 25-44 years ;  Had worked before ;  &gt;&gt; Waiting to start a full-time job ;  Persons ;</t>
  </si>
  <si>
    <t>&gt; 25-44 years ;  Had worked before ;  &gt;&gt; Waiting to start a full-time job ;  &gt; Males ;</t>
  </si>
  <si>
    <t>&gt; 25-44 years ;  Had worked before ;  &gt;&gt; Waiting to start a full-time job ;  &gt; Females ;</t>
  </si>
  <si>
    <t>&gt; 25-44 years ;  Had worked before ;  &gt; Looked for part-time work ;  Persons ;</t>
  </si>
  <si>
    <t>&gt; 25-44 years ;  Had worked before ;  &gt; Looked for part-time work ;  &gt; Males ;</t>
  </si>
  <si>
    <t>&gt; 25-44 years ;  Had worked before ;  &gt; Looked for part-time work ;  &gt; Females ;</t>
  </si>
  <si>
    <t>&gt; 25-44 years ;  Had worked before ;  &gt;&gt; Looked for only part-time work ;  Persons ;</t>
  </si>
  <si>
    <t>&gt; 25-44 years ;  Had worked before ;  &gt;&gt; Looked for only part-time work ;  &gt; Males ;</t>
  </si>
  <si>
    <t>&gt; 25-44 years ;  Had worked before ;  &gt;&gt; Looked for only part-time work ;  &gt; Females ;</t>
  </si>
  <si>
    <t>&gt; 25-44 years ;  Had worked before ;  &gt;&gt; Waiting to start a part-time job ;  Persons ;</t>
  </si>
  <si>
    <t>&gt; 25-44 years ;  Had worked before ;  &gt;&gt; Waiting to start a part-time job ;  &gt; Males ;</t>
  </si>
  <si>
    <t>&gt; 25-44 years ;  Had worked before ;  &gt;&gt; Waiting to start a part-time job ;  &gt; Females ;</t>
  </si>
  <si>
    <t>&gt; 25-44 years ;  &gt; Waiting to start or return to a job already obtained ;  Unemployed total ;  Persons ;</t>
  </si>
  <si>
    <t>&gt; 25-44 years ;  &gt; Waiting to start or return to a job already obtained ;  Unemployed total ;  &gt; Males ;</t>
  </si>
  <si>
    <t>&gt; 25-44 years ;  &gt; Waiting to start or return to a job already obtained ;  Unemployed total ;  &gt; Females ;</t>
  </si>
  <si>
    <t>&gt; 25-44 years ;  &gt; Waiting to start or return to a job already obtained ;  &gt; Looked for full-time work ;  Persons ;</t>
  </si>
  <si>
    <t>&gt; 25-44 years ;  &gt; Waiting to start or return to a job already obtained ;  &gt; Looked for full-time work ;  &gt; Males ;</t>
  </si>
  <si>
    <t>&gt; 25-44 years ;  &gt; Waiting to start or return to a job already obtained ;  &gt; Looked for full-time work ;  &gt; Females ;</t>
  </si>
  <si>
    <t>&gt; 25-44 years ;  &gt; Waiting to start or return to a job already obtained ;  &gt;&gt; Looked for both full-time and part-time work ;  Persons ;</t>
  </si>
  <si>
    <t>&gt; 25-44 years ;  &gt; Waiting to start or return to a job already obtained ;  &gt;&gt; Looked for both full-time and part-time work ;  &gt; Males ;</t>
  </si>
  <si>
    <t>&gt; 25-44 years ;  &gt; Waiting to start or return to a job already obtained ;  &gt;&gt; Looked for both full-time and part-time work ;  &gt; Females ;</t>
  </si>
  <si>
    <t>&gt; 25-44 years ;  &gt; Waiting to start or return to a job already obtained ;  &gt;&gt; Looked for only full-time work ;  Persons ;</t>
  </si>
  <si>
    <t>&gt; 25-44 years ;  &gt; Waiting to start or return to a job already obtained ;  &gt;&gt; Looked for only full-time work ;  &gt; Males ;</t>
  </si>
  <si>
    <t>&gt; 25-44 years ;  &gt; Waiting to start or return to a job already obtained ;  &gt;&gt; Looked for only full-time work ;  &gt; Females ;</t>
  </si>
  <si>
    <t>&gt; 25-44 years ;  &gt; Waiting to start or return to a job already obtained ;  &gt;&gt; Waiting to start a full-time job ;  Persons ;</t>
  </si>
  <si>
    <t>&gt; 25-44 years ;  &gt; Waiting to start or return to a job already obtained ;  &gt;&gt; Waiting to start a full-time job ;  &gt; Males ;</t>
  </si>
  <si>
    <t>&gt; 25-44 years ;  &gt; Waiting to start or return to a job already obtained ;  &gt;&gt; Waiting to start a full-time job ;  &gt; Females ;</t>
  </si>
  <si>
    <t>&gt; 25-44 years ;  &gt; Waiting to start or return to a job already obtained ;  &gt; Looked for part-time work ;  Persons ;</t>
  </si>
  <si>
    <t>&gt; 25-44 years ;  &gt; Waiting to start or return to a job already obtained ;  &gt; Looked for part-time work ;  &gt; Males ;</t>
  </si>
  <si>
    <t>&gt; 25-44 years ;  &gt; Waiting to start or return to a job already obtained ;  &gt; Looked for part-time work ;  &gt; Females ;</t>
  </si>
  <si>
    <t>&gt; 25-44 years ;  &gt; Waiting to start or return to a job already obtained ;  &gt;&gt; Looked for only part-time work ;  Persons ;</t>
  </si>
  <si>
    <t>&gt; 25-44 years ;  &gt; Waiting to start or return to a job already obtained ;  &gt;&gt; Looked for only part-time work ;  &gt; Males ;</t>
  </si>
  <si>
    <t>&gt; 25-44 years ;  &gt; Waiting to start or return to a job already obtained ;  &gt;&gt; Looked for only part-time work ;  &gt; Females ;</t>
  </si>
  <si>
    <t>&gt; 25-44 years ;  &gt; Waiting to start or return to a job already obtained ;  &gt;&gt; Waiting to start a part-time job ;  Persons ;</t>
  </si>
  <si>
    <t>&gt; 25-44 years ;  &gt; Waiting to start or return to a job already obtained ;  &gt;&gt; Waiting to start a part-time job ;  &gt; Males ;</t>
  </si>
  <si>
    <t>&gt; 25-44 years ;  &gt; Waiting to start or return to a job already obtained ;  &gt;&gt; Waiting to start a part-time job ;  &gt; Females ;</t>
  </si>
  <si>
    <t>&gt; 25-44 years ;  &gt; Last worked less than 2 years ago ;  Unemployed total ;  Persons ;</t>
  </si>
  <si>
    <t>&gt; 25-44 years ;  &gt; Last worked less than 2 years ago ;  Unemployed total ;  &gt; Males ;</t>
  </si>
  <si>
    <t>&gt; 25-44 years ;  &gt; Last worked less than 2 years ago ;  Unemployed total ;  &gt; Females ;</t>
  </si>
  <si>
    <t>&gt; 25-44 years ;  &gt; Last worked less than 2 years ago ;  &gt; Looked for full-time work ;  Persons ;</t>
  </si>
  <si>
    <t>&gt; 25-44 years ;  &gt; Last worked less than 2 years ago ;  &gt; Looked for full-time work ;  &gt; Males ;</t>
  </si>
  <si>
    <t>&gt; 25-44 years ;  &gt; Last worked less than 2 years ago ;  &gt; Looked for full-time work ;  &gt; Females ;</t>
  </si>
  <si>
    <t>&gt; 25-44 years ;  &gt; Last worked less than 2 years ago ;  &gt;&gt; Looked for both full-time and part-time work ;  Persons ;</t>
  </si>
  <si>
    <t>&gt; 25-44 years ;  &gt; Last worked less than 2 years ago ;  &gt;&gt; Looked for both full-time and part-time work ;  &gt; Males ;</t>
  </si>
  <si>
    <t>&gt; 25-44 years ;  &gt; Last worked less than 2 years ago ;  &gt;&gt; Looked for both full-time and part-time work ;  &gt; Females ;</t>
  </si>
  <si>
    <t>&gt; 25-44 years ;  &gt; Last worked less than 2 years ago ;  &gt;&gt; Looked for only full-time work ;  Persons ;</t>
  </si>
  <si>
    <t>&gt; 25-44 years ;  &gt; Last worked less than 2 years ago ;  &gt;&gt; Looked for only full-time work ;  &gt; Males ;</t>
  </si>
  <si>
    <t>&gt; 25-44 years ;  &gt; Last worked less than 2 years ago ;  &gt;&gt; Looked for only full-time work ;  &gt; Females ;</t>
  </si>
  <si>
    <t>&gt; 25-44 years ;  &gt; Last worked less than 2 years ago ;  &gt; Looked for part-time work ;  Persons ;</t>
  </si>
  <si>
    <t>&gt; 25-44 years ;  &gt; Last worked less than 2 years ago ;  &gt; Looked for part-time work ;  &gt; Males ;</t>
  </si>
  <si>
    <t>&gt; 25-44 years ;  &gt; Last worked less than 2 years ago ;  &gt; Looked for part-time work ;  &gt; Females ;</t>
  </si>
  <si>
    <t>&gt; 25-44 years ;  &gt; Last worked less than 2 years ago ;  &gt;&gt; Looked for only part-time work ;  Persons ;</t>
  </si>
  <si>
    <t>&gt; 25-44 years ;  &gt; Last worked less than 2 years ago ;  &gt;&gt; Looked for only part-time work ;  &gt; Males ;</t>
  </si>
  <si>
    <t>&gt; 25-44 years ;  &gt; Last worked less than 2 years ago ;  &gt;&gt; Looked for only part-time work ;  &gt; Females ;</t>
  </si>
  <si>
    <t>&gt; 25-44 years ;  &gt; Last worked 2 years or more ago ;  Unemployed total ;  Persons ;</t>
  </si>
  <si>
    <t>&gt; 25-44 years ;  &gt; Last worked 2 years or more ago ;  Unemployed total ;  &gt; Males ;</t>
  </si>
  <si>
    <t>&gt; 25-44 years ;  &gt; Last worked 2 years or more ago ;  Unemployed total ;  &gt; Females ;</t>
  </si>
  <si>
    <t>&gt; 25-44 years ;  &gt; Last worked 2 years or more ago ;  &gt; Looked for full-time work ;  Persons ;</t>
  </si>
  <si>
    <t>&gt; 25-44 years ;  &gt; Last worked 2 years or more ago ;  &gt; Looked for full-time work ;  &gt; Males ;</t>
  </si>
  <si>
    <t>&gt; 25-44 years ;  &gt; Last worked 2 years or more ago ;  &gt; Looked for full-time work ;  &gt; Females ;</t>
  </si>
  <si>
    <t>&gt; 25-44 years ;  &gt; Last worked 2 years or more ago ;  &gt;&gt; Looked for both full-time and part-time work ;  Persons ;</t>
  </si>
  <si>
    <t>&gt; 25-44 years ;  &gt; Last worked 2 years or more ago ;  &gt;&gt; Looked for both full-time and part-time work ;  &gt; Males ;</t>
  </si>
  <si>
    <t>&gt; 25-44 years ;  &gt; Last worked 2 years or more ago ;  &gt;&gt; Looked for both full-time and part-time work ;  &gt; Females ;</t>
  </si>
  <si>
    <t>&gt; 25-44 years ;  &gt; Last worked 2 years or more ago ;  &gt;&gt; Looked for only full-time work ;  Persons ;</t>
  </si>
  <si>
    <t>&gt; 25-44 years ;  &gt; Last worked 2 years or more ago ;  &gt;&gt; Looked for only full-time work ;  &gt; Males ;</t>
  </si>
  <si>
    <t>&gt; 25-44 years ;  &gt; Last worked 2 years or more ago ;  &gt;&gt; Looked for only full-time work ;  &gt; Females ;</t>
  </si>
  <si>
    <t>&gt; 25-44 years ;  &gt; Last worked 2 years or more ago ;  &gt; Looked for part-time work ;  Persons ;</t>
  </si>
  <si>
    <t>&gt; 25-44 years ;  &gt; Last worked 2 years or more ago ;  &gt; Looked for part-time work ;  &gt; Males ;</t>
  </si>
  <si>
    <t>&gt; 25-44 years ;  &gt; Last worked 2 years or more ago ;  &gt; Looked for part-time work ;  &gt; Females ;</t>
  </si>
  <si>
    <t>&gt; 25-44 years ;  &gt; Last worked 2 years or more ago ;  &gt;&gt; Looked for only part-time work ;  Persons ;</t>
  </si>
  <si>
    <t>&gt; 25-44 years ;  &gt; Last worked 2 years or more ago ;  &gt;&gt; Looked for only part-time work ;  &gt; Males ;</t>
  </si>
  <si>
    <t>&gt; 25-44 years ;  &gt; Last worked 2 years or more ago ;  &gt;&gt; Looked for only part-time work ;  &gt; Females ;</t>
  </si>
  <si>
    <t>&gt; 25-44 years ;  Had never worked before ;  Unemployed total ;  Persons ;</t>
  </si>
  <si>
    <t>&gt; 25-44 years ;  Had never worked before ;  Unemployed total ;  &gt; Males ;</t>
  </si>
  <si>
    <t>&gt; 25-44 years ;  Had never worked before ;  Unemployed total ;  &gt; Females ;</t>
  </si>
  <si>
    <t>&gt; 25-44 years ;  Had never worked before ;  &gt; Looked for full-time work ;  Persons ;</t>
  </si>
  <si>
    <t>&gt; 25-44 years ;  Had never worked before ;  &gt; Looked for full-time work ;  &gt; Males ;</t>
  </si>
  <si>
    <t>&gt; 25-44 years ;  Had never worked before ;  &gt; Looked for full-time work ;  &gt; Females ;</t>
  </si>
  <si>
    <t>&gt; 25-44 years ;  Had never worked before ;  &gt;&gt; Looked for both full-time and part-time work ;  Persons ;</t>
  </si>
  <si>
    <t>&gt; 25-44 years ;  Had never worked before ;  &gt;&gt; Looked for both full-time and part-time work ;  &gt; Males ;</t>
  </si>
  <si>
    <t>&gt; 25-44 years ;  Had never worked before ;  &gt;&gt; Looked for both full-time and part-time work ;  &gt; Females ;</t>
  </si>
  <si>
    <t>&gt; 25-44 years ;  Had never worked before ;  &gt;&gt; Looked for only full-time work ;  Persons ;</t>
  </si>
  <si>
    <t>&gt; 25-44 years ;  Had never worked before ;  &gt;&gt; Looked for only full-time work ;  &gt; Males ;</t>
  </si>
  <si>
    <t>&gt; 25-44 years ;  Had never worked before ;  &gt;&gt; Looked for only full-time work ;  &gt; Females ;</t>
  </si>
  <si>
    <t>&gt; 25-44 years ;  Had never worked before ;  &gt;&gt; Waiting to start a full-time job ;  Persons ;</t>
  </si>
  <si>
    <t>&gt; 25-44 years ;  Had never worked before ;  &gt;&gt; Waiting to start a full-time job ;  &gt; Males ;</t>
  </si>
  <si>
    <t>&gt; 25-44 years ;  Had never worked before ;  &gt;&gt; Waiting to start a full-time job ;  &gt; Females ;</t>
  </si>
  <si>
    <t>&gt; 25-44 years ;  Had never worked before ;  &gt; Looked for part-time work ;  Persons ;</t>
  </si>
  <si>
    <t>&gt; 25-44 years ;  Had never worked before ;  &gt; Looked for part-time work ;  &gt; Males ;</t>
  </si>
  <si>
    <t>&gt; 25-44 years ;  Had never worked before ;  &gt; Looked for part-time work ;  &gt; Females ;</t>
  </si>
  <si>
    <t>&gt; 25-44 years ;  Had never worked before ;  &gt;&gt; Looked for only part-time work ;  Persons ;</t>
  </si>
  <si>
    <t>&gt; 25-44 years ;  Had never worked before ;  &gt;&gt; Looked for only part-time work ;  &gt; Males ;</t>
  </si>
  <si>
    <t>&gt; 25-44 years ;  Had never worked before ;  &gt;&gt; Looked for only part-time work ;  &gt; Females ;</t>
  </si>
  <si>
    <t>&gt; 25-44 years ;  Had never worked before ;  &gt;&gt; Waiting to start a part-time job ;  Persons ;</t>
  </si>
  <si>
    <t>&gt; 25-44 years ;  Had never worked before ;  &gt;&gt; Waiting to start a part-time job ;  &gt; Males ;</t>
  </si>
  <si>
    <t>&gt; 25-44 years ;  Had never worked before ;  &gt;&gt; Waiting to start a part-time job ;  &gt; Females ;</t>
  </si>
  <si>
    <t>&gt; 25-44 years ;  &gt; Waiting to start first job already obtained ;  Unemployed total ;  Persons ;</t>
  </si>
  <si>
    <t>&gt; 25-44 years ;  &gt; Waiting to start first job already obtained ;  Unemployed total ;  &gt; Males ;</t>
  </si>
  <si>
    <t>&gt; 25-44 years ;  &gt; Waiting to start first job already obtained ;  Unemployed total ;  &gt; Females ;</t>
  </si>
  <si>
    <t>&gt; 25-44 years ;  &gt; Waiting to start first job already obtained ;  &gt; Looked for full-time work ;  Persons ;</t>
  </si>
  <si>
    <t>&gt; 25-44 years ;  &gt; Waiting to start first job already obtained ;  &gt; Looked for full-time work ;  &gt; Males ;</t>
  </si>
  <si>
    <t>&gt; 25-44 years ;  &gt; Waiting to start first job already obtained ;  &gt; Looked for full-time work ;  &gt; Females ;</t>
  </si>
  <si>
    <t>&gt; 25-44 years ;  &gt; Waiting to start first job already obtained ;  &gt;&gt; Looked for both full-time and part-time work ;  Persons ;</t>
  </si>
  <si>
    <t>&gt; 25-44 years ;  &gt; Waiting to start first job already obtained ;  &gt;&gt; Looked for both full-time and part-time work ;  &gt; Males ;</t>
  </si>
  <si>
    <t>&gt; 25-44 years ;  &gt; Waiting to start first job already obtained ;  &gt;&gt; Looked for both full-time and part-time work ;  &gt; Females ;</t>
  </si>
  <si>
    <t>&gt; 25-44 years ;  &gt; Waiting to start first job already obtained ;  &gt;&gt; Looked for only full-time work ;  Persons ;</t>
  </si>
  <si>
    <t>&gt; 25-44 years ;  &gt; Waiting to start first job already obtained ;  &gt;&gt; Looked for only full-time work ;  &gt; Males ;</t>
  </si>
  <si>
    <t>&gt; 25-44 years ;  &gt; Waiting to start first job already obtained ;  &gt;&gt; Looked for only full-time work ;  &gt; Females ;</t>
  </si>
  <si>
    <t>&gt; 25-44 years ;  &gt; Waiting to start first job already obtained ;  &gt;&gt; Waiting to start a full-time job ;  Persons ;</t>
  </si>
  <si>
    <t>&gt; 25-44 years ;  &gt; Waiting to start first job already obtained ;  &gt;&gt; Waiting to start a full-time job ;  &gt; Males ;</t>
  </si>
  <si>
    <t>&gt; 25-44 years ;  &gt; Waiting to start first job already obtained ;  &gt;&gt; Waiting to start a full-time job ;  &gt; Females ;</t>
  </si>
  <si>
    <t>&gt; 25-44 years ;  &gt; Waiting to start first job already obtained ;  &gt; Looked for part-time work ;  Persons ;</t>
  </si>
  <si>
    <t>&gt; 25-44 years ;  &gt; Waiting to start first job already obtained ;  &gt; Looked for part-time work ;  &gt; Males ;</t>
  </si>
  <si>
    <t>&gt; 25-44 years ;  &gt; Waiting to start first job already obtained ;  &gt; Looked for part-time work ;  &gt; Females ;</t>
  </si>
  <si>
    <t>&gt; 25-44 years ;  &gt; Waiting to start first job already obtained ;  &gt;&gt; Looked for only part-time work ;  Persons ;</t>
  </si>
  <si>
    <t>&gt; 25-44 years ;  &gt; Waiting to start first job already obtained ;  &gt;&gt; Looked for only part-time work ;  &gt; Males ;</t>
  </si>
  <si>
    <t>&gt; 25-44 years ;  &gt; Waiting to start first job already obtained ;  &gt;&gt; Looked for only part-time work ;  &gt; Females ;</t>
  </si>
  <si>
    <t>&gt; 25-44 years ;  &gt; Waiting to start first job already obtained ;  &gt;&gt; Waiting to start a part-time job ;  Persons ;</t>
  </si>
  <si>
    <t>&gt; 25-44 years ;  &gt; Waiting to start first job already obtained ;  &gt;&gt; Waiting to start a part-time job ;  &gt; Males ;</t>
  </si>
  <si>
    <t>&gt; 25-44 years ;  &gt; Waiting to start first job already obtained ;  &gt;&gt; Waiting to start a part-time job ;  &gt; Females ;</t>
  </si>
  <si>
    <t>&gt; 25-44 years ;  &gt; Looking for first job ;  Unemployed total ;  Persons ;</t>
  </si>
  <si>
    <t>&gt; 25-44 years ;  &gt; Looking for first job ;  Unemployed total ;  &gt; Males ;</t>
  </si>
  <si>
    <t>&gt; 25-44 years ;  &gt; Looking for first job ;  Unemployed total ;  &gt; Females ;</t>
  </si>
  <si>
    <t>&gt; 25-44 years ;  &gt; Looking for first job ;  &gt; Looked for full-time work ;  Persons ;</t>
  </si>
  <si>
    <t>&gt; 25-44 years ;  &gt; Looking for first job ;  &gt; Looked for full-time work ;  &gt; Males ;</t>
  </si>
  <si>
    <t>&gt; 25-44 years ;  &gt; Looking for first job ;  &gt; Looked for full-time work ;  &gt; Females ;</t>
  </si>
  <si>
    <t>&gt; 25-44 years ;  &gt; Looking for first job ;  &gt;&gt; Looked for both full-time and part-time work ;  Persons ;</t>
  </si>
  <si>
    <t>&gt; 25-44 years ;  &gt; Looking for first job ;  &gt;&gt; Looked for both full-time and part-time work ;  &gt; Males ;</t>
  </si>
  <si>
    <t>&gt; 25-44 years ;  &gt; Looking for first job ;  &gt;&gt; Looked for both full-time and part-time work ;  &gt; Females ;</t>
  </si>
  <si>
    <t>&gt; 25-44 years ;  &gt; Looking for first job ;  &gt;&gt; Looked for only full-time work ;  Persons ;</t>
  </si>
  <si>
    <t>&gt; 25-44 years ;  &gt; Looking for first job ;  &gt;&gt; Looked for only full-time work ;  &gt; Males ;</t>
  </si>
  <si>
    <t>&gt; 25-44 years ;  &gt; Looking for first job ;  &gt;&gt; Looked for only full-time work ;  &gt; Females ;</t>
  </si>
  <si>
    <t>&gt; 25-44 years ;  &gt; Looking for first job ;  &gt; Looked for part-time work ;  Persons ;</t>
  </si>
  <si>
    <t>&gt; 25-44 years ;  &gt; Looking for first job ;  &gt; Looked for part-time work ;  &gt; Males ;</t>
  </si>
  <si>
    <t>&gt; 25-44 years ;  &gt; Looking for first job ;  &gt; Looked for part-time work ;  &gt; Females ;</t>
  </si>
  <si>
    <t>&gt; 25-44 years ;  &gt; Looking for first job ;  &gt;&gt; Looked for only part-time work ;  Persons ;</t>
  </si>
  <si>
    <t>&gt; 25-44 years ;  &gt; Looking for first job ;  &gt;&gt; Looked for only part-time work ;  &gt; Males ;</t>
  </si>
  <si>
    <t>&gt; 25-44 years ;  &gt; Looking for first job ;  &gt;&gt; Looked for only part-time work ;  &gt; Females ;</t>
  </si>
  <si>
    <t>&gt; 25-44 years ;  Less than 1 year looking for work ;  Unemployed total ;  Persons ;</t>
  </si>
  <si>
    <t>&gt; 25-44 years ;  Less than 1 year looking for work ;  Unemployed total ;  &gt; Males ;</t>
  </si>
  <si>
    <t>&gt; 25-44 years ;  Less than 1 year looking for work ;  Unemployed total ;  &gt; Females ;</t>
  </si>
  <si>
    <t>&gt; 25-44 years ;  Less than 1 year looking for work ;  &gt; Looked for full-time work ;  Persons ;</t>
  </si>
  <si>
    <t>&gt; 25-44 years ;  Less than 1 year looking for work ;  &gt; Looked for full-time work ;  &gt; Males ;</t>
  </si>
  <si>
    <t>&gt; 25-44 years ;  Less than 1 year looking for work ;  &gt; Looked for full-time work ;  &gt; Females ;</t>
  </si>
  <si>
    <t>&gt; 25-44 years ;  Less than 1 year looking for work ;  &gt;&gt; Looked for both full-time and part-time work ;  Persons ;</t>
  </si>
  <si>
    <t>&gt; 25-44 years ;  Less than 1 year looking for work ;  &gt;&gt; Looked for both full-time and part-time work ;  &gt; Males ;</t>
  </si>
  <si>
    <t>&gt; 25-44 years ;  Less than 1 year looking for work ;  &gt;&gt; Looked for both full-time and part-time work ;  &gt; Females ;</t>
  </si>
  <si>
    <t>&gt; 25-44 years ;  Less than 1 year looking for work ;  &gt;&gt; Looked for only full-time work ;  Persons ;</t>
  </si>
  <si>
    <t>&gt; 25-44 years ;  Less than 1 year looking for work ;  &gt;&gt; Looked for only full-time work ;  &gt; Males ;</t>
  </si>
  <si>
    <t>&gt; 25-44 years ;  Less than 1 year looking for work ;  &gt;&gt; Looked for only full-time work ;  &gt; Females ;</t>
  </si>
  <si>
    <t>A126056578X</t>
  </si>
  <si>
    <t>A126023530X</t>
  </si>
  <si>
    <t>A126085738R</t>
  </si>
  <si>
    <t>A126054634V</t>
  </si>
  <si>
    <t>A126026122T</t>
  </si>
  <si>
    <t>A126088330R</t>
  </si>
  <si>
    <t>A126057226L</t>
  </si>
  <si>
    <t>A126024826C</t>
  </si>
  <si>
    <t>A126087034C</t>
  </si>
  <si>
    <t>A126055930F</t>
  </si>
  <si>
    <t>A126024178T</t>
  </si>
  <si>
    <t>A126086386R</t>
  </si>
  <si>
    <t>A126055282V</t>
  </si>
  <si>
    <t>A126022882K</t>
  </si>
  <si>
    <t>A126085090K</t>
  </si>
  <si>
    <t>A126053986F</t>
  </si>
  <si>
    <t>A126022246W</t>
  </si>
  <si>
    <t>A126084454V</t>
  </si>
  <si>
    <t>A126053350X</t>
  </si>
  <si>
    <t>A126026782X</t>
  </si>
  <si>
    <t>A126088990W</t>
  </si>
  <si>
    <t>A126057886V</t>
  </si>
  <si>
    <t>A126025486L</t>
  </si>
  <si>
    <t>A126087694K</t>
  </si>
  <si>
    <t>A126056590R</t>
  </si>
  <si>
    <t>A126023542J</t>
  </si>
  <si>
    <t>A126085750F</t>
  </si>
  <si>
    <t>A126054646C</t>
  </si>
  <si>
    <t>A126026134A</t>
  </si>
  <si>
    <t>A126088342X</t>
  </si>
  <si>
    <t>A126057238W</t>
  </si>
  <si>
    <t>A126024838L</t>
  </si>
  <si>
    <t>A126087046L</t>
  </si>
  <si>
    <t>A126055942R</t>
  </si>
  <si>
    <t>A126024190J</t>
  </si>
  <si>
    <t>A126086398X</t>
  </si>
  <si>
    <t>A126055294C</t>
  </si>
  <si>
    <t>A126022894V</t>
  </si>
  <si>
    <t>A126085102J</t>
  </si>
  <si>
    <t>A126053998R</t>
  </si>
  <si>
    <t>A126022214C</t>
  </si>
  <si>
    <t>A126084422A</t>
  </si>
  <si>
    <t>A126053318X</t>
  </si>
  <si>
    <t>A126026750F</t>
  </si>
  <si>
    <t>A126088958W</t>
  </si>
  <si>
    <t>A126057854A</t>
  </si>
  <si>
    <t>A126025454V</t>
  </si>
  <si>
    <t>A126087662T</t>
  </si>
  <si>
    <t>A126056558R</t>
  </si>
  <si>
    <t>A126023510R</t>
  </si>
  <si>
    <t>A126085718F</t>
  </si>
  <si>
    <t>A126054614K</t>
  </si>
  <si>
    <t>A126026102J</t>
  </si>
  <si>
    <t>A126088310F</t>
  </si>
  <si>
    <t>A126057206C</t>
  </si>
  <si>
    <t>A126024806V</t>
  </si>
  <si>
    <t>A126087014V</t>
  </si>
  <si>
    <t>A126055910W</t>
  </si>
  <si>
    <t>A126024158J</t>
  </si>
  <si>
    <t>A126086366F</t>
  </si>
  <si>
    <t>A126055262K</t>
  </si>
  <si>
    <t>A126022862A</t>
  </si>
  <si>
    <t>A126085070A</t>
  </si>
  <si>
    <t>A126053966W</t>
  </si>
  <si>
    <t>A126022250L</t>
  </si>
  <si>
    <t>A126084458C</t>
  </si>
  <si>
    <t>A126053354J</t>
  </si>
  <si>
    <t>A126026786J</t>
  </si>
  <si>
    <t>A126088994F</t>
  </si>
  <si>
    <t>A126057890K</t>
  </si>
  <si>
    <t>A126025490C</t>
  </si>
  <si>
    <t>A126087698V</t>
  </si>
  <si>
    <t>A126056594X</t>
  </si>
  <si>
    <t>A126023546T</t>
  </si>
  <si>
    <t>A126085754R</t>
  </si>
  <si>
    <t>A126054650V</t>
  </si>
  <si>
    <t>A126026138K</t>
  </si>
  <si>
    <t>A126088346J</t>
  </si>
  <si>
    <t>A126057242L</t>
  </si>
  <si>
    <t>A126024842C</t>
  </si>
  <si>
    <t>A126087050C</t>
  </si>
  <si>
    <t>A126055946X</t>
  </si>
  <si>
    <t>A126024194T</t>
  </si>
  <si>
    <t>A126086402C</t>
  </si>
  <si>
    <t>A126055298L</t>
  </si>
  <si>
    <t>A126022898C</t>
  </si>
  <si>
    <t>A126085106T</t>
  </si>
  <si>
    <t>A126054002W</t>
  </si>
  <si>
    <t>A126022254W</t>
  </si>
  <si>
    <t>A126084462V</t>
  </si>
  <si>
    <t>A126053358T</t>
  </si>
  <si>
    <t>A126026790X</t>
  </si>
  <si>
    <t>A126088998R</t>
  </si>
  <si>
    <t>A126057894V</t>
  </si>
  <si>
    <t>A126025494L</t>
  </si>
  <si>
    <t>A126087702X</t>
  </si>
  <si>
    <t>A126056598J</t>
  </si>
  <si>
    <t>A126023550J</t>
  </si>
  <si>
    <t>A126085758X</t>
  </si>
  <si>
    <t>A126054654C</t>
  </si>
  <si>
    <t>A126026142A</t>
  </si>
  <si>
    <t>A126088350X</t>
  </si>
  <si>
    <t>A126057246W</t>
  </si>
  <si>
    <t>A126024846L</t>
  </si>
  <si>
    <t>A126087054L</t>
  </si>
  <si>
    <t>A126055950R</t>
  </si>
  <si>
    <t>A126024198A</t>
  </si>
  <si>
    <t>A126086406L</t>
  </si>
  <si>
    <t>A126055302T</t>
  </si>
  <si>
    <t>A126022902J</t>
  </si>
  <si>
    <t>A126085110J</t>
  </si>
  <si>
    <t>A126054006F</t>
  </si>
  <si>
    <t>A126022218L</t>
  </si>
  <si>
    <t>A126084426K</t>
  </si>
  <si>
    <t>A126053322R</t>
  </si>
  <si>
    <t>A126026754R</t>
  </si>
  <si>
    <t>A126088962L</t>
  </si>
  <si>
    <t>A126057858K</t>
  </si>
  <si>
    <t>A126025458C</t>
  </si>
  <si>
    <t>A126087666A</t>
  </si>
  <si>
    <t>A126056562F</t>
  </si>
  <si>
    <t>A126023514X</t>
  </si>
  <si>
    <t>A126085722W</t>
  </si>
  <si>
    <t>A126054618V</t>
  </si>
  <si>
    <t>A126026106T</t>
  </si>
  <si>
    <t>A126088314R</t>
  </si>
  <si>
    <t>A126057210V</t>
  </si>
  <si>
    <t>A126024810K</t>
  </si>
  <si>
    <t>A126087018C</t>
  </si>
  <si>
    <t>A126055914F</t>
  </si>
  <si>
    <t>A126024162X</t>
  </si>
  <si>
    <t>A126086370W</t>
  </si>
  <si>
    <t>A126055266V</t>
  </si>
  <si>
    <t>A126022866K</t>
  </si>
  <si>
    <t>A126085074K</t>
  </si>
  <si>
    <t>A126053970L</t>
  </si>
  <si>
    <t>A126022222C</t>
  </si>
  <si>
    <t>A126084430A</t>
  </si>
  <si>
    <t>A126053326X</t>
  </si>
  <si>
    <t>A126026758X</t>
  </si>
  <si>
    <t>A126088966W</t>
  </si>
  <si>
    <t>A126057862A</t>
  </si>
  <si>
    <t>A126025462V</t>
  </si>
  <si>
    <t>A126087670T</t>
  </si>
  <si>
    <t>A126056566R</t>
  </si>
  <si>
    <t>A126023518J</t>
  </si>
  <si>
    <t>A126085726F</t>
  </si>
  <si>
    <t>A126054622K</t>
  </si>
  <si>
    <t>A126024814V</t>
  </si>
  <si>
    <t>A126087022V</t>
  </si>
  <si>
    <t>A126055918R</t>
  </si>
  <si>
    <t>A126024166J</t>
  </si>
  <si>
    <t>A126086374F</t>
  </si>
  <si>
    <t>A126055270K</t>
  </si>
  <si>
    <t>A126022238W</t>
  </si>
  <si>
    <t>A126084446V</t>
  </si>
  <si>
    <t>A126053342X</t>
  </si>
  <si>
    <t>A126026774X</t>
  </si>
  <si>
    <t>A126088982W</t>
  </si>
  <si>
    <t>A126057878V</t>
  </si>
  <si>
    <t>A126025478L</t>
  </si>
  <si>
    <t>A126087686K</t>
  </si>
  <si>
    <t>A126056582R</t>
  </si>
  <si>
    <t>A126023534J</t>
  </si>
  <si>
    <t>A126085742F</t>
  </si>
  <si>
    <t>A126054638C</t>
  </si>
  <si>
    <t>A126024830V</t>
  </si>
  <si>
    <t>A126087038L</t>
  </si>
  <si>
    <t>A126055934R</t>
  </si>
  <si>
    <t>A126024182J</t>
  </si>
  <si>
    <t>A126086390F</t>
  </si>
  <si>
    <t>A126055286C</t>
  </si>
  <si>
    <t>A126022206C</t>
  </si>
  <si>
    <t>A126084414A</t>
  </si>
  <si>
    <t>A126053310F</t>
  </si>
  <si>
    <t>A126026742F</t>
  </si>
  <si>
    <t>A126088950C</t>
  </si>
  <si>
    <t>A126057846A</t>
  </si>
  <si>
    <t>A126025446V</t>
  </si>
  <si>
    <t>A126087654T</t>
  </si>
  <si>
    <t>A126056550W</t>
  </si>
  <si>
    <t>A126023502R</t>
  </si>
  <si>
    <t>A126085710L</t>
  </si>
  <si>
    <t>A126054606K</t>
  </si>
  <si>
    <t>A126026094V</t>
  </si>
  <si>
    <t>A126088302F</t>
  </si>
  <si>
    <t>A126057198R</t>
  </si>
  <si>
    <t>A126024798F</t>
  </si>
  <si>
    <t>A126087006V</t>
  </si>
  <si>
    <t>A126055902W</t>
  </si>
  <si>
    <t>A126024150R</t>
  </si>
  <si>
    <t>A126086358F</t>
  </si>
  <si>
    <t>A126055254K</t>
  </si>
  <si>
    <t>A126022854A</t>
  </si>
  <si>
    <t>A126085062A</t>
  </si>
  <si>
    <t>A126053958W</t>
  </si>
  <si>
    <t>A126022258F</t>
  </si>
  <si>
    <t>A126084466C</t>
  </si>
  <si>
    <t>A126053362J</t>
  </si>
  <si>
    <t>A126026794J</t>
  </si>
  <si>
    <t>A126089002W</t>
  </si>
  <si>
    <t>A126057898C</t>
  </si>
  <si>
    <t>A126025498W</t>
  </si>
  <si>
    <t>A126087706J</t>
  </si>
  <si>
    <t>A126056602L</t>
  </si>
  <si>
    <t>A126023554T</t>
  </si>
  <si>
    <t>A126085762R</t>
  </si>
  <si>
    <t>A126054658L</t>
  </si>
  <si>
    <t>A126026146K</t>
  </si>
  <si>
    <t>A126088354J</t>
  </si>
  <si>
    <t>A126057250L</t>
  </si>
  <si>
    <t>A126024850C</t>
  </si>
  <si>
    <t>A126087058W</t>
  </si>
  <si>
    <t>A126055954X</t>
  </si>
  <si>
    <t>A126024202F</t>
  </si>
  <si>
    <t>A126086410C</t>
  </si>
  <si>
    <t>A126055306A</t>
  </si>
  <si>
    <t>A126022906T</t>
  </si>
  <si>
    <t>A126085114T</t>
  </si>
  <si>
    <t>A126054010W</t>
  </si>
  <si>
    <t>A126022242L</t>
  </si>
  <si>
    <t>A126084450K</t>
  </si>
  <si>
    <t>A126053346J</t>
  </si>
  <si>
    <t>A126026778J</t>
  </si>
  <si>
    <t>A126088986F</t>
  </si>
  <si>
    <t>A126057882K</t>
  </si>
  <si>
    <t>A126025482C</t>
  </si>
  <si>
    <t>A126087690A</t>
  </si>
  <si>
    <t>A126056586X</t>
  </si>
  <si>
    <t>A126023538T</t>
  </si>
  <si>
    <t>A126085746R</t>
  </si>
  <si>
    <t>A126054642V</t>
  </si>
  <si>
    <t>A126024834C</t>
  </si>
  <si>
    <t>A126087042C</t>
  </si>
  <si>
    <t>A126055938X</t>
  </si>
  <si>
    <t>A126024186T</t>
  </si>
  <si>
    <t>A126086394R</t>
  </si>
  <si>
    <t>A126055290V</t>
  </si>
  <si>
    <t>A126022262W</t>
  </si>
  <si>
    <t>A126084470V</t>
  </si>
  <si>
    <t>A126053366T</t>
  </si>
  <si>
    <t>A126026798T</t>
  </si>
  <si>
    <t>A126089006F</t>
  </si>
  <si>
    <t>A126057902J</t>
  </si>
  <si>
    <t>A126025502A</t>
  </si>
  <si>
    <t>A126087710X</t>
  </si>
  <si>
    <t>A126056606W</t>
  </si>
  <si>
    <t>A126023558A</t>
  </si>
  <si>
    <t>A126085766X</t>
  </si>
  <si>
    <t>A126054662C</t>
  </si>
  <si>
    <t>&gt; 25-44 years ;  Less than 1 year looking for work ;  &gt;&gt; Waiting to start a full-time job ;  Persons ;</t>
  </si>
  <si>
    <t>&gt; 25-44 years ;  Less than 1 year looking for work ;  &gt;&gt; Waiting to start a full-time job ;  &gt; Males ;</t>
  </si>
  <si>
    <t>&gt; 25-44 years ;  Less than 1 year looking for work ;  &gt;&gt; Waiting to start a full-time job ;  &gt; Females ;</t>
  </si>
  <si>
    <t>&gt; 25-44 years ;  Less than 1 year looking for work ;  &gt; Looked for part-time work ;  Persons ;</t>
  </si>
  <si>
    <t>&gt; 25-44 years ;  Less than 1 year looking for work ;  &gt; Looked for part-time work ;  &gt; Males ;</t>
  </si>
  <si>
    <t>&gt; 25-44 years ;  Less than 1 year looking for work ;  &gt; Looked for part-time work ;  &gt; Females ;</t>
  </si>
  <si>
    <t>&gt; 25-44 years ;  Less than 1 year looking for work ;  &gt;&gt; Looked for only part-time work ;  Persons ;</t>
  </si>
  <si>
    <t>&gt; 25-44 years ;  Less than 1 year looking for work ;  &gt;&gt; Looked for only part-time work ;  &gt; Males ;</t>
  </si>
  <si>
    <t>&gt; 25-44 years ;  Less than 1 year looking for work ;  &gt;&gt; Looked for only part-time work ;  &gt; Females ;</t>
  </si>
  <si>
    <t>&gt; 25-44 years ;  Less than 1 year looking for work ;  &gt;&gt; Waiting to start a part-time job ;  Persons ;</t>
  </si>
  <si>
    <t>&gt; 25-44 years ;  Less than 1 year looking for work ;  &gt;&gt; Waiting to start a part-time job ;  &gt; Males ;</t>
  </si>
  <si>
    <t>&gt; 25-44 years ;  Less than 1 year looking for work ;  &gt;&gt; Waiting to start a part-time job ;  &gt; Females ;</t>
  </si>
  <si>
    <t>&gt; 25-44 years ;  &gt; Less than 1 month looking for work ;  Unemployed total ;  Persons ;</t>
  </si>
  <si>
    <t>&gt; 25-44 years ;  &gt; Less than 1 month looking for work ;  Unemployed total ;  &gt; Males ;</t>
  </si>
  <si>
    <t>&gt; 25-44 years ;  &gt; Less than 1 month looking for work ;  Unemployed total ;  &gt; Females ;</t>
  </si>
  <si>
    <t>&gt; 25-44 years ;  &gt; Less than 1 month looking for work ;  &gt; Looked for full-time work ;  Persons ;</t>
  </si>
  <si>
    <t>&gt; 25-44 years ;  &gt; Less than 1 month looking for work ;  &gt; Looked for full-time work ;  &gt; Males ;</t>
  </si>
  <si>
    <t>&gt; 25-44 years ;  &gt; Less than 1 month looking for work ;  &gt; Looked for full-time work ;  &gt; Females ;</t>
  </si>
  <si>
    <t>&gt; 25-44 years ;  &gt; Less than 1 month looking for work ;  &gt;&gt; Looked for both full-time and part-time work ;  Persons ;</t>
  </si>
  <si>
    <t>&gt; 25-44 years ;  &gt; Less than 1 month looking for work ;  &gt;&gt; Looked for both full-time and part-time work ;  &gt; Males ;</t>
  </si>
  <si>
    <t>&gt; 25-44 years ;  &gt; Less than 1 month looking for work ;  &gt;&gt; Looked for both full-time and part-time work ;  &gt; Females ;</t>
  </si>
  <si>
    <t>&gt; 25-44 years ;  &gt; Less than 1 month looking for work ;  &gt;&gt; Looked for only full-time work ;  Persons ;</t>
  </si>
  <si>
    <t>&gt; 25-44 years ;  &gt; Less than 1 month looking for work ;  &gt;&gt; Looked for only full-time work ;  &gt; Males ;</t>
  </si>
  <si>
    <t>&gt; 25-44 years ;  &gt; Less than 1 month looking for work ;  &gt;&gt; Looked for only full-time work ;  &gt; Females ;</t>
  </si>
  <si>
    <t>&gt; 25-44 years ;  &gt; Less than 1 month looking for work ;  &gt;&gt; Waiting to start a full-time job ;  Persons ;</t>
  </si>
  <si>
    <t>&gt; 25-44 years ;  &gt; Less than 1 month looking for work ;  &gt;&gt; Waiting to start a full-time job ;  &gt; Males ;</t>
  </si>
  <si>
    <t>&gt; 25-44 years ;  &gt; Less than 1 month looking for work ;  &gt;&gt; Waiting to start a full-time job ;  &gt; Females ;</t>
  </si>
  <si>
    <t>&gt; 25-44 years ;  &gt; Less than 1 month looking for work ;  &gt; Looked for part-time work ;  Persons ;</t>
  </si>
  <si>
    <t>&gt; 25-44 years ;  &gt; Less than 1 month looking for work ;  &gt; Looked for part-time work ;  &gt; Males ;</t>
  </si>
  <si>
    <t>&gt; 25-44 years ;  &gt; Less than 1 month looking for work ;  &gt; Looked for part-time work ;  &gt; Females ;</t>
  </si>
  <si>
    <t>&gt; 25-44 years ;  &gt; Less than 1 month looking for work ;  &gt;&gt; Looked for only part-time work ;  Persons ;</t>
  </si>
  <si>
    <t>&gt; 25-44 years ;  &gt; Less than 1 month looking for work ;  &gt;&gt; Looked for only part-time work ;  &gt; Males ;</t>
  </si>
  <si>
    <t>&gt; 25-44 years ;  &gt; Less than 1 month looking for work ;  &gt;&gt; Looked for only part-time work ;  &gt; Females ;</t>
  </si>
  <si>
    <t>&gt; 25-44 years ;  &gt; Less than 1 month looking for work ;  &gt;&gt; Waiting to start a part-time job ;  Persons ;</t>
  </si>
  <si>
    <t>&gt; 25-44 years ;  &gt; Less than 1 month looking for work ;  &gt;&gt; Waiting to start a part-time job ;  &gt; Males ;</t>
  </si>
  <si>
    <t>&gt; 25-44 years ;  &gt; Less than 1 month looking for work ;  &gt;&gt; Waiting to start a part-time job ;  &gt; Females ;</t>
  </si>
  <si>
    <t>&gt; 25-44 years ;  &gt; 1-3 months looking for work ;  Unemployed total ;  Persons ;</t>
  </si>
  <si>
    <t>&gt; 25-44 years ;  &gt; 1-3 months looking for work ;  Unemployed total ;  &gt; Males ;</t>
  </si>
  <si>
    <t>&gt; 25-44 years ;  &gt; 1-3 months looking for work ;  Unemployed total ;  &gt; Females ;</t>
  </si>
  <si>
    <t>&gt; 25-44 years ;  &gt; 1-3 months looking for work ;  &gt; Looked for full-time work ;  Persons ;</t>
  </si>
  <si>
    <t>&gt; 25-44 years ;  &gt; 1-3 months looking for work ;  &gt; Looked for full-time work ;  &gt; Males ;</t>
  </si>
  <si>
    <t>&gt; 25-44 years ;  &gt; 1-3 months looking for work ;  &gt; Looked for full-time work ;  &gt; Females ;</t>
  </si>
  <si>
    <t>&gt; 25-44 years ;  &gt; 1-3 months looking for work ;  &gt;&gt; Looked for both full-time and part-time work ;  Persons ;</t>
  </si>
  <si>
    <t>&gt; 25-44 years ;  &gt; 1-3 months looking for work ;  &gt;&gt; Looked for both full-time and part-time work ;  &gt; Males ;</t>
  </si>
  <si>
    <t>&gt; 25-44 years ;  &gt; 1-3 months looking for work ;  &gt;&gt; Looked for both full-time and part-time work ;  &gt; Females ;</t>
  </si>
  <si>
    <t>&gt; 25-44 years ;  &gt; 1-3 months looking for work ;  &gt;&gt; Looked for only full-time work ;  Persons ;</t>
  </si>
  <si>
    <t>&gt; 25-44 years ;  &gt; 1-3 months looking for work ;  &gt;&gt; Looked for only full-time work ;  &gt; Males ;</t>
  </si>
  <si>
    <t>&gt; 25-44 years ;  &gt; 1-3 months looking for work ;  &gt;&gt; Looked for only full-time work ;  &gt; Females ;</t>
  </si>
  <si>
    <t>&gt; 25-44 years ;  &gt; 1-3 months looking for work ;  &gt;&gt; Waiting to start a full-time job ;  Persons ;</t>
  </si>
  <si>
    <t>&gt; 25-44 years ;  &gt; 1-3 months looking for work ;  &gt;&gt; Waiting to start a full-time job ;  &gt; Males ;</t>
  </si>
  <si>
    <t>&gt; 25-44 years ;  &gt; 1-3 months looking for work ;  &gt;&gt; Waiting to start a full-time job ;  &gt; Females ;</t>
  </si>
  <si>
    <t>&gt; 25-44 years ;  &gt; 1-3 months looking for work ;  &gt; Looked for part-time work ;  Persons ;</t>
  </si>
  <si>
    <t>&gt; 25-44 years ;  &gt; 1-3 months looking for work ;  &gt; Looked for part-time work ;  &gt; Males ;</t>
  </si>
  <si>
    <t>&gt; 25-44 years ;  &gt; 1-3 months looking for work ;  &gt; Looked for part-time work ;  &gt; Females ;</t>
  </si>
  <si>
    <t>&gt; 25-44 years ;  &gt; 1-3 months looking for work ;  &gt;&gt; Looked for only part-time work ;  Persons ;</t>
  </si>
  <si>
    <t>&gt; 25-44 years ;  &gt; 1-3 months looking for work ;  &gt;&gt; Looked for only part-time work ;  &gt; Males ;</t>
  </si>
  <si>
    <t>&gt; 25-44 years ;  &gt; 1-3 months looking for work ;  &gt;&gt; Looked for only part-time work ;  &gt; Females ;</t>
  </si>
  <si>
    <t>&gt; 25-44 years ;  &gt; 1-3 months looking for work ;  &gt;&gt; Waiting to start a part-time job ;  Persons ;</t>
  </si>
  <si>
    <t>&gt; 25-44 years ;  &gt; 1-3 months looking for work ;  &gt;&gt; Waiting to start a part-time job ;  &gt; Males ;</t>
  </si>
  <si>
    <t>&gt; 25-44 years ;  &gt; 1-3 months looking for work ;  &gt;&gt; Waiting to start a part-time job ;  &gt; Females ;</t>
  </si>
  <si>
    <t>&gt; 25-44 years ;  &gt; 3-6 months looking for work ;  Unemployed total ;  Persons ;</t>
  </si>
  <si>
    <t>&gt; 25-44 years ;  &gt; 3-6 months looking for work ;  Unemployed total ;  &gt; Males ;</t>
  </si>
  <si>
    <t>&gt; 25-44 years ;  &gt; 3-6 months looking for work ;  Unemployed total ;  &gt; Females ;</t>
  </si>
  <si>
    <t>&gt; 25-44 years ;  &gt; 3-6 months looking for work ;  &gt; Looked for full-time work ;  Persons ;</t>
  </si>
  <si>
    <t>&gt; 25-44 years ;  &gt; 3-6 months looking for work ;  &gt; Looked for full-time work ;  &gt; Males ;</t>
  </si>
  <si>
    <t>&gt; 25-44 years ;  &gt; 3-6 months looking for work ;  &gt; Looked for full-time work ;  &gt; Females ;</t>
  </si>
  <si>
    <t>&gt; 25-44 years ;  &gt; 3-6 months looking for work ;  &gt;&gt; Looked for both full-time and part-time work ;  Persons ;</t>
  </si>
  <si>
    <t>&gt; 25-44 years ;  &gt; 3-6 months looking for work ;  &gt;&gt; Looked for both full-time and part-time work ;  &gt; Males ;</t>
  </si>
  <si>
    <t>&gt; 25-44 years ;  &gt; 3-6 months looking for work ;  &gt;&gt; Looked for both full-time and part-time work ;  &gt; Females ;</t>
  </si>
  <si>
    <t>&gt; 25-44 years ;  &gt; 3-6 months looking for work ;  &gt;&gt; Looked for only full-time work ;  Persons ;</t>
  </si>
  <si>
    <t>&gt; 25-44 years ;  &gt; 3-6 months looking for work ;  &gt;&gt; Looked for only full-time work ;  &gt; Males ;</t>
  </si>
  <si>
    <t>&gt; 25-44 years ;  &gt; 3-6 months looking for work ;  &gt;&gt; Looked for only full-time work ;  &gt; Females ;</t>
  </si>
  <si>
    <t>&gt; 25-44 years ;  &gt; 3-6 months looking for work ;  &gt;&gt; Waiting to start a full-time job ;  Persons ;</t>
  </si>
  <si>
    <t>&gt; 25-44 years ;  &gt; 3-6 months looking for work ;  &gt;&gt; Waiting to start a full-time job ;  &gt; Males ;</t>
  </si>
  <si>
    <t>&gt; 25-44 years ;  &gt; 3-6 months looking for work ;  &gt;&gt; Waiting to start a full-time job ;  &gt; Females ;</t>
  </si>
  <si>
    <t>&gt; 25-44 years ;  &gt; 3-6 months looking for work ;  &gt; Looked for part-time work ;  Persons ;</t>
  </si>
  <si>
    <t>&gt; 25-44 years ;  &gt; 3-6 months looking for work ;  &gt; Looked for part-time work ;  &gt; Males ;</t>
  </si>
  <si>
    <t>&gt; 25-44 years ;  &gt; 3-6 months looking for work ;  &gt; Looked for part-time work ;  &gt; Females ;</t>
  </si>
  <si>
    <t>&gt; 25-44 years ;  &gt; 3-6 months looking for work ;  &gt;&gt; Looked for only part-time work ;  Persons ;</t>
  </si>
  <si>
    <t>&gt; 25-44 years ;  &gt; 3-6 months looking for work ;  &gt;&gt; Looked for only part-time work ;  &gt; Males ;</t>
  </si>
  <si>
    <t>&gt; 25-44 years ;  &gt; 3-6 months looking for work ;  &gt;&gt; Looked for only part-time work ;  &gt; Females ;</t>
  </si>
  <si>
    <t>&gt; 25-44 years ;  &gt; 3-6 months looking for work ;  &gt;&gt; Waiting to start a part-time job ;  Persons ;</t>
  </si>
  <si>
    <t>&gt; 25-44 years ;  &gt; 3-6 months looking for work ;  &gt;&gt; Waiting to start a part-time job ;  &gt; Males ;</t>
  </si>
  <si>
    <t>&gt; 25-44 years ;  &gt; 3-6 months looking for work ;  &gt;&gt; Waiting to start a part-time job ;  &gt; Females ;</t>
  </si>
  <si>
    <t>&gt; 25-44 years ;  &gt; 6-12 months looking for work ;  Unemployed total ;  Persons ;</t>
  </si>
  <si>
    <t>&gt; 25-44 years ;  &gt; 6-12 months looking for work ;  Unemployed total ;  &gt; Males ;</t>
  </si>
  <si>
    <t>&gt; 25-44 years ;  &gt; 6-12 months looking for work ;  Unemployed total ;  &gt; Females ;</t>
  </si>
  <si>
    <t>&gt; 25-44 years ;  &gt; 6-12 months looking for work ;  &gt; Looked for full-time work ;  Persons ;</t>
  </si>
  <si>
    <t>&gt; 25-44 years ;  &gt; 6-12 months looking for work ;  &gt; Looked for full-time work ;  &gt; Males ;</t>
  </si>
  <si>
    <t>&gt; 25-44 years ;  &gt; 6-12 months looking for work ;  &gt; Looked for full-time work ;  &gt; Females ;</t>
  </si>
  <si>
    <t>&gt; 25-44 years ;  &gt; 6-12 months looking for work ;  &gt;&gt; Looked for both full-time and part-time work ;  Persons ;</t>
  </si>
  <si>
    <t>&gt; 25-44 years ;  &gt; 6-12 months looking for work ;  &gt;&gt; Looked for both full-time and part-time work ;  &gt; Males ;</t>
  </si>
  <si>
    <t>&gt; 25-44 years ;  &gt; 6-12 months looking for work ;  &gt;&gt; Looked for both full-time and part-time work ;  &gt; Females ;</t>
  </si>
  <si>
    <t>&gt; 25-44 years ;  &gt; 6-12 months looking for work ;  &gt;&gt; Looked for only full-time work ;  Persons ;</t>
  </si>
  <si>
    <t>&gt; 25-44 years ;  &gt; 6-12 months looking for work ;  &gt;&gt; Looked for only full-time work ;  &gt; Males ;</t>
  </si>
  <si>
    <t>&gt; 25-44 years ;  &gt; 6-12 months looking for work ;  &gt;&gt; Looked for only full-time work ;  &gt; Females ;</t>
  </si>
  <si>
    <t>&gt; 25-44 years ;  &gt; 6-12 months looking for work ;  &gt;&gt; Waiting to start a full-time job ;  Persons ;</t>
  </si>
  <si>
    <t>&gt; 25-44 years ;  &gt; 6-12 months looking for work ;  &gt;&gt; Waiting to start a full-time job ;  &gt; Males ;</t>
  </si>
  <si>
    <t>&gt; 25-44 years ;  &gt; 6-12 months looking for work ;  &gt;&gt; Waiting to start a full-time job ;  &gt; Females ;</t>
  </si>
  <si>
    <t>&gt; 25-44 years ;  &gt; 6-12 months looking for work ;  &gt; Looked for part-time work ;  Persons ;</t>
  </si>
  <si>
    <t>&gt; 25-44 years ;  &gt; 6-12 months looking for work ;  &gt; Looked for part-time work ;  &gt; Males ;</t>
  </si>
  <si>
    <t>&gt; 25-44 years ;  &gt; 6-12 months looking for work ;  &gt; Looked for part-time work ;  &gt; Females ;</t>
  </si>
  <si>
    <t>&gt; 25-44 years ;  &gt; 6-12 months looking for work ;  &gt;&gt; Looked for only part-time work ;  Persons ;</t>
  </si>
  <si>
    <t>&gt; 25-44 years ;  &gt; 6-12 months looking for work ;  &gt;&gt; Looked for only part-time work ;  &gt; Males ;</t>
  </si>
  <si>
    <t>&gt; 25-44 years ;  &gt; 6-12 months looking for work ;  &gt;&gt; Looked for only part-time work ;  &gt; Females ;</t>
  </si>
  <si>
    <t>&gt; 25-44 years ;  &gt; 6-12 months looking for work ;  &gt;&gt; Waiting to start a part-time job ;  Persons ;</t>
  </si>
  <si>
    <t>&gt; 25-44 years ;  &gt; 6-12 months looking for work ;  &gt;&gt; Waiting to start a part-time job ;  &gt; Males ;</t>
  </si>
  <si>
    <t>&gt; 25-44 years ;  &gt; 6-12 months looking for work ;  &gt;&gt; Waiting to start a part-time job ;  &gt; Females ;</t>
  </si>
  <si>
    <t>&gt; 25-44 years ;  1-2 years looking for work ;  Unemployed total ;  Persons ;</t>
  </si>
  <si>
    <t>&gt; 25-44 years ;  1-2 years looking for work ;  Unemployed total ;  &gt; Males ;</t>
  </si>
  <si>
    <t>&gt; 25-44 years ;  1-2 years looking for work ;  Unemployed total ;  &gt; Females ;</t>
  </si>
  <si>
    <t>&gt; 25-44 years ;  1-2 years looking for work ;  &gt; Looked for full-time work ;  Persons ;</t>
  </si>
  <si>
    <t>&gt; 25-44 years ;  1-2 years looking for work ;  &gt; Looked for full-time work ;  &gt; Males ;</t>
  </si>
  <si>
    <t>&gt; 25-44 years ;  1-2 years looking for work ;  &gt; Looked for full-time work ;  &gt; Females ;</t>
  </si>
  <si>
    <t>&gt; 25-44 years ;  1-2 years looking for work ;  &gt;&gt; Looked for both full-time and part-time work ;  Persons ;</t>
  </si>
  <si>
    <t>&gt; 25-44 years ;  1-2 years looking for work ;  &gt;&gt; Looked for both full-time and part-time work ;  &gt; Males ;</t>
  </si>
  <si>
    <t>&gt; 25-44 years ;  1-2 years looking for work ;  &gt;&gt; Looked for both full-time and part-time work ;  &gt; Females ;</t>
  </si>
  <si>
    <t>&gt; 25-44 years ;  1-2 years looking for work ;  &gt;&gt; Looked for only full-time work ;  Persons ;</t>
  </si>
  <si>
    <t>&gt; 25-44 years ;  1-2 years looking for work ;  &gt;&gt; Looked for only full-time work ;  &gt; Males ;</t>
  </si>
  <si>
    <t>&gt; 25-44 years ;  1-2 years looking for work ;  &gt;&gt; Looked for only full-time work ;  &gt; Females ;</t>
  </si>
  <si>
    <t>&gt; 25-44 years ;  1-2 years looking for work ;  &gt;&gt; Waiting to start a full-time job ;  Persons ;</t>
  </si>
  <si>
    <t>&gt; 25-44 years ;  1-2 years looking for work ;  &gt;&gt; Waiting to start a full-time job ;  &gt; Males ;</t>
  </si>
  <si>
    <t>&gt; 25-44 years ;  1-2 years looking for work ;  &gt;&gt; Waiting to start a full-time job ;  &gt; Females ;</t>
  </si>
  <si>
    <t>&gt; 25-44 years ;  1-2 years looking for work ;  &gt; Looked for part-time work ;  Persons ;</t>
  </si>
  <si>
    <t>&gt; 25-44 years ;  1-2 years looking for work ;  &gt; Looked for part-time work ;  &gt; Males ;</t>
  </si>
  <si>
    <t>&gt; 25-44 years ;  1-2 years looking for work ;  &gt; Looked for part-time work ;  &gt; Females ;</t>
  </si>
  <si>
    <t>&gt; 25-44 years ;  1-2 years looking for work ;  &gt;&gt; Looked for only part-time work ;  Persons ;</t>
  </si>
  <si>
    <t>&gt; 25-44 years ;  1-2 years looking for work ;  &gt;&gt; Looked for only part-time work ;  &gt; Males ;</t>
  </si>
  <si>
    <t>&gt; 25-44 years ;  1-2 years looking for work ;  &gt;&gt; Looked for only part-time work ;  &gt; Females ;</t>
  </si>
  <si>
    <t>&gt; 25-44 years ;  1-2 years looking for work ;  &gt;&gt; Waiting to start a part-time job ;  Persons ;</t>
  </si>
  <si>
    <t>&gt; 25-44 years ;  1-2 years looking for work ;  &gt;&gt; Waiting to start a part-time job ;  &gt; Males ;</t>
  </si>
  <si>
    <t>&gt; 25-44 years ;  1-2 years looking for work ;  &gt;&gt; Waiting to start a part-time job ;  &gt; Females ;</t>
  </si>
  <si>
    <t>&gt; 25-44 years ;  2 years or more looking for work ;  Unemployed total ;  Persons ;</t>
  </si>
  <si>
    <t>&gt; 25-44 years ;  2 years or more looking for work ;  Unemployed total ;  &gt; Males ;</t>
  </si>
  <si>
    <t>&gt; 25-44 years ;  2 years or more looking for work ;  Unemployed total ;  &gt; Females ;</t>
  </si>
  <si>
    <t>&gt; 25-44 years ;  2 years or more looking for work ;  &gt; Looked for full-time work ;  Persons ;</t>
  </si>
  <si>
    <t>&gt; 25-44 years ;  2 years or more looking for work ;  &gt; Looked for full-time work ;  &gt; Males ;</t>
  </si>
  <si>
    <t>&gt; 25-44 years ;  2 years or more looking for work ;  &gt; Looked for full-time work ;  &gt; Females ;</t>
  </si>
  <si>
    <t>&gt; 25-44 years ;  2 years or more looking for work ;  &gt;&gt; Looked for both full-time and part-time work ;  Persons ;</t>
  </si>
  <si>
    <t>&gt; 25-44 years ;  2 years or more looking for work ;  &gt;&gt; Looked for both full-time and part-time work ;  &gt; Males ;</t>
  </si>
  <si>
    <t>&gt; 25-44 years ;  2 years or more looking for work ;  &gt;&gt; Looked for both full-time and part-time work ;  &gt; Females ;</t>
  </si>
  <si>
    <t>&gt; 25-44 years ;  2 years or more looking for work ;  &gt;&gt; Looked for only full-time work ;  Persons ;</t>
  </si>
  <si>
    <t>&gt; 25-44 years ;  2 years or more looking for work ;  &gt;&gt; Looked for only full-time work ;  &gt; Males ;</t>
  </si>
  <si>
    <t>&gt; 25-44 years ;  2 years or more looking for work ;  &gt;&gt; Looked for only full-time work ;  &gt; Females ;</t>
  </si>
  <si>
    <t>&gt; 25-44 years ;  2 years or more looking for work ;  &gt;&gt; Waiting to start a full-time job ;  Persons ;</t>
  </si>
  <si>
    <t>&gt; 25-44 years ;  2 years or more looking for work ;  &gt;&gt; Waiting to start a full-time job ;  &gt; Males ;</t>
  </si>
  <si>
    <t>&gt; 25-44 years ;  2 years or more looking for work ;  &gt;&gt; Waiting to start a full-time job ;  &gt; Females ;</t>
  </si>
  <si>
    <t>&gt; 25-44 years ;  2 years or more looking for work ;  &gt; Looked for part-time work ;  Persons ;</t>
  </si>
  <si>
    <t>&gt; 25-44 years ;  2 years or more looking for work ;  &gt; Looked for part-time work ;  &gt; Males ;</t>
  </si>
  <si>
    <t>&gt; 25-44 years ;  2 years or more looking for work ;  &gt; Looked for part-time work ;  &gt; Females ;</t>
  </si>
  <si>
    <t>&gt; 25-44 years ;  2 years or more looking for work ;  &gt;&gt; Looked for only part-time work ;  Persons ;</t>
  </si>
  <si>
    <t>&gt; 25-44 years ;  2 years or more looking for work ;  &gt;&gt; Looked for only part-time work ;  &gt; Males ;</t>
  </si>
  <si>
    <t>&gt; 25-44 years ;  2 years or more looking for work ;  &gt;&gt; Looked for only part-time work ;  &gt; Females ;</t>
  </si>
  <si>
    <t>&gt; 25-44 years ;  2 years or more looking for work ;  &gt;&gt; Waiting to start a part-time job ;  Persons ;</t>
  </si>
  <si>
    <t>&gt; 25-44 years ;  2 years or more looking for work ;  &gt;&gt; Waiting to start a part-time job ;  &gt; Males ;</t>
  </si>
  <si>
    <t>&gt; 25-44 years ;  2 years or more looking for work ;  &gt;&gt; Waiting to start a part-time job ;  &gt; Females ;</t>
  </si>
  <si>
    <t>&gt; 45-64 years ;  Unemployed total ;  Persons ;</t>
  </si>
  <si>
    <t>&gt; 45-64 years ;  Unemployed total ;  &gt; Males ;</t>
  </si>
  <si>
    <t>&gt; 45-64 years ;  Unemployed total ;  &gt; Females ;</t>
  </si>
  <si>
    <t>&gt; 45-64 years ;  &gt; Looked for full-time work ;  Persons ;</t>
  </si>
  <si>
    <t>&gt; 45-64 years ;  &gt; Looked for full-time work ;  &gt; Males ;</t>
  </si>
  <si>
    <t>&gt; 45-64 years ;  &gt; Looked for full-time work ;  &gt; Females ;</t>
  </si>
  <si>
    <t>&gt; 45-64 years ;  &gt;&gt; Looked for both full-time and part-time work ;  Persons ;</t>
  </si>
  <si>
    <t>&gt; 45-64 years ;  &gt;&gt; Looked for both full-time and part-time work ;  &gt; Males ;</t>
  </si>
  <si>
    <t>&gt; 45-64 years ;  &gt;&gt; Looked for both full-time and part-time work ;  &gt; Females ;</t>
  </si>
  <si>
    <t>&gt; 45-64 years ;  &gt;&gt; Looked for only full-time work ;  Persons ;</t>
  </si>
  <si>
    <t>&gt; 45-64 years ;  &gt;&gt; Looked for only full-time work ;  &gt; Males ;</t>
  </si>
  <si>
    <t>&gt; 45-64 years ;  &gt;&gt; Looked for only full-time work ;  &gt; Females ;</t>
  </si>
  <si>
    <t>&gt; 45-64 years ;  &gt;&gt; Waiting to start a full-time job ;  Persons ;</t>
  </si>
  <si>
    <t>&gt; 45-64 years ;  &gt;&gt; Waiting to start a full-time job ;  &gt; Males ;</t>
  </si>
  <si>
    <t>&gt; 45-64 years ;  &gt;&gt; Waiting to start a full-time job ;  &gt; Females ;</t>
  </si>
  <si>
    <t>&gt; 45-64 years ;  &gt; Looked for part-time work ;  Persons ;</t>
  </si>
  <si>
    <t>&gt; 45-64 years ;  &gt; Looked for part-time work ;  &gt; Males ;</t>
  </si>
  <si>
    <t>&gt; 45-64 years ;  &gt; Looked for part-time work ;  &gt; Females ;</t>
  </si>
  <si>
    <t>&gt; 45-64 years ;  &gt;&gt; Looked for only part-time work ;  Persons ;</t>
  </si>
  <si>
    <t>&gt; 45-64 years ;  &gt;&gt; Looked for only part-time work ;  &gt; Males ;</t>
  </si>
  <si>
    <t>&gt; 45-64 years ;  &gt;&gt; Looked for only part-time work ;  &gt; Females ;</t>
  </si>
  <si>
    <t>&gt; 45-64 years ;  &gt;&gt; Waiting to start a part-time job ;  Persons ;</t>
  </si>
  <si>
    <t>&gt; 45-64 years ;  &gt;&gt; Waiting to start a part-time job ;  &gt; Males ;</t>
  </si>
  <si>
    <t>&gt; 45-64 years ;  &gt;&gt; Waiting to start a part-time job ;  &gt; Females ;</t>
  </si>
  <si>
    <t>&gt; 45-64 years ;  No job offers ;  Unemployed total ;  Persons ;</t>
  </si>
  <si>
    <t>&gt; 45-64 years ;  No job offers ;  Unemployed total ;  &gt; Males ;</t>
  </si>
  <si>
    <t>&gt; 45-64 years ;  No job offers ;  Unemployed total ;  &gt; Females ;</t>
  </si>
  <si>
    <t>&gt; 45-64 years ;  No job offers ;  &gt; Looked for full-time work ;  Persons ;</t>
  </si>
  <si>
    <t>&gt; 45-64 years ;  No job offers ;  &gt; Looked for full-time work ;  &gt; Males ;</t>
  </si>
  <si>
    <t>&gt; 45-64 years ;  No job offers ;  &gt; Looked for full-time work ;  &gt; Females ;</t>
  </si>
  <si>
    <t>&gt; 45-64 years ;  No job offers ;  &gt;&gt; Looked for both full-time and part-time work ;  Persons ;</t>
  </si>
  <si>
    <t>&gt; 45-64 years ;  No job offers ;  &gt;&gt; Looked for both full-time and part-time work ;  &gt; Males ;</t>
  </si>
  <si>
    <t>&gt; 45-64 years ;  No job offers ;  &gt;&gt; Looked for both full-time and part-time work ;  &gt; Females ;</t>
  </si>
  <si>
    <t>&gt; 45-64 years ;  No job offers ;  &gt;&gt; Looked for only full-time work ;  Persons ;</t>
  </si>
  <si>
    <t>&gt; 45-64 years ;  No job offers ;  &gt;&gt; Looked for only full-time work ;  &gt; Males ;</t>
  </si>
  <si>
    <t>&gt; 45-64 years ;  No job offers ;  &gt;&gt; Looked for only full-time work ;  &gt; Females ;</t>
  </si>
  <si>
    <t>&gt; 45-64 years ;  No job offers ;  &gt;&gt; Waiting to start a full-time job ;  Persons ;</t>
  </si>
  <si>
    <t>&gt; 45-64 years ;  No job offers ;  &gt;&gt; Waiting to start a full-time job ;  &gt; Males ;</t>
  </si>
  <si>
    <t>&gt; 45-64 years ;  No job offers ;  &gt;&gt; Waiting to start a full-time job ;  &gt; Females ;</t>
  </si>
  <si>
    <t>&gt; 45-64 years ;  No job offers ;  &gt; Looked for part-time work ;  Persons ;</t>
  </si>
  <si>
    <t>&gt; 45-64 years ;  No job offers ;  &gt; Looked for part-time work ;  &gt; Males ;</t>
  </si>
  <si>
    <t>&gt; 45-64 years ;  No job offers ;  &gt; Looked for part-time work ;  &gt; Females ;</t>
  </si>
  <si>
    <t>&gt; 45-64 years ;  No job offers ;  &gt;&gt; Looked for only part-time work ;  Persons ;</t>
  </si>
  <si>
    <t>&gt; 45-64 years ;  No job offers ;  &gt;&gt; Looked for only part-time work ;  &gt; Males ;</t>
  </si>
  <si>
    <t>&gt; 45-64 years ;  No job offers ;  &gt;&gt; Looked for only part-time work ;  &gt; Females ;</t>
  </si>
  <si>
    <t>&gt; 45-64 years ;  No job offers ;  &gt;&gt; Waiting to start a part-time job ;  Persons ;</t>
  </si>
  <si>
    <t>&gt; 45-64 years ;  No job offers ;  &gt;&gt; Waiting to start a part-time job ;  &gt; Males ;</t>
  </si>
  <si>
    <t>&gt; 45-64 years ;  No job offers ;  &gt;&gt; Waiting to start a part-time job ;  &gt; Females ;</t>
  </si>
  <si>
    <t>&gt; 45-64 years ;  One job offer ;  Unemployed total ;  Persons ;</t>
  </si>
  <si>
    <t>&gt; 45-64 years ;  One job offer ;  Unemployed total ;  &gt; Males ;</t>
  </si>
  <si>
    <t>&gt; 45-64 years ;  One job offer ;  Unemployed total ;  &gt; Females ;</t>
  </si>
  <si>
    <t>&gt; 45-64 years ;  One job offer ;  &gt; Looked for full-time work ;  Persons ;</t>
  </si>
  <si>
    <t>&gt; 45-64 years ;  One job offer ;  &gt; Looked for full-time work ;  &gt; Males ;</t>
  </si>
  <si>
    <t>&gt; 45-64 years ;  One job offer ;  &gt; Looked for full-time work ;  &gt; Females ;</t>
  </si>
  <si>
    <t>&gt; 45-64 years ;  One job offer ;  &gt;&gt; Looked for both full-time and part-time work ;  Persons ;</t>
  </si>
  <si>
    <t>&gt; 45-64 years ;  One job offer ;  &gt;&gt; Looked for both full-time and part-time work ;  &gt; Males ;</t>
  </si>
  <si>
    <t>&gt; 45-64 years ;  One job offer ;  &gt;&gt; Looked for both full-time and part-time work ;  &gt; Females ;</t>
  </si>
  <si>
    <t>&gt; 45-64 years ;  One job offer ;  &gt;&gt; Looked for only full-time work ;  Persons ;</t>
  </si>
  <si>
    <t>&gt; 45-64 years ;  One job offer ;  &gt;&gt; Looked for only full-time work ;  &gt; Males ;</t>
  </si>
  <si>
    <t>&gt; 45-64 years ;  One job offer ;  &gt;&gt; Looked for only full-time work ;  &gt; Females ;</t>
  </si>
  <si>
    <t>&gt; 45-64 years ;  One job offer ;  &gt;&gt; Waiting to start a full-time job ;  Persons ;</t>
  </si>
  <si>
    <t>&gt; 45-64 years ;  One job offer ;  &gt;&gt; Waiting to start a full-time job ;  &gt; Males ;</t>
  </si>
  <si>
    <t>&gt; 45-64 years ;  One job offer ;  &gt;&gt; Waiting to start a full-time job ;  &gt; Females ;</t>
  </si>
  <si>
    <t>&gt; 45-64 years ;  One job offer ;  &gt; Looked for part-time work ;  Persons ;</t>
  </si>
  <si>
    <t>&gt; 45-64 years ;  One job offer ;  &gt; Looked for part-time work ;  &gt; Males ;</t>
  </si>
  <si>
    <t>&gt; 45-64 years ;  One job offer ;  &gt; Looked for part-time work ;  &gt; Females ;</t>
  </si>
  <si>
    <t>&gt; 45-64 years ;  One job offer ;  &gt;&gt; Looked for only part-time work ;  Persons ;</t>
  </si>
  <si>
    <t>&gt; 45-64 years ;  One job offer ;  &gt;&gt; Looked for only part-time work ;  &gt; Males ;</t>
  </si>
  <si>
    <t>&gt; 45-64 years ;  One job offer ;  &gt;&gt; Looked for only part-time work ;  &gt; Females ;</t>
  </si>
  <si>
    <t>&gt; 45-64 years ;  One job offer ;  &gt;&gt; Waiting to start a part-time job ;  Persons ;</t>
  </si>
  <si>
    <t>&gt; 45-64 years ;  One job offer ;  &gt;&gt; Waiting to start a part-time job ;  &gt; Males ;</t>
  </si>
  <si>
    <t>&gt; 45-64 years ;  One job offer ;  &gt;&gt; Waiting to start a part-time job ;  &gt; Females ;</t>
  </si>
  <si>
    <t>&gt; 45-64 years ;  Two or more job offers ;  Unemployed total ;  Persons ;</t>
  </si>
  <si>
    <t>&gt; 45-64 years ;  Two or more job offers ;  Unemployed total ;  &gt; Males ;</t>
  </si>
  <si>
    <t>&gt; 45-64 years ;  Two or more job offers ;  Unemployed total ;  &gt; Females ;</t>
  </si>
  <si>
    <t>&gt; 45-64 years ;  Two or more job offers ;  &gt; Looked for full-time work ;  Persons ;</t>
  </si>
  <si>
    <t>&gt; 45-64 years ;  Two or more job offers ;  &gt; Looked for full-time work ;  &gt; Males ;</t>
  </si>
  <si>
    <t>&gt; 45-64 years ;  Two or more job offers ;  &gt; Looked for full-time work ;  &gt; Females ;</t>
  </si>
  <si>
    <t>&gt; 45-64 years ;  Two or more job offers ;  &gt;&gt; Looked for both full-time and part-time work ;  Persons ;</t>
  </si>
  <si>
    <t>&gt; 45-64 years ;  Two or more job offers ;  &gt;&gt; Looked for both full-time and part-time work ;  &gt; Males ;</t>
  </si>
  <si>
    <t>&gt; 45-64 years ;  Two or more job offers ;  &gt;&gt; Looked for both full-time and part-time work ;  &gt; Females ;</t>
  </si>
  <si>
    <t>&gt; 45-64 years ;  Two or more job offers ;  &gt;&gt; Looked for only full-time work ;  Persons ;</t>
  </si>
  <si>
    <t>&gt; 45-64 years ;  Two or more job offers ;  &gt;&gt; Looked for only full-time work ;  &gt; Males ;</t>
  </si>
  <si>
    <t>&gt; 45-64 years ;  Two or more job offers ;  &gt;&gt; Looked for only full-time work ;  &gt; Females ;</t>
  </si>
  <si>
    <t>&gt; 45-64 years ;  Two or more job offers ;  &gt;&gt; Waiting to start a full-time job ;  Persons ;</t>
  </si>
  <si>
    <t>&gt; 45-64 years ;  Two or more job offers ;  &gt;&gt; Waiting to start a full-time job ;  &gt; Males ;</t>
  </si>
  <si>
    <t>&gt; 45-64 years ;  Two or more job offers ;  &gt;&gt; Waiting to start a full-time job ;  &gt; Females ;</t>
  </si>
  <si>
    <t>&gt; 45-64 years ;  Two or more job offers ;  &gt; Looked for part-time work ;  Persons ;</t>
  </si>
  <si>
    <t>&gt; 45-64 years ;  Two or more job offers ;  &gt; Looked for part-time work ;  &gt; Males ;</t>
  </si>
  <si>
    <t>&gt; 45-64 years ;  Two or more job offers ;  &gt; Looked for part-time work ;  &gt; Females ;</t>
  </si>
  <si>
    <t>&gt; 45-64 years ;  Two or more job offers ;  &gt;&gt; Looked for only part-time work ;  Persons ;</t>
  </si>
  <si>
    <t>&gt; 45-64 years ;  Two or more job offers ;  &gt;&gt; Looked for only part-time work ;  &gt; Males ;</t>
  </si>
  <si>
    <t>&gt; 45-64 years ;  Two or more job offers ;  &gt;&gt; Looked for only part-time work ;  &gt; Females ;</t>
  </si>
  <si>
    <t>&gt; 45-64 years ;  Two or more job offers ;  &gt;&gt; Waiting to start a part-time job ;  Persons ;</t>
  </si>
  <si>
    <t>A126026150A</t>
  </si>
  <si>
    <t>A126088358T</t>
  </si>
  <si>
    <t>A126057254W</t>
  </si>
  <si>
    <t>A126024854L</t>
  </si>
  <si>
    <t>A126087062L</t>
  </si>
  <si>
    <t>A126055958J</t>
  </si>
  <si>
    <t>A126024206R</t>
  </si>
  <si>
    <t>A126086414L</t>
  </si>
  <si>
    <t>A126055310T</t>
  </si>
  <si>
    <t>A126022910J</t>
  </si>
  <si>
    <t>A126085118A</t>
  </si>
  <si>
    <t>A126054014F</t>
  </si>
  <si>
    <t>A126022210V</t>
  </si>
  <si>
    <t>A126084418K</t>
  </si>
  <si>
    <t>A126053314R</t>
  </si>
  <si>
    <t>A126026746R</t>
  </si>
  <si>
    <t>A126088954L</t>
  </si>
  <si>
    <t>A126057850T</t>
  </si>
  <si>
    <t>A126025450K</t>
  </si>
  <si>
    <t>A126087658A</t>
  </si>
  <si>
    <t>A126056554F</t>
  </si>
  <si>
    <t>A126023506X</t>
  </si>
  <si>
    <t>A126085714W</t>
  </si>
  <si>
    <t>A126054610A</t>
  </si>
  <si>
    <t>A126026098C</t>
  </si>
  <si>
    <t>A126088306R</t>
  </si>
  <si>
    <t>A126057202V</t>
  </si>
  <si>
    <t>A126024802K</t>
  </si>
  <si>
    <t>A126087010K</t>
  </si>
  <si>
    <t>A126055906F</t>
  </si>
  <si>
    <t>A126024154X</t>
  </si>
  <si>
    <t>A126086362W</t>
  </si>
  <si>
    <t>A126055258V</t>
  </si>
  <si>
    <t>A126022858K</t>
  </si>
  <si>
    <t>A126085066K</t>
  </si>
  <si>
    <t>A126053962L</t>
  </si>
  <si>
    <t>A126022194F</t>
  </si>
  <si>
    <t>A126084402T</t>
  </si>
  <si>
    <t>A126053298A</t>
  </si>
  <si>
    <t>A126026730W</t>
  </si>
  <si>
    <t>A126088938L</t>
  </si>
  <si>
    <t>A126057834T</t>
  </si>
  <si>
    <t>A126025434K</t>
  </si>
  <si>
    <t>A126087642J</t>
  </si>
  <si>
    <t>A126056538F</t>
  </si>
  <si>
    <t>A126023490T</t>
  </si>
  <si>
    <t>A126085698J</t>
  </si>
  <si>
    <t>A126054594L</t>
  </si>
  <si>
    <t>A126026082K</t>
  </si>
  <si>
    <t>A126088290J</t>
  </si>
  <si>
    <t>A126057186F</t>
  </si>
  <si>
    <t>A126024786W</t>
  </si>
  <si>
    <t>A126086994V</t>
  </si>
  <si>
    <t>A126055890X</t>
  </si>
  <si>
    <t>A126024138X</t>
  </si>
  <si>
    <t>A126086346W</t>
  </si>
  <si>
    <t>A126055242A</t>
  </si>
  <si>
    <t>A126022842T</t>
  </si>
  <si>
    <t>A126085050T</t>
  </si>
  <si>
    <t>A126053946L</t>
  </si>
  <si>
    <t>A126022198R</t>
  </si>
  <si>
    <t>A126084406A</t>
  </si>
  <si>
    <t>A126053302F</t>
  </si>
  <si>
    <t>A126026734F</t>
  </si>
  <si>
    <t>A126088942C</t>
  </si>
  <si>
    <t>A126057838A</t>
  </si>
  <si>
    <t>A126025438V</t>
  </si>
  <si>
    <t>A126087646T</t>
  </si>
  <si>
    <t>A126056542W</t>
  </si>
  <si>
    <t>A126023494A</t>
  </si>
  <si>
    <t>A126085702L</t>
  </si>
  <si>
    <t>A126054598W</t>
  </si>
  <si>
    <t>A126026086V</t>
  </si>
  <si>
    <t>A126088294T</t>
  </si>
  <si>
    <t>A126057190W</t>
  </si>
  <si>
    <t>A126024790L</t>
  </si>
  <si>
    <t>A126086998C</t>
  </si>
  <si>
    <t>A126055894J</t>
  </si>
  <si>
    <t>A126024142R</t>
  </si>
  <si>
    <t>A126086350L</t>
  </si>
  <si>
    <t>A126055246K</t>
  </si>
  <si>
    <t>A126022846A</t>
  </si>
  <si>
    <t>A126085054A</t>
  </si>
  <si>
    <t>A126053950C</t>
  </si>
  <si>
    <t>A126022226L</t>
  </si>
  <si>
    <t>A126084434K</t>
  </si>
  <si>
    <t>A126053330R</t>
  </si>
  <si>
    <t>A126026762R</t>
  </si>
  <si>
    <t>A126088970L</t>
  </si>
  <si>
    <t>A126057866K</t>
  </si>
  <si>
    <t>A126025466C</t>
  </si>
  <si>
    <t>A126087674A</t>
  </si>
  <si>
    <t>A126056570F</t>
  </si>
  <si>
    <t>A126023522X</t>
  </si>
  <si>
    <t>A126085730W</t>
  </si>
  <si>
    <t>A126054626V</t>
  </si>
  <si>
    <t>A126026114T</t>
  </si>
  <si>
    <t>A126088322R</t>
  </si>
  <si>
    <t>A126057218L</t>
  </si>
  <si>
    <t>A126024818C</t>
  </si>
  <si>
    <t>A126087026C</t>
  </si>
  <si>
    <t>A126055922F</t>
  </si>
  <si>
    <t>A126024170X</t>
  </si>
  <si>
    <t>A126086378R</t>
  </si>
  <si>
    <t>A126055274V</t>
  </si>
  <si>
    <t>A126022874K</t>
  </si>
  <si>
    <t>A126085082K</t>
  </si>
  <si>
    <t>A126053978F</t>
  </si>
  <si>
    <t>A126022202V</t>
  </si>
  <si>
    <t>A126084410T</t>
  </si>
  <si>
    <t>A126053306R</t>
  </si>
  <si>
    <t>A126026738R</t>
  </si>
  <si>
    <t>A126088946L</t>
  </si>
  <si>
    <t>A126057842T</t>
  </si>
  <si>
    <t>A126025442K</t>
  </si>
  <si>
    <t>A126087650J</t>
  </si>
  <si>
    <t>A126056546F</t>
  </si>
  <si>
    <t>A126023498K</t>
  </si>
  <si>
    <t>A126085706W</t>
  </si>
  <si>
    <t>A126054602A</t>
  </si>
  <si>
    <t>A126026090K</t>
  </si>
  <si>
    <t>A126088298A</t>
  </si>
  <si>
    <t>A126057194F</t>
  </si>
  <si>
    <t>A126024794W</t>
  </si>
  <si>
    <t>A126087002K</t>
  </si>
  <si>
    <t>A126055898T</t>
  </si>
  <si>
    <t>A126024146X</t>
  </si>
  <si>
    <t>A126086354W</t>
  </si>
  <si>
    <t>A126055250A</t>
  </si>
  <si>
    <t>A126022850T</t>
  </si>
  <si>
    <t>A126085058K</t>
  </si>
  <si>
    <t>A126053954L</t>
  </si>
  <si>
    <t>A126022230C</t>
  </si>
  <si>
    <t>A126084438V</t>
  </si>
  <si>
    <t>A126053334X</t>
  </si>
  <si>
    <t>A126026766X</t>
  </si>
  <si>
    <t>A126088974W</t>
  </si>
  <si>
    <t>A126057870A</t>
  </si>
  <si>
    <t>A126025470V</t>
  </si>
  <si>
    <t>A126087678K</t>
  </si>
  <si>
    <t>A126056574R</t>
  </si>
  <si>
    <t>A126023526J</t>
  </si>
  <si>
    <t>A126085734F</t>
  </si>
  <si>
    <t>A126054630K</t>
  </si>
  <si>
    <t>A126026118A</t>
  </si>
  <si>
    <t>A126088326X</t>
  </si>
  <si>
    <t>A126057222C</t>
  </si>
  <si>
    <t>A126024822V</t>
  </si>
  <si>
    <t>A126087030V</t>
  </si>
  <si>
    <t>A126055926R</t>
  </si>
  <si>
    <t>A126024174J</t>
  </si>
  <si>
    <t>A126086382F</t>
  </si>
  <si>
    <t>A126055278C</t>
  </si>
  <si>
    <t>A126022878V</t>
  </si>
  <si>
    <t>A126085086V</t>
  </si>
  <si>
    <t>A126053982W</t>
  </si>
  <si>
    <t>A126027418W</t>
  </si>
  <si>
    <t>A126089626V</t>
  </si>
  <si>
    <t>A126058522X</t>
  </si>
  <si>
    <t>A126031954C</t>
  </si>
  <si>
    <t>A126094162C</t>
  </si>
  <si>
    <t>A126063058A</t>
  </si>
  <si>
    <t>A126030658T</t>
  </si>
  <si>
    <t>A126092866R</t>
  </si>
  <si>
    <t>A126061762V</t>
  </si>
  <si>
    <t>A126028714J</t>
  </si>
  <si>
    <t>A126090922K</t>
  </si>
  <si>
    <t>A126059818C</t>
  </si>
  <si>
    <t>A126031306F</t>
  </si>
  <si>
    <t>A126093514C</t>
  </si>
  <si>
    <t>A126062410J</t>
  </si>
  <si>
    <t>A126030010A</t>
  </si>
  <si>
    <t>A126092218T</t>
  </si>
  <si>
    <t>A126061114W</t>
  </si>
  <si>
    <t>A126029362J</t>
  </si>
  <si>
    <t>A126091570K</t>
  </si>
  <si>
    <t>A126060466J</t>
  </si>
  <si>
    <t>A126028066W</t>
  </si>
  <si>
    <t>A126090274X</t>
  </si>
  <si>
    <t>A126059170X</t>
  </si>
  <si>
    <t>A126027430L</t>
  </si>
  <si>
    <t>A126089638C</t>
  </si>
  <si>
    <t>A126058534J</t>
  </si>
  <si>
    <t>A126031966L</t>
  </si>
  <si>
    <t>A126094174L</t>
  </si>
  <si>
    <t>A126063070T</t>
  </si>
  <si>
    <t>A126030670J</t>
  </si>
  <si>
    <t>A126092878X</t>
  </si>
  <si>
    <t>A126061774C</t>
  </si>
  <si>
    <t>A126028726T</t>
  </si>
  <si>
    <t>A126090934V</t>
  </si>
  <si>
    <t>A126059830V</t>
  </si>
  <si>
    <t>A126031318R</t>
  </si>
  <si>
    <t>A126093526L</t>
  </si>
  <si>
    <t>A126062422T</t>
  </si>
  <si>
    <t>A126030022K</t>
  </si>
  <si>
    <t>A126092230J</t>
  </si>
  <si>
    <t>A126061126F</t>
  </si>
  <si>
    <t>A126029374T</t>
  </si>
  <si>
    <t>A126091582V</t>
  </si>
  <si>
    <t>A126060478T</t>
  </si>
  <si>
    <t>A126028078F</t>
  </si>
  <si>
    <t>A126090286J</t>
  </si>
  <si>
    <t>A126059182J</t>
  </si>
  <si>
    <t>A126027398X</t>
  </si>
  <si>
    <t>A126089606K</t>
  </si>
  <si>
    <t>A126058502R</t>
  </si>
  <si>
    <t>A126031934V</t>
  </si>
  <si>
    <t>A126094142V</t>
  </si>
  <si>
    <t>A126063038T</t>
  </si>
  <si>
    <t>A126030638J</t>
  </si>
  <si>
    <t>A126092846F</t>
  </si>
  <si>
    <t>A126061742K</t>
  </si>
  <si>
    <t>A126028694K</t>
  </si>
  <si>
    <t>A126090902A</t>
  </si>
  <si>
    <t>A126059798F</t>
  </si>
  <si>
    <t>A126031286J</t>
  </si>
  <si>
    <t>A126093494F</t>
  </si>
  <si>
    <t>A126062390K</t>
  </si>
  <si>
    <t>A126029990W</t>
  </si>
  <si>
    <t>A126092198V</t>
  </si>
  <si>
    <t>A126061094X</t>
  </si>
  <si>
    <t>A126029342X</t>
  </si>
  <si>
    <t>A126091550A</t>
  </si>
  <si>
    <t>A126060446X</t>
  </si>
  <si>
    <t>A126028046L</t>
  </si>
  <si>
    <t>A126090254R</t>
  </si>
  <si>
    <t>A126059150R</t>
  </si>
  <si>
    <t>A126027434W</t>
  </si>
  <si>
    <t>A126089642V</t>
  </si>
  <si>
    <t>A126058538T</t>
  </si>
  <si>
    <t>A126031970C</t>
  </si>
  <si>
    <t>A126094178W</t>
  </si>
  <si>
    <t>A126063074A</t>
  </si>
  <si>
    <t>A126030674T</t>
  </si>
  <si>
    <t>A126092882R</t>
  </si>
  <si>
    <t>A126061778L</t>
  </si>
  <si>
    <t>A126028730J</t>
  </si>
  <si>
    <t>A126090938C</t>
  </si>
  <si>
    <t>A126059834C</t>
  </si>
  <si>
    <t>A126031322F</t>
  </si>
  <si>
    <t>A126093530C</t>
  </si>
  <si>
    <t>A126062426A</t>
  </si>
  <si>
    <t>A126030026V</t>
  </si>
  <si>
    <t>A126092234T</t>
  </si>
  <si>
    <t>A126061130W</t>
  </si>
  <si>
    <t>A126029378A</t>
  </si>
  <si>
    <t>A126091586C</t>
  </si>
  <si>
    <t>A126060482J</t>
  </si>
  <si>
    <t>A126028082W</t>
  </si>
  <si>
    <t>&gt; 45-64 years ;  Two or more job offers ;  &gt;&gt; Waiting to start a part-time job ;  &gt; Males ;</t>
  </si>
  <si>
    <t>&gt; 45-64 years ;  Two or more job offers ;  &gt;&gt; Waiting to start a part-time job ;  &gt; Females ;</t>
  </si>
  <si>
    <t>&gt; 45-64 years ;  Had worked before ;  Unemployed total ;  Persons ;</t>
  </si>
  <si>
    <t>&gt; 45-64 years ;  Had worked before ;  Unemployed total ;  &gt; Males ;</t>
  </si>
  <si>
    <t>&gt; 45-64 years ;  Had worked before ;  Unemployed total ;  &gt; Females ;</t>
  </si>
  <si>
    <t>&gt; 45-64 years ;  Had worked before ;  &gt; Looked for full-time work ;  Persons ;</t>
  </si>
  <si>
    <t>&gt; 45-64 years ;  Had worked before ;  &gt; Looked for full-time work ;  &gt; Males ;</t>
  </si>
  <si>
    <t>&gt; 45-64 years ;  Had worked before ;  &gt; Looked for full-time work ;  &gt; Females ;</t>
  </si>
  <si>
    <t>&gt; 45-64 years ;  Had worked before ;  &gt;&gt; Looked for both full-time and part-time work ;  Persons ;</t>
  </si>
  <si>
    <t>&gt; 45-64 years ;  Had worked before ;  &gt;&gt; Looked for both full-time and part-time work ;  &gt; Males ;</t>
  </si>
  <si>
    <t>&gt; 45-64 years ;  Had worked before ;  &gt;&gt; Looked for both full-time and part-time work ;  &gt; Females ;</t>
  </si>
  <si>
    <t>&gt; 45-64 years ;  Had worked before ;  &gt;&gt; Looked for only full-time work ;  Persons ;</t>
  </si>
  <si>
    <t>&gt; 45-64 years ;  Had worked before ;  &gt;&gt; Looked for only full-time work ;  &gt; Males ;</t>
  </si>
  <si>
    <t>&gt; 45-64 years ;  Had worked before ;  &gt;&gt; Looked for only full-time work ;  &gt; Females ;</t>
  </si>
  <si>
    <t>&gt; 45-64 years ;  Had worked before ;  &gt;&gt; Waiting to start a full-time job ;  Persons ;</t>
  </si>
  <si>
    <t>&gt; 45-64 years ;  Had worked before ;  &gt;&gt; Waiting to start a full-time job ;  &gt; Males ;</t>
  </si>
  <si>
    <t>&gt; 45-64 years ;  Had worked before ;  &gt;&gt; Waiting to start a full-time job ;  &gt; Females ;</t>
  </si>
  <si>
    <t>&gt; 45-64 years ;  Had worked before ;  &gt; Looked for part-time work ;  Persons ;</t>
  </si>
  <si>
    <t>&gt; 45-64 years ;  Had worked before ;  &gt; Looked for part-time work ;  &gt; Males ;</t>
  </si>
  <si>
    <t>&gt; 45-64 years ;  Had worked before ;  &gt; Looked for part-time work ;  &gt; Females ;</t>
  </si>
  <si>
    <t>&gt; 45-64 years ;  Had worked before ;  &gt;&gt; Looked for only part-time work ;  Persons ;</t>
  </si>
  <si>
    <t>&gt; 45-64 years ;  Had worked before ;  &gt;&gt; Looked for only part-time work ;  &gt; Males ;</t>
  </si>
  <si>
    <t>&gt; 45-64 years ;  Had worked before ;  &gt;&gt; Looked for only part-time work ;  &gt; Females ;</t>
  </si>
  <si>
    <t>&gt; 45-64 years ;  Had worked before ;  &gt;&gt; Waiting to start a part-time job ;  Persons ;</t>
  </si>
  <si>
    <t>&gt; 45-64 years ;  Had worked before ;  &gt;&gt; Waiting to start a part-time job ;  &gt; Males ;</t>
  </si>
  <si>
    <t>&gt; 45-64 years ;  Had worked before ;  &gt;&gt; Waiting to start a part-time job ;  &gt; Females ;</t>
  </si>
  <si>
    <t>&gt; 45-64 years ;  &gt; Waiting to start or return to a job already obtained ;  Unemployed total ;  Persons ;</t>
  </si>
  <si>
    <t>&gt; 45-64 years ;  &gt; Waiting to start or return to a job already obtained ;  Unemployed total ;  &gt; Males ;</t>
  </si>
  <si>
    <t>&gt; 45-64 years ;  &gt; Waiting to start or return to a job already obtained ;  Unemployed total ;  &gt; Females ;</t>
  </si>
  <si>
    <t>&gt; 45-64 years ;  &gt; Waiting to start or return to a job already obtained ;  &gt; Looked for full-time work ;  Persons ;</t>
  </si>
  <si>
    <t>&gt; 45-64 years ;  &gt; Waiting to start or return to a job already obtained ;  &gt; Looked for full-time work ;  &gt; Males ;</t>
  </si>
  <si>
    <t>&gt; 45-64 years ;  &gt; Waiting to start or return to a job already obtained ;  &gt; Looked for full-time work ;  &gt; Females ;</t>
  </si>
  <si>
    <t>&gt; 45-64 years ;  &gt; Waiting to start or return to a job already obtained ;  &gt;&gt; Looked for both full-time and part-time work ;  Persons ;</t>
  </si>
  <si>
    <t>&gt; 45-64 years ;  &gt; Waiting to start or return to a job already obtained ;  &gt;&gt; Looked for both full-time and part-time work ;  &gt; Males ;</t>
  </si>
  <si>
    <t>&gt; 45-64 years ;  &gt; Waiting to start or return to a job already obtained ;  &gt;&gt; Looked for both full-time and part-time work ;  &gt; Females ;</t>
  </si>
  <si>
    <t>&gt; 45-64 years ;  &gt; Waiting to start or return to a job already obtained ;  &gt;&gt; Looked for only full-time work ;  Persons ;</t>
  </si>
  <si>
    <t>&gt; 45-64 years ;  &gt; Waiting to start or return to a job already obtained ;  &gt;&gt; Looked for only full-time work ;  &gt; Males ;</t>
  </si>
  <si>
    <t>&gt; 45-64 years ;  &gt; Waiting to start or return to a job already obtained ;  &gt;&gt; Looked for only full-time work ;  &gt; Females ;</t>
  </si>
  <si>
    <t>&gt; 45-64 years ;  &gt; Waiting to start or return to a job already obtained ;  &gt;&gt; Waiting to start a full-time job ;  Persons ;</t>
  </si>
  <si>
    <t>&gt; 45-64 years ;  &gt; Waiting to start or return to a job already obtained ;  &gt;&gt; Waiting to start a full-time job ;  &gt; Males ;</t>
  </si>
  <si>
    <t>&gt; 45-64 years ;  &gt; Waiting to start or return to a job already obtained ;  &gt;&gt; Waiting to start a full-time job ;  &gt; Females ;</t>
  </si>
  <si>
    <t>&gt; 45-64 years ;  &gt; Waiting to start or return to a job already obtained ;  &gt; Looked for part-time work ;  Persons ;</t>
  </si>
  <si>
    <t>&gt; 45-64 years ;  &gt; Waiting to start or return to a job already obtained ;  &gt; Looked for part-time work ;  &gt; Males ;</t>
  </si>
  <si>
    <t>&gt; 45-64 years ;  &gt; Waiting to start or return to a job already obtained ;  &gt; Looked for part-time work ;  &gt; Females ;</t>
  </si>
  <si>
    <t>&gt; 45-64 years ;  &gt; Waiting to start or return to a job already obtained ;  &gt;&gt; Looked for only part-time work ;  Persons ;</t>
  </si>
  <si>
    <t>&gt; 45-64 years ;  &gt; Waiting to start or return to a job already obtained ;  &gt;&gt; Looked for only part-time work ;  &gt; Males ;</t>
  </si>
  <si>
    <t>&gt; 45-64 years ;  &gt; Waiting to start or return to a job already obtained ;  &gt;&gt; Looked for only part-time work ;  &gt; Females ;</t>
  </si>
  <si>
    <t>&gt; 45-64 years ;  &gt; Waiting to start or return to a job already obtained ;  &gt;&gt; Waiting to start a part-time job ;  Persons ;</t>
  </si>
  <si>
    <t>&gt; 45-64 years ;  &gt; Waiting to start or return to a job already obtained ;  &gt;&gt; Waiting to start a part-time job ;  &gt; Males ;</t>
  </si>
  <si>
    <t>&gt; 45-64 years ;  &gt; Waiting to start or return to a job already obtained ;  &gt;&gt; Waiting to start a part-time job ;  &gt; Females ;</t>
  </si>
  <si>
    <t>&gt; 45-64 years ;  &gt; Last worked less than 2 years ago ;  Unemployed total ;  Persons ;</t>
  </si>
  <si>
    <t>&gt; 45-64 years ;  &gt; Last worked less than 2 years ago ;  Unemployed total ;  &gt; Males ;</t>
  </si>
  <si>
    <t>&gt; 45-64 years ;  &gt; Last worked less than 2 years ago ;  Unemployed total ;  &gt; Females ;</t>
  </si>
  <si>
    <t>&gt; 45-64 years ;  &gt; Last worked less than 2 years ago ;  &gt; Looked for full-time work ;  Persons ;</t>
  </si>
  <si>
    <t>&gt; 45-64 years ;  &gt; Last worked less than 2 years ago ;  &gt; Looked for full-time work ;  &gt; Males ;</t>
  </si>
  <si>
    <t>&gt; 45-64 years ;  &gt; Last worked less than 2 years ago ;  &gt; Looked for full-time work ;  &gt; Females ;</t>
  </si>
  <si>
    <t>&gt; 45-64 years ;  &gt; Last worked less than 2 years ago ;  &gt;&gt; Looked for both full-time and part-time work ;  Persons ;</t>
  </si>
  <si>
    <t>&gt; 45-64 years ;  &gt; Last worked less than 2 years ago ;  &gt;&gt; Looked for both full-time and part-time work ;  &gt; Males ;</t>
  </si>
  <si>
    <t>&gt; 45-64 years ;  &gt; Last worked less than 2 years ago ;  &gt;&gt; Looked for both full-time and part-time work ;  &gt; Females ;</t>
  </si>
  <si>
    <t>&gt; 45-64 years ;  &gt; Last worked less than 2 years ago ;  &gt;&gt; Looked for only full-time work ;  Persons ;</t>
  </si>
  <si>
    <t>&gt; 45-64 years ;  &gt; Last worked less than 2 years ago ;  &gt;&gt; Looked for only full-time work ;  &gt; Males ;</t>
  </si>
  <si>
    <t>&gt; 45-64 years ;  &gt; Last worked less than 2 years ago ;  &gt;&gt; Looked for only full-time work ;  &gt; Females ;</t>
  </si>
  <si>
    <t>&gt; 45-64 years ;  &gt; Last worked less than 2 years ago ;  &gt; Looked for part-time work ;  Persons ;</t>
  </si>
  <si>
    <t>&gt; 45-64 years ;  &gt; Last worked less than 2 years ago ;  &gt; Looked for part-time work ;  &gt; Males ;</t>
  </si>
  <si>
    <t>&gt; 45-64 years ;  &gt; Last worked less than 2 years ago ;  &gt; Looked for part-time work ;  &gt; Females ;</t>
  </si>
  <si>
    <t>&gt; 45-64 years ;  &gt; Last worked less than 2 years ago ;  &gt;&gt; Looked for only part-time work ;  Persons ;</t>
  </si>
  <si>
    <t>&gt; 45-64 years ;  &gt; Last worked less than 2 years ago ;  &gt;&gt; Looked for only part-time work ;  &gt; Males ;</t>
  </si>
  <si>
    <t>&gt; 45-64 years ;  &gt; Last worked less than 2 years ago ;  &gt;&gt; Looked for only part-time work ;  &gt; Females ;</t>
  </si>
  <si>
    <t>&gt; 45-64 years ;  &gt; Last worked 2 years or more ago ;  Unemployed total ;  Persons ;</t>
  </si>
  <si>
    <t>&gt; 45-64 years ;  &gt; Last worked 2 years or more ago ;  Unemployed total ;  &gt; Males ;</t>
  </si>
  <si>
    <t>&gt; 45-64 years ;  &gt; Last worked 2 years or more ago ;  Unemployed total ;  &gt; Females ;</t>
  </si>
  <si>
    <t>&gt; 45-64 years ;  &gt; Last worked 2 years or more ago ;  &gt; Looked for full-time work ;  Persons ;</t>
  </si>
  <si>
    <t>&gt; 45-64 years ;  &gt; Last worked 2 years or more ago ;  &gt; Looked for full-time work ;  &gt; Males ;</t>
  </si>
  <si>
    <t>&gt; 45-64 years ;  &gt; Last worked 2 years or more ago ;  &gt; Looked for full-time work ;  &gt; Females ;</t>
  </si>
  <si>
    <t>&gt; 45-64 years ;  &gt; Last worked 2 years or more ago ;  &gt;&gt; Looked for both full-time and part-time work ;  Persons ;</t>
  </si>
  <si>
    <t>&gt; 45-64 years ;  &gt; Last worked 2 years or more ago ;  &gt;&gt; Looked for both full-time and part-time work ;  &gt; Males ;</t>
  </si>
  <si>
    <t>&gt; 45-64 years ;  &gt; Last worked 2 years or more ago ;  &gt;&gt; Looked for both full-time and part-time work ;  &gt; Females ;</t>
  </si>
  <si>
    <t>&gt; 45-64 years ;  &gt; Last worked 2 years or more ago ;  &gt;&gt; Looked for only full-time work ;  Persons ;</t>
  </si>
  <si>
    <t>&gt; 45-64 years ;  &gt; Last worked 2 years or more ago ;  &gt;&gt; Looked for only full-time work ;  &gt; Males ;</t>
  </si>
  <si>
    <t>&gt; 45-64 years ;  &gt; Last worked 2 years or more ago ;  &gt;&gt; Looked for only full-time work ;  &gt; Females ;</t>
  </si>
  <si>
    <t>&gt; 45-64 years ;  &gt; Last worked 2 years or more ago ;  &gt; Looked for part-time work ;  Persons ;</t>
  </si>
  <si>
    <t>&gt; 45-64 years ;  &gt; Last worked 2 years or more ago ;  &gt; Looked for part-time work ;  &gt; Males ;</t>
  </si>
  <si>
    <t>&gt; 45-64 years ;  &gt; Last worked 2 years or more ago ;  &gt; Looked for part-time work ;  &gt; Females ;</t>
  </si>
  <si>
    <t>&gt; 45-64 years ;  &gt; Last worked 2 years or more ago ;  &gt;&gt; Looked for only part-time work ;  Persons ;</t>
  </si>
  <si>
    <t>&gt; 45-64 years ;  &gt; Last worked 2 years or more ago ;  &gt;&gt; Looked for only part-time work ;  &gt; Males ;</t>
  </si>
  <si>
    <t>&gt; 45-64 years ;  &gt; Last worked 2 years or more ago ;  &gt;&gt; Looked for only part-time work ;  &gt; Females ;</t>
  </si>
  <si>
    <t>&gt; 45-64 years ;  Had never worked before ;  Unemployed total ;  Persons ;</t>
  </si>
  <si>
    <t>&gt; 45-64 years ;  Had never worked before ;  Unemployed total ;  &gt; Males ;</t>
  </si>
  <si>
    <t>&gt; 45-64 years ;  Had never worked before ;  Unemployed total ;  &gt; Females ;</t>
  </si>
  <si>
    <t>&gt; 45-64 years ;  Had never worked before ;  &gt; Looked for full-time work ;  Persons ;</t>
  </si>
  <si>
    <t>&gt; 45-64 years ;  Had never worked before ;  &gt; Looked for full-time work ;  &gt; Males ;</t>
  </si>
  <si>
    <t>&gt; 45-64 years ;  Had never worked before ;  &gt; Looked for full-time work ;  &gt; Females ;</t>
  </si>
  <si>
    <t>&gt; 45-64 years ;  Had never worked before ;  &gt;&gt; Looked for both full-time and part-time work ;  Persons ;</t>
  </si>
  <si>
    <t>&gt; 45-64 years ;  Had never worked before ;  &gt;&gt; Looked for both full-time and part-time work ;  &gt; Males ;</t>
  </si>
  <si>
    <t>&gt; 45-64 years ;  Had never worked before ;  &gt;&gt; Looked for both full-time and part-time work ;  &gt; Females ;</t>
  </si>
  <si>
    <t>&gt; 45-64 years ;  Had never worked before ;  &gt;&gt; Looked for only full-time work ;  Persons ;</t>
  </si>
  <si>
    <t>&gt; 45-64 years ;  Had never worked before ;  &gt;&gt; Looked for only full-time work ;  &gt; Males ;</t>
  </si>
  <si>
    <t>&gt; 45-64 years ;  Had never worked before ;  &gt;&gt; Looked for only full-time work ;  &gt; Females ;</t>
  </si>
  <si>
    <t>&gt; 45-64 years ;  Had never worked before ;  &gt;&gt; Waiting to start a full-time job ;  Persons ;</t>
  </si>
  <si>
    <t>&gt; 45-64 years ;  Had never worked before ;  &gt;&gt; Waiting to start a full-time job ;  &gt; Males ;</t>
  </si>
  <si>
    <t>&gt; 45-64 years ;  Had never worked before ;  &gt;&gt; Waiting to start a full-time job ;  &gt; Females ;</t>
  </si>
  <si>
    <t>&gt; 45-64 years ;  Had never worked before ;  &gt; Looked for part-time work ;  Persons ;</t>
  </si>
  <si>
    <t>&gt; 45-64 years ;  Had never worked before ;  &gt; Looked for part-time work ;  &gt; Males ;</t>
  </si>
  <si>
    <t>&gt; 45-64 years ;  Had never worked before ;  &gt; Looked for part-time work ;  &gt; Females ;</t>
  </si>
  <si>
    <t>&gt; 45-64 years ;  Had never worked before ;  &gt;&gt; Looked for only part-time work ;  Persons ;</t>
  </si>
  <si>
    <t>&gt; 45-64 years ;  Had never worked before ;  &gt;&gt; Looked for only part-time work ;  &gt; Males ;</t>
  </si>
  <si>
    <t>&gt; 45-64 years ;  Had never worked before ;  &gt;&gt; Looked for only part-time work ;  &gt; Females ;</t>
  </si>
  <si>
    <t>&gt; 45-64 years ;  Had never worked before ;  &gt;&gt; Waiting to start a part-time job ;  Persons ;</t>
  </si>
  <si>
    <t>&gt; 45-64 years ;  Had never worked before ;  &gt;&gt; Waiting to start a part-time job ;  &gt; Males ;</t>
  </si>
  <si>
    <t>&gt; 45-64 years ;  Had never worked before ;  &gt;&gt; Waiting to start a part-time job ;  &gt; Females ;</t>
  </si>
  <si>
    <t>&gt; 45-64 years ;  &gt; Waiting to start first job already obtained ;  Unemployed total ;  Persons ;</t>
  </si>
  <si>
    <t>&gt; 45-64 years ;  &gt; Waiting to start first job already obtained ;  Unemployed total ;  &gt; Males ;</t>
  </si>
  <si>
    <t>&gt; 45-64 years ;  &gt; Waiting to start first job already obtained ;  Unemployed total ;  &gt; Females ;</t>
  </si>
  <si>
    <t>&gt; 45-64 years ;  &gt; Waiting to start first job already obtained ;  &gt; Looked for full-time work ;  Persons ;</t>
  </si>
  <si>
    <t>&gt; 45-64 years ;  &gt; Waiting to start first job already obtained ;  &gt; Looked for full-time work ;  &gt; Males ;</t>
  </si>
  <si>
    <t>&gt; 45-64 years ;  &gt; Waiting to start first job already obtained ;  &gt; Looked for full-time work ;  &gt; Females ;</t>
  </si>
  <si>
    <t>&gt; 45-64 years ;  &gt; Waiting to start first job already obtained ;  &gt;&gt; Looked for both full-time and part-time work ;  Persons ;</t>
  </si>
  <si>
    <t>&gt; 45-64 years ;  &gt; Waiting to start first job already obtained ;  &gt;&gt; Looked for both full-time and part-time work ;  &gt; Males ;</t>
  </si>
  <si>
    <t>&gt; 45-64 years ;  &gt; Waiting to start first job already obtained ;  &gt;&gt; Looked for both full-time and part-time work ;  &gt; Females ;</t>
  </si>
  <si>
    <t>&gt; 45-64 years ;  &gt; Waiting to start first job already obtained ;  &gt;&gt; Looked for only full-time work ;  Persons ;</t>
  </si>
  <si>
    <t>&gt; 45-64 years ;  &gt; Waiting to start first job already obtained ;  &gt;&gt; Looked for only full-time work ;  &gt; Males ;</t>
  </si>
  <si>
    <t>&gt; 45-64 years ;  &gt; Waiting to start first job already obtained ;  &gt;&gt; Looked for only full-time work ;  &gt; Females ;</t>
  </si>
  <si>
    <t>&gt; 45-64 years ;  &gt; Waiting to start first job already obtained ;  &gt;&gt; Waiting to start a full-time job ;  Persons ;</t>
  </si>
  <si>
    <t>&gt; 45-64 years ;  &gt; Waiting to start first job already obtained ;  &gt;&gt; Waiting to start a full-time job ;  &gt; Males ;</t>
  </si>
  <si>
    <t>&gt; 45-64 years ;  &gt; Waiting to start first job already obtained ;  &gt;&gt; Waiting to start a full-time job ;  &gt; Females ;</t>
  </si>
  <si>
    <t>&gt; 45-64 years ;  &gt; Waiting to start first job already obtained ;  &gt; Looked for part-time work ;  Persons ;</t>
  </si>
  <si>
    <t>&gt; 45-64 years ;  &gt; Waiting to start first job already obtained ;  &gt; Looked for part-time work ;  &gt; Males ;</t>
  </si>
  <si>
    <t>&gt; 45-64 years ;  &gt; Waiting to start first job already obtained ;  &gt; Looked for part-time work ;  &gt; Females ;</t>
  </si>
  <si>
    <t>&gt; 45-64 years ;  &gt; Waiting to start first job already obtained ;  &gt;&gt; Looked for only part-time work ;  Persons ;</t>
  </si>
  <si>
    <t>&gt; 45-64 years ;  &gt; Waiting to start first job already obtained ;  &gt;&gt; Looked for only part-time work ;  &gt; Males ;</t>
  </si>
  <si>
    <t>&gt; 45-64 years ;  &gt; Waiting to start first job already obtained ;  &gt;&gt; Looked for only part-time work ;  &gt; Females ;</t>
  </si>
  <si>
    <t>&gt; 45-64 years ;  &gt; Waiting to start first job already obtained ;  &gt;&gt; Waiting to start a part-time job ;  Persons ;</t>
  </si>
  <si>
    <t>&gt; 45-64 years ;  &gt; Waiting to start first job already obtained ;  &gt;&gt; Waiting to start a part-time job ;  &gt; Males ;</t>
  </si>
  <si>
    <t>&gt; 45-64 years ;  &gt; Waiting to start first job already obtained ;  &gt;&gt; Waiting to start a part-time job ;  &gt; Females ;</t>
  </si>
  <si>
    <t>&gt; 45-64 years ;  &gt; Looking for first job ;  Unemployed total ;  Persons ;</t>
  </si>
  <si>
    <t>&gt; 45-64 years ;  &gt; Looking for first job ;  Unemployed total ;  &gt; Males ;</t>
  </si>
  <si>
    <t>&gt; 45-64 years ;  &gt; Looking for first job ;  Unemployed total ;  &gt; Females ;</t>
  </si>
  <si>
    <t>&gt; 45-64 years ;  &gt; Looking for first job ;  &gt; Looked for full-time work ;  Persons ;</t>
  </si>
  <si>
    <t>&gt; 45-64 years ;  &gt; Looking for first job ;  &gt; Looked for full-time work ;  &gt; Males ;</t>
  </si>
  <si>
    <t>&gt; 45-64 years ;  &gt; Looking for first job ;  &gt; Looked for full-time work ;  &gt; Females ;</t>
  </si>
  <si>
    <t>&gt; 45-64 years ;  &gt; Looking for first job ;  &gt;&gt; Looked for both full-time and part-time work ;  Persons ;</t>
  </si>
  <si>
    <t>&gt; 45-64 years ;  &gt; Looking for first job ;  &gt;&gt; Looked for both full-time and part-time work ;  &gt; Males ;</t>
  </si>
  <si>
    <t>&gt; 45-64 years ;  &gt; Looking for first job ;  &gt;&gt; Looked for both full-time and part-time work ;  &gt; Females ;</t>
  </si>
  <si>
    <t>&gt; 45-64 years ;  &gt; Looking for first job ;  &gt;&gt; Looked for only full-time work ;  Persons ;</t>
  </si>
  <si>
    <t>&gt; 45-64 years ;  &gt; Looking for first job ;  &gt;&gt; Looked for only full-time work ;  &gt; Males ;</t>
  </si>
  <si>
    <t>&gt; 45-64 years ;  &gt; Looking for first job ;  &gt;&gt; Looked for only full-time work ;  &gt; Females ;</t>
  </si>
  <si>
    <t>&gt; 45-64 years ;  &gt; Looking for first job ;  &gt; Looked for part-time work ;  Persons ;</t>
  </si>
  <si>
    <t>&gt; 45-64 years ;  &gt; Looking for first job ;  &gt; Looked for part-time work ;  &gt; Males ;</t>
  </si>
  <si>
    <t>&gt; 45-64 years ;  &gt; Looking for first job ;  &gt; Looked for part-time work ;  &gt; Females ;</t>
  </si>
  <si>
    <t>&gt; 45-64 years ;  &gt; Looking for first job ;  &gt;&gt; Looked for only part-time work ;  Persons ;</t>
  </si>
  <si>
    <t>&gt; 45-64 years ;  &gt; Looking for first job ;  &gt;&gt; Looked for only part-time work ;  &gt; Males ;</t>
  </si>
  <si>
    <t>&gt; 45-64 years ;  &gt; Looking for first job ;  &gt;&gt; Looked for only part-time work ;  &gt; Females ;</t>
  </si>
  <si>
    <t>&gt; 45-64 years ;  Less than 1 year looking for work ;  Unemployed total ;  Persons ;</t>
  </si>
  <si>
    <t>&gt; 45-64 years ;  Less than 1 year looking for work ;  Unemployed total ;  &gt; Males ;</t>
  </si>
  <si>
    <t>&gt; 45-64 years ;  Less than 1 year looking for work ;  Unemployed total ;  &gt; Females ;</t>
  </si>
  <si>
    <t>&gt; 45-64 years ;  Less than 1 year looking for work ;  &gt; Looked for full-time work ;  Persons ;</t>
  </si>
  <si>
    <t>&gt; 45-64 years ;  Less than 1 year looking for work ;  &gt; Looked for full-time work ;  &gt; Males ;</t>
  </si>
  <si>
    <t>&gt; 45-64 years ;  Less than 1 year looking for work ;  &gt; Looked for full-time work ;  &gt; Females ;</t>
  </si>
  <si>
    <t>&gt; 45-64 years ;  Less than 1 year looking for work ;  &gt;&gt; Looked for both full-time and part-time work ;  Persons ;</t>
  </si>
  <si>
    <t>&gt; 45-64 years ;  Less than 1 year looking for work ;  &gt;&gt; Looked for both full-time and part-time work ;  &gt; Males ;</t>
  </si>
  <si>
    <t>&gt; 45-64 years ;  Less than 1 year looking for work ;  &gt;&gt; Looked for both full-time and part-time work ;  &gt; Females ;</t>
  </si>
  <si>
    <t>&gt; 45-64 years ;  Less than 1 year looking for work ;  &gt;&gt; Looked for only full-time work ;  Persons ;</t>
  </si>
  <si>
    <t>&gt; 45-64 years ;  Less than 1 year looking for work ;  &gt;&gt; Looked for only full-time work ;  &gt; Males ;</t>
  </si>
  <si>
    <t>&gt; 45-64 years ;  Less than 1 year looking for work ;  &gt;&gt; Looked for only full-time work ;  &gt; Females ;</t>
  </si>
  <si>
    <t>&gt; 45-64 years ;  Less than 1 year looking for work ;  &gt;&gt; Waiting to start a full-time job ;  Persons ;</t>
  </si>
  <si>
    <t>&gt; 45-64 years ;  Less than 1 year looking for work ;  &gt;&gt; Waiting to start a full-time job ;  &gt; Males ;</t>
  </si>
  <si>
    <t>&gt; 45-64 years ;  Less than 1 year looking for work ;  &gt;&gt; Waiting to start a full-time job ;  &gt; Females ;</t>
  </si>
  <si>
    <t>&gt; 45-64 years ;  Less than 1 year looking for work ;  &gt; Looked for part-time work ;  Persons ;</t>
  </si>
  <si>
    <t>&gt; 45-64 years ;  Less than 1 year looking for work ;  &gt; Looked for part-time work ;  &gt; Males ;</t>
  </si>
  <si>
    <t>&gt; 45-64 years ;  Less than 1 year looking for work ;  &gt; Looked for part-time work ;  &gt; Females ;</t>
  </si>
  <si>
    <t>&gt; 45-64 years ;  Less than 1 year looking for work ;  &gt;&gt; Looked for only part-time work ;  Persons ;</t>
  </si>
  <si>
    <t>&gt; 45-64 years ;  Less than 1 year looking for work ;  &gt;&gt; Looked for only part-time work ;  &gt; Males ;</t>
  </si>
  <si>
    <t>&gt; 45-64 years ;  Less than 1 year looking for work ;  &gt;&gt; Looked for only part-time work ;  &gt; Females ;</t>
  </si>
  <si>
    <t>&gt; 45-64 years ;  Less than 1 year looking for work ;  &gt;&gt; Waiting to start a part-time job ;  Persons ;</t>
  </si>
  <si>
    <t>&gt; 45-64 years ;  Less than 1 year looking for work ;  &gt;&gt; Waiting to start a part-time job ;  &gt; Males ;</t>
  </si>
  <si>
    <t>&gt; 45-64 years ;  Less than 1 year looking for work ;  &gt;&gt; Waiting to start a part-time job ;  &gt; Females ;</t>
  </si>
  <si>
    <t>&gt; 45-64 years ;  &gt; Less than 1 month looking for work ;  Unemployed total ;  Persons ;</t>
  </si>
  <si>
    <t>&gt; 45-64 years ;  &gt; Less than 1 month looking for work ;  Unemployed total ;  &gt; Males ;</t>
  </si>
  <si>
    <t>&gt; 45-64 years ;  &gt; Less than 1 month looking for work ;  Unemployed total ;  &gt; Females ;</t>
  </si>
  <si>
    <t>&gt; 45-64 years ;  &gt; Less than 1 month looking for work ;  &gt; Looked for full-time work ;  Persons ;</t>
  </si>
  <si>
    <t>&gt; 45-64 years ;  &gt; Less than 1 month looking for work ;  &gt; Looked for full-time work ;  &gt; Males ;</t>
  </si>
  <si>
    <t>&gt; 45-64 years ;  &gt; Less than 1 month looking for work ;  &gt; Looked for full-time work ;  &gt; Females ;</t>
  </si>
  <si>
    <t>&gt; 45-64 years ;  &gt; Less than 1 month looking for work ;  &gt;&gt; Looked for both full-time and part-time work ;  Persons ;</t>
  </si>
  <si>
    <t>&gt; 45-64 years ;  &gt; Less than 1 month looking for work ;  &gt;&gt; Looked for both full-time and part-time work ;  &gt; Males ;</t>
  </si>
  <si>
    <t>&gt; 45-64 years ;  &gt; Less than 1 month looking for work ;  &gt;&gt; Looked for both full-time and part-time work ;  &gt; Females ;</t>
  </si>
  <si>
    <t>&gt; 45-64 years ;  &gt; Less than 1 month looking for work ;  &gt;&gt; Looked for only full-time work ;  Persons ;</t>
  </si>
  <si>
    <t>&gt; 45-64 years ;  &gt; Less than 1 month looking for work ;  &gt;&gt; Looked for only full-time work ;  &gt; Males ;</t>
  </si>
  <si>
    <t>&gt; 45-64 years ;  &gt; Less than 1 month looking for work ;  &gt;&gt; Looked for only full-time work ;  &gt; Females ;</t>
  </si>
  <si>
    <t>&gt; 45-64 years ;  &gt; Less than 1 month looking for work ;  &gt;&gt; Waiting to start a full-time job ;  Persons ;</t>
  </si>
  <si>
    <t>&gt; 45-64 years ;  &gt; Less than 1 month looking for work ;  &gt;&gt; Waiting to start a full-time job ;  &gt; Males ;</t>
  </si>
  <si>
    <t>&gt; 45-64 years ;  &gt; Less than 1 month looking for work ;  &gt;&gt; Waiting to start a full-time job ;  &gt; Females ;</t>
  </si>
  <si>
    <t>&gt; 45-64 years ;  &gt; Less than 1 month looking for work ;  &gt; Looked for part-time work ;  Persons ;</t>
  </si>
  <si>
    <t>&gt; 45-64 years ;  &gt; Less than 1 month looking for work ;  &gt; Looked for part-time work ;  &gt; Males ;</t>
  </si>
  <si>
    <t>&gt; 45-64 years ;  &gt; Less than 1 month looking for work ;  &gt; Looked for part-time work ;  &gt; Females ;</t>
  </si>
  <si>
    <t>&gt; 45-64 years ;  &gt; Less than 1 month looking for work ;  &gt;&gt; Looked for only part-time work ;  Persons ;</t>
  </si>
  <si>
    <t>&gt; 45-64 years ;  &gt; Less than 1 month looking for work ;  &gt;&gt; Looked for only part-time work ;  &gt; Males ;</t>
  </si>
  <si>
    <t>&gt; 45-64 years ;  &gt; Less than 1 month looking for work ;  &gt;&gt; Looked for only part-time work ;  &gt; Females ;</t>
  </si>
  <si>
    <t>&gt; 45-64 years ;  &gt; Less than 1 month looking for work ;  &gt;&gt; Waiting to start a part-time job ;  Persons ;</t>
  </si>
  <si>
    <t>&gt; 45-64 years ;  &gt; Less than 1 month looking for work ;  &gt;&gt; Waiting to start a part-time job ;  &gt; Males ;</t>
  </si>
  <si>
    <t>&gt; 45-64 years ;  &gt; Less than 1 month looking for work ;  &gt;&gt; Waiting to start a part-time job ;  &gt; Females ;</t>
  </si>
  <si>
    <t>&gt; 45-64 years ;  &gt; 1-3 months looking for work ;  Unemployed total ;  Persons ;</t>
  </si>
  <si>
    <t>&gt; 45-64 years ;  &gt; 1-3 months looking for work ;  Unemployed total ;  &gt; Males ;</t>
  </si>
  <si>
    <t>&gt; 45-64 years ;  &gt; 1-3 months looking for work ;  Unemployed total ;  &gt; Females ;</t>
  </si>
  <si>
    <t>&gt; 45-64 years ;  &gt; 1-3 months looking for work ;  &gt; Looked for full-time work ;  Persons ;</t>
  </si>
  <si>
    <t>&gt; 45-64 years ;  &gt; 1-3 months looking for work ;  &gt; Looked for full-time work ;  &gt; Males ;</t>
  </si>
  <si>
    <t>&gt; 45-64 years ;  &gt; 1-3 months looking for work ;  &gt; Looked for full-time work ;  &gt; Females ;</t>
  </si>
  <si>
    <t>&gt; 45-64 years ;  &gt; 1-3 months looking for work ;  &gt;&gt; Looked for both full-time and part-time work ;  Persons ;</t>
  </si>
  <si>
    <t>&gt; 45-64 years ;  &gt; 1-3 months looking for work ;  &gt;&gt; Looked for both full-time and part-time work ;  &gt; Males ;</t>
  </si>
  <si>
    <t>&gt; 45-64 years ;  &gt; 1-3 months looking for work ;  &gt;&gt; Looked for both full-time and part-time work ;  &gt; Females ;</t>
  </si>
  <si>
    <t>&gt; 45-64 years ;  &gt; 1-3 months looking for work ;  &gt;&gt; Looked for only full-time work ;  Persons ;</t>
  </si>
  <si>
    <t>&gt; 45-64 years ;  &gt; 1-3 months looking for work ;  &gt;&gt; Looked for only full-time work ;  &gt; Males ;</t>
  </si>
  <si>
    <t>&gt; 45-64 years ;  &gt; 1-3 months looking for work ;  &gt;&gt; Looked for only full-time work ;  &gt; Females ;</t>
  </si>
  <si>
    <t>&gt; 45-64 years ;  &gt; 1-3 months looking for work ;  &gt;&gt; Waiting to start a full-time job ;  Persons ;</t>
  </si>
  <si>
    <t>&gt; 45-64 years ;  &gt; 1-3 months looking for work ;  &gt;&gt; Waiting to start a full-time job ;  &gt; Males ;</t>
  </si>
  <si>
    <t>&gt; 45-64 years ;  &gt; 1-3 months looking for work ;  &gt;&gt; Waiting to start a full-time job ;  &gt; Females ;</t>
  </si>
  <si>
    <t>&gt; 45-64 years ;  &gt; 1-3 months looking for work ;  &gt; Looked for part-time work ;  Persons ;</t>
  </si>
  <si>
    <t>&gt; 45-64 years ;  &gt; 1-3 months looking for work ;  &gt; Looked for part-time work ;  &gt; Males ;</t>
  </si>
  <si>
    <t>&gt; 45-64 years ;  &gt; 1-3 months looking for work ;  &gt; Looked for part-time work ;  &gt; Females ;</t>
  </si>
  <si>
    <t>&gt; 45-64 years ;  &gt; 1-3 months looking for work ;  &gt;&gt; Looked for only part-time work ;  Persons ;</t>
  </si>
  <si>
    <t>&gt; 45-64 years ;  &gt; 1-3 months looking for work ;  &gt;&gt; Looked for only part-time work ;  &gt; Males ;</t>
  </si>
  <si>
    <t>&gt; 45-64 years ;  &gt; 1-3 months looking for work ;  &gt;&gt; Looked for only part-time work ;  &gt; Females ;</t>
  </si>
  <si>
    <t>&gt; 45-64 years ;  &gt; 1-3 months looking for work ;  &gt;&gt; Waiting to start a part-time job ;  Persons ;</t>
  </si>
  <si>
    <t>&gt; 45-64 years ;  &gt; 1-3 months looking for work ;  &gt;&gt; Waiting to start a part-time job ;  &gt; Males ;</t>
  </si>
  <si>
    <t>&gt; 45-64 years ;  &gt; 1-3 months looking for work ;  &gt;&gt; Waiting to start a part-time job ;  &gt; Females ;</t>
  </si>
  <si>
    <t>&gt; 45-64 years ;  &gt; 3-6 months looking for work ;  Unemployed total ;  Persons ;</t>
  </si>
  <si>
    <t>&gt; 45-64 years ;  &gt; 3-6 months looking for work ;  Unemployed total ;  &gt; Males ;</t>
  </si>
  <si>
    <t>&gt; 45-64 years ;  &gt; 3-6 months looking for work ;  Unemployed total ;  &gt; Females ;</t>
  </si>
  <si>
    <t>&gt; 45-64 years ;  &gt; 3-6 months looking for work ;  &gt; Looked for full-time work ;  Persons ;</t>
  </si>
  <si>
    <t>&gt; 45-64 years ;  &gt; 3-6 months looking for work ;  &gt; Looked for full-time work ;  &gt; Males ;</t>
  </si>
  <si>
    <t>&gt; 45-64 years ;  &gt; 3-6 months looking for work ;  &gt; Looked for full-time work ;  &gt; Females ;</t>
  </si>
  <si>
    <t>&gt; 45-64 years ;  &gt; 3-6 months looking for work ;  &gt;&gt; Looked for both full-time and part-time work ;  Persons ;</t>
  </si>
  <si>
    <t>&gt; 45-64 years ;  &gt; 3-6 months looking for work ;  &gt;&gt; Looked for both full-time and part-time work ;  &gt; Males ;</t>
  </si>
  <si>
    <t>&gt; 45-64 years ;  &gt; 3-6 months looking for work ;  &gt;&gt; Looked for both full-time and part-time work ;  &gt; Females ;</t>
  </si>
  <si>
    <t>&gt; 45-64 years ;  &gt; 3-6 months looking for work ;  &gt;&gt; Looked for only full-time work ;  Persons ;</t>
  </si>
  <si>
    <t>&gt; 45-64 years ;  &gt; 3-6 months looking for work ;  &gt;&gt; Looked for only full-time work ;  &gt; Males ;</t>
  </si>
  <si>
    <t>&gt; 45-64 years ;  &gt; 3-6 months looking for work ;  &gt;&gt; Looked for only full-time work ;  &gt; Females ;</t>
  </si>
  <si>
    <t>&gt; 45-64 years ;  &gt; 3-6 months looking for work ;  &gt;&gt; Waiting to start a full-time job ;  Persons ;</t>
  </si>
  <si>
    <t>&gt; 45-64 years ;  &gt; 3-6 months looking for work ;  &gt;&gt; Waiting to start a full-time job ;  &gt; Males ;</t>
  </si>
  <si>
    <t>&gt; 45-64 years ;  &gt; 3-6 months looking for work ;  &gt;&gt; Waiting to start a full-time job ;  &gt; Females ;</t>
  </si>
  <si>
    <t>&gt; 45-64 years ;  &gt; 3-6 months looking for work ;  &gt; Looked for part-time work ;  Persons ;</t>
  </si>
  <si>
    <t>&gt; 45-64 years ;  &gt; 3-6 months looking for work ;  &gt; Looked for part-time work ;  &gt; Males ;</t>
  </si>
  <si>
    <t>&gt; 45-64 years ;  &gt; 3-6 months looking for work ;  &gt; Looked for part-time work ;  &gt; Females ;</t>
  </si>
  <si>
    <t>&gt; 45-64 years ;  &gt; 3-6 months looking for work ;  &gt;&gt; Looked for only part-time work ;  Persons ;</t>
  </si>
  <si>
    <t>&gt; 45-64 years ;  &gt; 3-6 months looking for work ;  &gt;&gt; Looked for only part-time work ;  &gt; Males ;</t>
  </si>
  <si>
    <t>&gt; 45-64 years ;  &gt; 3-6 months looking for work ;  &gt;&gt; Looked for only part-time work ;  &gt; Females ;</t>
  </si>
  <si>
    <t>&gt; 45-64 years ;  &gt; 3-6 months looking for work ;  &gt;&gt; Waiting to start a part-time job ;  Persons ;</t>
  </si>
  <si>
    <t>&gt; 45-64 years ;  &gt; 3-6 months looking for work ;  &gt;&gt; Waiting to start a part-time job ;  &gt; Males ;</t>
  </si>
  <si>
    <t>&gt; 45-64 years ;  &gt; 3-6 months looking for work ;  &gt;&gt; Waiting to start a part-time job ;  &gt; Females ;</t>
  </si>
  <si>
    <t>&gt; 45-64 years ;  &gt; 6-12 months looking for work ;  Unemployed total ;  Persons ;</t>
  </si>
  <si>
    <t>&gt; 45-64 years ;  &gt; 6-12 months looking for work ;  Unemployed total ;  &gt; Males ;</t>
  </si>
  <si>
    <t>A126090290X</t>
  </si>
  <si>
    <t>A126059186T</t>
  </si>
  <si>
    <t>A126027438F</t>
  </si>
  <si>
    <t>A126089646C</t>
  </si>
  <si>
    <t>A126058542J</t>
  </si>
  <si>
    <t>A126031974L</t>
  </si>
  <si>
    <t>A126094182L</t>
  </si>
  <si>
    <t>A126063078K</t>
  </si>
  <si>
    <t>A126030678A</t>
  </si>
  <si>
    <t>A126092886X</t>
  </si>
  <si>
    <t>A126061782C</t>
  </si>
  <si>
    <t>A126028734T</t>
  </si>
  <si>
    <t>A126090942V</t>
  </si>
  <si>
    <t>A126059838L</t>
  </si>
  <si>
    <t>A126031326R</t>
  </si>
  <si>
    <t>A126093534L</t>
  </si>
  <si>
    <t>A126062430T</t>
  </si>
  <si>
    <t>A126030030K</t>
  </si>
  <si>
    <t>A126092238A</t>
  </si>
  <si>
    <t>A126061134F</t>
  </si>
  <si>
    <t>A126029382T</t>
  </si>
  <si>
    <t>A126091590V</t>
  </si>
  <si>
    <t>A126060486T</t>
  </si>
  <si>
    <t>A126028086F</t>
  </si>
  <si>
    <t>A126090294J</t>
  </si>
  <si>
    <t>A126059190J</t>
  </si>
  <si>
    <t>A126027402C</t>
  </si>
  <si>
    <t>A126089610A</t>
  </si>
  <si>
    <t>A126058506X</t>
  </si>
  <si>
    <t>A126031938C</t>
  </si>
  <si>
    <t>A126094146C</t>
  </si>
  <si>
    <t>A126063042J</t>
  </si>
  <si>
    <t>A126030642X</t>
  </si>
  <si>
    <t>A126092850W</t>
  </si>
  <si>
    <t>A126061746V</t>
  </si>
  <si>
    <t>A126028698V</t>
  </si>
  <si>
    <t>A126090906K</t>
  </si>
  <si>
    <t>A126059802K</t>
  </si>
  <si>
    <t>A126031290X</t>
  </si>
  <si>
    <t>A126093498R</t>
  </si>
  <si>
    <t>A126062394V</t>
  </si>
  <si>
    <t>A126029994F</t>
  </si>
  <si>
    <t>A126092202X</t>
  </si>
  <si>
    <t>A126061098J</t>
  </si>
  <si>
    <t>A126029346J</t>
  </si>
  <si>
    <t>A126091554K</t>
  </si>
  <si>
    <t>A126060450R</t>
  </si>
  <si>
    <t>A126028050C</t>
  </si>
  <si>
    <t>A126090258X</t>
  </si>
  <si>
    <t>A126059154X</t>
  </si>
  <si>
    <t>A126027406L</t>
  </si>
  <si>
    <t>A126089614K</t>
  </si>
  <si>
    <t>A126058510R</t>
  </si>
  <si>
    <t>A126031942V</t>
  </si>
  <si>
    <t>A126094150V</t>
  </si>
  <si>
    <t>A126063046T</t>
  </si>
  <si>
    <t>A126030646J</t>
  </si>
  <si>
    <t>A126092854F</t>
  </si>
  <si>
    <t>A126061750K</t>
  </si>
  <si>
    <t>A126028702X</t>
  </si>
  <si>
    <t>A126090910A</t>
  </si>
  <si>
    <t>A126059806V</t>
  </si>
  <si>
    <t>A126029998R</t>
  </si>
  <si>
    <t>A126092206J</t>
  </si>
  <si>
    <t>A126061102L</t>
  </si>
  <si>
    <t>A126029350X</t>
  </si>
  <si>
    <t>A126091558V</t>
  </si>
  <si>
    <t>A126060454X</t>
  </si>
  <si>
    <t>A126027422L</t>
  </si>
  <si>
    <t>A126089630K</t>
  </si>
  <si>
    <t>A126058526J</t>
  </si>
  <si>
    <t>A126031958L</t>
  </si>
  <si>
    <t>A126094166L</t>
  </si>
  <si>
    <t>A126063062T</t>
  </si>
  <si>
    <t>A126030662J</t>
  </si>
  <si>
    <t>A126092870F</t>
  </si>
  <si>
    <t>A126061766C</t>
  </si>
  <si>
    <t>A126028718T</t>
  </si>
  <si>
    <t>A126090926V</t>
  </si>
  <si>
    <t>A126059822V</t>
  </si>
  <si>
    <t>A126030014K</t>
  </si>
  <si>
    <t>A126092222J</t>
  </si>
  <si>
    <t>A126061118F</t>
  </si>
  <si>
    <t>A126029366T</t>
  </si>
  <si>
    <t>A126091574V</t>
  </si>
  <si>
    <t>A126060470X</t>
  </si>
  <si>
    <t>A126027390F</t>
  </si>
  <si>
    <t>A126089598W</t>
  </si>
  <si>
    <t>A126058494A</t>
  </si>
  <si>
    <t>A126031926V</t>
  </si>
  <si>
    <t>A126094134V</t>
  </si>
  <si>
    <t>A126063030X</t>
  </si>
  <si>
    <t>A126030630R</t>
  </si>
  <si>
    <t>A126092838F</t>
  </si>
  <si>
    <t>A126061734K</t>
  </si>
  <si>
    <t>A126028686K</t>
  </si>
  <si>
    <t>A126090894L</t>
  </si>
  <si>
    <t>A126059790L</t>
  </si>
  <si>
    <t>A126031278J</t>
  </si>
  <si>
    <t>A126093486F</t>
  </si>
  <si>
    <t>A126062382K</t>
  </si>
  <si>
    <t>A126029982W</t>
  </si>
  <si>
    <t>A126092190A</t>
  </si>
  <si>
    <t>A126061086X</t>
  </si>
  <si>
    <t>A126029334X</t>
  </si>
  <si>
    <t>A126091542A</t>
  </si>
  <si>
    <t>A126060438X</t>
  </si>
  <si>
    <t>A126028038L</t>
  </si>
  <si>
    <t>A126090246R</t>
  </si>
  <si>
    <t>A126059142R</t>
  </si>
  <si>
    <t>A126027442W</t>
  </si>
  <si>
    <t>A126089650V</t>
  </si>
  <si>
    <t>A126058546T</t>
  </si>
  <si>
    <t>A126031978W</t>
  </si>
  <si>
    <t>A126094186W</t>
  </si>
  <si>
    <t>A126063082A</t>
  </si>
  <si>
    <t>A126030682T</t>
  </si>
  <si>
    <t>A126092890R</t>
  </si>
  <si>
    <t>A126061786L</t>
  </si>
  <si>
    <t>A126028738A</t>
  </si>
  <si>
    <t>A126090946C</t>
  </si>
  <si>
    <t>A126059842C</t>
  </si>
  <si>
    <t>A126031330F</t>
  </si>
  <si>
    <t>A126093538W</t>
  </si>
  <si>
    <t>A126062434A</t>
  </si>
  <si>
    <t>A126030034V</t>
  </si>
  <si>
    <t>A126092242T</t>
  </si>
  <si>
    <t>A126061138R</t>
  </si>
  <si>
    <t>A126029386A</t>
  </si>
  <si>
    <t>A126091594C</t>
  </si>
  <si>
    <t>A126060490J</t>
  </si>
  <si>
    <t>A126028090W</t>
  </si>
  <si>
    <t>A126090298T</t>
  </si>
  <si>
    <t>A126059194T</t>
  </si>
  <si>
    <t>A126027426W</t>
  </si>
  <si>
    <t>A126089634V</t>
  </si>
  <si>
    <t>A126058530X</t>
  </si>
  <si>
    <t>A126031962C</t>
  </si>
  <si>
    <t>A126094170C</t>
  </si>
  <si>
    <t>A126063066A</t>
  </si>
  <si>
    <t>A126030666T</t>
  </si>
  <si>
    <t>A126092874R</t>
  </si>
  <si>
    <t>A126061770V</t>
  </si>
  <si>
    <t>A126028722J</t>
  </si>
  <si>
    <t>A126090930K</t>
  </si>
  <si>
    <t>A126059826C</t>
  </si>
  <si>
    <t>A126030018V</t>
  </si>
  <si>
    <t>A126092226T</t>
  </si>
  <si>
    <t>A126061122W</t>
  </si>
  <si>
    <t>A126029370J</t>
  </si>
  <si>
    <t>A126091578C</t>
  </si>
  <si>
    <t>A126060474J</t>
  </si>
  <si>
    <t>A126027446F</t>
  </si>
  <si>
    <t>A126089654C</t>
  </si>
  <si>
    <t>A126058550J</t>
  </si>
  <si>
    <t>A126031982L</t>
  </si>
  <si>
    <t>A126094190L</t>
  </si>
  <si>
    <t>A126063086K</t>
  </si>
  <si>
    <t>A126030686A</t>
  </si>
  <si>
    <t>A126092894X</t>
  </si>
  <si>
    <t>A126061790C</t>
  </si>
  <si>
    <t>A126028742T</t>
  </si>
  <si>
    <t>A126090950V</t>
  </si>
  <si>
    <t>A126059846L</t>
  </si>
  <si>
    <t>A126031334R</t>
  </si>
  <si>
    <t>A126093542L</t>
  </si>
  <si>
    <t>A126062438K</t>
  </si>
  <si>
    <t>A126030038C</t>
  </si>
  <si>
    <t>A126092246A</t>
  </si>
  <si>
    <t>A126061142F</t>
  </si>
  <si>
    <t>A126029390T</t>
  </si>
  <si>
    <t>A126091598L</t>
  </si>
  <si>
    <t>A126060494T</t>
  </si>
  <si>
    <t>A126028094F</t>
  </si>
  <si>
    <t>A126090302W</t>
  </si>
  <si>
    <t>A126059198A</t>
  </si>
  <si>
    <t>A126027394R</t>
  </si>
  <si>
    <t>A126089602A</t>
  </si>
  <si>
    <t>A126058498K</t>
  </si>
  <si>
    <t>A126031930K</t>
  </si>
  <si>
    <t>A126094138C</t>
  </si>
  <si>
    <t>A126063034J</t>
  </si>
  <si>
    <t>A126030634X</t>
  </si>
  <si>
    <t>A126092842W</t>
  </si>
  <si>
    <t>A126061738V</t>
  </si>
  <si>
    <t>A126028690A</t>
  </si>
  <si>
    <t>A126090898W</t>
  </si>
  <si>
    <t>A126059794W</t>
  </si>
  <si>
    <t>A126031282X</t>
  </si>
  <si>
    <t>A126093490W</t>
  </si>
  <si>
    <t>A126062386V</t>
  </si>
  <si>
    <t>A126029986F</t>
  </si>
  <si>
    <t>A126092194K</t>
  </si>
  <si>
    <t>A126061090R</t>
  </si>
  <si>
    <t>A126029338J</t>
  </si>
  <si>
    <t>A126091546K</t>
  </si>
  <si>
    <t>A126060442R</t>
  </si>
  <si>
    <t>A126028042C</t>
  </si>
  <si>
    <t>A126090250F</t>
  </si>
  <si>
    <t>A126059146X</t>
  </si>
  <si>
    <t>A126027378R</t>
  </si>
  <si>
    <t>A126089586L</t>
  </si>
  <si>
    <t>A126058482T</t>
  </si>
  <si>
    <t>A126031914K</t>
  </si>
  <si>
    <t>A126094122K</t>
  </si>
  <si>
    <t>A126063018J</t>
  </si>
  <si>
    <t>A126030618X</t>
  </si>
  <si>
    <t>A126092826W</t>
  </si>
  <si>
    <t>A126061722A</t>
  </si>
  <si>
    <t>A126028674A</t>
  </si>
  <si>
    <t>A126090882C</t>
  </si>
  <si>
    <t>A126059778W</t>
  </si>
  <si>
    <t>A126031266X</t>
  </si>
  <si>
    <t>A126093474W</t>
  </si>
  <si>
    <t>A126062370A</t>
  </si>
  <si>
    <t>A126029970L</t>
  </si>
  <si>
    <t>A126092178K</t>
  </si>
  <si>
    <t>A126061074R</t>
  </si>
  <si>
    <t>A126029322R</t>
  </si>
  <si>
    <t>A126091530T</t>
  </si>
  <si>
    <t>A126060426R</t>
  </si>
  <si>
    <t>A126028026C</t>
  </si>
  <si>
    <t>A126090234F</t>
  </si>
  <si>
    <t>A126059130F</t>
  </si>
  <si>
    <t>A126027382F</t>
  </si>
  <si>
    <t>A126089590C</t>
  </si>
  <si>
    <t>A126058486A</t>
  </si>
  <si>
    <t>A126031918V</t>
  </si>
  <si>
    <t>A126094126V</t>
  </si>
  <si>
    <t>A126063022X</t>
  </si>
  <si>
    <t>A126030622R</t>
  </si>
  <si>
    <t>A126092830L</t>
  </si>
  <si>
    <t>A126061726K</t>
  </si>
  <si>
    <t>A126028678K</t>
  </si>
  <si>
    <t>A126090886L</t>
  </si>
  <si>
    <t>A126059782L</t>
  </si>
  <si>
    <t>A126031270R</t>
  </si>
  <si>
    <t>A126093478F</t>
  </si>
  <si>
    <t>A126062374K</t>
  </si>
  <si>
    <t>A126029974W</t>
  </si>
  <si>
    <t>A126092182A</t>
  </si>
  <si>
    <t>A126061078X</t>
  </si>
  <si>
    <t>A126029326X</t>
  </si>
  <si>
    <t>A126091534A</t>
  </si>
  <si>
    <t>A126060430F</t>
  </si>
  <si>
    <t>A126028030V</t>
  </si>
  <si>
    <t>A126090238R</t>
  </si>
  <si>
    <t>A126059134R</t>
  </si>
  <si>
    <t>A126027410C</t>
  </si>
  <si>
    <t>A126089618V</t>
  </si>
  <si>
    <t>&gt; 45-64 years ;  &gt; 6-12 months looking for work ;  Unemployed total ;  &gt; Females ;</t>
  </si>
  <si>
    <t>&gt; 45-64 years ;  &gt; 6-12 months looking for work ;  &gt; Looked for full-time work ;  Persons ;</t>
  </si>
  <si>
    <t>&gt; 45-64 years ;  &gt; 6-12 months looking for work ;  &gt; Looked for full-time work ;  &gt; Males ;</t>
  </si>
  <si>
    <t>&gt; 45-64 years ;  &gt; 6-12 months looking for work ;  &gt; Looked for full-time work ;  &gt; Females ;</t>
  </si>
  <si>
    <t>&gt; 45-64 years ;  &gt; 6-12 months looking for work ;  &gt;&gt; Looked for both full-time and part-time work ;  Persons ;</t>
  </si>
  <si>
    <t>&gt; 45-64 years ;  &gt; 6-12 months looking for work ;  &gt;&gt; Looked for both full-time and part-time work ;  &gt; Males ;</t>
  </si>
  <si>
    <t>&gt; 45-64 years ;  &gt; 6-12 months looking for work ;  &gt;&gt; Looked for both full-time and part-time work ;  &gt; Females ;</t>
  </si>
  <si>
    <t>&gt; 45-64 years ;  &gt; 6-12 months looking for work ;  &gt;&gt; Looked for only full-time work ;  Persons ;</t>
  </si>
  <si>
    <t>&gt; 45-64 years ;  &gt; 6-12 months looking for work ;  &gt;&gt; Looked for only full-time work ;  &gt; Males ;</t>
  </si>
  <si>
    <t>&gt; 45-64 years ;  &gt; 6-12 months looking for work ;  &gt;&gt; Looked for only full-time work ;  &gt; Females ;</t>
  </si>
  <si>
    <t>&gt; 45-64 years ;  &gt; 6-12 months looking for work ;  &gt;&gt; Waiting to start a full-time job ;  Persons ;</t>
  </si>
  <si>
    <t>&gt; 45-64 years ;  &gt; 6-12 months looking for work ;  &gt;&gt; Waiting to start a full-time job ;  &gt; Males ;</t>
  </si>
  <si>
    <t>&gt; 45-64 years ;  &gt; 6-12 months looking for work ;  &gt;&gt; Waiting to start a full-time job ;  &gt; Females ;</t>
  </si>
  <si>
    <t>&gt; 45-64 years ;  &gt; 6-12 months looking for work ;  &gt; Looked for part-time work ;  Persons ;</t>
  </si>
  <si>
    <t>&gt; 45-64 years ;  &gt; 6-12 months looking for work ;  &gt; Looked for part-time work ;  &gt; Males ;</t>
  </si>
  <si>
    <t>&gt; 45-64 years ;  &gt; 6-12 months looking for work ;  &gt; Looked for part-time work ;  &gt; Females ;</t>
  </si>
  <si>
    <t>&gt; 45-64 years ;  &gt; 6-12 months looking for work ;  &gt;&gt; Looked for only part-time work ;  Persons ;</t>
  </si>
  <si>
    <t>&gt; 45-64 years ;  &gt; 6-12 months looking for work ;  &gt;&gt; Looked for only part-time work ;  &gt; Males ;</t>
  </si>
  <si>
    <t>&gt; 45-64 years ;  &gt; 6-12 months looking for work ;  &gt;&gt; Looked for only part-time work ;  &gt; Females ;</t>
  </si>
  <si>
    <t>&gt; 45-64 years ;  &gt; 6-12 months looking for work ;  &gt;&gt; Waiting to start a part-time job ;  Persons ;</t>
  </si>
  <si>
    <t>&gt; 45-64 years ;  &gt; 6-12 months looking for work ;  &gt;&gt; Waiting to start a part-time job ;  &gt; Males ;</t>
  </si>
  <si>
    <t>&gt; 45-64 years ;  &gt; 6-12 months looking for work ;  &gt;&gt; Waiting to start a part-time job ;  &gt; Females ;</t>
  </si>
  <si>
    <t>&gt; 45-64 years ;  1-2 years looking for work ;  Unemployed total ;  Persons ;</t>
  </si>
  <si>
    <t>&gt; 45-64 years ;  1-2 years looking for work ;  Unemployed total ;  &gt; Males ;</t>
  </si>
  <si>
    <t>&gt; 45-64 years ;  1-2 years looking for work ;  Unemployed total ;  &gt; Females ;</t>
  </si>
  <si>
    <t>&gt; 45-64 years ;  1-2 years looking for work ;  &gt; Looked for full-time work ;  Persons ;</t>
  </si>
  <si>
    <t>&gt; 45-64 years ;  1-2 years looking for work ;  &gt; Looked for full-time work ;  &gt; Males ;</t>
  </si>
  <si>
    <t>&gt; 45-64 years ;  1-2 years looking for work ;  &gt; Looked for full-time work ;  &gt; Females ;</t>
  </si>
  <si>
    <t>&gt; 45-64 years ;  1-2 years looking for work ;  &gt;&gt; Looked for both full-time and part-time work ;  Persons ;</t>
  </si>
  <si>
    <t>&gt; 45-64 years ;  1-2 years looking for work ;  &gt;&gt; Looked for both full-time and part-time work ;  &gt; Males ;</t>
  </si>
  <si>
    <t>&gt; 45-64 years ;  1-2 years looking for work ;  &gt;&gt; Looked for both full-time and part-time work ;  &gt; Females ;</t>
  </si>
  <si>
    <t>&gt; 45-64 years ;  1-2 years looking for work ;  &gt;&gt; Looked for only full-time work ;  Persons ;</t>
  </si>
  <si>
    <t>&gt; 45-64 years ;  1-2 years looking for work ;  &gt;&gt; Looked for only full-time work ;  &gt; Males ;</t>
  </si>
  <si>
    <t>&gt; 45-64 years ;  1-2 years looking for work ;  &gt;&gt; Looked for only full-time work ;  &gt; Females ;</t>
  </si>
  <si>
    <t>&gt; 45-64 years ;  1-2 years looking for work ;  &gt;&gt; Waiting to start a full-time job ;  Persons ;</t>
  </si>
  <si>
    <t>&gt; 45-64 years ;  1-2 years looking for work ;  &gt;&gt; Waiting to start a full-time job ;  &gt; Males ;</t>
  </si>
  <si>
    <t>&gt; 45-64 years ;  1-2 years looking for work ;  &gt;&gt; Waiting to start a full-time job ;  &gt; Females ;</t>
  </si>
  <si>
    <t>&gt; 45-64 years ;  1-2 years looking for work ;  &gt; Looked for part-time work ;  Persons ;</t>
  </si>
  <si>
    <t>&gt; 45-64 years ;  1-2 years looking for work ;  &gt; Looked for part-time work ;  &gt; Males ;</t>
  </si>
  <si>
    <t>&gt; 45-64 years ;  1-2 years looking for work ;  &gt; Looked for part-time work ;  &gt; Females ;</t>
  </si>
  <si>
    <t>&gt; 45-64 years ;  1-2 years looking for work ;  &gt;&gt; Looked for only part-time work ;  Persons ;</t>
  </si>
  <si>
    <t>&gt; 45-64 years ;  1-2 years looking for work ;  &gt;&gt; Looked for only part-time work ;  &gt; Males ;</t>
  </si>
  <si>
    <t>&gt; 45-64 years ;  1-2 years looking for work ;  &gt;&gt; Looked for only part-time work ;  &gt; Females ;</t>
  </si>
  <si>
    <t>&gt; 45-64 years ;  1-2 years looking for work ;  &gt;&gt; Waiting to start a part-time job ;  Persons ;</t>
  </si>
  <si>
    <t>&gt; 45-64 years ;  1-2 years looking for work ;  &gt;&gt; Waiting to start a part-time job ;  &gt; Males ;</t>
  </si>
  <si>
    <t>&gt; 45-64 years ;  1-2 years looking for work ;  &gt;&gt; Waiting to start a part-time job ;  &gt; Females ;</t>
  </si>
  <si>
    <t>&gt; 45-64 years ;  2 years or more looking for work ;  Unemployed total ;  Persons ;</t>
  </si>
  <si>
    <t>&gt; 45-64 years ;  2 years or more looking for work ;  Unemployed total ;  &gt; Males ;</t>
  </si>
  <si>
    <t>&gt; 45-64 years ;  2 years or more looking for work ;  Unemployed total ;  &gt; Females ;</t>
  </si>
  <si>
    <t>&gt; 45-64 years ;  2 years or more looking for work ;  &gt; Looked for full-time work ;  Persons ;</t>
  </si>
  <si>
    <t>&gt; 45-64 years ;  2 years or more looking for work ;  &gt; Looked for full-time work ;  &gt; Males ;</t>
  </si>
  <si>
    <t>&gt; 45-64 years ;  2 years or more looking for work ;  &gt; Looked for full-time work ;  &gt; Females ;</t>
  </si>
  <si>
    <t>&gt; 45-64 years ;  2 years or more looking for work ;  &gt;&gt; Looked for both full-time and part-time work ;  Persons ;</t>
  </si>
  <si>
    <t>&gt; 45-64 years ;  2 years or more looking for work ;  &gt;&gt; Looked for both full-time and part-time work ;  &gt; Males ;</t>
  </si>
  <si>
    <t>&gt; 45-64 years ;  2 years or more looking for work ;  &gt;&gt; Looked for both full-time and part-time work ;  &gt; Females ;</t>
  </si>
  <si>
    <t>&gt; 45-64 years ;  2 years or more looking for work ;  &gt;&gt; Looked for only full-time work ;  Persons ;</t>
  </si>
  <si>
    <t>&gt; 45-64 years ;  2 years or more looking for work ;  &gt;&gt; Looked for only full-time work ;  &gt; Males ;</t>
  </si>
  <si>
    <t>&gt; 45-64 years ;  2 years or more looking for work ;  &gt;&gt; Looked for only full-time work ;  &gt; Females ;</t>
  </si>
  <si>
    <t>&gt; 45-64 years ;  2 years or more looking for work ;  &gt;&gt; Waiting to start a full-time job ;  Persons ;</t>
  </si>
  <si>
    <t>&gt; 45-64 years ;  2 years or more looking for work ;  &gt;&gt; Waiting to start a full-time job ;  &gt; Males ;</t>
  </si>
  <si>
    <t>&gt; 45-64 years ;  2 years or more looking for work ;  &gt;&gt; Waiting to start a full-time job ;  &gt; Females ;</t>
  </si>
  <si>
    <t>&gt; 45-64 years ;  2 years or more looking for work ;  &gt; Looked for part-time work ;  Persons ;</t>
  </si>
  <si>
    <t>&gt; 45-64 years ;  2 years or more looking for work ;  &gt; Looked for part-time work ;  &gt; Males ;</t>
  </si>
  <si>
    <t>&gt; 45-64 years ;  2 years or more looking for work ;  &gt; Looked for part-time work ;  &gt; Females ;</t>
  </si>
  <si>
    <t>&gt; 45-64 years ;  2 years or more looking for work ;  &gt;&gt; Looked for only part-time work ;  Persons ;</t>
  </si>
  <si>
    <t>&gt; 45-64 years ;  2 years or more looking for work ;  &gt;&gt; Looked for only part-time work ;  &gt; Males ;</t>
  </si>
  <si>
    <t>&gt; 45-64 years ;  2 years or more looking for work ;  &gt;&gt; Looked for only part-time work ;  &gt; Females ;</t>
  </si>
  <si>
    <t>&gt; 45-64 years ;  2 years or more looking for work ;  &gt;&gt; Waiting to start a part-time job ;  Persons ;</t>
  </si>
  <si>
    <t>&gt; 45-64 years ;  2 years or more looking for work ;  &gt;&gt; Waiting to start a part-time job ;  &gt; Males ;</t>
  </si>
  <si>
    <t>&gt; 45-64 years ;  2 years or more looking for work ;  &gt;&gt; Waiting to start a part-time job ;  &gt; Females ;</t>
  </si>
  <si>
    <t>65 years and over ;  Unemployed total ;  Persons ;</t>
  </si>
  <si>
    <t>65 years and over ;  Unemployed total ;  &gt; Males ;</t>
  </si>
  <si>
    <t>65 years and over ;  Unemployed total ;  &gt; Females ;</t>
  </si>
  <si>
    <t>65 years and over ;  &gt; Looked for full-time work ;  Persons ;</t>
  </si>
  <si>
    <t>65 years and over ;  &gt; Looked for full-time work ;  &gt; Males ;</t>
  </si>
  <si>
    <t>65 years and over ;  &gt; Looked for full-time work ;  &gt; Females ;</t>
  </si>
  <si>
    <t>65 years and over ;  &gt;&gt; Looked for both full-time and part-time work ;  Persons ;</t>
  </si>
  <si>
    <t>65 years and over ;  &gt;&gt; Looked for both full-time and part-time work ;  &gt; Males ;</t>
  </si>
  <si>
    <t>65 years and over ;  &gt;&gt; Looked for both full-time and part-time work ;  &gt; Females ;</t>
  </si>
  <si>
    <t>65 years and over ;  &gt;&gt; Looked for only full-time work ;  Persons ;</t>
  </si>
  <si>
    <t>65 years and over ;  &gt;&gt; Looked for only full-time work ;  &gt; Males ;</t>
  </si>
  <si>
    <t>65 years and over ;  &gt;&gt; Looked for only full-time work ;  &gt; Females ;</t>
  </si>
  <si>
    <t>65 years and over ;  &gt;&gt; Waiting to start a full-time job ;  Persons ;</t>
  </si>
  <si>
    <t>65 years and over ;  &gt;&gt; Waiting to start a full-time job ;  &gt; Males ;</t>
  </si>
  <si>
    <t>65 years and over ;  &gt;&gt; Waiting to start a full-time job ;  &gt; Females ;</t>
  </si>
  <si>
    <t>65 years and over ;  &gt; Looked for part-time work ;  Persons ;</t>
  </si>
  <si>
    <t>65 years and over ;  &gt; Looked for part-time work ;  &gt; Males ;</t>
  </si>
  <si>
    <t>65 years and over ;  &gt; Looked for part-time work ;  &gt; Females ;</t>
  </si>
  <si>
    <t>65 years and over ;  &gt;&gt; Looked for only part-time work ;  Persons ;</t>
  </si>
  <si>
    <t>65 years and over ;  &gt;&gt; Looked for only part-time work ;  &gt; Males ;</t>
  </si>
  <si>
    <t>65 years and over ;  &gt;&gt; Looked for only part-time work ;  &gt; Females ;</t>
  </si>
  <si>
    <t>65 years and over ;  &gt;&gt; Waiting to start a part-time job ;  Persons ;</t>
  </si>
  <si>
    <t>65 years and over ;  &gt;&gt; Waiting to start a part-time job ;  &gt; Males ;</t>
  </si>
  <si>
    <t>65 years and over ;  &gt;&gt; Waiting to start a part-time job ;  &gt; Females ;</t>
  </si>
  <si>
    <t>65 years and over ;  No job offers ;  Unemployed total ;  Persons ;</t>
  </si>
  <si>
    <t>65 years and over ;  No job offers ;  Unemployed total ;  &gt; Males ;</t>
  </si>
  <si>
    <t>65 years and over ;  No job offers ;  Unemployed total ;  &gt; Females ;</t>
  </si>
  <si>
    <t>65 years and over ;  No job offers ;  &gt; Looked for full-time work ;  Persons ;</t>
  </si>
  <si>
    <t>65 years and over ;  No job offers ;  &gt; Looked for full-time work ;  &gt; Males ;</t>
  </si>
  <si>
    <t>65 years and over ;  No job offers ;  &gt; Looked for full-time work ;  &gt; Females ;</t>
  </si>
  <si>
    <t>65 years and over ;  No job offers ;  &gt;&gt; Looked for both full-time and part-time work ;  Persons ;</t>
  </si>
  <si>
    <t>65 years and over ;  No job offers ;  &gt;&gt; Looked for both full-time and part-time work ;  &gt; Males ;</t>
  </si>
  <si>
    <t>65 years and over ;  No job offers ;  &gt;&gt; Looked for both full-time and part-time work ;  &gt; Females ;</t>
  </si>
  <si>
    <t>65 years and over ;  No job offers ;  &gt;&gt; Looked for only full-time work ;  Persons ;</t>
  </si>
  <si>
    <t>65 years and over ;  No job offers ;  &gt;&gt; Looked for only full-time work ;  &gt; Males ;</t>
  </si>
  <si>
    <t>65 years and over ;  No job offers ;  &gt;&gt; Looked for only full-time work ;  &gt; Females ;</t>
  </si>
  <si>
    <t>65 years and over ;  No job offers ;  &gt;&gt; Waiting to start a full-time job ;  Persons ;</t>
  </si>
  <si>
    <t>65 years and over ;  No job offers ;  &gt;&gt; Waiting to start a full-time job ;  &gt; Males ;</t>
  </si>
  <si>
    <t>65 years and over ;  No job offers ;  &gt;&gt; Waiting to start a full-time job ;  &gt; Females ;</t>
  </si>
  <si>
    <t>65 years and over ;  No job offers ;  &gt; Looked for part-time work ;  Persons ;</t>
  </si>
  <si>
    <t>65 years and over ;  No job offers ;  &gt; Looked for part-time work ;  &gt; Males ;</t>
  </si>
  <si>
    <t>65 years and over ;  No job offers ;  &gt; Looked for part-time work ;  &gt; Females ;</t>
  </si>
  <si>
    <t>65 years and over ;  No job offers ;  &gt;&gt; Looked for only part-time work ;  Persons ;</t>
  </si>
  <si>
    <t>65 years and over ;  No job offers ;  &gt;&gt; Looked for only part-time work ;  &gt; Males ;</t>
  </si>
  <si>
    <t>65 years and over ;  No job offers ;  &gt;&gt; Looked for only part-time work ;  &gt; Females ;</t>
  </si>
  <si>
    <t>65 years and over ;  No job offers ;  &gt;&gt; Waiting to start a part-time job ;  Persons ;</t>
  </si>
  <si>
    <t>65 years and over ;  No job offers ;  &gt;&gt; Waiting to start a part-time job ;  &gt; Males ;</t>
  </si>
  <si>
    <t>65 years and over ;  No job offers ;  &gt;&gt; Waiting to start a part-time job ;  &gt; Females ;</t>
  </si>
  <si>
    <t>65 years and over ;  One job offer ;  Unemployed total ;  Persons ;</t>
  </si>
  <si>
    <t>65 years and over ;  One job offer ;  Unemployed total ;  &gt; Males ;</t>
  </si>
  <si>
    <t>65 years and over ;  One job offer ;  Unemployed total ;  &gt; Females ;</t>
  </si>
  <si>
    <t>65 years and over ;  One job offer ;  &gt; Looked for full-time work ;  Persons ;</t>
  </si>
  <si>
    <t>65 years and over ;  One job offer ;  &gt; Looked for full-time work ;  &gt; Males ;</t>
  </si>
  <si>
    <t>65 years and over ;  One job offer ;  &gt; Looked for full-time work ;  &gt; Females ;</t>
  </si>
  <si>
    <t>65 years and over ;  One job offer ;  &gt;&gt; Looked for both full-time and part-time work ;  Persons ;</t>
  </si>
  <si>
    <t>65 years and over ;  One job offer ;  &gt;&gt; Looked for both full-time and part-time work ;  &gt; Males ;</t>
  </si>
  <si>
    <t>65 years and over ;  One job offer ;  &gt;&gt; Looked for both full-time and part-time work ;  &gt; Females ;</t>
  </si>
  <si>
    <t>65 years and over ;  One job offer ;  &gt;&gt; Looked for only full-time work ;  Persons ;</t>
  </si>
  <si>
    <t>65 years and over ;  One job offer ;  &gt;&gt; Looked for only full-time work ;  &gt; Males ;</t>
  </si>
  <si>
    <t>65 years and over ;  One job offer ;  &gt;&gt; Looked for only full-time work ;  &gt; Females ;</t>
  </si>
  <si>
    <t>65 years and over ;  One job offer ;  &gt;&gt; Waiting to start a full-time job ;  Persons ;</t>
  </si>
  <si>
    <t>65 years and over ;  One job offer ;  &gt;&gt; Waiting to start a full-time job ;  &gt; Males ;</t>
  </si>
  <si>
    <t>65 years and over ;  One job offer ;  &gt;&gt; Waiting to start a full-time job ;  &gt; Females ;</t>
  </si>
  <si>
    <t>65 years and over ;  One job offer ;  &gt; Looked for part-time work ;  Persons ;</t>
  </si>
  <si>
    <t>65 years and over ;  One job offer ;  &gt; Looked for part-time work ;  &gt; Males ;</t>
  </si>
  <si>
    <t>65 years and over ;  One job offer ;  &gt; Looked for part-time work ;  &gt; Females ;</t>
  </si>
  <si>
    <t>65 years and over ;  One job offer ;  &gt;&gt; Looked for only part-time work ;  Persons ;</t>
  </si>
  <si>
    <t>65 years and over ;  One job offer ;  &gt;&gt; Looked for only part-time work ;  &gt; Males ;</t>
  </si>
  <si>
    <t>65 years and over ;  One job offer ;  &gt;&gt; Looked for only part-time work ;  &gt; Females ;</t>
  </si>
  <si>
    <t>65 years and over ;  One job offer ;  &gt;&gt; Waiting to start a part-time job ;  Persons ;</t>
  </si>
  <si>
    <t>65 years and over ;  One job offer ;  &gt;&gt; Waiting to start a part-time job ;  &gt; Males ;</t>
  </si>
  <si>
    <t>65 years and over ;  One job offer ;  &gt;&gt; Waiting to start a part-time job ;  &gt; Females ;</t>
  </si>
  <si>
    <t>65 years and over ;  Two or more job offers ;  Unemployed total ;  Persons ;</t>
  </si>
  <si>
    <t>65 years and over ;  Two or more job offers ;  Unemployed total ;  &gt; Males ;</t>
  </si>
  <si>
    <t>65 years and over ;  Two or more job offers ;  Unemployed total ;  &gt; Females ;</t>
  </si>
  <si>
    <t>65 years and over ;  Two or more job offers ;  &gt; Looked for full-time work ;  Persons ;</t>
  </si>
  <si>
    <t>65 years and over ;  Two or more job offers ;  &gt; Looked for full-time work ;  &gt; Males ;</t>
  </si>
  <si>
    <t>65 years and over ;  Two or more job offers ;  &gt; Looked for full-time work ;  &gt; Females ;</t>
  </si>
  <si>
    <t>65 years and over ;  Two or more job offers ;  &gt;&gt; Looked for both full-time and part-time work ;  Persons ;</t>
  </si>
  <si>
    <t>65 years and over ;  Two or more job offers ;  &gt;&gt; Looked for both full-time and part-time work ;  &gt; Males ;</t>
  </si>
  <si>
    <t>65 years and over ;  Two or more job offers ;  &gt;&gt; Looked for both full-time and part-time work ;  &gt; Females ;</t>
  </si>
  <si>
    <t>65 years and over ;  Two or more job offers ;  &gt;&gt; Looked for only full-time work ;  Persons ;</t>
  </si>
  <si>
    <t>65 years and over ;  Two or more job offers ;  &gt;&gt; Looked for only full-time work ;  &gt; Males ;</t>
  </si>
  <si>
    <t>65 years and over ;  Two or more job offers ;  &gt;&gt; Looked for only full-time work ;  &gt; Females ;</t>
  </si>
  <si>
    <t>65 years and over ;  Two or more job offers ;  &gt;&gt; Waiting to start a full-time job ;  Persons ;</t>
  </si>
  <si>
    <t>65 years and over ;  Two or more job offers ;  &gt;&gt; Waiting to start a full-time job ;  &gt; Males ;</t>
  </si>
  <si>
    <t>65 years and over ;  Two or more job offers ;  &gt;&gt; Waiting to start a full-time job ;  &gt; Females ;</t>
  </si>
  <si>
    <t>65 years and over ;  Two or more job offers ;  &gt; Looked for part-time work ;  Persons ;</t>
  </si>
  <si>
    <t>65 years and over ;  Two or more job offers ;  &gt; Looked for part-time work ;  &gt; Males ;</t>
  </si>
  <si>
    <t>65 years and over ;  Two or more job offers ;  &gt; Looked for part-time work ;  &gt; Females ;</t>
  </si>
  <si>
    <t>65 years and over ;  Two or more job offers ;  &gt;&gt; Looked for only part-time work ;  Persons ;</t>
  </si>
  <si>
    <t>65 years and over ;  Two or more job offers ;  &gt;&gt; Looked for only part-time work ;  &gt; Males ;</t>
  </si>
  <si>
    <t>65 years and over ;  Two or more job offers ;  &gt;&gt; Looked for only part-time work ;  &gt; Females ;</t>
  </si>
  <si>
    <t>65 years and over ;  Two or more job offers ;  &gt;&gt; Waiting to start a part-time job ;  Persons ;</t>
  </si>
  <si>
    <t>65 years and over ;  Two or more job offers ;  &gt;&gt; Waiting to start a part-time job ;  &gt; Males ;</t>
  </si>
  <si>
    <t>65 years and over ;  Two or more job offers ;  &gt;&gt; Waiting to start a part-time job ;  &gt; Females ;</t>
  </si>
  <si>
    <t>65 years and over ;  Had worked before ;  Unemployed total ;  Persons ;</t>
  </si>
  <si>
    <t>65 years and over ;  Had worked before ;  Unemployed total ;  &gt; Males ;</t>
  </si>
  <si>
    <t>65 years and over ;  Had worked before ;  Unemployed total ;  &gt; Females ;</t>
  </si>
  <si>
    <t>65 years and over ;  Had worked before ;  &gt; Looked for full-time work ;  Persons ;</t>
  </si>
  <si>
    <t>65 years and over ;  Had worked before ;  &gt; Looked for full-time work ;  &gt; Males ;</t>
  </si>
  <si>
    <t>65 years and over ;  Had worked before ;  &gt; Looked for full-time work ;  &gt; Females ;</t>
  </si>
  <si>
    <t>65 years and over ;  Had worked before ;  &gt;&gt; Looked for both full-time and part-time work ;  Persons ;</t>
  </si>
  <si>
    <t>65 years and over ;  Had worked before ;  &gt;&gt; Looked for both full-time and part-time work ;  &gt; Males ;</t>
  </si>
  <si>
    <t>65 years and over ;  Had worked before ;  &gt;&gt; Looked for both full-time and part-time work ;  &gt; Females ;</t>
  </si>
  <si>
    <t>65 years and over ;  Had worked before ;  &gt;&gt; Looked for only full-time work ;  Persons ;</t>
  </si>
  <si>
    <t>65 years and over ;  Had worked before ;  &gt;&gt; Looked for only full-time work ;  &gt; Males ;</t>
  </si>
  <si>
    <t>65 years and over ;  Had worked before ;  &gt;&gt; Looked for only full-time work ;  &gt; Females ;</t>
  </si>
  <si>
    <t>65 years and over ;  Had worked before ;  &gt;&gt; Waiting to start a full-time job ;  Persons ;</t>
  </si>
  <si>
    <t>65 years and over ;  Had worked before ;  &gt;&gt; Waiting to start a full-time job ;  &gt; Males ;</t>
  </si>
  <si>
    <t>65 years and over ;  Had worked before ;  &gt;&gt; Waiting to start a full-time job ;  &gt; Females ;</t>
  </si>
  <si>
    <t>65 years and over ;  Had worked before ;  &gt; Looked for part-time work ;  Persons ;</t>
  </si>
  <si>
    <t>65 years and over ;  Had worked before ;  &gt; Looked for part-time work ;  &gt; Males ;</t>
  </si>
  <si>
    <t>65 years and over ;  Had worked before ;  &gt; Looked for part-time work ;  &gt; Females ;</t>
  </si>
  <si>
    <t>65 years and over ;  Had worked before ;  &gt;&gt; Looked for only part-time work ;  Persons ;</t>
  </si>
  <si>
    <t>65 years and over ;  Had worked before ;  &gt;&gt; Looked for only part-time work ;  &gt; Males ;</t>
  </si>
  <si>
    <t>65 years and over ;  Had worked before ;  &gt;&gt; Looked for only part-time work ;  &gt; Females ;</t>
  </si>
  <si>
    <t>65 years and over ;  Had worked before ;  &gt;&gt; Waiting to start a part-time job ;  Persons ;</t>
  </si>
  <si>
    <t>65 years and over ;  Had worked before ;  &gt;&gt; Waiting to start a part-time job ;  &gt; Males ;</t>
  </si>
  <si>
    <t>65 years and over ;  Had worked before ;  &gt;&gt; Waiting to start a part-time job ;  &gt; Females ;</t>
  </si>
  <si>
    <t>65 years and over ;  &gt; Waiting to start or return to a job already obtained ;  Unemployed total ;  Persons ;</t>
  </si>
  <si>
    <t>65 years and over ;  &gt; Waiting to start or return to a job already obtained ;  Unemployed total ;  &gt; Males ;</t>
  </si>
  <si>
    <t>65 years and over ;  &gt; Waiting to start or return to a job already obtained ;  Unemployed total ;  &gt; Females ;</t>
  </si>
  <si>
    <t>65 years and over ;  &gt; Waiting to start or return to a job already obtained ;  &gt; Looked for full-time work ;  Persons ;</t>
  </si>
  <si>
    <t>65 years and over ;  &gt; Waiting to start or return to a job already obtained ;  &gt; Looked for full-time work ;  &gt; Males ;</t>
  </si>
  <si>
    <t>65 years and over ;  &gt; Waiting to start or return to a job already obtained ;  &gt; Looked for full-time work ;  &gt; Females ;</t>
  </si>
  <si>
    <t>65 years and over ;  &gt; Waiting to start or return to a job already obtained ;  &gt;&gt; Looked for both full-time and part-time work ;  Persons ;</t>
  </si>
  <si>
    <t>65 years and over ;  &gt; Waiting to start or return to a job already obtained ;  &gt;&gt; Looked for both full-time and part-time work ;  &gt; Males ;</t>
  </si>
  <si>
    <t>65 years and over ;  &gt; Waiting to start or return to a job already obtained ;  &gt;&gt; Looked for both full-time and part-time work ;  &gt; Females ;</t>
  </si>
  <si>
    <t>65 years and over ;  &gt; Waiting to start or return to a job already obtained ;  &gt;&gt; Looked for only full-time work ;  Persons ;</t>
  </si>
  <si>
    <t>65 years and over ;  &gt; Waiting to start or return to a job already obtained ;  &gt;&gt; Looked for only full-time work ;  &gt; Males ;</t>
  </si>
  <si>
    <t>65 years and over ;  &gt; Waiting to start or return to a job already obtained ;  &gt;&gt; Looked for only full-time work ;  &gt; Females ;</t>
  </si>
  <si>
    <t>65 years and over ;  &gt; Waiting to start or return to a job already obtained ;  &gt;&gt; Waiting to start a full-time job ;  Persons ;</t>
  </si>
  <si>
    <t>65 years and over ;  &gt; Waiting to start or return to a job already obtained ;  &gt;&gt; Waiting to start a full-time job ;  &gt; Males ;</t>
  </si>
  <si>
    <t>65 years and over ;  &gt; Waiting to start or return to a job already obtained ;  &gt;&gt; Waiting to start a full-time job ;  &gt; Females ;</t>
  </si>
  <si>
    <t>65 years and over ;  &gt; Waiting to start or return to a job already obtained ;  &gt; Looked for part-time work ;  Persons ;</t>
  </si>
  <si>
    <t>65 years and over ;  &gt; Waiting to start or return to a job already obtained ;  &gt; Looked for part-time work ;  &gt; Males ;</t>
  </si>
  <si>
    <t>65 years and over ;  &gt; Waiting to start or return to a job already obtained ;  &gt; Looked for part-time work ;  &gt; Females ;</t>
  </si>
  <si>
    <t>65 years and over ;  &gt; Waiting to start or return to a job already obtained ;  &gt;&gt; Looked for only part-time work ;  Persons ;</t>
  </si>
  <si>
    <t>65 years and over ;  &gt; Waiting to start or return to a job already obtained ;  &gt;&gt; Looked for only part-time work ;  &gt; Males ;</t>
  </si>
  <si>
    <t>65 years and over ;  &gt; Waiting to start or return to a job already obtained ;  &gt;&gt; Looked for only part-time work ;  &gt; Females ;</t>
  </si>
  <si>
    <t>65 years and over ;  &gt; Waiting to start or return to a job already obtained ;  &gt;&gt; Waiting to start a part-time job ;  Persons ;</t>
  </si>
  <si>
    <t>65 years and over ;  &gt; Waiting to start or return to a job already obtained ;  &gt;&gt; Waiting to start a part-time job ;  &gt; Males ;</t>
  </si>
  <si>
    <t>65 years and over ;  &gt; Waiting to start or return to a job already obtained ;  &gt;&gt; Waiting to start a part-time job ;  &gt; Females ;</t>
  </si>
  <si>
    <t>65 years and over ;  &gt; Last worked less than 2 years ago ;  Unemployed total ;  Persons ;</t>
  </si>
  <si>
    <t>65 years and over ;  &gt; Last worked less than 2 years ago ;  Unemployed total ;  &gt; Males ;</t>
  </si>
  <si>
    <t>65 years and over ;  &gt; Last worked less than 2 years ago ;  Unemployed total ;  &gt; Females ;</t>
  </si>
  <si>
    <t>65 years and over ;  &gt; Last worked less than 2 years ago ;  &gt; Looked for full-time work ;  Persons ;</t>
  </si>
  <si>
    <t>65 years and over ;  &gt; Last worked less than 2 years ago ;  &gt; Looked for full-time work ;  &gt; Males ;</t>
  </si>
  <si>
    <t>65 years and over ;  &gt; Last worked less than 2 years ago ;  &gt; Looked for full-time work ;  &gt; Females ;</t>
  </si>
  <si>
    <t>65 years and over ;  &gt; Last worked less than 2 years ago ;  &gt;&gt; Looked for both full-time and part-time work ;  Persons ;</t>
  </si>
  <si>
    <t>65 years and over ;  &gt; Last worked less than 2 years ago ;  &gt;&gt; Looked for both full-time and part-time work ;  &gt; Males ;</t>
  </si>
  <si>
    <t>65 years and over ;  &gt; Last worked less than 2 years ago ;  &gt;&gt; Looked for both full-time and part-time work ;  &gt; Females ;</t>
  </si>
  <si>
    <t>65 years and over ;  &gt; Last worked less than 2 years ago ;  &gt;&gt; Looked for only full-time work ;  Persons ;</t>
  </si>
  <si>
    <t>65 years and over ;  &gt; Last worked less than 2 years ago ;  &gt;&gt; Looked for only full-time work ;  &gt; Males ;</t>
  </si>
  <si>
    <t>65 years and over ;  &gt; Last worked less than 2 years ago ;  &gt;&gt; Looked for only full-time work ;  &gt; Females ;</t>
  </si>
  <si>
    <t>65 years and over ;  &gt; Last worked less than 2 years ago ;  &gt; Looked for part-time work ;  Persons ;</t>
  </si>
  <si>
    <t>65 years and over ;  &gt; Last worked less than 2 years ago ;  &gt; Looked for part-time work ;  &gt; Males ;</t>
  </si>
  <si>
    <t>65 years and over ;  &gt; Last worked less than 2 years ago ;  &gt; Looked for part-time work ;  &gt; Females ;</t>
  </si>
  <si>
    <t>65 years and over ;  &gt; Last worked less than 2 years ago ;  &gt;&gt; Looked for only part-time work ;  Persons ;</t>
  </si>
  <si>
    <t>65 years and over ;  &gt; Last worked less than 2 years ago ;  &gt;&gt; Looked for only part-time work ;  &gt; Males ;</t>
  </si>
  <si>
    <t>65 years and over ;  &gt; Last worked less than 2 years ago ;  &gt;&gt; Looked for only part-time work ;  &gt; Females ;</t>
  </si>
  <si>
    <t>65 years and over ;  &gt; Last worked 2 years or more ago ;  Unemployed total ;  Persons ;</t>
  </si>
  <si>
    <t>65 years and over ;  &gt; Last worked 2 years or more ago ;  Unemployed total ;  &gt; Males ;</t>
  </si>
  <si>
    <t>65 years and over ;  &gt; Last worked 2 years or more ago ;  Unemployed total ;  &gt; Females ;</t>
  </si>
  <si>
    <t>65 years and over ;  &gt; Last worked 2 years or more ago ;  &gt; Looked for full-time work ;  Persons ;</t>
  </si>
  <si>
    <t>65 years and over ;  &gt; Last worked 2 years or more ago ;  &gt; Looked for full-time work ;  &gt; Males ;</t>
  </si>
  <si>
    <t>65 years and over ;  &gt; Last worked 2 years or more ago ;  &gt; Looked for full-time work ;  &gt; Females ;</t>
  </si>
  <si>
    <t>65 years and over ;  &gt; Last worked 2 years or more ago ;  &gt;&gt; Looked for both full-time and part-time work ;  Persons ;</t>
  </si>
  <si>
    <t>65 years and over ;  &gt; Last worked 2 years or more ago ;  &gt;&gt; Looked for both full-time and part-time work ;  &gt; Males ;</t>
  </si>
  <si>
    <t>65 years and over ;  &gt; Last worked 2 years or more ago ;  &gt;&gt; Looked for both full-time and part-time work ;  &gt; Females ;</t>
  </si>
  <si>
    <t>65 years and over ;  &gt; Last worked 2 years or more ago ;  &gt;&gt; Looked for only full-time work ;  Persons ;</t>
  </si>
  <si>
    <t>65 years and over ;  &gt; Last worked 2 years or more ago ;  &gt;&gt; Looked for only full-time work ;  &gt; Males ;</t>
  </si>
  <si>
    <t>65 years and over ;  &gt; Last worked 2 years or more ago ;  &gt;&gt; Looked for only full-time work ;  &gt; Females ;</t>
  </si>
  <si>
    <t>65 years and over ;  &gt; Last worked 2 years or more ago ;  &gt; Looked for part-time work ;  Persons ;</t>
  </si>
  <si>
    <t>65 years and over ;  &gt; Last worked 2 years or more ago ;  &gt; Looked for part-time work ;  &gt; Males ;</t>
  </si>
  <si>
    <t>65 years and over ;  &gt; Last worked 2 years or more ago ;  &gt; Looked for part-time work ;  &gt; Females ;</t>
  </si>
  <si>
    <t>65 years and over ;  &gt; Last worked 2 years or more ago ;  &gt;&gt; Looked for only part-time work ;  Persons ;</t>
  </si>
  <si>
    <t>65 years and over ;  &gt; Last worked 2 years or more ago ;  &gt;&gt; Looked for only part-time work ;  &gt; Males ;</t>
  </si>
  <si>
    <t>65 years and over ;  &gt; Last worked 2 years or more ago ;  &gt;&gt; Looked for only part-time work ;  &gt; Females ;</t>
  </si>
  <si>
    <t>A126058514X</t>
  </si>
  <si>
    <t>A126031946C</t>
  </si>
  <si>
    <t>A126094154C</t>
  </si>
  <si>
    <t>A126063050J</t>
  </si>
  <si>
    <t>A126030650X</t>
  </si>
  <si>
    <t>A126092858R</t>
  </si>
  <si>
    <t>A126061754V</t>
  </si>
  <si>
    <t>A126028706J</t>
  </si>
  <si>
    <t>A126090914K</t>
  </si>
  <si>
    <t>A126059810K</t>
  </si>
  <si>
    <t>A126031298T</t>
  </si>
  <si>
    <t>A126093506C</t>
  </si>
  <si>
    <t>A126062402J</t>
  </si>
  <si>
    <t>A126030002A</t>
  </si>
  <si>
    <t>A126092210X</t>
  </si>
  <si>
    <t>A126061106W</t>
  </si>
  <si>
    <t>A126029354J</t>
  </si>
  <si>
    <t>A126091562K</t>
  </si>
  <si>
    <t>A126060458J</t>
  </si>
  <si>
    <t>A126028058W</t>
  </si>
  <si>
    <t>A126090266X</t>
  </si>
  <si>
    <t>A126059162X</t>
  </si>
  <si>
    <t>A126027386R</t>
  </si>
  <si>
    <t>A126089594L</t>
  </si>
  <si>
    <t>A126058490T</t>
  </si>
  <si>
    <t>A126031922K</t>
  </si>
  <si>
    <t>A126094130K</t>
  </si>
  <si>
    <t>A126063026J</t>
  </si>
  <si>
    <t>A126030626X</t>
  </si>
  <si>
    <t>A126092834W</t>
  </si>
  <si>
    <t>A126061730A</t>
  </si>
  <si>
    <t>A126028682A</t>
  </si>
  <si>
    <t>A126090890C</t>
  </si>
  <si>
    <t>A126059786W</t>
  </si>
  <si>
    <t>A126031274X</t>
  </si>
  <si>
    <t>A126093482W</t>
  </si>
  <si>
    <t>A126062378V</t>
  </si>
  <si>
    <t>A126029978F</t>
  </si>
  <si>
    <t>A126092186K</t>
  </si>
  <si>
    <t>A126061082R</t>
  </si>
  <si>
    <t>A126029330R</t>
  </si>
  <si>
    <t>A126091538K</t>
  </si>
  <si>
    <t>A126060434R</t>
  </si>
  <si>
    <t>A126028034C</t>
  </si>
  <si>
    <t>A126090242F</t>
  </si>
  <si>
    <t>A126059138X</t>
  </si>
  <si>
    <t>A126027414L</t>
  </si>
  <si>
    <t>A126089622K</t>
  </si>
  <si>
    <t>A126058518J</t>
  </si>
  <si>
    <t>A126031950V</t>
  </si>
  <si>
    <t>A126094158L</t>
  </si>
  <si>
    <t>A126063054T</t>
  </si>
  <si>
    <t>A126030654J</t>
  </si>
  <si>
    <t>A126092862F</t>
  </si>
  <si>
    <t>A126061758C</t>
  </si>
  <si>
    <t>A126028710X</t>
  </si>
  <si>
    <t>A126090918V</t>
  </si>
  <si>
    <t>A126059814V</t>
  </si>
  <si>
    <t>A126031302W</t>
  </si>
  <si>
    <t>A126093510V</t>
  </si>
  <si>
    <t>A126062406T</t>
  </si>
  <si>
    <t>A126030006K</t>
  </si>
  <si>
    <t>A126092214J</t>
  </si>
  <si>
    <t>A126061110L</t>
  </si>
  <si>
    <t>A126029358T</t>
  </si>
  <si>
    <t>A126091566V</t>
  </si>
  <si>
    <t>A126060462X</t>
  </si>
  <si>
    <t>A126028062L</t>
  </si>
  <si>
    <t>A126090270R</t>
  </si>
  <si>
    <t>A126059166J</t>
  </si>
  <si>
    <t>A126011866F</t>
  </si>
  <si>
    <t>A126074074F</t>
  </si>
  <si>
    <t>A126042970J</t>
  </si>
  <si>
    <t>A126016402X</t>
  </si>
  <si>
    <t>A126078610W</t>
  </si>
  <si>
    <t>A126047506V</t>
  </si>
  <si>
    <t>A126015106L</t>
  </si>
  <si>
    <t>A126077314K</t>
  </si>
  <si>
    <t>A126046210R</t>
  </si>
  <si>
    <t>A126013162V</t>
  </si>
  <si>
    <t>A126075370T</t>
  </si>
  <si>
    <t>A126044266R</t>
  </si>
  <si>
    <t>A126015754K</t>
  </si>
  <si>
    <t>A126077962J</t>
  </si>
  <si>
    <t>A126046858F</t>
  </si>
  <si>
    <t>A126014458X</t>
  </si>
  <si>
    <t>A126076666W</t>
  </si>
  <si>
    <t>A126045562A</t>
  </si>
  <si>
    <t>A126013810F</t>
  </si>
  <si>
    <t>A126076018X</t>
  </si>
  <si>
    <t>A126044914A</t>
  </si>
  <si>
    <t>A126012514V</t>
  </si>
  <si>
    <t>A126074722T</t>
  </si>
  <si>
    <t>A126043618R</t>
  </si>
  <si>
    <t>A126011878R</t>
  </si>
  <si>
    <t>A126074086R</t>
  </si>
  <si>
    <t>A126042982T</t>
  </si>
  <si>
    <t>A126016414J</t>
  </si>
  <si>
    <t>A126078622F</t>
  </si>
  <si>
    <t>A126047518C</t>
  </si>
  <si>
    <t>A126015118W</t>
  </si>
  <si>
    <t>A126077326V</t>
  </si>
  <si>
    <t>A126046222X</t>
  </si>
  <si>
    <t>A126013174C</t>
  </si>
  <si>
    <t>A126075382A</t>
  </si>
  <si>
    <t>A126044278X</t>
  </si>
  <si>
    <t>A126015766V</t>
  </si>
  <si>
    <t>A126077974T</t>
  </si>
  <si>
    <t>A126046870W</t>
  </si>
  <si>
    <t>A126014470R</t>
  </si>
  <si>
    <t>A126076678F</t>
  </si>
  <si>
    <t>A126045574K</t>
  </si>
  <si>
    <t>A126013822R</t>
  </si>
  <si>
    <t>A126076030R</t>
  </si>
  <si>
    <t>A126044926K</t>
  </si>
  <si>
    <t>A126012526C</t>
  </si>
  <si>
    <t>A126074734A</t>
  </si>
  <si>
    <t>A126043630F</t>
  </si>
  <si>
    <t>A126011846W</t>
  </si>
  <si>
    <t>A126074054W</t>
  </si>
  <si>
    <t>A126042950X</t>
  </si>
  <si>
    <t>A126016382A</t>
  </si>
  <si>
    <t>A126078590X</t>
  </si>
  <si>
    <t>A126047486W</t>
  </si>
  <si>
    <t>A126015086R</t>
  </si>
  <si>
    <t>A126077294L</t>
  </si>
  <si>
    <t>A126046190T</t>
  </si>
  <si>
    <t>A126013142K</t>
  </si>
  <si>
    <t>A126075350J</t>
  </si>
  <si>
    <t>A126044246F</t>
  </si>
  <si>
    <t>A126015734A</t>
  </si>
  <si>
    <t>A126077942X</t>
  </si>
  <si>
    <t>A126046838W</t>
  </si>
  <si>
    <t>A126014438R</t>
  </si>
  <si>
    <t>A126076646L</t>
  </si>
  <si>
    <t>A126045542T</t>
  </si>
  <si>
    <t>A126013790J</t>
  </si>
  <si>
    <t>A126075998X</t>
  </si>
  <si>
    <t>A126044894C</t>
  </si>
  <si>
    <t>A126012494W</t>
  </si>
  <si>
    <t>A126074702J</t>
  </si>
  <si>
    <t>A126043598T</t>
  </si>
  <si>
    <t>A126011882F</t>
  </si>
  <si>
    <t>A126074090F</t>
  </si>
  <si>
    <t>A126042986A</t>
  </si>
  <si>
    <t>A126016418T</t>
  </si>
  <si>
    <t>A126078626R</t>
  </si>
  <si>
    <t>A126047522V</t>
  </si>
  <si>
    <t>A126015122L</t>
  </si>
  <si>
    <t>A126077330K</t>
  </si>
  <si>
    <t>A126046226J</t>
  </si>
  <si>
    <t>A126013178L</t>
  </si>
  <si>
    <t>A126075386K</t>
  </si>
  <si>
    <t>A126044282R</t>
  </si>
  <si>
    <t>A126015770K</t>
  </si>
  <si>
    <t>A126077978A</t>
  </si>
  <si>
    <t>A126046874F</t>
  </si>
  <si>
    <t>A126014474X</t>
  </si>
  <si>
    <t>A126076682W</t>
  </si>
  <si>
    <t>A126045578V</t>
  </si>
  <si>
    <t>A126013826X</t>
  </si>
  <si>
    <t>A126076034X</t>
  </si>
  <si>
    <t>A126044930A</t>
  </si>
  <si>
    <t>A126012530V</t>
  </si>
  <si>
    <t>A126074738K</t>
  </si>
  <si>
    <t>A126043634R</t>
  </si>
  <si>
    <t>A126011886R</t>
  </si>
  <si>
    <t>A126074094R</t>
  </si>
  <si>
    <t>A126042990T</t>
  </si>
  <si>
    <t>A126016422J</t>
  </si>
  <si>
    <t>A126078630F</t>
  </si>
  <si>
    <t>A126047526C</t>
  </si>
  <si>
    <t>A126015126W</t>
  </si>
  <si>
    <t>A126077334V</t>
  </si>
  <si>
    <t>A126046230X</t>
  </si>
  <si>
    <t>A126013182C</t>
  </si>
  <si>
    <t>A126075390A</t>
  </si>
  <si>
    <t>A126044286X</t>
  </si>
  <si>
    <t>A126015774V</t>
  </si>
  <si>
    <t>A126077982T</t>
  </si>
  <si>
    <t>A126046878R</t>
  </si>
  <si>
    <t>A126014478J</t>
  </si>
  <si>
    <t>A126076686F</t>
  </si>
  <si>
    <t>A126045582K</t>
  </si>
  <si>
    <t>A126013830R</t>
  </si>
  <si>
    <t>A126076038J</t>
  </si>
  <si>
    <t>A126044934K</t>
  </si>
  <si>
    <t>A126012534C</t>
  </si>
  <si>
    <t>A126074742A</t>
  </si>
  <si>
    <t>A126043638X</t>
  </si>
  <si>
    <t>A126011850L</t>
  </si>
  <si>
    <t>A126074058F</t>
  </si>
  <si>
    <t>A126042954J</t>
  </si>
  <si>
    <t>A126016386K</t>
  </si>
  <si>
    <t>A126078594J</t>
  </si>
  <si>
    <t>A126047490L</t>
  </si>
  <si>
    <t>A126015090F</t>
  </si>
  <si>
    <t>A126077298W</t>
  </si>
  <si>
    <t>A126046194A</t>
  </si>
  <si>
    <t>A126013146V</t>
  </si>
  <si>
    <t>A126075354T</t>
  </si>
  <si>
    <t>A126044250W</t>
  </si>
  <si>
    <t>A126015738K</t>
  </si>
  <si>
    <t>A126077946J</t>
  </si>
  <si>
    <t>A126046842L</t>
  </si>
  <si>
    <t>A126014442F</t>
  </si>
  <si>
    <t>A126076650C</t>
  </si>
  <si>
    <t>A126045546A</t>
  </si>
  <si>
    <t>A126013794T</t>
  </si>
  <si>
    <t>A126076002F</t>
  </si>
  <si>
    <t>A126044898L</t>
  </si>
  <si>
    <t>A126012498F</t>
  </si>
  <si>
    <t>A126074706T</t>
  </si>
  <si>
    <t>A126043602W</t>
  </si>
  <si>
    <t>A126011854W</t>
  </si>
  <si>
    <t>A126074062W</t>
  </si>
  <si>
    <t>A126042958T</t>
  </si>
  <si>
    <t>A126016390A</t>
  </si>
  <si>
    <t>A126078598T</t>
  </si>
  <si>
    <t>A126047494W</t>
  </si>
  <si>
    <t>A126015094R</t>
  </si>
  <si>
    <t>A126077302A</t>
  </si>
  <si>
    <t>A126046198K</t>
  </si>
  <si>
    <t>A126013150K</t>
  </si>
  <si>
    <t>A126075358A</t>
  </si>
  <si>
    <t>A126044254F</t>
  </si>
  <si>
    <t>A126014446R</t>
  </si>
  <si>
    <t>A126076654L</t>
  </si>
  <si>
    <t>A126045550T</t>
  </si>
  <si>
    <t>A126013798A</t>
  </si>
  <si>
    <t>A126076006R</t>
  </si>
  <si>
    <t>A126044902T</t>
  </si>
  <si>
    <t>A126011870W</t>
  </si>
  <si>
    <t>A126074078R</t>
  </si>
  <si>
    <t>A126042974T</t>
  </si>
  <si>
    <t>A126016406J</t>
  </si>
  <si>
    <t>A126078614F</t>
  </si>
  <si>
    <t>A126047510K</t>
  </si>
  <si>
    <t>A126015110C</t>
  </si>
  <si>
    <t>A126077318V</t>
  </si>
  <si>
    <t>A126046214X</t>
  </si>
  <si>
    <t>A126013166C</t>
  </si>
  <si>
    <t>A126075374A</t>
  </si>
  <si>
    <t>A126044270F</t>
  </si>
  <si>
    <t>A126014462R</t>
  </si>
  <si>
    <t>A126076670L</t>
  </si>
  <si>
    <t>A126045566K</t>
  </si>
  <si>
    <t>A126013814R</t>
  </si>
  <si>
    <t>A126076022R</t>
  </si>
  <si>
    <t>A126044918K</t>
  </si>
  <si>
    <t>65 years and over ;  Had never worked before ;  Unemployed total ;  Persons ;</t>
  </si>
  <si>
    <t>65 years and over ;  Had never worked before ;  Unemployed total ;  &gt; Males ;</t>
  </si>
  <si>
    <t>65 years and over ;  Had never worked before ;  Unemployed total ;  &gt; Females ;</t>
  </si>
  <si>
    <t>65 years and over ;  Had never worked before ;  &gt; Looked for full-time work ;  Persons ;</t>
  </si>
  <si>
    <t>65 years and over ;  Had never worked before ;  &gt; Looked for full-time work ;  &gt; Males ;</t>
  </si>
  <si>
    <t>65 years and over ;  Had never worked before ;  &gt; Looked for full-time work ;  &gt; Females ;</t>
  </si>
  <si>
    <t>65 years and over ;  Had never worked before ;  &gt;&gt; Looked for both full-time and part-time work ;  Persons ;</t>
  </si>
  <si>
    <t>65 years and over ;  Had never worked before ;  &gt;&gt; Looked for both full-time and part-time work ;  &gt; Males ;</t>
  </si>
  <si>
    <t>65 years and over ;  Had never worked before ;  &gt;&gt; Looked for both full-time and part-time work ;  &gt; Females ;</t>
  </si>
  <si>
    <t>65 years and over ;  Had never worked before ;  &gt;&gt; Looked for only full-time work ;  Persons ;</t>
  </si>
  <si>
    <t>65 years and over ;  Had never worked before ;  &gt;&gt; Looked for only full-time work ;  &gt; Males ;</t>
  </si>
  <si>
    <t>65 years and over ;  Had never worked before ;  &gt;&gt; Looked for only full-time work ;  &gt; Females ;</t>
  </si>
  <si>
    <t>65 years and over ;  Had never worked before ;  &gt;&gt; Waiting to start a full-time job ;  Persons ;</t>
  </si>
  <si>
    <t>65 years and over ;  Had never worked before ;  &gt;&gt; Waiting to start a full-time job ;  &gt; Males ;</t>
  </si>
  <si>
    <t>65 years and over ;  Had never worked before ;  &gt;&gt; Waiting to start a full-time job ;  &gt; Females ;</t>
  </si>
  <si>
    <t>65 years and over ;  Had never worked before ;  &gt; Looked for part-time work ;  Persons ;</t>
  </si>
  <si>
    <t>65 years and over ;  Had never worked before ;  &gt; Looked for part-time work ;  &gt; Males ;</t>
  </si>
  <si>
    <t>65 years and over ;  Had never worked before ;  &gt; Looked for part-time work ;  &gt; Females ;</t>
  </si>
  <si>
    <t>65 years and over ;  Had never worked before ;  &gt;&gt; Looked for only part-time work ;  Persons ;</t>
  </si>
  <si>
    <t>65 years and over ;  Had never worked before ;  &gt;&gt; Looked for only part-time work ;  &gt; Males ;</t>
  </si>
  <si>
    <t>65 years and over ;  Had never worked before ;  &gt;&gt; Looked for only part-time work ;  &gt; Females ;</t>
  </si>
  <si>
    <t>65 years and over ;  Had never worked before ;  &gt;&gt; Waiting to start a part-time job ;  Persons ;</t>
  </si>
  <si>
    <t>65 years and over ;  Had never worked before ;  &gt;&gt; Waiting to start a part-time job ;  &gt; Males ;</t>
  </si>
  <si>
    <t>65 years and over ;  Had never worked before ;  &gt;&gt; Waiting to start a part-time job ;  &gt; Females ;</t>
  </si>
  <si>
    <t>65 years and over ;  &gt; Waiting to start first job already obtained ;  Unemployed total ;  Persons ;</t>
  </si>
  <si>
    <t>65 years and over ;  &gt; Waiting to start first job already obtained ;  Unemployed total ;  &gt; Males ;</t>
  </si>
  <si>
    <t>65 years and over ;  &gt; Waiting to start first job already obtained ;  Unemployed total ;  &gt; Females ;</t>
  </si>
  <si>
    <t>65 years and over ;  &gt; Waiting to start first job already obtained ;  &gt; Looked for full-time work ;  Persons ;</t>
  </si>
  <si>
    <t>65 years and over ;  &gt; Waiting to start first job already obtained ;  &gt; Looked for full-time work ;  &gt; Males ;</t>
  </si>
  <si>
    <t>65 years and over ;  &gt; Waiting to start first job already obtained ;  &gt; Looked for full-time work ;  &gt; Females ;</t>
  </si>
  <si>
    <t>65 years and over ;  &gt; Waiting to start first job already obtained ;  &gt;&gt; Looked for both full-time and part-time work ;  Persons ;</t>
  </si>
  <si>
    <t>65 years and over ;  &gt; Waiting to start first job already obtained ;  &gt;&gt; Looked for both full-time and part-time work ;  &gt; Males ;</t>
  </si>
  <si>
    <t>65 years and over ;  &gt; Waiting to start first job already obtained ;  &gt;&gt; Looked for both full-time and part-time work ;  &gt; Females ;</t>
  </si>
  <si>
    <t>65 years and over ;  &gt; Waiting to start first job already obtained ;  &gt;&gt; Looked for only full-time work ;  Persons ;</t>
  </si>
  <si>
    <t>65 years and over ;  &gt; Waiting to start first job already obtained ;  &gt;&gt; Looked for only full-time work ;  &gt; Males ;</t>
  </si>
  <si>
    <t>65 years and over ;  &gt; Waiting to start first job already obtained ;  &gt;&gt; Looked for only full-time work ;  &gt; Females ;</t>
  </si>
  <si>
    <t>65 years and over ;  &gt; Waiting to start first job already obtained ;  &gt;&gt; Waiting to start a full-time job ;  Persons ;</t>
  </si>
  <si>
    <t>65 years and over ;  &gt; Waiting to start first job already obtained ;  &gt;&gt; Waiting to start a full-time job ;  &gt; Males ;</t>
  </si>
  <si>
    <t>65 years and over ;  &gt; Waiting to start first job already obtained ;  &gt;&gt; Waiting to start a full-time job ;  &gt; Females ;</t>
  </si>
  <si>
    <t>65 years and over ;  &gt; Waiting to start first job already obtained ;  &gt; Looked for part-time work ;  Persons ;</t>
  </si>
  <si>
    <t>65 years and over ;  &gt; Waiting to start first job already obtained ;  &gt; Looked for part-time work ;  &gt; Males ;</t>
  </si>
  <si>
    <t>65 years and over ;  &gt; Waiting to start first job already obtained ;  &gt; Looked for part-time work ;  &gt; Females ;</t>
  </si>
  <si>
    <t>65 years and over ;  &gt; Waiting to start first job already obtained ;  &gt;&gt; Looked for only part-time work ;  Persons ;</t>
  </si>
  <si>
    <t>65 years and over ;  &gt; Waiting to start first job already obtained ;  &gt;&gt; Looked for only part-time work ;  &gt; Males ;</t>
  </si>
  <si>
    <t>65 years and over ;  &gt; Waiting to start first job already obtained ;  &gt;&gt; Looked for only part-time work ;  &gt; Females ;</t>
  </si>
  <si>
    <t>65 years and over ;  &gt; Waiting to start first job already obtained ;  &gt;&gt; Waiting to start a part-time job ;  Persons ;</t>
  </si>
  <si>
    <t>65 years and over ;  &gt; Waiting to start first job already obtained ;  &gt;&gt; Waiting to start a part-time job ;  &gt; Males ;</t>
  </si>
  <si>
    <t>65 years and over ;  &gt; Waiting to start first job already obtained ;  &gt;&gt; Waiting to start a part-time job ;  &gt; Females ;</t>
  </si>
  <si>
    <t>65 years and over ;  &gt; Looking for first job ;  Unemployed total ;  Persons ;</t>
  </si>
  <si>
    <t>65 years and over ;  &gt; Looking for first job ;  Unemployed total ;  &gt; Males ;</t>
  </si>
  <si>
    <t>65 years and over ;  &gt; Looking for first job ;  Unemployed total ;  &gt; Females ;</t>
  </si>
  <si>
    <t>65 years and over ;  &gt; Looking for first job ;  &gt; Looked for full-time work ;  Persons ;</t>
  </si>
  <si>
    <t>65 years and over ;  &gt; Looking for first job ;  &gt; Looked for full-time work ;  &gt; Males ;</t>
  </si>
  <si>
    <t>65 years and over ;  &gt; Looking for first job ;  &gt; Looked for full-time work ;  &gt; Females ;</t>
  </si>
  <si>
    <t>65 years and over ;  &gt; Looking for first job ;  &gt;&gt; Looked for both full-time and part-time work ;  Persons ;</t>
  </si>
  <si>
    <t>65 years and over ;  &gt; Looking for first job ;  &gt;&gt; Looked for both full-time and part-time work ;  &gt; Males ;</t>
  </si>
  <si>
    <t>65 years and over ;  &gt; Looking for first job ;  &gt;&gt; Looked for both full-time and part-time work ;  &gt; Females ;</t>
  </si>
  <si>
    <t>65 years and over ;  &gt; Looking for first job ;  &gt;&gt; Looked for only full-time work ;  Persons ;</t>
  </si>
  <si>
    <t>65 years and over ;  &gt; Looking for first job ;  &gt;&gt; Looked for only full-time work ;  &gt; Males ;</t>
  </si>
  <si>
    <t>65 years and over ;  &gt; Looking for first job ;  &gt;&gt; Looked for only full-time work ;  &gt; Females ;</t>
  </si>
  <si>
    <t>65 years and over ;  &gt; Looking for first job ;  &gt; Looked for part-time work ;  Persons ;</t>
  </si>
  <si>
    <t>65 years and over ;  &gt; Looking for first job ;  &gt; Looked for part-time work ;  &gt; Males ;</t>
  </si>
  <si>
    <t>65 years and over ;  &gt; Looking for first job ;  &gt; Looked for part-time work ;  &gt; Females ;</t>
  </si>
  <si>
    <t>65 years and over ;  &gt; Looking for first job ;  &gt;&gt; Looked for only part-time work ;  Persons ;</t>
  </si>
  <si>
    <t>65 years and over ;  &gt; Looking for first job ;  &gt;&gt; Looked for only part-time work ;  &gt; Males ;</t>
  </si>
  <si>
    <t>65 years and over ;  &gt; Looking for first job ;  &gt;&gt; Looked for only part-time work ;  &gt; Females ;</t>
  </si>
  <si>
    <t>65 years and over ;  Less than 1 year looking for work ;  Unemployed total ;  Persons ;</t>
  </si>
  <si>
    <t>65 years and over ;  Less than 1 year looking for work ;  Unemployed total ;  &gt; Males ;</t>
  </si>
  <si>
    <t>65 years and over ;  Less than 1 year looking for work ;  Unemployed total ;  &gt; Females ;</t>
  </si>
  <si>
    <t>65 years and over ;  Less than 1 year looking for work ;  &gt; Looked for full-time work ;  Persons ;</t>
  </si>
  <si>
    <t>65 years and over ;  Less than 1 year looking for work ;  &gt; Looked for full-time work ;  &gt; Males ;</t>
  </si>
  <si>
    <t>65 years and over ;  Less than 1 year looking for work ;  &gt; Looked for full-time work ;  &gt; Females ;</t>
  </si>
  <si>
    <t>65 years and over ;  Less than 1 year looking for work ;  &gt;&gt; Looked for both full-time and part-time work ;  Persons ;</t>
  </si>
  <si>
    <t>65 years and over ;  Less than 1 year looking for work ;  &gt;&gt; Looked for both full-time and part-time work ;  &gt; Males ;</t>
  </si>
  <si>
    <t>65 years and over ;  Less than 1 year looking for work ;  &gt;&gt; Looked for both full-time and part-time work ;  &gt; Females ;</t>
  </si>
  <si>
    <t>65 years and over ;  Less than 1 year looking for work ;  &gt;&gt; Looked for only full-time work ;  Persons ;</t>
  </si>
  <si>
    <t>65 years and over ;  Less than 1 year looking for work ;  &gt;&gt; Looked for only full-time work ;  &gt; Males ;</t>
  </si>
  <si>
    <t>65 years and over ;  Less than 1 year looking for work ;  &gt;&gt; Looked for only full-time work ;  &gt; Females ;</t>
  </si>
  <si>
    <t>65 years and over ;  Less than 1 year looking for work ;  &gt;&gt; Waiting to start a full-time job ;  Persons ;</t>
  </si>
  <si>
    <t>65 years and over ;  Less than 1 year looking for work ;  &gt;&gt; Waiting to start a full-time job ;  &gt; Males ;</t>
  </si>
  <si>
    <t>65 years and over ;  Less than 1 year looking for work ;  &gt;&gt; Waiting to start a full-time job ;  &gt; Females ;</t>
  </si>
  <si>
    <t>65 years and over ;  Less than 1 year looking for work ;  &gt; Looked for part-time work ;  Persons ;</t>
  </si>
  <si>
    <t>65 years and over ;  Less than 1 year looking for work ;  &gt; Looked for part-time work ;  &gt; Males ;</t>
  </si>
  <si>
    <t>65 years and over ;  Less than 1 year looking for work ;  &gt; Looked for part-time work ;  &gt; Females ;</t>
  </si>
  <si>
    <t>65 years and over ;  Less than 1 year looking for work ;  &gt;&gt; Looked for only part-time work ;  Persons ;</t>
  </si>
  <si>
    <t>65 years and over ;  Less than 1 year looking for work ;  &gt;&gt; Looked for only part-time work ;  &gt; Males ;</t>
  </si>
  <si>
    <t>65 years and over ;  Less than 1 year looking for work ;  &gt;&gt; Looked for only part-time work ;  &gt; Females ;</t>
  </si>
  <si>
    <t>65 years and over ;  Less than 1 year looking for work ;  &gt;&gt; Waiting to start a part-time job ;  Persons ;</t>
  </si>
  <si>
    <t>65 years and over ;  Less than 1 year looking for work ;  &gt;&gt; Waiting to start a part-time job ;  &gt; Males ;</t>
  </si>
  <si>
    <t>65 years and over ;  Less than 1 year looking for work ;  &gt;&gt; Waiting to start a part-time job ;  &gt; Females ;</t>
  </si>
  <si>
    <t>65 years and over ;  &gt; Less than 1 month looking for work ;  Unemployed total ;  Persons ;</t>
  </si>
  <si>
    <t>65 years and over ;  &gt; Less than 1 month looking for work ;  Unemployed total ;  &gt; Males ;</t>
  </si>
  <si>
    <t>65 years and over ;  &gt; Less than 1 month looking for work ;  Unemployed total ;  &gt; Females ;</t>
  </si>
  <si>
    <t>65 years and over ;  &gt; Less than 1 month looking for work ;  &gt; Looked for full-time work ;  Persons ;</t>
  </si>
  <si>
    <t>65 years and over ;  &gt; Less than 1 month looking for work ;  &gt; Looked for full-time work ;  &gt; Males ;</t>
  </si>
  <si>
    <t>65 years and over ;  &gt; Less than 1 month looking for work ;  &gt; Looked for full-time work ;  &gt; Females ;</t>
  </si>
  <si>
    <t>65 years and over ;  &gt; Less than 1 month looking for work ;  &gt;&gt; Looked for both full-time and part-time work ;  Persons ;</t>
  </si>
  <si>
    <t>65 years and over ;  &gt; Less than 1 month looking for work ;  &gt;&gt; Looked for both full-time and part-time work ;  &gt; Males ;</t>
  </si>
  <si>
    <t>65 years and over ;  &gt; Less than 1 month looking for work ;  &gt;&gt; Looked for both full-time and part-time work ;  &gt; Females ;</t>
  </si>
  <si>
    <t>65 years and over ;  &gt; Less than 1 month looking for work ;  &gt;&gt; Looked for only full-time work ;  Persons ;</t>
  </si>
  <si>
    <t>65 years and over ;  &gt; Less than 1 month looking for work ;  &gt;&gt; Looked for only full-time work ;  &gt; Males ;</t>
  </si>
  <si>
    <t>65 years and over ;  &gt; Less than 1 month looking for work ;  &gt;&gt; Looked for only full-time work ;  &gt; Females ;</t>
  </si>
  <si>
    <t>65 years and over ;  &gt; Less than 1 month looking for work ;  &gt;&gt; Waiting to start a full-time job ;  Persons ;</t>
  </si>
  <si>
    <t>65 years and over ;  &gt; Less than 1 month looking for work ;  &gt;&gt; Waiting to start a full-time job ;  &gt; Males ;</t>
  </si>
  <si>
    <t>65 years and over ;  &gt; Less than 1 month looking for work ;  &gt;&gt; Waiting to start a full-time job ;  &gt; Females ;</t>
  </si>
  <si>
    <t>65 years and over ;  &gt; Less than 1 month looking for work ;  &gt; Looked for part-time work ;  Persons ;</t>
  </si>
  <si>
    <t>65 years and over ;  &gt; Less than 1 month looking for work ;  &gt; Looked for part-time work ;  &gt; Males ;</t>
  </si>
  <si>
    <t>65 years and over ;  &gt; Less than 1 month looking for work ;  &gt; Looked for part-time work ;  &gt; Females ;</t>
  </si>
  <si>
    <t>65 years and over ;  &gt; Less than 1 month looking for work ;  &gt;&gt; Looked for only part-time work ;  Persons ;</t>
  </si>
  <si>
    <t>65 years and over ;  &gt; Less than 1 month looking for work ;  &gt;&gt; Looked for only part-time work ;  &gt; Males ;</t>
  </si>
  <si>
    <t>65 years and over ;  &gt; Less than 1 month looking for work ;  &gt;&gt; Looked for only part-time work ;  &gt; Females ;</t>
  </si>
  <si>
    <t>65 years and over ;  &gt; Less than 1 month looking for work ;  &gt;&gt; Waiting to start a part-time job ;  Persons ;</t>
  </si>
  <si>
    <t>65 years and over ;  &gt; Less than 1 month looking for work ;  &gt;&gt; Waiting to start a part-time job ;  &gt; Males ;</t>
  </si>
  <si>
    <t>65 years and over ;  &gt; Less than 1 month looking for work ;  &gt;&gt; Waiting to start a part-time job ;  &gt; Females ;</t>
  </si>
  <si>
    <t>65 years and over ;  &gt; 1-3 months looking for work ;  Unemployed total ;  Persons ;</t>
  </si>
  <si>
    <t>65 years and over ;  &gt; 1-3 months looking for work ;  Unemployed total ;  &gt; Males ;</t>
  </si>
  <si>
    <t>65 years and over ;  &gt; 1-3 months looking for work ;  Unemployed total ;  &gt; Females ;</t>
  </si>
  <si>
    <t>65 years and over ;  &gt; 1-3 months looking for work ;  &gt; Looked for full-time work ;  Persons ;</t>
  </si>
  <si>
    <t>65 years and over ;  &gt; 1-3 months looking for work ;  &gt; Looked for full-time work ;  &gt; Males ;</t>
  </si>
  <si>
    <t>65 years and over ;  &gt; 1-3 months looking for work ;  &gt; Looked for full-time work ;  &gt; Females ;</t>
  </si>
  <si>
    <t>65 years and over ;  &gt; 1-3 months looking for work ;  &gt;&gt; Looked for both full-time and part-time work ;  Persons ;</t>
  </si>
  <si>
    <t>65 years and over ;  &gt; 1-3 months looking for work ;  &gt;&gt; Looked for both full-time and part-time work ;  &gt; Males ;</t>
  </si>
  <si>
    <t>65 years and over ;  &gt; 1-3 months looking for work ;  &gt;&gt; Looked for both full-time and part-time work ;  &gt; Females ;</t>
  </si>
  <si>
    <t>65 years and over ;  &gt; 1-3 months looking for work ;  &gt;&gt; Looked for only full-time work ;  Persons ;</t>
  </si>
  <si>
    <t>65 years and over ;  &gt; 1-3 months looking for work ;  &gt;&gt; Looked for only full-time work ;  &gt; Males ;</t>
  </si>
  <si>
    <t>65 years and over ;  &gt; 1-3 months looking for work ;  &gt;&gt; Looked for only full-time work ;  &gt; Females ;</t>
  </si>
  <si>
    <t>65 years and over ;  &gt; 1-3 months looking for work ;  &gt;&gt; Waiting to start a full-time job ;  Persons ;</t>
  </si>
  <si>
    <t>65 years and over ;  &gt; 1-3 months looking for work ;  &gt;&gt; Waiting to start a full-time job ;  &gt; Males ;</t>
  </si>
  <si>
    <t>65 years and over ;  &gt; 1-3 months looking for work ;  &gt;&gt; Waiting to start a full-time job ;  &gt; Females ;</t>
  </si>
  <si>
    <t>65 years and over ;  &gt; 1-3 months looking for work ;  &gt; Looked for part-time work ;  Persons ;</t>
  </si>
  <si>
    <t>65 years and over ;  &gt; 1-3 months looking for work ;  &gt; Looked for part-time work ;  &gt; Males ;</t>
  </si>
  <si>
    <t>65 years and over ;  &gt; 1-3 months looking for work ;  &gt; Looked for part-time work ;  &gt; Females ;</t>
  </si>
  <si>
    <t>65 years and over ;  &gt; 1-3 months looking for work ;  &gt;&gt; Looked for only part-time work ;  Persons ;</t>
  </si>
  <si>
    <t>65 years and over ;  &gt; 1-3 months looking for work ;  &gt;&gt; Looked for only part-time work ;  &gt; Males ;</t>
  </si>
  <si>
    <t>65 years and over ;  &gt; 1-3 months looking for work ;  &gt;&gt; Looked for only part-time work ;  &gt; Females ;</t>
  </si>
  <si>
    <t>65 years and over ;  &gt; 1-3 months looking for work ;  &gt;&gt; Waiting to start a part-time job ;  Persons ;</t>
  </si>
  <si>
    <t>65 years and over ;  &gt; 1-3 months looking for work ;  &gt;&gt; Waiting to start a part-time job ;  &gt; Males ;</t>
  </si>
  <si>
    <t>65 years and over ;  &gt; 1-3 months looking for work ;  &gt;&gt; Waiting to start a part-time job ;  &gt; Females ;</t>
  </si>
  <si>
    <t>65 years and over ;  &gt; 3-6 months looking for work ;  Unemployed total ;  Persons ;</t>
  </si>
  <si>
    <t>65 years and over ;  &gt; 3-6 months looking for work ;  Unemployed total ;  &gt; Males ;</t>
  </si>
  <si>
    <t>65 years and over ;  &gt; 3-6 months looking for work ;  Unemployed total ;  &gt; Females ;</t>
  </si>
  <si>
    <t>65 years and over ;  &gt; 3-6 months looking for work ;  &gt; Looked for full-time work ;  Persons ;</t>
  </si>
  <si>
    <t>65 years and over ;  &gt; 3-6 months looking for work ;  &gt; Looked for full-time work ;  &gt; Males ;</t>
  </si>
  <si>
    <t>65 years and over ;  &gt; 3-6 months looking for work ;  &gt; Looked for full-time work ;  &gt; Females ;</t>
  </si>
  <si>
    <t>65 years and over ;  &gt; 3-6 months looking for work ;  &gt;&gt; Looked for both full-time and part-time work ;  Persons ;</t>
  </si>
  <si>
    <t>65 years and over ;  &gt; 3-6 months looking for work ;  &gt;&gt; Looked for both full-time and part-time work ;  &gt; Males ;</t>
  </si>
  <si>
    <t>65 years and over ;  &gt; 3-6 months looking for work ;  &gt;&gt; Looked for both full-time and part-time work ;  &gt; Females ;</t>
  </si>
  <si>
    <t>65 years and over ;  &gt; 3-6 months looking for work ;  &gt;&gt; Looked for only full-time work ;  Persons ;</t>
  </si>
  <si>
    <t>65 years and over ;  &gt; 3-6 months looking for work ;  &gt;&gt; Looked for only full-time work ;  &gt; Males ;</t>
  </si>
  <si>
    <t>65 years and over ;  &gt; 3-6 months looking for work ;  &gt;&gt; Looked for only full-time work ;  &gt; Females ;</t>
  </si>
  <si>
    <t>65 years and over ;  &gt; 3-6 months looking for work ;  &gt;&gt; Waiting to start a full-time job ;  Persons ;</t>
  </si>
  <si>
    <t>65 years and over ;  &gt; 3-6 months looking for work ;  &gt;&gt; Waiting to start a full-time job ;  &gt; Males ;</t>
  </si>
  <si>
    <t>65 years and over ;  &gt; 3-6 months looking for work ;  &gt;&gt; Waiting to start a full-time job ;  &gt; Females ;</t>
  </si>
  <si>
    <t>65 years and over ;  &gt; 3-6 months looking for work ;  &gt; Looked for part-time work ;  Persons ;</t>
  </si>
  <si>
    <t>65 years and over ;  &gt; 3-6 months looking for work ;  &gt; Looked for part-time work ;  &gt; Males ;</t>
  </si>
  <si>
    <t>65 years and over ;  &gt; 3-6 months looking for work ;  &gt; Looked for part-time work ;  &gt; Females ;</t>
  </si>
  <si>
    <t>65 years and over ;  &gt; 3-6 months looking for work ;  &gt;&gt; Looked for only part-time work ;  Persons ;</t>
  </si>
  <si>
    <t>65 years and over ;  &gt; 3-6 months looking for work ;  &gt;&gt; Looked for only part-time work ;  &gt; Males ;</t>
  </si>
  <si>
    <t>65 years and over ;  &gt; 3-6 months looking for work ;  &gt;&gt; Looked for only part-time work ;  &gt; Females ;</t>
  </si>
  <si>
    <t>65 years and over ;  &gt; 3-6 months looking for work ;  &gt;&gt; Waiting to start a part-time job ;  Persons ;</t>
  </si>
  <si>
    <t>65 years and over ;  &gt; 3-6 months looking for work ;  &gt;&gt; Waiting to start a part-time job ;  &gt; Males ;</t>
  </si>
  <si>
    <t>65 years and over ;  &gt; 3-6 months looking for work ;  &gt;&gt; Waiting to start a part-time job ;  &gt; Females ;</t>
  </si>
  <si>
    <t>65 years and over ;  &gt; 6-12 months looking for work ;  Unemployed total ;  Persons ;</t>
  </si>
  <si>
    <t>65 years and over ;  &gt; 6-12 months looking for work ;  Unemployed total ;  &gt; Males ;</t>
  </si>
  <si>
    <t>65 years and over ;  &gt; 6-12 months looking for work ;  Unemployed total ;  &gt; Females ;</t>
  </si>
  <si>
    <t>65 years and over ;  &gt; 6-12 months looking for work ;  &gt; Looked for full-time work ;  Persons ;</t>
  </si>
  <si>
    <t>65 years and over ;  &gt; 6-12 months looking for work ;  &gt; Looked for full-time work ;  &gt; Males ;</t>
  </si>
  <si>
    <t>65 years and over ;  &gt; 6-12 months looking for work ;  &gt; Looked for full-time work ;  &gt; Females ;</t>
  </si>
  <si>
    <t>65 years and over ;  &gt; 6-12 months looking for work ;  &gt;&gt; Looked for both full-time and part-time work ;  Persons ;</t>
  </si>
  <si>
    <t>65 years and over ;  &gt; 6-12 months looking for work ;  &gt;&gt; Looked for both full-time and part-time work ;  &gt; Males ;</t>
  </si>
  <si>
    <t>65 years and over ;  &gt; 6-12 months looking for work ;  &gt;&gt; Looked for both full-time and part-time work ;  &gt; Females ;</t>
  </si>
  <si>
    <t>65 years and over ;  &gt; 6-12 months looking for work ;  &gt;&gt; Looked for only full-time work ;  Persons ;</t>
  </si>
  <si>
    <t>65 years and over ;  &gt; 6-12 months looking for work ;  &gt;&gt; Looked for only full-time work ;  &gt; Males ;</t>
  </si>
  <si>
    <t>65 years and over ;  &gt; 6-12 months looking for work ;  &gt;&gt; Looked for only full-time work ;  &gt; Females ;</t>
  </si>
  <si>
    <t>65 years and over ;  &gt; 6-12 months looking for work ;  &gt;&gt; Waiting to start a full-time job ;  Persons ;</t>
  </si>
  <si>
    <t>65 years and over ;  &gt; 6-12 months looking for work ;  &gt;&gt; Waiting to start a full-time job ;  &gt; Males ;</t>
  </si>
  <si>
    <t>65 years and over ;  &gt; 6-12 months looking for work ;  &gt;&gt; Waiting to start a full-time job ;  &gt; Females ;</t>
  </si>
  <si>
    <t>65 years and over ;  &gt; 6-12 months looking for work ;  &gt; Looked for part-time work ;  Persons ;</t>
  </si>
  <si>
    <t>65 years and over ;  &gt; 6-12 months looking for work ;  &gt; Looked for part-time work ;  &gt; Males ;</t>
  </si>
  <si>
    <t>65 years and over ;  &gt; 6-12 months looking for work ;  &gt; Looked for part-time work ;  &gt; Females ;</t>
  </si>
  <si>
    <t>65 years and over ;  &gt; 6-12 months looking for work ;  &gt;&gt; Looked for only part-time work ;  Persons ;</t>
  </si>
  <si>
    <t>65 years and over ;  &gt; 6-12 months looking for work ;  &gt;&gt; Looked for only part-time work ;  &gt; Males ;</t>
  </si>
  <si>
    <t>65 years and over ;  &gt; 6-12 months looking for work ;  &gt;&gt; Looked for only part-time work ;  &gt; Females ;</t>
  </si>
  <si>
    <t>65 years and over ;  &gt; 6-12 months looking for work ;  &gt;&gt; Waiting to start a part-time job ;  Persons ;</t>
  </si>
  <si>
    <t>65 years and over ;  &gt; 6-12 months looking for work ;  &gt;&gt; Waiting to start a part-time job ;  &gt; Males ;</t>
  </si>
  <si>
    <t>65 years and over ;  &gt; 6-12 months looking for work ;  &gt;&gt; Waiting to start a part-time job ;  &gt; Females ;</t>
  </si>
  <si>
    <t>65 years and over ;  1-2 years looking for work ;  Unemployed total ;  Persons ;</t>
  </si>
  <si>
    <t>65 years and over ;  1-2 years looking for work ;  Unemployed total ;  &gt; Males ;</t>
  </si>
  <si>
    <t>65 years and over ;  1-2 years looking for work ;  Unemployed total ;  &gt; Females ;</t>
  </si>
  <si>
    <t>65 years and over ;  1-2 years looking for work ;  &gt; Looked for full-time work ;  Persons ;</t>
  </si>
  <si>
    <t>65 years and over ;  1-2 years looking for work ;  &gt; Looked for full-time work ;  &gt; Males ;</t>
  </si>
  <si>
    <t>65 years and over ;  1-2 years looking for work ;  &gt; Looked for full-time work ;  &gt; Females ;</t>
  </si>
  <si>
    <t>65 years and over ;  1-2 years looking for work ;  &gt;&gt; Looked for both full-time and part-time work ;  Persons ;</t>
  </si>
  <si>
    <t>65 years and over ;  1-2 years looking for work ;  &gt;&gt; Looked for both full-time and part-time work ;  &gt; Males ;</t>
  </si>
  <si>
    <t>65 years and over ;  1-2 years looking for work ;  &gt;&gt; Looked for both full-time and part-time work ;  &gt; Females ;</t>
  </si>
  <si>
    <t>65 years and over ;  1-2 years looking for work ;  &gt;&gt; Looked for only full-time work ;  Persons ;</t>
  </si>
  <si>
    <t>65 years and over ;  1-2 years looking for work ;  &gt;&gt; Looked for only full-time work ;  &gt; Males ;</t>
  </si>
  <si>
    <t>65 years and over ;  1-2 years looking for work ;  &gt;&gt; Looked for only full-time work ;  &gt; Females ;</t>
  </si>
  <si>
    <t>65 years and over ;  1-2 years looking for work ;  &gt;&gt; Waiting to start a full-time job ;  Persons ;</t>
  </si>
  <si>
    <t>65 years and over ;  1-2 years looking for work ;  &gt;&gt; Waiting to start a full-time job ;  &gt; Males ;</t>
  </si>
  <si>
    <t>65 years and over ;  1-2 years looking for work ;  &gt;&gt; Waiting to start a full-time job ;  &gt; Females ;</t>
  </si>
  <si>
    <t>65 years and over ;  1-2 years looking for work ;  &gt; Looked for part-time work ;  Persons ;</t>
  </si>
  <si>
    <t>65 years and over ;  1-2 years looking for work ;  &gt; Looked for part-time work ;  &gt; Males ;</t>
  </si>
  <si>
    <t>65 years and over ;  1-2 years looking for work ;  &gt; Looked for part-time work ;  &gt; Females ;</t>
  </si>
  <si>
    <t>65 years and over ;  1-2 years looking for work ;  &gt;&gt; Looked for only part-time work ;  Persons ;</t>
  </si>
  <si>
    <t>65 years and over ;  1-2 years looking for work ;  &gt;&gt; Looked for only part-time work ;  &gt; Males ;</t>
  </si>
  <si>
    <t>65 years and over ;  1-2 years looking for work ;  &gt;&gt; Looked for only part-time work ;  &gt; Females ;</t>
  </si>
  <si>
    <t>65 years and over ;  1-2 years looking for work ;  &gt;&gt; Waiting to start a part-time job ;  Persons ;</t>
  </si>
  <si>
    <t>65 years and over ;  1-2 years looking for work ;  &gt;&gt; Waiting to start a part-time job ;  &gt; Males ;</t>
  </si>
  <si>
    <t>65 years and over ;  1-2 years looking for work ;  &gt;&gt; Waiting to start a part-time job ;  &gt; Females ;</t>
  </si>
  <si>
    <t>65 years and over ;  2 years or more looking for work ;  Unemployed total ;  Persons ;</t>
  </si>
  <si>
    <t>65 years and over ;  2 years or more looking for work ;  Unemployed total ;  &gt; Males ;</t>
  </si>
  <si>
    <t>65 years and over ;  2 years or more looking for work ;  Unemployed total ;  &gt; Females ;</t>
  </si>
  <si>
    <t>65 years and over ;  2 years or more looking for work ;  &gt; Looked for full-time work ;  Persons ;</t>
  </si>
  <si>
    <t>65 years and over ;  2 years or more looking for work ;  &gt; Looked for full-time work ;  &gt; Males ;</t>
  </si>
  <si>
    <t>65 years and over ;  2 years or more looking for work ;  &gt; Looked for full-time work ;  &gt; Females ;</t>
  </si>
  <si>
    <t>65 years and over ;  2 years or more looking for work ;  &gt;&gt; Looked for both full-time and part-time work ;  Persons ;</t>
  </si>
  <si>
    <t>65 years and over ;  2 years or more looking for work ;  &gt;&gt; Looked for both full-time and part-time work ;  &gt; Males ;</t>
  </si>
  <si>
    <t>65 years and over ;  2 years or more looking for work ;  &gt;&gt; Looked for both full-time and part-time work ;  &gt; Females ;</t>
  </si>
  <si>
    <t>65 years and over ;  2 years or more looking for work ;  &gt;&gt; Looked for only full-time work ;  Persons ;</t>
  </si>
  <si>
    <t>65 years and over ;  2 years or more looking for work ;  &gt;&gt; Looked for only full-time work ;  &gt; Males ;</t>
  </si>
  <si>
    <t>65 years and over ;  2 years or more looking for work ;  &gt;&gt; Looked for only full-time work ;  &gt; Females ;</t>
  </si>
  <si>
    <t>65 years and over ;  2 years or more looking for work ;  &gt;&gt; Waiting to start a full-time job ;  Persons ;</t>
  </si>
  <si>
    <t>65 years and over ;  2 years or more looking for work ;  &gt;&gt; Waiting to start a full-time job ;  &gt; Males ;</t>
  </si>
  <si>
    <t>65 years and over ;  2 years or more looking for work ;  &gt;&gt; Waiting to start a full-time job ;  &gt; Females ;</t>
  </si>
  <si>
    <t>65 years and over ;  2 years or more looking for work ;  &gt; Looked for part-time work ;  Persons ;</t>
  </si>
  <si>
    <t>65 years and over ;  2 years or more looking for work ;  &gt; Looked for part-time work ;  &gt; Males ;</t>
  </si>
  <si>
    <t>65 years and over ;  2 years or more looking for work ;  &gt; Looked for part-time work ;  &gt; Females ;</t>
  </si>
  <si>
    <t>65 years and over ;  2 years or more looking for work ;  &gt;&gt; Looked for only part-time work ;  Persons ;</t>
  </si>
  <si>
    <t>65 years and over ;  2 years or more looking for work ;  &gt;&gt; Looked for only part-time work ;  &gt; Males ;</t>
  </si>
  <si>
    <t>65 years and over ;  2 years or more looking for work ;  &gt;&gt; Looked for only part-time work ;  &gt; Females ;</t>
  </si>
  <si>
    <t>65 years and over ;  2 years or more looking for work ;  &gt;&gt; Waiting to start a part-time job ;  Persons ;</t>
  </si>
  <si>
    <t>65 years and over ;  2 years or more looking for work ;  &gt;&gt; Waiting to start a part-time job ;  &gt; Males ;</t>
  </si>
  <si>
    <t>65 years and over ;  2 years or more looking for work ;  &gt;&gt; Waiting to start a part-time job ;  &gt; Females ;</t>
  </si>
  <si>
    <t>New South Wales ;  Unemployed total ;  Persons ;</t>
  </si>
  <si>
    <t>New South Wales ;  Unemployed total ;  &gt; Males ;</t>
  </si>
  <si>
    <t>New South Wales ;  Unemployed total ;  &gt; Females ;</t>
  </si>
  <si>
    <t>New South Wales ;  &gt; Looked for full-time work ;  Persons ;</t>
  </si>
  <si>
    <t>New South Wales ;  &gt; Looked for full-time work ;  &gt; Males ;</t>
  </si>
  <si>
    <t>New South Wales ;  &gt; Looked for full-time work ;  &gt; Females ;</t>
  </si>
  <si>
    <t>New South Wales ;  &gt;&gt; Looked for both full-time and part-time work ;  Persons ;</t>
  </si>
  <si>
    <t>New South Wales ;  &gt;&gt; Looked for both full-time and part-time work ;  &gt; Males ;</t>
  </si>
  <si>
    <t>New South Wales ;  &gt;&gt; Looked for both full-time and part-time work ;  &gt; Females ;</t>
  </si>
  <si>
    <t>New South Wales ;  &gt;&gt; Looked for only full-time work ;  Persons ;</t>
  </si>
  <si>
    <t>New South Wales ;  &gt;&gt; Looked for only full-time work ;  &gt; Males ;</t>
  </si>
  <si>
    <t>New South Wales ;  &gt;&gt; Looked for only full-time work ;  &gt; Females ;</t>
  </si>
  <si>
    <t>New South Wales ;  &gt;&gt; Waiting to start a full-time job ;  Persons ;</t>
  </si>
  <si>
    <t>New South Wales ;  &gt;&gt; Waiting to start a full-time job ;  &gt; Males ;</t>
  </si>
  <si>
    <t>New South Wales ;  &gt;&gt; Waiting to start a full-time job ;  &gt; Females ;</t>
  </si>
  <si>
    <t>New South Wales ;  &gt; Looked for part-time work ;  Persons ;</t>
  </si>
  <si>
    <t>A126011838W</t>
  </si>
  <si>
    <t>A126074046W</t>
  </si>
  <si>
    <t>A126042942X</t>
  </si>
  <si>
    <t>A126016374A</t>
  </si>
  <si>
    <t>A126078582X</t>
  </si>
  <si>
    <t>A126047478W</t>
  </si>
  <si>
    <t>A126015078R</t>
  </si>
  <si>
    <t>A126077286L</t>
  </si>
  <si>
    <t>A126046182T</t>
  </si>
  <si>
    <t>A126013134K</t>
  </si>
  <si>
    <t>A126075342J</t>
  </si>
  <si>
    <t>A126044238F</t>
  </si>
  <si>
    <t>A126015726A</t>
  </si>
  <si>
    <t>A126077934X</t>
  </si>
  <si>
    <t>A126046830C</t>
  </si>
  <si>
    <t>A126014430W</t>
  </si>
  <si>
    <t>A126076638L</t>
  </si>
  <si>
    <t>A126045534T</t>
  </si>
  <si>
    <t>A126013782J</t>
  </si>
  <si>
    <t>A126075990F</t>
  </si>
  <si>
    <t>A126044886C</t>
  </si>
  <si>
    <t>A126012486W</t>
  </si>
  <si>
    <t>A126074694V</t>
  </si>
  <si>
    <t>A126043590X</t>
  </si>
  <si>
    <t>A126011890F</t>
  </si>
  <si>
    <t>A126074098X</t>
  </si>
  <si>
    <t>A126042994A</t>
  </si>
  <si>
    <t>A126016426T</t>
  </si>
  <si>
    <t>A126078634R</t>
  </si>
  <si>
    <t>A126047530V</t>
  </si>
  <si>
    <t>A126015130L</t>
  </si>
  <si>
    <t>A126077338C</t>
  </si>
  <si>
    <t>A126046234J</t>
  </si>
  <si>
    <t>A126013186L</t>
  </si>
  <si>
    <t>A126075394K</t>
  </si>
  <si>
    <t>A126044290R</t>
  </si>
  <si>
    <t>A126015778C</t>
  </si>
  <si>
    <t>A126077986A</t>
  </si>
  <si>
    <t>A126046882F</t>
  </si>
  <si>
    <t>A126014482X</t>
  </si>
  <si>
    <t>A126076690W</t>
  </si>
  <si>
    <t>A126045586V</t>
  </si>
  <si>
    <t>A126013834X</t>
  </si>
  <si>
    <t>A126076042X</t>
  </si>
  <si>
    <t>A126044938V</t>
  </si>
  <si>
    <t>A126012538L</t>
  </si>
  <si>
    <t>A126074746K</t>
  </si>
  <si>
    <t>A126043642R</t>
  </si>
  <si>
    <t>A126011874F</t>
  </si>
  <si>
    <t>A126074082F</t>
  </si>
  <si>
    <t>A126042978A</t>
  </si>
  <si>
    <t>A126016410X</t>
  </si>
  <si>
    <t>A126078618R</t>
  </si>
  <si>
    <t>A126047514V</t>
  </si>
  <si>
    <t>A126015114L</t>
  </si>
  <si>
    <t>A126077322K</t>
  </si>
  <si>
    <t>A126046218J</t>
  </si>
  <si>
    <t>A126013170V</t>
  </si>
  <si>
    <t>A126075378K</t>
  </si>
  <si>
    <t>A126044274R</t>
  </si>
  <si>
    <t>A126014466X</t>
  </si>
  <si>
    <t>A126076674W</t>
  </si>
  <si>
    <t>A126045570A</t>
  </si>
  <si>
    <t>A126013818X</t>
  </si>
  <si>
    <t>A126076026X</t>
  </si>
  <si>
    <t>A126044922A</t>
  </si>
  <si>
    <t>A126011894R</t>
  </si>
  <si>
    <t>A126074102C</t>
  </si>
  <si>
    <t>A126042998K</t>
  </si>
  <si>
    <t>A126016430J</t>
  </si>
  <si>
    <t>A126078638X</t>
  </si>
  <si>
    <t>A126047534C</t>
  </si>
  <si>
    <t>A126015134W</t>
  </si>
  <si>
    <t>A126077342V</t>
  </si>
  <si>
    <t>A126046238T</t>
  </si>
  <si>
    <t>A126013190C</t>
  </si>
  <si>
    <t>A126075398V</t>
  </si>
  <si>
    <t>A126044294X</t>
  </si>
  <si>
    <t>A126015782V</t>
  </si>
  <si>
    <t>A126077990T</t>
  </si>
  <si>
    <t>A126046886R</t>
  </si>
  <si>
    <t>A126014486J</t>
  </si>
  <si>
    <t>A126076694F</t>
  </si>
  <si>
    <t>A126045590K</t>
  </si>
  <si>
    <t>A126013838J</t>
  </si>
  <si>
    <t>A126076046J</t>
  </si>
  <si>
    <t>A126044942K</t>
  </si>
  <si>
    <t>A126012542C</t>
  </si>
  <si>
    <t>A126074750A</t>
  </si>
  <si>
    <t>A126043646X</t>
  </si>
  <si>
    <t>A126011842L</t>
  </si>
  <si>
    <t>A126074050L</t>
  </si>
  <si>
    <t>A126042946J</t>
  </si>
  <si>
    <t>A126016378K</t>
  </si>
  <si>
    <t>A126078586J</t>
  </si>
  <si>
    <t>A126047482L</t>
  </si>
  <si>
    <t>A126015082F</t>
  </si>
  <si>
    <t>A126077290C</t>
  </si>
  <si>
    <t>A126046186A</t>
  </si>
  <si>
    <t>A126013138V</t>
  </si>
  <si>
    <t>A126075346T</t>
  </si>
  <si>
    <t>A126044242W</t>
  </si>
  <si>
    <t>A126015730T</t>
  </si>
  <si>
    <t>A126077938J</t>
  </si>
  <si>
    <t>A126046834L</t>
  </si>
  <si>
    <t>A126014434F</t>
  </si>
  <si>
    <t>A126076642C</t>
  </si>
  <si>
    <t>A126045538A</t>
  </si>
  <si>
    <t>A126013786T</t>
  </si>
  <si>
    <t>A126075994R</t>
  </si>
  <si>
    <t>A126044890V</t>
  </si>
  <si>
    <t>A126012490L</t>
  </si>
  <si>
    <t>A126074698C</t>
  </si>
  <si>
    <t>A126043594J</t>
  </si>
  <si>
    <t>A126011826L</t>
  </si>
  <si>
    <t>A126074034L</t>
  </si>
  <si>
    <t>A126042930R</t>
  </si>
  <si>
    <t>A126016362T</t>
  </si>
  <si>
    <t>A126078570R</t>
  </si>
  <si>
    <t>A126047466L</t>
  </si>
  <si>
    <t>A126015066F</t>
  </si>
  <si>
    <t>A126077274C</t>
  </si>
  <si>
    <t>A126046170J</t>
  </si>
  <si>
    <t>A126013122A</t>
  </si>
  <si>
    <t>A126075330X</t>
  </si>
  <si>
    <t>A126044226W</t>
  </si>
  <si>
    <t>A126015714T</t>
  </si>
  <si>
    <t>A126077922R</t>
  </si>
  <si>
    <t>A126046818L</t>
  </si>
  <si>
    <t>A126014418F</t>
  </si>
  <si>
    <t>A126076626C</t>
  </si>
  <si>
    <t>A126045522J</t>
  </si>
  <si>
    <t>A126013770X</t>
  </si>
  <si>
    <t>A126075978R</t>
  </si>
  <si>
    <t>A126044874V</t>
  </si>
  <si>
    <t>A126012474L</t>
  </si>
  <si>
    <t>A126074682K</t>
  </si>
  <si>
    <t>A126043578J</t>
  </si>
  <si>
    <t>A126011830C</t>
  </si>
  <si>
    <t>A126074038W</t>
  </si>
  <si>
    <t>A126042934X</t>
  </si>
  <si>
    <t>A126016366A</t>
  </si>
  <si>
    <t>A126078574X</t>
  </si>
  <si>
    <t>A126047470C</t>
  </si>
  <si>
    <t>A126015070W</t>
  </si>
  <si>
    <t>A126077278L</t>
  </si>
  <si>
    <t>A126046174T</t>
  </si>
  <si>
    <t>A126013126K</t>
  </si>
  <si>
    <t>A126075334J</t>
  </si>
  <si>
    <t>A126044230L</t>
  </si>
  <si>
    <t>A126015718A</t>
  </si>
  <si>
    <t>A126077926X</t>
  </si>
  <si>
    <t>A126046822C</t>
  </si>
  <si>
    <t>A126014422W</t>
  </si>
  <si>
    <t>A126076630V</t>
  </si>
  <si>
    <t>A126045526T</t>
  </si>
  <si>
    <t>A126013774J</t>
  </si>
  <si>
    <t>A126075982F</t>
  </si>
  <si>
    <t>A126044878C</t>
  </si>
  <si>
    <t>A126012478W</t>
  </si>
  <si>
    <t>A126074686V</t>
  </si>
  <si>
    <t>A126043582X</t>
  </si>
  <si>
    <t>A126011858F</t>
  </si>
  <si>
    <t>A126074066F</t>
  </si>
  <si>
    <t>A126042962J</t>
  </si>
  <si>
    <t>A126016394K</t>
  </si>
  <si>
    <t>A126078602W</t>
  </si>
  <si>
    <t>A126047498F</t>
  </si>
  <si>
    <t>A126015098X</t>
  </si>
  <si>
    <t>A126077306K</t>
  </si>
  <si>
    <t>A126046202R</t>
  </si>
  <si>
    <t>A126013154V</t>
  </si>
  <si>
    <t>A126075362T</t>
  </si>
  <si>
    <t>A126044258R</t>
  </si>
  <si>
    <t>A126015746K</t>
  </si>
  <si>
    <t>A126077954J</t>
  </si>
  <si>
    <t>A126046850L</t>
  </si>
  <si>
    <t>A126014450F</t>
  </si>
  <si>
    <t>A126076658W</t>
  </si>
  <si>
    <t>A126045554A</t>
  </si>
  <si>
    <t>A126013802F</t>
  </si>
  <si>
    <t>A126076010F</t>
  </si>
  <si>
    <t>A126044906A</t>
  </si>
  <si>
    <t>A126012506V</t>
  </si>
  <si>
    <t>A126074714T</t>
  </si>
  <si>
    <t>A126043610W</t>
  </si>
  <si>
    <t>A126011834L</t>
  </si>
  <si>
    <t>A126074042L</t>
  </si>
  <si>
    <t>A126042938J</t>
  </si>
  <si>
    <t>A126016370T</t>
  </si>
  <si>
    <t>A126078578J</t>
  </si>
  <si>
    <t>A126047474L</t>
  </si>
  <si>
    <t>A126015074F</t>
  </si>
  <si>
    <t>A126077282C</t>
  </si>
  <si>
    <t>A126046178A</t>
  </si>
  <si>
    <t>A126013130A</t>
  </si>
  <si>
    <t>A126075338T</t>
  </si>
  <si>
    <t>A126044234W</t>
  </si>
  <si>
    <t>A126015722T</t>
  </si>
  <si>
    <t>A126077930R</t>
  </si>
  <si>
    <t>A126046826L</t>
  </si>
  <si>
    <t>A126014426F</t>
  </si>
  <si>
    <t>A126076634C</t>
  </si>
  <si>
    <t>A126045530J</t>
  </si>
  <si>
    <t>A126013778T</t>
  </si>
  <si>
    <t>A126075986R</t>
  </si>
  <si>
    <t>A126044882V</t>
  </si>
  <si>
    <t>A126012482L</t>
  </si>
  <si>
    <t>A126074690K</t>
  </si>
  <si>
    <t>A126043586J</t>
  </si>
  <si>
    <t>A126011862W</t>
  </si>
  <si>
    <t>A126074070W</t>
  </si>
  <si>
    <t>A126042966T</t>
  </si>
  <si>
    <t>A126016398V</t>
  </si>
  <si>
    <t>A126078606F</t>
  </si>
  <si>
    <t>A126047502K</t>
  </si>
  <si>
    <t>A126015102C</t>
  </si>
  <si>
    <t>A126077310A</t>
  </si>
  <si>
    <t>A126046206X</t>
  </si>
  <si>
    <t>A126013158C</t>
  </si>
  <si>
    <t>A126075366A</t>
  </si>
  <si>
    <t>A126044262F</t>
  </si>
  <si>
    <t>A126015750A</t>
  </si>
  <si>
    <t>A126077958T</t>
  </si>
  <si>
    <t>A126046854W</t>
  </si>
  <si>
    <t>A126014454R</t>
  </si>
  <si>
    <t>A126076662L</t>
  </si>
  <si>
    <t>A126045558K</t>
  </si>
  <si>
    <t>A126013806R</t>
  </si>
  <si>
    <t>A126076014R</t>
  </si>
  <si>
    <t>A126044910T</t>
  </si>
  <si>
    <t>A126012510K</t>
  </si>
  <si>
    <t>A126074718A</t>
  </si>
  <si>
    <t>A126043614F</t>
  </si>
  <si>
    <t>A126001930A</t>
  </si>
  <si>
    <t>A126064138V</t>
  </si>
  <si>
    <t>A126033034X</t>
  </si>
  <si>
    <t>A126006466X</t>
  </si>
  <si>
    <t>A126068674W</t>
  </si>
  <si>
    <t>A126037570A</t>
  </si>
  <si>
    <t>A126005170V</t>
  </si>
  <si>
    <t>A126067378K</t>
  </si>
  <si>
    <t>A126036274R</t>
  </si>
  <si>
    <t>A126003226J</t>
  </si>
  <si>
    <t>A126065434F</t>
  </si>
  <si>
    <t>A126034330K</t>
  </si>
  <si>
    <t>A126005818X</t>
  </si>
  <si>
    <t>A126068026X</t>
  </si>
  <si>
    <t>A126036922A</t>
  </si>
  <si>
    <t>A126004522V</t>
  </si>
  <si>
    <t>New South Wales ;  &gt; Looked for part-time work ;  &gt; Males ;</t>
  </si>
  <si>
    <t>New South Wales ;  &gt; Looked for part-time work ;  &gt; Females ;</t>
  </si>
  <si>
    <t>New South Wales ;  &gt;&gt; Looked for only part-time work ;  Persons ;</t>
  </si>
  <si>
    <t>New South Wales ;  &gt;&gt; Looked for only part-time work ;  &gt; Males ;</t>
  </si>
  <si>
    <t>New South Wales ;  &gt;&gt; Looked for only part-time work ;  &gt; Females ;</t>
  </si>
  <si>
    <t>New South Wales ;  &gt;&gt; Waiting to start a part-time job ;  Persons ;</t>
  </si>
  <si>
    <t>New South Wales ;  &gt;&gt; Waiting to start a part-time job ;  &gt; Males ;</t>
  </si>
  <si>
    <t>New South Wales ;  &gt;&gt; Waiting to start a part-time job ;  &gt; Females ;</t>
  </si>
  <si>
    <t>New South Wales ;  No job offers ;  Unemployed total ;  Persons ;</t>
  </si>
  <si>
    <t>New South Wales ;  No job offers ;  Unemployed total ;  &gt; Males ;</t>
  </si>
  <si>
    <t>New South Wales ;  No job offers ;  Unemployed total ;  &gt; Females ;</t>
  </si>
  <si>
    <t>New South Wales ;  No job offers ;  &gt; Looked for full-time work ;  Persons ;</t>
  </si>
  <si>
    <t>New South Wales ;  No job offers ;  &gt; Looked for full-time work ;  &gt; Males ;</t>
  </si>
  <si>
    <t>New South Wales ;  No job offers ;  &gt; Looked for full-time work ;  &gt; Females ;</t>
  </si>
  <si>
    <t>New South Wales ;  No job offers ;  &gt;&gt; Looked for both full-time and part-time work ;  Persons ;</t>
  </si>
  <si>
    <t>New South Wales ;  No job offers ;  &gt;&gt; Looked for both full-time and part-time work ;  &gt; Males ;</t>
  </si>
  <si>
    <t>New South Wales ;  No job offers ;  &gt;&gt; Looked for both full-time and part-time work ;  &gt; Females ;</t>
  </si>
  <si>
    <t>New South Wales ;  No job offers ;  &gt;&gt; Looked for only full-time work ;  Persons ;</t>
  </si>
  <si>
    <t>New South Wales ;  No job offers ;  &gt;&gt; Looked for only full-time work ;  &gt; Males ;</t>
  </si>
  <si>
    <t>New South Wales ;  No job offers ;  &gt;&gt; Looked for only full-time work ;  &gt; Females ;</t>
  </si>
  <si>
    <t>New South Wales ;  No job offers ;  &gt;&gt; Waiting to start a full-time job ;  Persons ;</t>
  </si>
  <si>
    <t>New South Wales ;  No job offers ;  &gt;&gt; Waiting to start a full-time job ;  &gt; Males ;</t>
  </si>
  <si>
    <t>New South Wales ;  No job offers ;  &gt;&gt; Waiting to start a full-time job ;  &gt; Females ;</t>
  </si>
  <si>
    <t>New South Wales ;  No job offers ;  &gt; Looked for part-time work ;  Persons ;</t>
  </si>
  <si>
    <t>New South Wales ;  No job offers ;  &gt; Looked for part-time work ;  &gt; Males ;</t>
  </si>
  <si>
    <t>New South Wales ;  No job offers ;  &gt; Looked for part-time work ;  &gt; Females ;</t>
  </si>
  <si>
    <t>New South Wales ;  No job offers ;  &gt;&gt; Looked for only part-time work ;  Persons ;</t>
  </si>
  <si>
    <t>New South Wales ;  No job offers ;  &gt;&gt; Looked for only part-time work ;  &gt; Males ;</t>
  </si>
  <si>
    <t>New South Wales ;  No job offers ;  &gt;&gt; Looked for only part-time work ;  &gt; Females ;</t>
  </si>
  <si>
    <t>New South Wales ;  No job offers ;  &gt;&gt; Waiting to start a part-time job ;  Persons ;</t>
  </si>
  <si>
    <t>New South Wales ;  No job offers ;  &gt;&gt; Waiting to start a part-time job ;  &gt; Males ;</t>
  </si>
  <si>
    <t>New South Wales ;  No job offers ;  &gt;&gt; Waiting to start a part-time job ;  &gt; Females ;</t>
  </si>
  <si>
    <t>New South Wales ;  One job offer ;  Unemployed total ;  Persons ;</t>
  </si>
  <si>
    <t>New South Wales ;  One job offer ;  Unemployed total ;  &gt; Males ;</t>
  </si>
  <si>
    <t>New South Wales ;  One job offer ;  Unemployed total ;  &gt; Females ;</t>
  </si>
  <si>
    <t>New South Wales ;  One job offer ;  &gt; Looked for full-time work ;  Persons ;</t>
  </si>
  <si>
    <t>New South Wales ;  One job offer ;  &gt; Looked for full-time work ;  &gt; Males ;</t>
  </si>
  <si>
    <t>New South Wales ;  One job offer ;  &gt; Looked for full-time work ;  &gt; Females ;</t>
  </si>
  <si>
    <t>New South Wales ;  One job offer ;  &gt;&gt; Looked for both full-time and part-time work ;  Persons ;</t>
  </si>
  <si>
    <t>New South Wales ;  One job offer ;  &gt;&gt; Looked for both full-time and part-time work ;  &gt; Males ;</t>
  </si>
  <si>
    <t>New South Wales ;  One job offer ;  &gt;&gt; Looked for both full-time and part-time work ;  &gt; Females ;</t>
  </si>
  <si>
    <t>New South Wales ;  One job offer ;  &gt;&gt; Looked for only full-time work ;  Persons ;</t>
  </si>
  <si>
    <t>New South Wales ;  One job offer ;  &gt;&gt; Looked for only full-time work ;  &gt; Males ;</t>
  </si>
  <si>
    <t>New South Wales ;  One job offer ;  &gt;&gt; Looked for only full-time work ;  &gt; Females ;</t>
  </si>
  <si>
    <t>New South Wales ;  One job offer ;  &gt;&gt; Waiting to start a full-time job ;  Persons ;</t>
  </si>
  <si>
    <t>New South Wales ;  One job offer ;  &gt;&gt; Waiting to start a full-time job ;  &gt; Males ;</t>
  </si>
  <si>
    <t>New South Wales ;  One job offer ;  &gt;&gt; Waiting to start a full-time job ;  &gt; Females ;</t>
  </si>
  <si>
    <t>New South Wales ;  One job offer ;  &gt; Looked for part-time work ;  Persons ;</t>
  </si>
  <si>
    <t>New South Wales ;  One job offer ;  &gt; Looked for part-time work ;  &gt; Males ;</t>
  </si>
  <si>
    <t>New South Wales ;  One job offer ;  &gt; Looked for part-time work ;  &gt; Females ;</t>
  </si>
  <si>
    <t>New South Wales ;  One job offer ;  &gt;&gt; Looked for only part-time work ;  Persons ;</t>
  </si>
  <si>
    <t>New South Wales ;  One job offer ;  &gt;&gt; Looked for only part-time work ;  &gt; Males ;</t>
  </si>
  <si>
    <t>New South Wales ;  One job offer ;  &gt;&gt; Looked for only part-time work ;  &gt; Females ;</t>
  </si>
  <si>
    <t>New South Wales ;  One job offer ;  &gt;&gt; Waiting to start a part-time job ;  Persons ;</t>
  </si>
  <si>
    <t>New South Wales ;  One job offer ;  &gt;&gt; Waiting to start a part-time job ;  &gt; Males ;</t>
  </si>
  <si>
    <t>New South Wales ;  One job offer ;  &gt;&gt; Waiting to start a part-time job ;  &gt; Females ;</t>
  </si>
  <si>
    <t>New South Wales ;  Two or more job offers ;  Unemployed total ;  Persons ;</t>
  </si>
  <si>
    <t>New South Wales ;  Two or more job offers ;  Unemployed total ;  &gt; Males ;</t>
  </si>
  <si>
    <t>New South Wales ;  Two or more job offers ;  Unemployed total ;  &gt; Females ;</t>
  </si>
  <si>
    <t>New South Wales ;  Two or more job offers ;  &gt; Looked for full-time work ;  Persons ;</t>
  </si>
  <si>
    <t>New South Wales ;  Two or more job offers ;  &gt; Looked for full-time work ;  &gt; Males ;</t>
  </si>
  <si>
    <t>New South Wales ;  Two or more job offers ;  &gt; Looked for full-time work ;  &gt; Females ;</t>
  </si>
  <si>
    <t>New South Wales ;  Two or more job offers ;  &gt;&gt; Looked for both full-time and part-time work ;  Persons ;</t>
  </si>
  <si>
    <t>New South Wales ;  Two or more job offers ;  &gt;&gt; Looked for both full-time and part-time work ;  &gt; Males ;</t>
  </si>
  <si>
    <t>New South Wales ;  Two or more job offers ;  &gt;&gt; Looked for both full-time and part-time work ;  &gt; Females ;</t>
  </si>
  <si>
    <t>New South Wales ;  Two or more job offers ;  &gt;&gt; Looked for only full-time work ;  Persons ;</t>
  </si>
  <si>
    <t>New South Wales ;  Two or more job offers ;  &gt;&gt; Looked for only full-time work ;  &gt; Males ;</t>
  </si>
  <si>
    <t>New South Wales ;  Two or more job offers ;  &gt;&gt; Looked for only full-time work ;  &gt; Females ;</t>
  </si>
  <si>
    <t>New South Wales ;  Two or more job offers ;  &gt;&gt; Waiting to start a full-time job ;  Persons ;</t>
  </si>
  <si>
    <t>New South Wales ;  Two or more job offers ;  &gt;&gt; Waiting to start a full-time job ;  &gt; Males ;</t>
  </si>
  <si>
    <t>New South Wales ;  Two or more job offers ;  &gt;&gt; Waiting to start a full-time job ;  &gt; Females ;</t>
  </si>
  <si>
    <t>New South Wales ;  Two or more job offers ;  &gt; Looked for part-time work ;  Persons ;</t>
  </si>
  <si>
    <t>New South Wales ;  Two or more job offers ;  &gt; Looked for part-time work ;  &gt; Males ;</t>
  </si>
  <si>
    <t>New South Wales ;  Two or more job offers ;  &gt; Looked for part-time work ;  &gt; Females ;</t>
  </si>
  <si>
    <t>New South Wales ;  Two or more job offers ;  &gt;&gt; Looked for only part-time work ;  Persons ;</t>
  </si>
  <si>
    <t>New South Wales ;  Two or more job offers ;  &gt;&gt; Looked for only part-time work ;  &gt; Males ;</t>
  </si>
  <si>
    <t>New South Wales ;  Two or more job offers ;  &gt;&gt; Looked for only part-time work ;  &gt; Females ;</t>
  </si>
  <si>
    <t>New South Wales ;  Two or more job offers ;  &gt;&gt; Waiting to start a part-time job ;  Persons ;</t>
  </si>
  <si>
    <t>New South Wales ;  Two or more job offers ;  &gt;&gt; Waiting to start a part-time job ;  &gt; Males ;</t>
  </si>
  <si>
    <t>New South Wales ;  Two or more job offers ;  &gt;&gt; Waiting to start a part-time job ;  &gt; Females ;</t>
  </si>
  <si>
    <t>New South Wales ;  Had worked before ;  Unemployed total ;  Persons ;</t>
  </si>
  <si>
    <t>New South Wales ;  Had worked before ;  Unemployed total ;  &gt; Males ;</t>
  </si>
  <si>
    <t>New South Wales ;  Had worked before ;  Unemployed total ;  &gt; Females ;</t>
  </si>
  <si>
    <t>New South Wales ;  Had worked before ;  &gt; Looked for full-time work ;  Persons ;</t>
  </si>
  <si>
    <t>New South Wales ;  Had worked before ;  &gt; Looked for full-time work ;  &gt; Males ;</t>
  </si>
  <si>
    <t>New South Wales ;  Had worked before ;  &gt; Looked for full-time work ;  &gt; Females ;</t>
  </si>
  <si>
    <t>New South Wales ;  Had worked before ;  &gt;&gt; Looked for both full-time and part-time work ;  Persons ;</t>
  </si>
  <si>
    <t>New South Wales ;  Had worked before ;  &gt;&gt; Looked for both full-time and part-time work ;  &gt; Males ;</t>
  </si>
  <si>
    <t>New South Wales ;  Had worked before ;  &gt;&gt; Looked for both full-time and part-time work ;  &gt; Females ;</t>
  </si>
  <si>
    <t>New South Wales ;  Had worked before ;  &gt;&gt; Looked for only full-time work ;  Persons ;</t>
  </si>
  <si>
    <t>New South Wales ;  Had worked before ;  &gt;&gt; Looked for only full-time work ;  &gt; Males ;</t>
  </si>
  <si>
    <t>New South Wales ;  Had worked before ;  &gt;&gt; Looked for only full-time work ;  &gt; Females ;</t>
  </si>
  <si>
    <t>New South Wales ;  Had worked before ;  &gt;&gt; Waiting to start a full-time job ;  Persons ;</t>
  </si>
  <si>
    <t>New South Wales ;  Had worked before ;  &gt;&gt; Waiting to start a full-time job ;  &gt; Males ;</t>
  </si>
  <si>
    <t>New South Wales ;  Had worked before ;  &gt;&gt; Waiting to start a full-time job ;  &gt; Females ;</t>
  </si>
  <si>
    <t>New South Wales ;  Had worked before ;  &gt; Looked for part-time work ;  Persons ;</t>
  </si>
  <si>
    <t>New South Wales ;  Had worked before ;  &gt; Looked for part-time work ;  &gt; Males ;</t>
  </si>
  <si>
    <t>New South Wales ;  Had worked before ;  &gt; Looked for part-time work ;  &gt; Females ;</t>
  </si>
  <si>
    <t>New South Wales ;  Had worked before ;  &gt;&gt; Looked for only part-time work ;  Persons ;</t>
  </si>
  <si>
    <t>New South Wales ;  Had worked before ;  &gt;&gt; Looked for only part-time work ;  &gt; Males ;</t>
  </si>
  <si>
    <t>New South Wales ;  Had worked before ;  &gt;&gt; Looked for only part-time work ;  &gt; Females ;</t>
  </si>
  <si>
    <t>New South Wales ;  Had worked before ;  &gt;&gt; Waiting to start a part-time job ;  Persons ;</t>
  </si>
  <si>
    <t>New South Wales ;  Had worked before ;  &gt;&gt; Waiting to start a part-time job ;  &gt; Males ;</t>
  </si>
  <si>
    <t>New South Wales ;  Had worked before ;  &gt;&gt; Waiting to start a part-time job ;  &gt; Females ;</t>
  </si>
  <si>
    <t>New South Wales ;  &gt; Waiting to start or return to a job already obtained ;  Unemployed total ;  Persons ;</t>
  </si>
  <si>
    <t>New South Wales ;  &gt; Waiting to start or return to a job already obtained ;  Unemployed total ;  &gt; Males ;</t>
  </si>
  <si>
    <t>New South Wales ;  &gt; Waiting to start or return to a job already obtained ;  Unemployed total ;  &gt; Females ;</t>
  </si>
  <si>
    <t>New South Wales ;  &gt; Waiting to start or return to a job already obtained ;  &gt; Looked for full-time work ;  Persons ;</t>
  </si>
  <si>
    <t>New South Wales ;  &gt; Waiting to start or return to a job already obtained ;  &gt; Looked for full-time work ;  &gt; Males ;</t>
  </si>
  <si>
    <t>New South Wales ;  &gt; Waiting to start or return to a job already obtained ;  &gt; Looked for full-time work ;  &gt; Females ;</t>
  </si>
  <si>
    <t>New South Wales ;  &gt; Waiting to start or return to a job already obtained ;  &gt;&gt; Looked for both full-time and part-time work ;  Persons ;</t>
  </si>
  <si>
    <t>New South Wales ;  &gt; Waiting to start or return to a job already obtained ;  &gt;&gt; Looked for both full-time and part-time work ;  &gt; Males ;</t>
  </si>
  <si>
    <t>New South Wales ;  &gt; Waiting to start or return to a job already obtained ;  &gt;&gt; Looked for both full-time and part-time work ;  &gt; Females ;</t>
  </si>
  <si>
    <t>New South Wales ;  &gt; Waiting to start or return to a job already obtained ;  &gt;&gt; Looked for only full-time work ;  Persons ;</t>
  </si>
  <si>
    <t>New South Wales ;  &gt; Waiting to start or return to a job already obtained ;  &gt;&gt; Looked for only full-time work ;  &gt; Males ;</t>
  </si>
  <si>
    <t>New South Wales ;  &gt; Waiting to start or return to a job already obtained ;  &gt;&gt; Looked for only full-time work ;  &gt; Females ;</t>
  </si>
  <si>
    <t>New South Wales ;  &gt; Waiting to start or return to a job already obtained ;  &gt;&gt; Waiting to start a full-time job ;  Persons ;</t>
  </si>
  <si>
    <t>New South Wales ;  &gt; Waiting to start or return to a job already obtained ;  &gt;&gt; Waiting to start a full-time job ;  &gt; Males ;</t>
  </si>
  <si>
    <t>New South Wales ;  &gt; Waiting to start or return to a job already obtained ;  &gt;&gt; Waiting to start a full-time job ;  &gt; Females ;</t>
  </si>
  <si>
    <t>New South Wales ;  &gt; Waiting to start or return to a job already obtained ;  &gt; Looked for part-time work ;  Persons ;</t>
  </si>
  <si>
    <t>New South Wales ;  &gt; Waiting to start or return to a job already obtained ;  &gt; Looked for part-time work ;  &gt; Males ;</t>
  </si>
  <si>
    <t>New South Wales ;  &gt; Waiting to start or return to a job already obtained ;  &gt; Looked for part-time work ;  &gt; Females ;</t>
  </si>
  <si>
    <t>New South Wales ;  &gt; Waiting to start or return to a job already obtained ;  &gt;&gt; Looked for only part-time work ;  Persons ;</t>
  </si>
  <si>
    <t>New South Wales ;  &gt; Waiting to start or return to a job already obtained ;  &gt;&gt; Looked for only part-time work ;  &gt; Males ;</t>
  </si>
  <si>
    <t>New South Wales ;  &gt; Waiting to start or return to a job already obtained ;  &gt;&gt; Looked for only part-time work ;  &gt; Females ;</t>
  </si>
  <si>
    <t>New South Wales ;  &gt; Waiting to start or return to a job already obtained ;  &gt;&gt; Waiting to start a part-time job ;  Persons ;</t>
  </si>
  <si>
    <t>New South Wales ;  &gt; Waiting to start or return to a job already obtained ;  &gt;&gt; Waiting to start a part-time job ;  &gt; Males ;</t>
  </si>
  <si>
    <t>New South Wales ;  &gt; Waiting to start or return to a job already obtained ;  &gt;&gt; Waiting to start a part-time job ;  &gt; Females ;</t>
  </si>
  <si>
    <t>New South Wales ;  &gt; Last worked less than 2 years ago ;  Unemployed total ;  Persons ;</t>
  </si>
  <si>
    <t>New South Wales ;  &gt; Last worked less than 2 years ago ;  Unemployed total ;  &gt; Males ;</t>
  </si>
  <si>
    <t>New South Wales ;  &gt; Last worked less than 2 years ago ;  Unemployed total ;  &gt; Females ;</t>
  </si>
  <si>
    <t>New South Wales ;  &gt; Last worked less than 2 years ago ;  &gt; Looked for full-time work ;  Persons ;</t>
  </si>
  <si>
    <t>New South Wales ;  &gt; Last worked less than 2 years ago ;  &gt; Looked for full-time work ;  &gt; Males ;</t>
  </si>
  <si>
    <t>New South Wales ;  &gt; Last worked less than 2 years ago ;  &gt; Looked for full-time work ;  &gt; Females ;</t>
  </si>
  <si>
    <t>New South Wales ;  &gt; Last worked less than 2 years ago ;  &gt;&gt; Looked for both full-time and part-time work ;  Persons ;</t>
  </si>
  <si>
    <t>New South Wales ;  &gt; Last worked less than 2 years ago ;  &gt;&gt; Looked for both full-time and part-time work ;  &gt; Males ;</t>
  </si>
  <si>
    <t>New South Wales ;  &gt; Last worked less than 2 years ago ;  &gt;&gt; Looked for both full-time and part-time work ;  &gt; Females ;</t>
  </si>
  <si>
    <t>New South Wales ;  &gt; Last worked less than 2 years ago ;  &gt;&gt; Looked for only full-time work ;  Persons ;</t>
  </si>
  <si>
    <t>New South Wales ;  &gt; Last worked less than 2 years ago ;  &gt;&gt; Looked for only full-time work ;  &gt; Males ;</t>
  </si>
  <si>
    <t>New South Wales ;  &gt; Last worked less than 2 years ago ;  &gt;&gt; Looked for only full-time work ;  &gt; Females ;</t>
  </si>
  <si>
    <t>New South Wales ;  &gt; Last worked less than 2 years ago ;  &gt; Looked for part-time work ;  Persons ;</t>
  </si>
  <si>
    <t>New South Wales ;  &gt; Last worked less than 2 years ago ;  &gt; Looked for part-time work ;  &gt; Males ;</t>
  </si>
  <si>
    <t>New South Wales ;  &gt; Last worked less than 2 years ago ;  &gt; Looked for part-time work ;  &gt; Females ;</t>
  </si>
  <si>
    <t>New South Wales ;  &gt; Last worked less than 2 years ago ;  &gt;&gt; Looked for only part-time work ;  Persons ;</t>
  </si>
  <si>
    <t>New South Wales ;  &gt; Last worked less than 2 years ago ;  &gt;&gt; Looked for only part-time work ;  &gt; Males ;</t>
  </si>
  <si>
    <t>New South Wales ;  &gt; Last worked less than 2 years ago ;  &gt;&gt; Looked for only part-time work ;  &gt; Females ;</t>
  </si>
  <si>
    <t>New South Wales ;  &gt; Last worked 2 years or more ago ;  Unemployed total ;  Persons ;</t>
  </si>
  <si>
    <t>New South Wales ;  &gt; Last worked 2 years or more ago ;  Unemployed total ;  &gt; Males ;</t>
  </si>
  <si>
    <t>New South Wales ;  &gt; Last worked 2 years or more ago ;  Unemployed total ;  &gt; Females ;</t>
  </si>
  <si>
    <t>New South Wales ;  &gt; Last worked 2 years or more ago ;  &gt; Looked for full-time work ;  Persons ;</t>
  </si>
  <si>
    <t>New South Wales ;  &gt; Last worked 2 years or more ago ;  &gt; Looked for full-time work ;  &gt; Males ;</t>
  </si>
  <si>
    <t>New South Wales ;  &gt; Last worked 2 years or more ago ;  &gt; Looked for full-time work ;  &gt; Females ;</t>
  </si>
  <si>
    <t>New South Wales ;  &gt; Last worked 2 years or more ago ;  &gt;&gt; Looked for both full-time and part-time work ;  Persons ;</t>
  </si>
  <si>
    <t>New South Wales ;  &gt; Last worked 2 years or more ago ;  &gt;&gt; Looked for both full-time and part-time work ;  &gt; Males ;</t>
  </si>
  <si>
    <t>New South Wales ;  &gt; Last worked 2 years or more ago ;  &gt;&gt; Looked for both full-time and part-time work ;  &gt; Females ;</t>
  </si>
  <si>
    <t>New South Wales ;  &gt; Last worked 2 years or more ago ;  &gt;&gt; Looked for only full-time work ;  Persons ;</t>
  </si>
  <si>
    <t>New South Wales ;  &gt; Last worked 2 years or more ago ;  &gt;&gt; Looked for only full-time work ;  &gt; Males ;</t>
  </si>
  <si>
    <t>New South Wales ;  &gt; Last worked 2 years or more ago ;  &gt;&gt; Looked for only full-time work ;  &gt; Females ;</t>
  </si>
  <si>
    <t>New South Wales ;  &gt; Last worked 2 years or more ago ;  &gt; Looked for part-time work ;  Persons ;</t>
  </si>
  <si>
    <t>New South Wales ;  &gt; Last worked 2 years or more ago ;  &gt; Looked for part-time work ;  &gt; Males ;</t>
  </si>
  <si>
    <t>New South Wales ;  &gt; Last worked 2 years or more ago ;  &gt; Looked for part-time work ;  &gt; Females ;</t>
  </si>
  <si>
    <t>New South Wales ;  &gt; Last worked 2 years or more ago ;  &gt;&gt; Looked for only part-time work ;  Persons ;</t>
  </si>
  <si>
    <t>New South Wales ;  &gt; Last worked 2 years or more ago ;  &gt;&gt; Looked for only part-time work ;  &gt; Males ;</t>
  </si>
  <si>
    <t>New South Wales ;  &gt; Last worked 2 years or more ago ;  &gt;&gt; Looked for only part-time work ;  &gt; Females ;</t>
  </si>
  <si>
    <t>New South Wales ;  Had never worked before ;  Unemployed total ;  Persons ;</t>
  </si>
  <si>
    <t>New South Wales ;  Had never worked before ;  Unemployed total ;  &gt; Males ;</t>
  </si>
  <si>
    <t>New South Wales ;  Had never worked before ;  Unemployed total ;  &gt; Females ;</t>
  </si>
  <si>
    <t>New South Wales ;  Had never worked before ;  &gt; Looked for full-time work ;  Persons ;</t>
  </si>
  <si>
    <t>New South Wales ;  Had never worked before ;  &gt; Looked for full-time work ;  &gt; Males ;</t>
  </si>
  <si>
    <t>New South Wales ;  Had never worked before ;  &gt; Looked for full-time work ;  &gt; Females ;</t>
  </si>
  <si>
    <t>New South Wales ;  Had never worked before ;  &gt;&gt; Looked for both full-time and part-time work ;  Persons ;</t>
  </si>
  <si>
    <t>New South Wales ;  Had never worked before ;  &gt;&gt; Looked for both full-time and part-time work ;  &gt; Males ;</t>
  </si>
  <si>
    <t>New South Wales ;  Had never worked before ;  &gt;&gt; Looked for both full-time and part-time work ;  &gt; Females ;</t>
  </si>
  <si>
    <t>New South Wales ;  Had never worked before ;  &gt;&gt; Looked for only full-time work ;  Persons ;</t>
  </si>
  <si>
    <t>New South Wales ;  Had never worked before ;  &gt;&gt; Looked for only full-time work ;  &gt; Males ;</t>
  </si>
  <si>
    <t>New South Wales ;  Had never worked before ;  &gt;&gt; Looked for only full-time work ;  &gt; Females ;</t>
  </si>
  <si>
    <t>New South Wales ;  Had never worked before ;  &gt;&gt; Waiting to start a full-time job ;  Persons ;</t>
  </si>
  <si>
    <t>New South Wales ;  Had never worked before ;  &gt;&gt; Waiting to start a full-time job ;  &gt; Males ;</t>
  </si>
  <si>
    <t>New South Wales ;  Had never worked before ;  &gt;&gt; Waiting to start a full-time job ;  &gt; Females ;</t>
  </si>
  <si>
    <t>New South Wales ;  Had never worked before ;  &gt; Looked for part-time work ;  Persons ;</t>
  </si>
  <si>
    <t>New South Wales ;  Had never worked before ;  &gt; Looked for part-time work ;  &gt; Males ;</t>
  </si>
  <si>
    <t>New South Wales ;  Had never worked before ;  &gt; Looked for part-time work ;  &gt; Females ;</t>
  </si>
  <si>
    <t>New South Wales ;  Had never worked before ;  &gt;&gt; Looked for only part-time work ;  Persons ;</t>
  </si>
  <si>
    <t>New South Wales ;  Had never worked before ;  &gt;&gt; Looked for only part-time work ;  &gt; Males ;</t>
  </si>
  <si>
    <t>New South Wales ;  Had never worked before ;  &gt;&gt; Looked for only part-time work ;  &gt; Females ;</t>
  </si>
  <si>
    <t>New South Wales ;  Had never worked before ;  &gt;&gt; Waiting to start a part-time job ;  Persons ;</t>
  </si>
  <si>
    <t>New South Wales ;  Had never worked before ;  &gt;&gt; Waiting to start a part-time job ;  &gt; Males ;</t>
  </si>
  <si>
    <t>New South Wales ;  Had never worked before ;  &gt;&gt; Waiting to start a part-time job ;  &gt; Females ;</t>
  </si>
  <si>
    <t>New South Wales ;  &gt; Waiting to start first job already obtained ;  Unemployed total ;  Persons ;</t>
  </si>
  <si>
    <t>New South Wales ;  &gt; Waiting to start first job already obtained ;  Unemployed total ;  &gt; Males ;</t>
  </si>
  <si>
    <t>New South Wales ;  &gt; Waiting to start first job already obtained ;  Unemployed total ;  &gt; Females ;</t>
  </si>
  <si>
    <t>New South Wales ;  &gt; Waiting to start first job already obtained ;  &gt; Looked for full-time work ;  Persons ;</t>
  </si>
  <si>
    <t>New South Wales ;  &gt; Waiting to start first job already obtained ;  &gt; Looked for full-time work ;  &gt; Males ;</t>
  </si>
  <si>
    <t>New South Wales ;  &gt; Waiting to start first job already obtained ;  &gt; Looked for full-time work ;  &gt; Females ;</t>
  </si>
  <si>
    <t>New South Wales ;  &gt; Waiting to start first job already obtained ;  &gt;&gt; Looked for both full-time and part-time work ;  Persons ;</t>
  </si>
  <si>
    <t>New South Wales ;  &gt; Waiting to start first job already obtained ;  &gt;&gt; Looked for both full-time and part-time work ;  &gt; Males ;</t>
  </si>
  <si>
    <t>New South Wales ;  &gt; Waiting to start first job already obtained ;  &gt;&gt; Looked for both full-time and part-time work ;  &gt; Females ;</t>
  </si>
  <si>
    <t>New South Wales ;  &gt; Waiting to start first job already obtained ;  &gt;&gt; Looked for only full-time work ;  Persons ;</t>
  </si>
  <si>
    <t>New South Wales ;  &gt; Waiting to start first job already obtained ;  &gt;&gt; Looked for only full-time work ;  &gt; Males ;</t>
  </si>
  <si>
    <t>New South Wales ;  &gt; Waiting to start first job already obtained ;  &gt;&gt; Looked for only full-time work ;  &gt; Females ;</t>
  </si>
  <si>
    <t>New South Wales ;  &gt; Waiting to start first job already obtained ;  &gt;&gt; Waiting to start a full-time job ;  Persons ;</t>
  </si>
  <si>
    <t>New South Wales ;  &gt; Waiting to start first job already obtained ;  &gt;&gt; Waiting to start a full-time job ;  &gt; Males ;</t>
  </si>
  <si>
    <t>New South Wales ;  &gt; Waiting to start first job already obtained ;  &gt;&gt; Waiting to start a full-time job ;  &gt; Females ;</t>
  </si>
  <si>
    <t>New South Wales ;  &gt; Waiting to start first job already obtained ;  &gt; Looked for part-time work ;  Persons ;</t>
  </si>
  <si>
    <t>New South Wales ;  &gt; Waiting to start first job already obtained ;  &gt; Looked for part-time work ;  &gt; Males ;</t>
  </si>
  <si>
    <t>New South Wales ;  &gt; Waiting to start first job already obtained ;  &gt; Looked for part-time work ;  &gt; Females ;</t>
  </si>
  <si>
    <t>New South Wales ;  &gt; Waiting to start first job already obtained ;  &gt;&gt; Looked for only part-time work ;  Persons ;</t>
  </si>
  <si>
    <t>New South Wales ;  &gt; Waiting to start first job already obtained ;  &gt;&gt; Looked for only part-time work ;  &gt; Males ;</t>
  </si>
  <si>
    <t>New South Wales ;  &gt; Waiting to start first job already obtained ;  &gt;&gt; Looked for only part-time work ;  &gt; Females ;</t>
  </si>
  <si>
    <t>New South Wales ;  &gt; Waiting to start first job already obtained ;  &gt;&gt; Waiting to start a part-time job ;  Persons ;</t>
  </si>
  <si>
    <t>New South Wales ;  &gt; Waiting to start first job already obtained ;  &gt;&gt; Waiting to start a part-time job ;  &gt; Males ;</t>
  </si>
  <si>
    <t>New South Wales ;  &gt; Waiting to start first job already obtained ;  &gt;&gt; Waiting to start a part-time job ;  &gt; Females ;</t>
  </si>
  <si>
    <t>New South Wales ;  &gt; Looking for first job ;  Unemployed total ;  Persons ;</t>
  </si>
  <si>
    <t>New South Wales ;  &gt; Looking for first job ;  Unemployed total ;  &gt; Males ;</t>
  </si>
  <si>
    <t>New South Wales ;  &gt; Looking for first job ;  Unemployed total ;  &gt; Females ;</t>
  </si>
  <si>
    <t>New South Wales ;  &gt; Looking for first job ;  &gt; Looked for full-time work ;  Persons ;</t>
  </si>
  <si>
    <t>New South Wales ;  &gt; Looking for first job ;  &gt; Looked for full-time work ;  &gt; Males ;</t>
  </si>
  <si>
    <t>New South Wales ;  &gt; Looking for first job ;  &gt; Looked for full-time work ;  &gt; Females ;</t>
  </si>
  <si>
    <t>New South Wales ;  &gt; Looking for first job ;  &gt;&gt; Looked for both full-time and part-time work ;  Persons ;</t>
  </si>
  <si>
    <t>New South Wales ;  &gt; Looking for first job ;  &gt;&gt; Looked for both full-time and part-time work ;  &gt; Males ;</t>
  </si>
  <si>
    <t>New South Wales ;  &gt; Looking for first job ;  &gt;&gt; Looked for both full-time and part-time work ;  &gt; Females ;</t>
  </si>
  <si>
    <t>New South Wales ;  &gt; Looking for first job ;  &gt;&gt; Looked for only full-time work ;  Persons ;</t>
  </si>
  <si>
    <t>New South Wales ;  &gt; Looking for first job ;  &gt;&gt; Looked for only full-time work ;  &gt; Males ;</t>
  </si>
  <si>
    <t>New South Wales ;  &gt; Looking for first job ;  &gt;&gt; Looked for only full-time work ;  &gt; Females ;</t>
  </si>
  <si>
    <t>New South Wales ;  &gt; Looking for first job ;  &gt; Looked for part-time work ;  Persons ;</t>
  </si>
  <si>
    <t>New South Wales ;  &gt; Looking for first job ;  &gt; Looked for part-time work ;  &gt; Males ;</t>
  </si>
  <si>
    <t>New South Wales ;  &gt; Looking for first job ;  &gt; Looked for part-time work ;  &gt; Females ;</t>
  </si>
  <si>
    <t>New South Wales ;  &gt; Looking for first job ;  &gt;&gt; Looked for only part-time work ;  Persons ;</t>
  </si>
  <si>
    <t>New South Wales ;  &gt; Looking for first job ;  &gt;&gt; Looked for only part-time work ;  &gt; Males ;</t>
  </si>
  <si>
    <t>New South Wales ;  &gt; Looking for first job ;  &gt;&gt; Looked for only part-time work ;  &gt; Females ;</t>
  </si>
  <si>
    <t>New South Wales ;  Less than 1 year looking for work ;  Unemployed total ;  Persons ;</t>
  </si>
  <si>
    <t>New South Wales ;  Less than 1 year looking for work ;  Unemployed total ;  &gt; Males ;</t>
  </si>
  <si>
    <t>New South Wales ;  Less than 1 year looking for work ;  Unemployed total ;  &gt; Females ;</t>
  </si>
  <si>
    <t>New South Wales ;  Less than 1 year looking for work ;  &gt; Looked for full-time work ;  Persons ;</t>
  </si>
  <si>
    <t>New South Wales ;  Less than 1 year looking for work ;  &gt; Looked for full-time work ;  &gt; Males ;</t>
  </si>
  <si>
    <t>New South Wales ;  Less than 1 year looking for work ;  &gt; Looked for full-time work ;  &gt; Females ;</t>
  </si>
  <si>
    <t>New South Wales ;  Less than 1 year looking for work ;  &gt;&gt; Looked for both full-time and part-time work ;  Persons ;</t>
  </si>
  <si>
    <t>New South Wales ;  Less than 1 year looking for work ;  &gt;&gt; Looked for both full-time and part-time work ;  &gt; Males ;</t>
  </si>
  <si>
    <t>New South Wales ;  Less than 1 year looking for work ;  &gt;&gt; Looked for both full-time and part-time work ;  &gt; Females ;</t>
  </si>
  <si>
    <t>New South Wales ;  Less than 1 year looking for work ;  &gt;&gt; Looked for only full-time work ;  Persons ;</t>
  </si>
  <si>
    <t>New South Wales ;  Less than 1 year looking for work ;  &gt;&gt; Looked for only full-time work ;  &gt; Males ;</t>
  </si>
  <si>
    <t>New South Wales ;  Less than 1 year looking for work ;  &gt;&gt; Looked for only full-time work ;  &gt; Females ;</t>
  </si>
  <si>
    <t>New South Wales ;  Less than 1 year looking for work ;  &gt;&gt; Waiting to start a full-time job ;  Persons ;</t>
  </si>
  <si>
    <t>New South Wales ;  Less than 1 year looking for work ;  &gt;&gt; Waiting to start a full-time job ;  &gt; Males ;</t>
  </si>
  <si>
    <t>New South Wales ;  Less than 1 year looking for work ;  &gt;&gt; Waiting to start a full-time job ;  &gt; Females ;</t>
  </si>
  <si>
    <t>New South Wales ;  Less than 1 year looking for work ;  &gt; Looked for part-time work ;  Persons ;</t>
  </si>
  <si>
    <t>New South Wales ;  Less than 1 year looking for work ;  &gt; Looked for part-time work ;  &gt; Males ;</t>
  </si>
  <si>
    <t>New South Wales ;  Less than 1 year looking for work ;  &gt; Looked for part-time work ;  &gt; Females ;</t>
  </si>
  <si>
    <t>New South Wales ;  Less than 1 year looking for work ;  &gt;&gt; Looked for only part-time work ;  Persons ;</t>
  </si>
  <si>
    <t>New South Wales ;  Less than 1 year looking for work ;  &gt;&gt; Looked for only part-time work ;  &gt; Males ;</t>
  </si>
  <si>
    <t>A126066730T</t>
  </si>
  <si>
    <t>A126035626R</t>
  </si>
  <si>
    <t>A126003874F</t>
  </si>
  <si>
    <t>A126066082F</t>
  </si>
  <si>
    <t>A126034978A</t>
  </si>
  <si>
    <t>A126002578V</t>
  </si>
  <si>
    <t>A126064786T</t>
  </si>
  <si>
    <t>A126033682W</t>
  </si>
  <si>
    <t>A126001942K</t>
  </si>
  <si>
    <t>A126064150K</t>
  </si>
  <si>
    <t>A126033046J</t>
  </si>
  <si>
    <t>A126006478J</t>
  </si>
  <si>
    <t>A126068686F</t>
  </si>
  <si>
    <t>A126037582K</t>
  </si>
  <si>
    <t>A126005182C</t>
  </si>
  <si>
    <t>A126067390A</t>
  </si>
  <si>
    <t>A126036286X</t>
  </si>
  <si>
    <t>A126003238T</t>
  </si>
  <si>
    <t>A126065446R</t>
  </si>
  <si>
    <t>A126034342V</t>
  </si>
  <si>
    <t>A126005830R</t>
  </si>
  <si>
    <t>A126068038J</t>
  </si>
  <si>
    <t>A126036934K</t>
  </si>
  <si>
    <t>A126004534C</t>
  </si>
  <si>
    <t>A126066742A</t>
  </si>
  <si>
    <t>A126035638X</t>
  </si>
  <si>
    <t>A126003886R</t>
  </si>
  <si>
    <t>A126066094R</t>
  </si>
  <si>
    <t>A126034990T</t>
  </si>
  <si>
    <t>A126002590K</t>
  </si>
  <si>
    <t>A126064798A</t>
  </si>
  <si>
    <t>A126033694F</t>
  </si>
  <si>
    <t>A126001910T</t>
  </si>
  <si>
    <t>A126064118K</t>
  </si>
  <si>
    <t>A126033014R</t>
  </si>
  <si>
    <t>A126006446R</t>
  </si>
  <si>
    <t>A126068654L</t>
  </si>
  <si>
    <t>A126037550T</t>
  </si>
  <si>
    <t>A126005150K</t>
  </si>
  <si>
    <t>A126067358A</t>
  </si>
  <si>
    <t>A126036254F</t>
  </si>
  <si>
    <t>A126003206X</t>
  </si>
  <si>
    <t>A126065414W</t>
  </si>
  <si>
    <t>A126034310A</t>
  </si>
  <si>
    <t>A126005798A</t>
  </si>
  <si>
    <t>A126068006R</t>
  </si>
  <si>
    <t>A126036902T</t>
  </si>
  <si>
    <t>A126004502K</t>
  </si>
  <si>
    <t>A126066710J</t>
  </si>
  <si>
    <t>A126035606F</t>
  </si>
  <si>
    <t>A126003854W</t>
  </si>
  <si>
    <t>A126066062W</t>
  </si>
  <si>
    <t>A126034958T</t>
  </si>
  <si>
    <t>A126002558K</t>
  </si>
  <si>
    <t>A126064766J</t>
  </si>
  <si>
    <t>A126033662L</t>
  </si>
  <si>
    <t>A126001946V</t>
  </si>
  <si>
    <t>A126064154V</t>
  </si>
  <si>
    <t>A126033050X</t>
  </si>
  <si>
    <t>A126006482X</t>
  </si>
  <si>
    <t>A126068690W</t>
  </si>
  <si>
    <t>A126037586V</t>
  </si>
  <si>
    <t>A126005186L</t>
  </si>
  <si>
    <t>A126067394K</t>
  </si>
  <si>
    <t>A126036290R</t>
  </si>
  <si>
    <t>A126003242J</t>
  </si>
  <si>
    <t>A126065450F</t>
  </si>
  <si>
    <t>A126034346C</t>
  </si>
  <si>
    <t>A126005834X</t>
  </si>
  <si>
    <t>A126068042X</t>
  </si>
  <si>
    <t>A126036938V</t>
  </si>
  <si>
    <t>A126004538L</t>
  </si>
  <si>
    <t>A126066746K</t>
  </si>
  <si>
    <t>A126035642R</t>
  </si>
  <si>
    <t>A126003890F</t>
  </si>
  <si>
    <t>A126066098X</t>
  </si>
  <si>
    <t>A126034994A</t>
  </si>
  <si>
    <t>A126002594V</t>
  </si>
  <si>
    <t>A126064802F</t>
  </si>
  <si>
    <t>A126033698R</t>
  </si>
  <si>
    <t>A126001950K</t>
  </si>
  <si>
    <t>A126064158C</t>
  </si>
  <si>
    <t>A126033054J</t>
  </si>
  <si>
    <t>A126006486J</t>
  </si>
  <si>
    <t>A126068694F</t>
  </si>
  <si>
    <t>A126037590K</t>
  </si>
  <si>
    <t>A126005190C</t>
  </si>
  <si>
    <t>A126067398V</t>
  </si>
  <si>
    <t>A126036294X</t>
  </si>
  <si>
    <t>A126003246T</t>
  </si>
  <si>
    <t>A126065454R</t>
  </si>
  <si>
    <t>A126034350V</t>
  </si>
  <si>
    <t>A126005838J</t>
  </si>
  <si>
    <t>A126068046J</t>
  </si>
  <si>
    <t>A126036942K</t>
  </si>
  <si>
    <t>A126004542C</t>
  </si>
  <si>
    <t>A126066750A</t>
  </si>
  <si>
    <t>A126035646X</t>
  </si>
  <si>
    <t>A126003894R</t>
  </si>
  <si>
    <t>A126066102C</t>
  </si>
  <si>
    <t>A126034998K</t>
  </si>
  <si>
    <t>A126002598C</t>
  </si>
  <si>
    <t>A126064806R</t>
  </si>
  <si>
    <t>A126033702V</t>
  </si>
  <si>
    <t>A126001914A</t>
  </si>
  <si>
    <t>A126064122A</t>
  </si>
  <si>
    <t>A126033018X</t>
  </si>
  <si>
    <t>A126006450F</t>
  </si>
  <si>
    <t>A126068658W</t>
  </si>
  <si>
    <t>A126037554A</t>
  </si>
  <si>
    <t>A126005154V</t>
  </si>
  <si>
    <t>A126067362T</t>
  </si>
  <si>
    <t>A126036258R</t>
  </si>
  <si>
    <t>A126003210R</t>
  </si>
  <si>
    <t>A126065418F</t>
  </si>
  <si>
    <t>A126034314K</t>
  </si>
  <si>
    <t>A126005802F</t>
  </si>
  <si>
    <t>A126068010F</t>
  </si>
  <si>
    <t>A126036906A</t>
  </si>
  <si>
    <t>A126004506V</t>
  </si>
  <si>
    <t>A126066714T</t>
  </si>
  <si>
    <t>A126035610W</t>
  </si>
  <si>
    <t>A126003858F</t>
  </si>
  <si>
    <t>A126066066F</t>
  </si>
  <si>
    <t>A126034962J</t>
  </si>
  <si>
    <t>A126002562A</t>
  </si>
  <si>
    <t>A126064770X</t>
  </si>
  <si>
    <t>A126033666W</t>
  </si>
  <si>
    <t>A126001918K</t>
  </si>
  <si>
    <t>A126064126K</t>
  </si>
  <si>
    <t>A126033022R</t>
  </si>
  <si>
    <t>A126006454R</t>
  </si>
  <si>
    <t>A126068662L</t>
  </si>
  <si>
    <t>A126037558K</t>
  </si>
  <si>
    <t>A126005158C</t>
  </si>
  <si>
    <t>A126067366A</t>
  </si>
  <si>
    <t>A126036262F</t>
  </si>
  <si>
    <t>A126003214X</t>
  </si>
  <si>
    <t>A126065422W</t>
  </si>
  <si>
    <t>A126034318V</t>
  </si>
  <si>
    <t>A126004510K</t>
  </si>
  <si>
    <t>A126066718A</t>
  </si>
  <si>
    <t>A126035614F</t>
  </si>
  <si>
    <t>A126003862W</t>
  </si>
  <si>
    <t>A126066070W</t>
  </si>
  <si>
    <t>A126034966T</t>
  </si>
  <si>
    <t>A126001934K</t>
  </si>
  <si>
    <t>A126064142K</t>
  </si>
  <si>
    <t>A126033038J</t>
  </si>
  <si>
    <t>A126006470R</t>
  </si>
  <si>
    <t>A126068678F</t>
  </si>
  <si>
    <t>A126037574K</t>
  </si>
  <si>
    <t>A126005174C</t>
  </si>
  <si>
    <t>A126067382A</t>
  </si>
  <si>
    <t>A126036278X</t>
  </si>
  <si>
    <t>A126003230X</t>
  </si>
  <si>
    <t>A126065438R</t>
  </si>
  <si>
    <t>A126034334V</t>
  </si>
  <si>
    <t>A126004526C</t>
  </si>
  <si>
    <t>A126066734A</t>
  </si>
  <si>
    <t>A126035630F</t>
  </si>
  <si>
    <t>A126003878R</t>
  </si>
  <si>
    <t>A126066086R</t>
  </si>
  <si>
    <t>A126034982T</t>
  </si>
  <si>
    <t>A126001902T</t>
  </si>
  <si>
    <t>A126064110T</t>
  </si>
  <si>
    <t>A126033006R</t>
  </si>
  <si>
    <t>A126006438R</t>
  </si>
  <si>
    <t>A126068646L</t>
  </si>
  <si>
    <t>A126037542T</t>
  </si>
  <si>
    <t>A126005142K</t>
  </si>
  <si>
    <t>A126067350J</t>
  </si>
  <si>
    <t>A126036246F</t>
  </si>
  <si>
    <t>A126003198K</t>
  </si>
  <si>
    <t>A126065406W</t>
  </si>
  <si>
    <t>A126034302A</t>
  </si>
  <si>
    <t>A126005790J</t>
  </si>
  <si>
    <t>A126067998X</t>
  </si>
  <si>
    <t>A126036894C</t>
  </si>
  <si>
    <t>A126004494W</t>
  </si>
  <si>
    <t>A126066702J</t>
  </si>
  <si>
    <t>A126035598T</t>
  </si>
  <si>
    <t>A126003846W</t>
  </si>
  <si>
    <t>A126066054W</t>
  </si>
  <si>
    <t>A126034950X</t>
  </si>
  <si>
    <t>A126002550T</t>
  </si>
  <si>
    <t>A126064758J</t>
  </si>
  <si>
    <t>A126033654L</t>
  </si>
  <si>
    <t>A126001954V</t>
  </si>
  <si>
    <t>A126064162V</t>
  </si>
  <si>
    <t>A126033058T</t>
  </si>
  <si>
    <t>A126006490X</t>
  </si>
  <si>
    <t>A126068698R</t>
  </si>
  <si>
    <t>A126037594V</t>
  </si>
  <si>
    <t>A126005194L</t>
  </si>
  <si>
    <t>A126067402X</t>
  </si>
  <si>
    <t>A126036298J</t>
  </si>
  <si>
    <t>A126003250J</t>
  </si>
  <si>
    <t>A126065458X</t>
  </si>
  <si>
    <t>A126034354C</t>
  </si>
  <si>
    <t>A126005842X</t>
  </si>
  <si>
    <t>A126068050X</t>
  </si>
  <si>
    <t>A126036946V</t>
  </si>
  <si>
    <t>A126004546L</t>
  </si>
  <si>
    <t>A126066754K</t>
  </si>
  <si>
    <t>A126035650R</t>
  </si>
  <si>
    <t>A126003898X</t>
  </si>
  <si>
    <t>A126066106L</t>
  </si>
  <si>
    <t>A126035002T</t>
  </si>
  <si>
    <t>A126002602J</t>
  </si>
  <si>
    <t>A126064810F</t>
  </si>
  <si>
    <t>A126033706C</t>
  </si>
  <si>
    <t>A126001938V</t>
  </si>
  <si>
    <t>A126064146V</t>
  </si>
  <si>
    <t>A126033042X</t>
  </si>
  <si>
    <t>A126006474X</t>
  </si>
  <si>
    <t>A126068682W</t>
  </si>
  <si>
    <t>A126037578V</t>
  </si>
  <si>
    <t>A126005178L</t>
  </si>
  <si>
    <t>A126067386K</t>
  </si>
  <si>
    <t>A126036282R</t>
  </si>
  <si>
    <t>A126003234J</t>
  </si>
  <si>
    <t>A126065442F</t>
  </si>
  <si>
    <t>A126034338C</t>
  </si>
  <si>
    <t>A126004530V</t>
  </si>
  <si>
    <t>A126066738K</t>
  </si>
  <si>
    <t>A126035634R</t>
  </si>
  <si>
    <t>A126003882F</t>
  </si>
  <si>
    <t>A126066090F</t>
  </si>
  <si>
    <t>A126034986A</t>
  </si>
  <si>
    <t>A126001958C</t>
  </si>
  <si>
    <t>A126064166C</t>
  </si>
  <si>
    <t>A126033062J</t>
  </si>
  <si>
    <t>A126006494J</t>
  </si>
  <si>
    <t>A126068702V</t>
  </si>
  <si>
    <t>A126037598C</t>
  </si>
  <si>
    <t>A126005198W</t>
  </si>
  <si>
    <t>A126067406J</t>
  </si>
  <si>
    <t>A126036302L</t>
  </si>
  <si>
    <t>A126003254T</t>
  </si>
  <si>
    <t>A126065462R</t>
  </si>
  <si>
    <t>A126034358L</t>
  </si>
  <si>
    <t>A126005846J</t>
  </si>
  <si>
    <t>A126068054J</t>
  </si>
  <si>
    <t>A126036950K</t>
  </si>
  <si>
    <t>A126004550C</t>
  </si>
  <si>
    <t>A126066758V</t>
  </si>
  <si>
    <t>A126035654X</t>
  </si>
  <si>
    <t>A126003902C</t>
  </si>
  <si>
    <t>A126066110C</t>
  </si>
  <si>
    <t>New South Wales ;  Less than 1 year looking for work ;  &gt;&gt; Looked for only part-time work ;  &gt; Females ;</t>
  </si>
  <si>
    <t>New South Wales ;  Less than 1 year looking for work ;  &gt;&gt; Waiting to start a part-time job ;  Persons ;</t>
  </si>
  <si>
    <t>New South Wales ;  Less than 1 year looking for work ;  &gt;&gt; Waiting to start a part-time job ;  &gt; Males ;</t>
  </si>
  <si>
    <t>New South Wales ;  Less than 1 year looking for work ;  &gt;&gt; Waiting to start a part-time job ;  &gt; Females ;</t>
  </si>
  <si>
    <t>New South Wales ;  &gt; Less than 1 month looking for work ;  Unemployed total ;  Persons ;</t>
  </si>
  <si>
    <t>New South Wales ;  &gt; Less than 1 month looking for work ;  Unemployed total ;  &gt; Males ;</t>
  </si>
  <si>
    <t>New South Wales ;  &gt; Less than 1 month looking for work ;  Unemployed total ;  &gt; Females ;</t>
  </si>
  <si>
    <t>New South Wales ;  &gt; Less than 1 month looking for work ;  &gt; Looked for full-time work ;  Persons ;</t>
  </si>
  <si>
    <t>New South Wales ;  &gt; Less than 1 month looking for work ;  &gt; Looked for full-time work ;  &gt; Males ;</t>
  </si>
  <si>
    <t>New South Wales ;  &gt; Less than 1 month looking for work ;  &gt; Looked for full-time work ;  &gt; Females ;</t>
  </si>
  <si>
    <t>New South Wales ;  &gt; Less than 1 month looking for work ;  &gt;&gt; Looked for both full-time and part-time work ;  Persons ;</t>
  </si>
  <si>
    <t>New South Wales ;  &gt; Less than 1 month looking for work ;  &gt;&gt; Looked for both full-time and part-time work ;  &gt; Males ;</t>
  </si>
  <si>
    <t>New South Wales ;  &gt; Less than 1 month looking for work ;  &gt;&gt; Looked for both full-time and part-time work ;  &gt; Females ;</t>
  </si>
  <si>
    <t>New South Wales ;  &gt; Less than 1 month looking for work ;  &gt;&gt; Looked for only full-time work ;  Persons ;</t>
  </si>
  <si>
    <t>New South Wales ;  &gt; Less than 1 month looking for work ;  &gt;&gt; Looked for only full-time work ;  &gt; Males ;</t>
  </si>
  <si>
    <t>New South Wales ;  &gt; Less than 1 month looking for work ;  &gt;&gt; Looked for only full-time work ;  &gt; Females ;</t>
  </si>
  <si>
    <t>New South Wales ;  &gt; Less than 1 month looking for work ;  &gt;&gt; Waiting to start a full-time job ;  Persons ;</t>
  </si>
  <si>
    <t>New South Wales ;  &gt; Less than 1 month looking for work ;  &gt;&gt; Waiting to start a full-time job ;  &gt; Males ;</t>
  </si>
  <si>
    <t>New South Wales ;  &gt; Less than 1 month looking for work ;  &gt;&gt; Waiting to start a full-time job ;  &gt; Females ;</t>
  </si>
  <si>
    <t>New South Wales ;  &gt; Less than 1 month looking for work ;  &gt; Looked for part-time work ;  Persons ;</t>
  </si>
  <si>
    <t>New South Wales ;  &gt; Less than 1 month looking for work ;  &gt; Looked for part-time work ;  &gt; Males ;</t>
  </si>
  <si>
    <t>New South Wales ;  &gt; Less than 1 month looking for work ;  &gt; Looked for part-time work ;  &gt; Females ;</t>
  </si>
  <si>
    <t>New South Wales ;  &gt; Less than 1 month looking for work ;  &gt;&gt; Looked for only part-time work ;  Persons ;</t>
  </si>
  <si>
    <t>New South Wales ;  &gt; Less than 1 month looking for work ;  &gt;&gt; Looked for only part-time work ;  &gt; Males ;</t>
  </si>
  <si>
    <t>New South Wales ;  &gt; Less than 1 month looking for work ;  &gt;&gt; Looked for only part-time work ;  &gt; Females ;</t>
  </si>
  <si>
    <t>New South Wales ;  &gt; Less than 1 month looking for work ;  &gt;&gt; Waiting to start a part-time job ;  Persons ;</t>
  </si>
  <si>
    <t>New South Wales ;  &gt; Less than 1 month looking for work ;  &gt;&gt; Waiting to start a part-time job ;  &gt; Males ;</t>
  </si>
  <si>
    <t>New South Wales ;  &gt; Less than 1 month looking for work ;  &gt;&gt; Waiting to start a part-time job ;  &gt; Females ;</t>
  </si>
  <si>
    <t>New South Wales ;  &gt; 1-3 months looking for work ;  Unemployed total ;  Persons ;</t>
  </si>
  <si>
    <t>New South Wales ;  &gt; 1-3 months looking for work ;  Unemployed total ;  &gt; Males ;</t>
  </si>
  <si>
    <t>New South Wales ;  &gt; 1-3 months looking for work ;  Unemployed total ;  &gt; Females ;</t>
  </si>
  <si>
    <t>New South Wales ;  &gt; 1-3 months looking for work ;  &gt; Looked for full-time work ;  Persons ;</t>
  </si>
  <si>
    <t>New South Wales ;  &gt; 1-3 months looking for work ;  &gt; Looked for full-time work ;  &gt; Males ;</t>
  </si>
  <si>
    <t>New South Wales ;  &gt; 1-3 months looking for work ;  &gt; Looked for full-time work ;  &gt; Females ;</t>
  </si>
  <si>
    <t>New South Wales ;  &gt; 1-3 months looking for work ;  &gt;&gt; Looked for both full-time and part-time work ;  Persons ;</t>
  </si>
  <si>
    <t>New South Wales ;  &gt; 1-3 months looking for work ;  &gt;&gt; Looked for both full-time and part-time work ;  &gt; Males ;</t>
  </si>
  <si>
    <t>New South Wales ;  &gt; 1-3 months looking for work ;  &gt;&gt; Looked for both full-time and part-time work ;  &gt; Females ;</t>
  </si>
  <si>
    <t>New South Wales ;  &gt; 1-3 months looking for work ;  &gt;&gt; Looked for only full-time work ;  Persons ;</t>
  </si>
  <si>
    <t>New South Wales ;  &gt; 1-3 months looking for work ;  &gt;&gt; Looked for only full-time work ;  &gt; Males ;</t>
  </si>
  <si>
    <t>New South Wales ;  &gt; 1-3 months looking for work ;  &gt;&gt; Looked for only full-time work ;  &gt; Females ;</t>
  </si>
  <si>
    <t>New South Wales ;  &gt; 1-3 months looking for work ;  &gt;&gt; Waiting to start a full-time job ;  Persons ;</t>
  </si>
  <si>
    <t>New South Wales ;  &gt; 1-3 months looking for work ;  &gt;&gt; Waiting to start a full-time job ;  &gt; Males ;</t>
  </si>
  <si>
    <t>New South Wales ;  &gt; 1-3 months looking for work ;  &gt;&gt; Waiting to start a full-time job ;  &gt; Females ;</t>
  </si>
  <si>
    <t>New South Wales ;  &gt; 1-3 months looking for work ;  &gt; Looked for part-time work ;  Persons ;</t>
  </si>
  <si>
    <t>New South Wales ;  &gt; 1-3 months looking for work ;  &gt; Looked for part-time work ;  &gt; Males ;</t>
  </si>
  <si>
    <t>New South Wales ;  &gt; 1-3 months looking for work ;  &gt; Looked for part-time work ;  &gt; Females ;</t>
  </si>
  <si>
    <t>New South Wales ;  &gt; 1-3 months looking for work ;  &gt;&gt; Looked for only part-time work ;  Persons ;</t>
  </si>
  <si>
    <t>New South Wales ;  &gt; 1-3 months looking for work ;  &gt;&gt; Looked for only part-time work ;  &gt; Males ;</t>
  </si>
  <si>
    <t>New South Wales ;  &gt; 1-3 months looking for work ;  &gt;&gt; Looked for only part-time work ;  &gt; Females ;</t>
  </si>
  <si>
    <t>New South Wales ;  &gt; 1-3 months looking for work ;  &gt;&gt; Waiting to start a part-time job ;  Persons ;</t>
  </si>
  <si>
    <t>New South Wales ;  &gt; 1-3 months looking for work ;  &gt;&gt; Waiting to start a part-time job ;  &gt; Males ;</t>
  </si>
  <si>
    <t>New South Wales ;  &gt; 1-3 months looking for work ;  &gt;&gt; Waiting to start a part-time job ;  &gt; Females ;</t>
  </si>
  <si>
    <t>New South Wales ;  &gt; 3-6 months looking for work ;  Unemployed total ;  Persons ;</t>
  </si>
  <si>
    <t>New South Wales ;  &gt; 3-6 months looking for work ;  Unemployed total ;  &gt; Males ;</t>
  </si>
  <si>
    <t>New South Wales ;  &gt; 3-6 months looking for work ;  Unemployed total ;  &gt; Females ;</t>
  </si>
  <si>
    <t>New South Wales ;  &gt; 3-6 months looking for work ;  &gt; Looked for full-time work ;  Persons ;</t>
  </si>
  <si>
    <t>New South Wales ;  &gt; 3-6 months looking for work ;  &gt; Looked for full-time work ;  &gt; Males ;</t>
  </si>
  <si>
    <t>New South Wales ;  &gt; 3-6 months looking for work ;  &gt; Looked for full-time work ;  &gt; Females ;</t>
  </si>
  <si>
    <t>New South Wales ;  &gt; 3-6 months looking for work ;  &gt;&gt; Looked for both full-time and part-time work ;  Persons ;</t>
  </si>
  <si>
    <t>New South Wales ;  &gt; 3-6 months looking for work ;  &gt;&gt; Looked for both full-time and part-time work ;  &gt; Males ;</t>
  </si>
  <si>
    <t>New South Wales ;  &gt; 3-6 months looking for work ;  &gt;&gt; Looked for both full-time and part-time work ;  &gt; Females ;</t>
  </si>
  <si>
    <t>New South Wales ;  &gt; 3-6 months looking for work ;  &gt;&gt; Looked for only full-time work ;  Persons ;</t>
  </si>
  <si>
    <t>New South Wales ;  &gt; 3-6 months looking for work ;  &gt;&gt; Looked for only full-time work ;  &gt; Males ;</t>
  </si>
  <si>
    <t>New South Wales ;  &gt; 3-6 months looking for work ;  &gt;&gt; Looked for only full-time work ;  &gt; Females ;</t>
  </si>
  <si>
    <t>New South Wales ;  &gt; 3-6 months looking for work ;  &gt;&gt; Waiting to start a full-time job ;  Persons ;</t>
  </si>
  <si>
    <t>New South Wales ;  &gt; 3-6 months looking for work ;  &gt;&gt; Waiting to start a full-time job ;  &gt; Males ;</t>
  </si>
  <si>
    <t>New South Wales ;  &gt; 3-6 months looking for work ;  &gt;&gt; Waiting to start a full-time job ;  &gt; Females ;</t>
  </si>
  <si>
    <t>New South Wales ;  &gt; 3-6 months looking for work ;  &gt; Looked for part-time work ;  Persons ;</t>
  </si>
  <si>
    <t>New South Wales ;  &gt; 3-6 months looking for work ;  &gt; Looked for part-time work ;  &gt; Males ;</t>
  </si>
  <si>
    <t>New South Wales ;  &gt; 3-6 months looking for work ;  &gt; Looked for part-time work ;  &gt; Females ;</t>
  </si>
  <si>
    <t>New South Wales ;  &gt; 3-6 months looking for work ;  &gt;&gt; Looked for only part-time work ;  Persons ;</t>
  </si>
  <si>
    <t>New South Wales ;  &gt; 3-6 months looking for work ;  &gt;&gt; Looked for only part-time work ;  &gt; Males ;</t>
  </si>
  <si>
    <t>New South Wales ;  &gt; 3-6 months looking for work ;  &gt;&gt; Looked for only part-time work ;  &gt; Females ;</t>
  </si>
  <si>
    <t>New South Wales ;  &gt; 3-6 months looking for work ;  &gt;&gt; Waiting to start a part-time job ;  Persons ;</t>
  </si>
  <si>
    <t>New South Wales ;  &gt; 3-6 months looking for work ;  &gt;&gt; Waiting to start a part-time job ;  &gt; Males ;</t>
  </si>
  <si>
    <t>New South Wales ;  &gt; 3-6 months looking for work ;  &gt;&gt; Waiting to start a part-time job ;  &gt; Females ;</t>
  </si>
  <si>
    <t>New South Wales ;  &gt; 6-12 months looking for work ;  Unemployed total ;  Persons ;</t>
  </si>
  <si>
    <t>New South Wales ;  &gt; 6-12 months looking for work ;  Unemployed total ;  &gt; Males ;</t>
  </si>
  <si>
    <t>New South Wales ;  &gt; 6-12 months looking for work ;  Unemployed total ;  &gt; Females ;</t>
  </si>
  <si>
    <t>New South Wales ;  &gt; 6-12 months looking for work ;  &gt; Looked for full-time work ;  Persons ;</t>
  </si>
  <si>
    <t>New South Wales ;  &gt; 6-12 months looking for work ;  &gt; Looked for full-time work ;  &gt; Males ;</t>
  </si>
  <si>
    <t>New South Wales ;  &gt; 6-12 months looking for work ;  &gt; Looked for full-time work ;  &gt; Females ;</t>
  </si>
  <si>
    <t>New South Wales ;  &gt; 6-12 months looking for work ;  &gt;&gt; Looked for both full-time and part-time work ;  Persons ;</t>
  </si>
  <si>
    <t>New South Wales ;  &gt; 6-12 months looking for work ;  &gt;&gt; Looked for both full-time and part-time work ;  &gt; Males ;</t>
  </si>
  <si>
    <t>New South Wales ;  &gt; 6-12 months looking for work ;  &gt;&gt; Looked for both full-time and part-time work ;  &gt; Females ;</t>
  </si>
  <si>
    <t>New South Wales ;  &gt; 6-12 months looking for work ;  &gt;&gt; Looked for only full-time work ;  Persons ;</t>
  </si>
  <si>
    <t>New South Wales ;  &gt; 6-12 months looking for work ;  &gt;&gt; Looked for only full-time work ;  &gt; Males ;</t>
  </si>
  <si>
    <t>New South Wales ;  &gt; 6-12 months looking for work ;  &gt;&gt; Looked for only full-time work ;  &gt; Females ;</t>
  </si>
  <si>
    <t>New South Wales ;  &gt; 6-12 months looking for work ;  &gt;&gt; Waiting to start a full-time job ;  Persons ;</t>
  </si>
  <si>
    <t>New South Wales ;  &gt; 6-12 months looking for work ;  &gt;&gt; Waiting to start a full-time job ;  &gt; Males ;</t>
  </si>
  <si>
    <t>New South Wales ;  &gt; 6-12 months looking for work ;  &gt;&gt; Waiting to start a full-time job ;  &gt; Females ;</t>
  </si>
  <si>
    <t>New South Wales ;  &gt; 6-12 months looking for work ;  &gt; Looked for part-time work ;  Persons ;</t>
  </si>
  <si>
    <t>New South Wales ;  &gt; 6-12 months looking for work ;  &gt; Looked for part-time work ;  &gt; Males ;</t>
  </si>
  <si>
    <t>New South Wales ;  &gt; 6-12 months looking for work ;  &gt; Looked for part-time work ;  &gt; Females ;</t>
  </si>
  <si>
    <t>New South Wales ;  &gt; 6-12 months looking for work ;  &gt;&gt; Looked for only part-time work ;  Persons ;</t>
  </si>
  <si>
    <t>New South Wales ;  &gt; 6-12 months looking for work ;  &gt;&gt; Looked for only part-time work ;  &gt; Males ;</t>
  </si>
  <si>
    <t>New South Wales ;  &gt; 6-12 months looking for work ;  &gt;&gt; Looked for only part-time work ;  &gt; Females ;</t>
  </si>
  <si>
    <t>New South Wales ;  &gt; 6-12 months looking for work ;  &gt;&gt; Waiting to start a part-time job ;  Persons ;</t>
  </si>
  <si>
    <t>New South Wales ;  &gt; 6-12 months looking for work ;  &gt;&gt; Waiting to start a part-time job ;  &gt; Males ;</t>
  </si>
  <si>
    <t>New South Wales ;  &gt; 6-12 months looking for work ;  &gt;&gt; Waiting to start a part-time job ;  &gt; Females ;</t>
  </si>
  <si>
    <t>New South Wales ;  1-2 years looking for work ;  Unemployed total ;  Persons ;</t>
  </si>
  <si>
    <t>New South Wales ;  1-2 years looking for work ;  Unemployed total ;  &gt; Males ;</t>
  </si>
  <si>
    <t>New South Wales ;  1-2 years looking for work ;  Unemployed total ;  &gt; Females ;</t>
  </si>
  <si>
    <t>New South Wales ;  1-2 years looking for work ;  &gt; Looked for full-time work ;  Persons ;</t>
  </si>
  <si>
    <t>New South Wales ;  1-2 years looking for work ;  &gt; Looked for full-time work ;  &gt; Males ;</t>
  </si>
  <si>
    <t>New South Wales ;  1-2 years looking for work ;  &gt; Looked for full-time work ;  &gt; Females ;</t>
  </si>
  <si>
    <t>New South Wales ;  1-2 years looking for work ;  &gt;&gt; Looked for both full-time and part-time work ;  Persons ;</t>
  </si>
  <si>
    <t>New South Wales ;  1-2 years looking for work ;  &gt;&gt; Looked for both full-time and part-time work ;  &gt; Males ;</t>
  </si>
  <si>
    <t>New South Wales ;  1-2 years looking for work ;  &gt;&gt; Looked for both full-time and part-time work ;  &gt; Females ;</t>
  </si>
  <si>
    <t>New South Wales ;  1-2 years looking for work ;  &gt;&gt; Looked for only full-time work ;  Persons ;</t>
  </si>
  <si>
    <t>New South Wales ;  1-2 years looking for work ;  &gt;&gt; Looked for only full-time work ;  &gt; Males ;</t>
  </si>
  <si>
    <t>New South Wales ;  1-2 years looking for work ;  &gt;&gt; Looked for only full-time work ;  &gt; Females ;</t>
  </si>
  <si>
    <t>New South Wales ;  1-2 years looking for work ;  &gt;&gt; Waiting to start a full-time job ;  Persons ;</t>
  </si>
  <si>
    <t>New South Wales ;  1-2 years looking for work ;  &gt;&gt; Waiting to start a full-time job ;  &gt; Males ;</t>
  </si>
  <si>
    <t>New South Wales ;  1-2 years looking for work ;  &gt;&gt; Waiting to start a full-time job ;  &gt; Females ;</t>
  </si>
  <si>
    <t>New South Wales ;  1-2 years looking for work ;  &gt; Looked for part-time work ;  Persons ;</t>
  </si>
  <si>
    <t>New South Wales ;  1-2 years looking for work ;  &gt; Looked for part-time work ;  &gt; Males ;</t>
  </si>
  <si>
    <t>New South Wales ;  1-2 years looking for work ;  &gt; Looked for part-time work ;  &gt; Females ;</t>
  </si>
  <si>
    <t>New South Wales ;  1-2 years looking for work ;  &gt;&gt; Looked for only part-time work ;  Persons ;</t>
  </si>
  <si>
    <t>New South Wales ;  1-2 years looking for work ;  &gt;&gt; Looked for only part-time work ;  &gt; Males ;</t>
  </si>
  <si>
    <t>New South Wales ;  1-2 years looking for work ;  &gt;&gt; Looked for only part-time work ;  &gt; Females ;</t>
  </si>
  <si>
    <t>New South Wales ;  1-2 years looking for work ;  &gt;&gt; Waiting to start a part-time job ;  Persons ;</t>
  </si>
  <si>
    <t>New South Wales ;  1-2 years looking for work ;  &gt;&gt; Waiting to start a part-time job ;  &gt; Males ;</t>
  </si>
  <si>
    <t>New South Wales ;  1-2 years looking for work ;  &gt;&gt; Waiting to start a part-time job ;  &gt; Females ;</t>
  </si>
  <si>
    <t>New South Wales ;  2 years or more looking for work ;  Unemployed total ;  Persons ;</t>
  </si>
  <si>
    <t>New South Wales ;  2 years or more looking for work ;  Unemployed total ;  &gt; Males ;</t>
  </si>
  <si>
    <t>New South Wales ;  2 years or more looking for work ;  Unemployed total ;  &gt; Females ;</t>
  </si>
  <si>
    <t>New South Wales ;  2 years or more looking for work ;  &gt; Looked for full-time work ;  Persons ;</t>
  </si>
  <si>
    <t>New South Wales ;  2 years or more looking for work ;  &gt; Looked for full-time work ;  &gt; Males ;</t>
  </si>
  <si>
    <t>New South Wales ;  2 years or more looking for work ;  &gt; Looked for full-time work ;  &gt; Females ;</t>
  </si>
  <si>
    <t>New South Wales ;  2 years or more looking for work ;  &gt;&gt; Looked for both full-time and part-time work ;  Persons ;</t>
  </si>
  <si>
    <t>New South Wales ;  2 years or more looking for work ;  &gt;&gt; Looked for both full-time and part-time work ;  &gt; Males ;</t>
  </si>
  <si>
    <t>New South Wales ;  2 years or more looking for work ;  &gt;&gt; Looked for both full-time and part-time work ;  &gt; Females ;</t>
  </si>
  <si>
    <t>New South Wales ;  2 years or more looking for work ;  &gt;&gt; Looked for only full-time work ;  Persons ;</t>
  </si>
  <si>
    <t>New South Wales ;  2 years or more looking for work ;  &gt;&gt; Looked for only full-time work ;  &gt; Males ;</t>
  </si>
  <si>
    <t>New South Wales ;  2 years or more looking for work ;  &gt;&gt; Looked for only full-time work ;  &gt; Females ;</t>
  </si>
  <si>
    <t>New South Wales ;  2 years or more looking for work ;  &gt;&gt; Waiting to start a full-time job ;  Persons ;</t>
  </si>
  <si>
    <t>New South Wales ;  2 years or more looking for work ;  &gt;&gt; Waiting to start a full-time job ;  &gt; Males ;</t>
  </si>
  <si>
    <t>New South Wales ;  2 years or more looking for work ;  &gt;&gt; Waiting to start a full-time job ;  &gt; Females ;</t>
  </si>
  <si>
    <t>New South Wales ;  2 years or more looking for work ;  &gt; Looked for part-time work ;  Persons ;</t>
  </si>
  <si>
    <t>New South Wales ;  2 years or more looking for work ;  &gt; Looked for part-time work ;  &gt; Males ;</t>
  </si>
  <si>
    <t>New South Wales ;  2 years or more looking for work ;  &gt; Looked for part-time work ;  &gt; Females ;</t>
  </si>
  <si>
    <t>New South Wales ;  2 years or more looking for work ;  &gt;&gt; Looked for only part-time work ;  Persons ;</t>
  </si>
  <si>
    <t>New South Wales ;  2 years or more looking for work ;  &gt;&gt; Looked for only part-time work ;  &gt; Males ;</t>
  </si>
  <si>
    <t>New South Wales ;  2 years or more looking for work ;  &gt;&gt; Looked for only part-time work ;  &gt; Females ;</t>
  </si>
  <si>
    <t>New South Wales ;  2 years or more looking for work ;  &gt;&gt; Waiting to start a part-time job ;  Persons ;</t>
  </si>
  <si>
    <t>New South Wales ;  2 years or more looking for work ;  &gt;&gt; Waiting to start a part-time job ;  &gt; Males ;</t>
  </si>
  <si>
    <t>New South Wales ;  2 years or more looking for work ;  &gt;&gt; Waiting to start a part-time job ;  &gt; Females ;</t>
  </si>
  <si>
    <t>Victoria ;  Unemployed total ;  Persons ;</t>
  </si>
  <si>
    <t>Victoria ;  Unemployed total ;  &gt; Males ;</t>
  </si>
  <si>
    <t>Victoria ;  Unemployed total ;  &gt; Females ;</t>
  </si>
  <si>
    <t>Victoria ;  &gt; Looked for full-time work ;  Persons ;</t>
  </si>
  <si>
    <t>Victoria ;  &gt; Looked for full-time work ;  &gt; Males ;</t>
  </si>
  <si>
    <t>Victoria ;  &gt; Looked for full-time work ;  &gt; Females ;</t>
  </si>
  <si>
    <t>Victoria ;  &gt;&gt; Looked for both full-time and part-time work ;  Persons ;</t>
  </si>
  <si>
    <t>Victoria ;  &gt;&gt; Looked for both full-time and part-time work ;  &gt; Males ;</t>
  </si>
  <si>
    <t>Victoria ;  &gt;&gt; Looked for both full-time and part-time work ;  &gt; Females ;</t>
  </si>
  <si>
    <t>Victoria ;  &gt;&gt; Looked for only full-time work ;  Persons ;</t>
  </si>
  <si>
    <t>Victoria ;  &gt;&gt; Looked for only full-time work ;  &gt; Males ;</t>
  </si>
  <si>
    <t>Victoria ;  &gt;&gt; Looked for only full-time work ;  &gt; Females ;</t>
  </si>
  <si>
    <t>Victoria ;  &gt;&gt; Waiting to start a full-time job ;  Persons ;</t>
  </si>
  <si>
    <t>Victoria ;  &gt;&gt; Waiting to start a full-time job ;  &gt; Males ;</t>
  </si>
  <si>
    <t>Victoria ;  &gt;&gt; Waiting to start a full-time job ;  &gt; Females ;</t>
  </si>
  <si>
    <t>Victoria ;  &gt; Looked for part-time work ;  Persons ;</t>
  </si>
  <si>
    <t>Victoria ;  &gt; Looked for part-time work ;  &gt; Males ;</t>
  </si>
  <si>
    <t>Victoria ;  &gt; Looked for part-time work ;  &gt; Females ;</t>
  </si>
  <si>
    <t>Victoria ;  &gt;&gt; Looked for only part-time work ;  Persons ;</t>
  </si>
  <si>
    <t>Victoria ;  &gt;&gt; Looked for only part-time work ;  &gt; Males ;</t>
  </si>
  <si>
    <t>Victoria ;  &gt;&gt; Looked for only part-time work ;  &gt; Females ;</t>
  </si>
  <si>
    <t>Victoria ;  &gt;&gt; Waiting to start a part-time job ;  Persons ;</t>
  </si>
  <si>
    <t>Victoria ;  &gt;&gt; Waiting to start a part-time job ;  &gt; Males ;</t>
  </si>
  <si>
    <t>Victoria ;  &gt;&gt; Waiting to start a part-time job ;  &gt; Females ;</t>
  </si>
  <si>
    <t>Victoria ;  No job offers ;  Unemployed total ;  Persons ;</t>
  </si>
  <si>
    <t>Victoria ;  No job offers ;  Unemployed total ;  &gt; Males ;</t>
  </si>
  <si>
    <t>Victoria ;  No job offers ;  Unemployed total ;  &gt; Females ;</t>
  </si>
  <si>
    <t>Victoria ;  No job offers ;  &gt; Looked for full-time work ;  Persons ;</t>
  </si>
  <si>
    <t>Victoria ;  No job offers ;  &gt; Looked for full-time work ;  &gt; Males ;</t>
  </si>
  <si>
    <t>Victoria ;  No job offers ;  &gt; Looked for full-time work ;  &gt; Females ;</t>
  </si>
  <si>
    <t>Victoria ;  No job offers ;  &gt;&gt; Looked for both full-time and part-time work ;  Persons ;</t>
  </si>
  <si>
    <t>Victoria ;  No job offers ;  &gt;&gt; Looked for both full-time and part-time work ;  &gt; Males ;</t>
  </si>
  <si>
    <t>Victoria ;  No job offers ;  &gt;&gt; Looked for both full-time and part-time work ;  &gt; Females ;</t>
  </si>
  <si>
    <t>Victoria ;  No job offers ;  &gt;&gt; Looked for only full-time work ;  Persons ;</t>
  </si>
  <si>
    <t>Victoria ;  No job offers ;  &gt;&gt; Looked for only full-time work ;  &gt; Males ;</t>
  </si>
  <si>
    <t>Victoria ;  No job offers ;  &gt;&gt; Looked for only full-time work ;  &gt; Females ;</t>
  </si>
  <si>
    <t>Victoria ;  No job offers ;  &gt;&gt; Waiting to start a full-time job ;  Persons ;</t>
  </si>
  <si>
    <t>Victoria ;  No job offers ;  &gt;&gt; Waiting to start a full-time job ;  &gt; Males ;</t>
  </si>
  <si>
    <t>Victoria ;  No job offers ;  &gt;&gt; Waiting to start a full-time job ;  &gt; Females ;</t>
  </si>
  <si>
    <t>Victoria ;  No job offers ;  &gt; Looked for part-time work ;  Persons ;</t>
  </si>
  <si>
    <t>Victoria ;  No job offers ;  &gt; Looked for part-time work ;  &gt; Males ;</t>
  </si>
  <si>
    <t>Victoria ;  No job offers ;  &gt; Looked for part-time work ;  &gt; Females ;</t>
  </si>
  <si>
    <t>Victoria ;  No job offers ;  &gt;&gt; Looked for only part-time work ;  Persons ;</t>
  </si>
  <si>
    <t>Victoria ;  No job offers ;  &gt;&gt; Looked for only part-time work ;  &gt; Males ;</t>
  </si>
  <si>
    <t>Victoria ;  No job offers ;  &gt;&gt; Looked for only part-time work ;  &gt; Females ;</t>
  </si>
  <si>
    <t>Victoria ;  No job offers ;  &gt;&gt; Waiting to start a part-time job ;  Persons ;</t>
  </si>
  <si>
    <t>Victoria ;  No job offers ;  &gt;&gt; Waiting to start a part-time job ;  &gt; Males ;</t>
  </si>
  <si>
    <t>Victoria ;  No job offers ;  &gt;&gt; Waiting to start a part-time job ;  &gt; Females ;</t>
  </si>
  <si>
    <t>Victoria ;  One job offer ;  Unemployed total ;  Persons ;</t>
  </si>
  <si>
    <t>Victoria ;  One job offer ;  Unemployed total ;  &gt; Males ;</t>
  </si>
  <si>
    <t>Victoria ;  One job offer ;  Unemployed total ;  &gt; Females ;</t>
  </si>
  <si>
    <t>Victoria ;  One job offer ;  &gt; Looked for full-time work ;  Persons ;</t>
  </si>
  <si>
    <t>Victoria ;  One job offer ;  &gt; Looked for full-time work ;  &gt; Males ;</t>
  </si>
  <si>
    <t>Victoria ;  One job offer ;  &gt; Looked for full-time work ;  &gt; Females ;</t>
  </si>
  <si>
    <t>Victoria ;  One job offer ;  &gt;&gt; Looked for both full-time and part-time work ;  Persons ;</t>
  </si>
  <si>
    <t>Victoria ;  One job offer ;  &gt;&gt; Looked for both full-time and part-time work ;  &gt; Males ;</t>
  </si>
  <si>
    <t>Victoria ;  One job offer ;  &gt;&gt; Looked for both full-time and part-time work ;  &gt; Females ;</t>
  </si>
  <si>
    <t>Victoria ;  One job offer ;  &gt;&gt; Looked for only full-time work ;  Persons ;</t>
  </si>
  <si>
    <t>Victoria ;  One job offer ;  &gt;&gt; Looked for only full-time work ;  &gt; Males ;</t>
  </si>
  <si>
    <t>Victoria ;  One job offer ;  &gt;&gt; Looked for only full-time work ;  &gt; Females ;</t>
  </si>
  <si>
    <t>Victoria ;  One job offer ;  &gt;&gt; Waiting to start a full-time job ;  Persons ;</t>
  </si>
  <si>
    <t>Victoria ;  One job offer ;  &gt;&gt; Waiting to start a full-time job ;  &gt; Males ;</t>
  </si>
  <si>
    <t>Victoria ;  One job offer ;  &gt;&gt; Waiting to start a full-time job ;  &gt; Females ;</t>
  </si>
  <si>
    <t>Victoria ;  One job offer ;  &gt; Looked for part-time work ;  Persons ;</t>
  </si>
  <si>
    <t>Victoria ;  One job offer ;  &gt; Looked for part-time work ;  &gt; Males ;</t>
  </si>
  <si>
    <t>Victoria ;  One job offer ;  &gt; Looked for part-time work ;  &gt; Females ;</t>
  </si>
  <si>
    <t>Victoria ;  One job offer ;  &gt;&gt; Looked for only part-time work ;  Persons ;</t>
  </si>
  <si>
    <t>Victoria ;  One job offer ;  &gt;&gt; Looked for only part-time work ;  &gt; Males ;</t>
  </si>
  <si>
    <t>Victoria ;  One job offer ;  &gt;&gt; Looked for only part-time work ;  &gt; Females ;</t>
  </si>
  <si>
    <t>Victoria ;  One job offer ;  &gt;&gt; Waiting to start a part-time job ;  Persons ;</t>
  </si>
  <si>
    <t>Victoria ;  One job offer ;  &gt;&gt; Waiting to start a part-time job ;  &gt; Males ;</t>
  </si>
  <si>
    <t>Victoria ;  One job offer ;  &gt;&gt; Waiting to start a part-time job ;  &gt; Females ;</t>
  </si>
  <si>
    <t>Victoria ;  Two or more job offers ;  Unemployed total ;  Persons ;</t>
  </si>
  <si>
    <t>Victoria ;  Two or more job offers ;  Unemployed total ;  &gt; Males ;</t>
  </si>
  <si>
    <t>Victoria ;  Two or more job offers ;  Unemployed total ;  &gt; Females ;</t>
  </si>
  <si>
    <t>Victoria ;  Two or more job offers ;  &gt; Looked for full-time work ;  Persons ;</t>
  </si>
  <si>
    <t>Victoria ;  Two or more job offers ;  &gt; Looked for full-time work ;  &gt; Males ;</t>
  </si>
  <si>
    <t>Victoria ;  Two or more job offers ;  &gt; Looked for full-time work ;  &gt; Females ;</t>
  </si>
  <si>
    <t>Victoria ;  Two or more job offers ;  &gt;&gt; Looked for both full-time and part-time work ;  Persons ;</t>
  </si>
  <si>
    <t>Victoria ;  Two or more job offers ;  &gt;&gt; Looked for both full-time and part-time work ;  &gt; Males ;</t>
  </si>
  <si>
    <t>Victoria ;  Two or more job offers ;  &gt;&gt; Looked for both full-time and part-time work ;  &gt; Females ;</t>
  </si>
  <si>
    <t>Victoria ;  Two or more job offers ;  &gt;&gt; Looked for only full-time work ;  Persons ;</t>
  </si>
  <si>
    <t>Victoria ;  Two or more job offers ;  &gt;&gt; Looked for only full-time work ;  &gt; Males ;</t>
  </si>
  <si>
    <t>Victoria ;  Two or more job offers ;  &gt;&gt; Looked for only full-time work ;  &gt; Females ;</t>
  </si>
  <si>
    <t>Victoria ;  Two or more job offers ;  &gt;&gt; Waiting to start a full-time job ;  Persons ;</t>
  </si>
  <si>
    <t>Victoria ;  Two or more job offers ;  &gt;&gt; Waiting to start a full-time job ;  &gt; Males ;</t>
  </si>
  <si>
    <t>Victoria ;  Two or more job offers ;  &gt;&gt; Waiting to start a full-time job ;  &gt; Females ;</t>
  </si>
  <si>
    <t>Victoria ;  Two or more job offers ;  &gt; Looked for part-time work ;  Persons ;</t>
  </si>
  <si>
    <t>Victoria ;  Two or more job offers ;  &gt; Looked for part-time work ;  &gt; Males ;</t>
  </si>
  <si>
    <t>Victoria ;  Two or more job offers ;  &gt; Looked for part-time work ;  &gt; Females ;</t>
  </si>
  <si>
    <t>Victoria ;  Two or more job offers ;  &gt;&gt; Looked for only part-time work ;  Persons ;</t>
  </si>
  <si>
    <t>Victoria ;  Two or more job offers ;  &gt;&gt; Looked for only part-time work ;  &gt; Males ;</t>
  </si>
  <si>
    <t>Victoria ;  Two or more job offers ;  &gt;&gt; Looked for only part-time work ;  &gt; Females ;</t>
  </si>
  <si>
    <t>Victoria ;  Two or more job offers ;  &gt;&gt; Waiting to start a part-time job ;  Persons ;</t>
  </si>
  <si>
    <t>Victoria ;  Two or more job offers ;  &gt;&gt; Waiting to start a part-time job ;  &gt; Males ;</t>
  </si>
  <si>
    <t>Victoria ;  Two or more job offers ;  &gt;&gt; Waiting to start a part-time job ;  &gt; Females ;</t>
  </si>
  <si>
    <t>Victoria ;  Had worked before ;  Unemployed total ;  Persons ;</t>
  </si>
  <si>
    <t>Victoria ;  Had worked before ;  Unemployed total ;  &gt; Males ;</t>
  </si>
  <si>
    <t>Victoria ;  Had worked before ;  Unemployed total ;  &gt; Females ;</t>
  </si>
  <si>
    <t>Victoria ;  Had worked before ;  &gt; Looked for full-time work ;  Persons ;</t>
  </si>
  <si>
    <t>Victoria ;  Had worked before ;  &gt; Looked for full-time work ;  &gt; Males ;</t>
  </si>
  <si>
    <t>Victoria ;  Had worked before ;  &gt; Looked for full-time work ;  &gt; Females ;</t>
  </si>
  <si>
    <t>A126035006A</t>
  </si>
  <si>
    <t>A126002606T</t>
  </si>
  <si>
    <t>A126064814R</t>
  </si>
  <si>
    <t>A126033710V</t>
  </si>
  <si>
    <t>A126001906A</t>
  </si>
  <si>
    <t>A126064114A</t>
  </si>
  <si>
    <t>A126033010F</t>
  </si>
  <si>
    <t>A126006442F</t>
  </si>
  <si>
    <t>A126068650C</t>
  </si>
  <si>
    <t>A126037546A</t>
  </si>
  <si>
    <t>A126005146V</t>
  </si>
  <si>
    <t>A126067354T</t>
  </si>
  <si>
    <t>A126036250W</t>
  </si>
  <si>
    <t>A126003202R</t>
  </si>
  <si>
    <t>A126065410L</t>
  </si>
  <si>
    <t>A126034306K</t>
  </si>
  <si>
    <t>A126005794T</t>
  </si>
  <si>
    <t>A126068002F</t>
  </si>
  <si>
    <t>A126036898L</t>
  </si>
  <si>
    <t>A126004498F</t>
  </si>
  <si>
    <t>A126066706T</t>
  </si>
  <si>
    <t>A126035602W</t>
  </si>
  <si>
    <t>A126003850L</t>
  </si>
  <si>
    <t>A126066058F</t>
  </si>
  <si>
    <t>A126034954J</t>
  </si>
  <si>
    <t>A126002554A</t>
  </si>
  <si>
    <t>A126064762X</t>
  </si>
  <si>
    <t>A126033658W</t>
  </si>
  <si>
    <t>A126001890V</t>
  </si>
  <si>
    <t>A126064098L</t>
  </si>
  <si>
    <t>A126032994R</t>
  </si>
  <si>
    <t>A126006426F</t>
  </si>
  <si>
    <t>A126068634C</t>
  </si>
  <si>
    <t>A126037530J</t>
  </si>
  <si>
    <t>A126005130A</t>
  </si>
  <si>
    <t>A126067338T</t>
  </si>
  <si>
    <t>A126036234W</t>
  </si>
  <si>
    <t>A126003186A</t>
  </si>
  <si>
    <t>A126065394X</t>
  </si>
  <si>
    <t>A126034290C</t>
  </si>
  <si>
    <t>A126005778T</t>
  </si>
  <si>
    <t>A126067986R</t>
  </si>
  <si>
    <t>A126036882V</t>
  </si>
  <si>
    <t>A126004482L</t>
  </si>
  <si>
    <t>A126066690K</t>
  </si>
  <si>
    <t>A126035586J</t>
  </si>
  <si>
    <t>A126003834L</t>
  </si>
  <si>
    <t>A126066042L</t>
  </si>
  <si>
    <t>A126034938J</t>
  </si>
  <si>
    <t>A126002538A</t>
  </si>
  <si>
    <t>A126064746X</t>
  </si>
  <si>
    <t>A126033642C</t>
  </si>
  <si>
    <t>A126001894C</t>
  </si>
  <si>
    <t>A126064102T</t>
  </si>
  <si>
    <t>A126032998X</t>
  </si>
  <si>
    <t>A126006430W</t>
  </si>
  <si>
    <t>A126068638L</t>
  </si>
  <si>
    <t>A126037534T</t>
  </si>
  <si>
    <t>A126005134K</t>
  </si>
  <si>
    <t>A126067342J</t>
  </si>
  <si>
    <t>A126036238F</t>
  </si>
  <si>
    <t>A126003190T</t>
  </si>
  <si>
    <t>A126065398J</t>
  </si>
  <si>
    <t>A126034294L</t>
  </si>
  <si>
    <t>A126005782J</t>
  </si>
  <si>
    <t>A126067990F</t>
  </si>
  <si>
    <t>A126036886C</t>
  </si>
  <si>
    <t>A126004486W</t>
  </si>
  <si>
    <t>A126066694V</t>
  </si>
  <si>
    <t>A126035590X</t>
  </si>
  <si>
    <t>A126003838W</t>
  </si>
  <si>
    <t>A126066046W</t>
  </si>
  <si>
    <t>A126034942X</t>
  </si>
  <si>
    <t>A126002542T</t>
  </si>
  <si>
    <t>A126064750R</t>
  </si>
  <si>
    <t>A126033646L</t>
  </si>
  <si>
    <t>A126001922A</t>
  </si>
  <si>
    <t>A126064130A</t>
  </si>
  <si>
    <t>A126033026X</t>
  </si>
  <si>
    <t>A126006458X</t>
  </si>
  <si>
    <t>A126068666W</t>
  </si>
  <si>
    <t>A126037562A</t>
  </si>
  <si>
    <t>A126005162V</t>
  </si>
  <si>
    <t>A126067370T</t>
  </si>
  <si>
    <t>A126036266R</t>
  </si>
  <si>
    <t>A126003218J</t>
  </si>
  <si>
    <t>A126065426F</t>
  </si>
  <si>
    <t>A126034322K</t>
  </si>
  <si>
    <t>A126005810F</t>
  </si>
  <si>
    <t>A126068018X</t>
  </si>
  <si>
    <t>A126036914A</t>
  </si>
  <si>
    <t>A126004514V</t>
  </si>
  <si>
    <t>A126066722T</t>
  </si>
  <si>
    <t>A126035618R</t>
  </si>
  <si>
    <t>A126003866F</t>
  </si>
  <si>
    <t>A126066074F</t>
  </si>
  <si>
    <t>A126034970J</t>
  </si>
  <si>
    <t>A126002570A</t>
  </si>
  <si>
    <t>A126064778T</t>
  </si>
  <si>
    <t>A126033674W</t>
  </si>
  <si>
    <t>A126001898L</t>
  </si>
  <si>
    <t>A126064106A</t>
  </si>
  <si>
    <t>A126033002F</t>
  </si>
  <si>
    <t>A126006434F</t>
  </si>
  <si>
    <t>A126068642C</t>
  </si>
  <si>
    <t>A126037538A</t>
  </si>
  <si>
    <t>A126005138V</t>
  </si>
  <si>
    <t>A126067346T</t>
  </si>
  <si>
    <t>A126036242W</t>
  </si>
  <si>
    <t>A126003194A</t>
  </si>
  <si>
    <t>A126065402L</t>
  </si>
  <si>
    <t>A126034298W</t>
  </si>
  <si>
    <t>A126005786T</t>
  </si>
  <si>
    <t>A126067994R</t>
  </si>
  <si>
    <t>A126036890V</t>
  </si>
  <si>
    <t>A126004490L</t>
  </si>
  <si>
    <t>A126066698C</t>
  </si>
  <si>
    <t>A126035594J</t>
  </si>
  <si>
    <t>A126003842L</t>
  </si>
  <si>
    <t>A126066050L</t>
  </si>
  <si>
    <t>A126034946J</t>
  </si>
  <si>
    <t>A126002546A</t>
  </si>
  <si>
    <t>A126064754X</t>
  </si>
  <si>
    <t>A126033650C</t>
  </si>
  <si>
    <t>A126001926K</t>
  </si>
  <si>
    <t>A126064134K</t>
  </si>
  <si>
    <t>A126033030R</t>
  </si>
  <si>
    <t>A126006462R</t>
  </si>
  <si>
    <t>A126068670L</t>
  </si>
  <si>
    <t>A126037566K</t>
  </si>
  <si>
    <t>A126005166C</t>
  </si>
  <si>
    <t>A126067374A</t>
  </si>
  <si>
    <t>A126036270F</t>
  </si>
  <si>
    <t>A126003222X</t>
  </si>
  <si>
    <t>A126065430W</t>
  </si>
  <si>
    <t>A126034326V</t>
  </si>
  <si>
    <t>A126005814R</t>
  </si>
  <si>
    <t>A126068022R</t>
  </si>
  <si>
    <t>A126036918K</t>
  </si>
  <si>
    <t>A126004518C</t>
  </si>
  <si>
    <t>A126066726A</t>
  </si>
  <si>
    <t>A126035622F</t>
  </si>
  <si>
    <t>A126003870W</t>
  </si>
  <si>
    <t>A126066078R</t>
  </si>
  <si>
    <t>A126034974T</t>
  </si>
  <si>
    <t>A126002574K</t>
  </si>
  <si>
    <t>A126064782J</t>
  </si>
  <si>
    <t>A126033678F</t>
  </si>
  <si>
    <t>A126001642J</t>
  </si>
  <si>
    <t>A126063850F</t>
  </si>
  <si>
    <t>A126032746C</t>
  </si>
  <si>
    <t>A126006178F</t>
  </si>
  <si>
    <t>A126068386C</t>
  </si>
  <si>
    <t>A126037282J</t>
  </si>
  <si>
    <t>A126004882X</t>
  </si>
  <si>
    <t>A126067090X</t>
  </si>
  <si>
    <t>A126035986V</t>
  </si>
  <si>
    <t>A126002938L</t>
  </si>
  <si>
    <t>A126065146L</t>
  </si>
  <si>
    <t>A126034042T</t>
  </si>
  <si>
    <t>A126005530L</t>
  </si>
  <si>
    <t>A126067738C</t>
  </si>
  <si>
    <t>A126036634J</t>
  </si>
  <si>
    <t>A126004234A</t>
  </si>
  <si>
    <t>A126066442X</t>
  </si>
  <si>
    <t>A126035338W</t>
  </si>
  <si>
    <t>A126003586L</t>
  </si>
  <si>
    <t>A126065794K</t>
  </si>
  <si>
    <t>A126034690R</t>
  </si>
  <si>
    <t>A126002290J</t>
  </si>
  <si>
    <t>A126064498X</t>
  </si>
  <si>
    <t>A126033394C</t>
  </si>
  <si>
    <t>A126001654T</t>
  </si>
  <si>
    <t>A126063862R</t>
  </si>
  <si>
    <t>A126032758L</t>
  </si>
  <si>
    <t>A126006190W</t>
  </si>
  <si>
    <t>A126068398L</t>
  </si>
  <si>
    <t>A126037294T</t>
  </si>
  <si>
    <t>A126004894J</t>
  </si>
  <si>
    <t>A126067102W</t>
  </si>
  <si>
    <t>A126035998C</t>
  </si>
  <si>
    <t>A126002950C</t>
  </si>
  <si>
    <t>A126065158W</t>
  </si>
  <si>
    <t>A126034054A</t>
  </si>
  <si>
    <t>A126005542W</t>
  </si>
  <si>
    <t>A126067750V</t>
  </si>
  <si>
    <t>A126036646T</t>
  </si>
  <si>
    <t>A126004246K</t>
  </si>
  <si>
    <t>A126066454J</t>
  </si>
  <si>
    <t>A126035350L</t>
  </si>
  <si>
    <t>A126003598W</t>
  </si>
  <si>
    <t>A126065806J</t>
  </si>
  <si>
    <t>A126034702L</t>
  </si>
  <si>
    <t>A126002302F</t>
  </si>
  <si>
    <t>A126064510C</t>
  </si>
  <si>
    <t>A126033406A</t>
  </si>
  <si>
    <t>A126001622X</t>
  </si>
  <si>
    <t>A126063830W</t>
  </si>
  <si>
    <t>A126032726V</t>
  </si>
  <si>
    <t>A126006158W</t>
  </si>
  <si>
    <t>A126068366V</t>
  </si>
  <si>
    <t>A126037262X</t>
  </si>
  <si>
    <t>A126004862R</t>
  </si>
  <si>
    <t>A126067070R</t>
  </si>
  <si>
    <t>A126035966K</t>
  </si>
  <si>
    <t>A126002918C</t>
  </si>
  <si>
    <t>A126065126C</t>
  </si>
  <si>
    <t>A126034022J</t>
  </si>
  <si>
    <t>A126005510C</t>
  </si>
  <si>
    <t>A126067718V</t>
  </si>
  <si>
    <t>A126036614X</t>
  </si>
  <si>
    <t>A126004214T</t>
  </si>
  <si>
    <t>A126066422R</t>
  </si>
  <si>
    <t>A126035318L</t>
  </si>
  <si>
    <t>A126003566C</t>
  </si>
  <si>
    <t>A126065774A</t>
  </si>
  <si>
    <t>A126034670F</t>
  </si>
  <si>
    <t>A126002270X</t>
  </si>
  <si>
    <t>A126064478R</t>
  </si>
  <si>
    <t>A126033374V</t>
  </si>
  <si>
    <t>A126001658A</t>
  </si>
  <si>
    <t>A126063866X</t>
  </si>
  <si>
    <t>A126032762C</t>
  </si>
  <si>
    <t>A126006194F</t>
  </si>
  <si>
    <t>A126068402T</t>
  </si>
  <si>
    <t>A126037298A</t>
  </si>
  <si>
    <t>A126004898T</t>
  </si>
  <si>
    <t>A126067106F</t>
  </si>
  <si>
    <t>A126036002K</t>
  </si>
  <si>
    <t>A126002954L</t>
  </si>
  <si>
    <t>A126065162L</t>
  </si>
  <si>
    <t>A126034058K</t>
  </si>
  <si>
    <t>A126005546F</t>
  </si>
  <si>
    <t>A126067754C</t>
  </si>
  <si>
    <t>A126036650J</t>
  </si>
  <si>
    <t>A126004250A</t>
  </si>
  <si>
    <t>A126066458T</t>
  </si>
  <si>
    <t>A126035354W</t>
  </si>
  <si>
    <t>A126003602A</t>
  </si>
  <si>
    <t>A126065810X</t>
  </si>
  <si>
    <t>A126034706W</t>
  </si>
  <si>
    <t>A126002306R</t>
  </si>
  <si>
    <t>A126064514L</t>
  </si>
  <si>
    <t>A126033410T</t>
  </si>
  <si>
    <t>A126001662T</t>
  </si>
  <si>
    <t>A126063870R</t>
  </si>
  <si>
    <t>A126032766L</t>
  </si>
  <si>
    <t>A126006198R</t>
  </si>
  <si>
    <t>A126068406A</t>
  </si>
  <si>
    <t>A126037302F</t>
  </si>
  <si>
    <t>Victoria ;  Had worked before ;  &gt;&gt; Looked for both full-time and part-time work ;  Persons ;</t>
  </si>
  <si>
    <t>Victoria ;  Had worked before ;  &gt;&gt; Looked for both full-time and part-time work ;  &gt; Males ;</t>
  </si>
  <si>
    <t>Victoria ;  Had worked before ;  &gt;&gt; Looked for both full-time and part-time work ;  &gt; Females ;</t>
  </si>
  <si>
    <t>Victoria ;  Had worked before ;  &gt;&gt; Looked for only full-time work ;  Persons ;</t>
  </si>
  <si>
    <t>Victoria ;  Had worked before ;  &gt;&gt; Looked for only full-time work ;  &gt; Males ;</t>
  </si>
  <si>
    <t>Victoria ;  Had worked before ;  &gt;&gt; Looked for only full-time work ;  &gt; Females ;</t>
  </si>
  <si>
    <t>Victoria ;  Had worked before ;  &gt;&gt; Waiting to start a full-time job ;  Persons ;</t>
  </si>
  <si>
    <t>Victoria ;  Had worked before ;  &gt;&gt; Waiting to start a full-time job ;  &gt; Males ;</t>
  </si>
  <si>
    <t>Victoria ;  Had worked before ;  &gt;&gt; Waiting to start a full-time job ;  &gt; Females ;</t>
  </si>
  <si>
    <t>Victoria ;  Had worked before ;  &gt; Looked for part-time work ;  Persons ;</t>
  </si>
  <si>
    <t>Victoria ;  Had worked before ;  &gt; Looked for part-time work ;  &gt; Males ;</t>
  </si>
  <si>
    <t>Victoria ;  Had worked before ;  &gt; Looked for part-time work ;  &gt; Females ;</t>
  </si>
  <si>
    <t>Victoria ;  Had worked before ;  &gt;&gt; Looked for only part-time work ;  Persons ;</t>
  </si>
  <si>
    <t>Victoria ;  Had worked before ;  &gt;&gt; Looked for only part-time work ;  &gt; Males ;</t>
  </si>
  <si>
    <t>Victoria ;  Had worked before ;  &gt;&gt; Looked for only part-time work ;  &gt; Females ;</t>
  </si>
  <si>
    <t>Victoria ;  Had worked before ;  &gt;&gt; Waiting to start a part-time job ;  Persons ;</t>
  </si>
  <si>
    <t>Victoria ;  Had worked before ;  &gt;&gt; Waiting to start a part-time job ;  &gt; Males ;</t>
  </si>
  <si>
    <t>Victoria ;  Had worked before ;  &gt;&gt; Waiting to start a part-time job ;  &gt; Females ;</t>
  </si>
  <si>
    <t>Victoria ;  &gt; Waiting to start or return to a job already obtained ;  Unemployed total ;  Persons ;</t>
  </si>
  <si>
    <t>Victoria ;  &gt; Waiting to start or return to a job already obtained ;  Unemployed total ;  &gt; Males ;</t>
  </si>
  <si>
    <t>Victoria ;  &gt; Waiting to start or return to a job already obtained ;  Unemployed total ;  &gt; Females ;</t>
  </si>
  <si>
    <t>Victoria ;  &gt; Waiting to start or return to a job already obtained ;  &gt; Looked for full-time work ;  Persons ;</t>
  </si>
  <si>
    <t>Victoria ;  &gt; Waiting to start or return to a job already obtained ;  &gt; Looked for full-time work ;  &gt; Males ;</t>
  </si>
  <si>
    <t>Victoria ;  &gt; Waiting to start or return to a job already obtained ;  &gt; Looked for full-time work ;  &gt; Females ;</t>
  </si>
  <si>
    <t>Victoria ;  &gt; Waiting to start or return to a job already obtained ;  &gt;&gt; Looked for both full-time and part-time work ;  Persons ;</t>
  </si>
  <si>
    <t>Victoria ;  &gt; Waiting to start or return to a job already obtained ;  &gt;&gt; Looked for both full-time and part-time work ;  &gt; Males ;</t>
  </si>
  <si>
    <t>Victoria ;  &gt; Waiting to start or return to a job already obtained ;  &gt;&gt; Looked for both full-time and part-time work ;  &gt; Females ;</t>
  </si>
  <si>
    <t>Victoria ;  &gt; Waiting to start or return to a job already obtained ;  &gt;&gt; Looked for only full-time work ;  Persons ;</t>
  </si>
  <si>
    <t>Victoria ;  &gt; Waiting to start or return to a job already obtained ;  &gt;&gt; Looked for only full-time work ;  &gt; Males ;</t>
  </si>
  <si>
    <t>Victoria ;  &gt; Waiting to start or return to a job already obtained ;  &gt;&gt; Looked for only full-time work ;  &gt; Females ;</t>
  </si>
  <si>
    <t>Victoria ;  &gt; Waiting to start or return to a job already obtained ;  &gt;&gt; Waiting to start a full-time job ;  Persons ;</t>
  </si>
  <si>
    <t>Victoria ;  &gt; Waiting to start or return to a job already obtained ;  &gt;&gt; Waiting to start a full-time job ;  &gt; Males ;</t>
  </si>
  <si>
    <t>Victoria ;  &gt; Waiting to start or return to a job already obtained ;  &gt;&gt; Waiting to start a full-time job ;  &gt; Females ;</t>
  </si>
  <si>
    <t>Victoria ;  &gt; Waiting to start or return to a job already obtained ;  &gt; Looked for part-time work ;  Persons ;</t>
  </si>
  <si>
    <t>Victoria ;  &gt; Waiting to start or return to a job already obtained ;  &gt; Looked for part-time work ;  &gt; Males ;</t>
  </si>
  <si>
    <t>Victoria ;  &gt; Waiting to start or return to a job already obtained ;  &gt; Looked for part-time work ;  &gt; Females ;</t>
  </si>
  <si>
    <t>Victoria ;  &gt; Waiting to start or return to a job already obtained ;  &gt;&gt; Looked for only part-time work ;  Persons ;</t>
  </si>
  <si>
    <t>Victoria ;  &gt; Waiting to start or return to a job already obtained ;  &gt;&gt; Looked for only part-time work ;  &gt; Males ;</t>
  </si>
  <si>
    <t>Victoria ;  &gt; Waiting to start or return to a job already obtained ;  &gt;&gt; Looked for only part-time work ;  &gt; Females ;</t>
  </si>
  <si>
    <t>Victoria ;  &gt; Waiting to start or return to a job already obtained ;  &gt;&gt; Waiting to start a part-time job ;  Persons ;</t>
  </si>
  <si>
    <t>Victoria ;  &gt; Waiting to start or return to a job already obtained ;  &gt;&gt; Waiting to start a part-time job ;  &gt; Males ;</t>
  </si>
  <si>
    <t>Victoria ;  &gt; Waiting to start or return to a job already obtained ;  &gt;&gt; Waiting to start a part-time job ;  &gt; Females ;</t>
  </si>
  <si>
    <t>Victoria ;  &gt; Last worked less than 2 years ago ;  Unemployed total ;  Persons ;</t>
  </si>
  <si>
    <t>Victoria ;  &gt; Last worked less than 2 years ago ;  Unemployed total ;  &gt; Males ;</t>
  </si>
  <si>
    <t>Victoria ;  &gt; Last worked less than 2 years ago ;  Unemployed total ;  &gt; Females ;</t>
  </si>
  <si>
    <t>Victoria ;  &gt; Last worked less than 2 years ago ;  &gt; Looked for full-time work ;  Persons ;</t>
  </si>
  <si>
    <t>Victoria ;  &gt; Last worked less than 2 years ago ;  &gt; Looked for full-time work ;  &gt; Males ;</t>
  </si>
  <si>
    <t>Victoria ;  &gt; Last worked less than 2 years ago ;  &gt; Looked for full-time work ;  &gt; Females ;</t>
  </si>
  <si>
    <t>Victoria ;  &gt; Last worked less than 2 years ago ;  &gt;&gt; Looked for both full-time and part-time work ;  Persons ;</t>
  </si>
  <si>
    <t>Victoria ;  &gt; Last worked less than 2 years ago ;  &gt;&gt; Looked for both full-time and part-time work ;  &gt; Males ;</t>
  </si>
  <si>
    <t>Victoria ;  &gt; Last worked less than 2 years ago ;  &gt;&gt; Looked for both full-time and part-time work ;  &gt; Females ;</t>
  </si>
  <si>
    <t>Victoria ;  &gt; Last worked less than 2 years ago ;  &gt;&gt; Looked for only full-time work ;  Persons ;</t>
  </si>
  <si>
    <t>Victoria ;  &gt; Last worked less than 2 years ago ;  &gt;&gt; Looked for only full-time work ;  &gt; Males ;</t>
  </si>
  <si>
    <t>Victoria ;  &gt; Last worked less than 2 years ago ;  &gt;&gt; Looked for only full-time work ;  &gt; Females ;</t>
  </si>
  <si>
    <t>Victoria ;  &gt; Last worked less than 2 years ago ;  &gt; Looked for part-time work ;  Persons ;</t>
  </si>
  <si>
    <t>Victoria ;  &gt; Last worked less than 2 years ago ;  &gt; Looked for part-time work ;  &gt; Males ;</t>
  </si>
  <si>
    <t>Victoria ;  &gt; Last worked less than 2 years ago ;  &gt; Looked for part-time work ;  &gt; Females ;</t>
  </si>
  <si>
    <t>Victoria ;  &gt; Last worked less than 2 years ago ;  &gt;&gt; Looked for only part-time work ;  Persons ;</t>
  </si>
  <si>
    <t>Victoria ;  &gt; Last worked less than 2 years ago ;  &gt;&gt; Looked for only part-time work ;  &gt; Males ;</t>
  </si>
  <si>
    <t>Victoria ;  &gt; Last worked less than 2 years ago ;  &gt;&gt; Looked for only part-time work ;  &gt; Females ;</t>
  </si>
  <si>
    <t>Victoria ;  &gt; Last worked 2 years or more ago ;  Unemployed total ;  Persons ;</t>
  </si>
  <si>
    <t>Victoria ;  &gt; Last worked 2 years or more ago ;  Unemployed total ;  &gt; Males ;</t>
  </si>
  <si>
    <t>Victoria ;  &gt; Last worked 2 years or more ago ;  Unemployed total ;  &gt; Females ;</t>
  </si>
  <si>
    <t>Victoria ;  &gt; Last worked 2 years or more ago ;  &gt; Looked for full-time work ;  Persons ;</t>
  </si>
  <si>
    <t>Victoria ;  &gt; Last worked 2 years or more ago ;  &gt; Looked for full-time work ;  &gt; Males ;</t>
  </si>
  <si>
    <t>Victoria ;  &gt; Last worked 2 years or more ago ;  &gt; Looked for full-time work ;  &gt; Females ;</t>
  </si>
  <si>
    <t>Victoria ;  &gt; Last worked 2 years or more ago ;  &gt;&gt; Looked for both full-time and part-time work ;  Persons ;</t>
  </si>
  <si>
    <t>Victoria ;  &gt; Last worked 2 years or more ago ;  &gt;&gt; Looked for both full-time and part-time work ;  &gt; Males ;</t>
  </si>
  <si>
    <t>Victoria ;  &gt; Last worked 2 years or more ago ;  &gt;&gt; Looked for both full-time and part-time work ;  &gt; Females ;</t>
  </si>
  <si>
    <t>Victoria ;  &gt; Last worked 2 years or more ago ;  &gt;&gt; Looked for only full-time work ;  Persons ;</t>
  </si>
  <si>
    <t>Victoria ;  &gt; Last worked 2 years or more ago ;  &gt;&gt; Looked for only full-time work ;  &gt; Males ;</t>
  </si>
  <si>
    <t>Victoria ;  &gt; Last worked 2 years or more ago ;  &gt;&gt; Looked for only full-time work ;  &gt; Females ;</t>
  </si>
  <si>
    <t>Victoria ;  &gt; Last worked 2 years or more ago ;  &gt; Looked for part-time work ;  Persons ;</t>
  </si>
  <si>
    <t>Victoria ;  &gt; Last worked 2 years or more ago ;  &gt; Looked for part-time work ;  &gt; Males ;</t>
  </si>
  <si>
    <t>Victoria ;  &gt; Last worked 2 years or more ago ;  &gt; Looked for part-time work ;  &gt; Females ;</t>
  </si>
  <si>
    <t>Victoria ;  &gt; Last worked 2 years or more ago ;  &gt;&gt; Looked for only part-time work ;  Persons ;</t>
  </si>
  <si>
    <t>Victoria ;  &gt; Last worked 2 years or more ago ;  &gt;&gt; Looked for only part-time work ;  &gt; Males ;</t>
  </si>
  <si>
    <t>Victoria ;  &gt; Last worked 2 years or more ago ;  &gt;&gt; Looked for only part-time work ;  &gt; Females ;</t>
  </si>
  <si>
    <t>Victoria ;  Had never worked before ;  Unemployed total ;  Persons ;</t>
  </si>
  <si>
    <t>Victoria ;  Had never worked before ;  Unemployed total ;  &gt; Males ;</t>
  </si>
  <si>
    <t>Victoria ;  Had never worked before ;  Unemployed total ;  &gt; Females ;</t>
  </si>
  <si>
    <t>Victoria ;  Had never worked before ;  &gt; Looked for full-time work ;  Persons ;</t>
  </si>
  <si>
    <t>Victoria ;  Had never worked before ;  &gt; Looked for full-time work ;  &gt; Males ;</t>
  </si>
  <si>
    <t>Victoria ;  Had never worked before ;  &gt; Looked for full-time work ;  &gt; Females ;</t>
  </si>
  <si>
    <t>Victoria ;  Had never worked before ;  &gt;&gt; Looked for both full-time and part-time work ;  Persons ;</t>
  </si>
  <si>
    <t>Victoria ;  Had never worked before ;  &gt;&gt; Looked for both full-time and part-time work ;  &gt; Males ;</t>
  </si>
  <si>
    <t>Victoria ;  Had never worked before ;  &gt;&gt; Looked for both full-time and part-time work ;  &gt; Females ;</t>
  </si>
  <si>
    <t>Victoria ;  Had never worked before ;  &gt;&gt; Looked for only full-time work ;  Persons ;</t>
  </si>
  <si>
    <t>Victoria ;  Had never worked before ;  &gt;&gt; Looked for only full-time work ;  &gt; Males ;</t>
  </si>
  <si>
    <t>Victoria ;  Had never worked before ;  &gt;&gt; Looked for only full-time work ;  &gt; Females ;</t>
  </si>
  <si>
    <t>Victoria ;  Had never worked before ;  &gt;&gt; Waiting to start a full-time job ;  Persons ;</t>
  </si>
  <si>
    <t>Victoria ;  Had never worked before ;  &gt;&gt; Waiting to start a full-time job ;  &gt; Males ;</t>
  </si>
  <si>
    <t>Victoria ;  Had never worked before ;  &gt;&gt; Waiting to start a full-time job ;  &gt; Females ;</t>
  </si>
  <si>
    <t>Victoria ;  Had never worked before ;  &gt; Looked for part-time work ;  Persons ;</t>
  </si>
  <si>
    <t>Victoria ;  Had never worked before ;  &gt; Looked for part-time work ;  &gt; Males ;</t>
  </si>
  <si>
    <t>Victoria ;  Had never worked before ;  &gt; Looked for part-time work ;  &gt; Females ;</t>
  </si>
  <si>
    <t>Victoria ;  Had never worked before ;  &gt;&gt; Looked for only part-time work ;  Persons ;</t>
  </si>
  <si>
    <t>Victoria ;  Had never worked before ;  &gt;&gt; Looked for only part-time work ;  &gt; Males ;</t>
  </si>
  <si>
    <t>Victoria ;  Had never worked before ;  &gt;&gt; Looked for only part-time work ;  &gt; Females ;</t>
  </si>
  <si>
    <t>Victoria ;  Had never worked before ;  &gt;&gt; Waiting to start a part-time job ;  Persons ;</t>
  </si>
  <si>
    <t>Victoria ;  Had never worked before ;  &gt;&gt; Waiting to start a part-time job ;  &gt; Males ;</t>
  </si>
  <si>
    <t>Victoria ;  Had never worked before ;  &gt;&gt; Waiting to start a part-time job ;  &gt; Females ;</t>
  </si>
  <si>
    <t>Victoria ;  &gt; Waiting to start first job already obtained ;  Unemployed total ;  Persons ;</t>
  </si>
  <si>
    <t>Victoria ;  &gt; Waiting to start first job already obtained ;  Unemployed total ;  &gt; Males ;</t>
  </si>
  <si>
    <t>Victoria ;  &gt; Waiting to start first job already obtained ;  Unemployed total ;  &gt; Females ;</t>
  </si>
  <si>
    <t>Victoria ;  &gt; Waiting to start first job already obtained ;  &gt; Looked for full-time work ;  Persons ;</t>
  </si>
  <si>
    <t>Victoria ;  &gt; Waiting to start first job already obtained ;  &gt; Looked for full-time work ;  &gt; Males ;</t>
  </si>
  <si>
    <t>Victoria ;  &gt; Waiting to start first job already obtained ;  &gt; Looked for full-time work ;  &gt; Females ;</t>
  </si>
  <si>
    <t>Victoria ;  &gt; Waiting to start first job already obtained ;  &gt;&gt; Looked for both full-time and part-time work ;  Persons ;</t>
  </si>
  <si>
    <t>Victoria ;  &gt; Waiting to start first job already obtained ;  &gt;&gt; Looked for both full-time and part-time work ;  &gt; Males ;</t>
  </si>
  <si>
    <t>Victoria ;  &gt; Waiting to start first job already obtained ;  &gt;&gt; Looked for both full-time and part-time work ;  &gt; Females ;</t>
  </si>
  <si>
    <t>Victoria ;  &gt; Waiting to start first job already obtained ;  &gt;&gt; Looked for only full-time work ;  Persons ;</t>
  </si>
  <si>
    <t>Victoria ;  &gt; Waiting to start first job already obtained ;  &gt;&gt; Looked for only full-time work ;  &gt; Males ;</t>
  </si>
  <si>
    <t>Victoria ;  &gt; Waiting to start first job already obtained ;  &gt;&gt; Looked for only full-time work ;  &gt; Females ;</t>
  </si>
  <si>
    <t>Victoria ;  &gt; Waiting to start first job already obtained ;  &gt;&gt; Waiting to start a full-time job ;  Persons ;</t>
  </si>
  <si>
    <t>Victoria ;  &gt; Waiting to start first job already obtained ;  &gt;&gt; Waiting to start a full-time job ;  &gt; Males ;</t>
  </si>
  <si>
    <t>Victoria ;  &gt; Waiting to start first job already obtained ;  &gt;&gt; Waiting to start a full-time job ;  &gt; Females ;</t>
  </si>
  <si>
    <t>Victoria ;  &gt; Waiting to start first job already obtained ;  &gt; Looked for part-time work ;  Persons ;</t>
  </si>
  <si>
    <t>Victoria ;  &gt; Waiting to start first job already obtained ;  &gt; Looked for part-time work ;  &gt; Males ;</t>
  </si>
  <si>
    <t>Victoria ;  &gt; Waiting to start first job already obtained ;  &gt; Looked for part-time work ;  &gt; Females ;</t>
  </si>
  <si>
    <t>Victoria ;  &gt; Waiting to start first job already obtained ;  &gt;&gt; Looked for only part-time work ;  Persons ;</t>
  </si>
  <si>
    <t>Victoria ;  &gt; Waiting to start first job already obtained ;  &gt;&gt; Looked for only part-time work ;  &gt; Males ;</t>
  </si>
  <si>
    <t>Victoria ;  &gt; Waiting to start first job already obtained ;  &gt;&gt; Looked for only part-time work ;  &gt; Females ;</t>
  </si>
  <si>
    <t>Victoria ;  &gt; Waiting to start first job already obtained ;  &gt;&gt; Waiting to start a part-time job ;  Persons ;</t>
  </si>
  <si>
    <t>Victoria ;  &gt; Waiting to start first job already obtained ;  &gt;&gt; Waiting to start a part-time job ;  &gt; Males ;</t>
  </si>
  <si>
    <t>Victoria ;  &gt; Waiting to start first job already obtained ;  &gt;&gt; Waiting to start a part-time job ;  &gt; Females ;</t>
  </si>
  <si>
    <t>Victoria ;  &gt; Looking for first job ;  Unemployed total ;  Persons ;</t>
  </si>
  <si>
    <t>Victoria ;  &gt; Looking for first job ;  Unemployed total ;  &gt; Males ;</t>
  </si>
  <si>
    <t>Victoria ;  &gt; Looking for first job ;  Unemployed total ;  &gt; Females ;</t>
  </si>
  <si>
    <t>Victoria ;  &gt; Looking for first job ;  &gt; Looked for full-time work ;  Persons ;</t>
  </si>
  <si>
    <t>Victoria ;  &gt; Looking for first job ;  &gt; Looked for full-time work ;  &gt; Males ;</t>
  </si>
  <si>
    <t>Victoria ;  &gt; Looking for first job ;  &gt; Looked for full-time work ;  &gt; Females ;</t>
  </si>
  <si>
    <t>Victoria ;  &gt; Looking for first job ;  &gt;&gt; Looked for both full-time and part-time work ;  Persons ;</t>
  </si>
  <si>
    <t>Victoria ;  &gt; Looking for first job ;  &gt;&gt; Looked for both full-time and part-time work ;  &gt; Males ;</t>
  </si>
  <si>
    <t>Victoria ;  &gt; Looking for first job ;  &gt;&gt; Looked for both full-time and part-time work ;  &gt; Females ;</t>
  </si>
  <si>
    <t>Victoria ;  &gt; Looking for first job ;  &gt;&gt; Looked for only full-time work ;  Persons ;</t>
  </si>
  <si>
    <t>Victoria ;  &gt; Looking for first job ;  &gt;&gt; Looked for only full-time work ;  &gt; Males ;</t>
  </si>
  <si>
    <t>Victoria ;  &gt; Looking for first job ;  &gt;&gt; Looked for only full-time work ;  &gt; Females ;</t>
  </si>
  <si>
    <t>Victoria ;  &gt; Looking for first job ;  &gt; Looked for part-time work ;  Persons ;</t>
  </si>
  <si>
    <t>Victoria ;  &gt; Looking for first job ;  &gt; Looked for part-time work ;  &gt; Males ;</t>
  </si>
  <si>
    <t>Victoria ;  &gt; Looking for first job ;  &gt; Looked for part-time work ;  &gt; Females ;</t>
  </si>
  <si>
    <t>Victoria ;  &gt; Looking for first job ;  &gt;&gt; Looked for only part-time work ;  Persons ;</t>
  </si>
  <si>
    <t>Victoria ;  &gt; Looking for first job ;  &gt;&gt; Looked for only part-time work ;  &gt; Males ;</t>
  </si>
  <si>
    <t>Victoria ;  &gt; Looking for first job ;  &gt;&gt; Looked for only part-time work ;  &gt; Females ;</t>
  </si>
  <si>
    <t>Victoria ;  Less than 1 year looking for work ;  Unemployed total ;  Persons ;</t>
  </si>
  <si>
    <t>Victoria ;  Less than 1 year looking for work ;  Unemployed total ;  &gt; Males ;</t>
  </si>
  <si>
    <t>Victoria ;  Less than 1 year looking for work ;  Unemployed total ;  &gt; Females ;</t>
  </si>
  <si>
    <t>Victoria ;  Less than 1 year looking for work ;  &gt; Looked for full-time work ;  Persons ;</t>
  </si>
  <si>
    <t>Victoria ;  Less than 1 year looking for work ;  &gt; Looked for full-time work ;  &gt; Males ;</t>
  </si>
  <si>
    <t>Victoria ;  Less than 1 year looking for work ;  &gt; Looked for full-time work ;  &gt; Females ;</t>
  </si>
  <si>
    <t>Victoria ;  Less than 1 year looking for work ;  &gt;&gt; Looked for both full-time and part-time work ;  Persons ;</t>
  </si>
  <si>
    <t>Victoria ;  Less than 1 year looking for work ;  &gt;&gt; Looked for both full-time and part-time work ;  &gt; Males ;</t>
  </si>
  <si>
    <t>Victoria ;  Less than 1 year looking for work ;  &gt;&gt; Looked for both full-time and part-time work ;  &gt; Females ;</t>
  </si>
  <si>
    <t>Victoria ;  Less than 1 year looking for work ;  &gt;&gt; Looked for only full-time work ;  Persons ;</t>
  </si>
  <si>
    <t>Victoria ;  Less than 1 year looking for work ;  &gt;&gt; Looked for only full-time work ;  &gt; Males ;</t>
  </si>
  <si>
    <t>Victoria ;  Less than 1 year looking for work ;  &gt;&gt; Looked for only full-time work ;  &gt; Females ;</t>
  </si>
  <si>
    <t>Victoria ;  Less than 1 year looking for work ;  &gt;&gt; Waiting to start a full-time job ;  Persons ;</t>
  </si>
  <si>
    <t>Victoria ;  Less than 1 year looking for work ;  &gt;&gt; Waiting to start a full-time job ;  &gt; Males ;</t>
  </si>
  <si>
    <t>Victoria ;  Less than 1 year looking for work ;  &gt;&gt; Waiting to start a full-time job ;  &gt; Females ;</t>
  </si>
  <si>
    <t>Victoria ;  Less than 1 year looking for work ;  &gt; Looked for part-time work ;  Persons ;</t>
  </si>
  <si>
    <t>Victoria ;  Less than 1 year looking for work ;  &gt; Looked for part-time work ;  &gt; Males ;</t>
  </si>
  <si>
    <t>Victoria ;  Less than 1 year looking for work ;  &gt; Looked for part-time work ;  &gt; Females ;</t>
  </si>
  <si>
    <t>Victoria ;  Less than 1 year looking for work ;  &gt;&gt; Looked for only part-time work ;  Persons ;</t>
  </si>
  <si>
    <t>Victoria ;  Less than 1 year looking for work ;  &gt;&gt; Looked for only part-time work ;  &gt; Males ;</t>
  </si>
  <si>
    <t>Victoria ;  Less than 1 year looking for work ;  &gt;&gt; Looked for only part-time work ;  &gt; Females ;</t>
  </si>
  <si>
    <t>Victoria ;  Less than 1 year looking for work ;  &gt;&gt; Waiting to start a part-time job ;  Persons ;</t>
  </si>
  <si>
    <t>Victoria ;  Less than 1 year looking for work ;  &gt;&gt; Waiting to start a part-time job ;  &gt; Males ;</t>
  </si>
  <si>
    <t>Victoria ;  Less than 1 year looking for work ;  &gt;&gt; Waiting to start a part-time job ;  &gt; Females ;</t>
  </si>
  <si>
    <t>Victoria ;  &gt; Less than 1 month looking for work ;  Unemployed total ;  Persons ;</t>
  </si>
  <si>
    <t>Victoria ;  &gt; Less than 1 month looking for work ;  Unemployed total ;  &gt; Males ;</t>
  </si>
  <si>
    <t>Victoria ;  &gt; Less than 1 month looking for work ;  Unemployed total ;  &gt; Females ;</t>
  </si>
  <si>
    <t>Victoria ;  &gt; Less than 1 month looking for work ;  &gt; Looked for full-time work ;  Persons ;</t>
  </si>
  <si>
    <t>Victoria ;  &gt; Less than 1 month looking for work ;  &gt; Looked for full-time work ;  &gt; Males ;</t>
  </si>
  <si>
    <t>Victoria ;  &gt; Less than 1 month looking for work ;  &gt; Looked for full-time work ;  &gt; Females ;</t>
  </si>
  <si>
    <t>Victoria ;  &gt; Less than 1 month looking for work ;  &gt;&gt; Looked for both full-time and part-time work ;  Persons ;</t>
  </si>
  <si>
    <t>Victoria ;  &gt; Less than 1 month looking for work ;  &gt;&gt; Looked for both full-time and part-time work ;  &gt; Males ;</t>
  </si>
  <si>
    <t>Victoria ;  &gt; Less than 1 month looking for work ;  &gt;&gt; Looked for both full-time and part-time work ;  &gt; Females ;</t>
  </si>
  <si>
    <t>Victoria ;  &gt; Less than 1 month looking for work ;  &gt;&gt; Looked for only full-time work ;  Persons ;</t>
  </si>
  <si>
    <t>Victoria ;  &gt; Less than 1 month looking for work ;  &gt;&gt; Looked for only full-time work ;  &gt; Males ;</t>
  </si>
  <si>
    <t>Victoria ;  &gt; Less than 1 month looking for work ;  &gt;&gt; Looked for only full-time work ;  &gt; Females ;</t>
  </si>
  <si>
    <t>Victoria ;  &gt; Less than 1 month looking for work ;  &gt;&gt; Waiting to start a full-time job ;  Persons ;</t>
  </si>
  <si>
    <t>Victoria ;  &gt; Less than 1 month looking for work ;  &gt;&gt; Waiting to start a full-time job ;  &gt; Males ;</t>
  </si>
  <si>
    <t>Victoria ;  &gt; Less than 1 month looking for work ;  &gt;&gt; Waiting to start a full-time job ;  &gt; Females ;</t>
  </si>
  <si>
    <t>Victoria ;  &gt; Less than 1 month looking for work ;  &gt; Looked for part-time work ;  Persons ;</t>
  </si>
  <si>
    <t>Victoria ;  &gt; Less than 1 month looking for work ;  &gt; Looked for part-time work ;  &gt; Males ;</t>
  </si>
  <si>
    <t>Victoria ;  &gt; Less than 1 month looking for work ;  &gt; Looked for part-time work ;  &gt; Females ;</t>
  </si>
  <si>
    <t>Victoria ;  &gt; Less than 1 month looking for work ;  &gt;&gt; Looked for only part-time work ;  Persons ;</t>
  </si>
  <si>
    <t>Victoria ;  &gt; Less than 1 month looking for work ;  &gt;&gt; Looked for only part-time work ;  &gt; Males ;</t>
  </si>
  <si>
    <t>Victoria ;  &gt; Less than 1 month looking for work ;  &gt;&gt; Looked for only part-time work ;  &gt; Females ;</t>
  </si>
  <si>
    <t>Victoria ;  &gt; Less than 1 month looking for work ;  &gt;&gt; Waiting to start a part-time job ;  Persons ;</t>
  </si>
  <si>
    <t>Victoria ;  &gt; Less than 1 month looking for work ;  &gt;&gt; Waiting to start a part-time job ;  &gt; Males ;</t>
  </si>
  <si>
    <t>Victoria ;  &gt; Less than 1 month looking for work ;  &gt;&gt; Waiting to start a part-time job ;  &gt; Females ;</t>
  </si>
  <si>
    <t>Victoria ;  &gt; 1-3 months looking for work ;  Unemployed total ;  Persons ;</t>
  </si>
  <si>
    <t>Victoria ;  &gt; 1-3 months looking for work ;  Unemployed total ;  &gt; Males ;</t>
  </si>
  <si>
    <t>Victoria ;  &gt; 1-3 months looking for work ;  Unemployed total ;  &gt; Females ;</t>
  </si>
  <si>
    <t>Victoria ;  &gt; 1-3 months looking for work ;  &gt; Looked for full-time work ;  Persons ;</t>
  </si>
  <si>
    <t>Victoria ;  &gt; 1-3 months looking for work ;  &gt; Looked for full-time work ;  &gt; Males ;</t>
  </si>
  <si>
    <t>Victoria ;  &gt; 1-3 months looking for work ;  &gt; Looked for full-time work ;  &gt; Females ;</t>
  </si>
  <si>
    <t>Victoria ;  &gt; 1-3 months looking for work ;  &gt;&gt; Looked for both full-time and part-time work ;  Persons ;</t>
  </si>
  <si>
    <t>Victoria ;  &gt; 1-3 months looking for work ;  &gt;&gt; Looked for both full-time and part-time work ;  &gt; Males ;</t>
  </si>
  <si>
    <t>Victoria ;  &gt; 1-3 months looking for work ;  &gt;&gt; Looked for both full-time and part-time work ;  &gt; Females ;</t>
  </si>
  <si>
    <t>Victoria ;  &gt; 1-3 months looking for work ;  &gt;&gt; Looked for only full-time work ;  Persons ;</t>
  </si>
  <si>
    <t>Victoria ;  &gt; 1-3 months looking for work ;  &gt;&gt; Looked for only full-time work ;  &gt; Males ;</t>
  </si>
  <si>
    <t>Victoria ;  &gt; 1-3 months looking for work ;  &gt;&gt; Looked for only full-time work ;  &gt; Females ;</t>
  </si>
  <si>
    <t>Victoria ;  &gt; 1-3 months looking for work ;  &gt;&gt; Waiting to start a full-time job ;  Persons ;</t>
  </si>
  <si>
    <t>Victoria ;  &gt; 1-3 months looking for work ;  &gt;&gt; Waiting to start a full-time job ;  &gt; Males ;</t>
  </si>
  <si>
    <t>Victoria ;  &gt; 1-3 months looking for work ;  &gt;&gt; Waiting to start a full-time job ;  &gt; Females ;</t>
  </si>
  <si>
    <t>Victoria ;  &gt; 1-3 months looking for work ;  &gt; Looked for part-time work ;  Persons ;</t>
  </si>
  <si>
    <t>Victoria ;  &gt; 1-3 months looking for work ;  &gt; Looked for part-time work ;  &gt; Males ;</t>
  </si>
  <si>
    <t>Victoria ;  &gt; 1-3 months looking for work ;  &gt; Looked for part-time work ;  &gt; Females ;</t>
  </si>
  <si>
    <t>Victoria ;  &gt; 1-3 months looking for work ;  &gt;&gt; Looked for only part-time work ;  Persons ;</t>
  </si>
  <si>
    <t>Victoria ;  &gt; 1-3 months looking for work ;  &gt;&gt; Looked for only part-time work ;  &gt; Males ;</t>
  </si>
  <si>
    <t>Victoria ;  &gt; 1-3 months looking for work ;  &gt;&gt; Looked for only part-time work ;  &gt; Females ;</t>
  </si>
  <si>
    <t>Victoria ;  &gt; 1-3 months looking for work ;  &gt;&gt; Waiting to start a part-time job ;  Persons ;</t>
  </si>
  <si>
    <t>Victoria ;  &gt; 1-3 months looking for work ;  &gt;&gt; Waiting to start a part-time job ;  &gt; Males ;</t>
  </si>
  <si>
    <t>Victoria ;  &gt; 1-3 months looking for work ;  &gt;&gt; Waiting to start a part-time job ;  &gt; Females ;</t>
  </si>
  <si>
    <t>Victoria ;  &gt; 3-6 months looking for work ;  Unemployed total ;  Persons ;</t>
  </si>
  <si>
    <t>Victoria ;  &gt; 3-6 months looking for work ;  Unemployed total ;  &gt; Males ;</t>
  </si>
  <si>
    <t>Victoria ;  &gt; 3-6 months looking for work ;  Unemployed total ;  &gt; Females ;</t>
  </si>
  <si>
    <t>Victoria ;  &gt; 3-6 months looking for work ;  &gt; Looked for full-time work ;  Persons ;</t>
  </si>
  <si>
    <t>Victoria ;  &gt; 3-6 months looking for work ;  &gt; Looked for full-time work ;  &gt; Males ;</t>
  </si>
  <si>
    <t>Victoria ;  &gt; 3-6 months looking for work ;  &gt; Looked for full-time work ;  &gt; Females ;</t>
  </si>
  <si>
    <t>Victoria ;  &gt; 3-6 months looking for work ;  &gt;&gt; Looked for both full-time and part-time work ;  Persons ;</t>
  </si>
  <si>
    <t>Victoria ;  &gt; 3-6 months looking for work ;  &gt;&gt; Looked for both full-time and part-time work ;  &gt; Males ;</t>
  </si>
  <si>
    <t>Victoria ;  &gt; 3-6 months looking for work ;  &gt;&gt; Looked for both full-time and part-time work ;  &gt; Females ;</t>
  </si>
  <si>
    <t>Victoria ;  &gt; 3-6 months looking for work ;  &gt;&gt; Looked for only full-time work ;  Persons ;</t>
  </si>
  <si>
    <t>Victoria ;  &gt; 3-6 months looking for work ;  &gt;&gt; Looked for only full-time work ;  &gt; Males ;</t>
  </si>
  <si>
    <t>Victoria ;  &gt; 3-6 months looking for work ;  &gt;&gt; Looked for only full-time work ;  &gt; Females ;</t>
  </si>
  <si>
    <t>Victoria ;  &gt; 3-6 months looking for work ;  &gt;&gt; Waiting to start a full-time job ;  Persons ;</t>
  </si>
  <si>
    <t>Victoria ;  &gt; 3-6 months looking for work ;  &gt;&gt; Waiting to start a full-time job ;  &gt; Males ;</t>
  </si>
  <si>
    <t>Victoria ;  &gt; 3-6 months looking for work ;  &gt;&gt; Waiting to start a full-time job ;  &gt; Females ;</t>
  </si>
  <si>
    <t>Victoria ;  &gt; 3-6 months looking for work ;  &gt; Looked for part-time work ;  Persons ;</t>
  </si>
  <si>
    <t>Victoria ;  &gt; 3-6 months looking for work ;  &gt; Looked for part-time work ;  &gt; Males ;</t>
  </si>
  <si>
    <t>Victoria ;  &gt; 3-6 months looking for work ;  &gt; Looked for part-time work ;  &gt; Females ;</t>
  </si>
  <si>
    <t>Victoria ;  &gt; 3-6 months looking for work ;  &gt;&gt; Looked for only part-time work ;  Persons ;</t>
  </si>
  <si>
    <t>Victoria ;  &gt; 3-6 months looking for work ;  &gt;&gt; Looked for only part-time work ;  &gt; Males ;</t>
  </si>
  <si>
    <t>Victoria ;  &gt; 3-6 months looking for work ;  &gt;&gt; Looked for only part-time work ;  &gt; Females ;</t>
  </si>
  <si>
    <t>Victoria ;  &gt; 3-6 months looking for work ;  &gt;&gt; Waiting to start a part-time job ;  Persons ;</t>
  </si>
  <si>
    <t>Victoria ;  &gt; 3-6 months looking for work ;  &gt;&gt; Waiting to start a part-time job ;  &gt; Males ;</t>
  </si>
  <si>
    <t>Victoria ;  &gt; 3-6 months looking for work ;  &gt;&gt; Waiting to start a part-time job ;  &gt; Females ;</t>
  </si>
  <si>
    <t>Victoria ;  &gt; 6-12 months looking for work ;  Unemployed total ;  Persons ;</t>
  </si>
  <si>
    <t>Victoria ;  &gt; 6-12 months looking for work ;  Unemployed total ;  &gt; Males ;</t>
  </si>
  <si>
    <t>Victoria ;  &gt; 6-12 months looking for work ;  Unemployed total ;  &gt; Females ;</t>
  </si>
  <si>
    <t>Victoria ;  &gt; 6-12 months looking for work ;  &gt; Looked for full-time work ;  Persons ;</t>
  </si>
  <si>
    <t>Victoria ;  &gt; 6-12 months looking for work ;  &gt; Looked for full-time work ;  &gt; Males ;</t>
  </si>
  <si>
    <t>Victoria ;  &gt; 6-12 months looking for work ;  &gt; Looked for full-time work ;  &gt; Females ;</t>
  </si>
  <si>
    <t>Victoria ;  &gt; 6-12 months looking for work ;  &gt;&gt; Looked for both full-time and part-time work ;  Persons ;</t>
  </si>
  <si>
    <t>Victoria ;  &gt; 6-12 months looking for work ;  &gt;&gt; Looked for both full-time and part-time work ;  &gt; Males ;</t>
  </si>
  <si>
    <t>Victoria ;  &gt; 6-12 months looking for work ;  &gt;&gt; Looked for both full-time and part-time work ;  &gt; Females ;</t>
  </si>
  <si>
    <t>Victoria ;  &gt; 6-12 months looking for work ;  &gt;&gt; Looked for only full-time work ;  Persons ;</t>
  </si>
  <si>
    <t>A126004902W</t>
  </si>
  <si>
    <t>A126067110W</t>
  </si>
  <si>
    <t>A126036006V</t>
  </si>
  <si>
    <t>A126002958W</t>
  </si>
  <si>
    <t>A126065166W</t>
  </si>
  <si>
    <t>A126034062A</t>
  </si>
  <si>
    <t>A126005550W</t>
  </si>
  <si>
    <t>A126067758L</t>
  </si>
  <si>
    <t>A126036654T</t>
  </si>
  <si>
    <t>A126004254K</t>
  </si>
  <si>
    <t>A126066462J</t>
  </si>
  <si>
    <t>A126035358F</t>
  </si>
  <si>
    <t>A126003606K</t>
  </si>
  <si>
    <t>A126065814J</t>
  </si>
  <si>
    <t>A126034710L</t>
  </si>
  <si>
    <t>A126002310F</t>
  </si>
  <si>
    <t>A126064518W</t>
  </si>
  <si>
    <t>A126033414A</t>
  </si>
  <si>
    <t>A126001626J</t>
  </si>
  <si>
    <t>A126063834F</t>
  </si>
  <si>
    <t>A126032730K</t>
  </si>
  <si>
    <t>A126006162L</t>
  </si>
  <si>
    <t>A126068370K</t>
  </si>
  <si>
    <t>A126037266J</t>
  </si>
  <si>
    <t>A126004866X</t>
  </si>
  <si>
    <t>A126067074X</t>
  </si>
  <si>
    <t>A126035970A</t>
  </si>
  <si>
    <t>A126002922V</t>
  </si>
  <si>
    <t>A126065130V</t>
  </si>
  <si>
    <t>A126034026T</t>
  </si>
  <si>
    <t>A126005514L</t>
  </si>
  <si>
    <t>A126067722K</t>
  </si>
  <si>
    <t>A126036618J</t>
  </si>
  <si>
    <t>A126004218A</t>
  </si>
  <si>
    <t>A126066426X</t>
  </si>
  <si>
    <t>A126035322C</t>
  </si>
  <si>
    <t>A126003570V</t>
  </si>
  <si>
    <t>A126065778K</t>
  </si>
  <si>
    <t>A126034674R</t>
  </si>
  <si>
    <t>A126002274J</t>
  </si>
  <si>
    <t>A126064482F</t>
  </si>
  <si>
    <t>A126033378C</t>
  </si>
  <si>
    <t>A126001630X</t>
  </si>
  <si>
    <t>A126063838R</t>
  </si>
  <si>
    <t>A126032734V</t>
  </si>
  <si>
    <t>A126006166W</t>
  </si>
  <si>
    <t>A126068374V</t>
  </si>
  <si>
    <t>A126037270X</t>
  </si>
  <si>
    <t>A126004870R</t>
  </si>
  <si>
    <t>A126067078J</t>
  </si>
  <si>
    <t>A126035974K</t>
  </si>
  <si>
    <t>A126002926C</t>
  </si>
  <si>
    <t>A126065134C</t>
  </si>
  <si>
    <t>A126034030J</t>
  </si>
  <si>
    <t>A126004222T</t>
  </si>
  <si>
    <t>A126066430R</t>
  </si>
  <si>
    <t>A126035326L</t>
  </si>
  <si>
    <t>A126003574C</t>
  </si>
  <si>
    <t>A126065782A</t>
  </si>
  <si>
    <t>A126034678X</t>
  </si>
  <si>
    <t>A126001646T</t>
  </si>
  <si>
    <t>A126063854R</t>
  </si>
  <si>
    <t>A126032750V</t>
  </si>
  <si>
    <t>A126006182W</t>
  </si>
  <si>
    <t>A126068390V</t>
  </si>
  <si>
    <t>A126037286T</t>
  </si>
  <si>
    <t>A126004886J</t>
  </si>
  <si>
    <t>A126067094J</t>
  </si>
  <si>
    <t>A126035990K</t>
  </si>
  <si>
    <t>A126002942C</t>
  </si>
  <si>
    <t>A126065150C</t>
  </si>
  <si>
    <t>A126034046A</t>
  </si>
  <si>
    <t>A126004238K</t>
  </si>
  <si>
    <t>A126066446J</t>
  </si>
  <si>
    <t>A126035342L</t>
  </si>
  <si>
    <t>A126003590C</t>
  </si>
  <si>
    <t>A126065798V</t>
  </si>
  <si>
    <t>A126034694X</t>
  </si>
  <si>
    <t>A126001614X</t>
  </si>
  <si>
    <t>A126063822W</t>
  </si>
  <si>
    <t>A126032718V</t>
  </si>
  <si>
    <t>A126006150C</t>
  </si>
  <si>
    <t>A126068358V</t>
  </si>
  <si>
    <t>A126037254X</t>
  </si>
  <si>
    <t>A126004854R</t>
  </si>
  <si>
    <t>A126067062R</t>
  </si>
  <si>
    <t>A126035958K</t>
  </si>
  <si>
    <t>A126002910K</t>
  </si>
  <si>
    <t>A126065118C</t>
  </si>
  <si>
    <t>A126034014J</t>
  </si>
  <si>
    <t>A126005502C</t>
  </si>
  <si>
    <t>A126067710A</t>
  </si>
  <si>
    <t>A126036606X</t>
  </si>
  <si>
    <t>A126004206T</t>
  </si>
  <si>
    <t>A126066414R</t>
  </si>
  <si>
    <t>A126035310V</t>
  </si>
  <si>
    <t>A126003558C</t>
  </si>
  <si>
    <t>A126065766A</t>
  </si>
  <si>
    <t>A126034662F</t>
  </si>
  <si>
    <t>A126002262X</t>
  </si>
  <si>
    <t>A126064470W</t>
  </si>
  <si>
    <t>A126033366V</t>
  </si>
  <si>
    <t>A126001666A</t>
  </si>
  <si>
    <t>A126063874X</t>
  </si>
  <si>
    <t>A126032770C</t>
  </si>
  <si>
    <t>A126006202V</t>
  </si>
  <si>
    <t>A126068410T</t>
  </si>
  <si>
    <t>A126037306R</t>
  </si>
  <si>
    <t>A126004906F</t>
  </si>
  <si>
    <t>A126067114F</t>
  </si>
  <si>
    <t>A126036010K</t>
  </si>
  <si>
    <t>A126002962L</t>
  </si>
  <si>
    <t>A126065170L</t>
  </si>
  <si>
    <t>A126034066K</t>
  </si>
  <si>
    <t>A126005554F</t>
  </si>
  <si>
    <t>A126067762C</t>
  </si>
  <si>
    <t>A126036658A</t>
  </si>
  <si>
    <t>A126004258V</t>
  </si>
  <si>
    <t>A126066466T</t>
  </si>
  <si>
    <t>A126035362W</t>
  </si>
  <si>
    <t>A126003610A</t>
  </si>
  <si>
    <t>A126065818T</t>
  </si>
  <si>
    <t>A126034714W</t>
  </si>
  <si>
    <t>A126002314R</t>
  </si>
  <si>
    <t>A126064522L</t>
  </si>
  <si>
    <t>A126033418K</t>
  </si>
  <si>
    <t>A126001650J</t>
  </si>
  <si>
    <t>A126063858X</t>
  </si>
  <si>
    <t>A126032754C</t>
  </si>
  <si>
    <t>A126006186F</t>
  </si>
  <si>
    <t>A126068394C</t>
  </si>
  <si>
    <t>A126037290J</t>
  </si>
  <si>
    <t>A126004890X</t>
  </si>
  <si>
    <t>A126067098T</t>
  </si>
  <si>
    <t>A126035994V</t>
  </si>
  <si>
    <t>A126002946L</t>
  </si>
  <si>
    <t>A126065154L</t>
  </si>
  <si>
    <t>A126034050T</t>
  </si>
  <si>
    <t>A126004242A</t>
  </si>
  <si>
    <t>A126066450X</t>
  </si>
  <si>
    <t>A126035346W</t>
  </si>
  <si>
    <t>A126003594L</t>
  </si>
  <si>
    <t>A126065802X</t>
  </si>
  <si>
    <t>A126034698J</t>
  </si>
  <si>
    <t>A126001670T</t>
  </si>
  <si>
    <t>A126063878J</t>
  </si>
  <si>
    <t>A126032774L</t>
  </si>
  <si>
    <t>A126006206C</t>
  </si>
  <si>
    <t>A126068414A</t>
  </si>
  <si>
    <t>A126037310F</t>
  </si>
  <si>
    <t>A126004910W</t>
  </si>
  <si>
    <t>A126067118R</t>
  </si>
  <si>
    <t>A126036014V</t>
  </si>
  <si>
    <t>A126002966W</t>
  </si>
  <si>
    <t>A126065174W</t>
  </si>
  <si>
    <t>A126034070A</t>
  </si>
  <si>
    <t>A126005558R</t>
  </si>
  <si>
    <t>A126067766L</t>
  </si>
  <si>
    <t>A126036662T</t>
  </si>
  <si>
    <t>A126004262K</t>
  </si>
  <si>
    <t>A126066470J</t>
  </si>
  <si>
    <t>A126035366F</t>
  </si>
  <si>
    <t>A126003614K</t>
  </si>
  <si>
    <t>A126065822J</t>
  </si>
  <si>
    <t>A126034718F</t>
  </si>
  <si>
    <t>A126002318X</t>
  </si>
  <si>
    <t>A126064526W</t>
  </si>
  <si>
    <t>A126033422A</t>
  </si>
  <si>
    <t>A126001618J</t>
  </si>
  <si>
    <t>A126063826F</t>
  </si>
  <si>
    <t>A126032722K</t>
  </si>
  <si>
    <t>A126006154L</t>
  </si>
  <si>
    <t>A126068362K</t>
  </si>
  <si>
    <t>A126037258J</t>
  </si>
  <si>
    <t>A126004858X</t>
  </si>
  <si>
    <t>A126067066X</t>
  </si>
  <si>
    <t>A126035962A</t>
  </si>
  <si>
    <t>A126002914V</t>
  </si>
  <si>
    <t>A126065122V</t>
  </si>
  <si>
    <t>A126034018T</t>
  </si>
  <si>
    <t>A126005506L</t>
  </si>
  <si>
    <t>A126067714K</t>
  </si>
  <si>
    <t>A126036610R</t>
  </si>
  <si>
    <t>A126004210J</t>
  </si>
  <si>
    <t>A126066418X</t>
  </si>
  <si>
    <t>A126035314C</t>
  </si>
  <si>
    <t>A126003562V</t>
  </si>
  <si>
    <t>A126065770T</t>
  </si>
  <si>
    <t>A126034666R</t>
  </si>
  <si>
    <t>A126002266J</t>
  </si>
  <si>
    <t>A126064474F</t>
  </si>
  <si>
    <t>A126033370K</t>
  </si>
  <si>
    <t>A126001602R</t>
  </si>
  <si>
    <t>A126063810L</t>
  </si>
  <si>
    <t>A126032706K</t>
  </si>
  <si>
    <t>A126006138L</t>
  </si>
  <si>
    <t>A126068346K</t>
  </si>
  <si>
    <t>A126037242R</t>
  </si>
  <si>
    <t>A126004842F</t>
  </si>
  <si>
    <t>A126067050F</t>
  </si>
  <si>
    <t>A126035946A</t>
  </si>
  <si>
    <t>A126002898F</t>
  </si>
  <si>
    <t>A126065106V</t>
  </si>
  <si>
    <t>A126034002X</t>
  </si>
  <si>
    <t>A126005490F</t>
  </si>
  <si>
    <t>A126067698W</t>
  </si>
  <si>
    <t>A126036594A</t>
  </si>
  <si>
    <t>A126004194V</t>
  </si>
  <si>
    <t>A126066402F</t>
  </si>
  <si>
    <t>A126035298R</t>
  </si>
  <si>
    <t>A126003546V</t>
  </si>
  <si>
    <t>A126065754T</t>
  </si>
  <si>
    <t>A126034650W</t>
  </si>
  <si>
    <t>A126002250R</t>
  </si>
  <si>
    <t>A126064458F</t>
  </si>
  <si>
    <t>A126033354K</t>
  </si>
  <si>
    <t>A126001606X</t>
  </si>
  <si>
    <t>A126063814W</t>
  </si>
  <si>
    <t>A126032710A</t>
  </si>
  <si>
    <t>A126006142C</t>
  </si>
  <si>
    <t>A126068350A</t>
  </si>
  <si>
    <t>A126037246X</t>
  </si>
  <si>
    <t>A126004846R</t>
  </si>
  <si>
    <t>A126067054R</t>
  </si>
  <si>
    <t>A126035950T</t>
  </si>
  <si>
    <t>A126002902K</t>
  </si>
  <si>
    <t>A126065110K</t>
  </si>
  <si>
    <t>A126034006J</t>
  </si>
  <si>
    <t>A126005494R</t>
  </si>
  <si>
    <t>A126067702A</t>
  </si>
  <si>
    <t>A126036598K</t>
  </si>
  <si>
    <t>A126004198C</t>
  </si>
  <si>
    <t>A126066406R</t>
  </si>
  <si>
    <t>A126035302V</t>
  </si>
  <si>
    <t>A126003550K</t>
  </si>
  <si>
    <t>A126065758A</t>
  </si>
  <si>
    <t>A126034654F</t>
  </si>
  <si>
    <t>A126002254X</t>
  </si>
  <si>
    <t>A126064462W</t>
  </si>
  <si>
    <t>A126033358V</t>
  </si>
  <si>
    <t>A126001634J</t>
  </si>
  <si>
    <t>A126063842F</t>
  </si>
  <si>
    <t>A126032738C</t>
  </si>
  <si>
    <t>A126006170L</t>
  </si>
  <si>
    <t>A126068378C</t>
  </si>
  <si>
    <t>A126037274J</t>
  </si>
  <si>
    <t>A126004874X</t>
  </si>
  <si>
    <t>A126067082X</t>
  </si>
  <si>
    <t>A126035978V</t>
  </si>
  <si>
    <t>A126002930V</t>
  </si>
  <si>
    <t>Victoria ;  &gt; 6-12 months looking for work ;  &gt;&gt; Looked for only full-time work ;  &gt; Males ;</t>
  </si>
  <si>
    <t>Victoria ;  &gt; 6-12 months looking for work ;  &gt;&gt; Looked for only full-time work ;  &gt; Females ;</t>
  </si>
  <si>
    <t>Victoria ;  &gt; 6-12 months looking for work ;  &gt;&gt; Waiting to start a full-time job ;  Persons ;</t>
  </si>
  <si>
    <t>Victoria ;  &gt; 6-12 months looking for work ;  &gt;&gt; Waiting to start a full-time job ;  &gt; Males ;</t>
  </si>
  <si>
    <t>Victoria ;  &gt; 6-12 months looking for work ;  &gt;&gt; Waiting to start a full-time job ;  &gt; Females ;</t>
  </si>
  <si>
    <t>Victoria ;  &gt; 6-12 months looking for work ;  &gt; Looked for part-time work ;  Persons ;</t>
  </si>
  <si>
    <t>Victoria ;  &gt; 6-12 months looking for work ;  &gt; Looked for part-time work ;  &gt; Males ;</t>
  </si>
  <si>
    <t>Victoria ;  &gt; 6-12 months looking for work ;  &gt; Looked for part-time work ;  &gt; Females ;</t>
  </si>
  <si>
    <t>Victoria ;  &gt; 6-12 months looking for work ;  &gt;&gt; Looked for only part-time work ;  Persons ;</t>
  </si>
  <si>
    <t>Victoria ;  &gt; 6-12 months looking for work ;  &gt;&gt; Looked for only part-time work ;  &gt; Males ;</t>
  </si>
  <si>
    <t>Victoria ;  &gt; 6-12 months looking for work ;  &gt;&gt; Looked for only part-time work ;  &gt; Females ;</t>
  </si>
  <si>
    <t>Victoria ;  &gt; 6-12 months looking for work ;  &gt;&gt; Waiting to start a part-time job ;  Persons ;</t>
  </si>
  <si>
    <t>Victoria ;  &gt; 6-12 months looking for work ;  &gt;&gt; Waiting to start a part-time job ;  &gt; Males ;</t>
  </si>
  <si>
    <t>Victoria ;  &gt; 6-12 months looking for work ;  &gt;&gt; Waiting to start a part-time job ;  &gt; Females ;</t>
  </si>
  <si>
    <t>Victoria ;  1-2 years looking for work ;  Unemployed total ;  Persons ;</t>
  </si>
  <si>
    <t>Victoria ;  1-2 years looking for work ;  Unemployed total ;  &gt; Males ;</t>
  </si>
  <si>
    <t>Victoria ;  1-2 years looking for work ;  Unemployed total ;  &gt; Females ;</t>
  </si>
  <si>
    <t>Victoria ;  1-2 years looking for work ;  &gt; Looked for full-time work ;  Persons ;</t>
  </si>
  <si>
    <t>Victoria ;  1-2 years looking for work ;  &gt; Looked for full-time work ;  &gt; Males ;</t>
  </si>
  <si>
    <t>Victoria ;  1-2 years looking for work ;  &gt; Looked for full-time work ;  &gt; Females ;</t>
  </si>
  <si>
    <t>Victoria ;  1-2 years looking for work ;  &gt;&gt; Looked for both full-time and part-time work ;  Persons ;</t>
  </si>
  <si>
    <t>Victoria ;  1-2 years looking for work ;  &gt;&gt; Looked for both full-time and part-time work ;  &gt; Males ;</t>
  </si>
  <si>
    <t>Victoria ;  1-2 years looking for work ;  &gt;&gt; Looked for both full-time and part-time work ;  &gt; Females ;</t>
  </si>
  <si>
    <t>Victoria ;  1-2 years looking for work ;  &gt;&gt; Looked for only full-time work ;  Persons ;</t>
  </si>
  <si>
    <t>Victoria ;  1-2 years looking for work ;  &gt;&gt; Looked for only full-time work ;  &gt; Males ;</t>
  </si>
  <si>
    <t>Victoria ;  1-2 years looking for work ;  &gt;&gt; Looked for only full-time work ;  &gt; Females ;</t>
  </si>
  <si>
    <t>Victoria ;  1-2 years looking for work ;  &gt;&gt; Waiting to start a full-time job ;  Persons ;</t>
  </si>
  <si>
    <t>Victoria ;  1-2 years looking for work ;  &gt;&gt; Waiting to start a full-time job ;  &gt; Males ;</t>
  </si>
  <si>
    <t>Victoria ;  1-2 years looking for work ;  &gt;&gt; Waiting to start a full-time job ;  &gt; Females ;</t>
  </si>
  <si>
    <t>Victoria ;  1-2 years looking for work ;  &gt; Looked for part-time work ;  Persons ;</t>
  </si>
  <si>
    <t>Victoria ;  1-2 years looking for work ;  &gt; Looked for part-time work ;  &gt; Males ;</t>
  </si>
  <si>
    <t>Victoria ;  1-2 years looking for work ;  &gt; Looked for part-time work ;  &gt; Females ;</t>
  </si>
  <si>
    <t>Victoria ;  1-2 years looking for work ;  &gt;&gt; Looked for only part-time work ;  Persons ;</t>
  </si>
  <si>
    <t>Victoria ;  1-2 years looking for work ;  &gt;&gt; Looked for only part-time work ;  &gt; Males ;</t>
  </si>
  <si>
    <t>Victoria ;  1-2 years looking for work ;  &gt;&gt; Looked for only part-time work ;  &gt; Females ;</t>
  </si>
  <si>
    <t>Victoria ;  1-2 years looking for work ;  &gt;&gt; Waiting to start a part-time job ;  Persons ;</t>
  </si>
  <si>
    <t>Victoria ;  1-2 years looking for work ;  &gt;&gt; Waiting to start a part-time job ;  &gt; Males ;</t>
  </si>
  <si>
    <t>Victoria ;  1-2 years looking for work ;  &gt;&gt; Waiting to start a part-time job ;  &gt; Females ;</t>
  </si>
  <si>
    <t>Victoria ;  2 years or more looking for work ;  Unemployed total ;  Persons ;</t>
  </si>
  <si>
    <t>Victoria ;  2 years or more looking for work ;  Unemployed total ;  &gt; Males ;</t>
  </si>
  <si>
    <t>Victoria ;  2 years or more looking for work ;  Unemployed total ;  &gt; Females ;</t>
  </si>
  <si>
    <t>Victoria ;  2 years or more looking for work ;  &gt; Looked for full-time work ;  Persons ;</t>
  </si>
  <si>
    <t>Victoria ;  2 years or more looking for work ;  &gt; Looked for full-time work ;  &gt; Males ;</t>
  </si>
  <si>
    <t>Victoria ;  2 years or more looking for work ;  &gt; Looked for full-time work ;  &gt; Females ;</t>
  </si>
  <si>
    <t>Victoria ;  2 years or more looking for work ;  &gt;&gt; Looked for both full-time and part-time work ;  Persons ;</t>
  </si>
  <si>
    <t>Victoria ;  2 years or more looking for work ;  &gt;&gt; Looked for both full-time and part-time work ;  &gt; Males ;</t>
  </si>
  <si>
    <t>Victoria ;  2 years or more looking for work ;  &gt;&gt; Looked for both full-time and part-time work ;  &gt; Females ;</t>
  </si>
  <si>
    <t>Victoria ;  2 years or more looking for work ;  &gt;&gt; Looked for only full-time work ;  Persons ;</t>
  </si>
  <si>
    <t>Victoria ;  2 years or more looking for work ;  &gt;&gt; Looked for only full-time work ;  &gt; Males ;</t>
  </si>
  <si>
    <t>Victoria ;  2 years or more looking for work ;  &gt;&gt; Looked for only full-time work ;  &gt; Females ;</t>
  </si>
  <si>
    <t>Victoria ;  2 years or more looking for work ;  &gt;&gt; Waiting to start a full-time job ;  Persons ;</t>
  </si>
  <si>
    <t>Victoria ;  2 years or more looking for work ;  &gt;&gt; Waiting to start a full-time job ;  &gt; Males ;</t>
  </si>
  <si>
    <t>Victoria ;  2 years or more looking for work ;  &gt;&gt; Waiting to start a full-time job ;  &gt; Females ;</t>
  </si>
  <si>
    <t>Victoria ;  2 years or more looking for work ;  &gt; Looked for part-time work ;  Persons ;</t>
  </si>
  <si>
    <t>Victoria ;  2 years or more looking for work ;  &gt; Looked for part-time work ;  &gt; Males ;</t>
  </si>
  <si>
    <t>Victoria ;  2 years or more looking for work ;  &gt; Looked for part-time work ;  &gt; Females ;</t>
  </si>
  <si>
    <t>Victoria ;  2 years or more looking for work ;  &gt;&gt; Looked for only part-time work ;  Persons ;</t>
  </si>
  <si>
    <t>Victoria ;  2 years or more looking for work ;  &gt;&gt; Looked for only part-time work ;  &gt; Males ;</t>
  </si>
  <si>
    <t>Victoria ;  2 years or more looking for work ;  &gt;&gt; Looked for only part-time work ;  &gt; Females ;</t>
  </si>
  <si>
    <t>Victoria ;  2 years or more looking for work ;  &gt;&gt; Waiting to start a part-time job ;  Persons ;</t>
  </si>
  <si>
    <t>Victoria ;  2 years or more looking for work ;  &gt;&gt; Waiting to start a part-time job ;  &gt; Males ;</t>
  </si>
  <si>
    <t>Victoria ;  2 years or more looking for work ;  &gt;&gt; Waiting to start a part-time job ;  &gt; Females ;</t>
  </si>
  <si>
    <t>Queensland ;  Unemployed total ;  Persons ;</t>
  </si>
  <si>
    <t>Queensland ;  Unemployed total ;  &gt; Males ;</t>
  </si>
  <si>
    <t>Queensland ;  Unemployed total ;  &gt; Females ;</t>
  </si>
  <si>
    <t>Queensland ;  &gt; Looked for full-time work ;  Persons ;</t>
  </si>
  <si>
    <t>Queensland ;  &gt; Looked for full-time work ;  &gt; Males ;</t>
  </si>
  <si>
    <t>Queensland ;  &gt; Looked for full-time work ;  &gt; Females ;</t>
  </si>
  <si>
    <t>Queensland ;  &gt;&gt; Looked for both full-time and part-time work ;  Persons ;</t>
  </si>
  <si>
    <t>Queensland ;  &gt;&gt; Looked for both full-time and part-time work ;  &gt; Males ;</t>
  </si>
  <si>
    <t>Queensland ;  &gt;&gt; Looked for both full-time and part-time work ;  &gt; Females ;</t>
  </si>
  <si>
    <t>Queensland ;  &gt;&gt; Looked for only full-time work ;  Persons ;</t>
  </si>
  <si>
    <t>Queensland ;  &gt;&gt; Looked for only full-time work ;  &gt; Males ;</t>
  </si>
  <si>
    <t>Queensland ;  &gt;&gt; Looked for only full-time work ;  &gt; Females ;</t>
  </si>
  <si>
    <t>Queensland ;  &gt;&gt; Waiting to start a full-time job ;  Persons ;</t>
  </si>
  <si>
    <t>Queensland ;  &gt;&gt; Waiting to start a full-time job ;  &gt; Males ;</t>
  </si>
  <si>
    <t>Queensland ;  &gt;&gt; Waiting to start a full-time job ;  &gt; Females ;</t>
  </si>
  <si>
    <t>Queensland ;  &gt; Looked for part-time work ;  Persons ;</t>
  </si>
  <si>
    <t>Queensland ;  &gt; Looked for part-time work ;  &gt; Males ;</t>
  </si>
  <si>
    <t>Queensland ;  &gt; Looked for part-time work ;  &gt; Females ;</t>
  </si>
  <si>
    <t>Queensland ;  &gt;&gt; Looked for only part-time work ;  Persons ;</t>
  </si>
  <si>
    <t>Queensland ;  &gt;&gt; Looked for only part-time work ;  &gt; Males ;</t>
  </si>
  <si>
    <t>Queensland ;  &gt;&gt; Looked for only part-time work ;  &gt; Females ;</t>
  </si>
  <si>
    <t>Queensland ;  &gt;&gt; Waiting to start a part-time job ;  Persons ;</t>
  </si>
  <si>
    <t>Queensland ;  &gt;&gt; Waiting to start a part-time job ;  &gt; Males ;</t>
  </si>
  <si>
    <t>Queensland ;  &gt;&gt; Waiting to start a part-time job ;  &gt; Females ;</t>
  </si>
  <si>
    <t>Queensland ;  No job offers ;  Unemployed total ;  Persons ;</t>
  </si>
  <si>
    <t>Queensland ;  No job offers ;  Unemployed total ;  &gt; Males ;</t>
  </si>
  <si>
    <t>Queensland ;  No job offers ;  Unemployed total ;  &gt; Females ;</t>
  </si>
  <si>
    <t>Queensland ;  No job offers ;  &gt; Looked for full-time work ;  Persons ;</t>
  </si>
  <si>
    <t>Queensland ;  No job offers ;  &gt; Looked for full-time work ;  &gt; Males ;</t>
  </si>
  <si>
    <t>Queensland ;  No job offers ;  &gt; Looked for full-time work ;  &gt; Females ;</t>
  </si>
  <si>
    <t>Queensland ;  No job offers ;  &gt;&gt; Looked for both full-time and part-time work ;  Persons ;</t>
  </si>
  <si>
    <t>Queensland ;  No job offers ;  &gt;&gt; Looked for both full-time and part-time work ;  &gt; Males ;</t>
  </si>
  <si>
    <t>Queensland ;  No job offers ;  &gt;&gt; Looked for both full-time and part-time work ;  &gt; Females ;</t>
  </si>
  <si>
    <t>Queensland ;  No job offers ;  &gt;&gt; Looked for only full-time work ;  Persons ;</t>
  </si>
  <si>
    <t>Queensland ;  No job offers ;  &gt;&gt; Looked for only full-time work ;  &gt; Males ;</t>
  </si>
  <si>
    <t>Queensland ;  No job offers ;  &gt;&gt; Looked for only full-time work ;  &gt; Females ;</t>
  </si>
  <si>
    <t>Queensland ;  No job offers ;  &gt;&gt; Waiting to start a full-time job ;  Persons ;</t>
  </si>
  <si>
    <t>Queensland ;  No job offers ;  &gt;&gt; Waiting to start a full-time job ;  &gt; Males ;</t>
  </si>
  <si>
    <t>Queensland ;  No job offers ;  &gt;&gt; Waiting to start a full-time job ;  &gt; Females ;</t>
  </si>
  <si>
    <t>Queensland ;  No job offers ;  &gt; Looked for part-time work ;  Persons ;</t>
  </si>
  <si>
    <t>Queensland ;  No job offers ;  &gt; Looked for part-time work ;  &gt; Males ;</t>
  </si>
  <si>
    <t>Queensland ;  No job offers ;  &gt; Looked for part-time work ;  &gt; Females ;</t>
  </si>
  <si>
    <t>Queensland ;  No job offers ;  &gt;&gt; Looked for only part-time work ;  Persons ;</t>
  </si>
  <si>
    <t>Queensland ;  No job offers ;  &gt;&gt; Looked for only part-time work ;  &gt; Males ;</t>
  </si>
  <si>
    <t>Queensland ;  No job offers ;  &gt;&gt; Looked for only part-time work ;  &gt; Females ;</t>
  </si>
  <si>
    <t>Queensland ;  No job offers ;  &gt;&gt; Waiting to start a part-time job ;  Persons ;</t>
  </si>
  <si>
    <t>Queensland ;  No job offers ;  &gt;&gt; Waiting to start a part-time job ;  &gt; Males ;</t>
  </si>
  <si>
    <t>Queensland ;  No job offers ;  &gt;&gt; Waiting to start a part-time job ;  &gt; Females ;</t>
  </si>
  <si>
    <t>Queensland ;  One job offer ;  Unemployed total ;  Persons ;</t>
  </si>
  <si>
    <t>Queensland ;  One job offer ;  Unemployed total ;  &gt; Males ;</t>
  </si>
  <si>
    <t>Queensland ;  One job offer ;  Unemployed total ;  &gt; Females ;</t>
  </si>
  <si>
    <t>Queensland ;  One job offer ;  &gt; Looked for full-time work ;  Persons ;</t>
  </si>
  <si>
    <t>Queensland ;  One job offer ;  &gt; Looked for full-time work ;  &gt; Males ;</t>
  </si>
  <si>
    <t>Queensland ;  One job offer ;  &gt; Looked for full-time work ;  &gt; Females ;</t>
  </si>
  <si>
    <t>Queensland ;  One job offer ;  &gt;&gt; Looked for both full-time and part-time work ;  Persons ;</t>
  </si>
  <si>
    <t>Queensland ;  One job offer ;  &gt;&gt; Looked for both full-time and part-time work ;  &gt; Males ;</t>
  </si>
  <si>
    <t>Queensland ;  One job offer ;  &gt;&gt; Looked for both full-time and part-time work ;  &gt; Females ;</t>
  </si>
  <si>
    <t>Queensland ;  One job offer ;  &gt;&gt; Looked for only full-time work ;  Persons ;</t>
  </si>
  <si>
    <t>Queensland ;  One job offer ;  &gt;&gt; Looked for only full-time work ;  &gt; Males ;</t>
  </si>
  <si>
    <t>Queensland ;  One job offer ;  &gt;&gt; Looked for only full-time work ;  &gt; Females ;</t>
  </si>
  <si>
    <t>Queensland ;  One job offer ;  &gt;&gt; Waiting to start a full-time job ;  Persons ;</t>
  </si>
  <si>
    <t>Queensland ;  One job offer ;  &gt;&gt; Waiting to start a full-time job ;  &gt; Males ;</t>
  </si>
  <si>
    <t>Queensland ;  One job offer ;  &gt;&gt; Waiting to start a full-time job ;  &gt; Females ;</t>
  </si>
  <si>
    <t>Queensland ;  One job offer ;  &gt; Looked for part-time work ;  Persons ;</t>
  </si>
  <si>
    <t>Queensland ;  One job offer ;  &gt; Looked for part-time work ;  &gt; Males ;</t>
  </si>
  <si>
    <t>Queensland ;  One job offer ;  &gt; Looked for part-time work ;  &gt; Females ;</t>
  </si>
  <si>
    <t>Queensland ;  One job offer ;  &gt;&gt; Looked for only part-time work ;  Persons ;</t>
  </si>
  <si>
    <t>Queensland ;  One job offer ;  &gt;&gt; Looked for only part-time work ;  &gt; Males ;</t>
  </si>
  <si>
    <t>Queensland ;  One job offer ;  &gt;&gt; Looked for only part-time work ;  &gt; Females ;</t>
  </si>
  <si>
    <t>Queensland ;  One job offer ;  &gt;&gt; Waiting to start a part-time job ;  Persons ;</t>
  </si>
  <si>
    <t>Queensland ;  One job offer ;  &gt;&gt; Waiting to start a part-time job ;  &gt; Males ;</t>
  </si>
  <si>
    <t>Queensland ;  One job offer ;  &gt;&gt; Waiting to start a part-time job ;  &gt; Females ;</t>
  </si>
  <si>
    <t>Queensland ;  Two or more job offers ;  Unemployed total ;  Persons ;</t>
  </si>
  <si>
    <t>Queensland ;  Two or more job offers ;  Unemployed total ;  &gt; Males ;</t>
  </si>
  <si>
    <t>Queensland ;  Two or more job offers ;  Unemployed total ;  &gt; Females ;</t>
  </si>
  <si>
    <t>Queensland ;  Two or more job offers ;  &gt; Looked for full-time work ;  Persons ;</t>
  </si>
  <si>
    <t>Queensland ;  Two or more job offers ;  &gt; Looked for full-time work ;  &gt; Males ;</t>
  </si>
  <si>
    <t>Queensland ;  Two or more job offers ;  &gt; Looked for full-time work ;  &gt; Females ;</t>
  </si>
  <si>
    <t>Queensland ;  Two or more job offers ;  &gt;&gt; Looked for both full-time and part-time work ;  Persons ;</t>
  </si>
  <si>
    <t>Queensland ;  Two or more job offers ;  &gt;&gt; Looked for both full-time and part-time work ;  &gt; Males ;</t>
  </si>
  <si>
    <t>Queensland ;  Two or more job offers ;  &gt;&gt; Looked for both full-time and part-time work ;  &gt; Females ;</t>
  </si>
  <si>
    <t>Queensland ;  Two or more job offers ;  &gt;&gt; Looked for only full-time work ;  Persons ;</t>
  </si>
  <si>
    <t>Queensland ;  Two or more job offers ;  &gt;&gt; Looked for only full-time work ;  &gt; Males ;</t>
  </si>
  <si>
    <t>Queensland ;  Two or more job offers ;  &gt;&gt; Looked for only full-time work ;  &gt; Females ;</t>
  </si>
  <si>
    <t>Queensland ;  Two or more job offers ;  &gt;&gt; Waiting to start a full-time job ;  Persons ;</t>
  </si>
  <si>
    <t>Queensland ;  Two or more job offers ;  &gt;&gt; Waiting to start a full-time job ;  &gt; Males ;</t>
  </si>
  <si>
    <t>Queensland ;  Two or more job offers ;  &gt;&gt; Waiting to start a full-time job ;  &gt; Females ;</t>
  </si>
  <si>
    <t>Queensland ;  Two or more job offers ;  &gt; Looked for part-time work ;  Persons ;</t>
  </si>
  <si>
    <t>Queensland ;  Two or more job offers ;  &gt; Looked for part-time work ;  &gt; Males ;</t>
  </si>
  <si>
    <t>Queensland ;  Two or more job offers ;  &gt; Looked for part-time work ;  &gt; Females ;</t>
  </si>
  <si>
    <t>Queensland ;  Two or more job offers ;  &gt;&gt; Looked for only part-time work ;  Persons ;</t>
  </si>
  <si>
    <t>Queensland ;  Two or more job offers ;  &gt;&gt; Looked for only part-time work ;  &gt; Males ;</t>
  </si>
  <si>
    <t>Queensland ;  Two or more job offers ;  &gt;&gt; Looked for only part-time work ;  &gt; Females ;</t>
  </si>
  <si>
    <t>Queensland ;  Two or more job offers ;  &gt;&gt; Waiting to start a part-time job ;  Persons ;</t>
  </si>
  <si>
    <t>Queensland ;  Two or more job offers ;  &gt;&gt; Waiting to start a part-time job ;  &gt; Males ;</t>
  </si>
  <si>
    <t>Queensland ;  Two or more job offers ;  &gt;&gt; Waiting to start a part-time job ;  &gt; Females ;</t>
  </si>
  <si>
    <t>Queensland ;  Had worked before ;  Unemployed total ;  Persons ;</t>
  </si>
  <si>
    <t>Queensland ;  Had worked before ;  Unemployed total ;  &gt; Males ;</t>
  </si>
  <si>
    <t>Queensland ;  Had worked before ;  Unemployed total ;  &gt; Females ;</t>
  </si>
  <si>
    <t>Queensland ;  Had worked before ;  &gt; Looked for full-time work ;  Persons ;</t>
  </si>
  <si>
    <t>Queensland ;  Had worked before ;  &gt; Looked for full-time work ;  &gt; Males ;</t>
  </si>
  <si>
    <t>Queensland ;  Had worked before ;  &gt; Looked for full-time work ;  &gt; Females ;</t>
  </si>
  <si>
    <t>Queensland ;  Had worked before ;  &gt;&gt; Looked for both full-time and part-time work ;  Persons ;</t>
  </si>
  <si>
    <t>Queensland ;  Had worked before ;  &gt;&gt; Looked for both full-time and part-time work ;  &gt; Males ;</t>
  </si>
  <si>
    <t>Queensland ;  Had worked before ;  &gt;&gt; Looked for both full-time and part-time work ;  &gt; Females ;</t>
  </si>
  <si>
    <t>Queensland ;  Had worked before ;  &gt;&gt; Looked for only full-time work ;  Persons ;</t>
  </si>
  <si>
    <t>Queensland ;  Had worked before ;  &gt;&gt; Looked for only full-time work ;  &gt; Males ;</t>
  </si>
  <si>
    <t>Queensland ;  Had worked before ;  &gt;&gt; Looked for only full-time work ;  &gt; Females ;</t>
  </si>
  <si>
    <t>Queensland ;  Had worked before ;  &gt;&gt; Waiting to start a full-time job ;  Persons ;</t>
  </si>
  <si>
    <t>Queensland ;  Had worked before ;  &gt;&gt; Waiting to start a full-time job ;  &gt; Males ;</t>
  </si>
  <si>
    <t>Queensland ;  Had worked before ;  &gt;&gt; Waiting to start a full-time job ;  &gt; Females ;</t>
  </si>
  <si>
    <t>Queensland ;  Had worked before ;  &gt; Looked for part-time work ;  Persons ;</t>
  </si>
  <si>
    <t>Queensland ;  Had worked before ;  &gt; Looked for part-time work ;  &gt; Males ;</t>
  </si>
  <si>
    <t>Queensland ;  Had worked before ;  &gt; Looked for part-time work ;  &gt; Females ;</t>
  </si>
  <si>
    <t>Queensland ;  Had worked before ;  &gt;&gt; Looked for only part-time work ;  Persons ;</t>
  </si>
  <si>
    <t>Queensland ;  Had worked before ;  &gt;&gt; Looked for only part-time work ;  &gt; Males ;</t>
  </si>
  <si>
    <t>Queensland ;  Had worked before ;  &gt;&gt; Looked for only part-time work ;  &gt; Females ;</t>
  </si>
  <si>
    <t>Queensland ;  Had worked before ;  &gt;&gt; Waiting to start a part-time job ;  Persons ;</t>
  </si>
  <si>
    <t>Queensland ;  Had worked before ;  &gt;&gt; Waiting to start a part-time job ;  &gt; Males ;</t>
  </si>
  <si>
    <t>Queensland ;  Had worked before ;  &gt;&gt; Waiting to start a part-time job ;  &gt; Females ;</t>
  </si>
  <si>
    <t>Queensland ;  &gt; Waiting to start or return to a job already obtained ;  Unemployed total ;  Persons ;</t>
  </si>
  <si>
    <t>Queensland ;  &gt; Waiting to start or return to a job already obtained ;  Unemployed total ;  &gt; Males ;</t>
  </si>
  <si>
    <t>Queensland ;  &gt; Waiting to start or return to a job already obtained ;  Unemployed total ;  &gt; Females ;</t>
  </si>
  <si>
    <t>Queensland ;  &gt; Waiting to start or return to a job already obtained ;  &gt; Looked for full-time work ;  Persons ;</t>
  </si>
  <si>
    <t>Queensland ;  &gt; Waiting to start or return to a job already obtained ;  &gt; Looked for full-time work ;  &gt; Males ;</t>
  </si>
  <si>
    <t>Queensland ;  &gt; Waiting to start or return to a job already obtained ;  &gt; Looked for full-time work ;  &gt; Females ;</t>
  </si>
  <si>
    <t>Queensland ;  &gt; Waiting to start or return to a job already obtained ;  &gt;&gt; Looked for both full-time and part-time work ;  Persons ;</t>
  </si>
  <si>
    <t>Queensland ;  &gt; Waiting to start or return to a job already obtained ;  &gt;&gt; Looked for both full-time and part-time work ;  &gt; Males ;</t>
  </si>
  <si>
    <t>Queensland ;  &gt; Waiting to start or return to a job already obtained ;  &gt;&gt; Looked for both full-time and part-time work ;  &gt; Females ;</t>
  </si>
  <si>
    <t>Queensland ;  &gt; Waiting to start or return to a job already obtained ;  &gt;&gt; Looked for only full-time work ;  Persons ;</t>
  </si>
  <si>
    <t>Queensland ;  &gt; Waiting to start or return to a job already obtained ;  &gt;&gt; Looked for only full-time work ;  &gt; Males ;</t>
  </si>
  <si>
    <t>Queensland ;  &gt; Waiting to start or return to a job already obtained ;  &gt;&gt; Looked for only full-time work ;  &gt; Females ;</t>
  </si>
  <si>
    <t>Queensland ;  &gt; Waiting to start or return to a job already obtained ;  &gt;&gt; Waiting to start a full-time job ;  Persons ;</t>
  </si>
  <si>
    <t>Queensland ;  &gt; Waiting to start or return to a job already obtained ;  &gt;&gt; Waiting to start a full-time job ;  &gt; Males ;</t>
  </si>
  <si>
    <t>Queensland ;  &gt; Waiting to start or return to a job already obtained ;  &gt;&gt; Waiting to start a full-time job ;  &gt; Females ;</t>
  </si>
  <si>
    <t>Queensland ;  &gt; Waiting to start or return to a job already obtained ;  &gt; Looked for part-time work ;  Persons ;</t>
  </si>
  <si>
    <t>Queensland ;  &gt; Waiting to start or return to a job already obtained ;  &gt; Looked for part-time work ;  &gt; Males ;</t>
  </si>
  <si>
    <t>Queensland ;  &gt; Waiting to start or return to a job already obtained ;  &gt; Looked for part-time work ;  &gt; Females ;</t>
  </si>
  <si>
    <t>Queensland ;  &gt; Waiting to start or return to a job already obtained ;  &gt;&gt; Looked for only part-time work ;  Persons ;</t>
  </si>
  <si>
    <t>Queensland ;  &gt; Waiting to start or return to a job already obtained ;  &gt;&gt; Looked for only part-time work ;  &gt; Males ;</t>
  </si>
  <si>
    <t>Queensland ;  &gt; Waiting to start or return to a job already obtained ;  &gt;&gt; Looked for only part-time work ;  &gt; Females ;</t>
  </si>
  <si>
    <t>Queensland ;  &gt; Waiting to start or return to a job already obtained ;  &gt;&gt; Waiting to start a part-time job ;  Persons ;</t>
  </si>
  <si>
    <t>Queensland ;  &gt; Waiting to start or return to a job already obtained ;  &gt;&gt; Waiting to start a part-time job ;  &gt; Males ;</t>
  </si>
  <si>
    <t>Queensland ;  &gt; Waiting to start or return to a job already obtained ;  &gt;&gt; Waiting to start a part-time job ;  &gt; Females ;</t>
  </si>
  <si>
    <t>Queensland ;  &gt; Last worked less than 2 years ago ;  Unemployed total ;  Persons ;</t>
  </si>
  <si>
    <t>Queensland ;  &gt; Last worked less than 2 years ago ;  Unemployed total ;  &gt; Males ;</t>
  </si>
  <si>
    <t>Queensland ;  &gt; Last worked less than 2 years ago ;  Unemployed total ;  &gt; Females ;</t>
  </si>
  <si>
    <t>Queensland ;  &gt; Last worked less than 2 years ago ;  &gt; Looked for full-time work ;  Persons ;</t>
  </si>
  <si>
    <t>Queensland ;  &gt; Last worked less than 2 years ago ;  &gt; Looked for full-time work ;  &gt; Males ;</t>
  </si>
  <si>
    <t>Queensland ;  &gt; Last worked less than 2 years ago ;  &gt; Looked for full-time work ;  &gt; Females ;</t>
  </si>
  <si>
    <t>Queensland ;  &gt; Last worked less than 2 years ago ;  &gt;&gt; Looked for both full-time and part-time work ;  Persons ;</t>
  </si>
  <si>
    <t>Queensland ;  &gt; Last worked less than 2 years ago ;  &gt;&gt; Looked for both full-time and part-time work ;  &gt; Males ;</t>
  </si>
  <si>
    <t>Queensland ;  &gt; Last worked less than 2 years ago ;  &gt;&gt; Looked for both full-time and part-time work ;  &gt; Females ;</t>
  </si>
  <si>
    <t>Queensland ;  &gt; Last worked less than 2 years ago ;  &gt;&gt; Looked for only full-time work ;  Persons ;</t>
  </si>
  <si>
    <t>Queensland ;  &gt; Last worked less than 2 years ago ;  &gt;&gt; Looked for only full-time work ;  &gt; Males ;</t>
  </si>
  <si>
    <t>Queensland ;  &gt; Last worked less than 2 years ago ;  &gt;&gt; Looked for only full-time work ;  &gt; Females ;</t>
  </si>
  <si>
    <t>Queensland ;  &gt; Last worked less than 2 years ago ;  &gt; Looked for part-time work ;  Persons ;</t>
  </si>
  <si>
    <t>Queensland ;  &gt; Last worked less than 2 years ago ;  &gt; Looked for part-time work ;  &gt; Males ;</t>
  </si>
  <si>
    <t>Queensland ;  &gt; Last worked less than 2 years ago ;  &gt; Looked for part-time work ;  &gt; Females ;</t>
  </si>
  <si>
    <t>Queensland ;  &gt; Last worked less than 2 years ago ;  &gt;&gt; Looked for only part-time work ;  Persons ;</t>
  </si>
  <si>
    <t>Queensland ;  &gt; Last worked less than 2 years ago ;  &gt;&gt; Looked for only part-time work ;  &gt; Males ;</t>
  </si>
  <si>
    <t>Queensland ;  &gt; Last worked less than 2 years ago ;  &gt;&gt; Looked for only part-time work ;  &gt; Females ;</t>
  </si>
  <si>
    <t>Queensland ;  &gt; Last worked 2 years or more ago ;  Unemployed total ;  Persons ;</t>
  </si>
  <si>
    <t>Queensland ;  &gt; Last worked 2 years or more ago ;  Unemployed total ;  &gt; Males ;</t>
  </si>
  <si>
    <t>Queensland ;  &gt; Last worked 2 years or more ago ;  Unemployed total ;  &gt; Females ;</t>
  </si>
  <si>
    <t>Queensland ;  &gt; Last worked 2 years or more ago ;  &gt; Looked for full-time work ;  Persons ;</t>
  </si>
  <si>
    <t>Queensland ;  &gt; Last worked 2 years or more ago ;  &gt; Looked for full-time work ;  &gt; Males ;</t>
  </si>
  <si>
    <t>Queensland ;  &gt; Last worked 2 years or more ago ;  &gt; Looked for full-time work ;  &gt; Females ;</t>
  </si>
  <si>
    <t>Queensland ;  &gt; Last worked 2 years or more ago ;  &gt;&gt; Looked for both full-time and part-time work ;  Persons ;</t>
  </si>
  <si>
    <t>Queensland ;  &gt; Last worked 2 years or more ago ;  &gt;&gt; Looked for both full-time and part-time work ;  &gt; Males ;</t>
  </si>
  <si>
    <t>Queensland ;  &gt; Last worked 2 years or more ago ;  &gt;&gt; Looked for both full-time and part-time work ;  &gt; Females ;</t>
  </si>
  <si>
    <t>Queensland ;  &gt; Last worked 2 years or more ago ;  &gt;&gt; Looked for only full-time work ;  Persons ;</t>
  </si>
  <si>
    <t>Queensland ;  &gt; Last worked 2 years or more ago ;  &gt;&gt; Looked for only full-time work ;  &gt; Males ;</t>
  </si>
  <si>
    <t>Queensland ;  &gt; Last worked 2 years or more ago ;  &gt;&gt; Looked for only full-time work ;  &gt; Females ;</t>
  </si>
  <si>
    <t>Queensland ;  &gt; Last worked 2 years or more ago ;  &gt; Looked for part-time work ;  Persons ;</t>
  </si>
  <si>
    <t>Queensland ;  &gt; Last worked 2 years or more ago ;  &gt; Looked for part-time work ;  &gt; Males ;</t>
  </si>
  <si>
    <t>Queensland ;  &gt; Last worked 2 years or more ago ;  &gt; Looked for part-time work ;  &gt; Females ;</t>
  </si>
  <si>
    <t>Queensland ;  &gt; Last worked 2 years or more ago ;  &gt;&gt; Looked for only part-time work ;  Persons ;</t>
  </si>
  <si>
    <t>Queensland ;  &gt; Last worked 2 years or more ago ;  &gt;&gt; Looked for only part-time work ;  &gt; Males ;</t>
  </si>
  <si>
    <t>Queensland ;  &gt; Last worked 2 years or more ago ;  &gt;&gt; Looked for only part-time work ;  &gt; Females ;</t>
  </si>
  <si>
    <t>Queensland ;  Had never worked before ;  Unemployed total ;  Persons ;</t>
  </si>
  <si>
    <t>Queensland ;  Had never worked before ;  Unemployed total ;  &gt; Males ;</t>
  </si>
  <si>
    <t>Queensland ;  Had never worked before ;  Unemployed total ;  &gt; Females ;</t>
  </si>
  <si>
    <t>Queensland ;  Had never worked before ;  &gt; Looked for full-time work ;  Persons ;</t>
  </si>
  <si>
    <t>Queensland ;  Had never worked before ;  &gt; Looked for full-time work ;  &gt; Males ;</t>
  </si>
  <si>
    <t>Queensland ;  Had never worked before ;  &gt; Looked for full-time work ;  &gt; Females ;</t>
  </si>
  <si>
    <t>Queensland ;  Had never worked before ;  &gt;&gt; Looked for both full-time and part-time work ;  Persons ;</t>
  </si>
  <si>
    <t>Queensland ;  Had never worked before ;  &gt;&gt; Looked for both full-time and part-time work ;  &gt; Males ;</t>
  </si>
  <si>
    <t>A126065138L</t>
  </si>
  <si>
    <t>A126034034T</t>
  </si>
  <si>
    <t>A126005522L</t>
  </si>
  <si>
    <t>A126067730K</t>
  </si>
  <si>
    <t>A126036626J</t>
  </si>
  <si>
    <t>A126004226A</t>
  </si>
  <si>
    <t>A126066434X</t>
  </si>
  <si>
    <t>A126035330C</t>
  </si>
  <si>
    <t>A126003578L</t>
  </si>
  <si>
    <t>A126065786K</t>
  </si>
  <si>
    <t>A126034682R</t>
  </si>
  <si>
    <t>A126002282J</t>
  </si>
  <si>
    <t>A126064490F</t>
  </si>
  <si>
    <t>A126033386C</t>
  </si>
  <si>
    <t>A126001610R</t>
  </si>
  <si>
    <t>A126063818F</t>
  </si>
  <si>
    <t>A126032714K</t>
  </si>
  <si>
    <t>A126006146L</t>
  </si>
  <si>
    <t>A126068354K</t>
  </si>
  <si>
    <t>A126037250R</t>
  </si>
  <si>
    <t>A126004850F</t>
  </si>
  <si>
    <t>A126067058X</t>
  </si>
  <si>
    <t>A126035954A</t>
  </si>
  <si>
    <t>A126002906V</t>
  </si>
  <si>
    <t>A126065114V</t>
  </si>
  <si>
    <t>A126034010X</t>
  </si>
  <si>
    <t>A126005498X</t>
  </si>
  <si>
    <t>A126067706K</t>
  </si>
  <si>
    <t>A126036602R</t>
  </si>
  <si>
    <t>A126004202J</t>
  </si>
  <si>
    <t>A126066410F</t>
  </si>
  <si>
    <t>A126035306C</t>
  </si>
  <si>
    <t>A126003554V</t>
  </si>
  <si>
    <t>A126065762T</t>
  </si>
  <si>
    <t>A126034658R</t>
  </si>
  <si>
    <t>A126002258J</t>
  </si>
  <si>
    <t>A126064466F</t>
  </si>
  <si>
    <t>A126033362K</t>
  </si>
  <si>
    <t>A126001638T</t>
  </si>
  <si>
    <t>A126063846R</t>
  </si>
  <si>
    <t>A126032742V</t>
  </si>
  <si>
    <t>A126006174W</t>
  </si>
  <si>
    <t>A126068382V</t>
  </si>
  <si>
    <t>A126037278T</t>
  </si>
  <si>
    <t>A126004878J</t>
  </si>
  <si>
    <t>A126067086J</t>
  </si>
  <si>
    <t>A126035982K</t>
  </si>
  <si>
    <t>A126002934C</t>
  </si>
  <si>
    <t>A126065142C</t>
  </si>
  <si>
    <t>A126034038A</t>
  </si>
  <si>
    <t>A126005526W</t>
  </si>
  <si>
    <t>A126067734V</t>
  </si>
  <si>
    <t>A126036630X</t>
  </si>
  <si>
    <t>A126004230T</t>
  </si>
  <si>
    <t>A126066438J</t>
  </si>
  <si>
    <t>A126035334L</t>
  </si>
  <si>
    <t>A126003582C</t>
  </si>
  <si>
    <t>A126065790A</t>
  </si>
  <si>
    <t>A126034686X</t>
  </si>
  <si>
    <t>A126002286T</t>
  </si>
  <si>
    <t>A126064494R</t>
  </si>
  <si>
    <t>A126033390V</t>
  </si>
  <si>
    <t>A126002002C</t>
  </si>
  <si>
    <t>A126064210A</t>
  </si>
  <si>
    <t>A126033106X</t>
  </si>
  <si>
    <t>A126006538X</t>
  </si>
  <si>
    <t>A126068746W</t>
  </si>
  <si>
    <t>A126037642A</t>
  </si>
  <si>
    <t>A126005242V</t>
  </si>
  <si>
    <t>A126067450T</t>
  </si>
  <si>
    <t>A126036346R</t>
  </si>
  <si>
    <t>A126003298V</t>
  </si>
  <si>
    <t>A126065506F</t>
  </si>
  <si>
    <t>A126034402K</t>
  </si>
  <si>
    <t>A126005890T</t>
  </si>
  <si>
    <t>A126068098K</t>
  </si>
  <si>
    <t>A126036994L</t>
  </si>
  <si>
    <t>A126004594F</t>
  </si>
  <si>
    <t>A126066802T</t>
  </si>
  <si>
    <t>A126035698A</t>
  </si>
  <si>
    <t>A126003946F</t>
  </si>
  <si>
    <t>A126066154F</t>
  </si>
  <si>
    <t>A126035050K</t>
  </si>
  <si>
    <t>A126002650A</t>
  </si>
  <si>
    <t>A126064858T</t>
  </si>
  <si>
    <t>A126033754W</t>
  </si>
  <si>
    <t>A126002014L</t>
  </si>
  <si>
    <t>A126064222K</t>
  </si>
  <si>
    <t>A126033118J</t>
  </si>
  <si>
    <t>A126006550R</t>
  </si>
  <si>
    <t>A126068758F</t>
  </si>
  <si>
    <t>A126037654K</t>
  </si>
  <si>
    <t>A126005254C</t>
  </si>
  <si>
    <t>A126067462A</t>
  </si>
  <si>
    <t>A126036358X</t>
  </si>
  <si>
    <t>A126003310X</t>
  </si>
  <si>
    <t>A126065518R</t>
  </si>
  <si>
    <t>A126034414V</t>
  </si>
  <si>
    <t>A126005902R</t>
  </si>
  <si>
    <t>A126068110R</t>
  </si>
  <si>
    <t>A126037006L</t>
  </si>
  <si>
    <t>A126004606C</t>
  </si>
  <si>
    <t>A126066814A</t>
  </si>
  <si>
    <t>A126035710F</t>
  </si>
  <si>
    <t>A126003958R</t>
  </si>
  <si>
    <t>A126066166R</t>
  </si>
  <si>
    <t>A126035062V</t>
  </si>
  <si>
    <t>A126002662K</t>
  </si>
  <si>
    <t>A126064870J</t>
  </si>
  <si>
    <t>A126033766F</t>
  </si>
  <si>
    <t>A126001982C</t>
  </si>
  <si>
    <t>A126064190C</t>
  </si>
  <si>
    <t>A126033086A</t>
  </si>
  <si>
    <t>A126006518R</t>
  </si>
  <si>
    <t>A126068726L</t>
  </si>
  <si>
    <t>A126037622T</t>
  </si>
  <si>
    <t>A126005222K</t>
  </si>
  <si>
    <t>A126067430J</t>
  </si>
  <si>
    <t>A126036326F</t>
  </si>
  <si>
    <t>A126003278K</t>
  </si>
  <si>
    <t>A126065486J</t>
  </si>
  <si>
    <t>A126034382L</t>
  </si>
  <si>
    <t>A126005870J</t>
  </si>
  <si>
    <t>A126068078A</t>
  </si>
  <si>
    <t>A126036974C</t>
  </si>
  <si>
    <t>A126004574W</t>
  </si>
  <si>
    <t>A126066782V</t>
  </si>
  <si>
    <t>A126035678T</t>
  </si>
  <si>
    <t>A126003926W</t>
  </si>
  <si>
    <t>A126066134W</t>
  </si>
  <si>
    <t>A126035030A</t>
  </si>
  <si>
    <t>A126002630T</t>
  </si>
  <si>
    <t>A126064838J</t>
  </si>
  <si>
    <t>A126033734L</t>
  </si>
  <si>
    <t>A126002018W</t>
  </si>
  <si>
    <t>A126064226V</t>
  </si>
  <si>
    <t>A126033122X</t>
  </si>
  <si>
    <t>A126006554X</t>
  </si>
  <si>
    <t>A126068762W</t>
  </si>
  <si>
    <t>A126037658V</t>
  </si>
  <si>
    <t>A126005258L</t>
  </si>
  <si>
    <t>A126067466K</t>
  </si>
  <si>
    <t>A126036362R</t>
  </si>
  <si>
    <t>A126003314J</t>
  </si>
  <si>
    <t>A126065522F</t>
  </si>
  <si>
    <t>A126034418C</t>
  </si>
  <si>
    <t>A126005906X</t>
  </si>
  <si>
    <t>A126068114X</t>
  </si>
  <si>
    <t>A126037010C</t>
  </si>
  <si>
    <t>A126004610V</t>
  </si>
  <si>
    <t>A126066818K</t>
  </si>
  <si>
    <t>A126035714R</t>
  </si>
  <si>
    <t>A126003962F</t>
  </si>
  <si>
    <t>A126066170F</t>
  </si>
  <si>
    <t>A126035066C</t>
  </si>
  <si>
    <t>A126002666V</t>
  </si>
  <si>
    <t>A126064874T</t>
  </si>
  <si>
    <t>A126033770W</t>
  </si>
  <si>
    <t>A126002022L</t>
  </si>
  <si>
    <t>A126064230K</t>
  </si>
  <si>
    <t>A126033126J</t>
  </si>
  <si>
    <t>A126006558J</t>
  </si>
  <si>
    <t>A126068766F</t>
  </si>
  <si>
    <t>A126037662K</t>
  </si>
  <si>
    <t>A126005262C</t>
  </si>
  <si>
    <t>A126067470A</t>
  </si>
  <si>
    <t>A126036366X</t>
  </si>
  <si>
    <t>A126003318T</t>
  </si>
  <si>
    <t>A126065526R</t>
  </si>
  <si>
    <t>A126034422V</t>
  </si>
  <si>
    <t>A126005910R</t>
  </si>
  <si>
    <t>A126068118J</t>
  </si>
  <si>
    <t>A126037014L</t>
  </si>
  <si>
    <t>A126004614C</t>
  </si>
  <si>
    <t>A126066822A</t>
  </si>
  <si>
    <t>A126035718X</t>
  </si>
  <si>
    <t>A126003966R</t>
  </si>
  <si>
    <t>A126066174R</t>
  </si>
  <si>
    <t>A126035070V</t>
  </si>
  <si>
    <t>A126002670K</t>
  </si>
  <si>
    <t>A126064878A</t>
  </si>
  <si>
    <t>A126033774F</t>
  </si>
  <si>
    <t>A126001986L</t>
  </si>
  <si>
    <t>A126064194L</t>
  </si>
  <si>
    <t>A126033090T</t>
  </si>
  <si>
    <t>A126006522F</t>
  </si>
  <si>
    <t>A126068730C</t>
  </si>
  <si>
    <t>A126037626A</t>
  </si>
  <si>
    <t>A126005226V</t>
  </si>
  <si>
    <t>A126067434T</t>
  </si>
  <si>
    <t>A126036330W</t>
  </si>
  <si>
    <t>A126003282A</t>
  </si>
  <si>
    <t>A126065490X</t>
  </si>
  <si>
    <t>A126034386W</t>
  </si>
  <si>
    <t>A126005874T</t>
  </si>
  <si>
    <t>A126068082T</t>
  </si>
  <si>
    <t>A126036978L</t>
  </si>
  <si>
    <t>A126004578F</t>
  </si>
  <si>
    <t>A126066786C</t>
  </si>
  <si>
    <t>A126035682J</t>
  </si>
  <si>
    <t>A126003930L</t>
  </si>
  <si>
    <t>A126066138F</t>
  </si>
  <si>
    <t>A126035034K</t>
  </si>
  <si>
    <t>A126002634A</t>
  </si>
  <si>
    <t>A126064842X</t>
  </si>
  <si>
    <t>A126033738W</t>
  </si>
  <si>
    <t>A126001990C</t>
  </si>
  <si>
    <t>A126064198W</t>
  </si>
  <si>
    <t>A126033094A</t>
  </si>
  <si>
    <t>A126006526R</t>
  </si>
  <si>
    <t>A126068734L</t>
  </si>
  <si>
    <t>A126037630T</t>
  </si>
  <si>
    <t>A126005230K</t>
  </si>
  <si>
    <t>A126067438A</t>
  </si>
  <si>
    <t>A126036334F</t>
  </si>
  <si>
    <t>A126003286K</t>
  </si>
  <si>
    <t>A126065494J</t>
  </si>
  <si>
    <t>A126034390L</t>
  </si>
  <si>
    <t>A126004582W</t>
  </si>
  <si>
    <t>A126066790V</t>
  </si>
  <si>
    <t>A126035686T</t>
  </si>
  <si>
    <t>A126003934W</t>
  </si>
  <si>
    <t>A126066142W</t>
  </si>
  <si>
    <t>A126035038V</t>
  </si>
  <si>
    <t>A126002006L</t>
  </si>
  <si>
    <t>A126064214K</t>
  </si>
  <si>
    <t>A126033110R</t>
  </si>
  <si>
    <t>A126006542R</t>
  </si>
  <si>
    <t>A126068750L</t>
  </si>
  <si>
    <t>A126037646K</t>
  </si>
  <si>
    <t>A126005246C</t>
  </si>
  <si>
    <t>A126067454A</t>
  </si>
  <si>
    <t>A126036350F</t>
  </si>
  <si>
    <t>A126003302X</t>
  </si>
  <si>
    <t>A126065510W</t>
  </si>
  <si>
    <t>A126034406V</t>
  </si>
  <si>
    <t>A126004598R</t>
  </si>
  <si>
    <t>A126066806A</t>
  </si>
  <si>
    <t>A126035702F</t>
  </si>
  <si>
    <t>A126003950W</t>
  </si>
  <si>
    <t>A126066158R</t>
  </si>
  <si>
    <t>A126035054V</t>
  </si>
  <si>
    <t>A126001974C</t>
  </si>
  <si>
    <t>A126064182C</t>
  </si>
  <si>
    <t>A126033078A</t>
  </si>
  <si>
    <t>A126006510W</t>
  </si>
  <si>
    <t>A126068718L</t>
  </si>
  <si>
    <t>A126037614T</t>
  </si>
  <si>
    <t>A126005214K</t>
  </si>
  <si>
    <t>A126067422J</t>
  </si>
  <si>
    <t>Queensland ;  Had never worked before ;  &gt;&gt; Looked for both full-time and part-time work ;  &gt; Females ;</t>
  </si>
  <si>
    <t>Queensland ;  Had never worked before ;  &gt;&gt; Looked for only full-time work ;  Persons ;</t>
  </si>
  <si>
    <t>Queensland ;  Had never worked before ;  &gt;&gt; Looked for only full-time work ;  &gt; Males ;</t>
  </si>
  <si>
    <t>Queensland ;  Had never worked before ;  &gt;&gt; Looked for only full-time work ;  &gt; Females ;</t>
  </si>
  <si>
    <t>Queensland ;  Had never worked before ;  &gt;&gt; Waiting to start a full-time job ;  Persons ;</t>
  </si>
  <si>
    <t>Queensland ;  Had never worked before ;  &gt;&gt; Waiting to start a full-time job ;  &gt; Males ;</t>
  </si>
  <si>
    <t>Queensland ;  Had never worked before ;  &gt;&gt; Waiting to start a full-time job ;  &gt; Females ;</t>
  </si>
  <si>
    <t>Queensland ;  Had never worked before ;  &gt; Looked for part-time work ;  Persons ;</t>
  </si>
  <si>
    <t>Queensland ;  Had never worked before ;  &gt; Looked for part-time work ;  &gt; Males ;</t>
  </si>
  <si>
    <t>Queensland ;  Had never worked before ;  &gt; Looked for part-time work ;  &gt; Females ;</t>
  </si>
  <si>
    <t>Queensland ;  Had never worked before ;  &gt;&gt; Looked for only part-time work ;  Persons ;</t>
  </si>
  <si>
    <t>Queensland ;  Had never worked before ;  &gt;&gt; Looked for only part-time work ;  &gt; Males ;</t>
  </si>
  <si>
    <t>Queensland ;  Had never worked before ;  &gt;&gt; Looked for only part-time work ;  &gt; Females ;</t>
  </si>
  <si>
    <t>Queensland ;  Had never worked before ;  &gt;&gt; Waiting to start a part-time job ;  Persons ;</t>
  </si>
  <si>
    <t>Queensland ;  Had never worked before ;  &gt;&gt; Waiting to start a part-time job ;  &gt; Males ;</t>
  </si>
  <si>
    <t>Queensland ;  Had never worked before ;  &gt;&gt; Waiting to start a part-time job ;  &gt; Females ;</t>
  </si>
  <si>
    <t>Queensland ;  &gt; Waiting to start first job already obtained ;  Unemployed total ;  Persons ;</t>
  </si>
  <si>
    <t>Queensland ;  &gt; Waiting to start first job already obtained ;  Unemployed total ;  &gt; Males ;</t>
  </si>
  <si>
    <t>Queensland ;  &gt; Waiting to start first job already obtained ;  Unemployed total ;  &gt; Females ;</t>
  </si>
  <si>
    <t>Queensland ;  &gt; Waiting to start first job already obtained ;  &gt; Looked for full-time work ;  Persons ;</t>
  </si>
  <si>
    <t>Queensland ;  &gt; Waiting to start first job already obtained ;  &gt; Looked for full-time work ;  &gt; Males ;</t>
  </si>
  <si>
    <t>Queensland ;  &gt; Waiting to start first job already obtained ;  &gt; Looked for full-time work ;  &gt; Females ;</t>
  </si>
  <si>
    <t>Queensland ;  &gt; Waiting to start first job already obtained ;  &gt;&gt; Looked for both full-time and part-time work ;  Persons ;</t>
  </si>
  <si>
    <t>Queensland ;  &gt; Waiting to start first job already obtained ;  &gt;&gt; Looked for both full-time and part-time work ;  &gt; Males ;</t>
  </si>
  <si>
    <t>Queensland ;  &gt; Waiting to start first job already obtained ;  &gt;&gt; Looked for both full-time and part-time work ;  &gt; Females ;</t>
  </si>
  <si>
    <t>Queensland ;  &gt; Waiting to start first job already obtained ;  &gt;&gt; Looked for only full-time work ;  Persons ;</t>
  </si>
  <si>
    <t>Queensland ;  &gt; Waiting to start first job already obtained ;  &gt;&gt; Looked for only full-time work ;  &gt; Males ;</t>
  </si>
  <si>
    <t>Queensland ;  &gt; Waiting to start first job already obtained ;  &gt;&gt; Looked for only full-time work ;  &gt; Females ;</t>
  </si>
  <si>
    <t>Queensland ;  &gt; Waiting to start first job already obtained ;  &gt;&gt; Waiting to start a full-time job ;  Persons ;</t>
  </si>
  <si>
    <t>Queensland ;  &gt; Waiting to start first job already obtained ;  &gt;&gt; Waiting to start a full-time job ;  &gt; Males ;</t>
  </si>
  <si>
    <t>Queensland ;  &gt; Waiting to start first job already obtained ;  &gt;&gt; Waiting to start a full-time job ;  &gt; Females ;</t>
  </si>
  <si>
    <t>Queensland ;  &gt; Waiting to start first job already obtained ;  &gt; Looked for part-time work ;  Persons ;</t>
  </si>
  <si>
    <t>Queensland ;  &gt; Waiting to start first job already obtained ;  &gt; Looked for part-time work ;  &gt; Males ;</t>
  </si>
  <si>
    <t>Queensland ;  &gt; Waiting to start first job already obtained ;  &gt; Looked for part-time work ;  &gt; Females ;</t>
  </si>
  <si>
    <t>Queensland ;  &gt; Waiting to start first job already obtained ;  &gt;&gt; Looked for only part-time work ;  Persons ;</t>
  </si>
  <si>
    <t>Queensland ;  &gt; Waiting to start first job already obtained ;  &gt;&gt; Looked for only part-time work ;  &gt; Males ;</t>
  </si>
  <si>
    <t>Queensland ;  &gt; Waiting to start first job already obtained ;  &gt;&gt; Looked for only part-time work ;  &gt; Females ;</t>
  </si>
  <si>
    <t>Queensland ;  &gt; Waiting to start first job already obtained ;  &gt;&gt; Waiting to start a part-time job ;  Persons ;</t>
  </si>
  <si>
    <t>Queensland ;  &gt; Waiting to start first job already obtained ;  &gt;&gt; Waiting to start a part-time job ;  &gt; Males ;</t>
  </si>
  <si>
    <t>Queensland ;  &gt; Waiting to start first job already obtained ;  &gt;&gt; Waiting to start a part-time job ;  &gt; Females ;</t>
  </si>
  <si>
    <t>Queensland ;  &gt; Looking for first job ;  Unemployed total ;  Persons ;</t>
  </si>
  <si>
    <t>Queensland ;  &gt; Looking for first job ;  Unemployed total ;  &gt; Males ;</t>
  </si>
  <si>
    <t>Queensland ;  &gt; Looking for first job ;  Unemployed total ;  &gt; Females ;</t>
  </si>
  <si>
    <t>Queensland ;  &gt; Looking for first job ;  &gt; Looked for full-time work ;  Persons ;</t>
  </si>
  <si>
    <t>Queensland ;  &gt; Looking for first job ;  &gt; Looked for full-time work ;  &gt; Males ;</t>
  </si>
  <si>
    <t>Queensland ;  &gt; Looking for first job ;  &gt; Looked for full-time work ;  &gt; Females ;</t>
  </si>
  <si>
    <t>Queensland ;  &gt; Looking for first job ;  &gt;&gt; Looked for both full-time and part-time work ;  Persons ;</t>
  </si>
  <si>
    <t>Queensland ;  &gt; Looking for first job ;  &gt;&gt; Looked for both full-time and part-time work ;  &gt; Males ;</t>
  </si>
  <si>
    <t>Queensland ;  &gt; Looking for first job ;  &gt;&gt; Looked for both full-time and part-time work ;  &gt; Females ;</t>
  </si>
  <si>
    <t>Queensland ;  &gt; Looking for first job ;  &gt;&gt; Looked for only full-time work ;  Persons ;</t>
  </si>
  <si>
    <t>Queensland ;  &gt; Looking for first job ;  &gt;&gt; Looked for only full-time work ;  &gt; Males ;</t>
  </si>
  <si>
    <t>Queensland ;  &gt; Looking for first job ;  &gt;&gt; Looked for only full-time work ;  &gt; Females ;</t>
  </si>
  <si>
    <t>Queensland ;  &gt; Looking for first job ;  &gt; Looked for part-time work ;  Persons ;</t>
  </si>
  <si>
    <t>Queensland ;  &gt; Looking for first job ;  &gt; Looked for part-time work ;  &gt; Males ;</t>
  </si>
  <si>
    <t>Queensland ;  &gt; Looking for first job ;  &gt; Looked for part-time work ;  &gt; Females ;</t>
  </si>
  <si>
    <t>Queensland ;  &gt; Looking for first job ;  &gt;&gt; Looked for only part-time work ;  Persons ;</t>
  </si>
  <si>
    <t>Queensland ;  &gt; Looking for first job ;  &gt;&gt; Looked for only part-time work ;  &gt; Males ;</t>
  </si>
  <si>
    <t>Queensland ;  &gt; Looking for first job ;  &gt;&gt; Looked for only part-time work ;  &gt; Females ;</t>
  </si>
  <si>
    <t>Queensland ;  Less than 1 year looking for work ;  Unemployed total ;  Persons ;</t>
  </si>
  <si>
    <t>Queensland ;  Less than 1 year looking for work ;  Unemployed total ;  &gt; Males ;</t>
  </si>
  <si>
    <t>Queensland ;  Less than 1 year looking for work ;  Unemployed total ;  &gt; Females ;</t>
  </si>
  <si>
    <t>Queensland ;  Less than 1 year looking for work ;  &gt; Looked for full-time work ;  Persons ;</t>
  </si>
  <si>
    <t>Queensland ;  Less than 1 year looking for work ;  &gt; Looked for full-time work ;  &gt; Males ;</t>
  </si>
  <si>
    <t>Queensland ;  Less than 1 year looking for work ;  &gt; Looked for full-time work ;  &gt; Females ;</t>
  </si>
  <si>
    <t>Queensland ;  Less than 1 year looking for work ;  &gt;&gt; Looked for both full-time and part-time work ;  Persons ;</t>
  </si>
  <si>
    <t>Queensland ;  Less than 1 year looking for work ;  &gt;&gt; Looked for both full-time and part-time work ;  &gt; Males ;</t>
  </si>
  <si>
    <t>Queensland ;  Less than 1 year looking for work ;  &gt;&gt; Looked for both full-time and part-time work ;  &gt; Females ;</t>
  </si>
  <si>
    <t>Queensland ;  Less than 1 year looking for work ;  &gt;&gt; Looked for only full-time work ;  Persons ;</t>
  </si>
  <si>
    <t>Queensland ;  Less than 1 year looking for work ;  &gt;&gt; Looked for only full-time work ;  &gt; Males ;</t>
  </si>
  <si>
    <t>Queensland ;  Less than 1 year looking for work ;  &gt;&gt; Looked for only full-time work ;  &gt; Females ;</t>
  </si>
  <si>
    <t>Queensland ;  Less than 1 year looking for work ;  &gt;&gt; Waiting to start a full-time job ;  Persons ;</t>
  </si>
  <si>
    <t>Queensland ;  Less than 1 year looking for work ;  &gt;&gt; Waiting to start a full-time job ;  &gt; Males ;</t>
  </si>
  <si>
    <t>Queensland ;  Less than 1 year looking for work ;  &gt;&gt; Waiting to start a full-time job ;  &gt; Females ;</t>
  </si>
  <si>
    <t>Queensland ;  Less than 1 year looking for work ;  &gt; Looked for part-time work ;  Persons ;</t>
  </si>
  <si>
    <t>Queensland ;  Less than 1 year looking for work ;  &gt; Looked for part-time work ;  &gt; Males ;</t>
  </si>
  <si>
    <t>Queensland ;  Less than 1 year looking for work ;  &gt; Looked for part-time work ;  &gt; Females ;</t>
  </si>
  <si>
    <t>Queensland ;  Less than 1 year looking for work ;  &gt;&gt; Looked for only part-time work ;  Persons ;</t>
  </si>
  <si>
    <t>Queensland ;  Less than 1 year looking for work ;  &gt;&gt; Looked for only part-time work ;  &gt; Males ;</t>
  </si>
  <si>
    <t>Queensland ;  Less than 1 year looking for work ;  &gt;&gt; Looked for only part-time work ;  &gt; Females ;</t>
  </si>
  <si>
    <t>Queensland ;  Less than 1 year looking for work ;  &gt;&gt; Waiting to start a part-time job ;  Persons ;</t>
  </si>
  <si>
    <t>Queensland ;  Less than 1 year looking for work ;  &gt;&gt; Waiting to start a part-time job ;  &gt; Males ;</t>
  </si>
  <si>
    <t>Queensland ;  Less than 1 year looking for work ;  &gt;&gt; Waiting to start a part-time job ;  &gt; Females ;</t>
  </si>
  <si>
    <t>Queensland ;  &gt; Less than 1 month looking for work ;  Unemployed total ;  Persons ;</t>
  </si>
  <si>
    <t>Queensland ;  &gt; Less than 1 month looking for work ;  Unemployed total ;  &gt; Males ;</t>
  </si>
  <si>
    <t>Queensland ;  &gt; Less than 1 month looking for work ;  Unemployed total ;  &gt; Females ;</t>
  </si>
  <si>
    <t>Queensland ;  &gt; Less than 1 month looking for work ;  &gt; Looked for full-time work ;  Persons ;</t>
  </si>
  <si>
    <t>Queensland ;  &gt; Less than 1 month looking for work ;  &gt; Looked for full-time work ;  &gt; Males ;</t>
  </si>
  <si>
    <t>Queensland ;  &gt; Less than 1 month looking for work ;  &gt; Looked for full-time work ;  &gt; Females ;</t>
  </si>
  <si>
    <t>Queensland ;  &gt; Less than 1 month looking for work ;  &gt;&gt; Looked for both full-time and part-time work ;  Persons ;</t>
  </si>
  <si>
    <t>Queensland ;  &gt; Less than 1 month looking for work ;  &gt;&gt; Looked for both full-time and part-time work ;  &gt; Males ;</t>
  </si>
  <si>
    <t>Queensland ;  &gt; Less than 1 month looking for work ;  &gt;&gt; Looked for both full-time and part-time work ;  &gt; Females ;</t>
  </si>
  <si>
    <t>Queensland ;  &gt; Less than 1 month looking for work ;  &gt;&gt; Looked for only full-time work ;  Persons ;</t>
  </si>
  <si>
    <t>Queensland ;  &gt; Less than 1 month looking for work ;  &gt;&gt; Looked for only full-time work ;  &gt; Males ;</t>
  </si>
  <si>
    <t>Queensland ;  &gt; Less than 1 month looking for work ;  &gt;&gt; Looked for only full-time work ;  &gt; Females ;</t>
  </si>
  <si>
    <t>Queensland ;  &gt; Less than 1 month looking for work ;  &gt;&gt; Waiting to start a full-time job ;  Persons ;</t>
  </si>
  <si>
    <t>Queensland ;  &gt; Less than 1 month looking for work ;  &gt;&gt; Waiting to start a full-time job ;  &gt; Males ;</t>
  </si>
  <si>
    <t>Queensland ;  &gt; Less than 1 month looking for work ;  &gt;&gt; Waiting to start a full-time job ;  &gt; Females ;</t>
  </si>
  <si>
    <t>Queensland ;  &gt; Less than 1 month looking for work ;  &gt; Looked for part-time work ;  Persons ;</t>
  </si>
  <si>
    <t>Queensland ;  &gt; Less than 1 month looking for work ;  &gt; Looked for part-time work ;  &gt; Males ;</t>
  </si>
  <si>
    <t>Queensland ;  &gt; Less than 1 month looking for work ;  &gt; Looked for part-time work ;  &gt; Females ;</t>
  </si>
  <si>
    <t>Queensland ;  &gt; Less than 1 month looking for work ;  &gt;&gt; Looked for only part-time work ;  Persons ;</t>
  </si>
  <si>
    <t>Queensland ;  &gt; Less than 1 month looking for work ;  &gt;&gt; Looked for only part-time work ;  &gt; Males ;</t>
  </si>
  <si>
    <t>Queensland ;  &gt; Less than 1 month looking for work ;  &gt;&gt; Looked for only part-time work ;  &gt; Females ;</t>
  </si>
  <si>
    <t>Queensland ;  &gt; Less than 1 month looking for work ;  &gt;&gt; Waiting to start a part-time job ;  Persons ;</t>
  </si>
  <si>
    <t>Queensland ;  &gt; Less than 1 month looking for work ;  &gt;&gt; Waiting to start a part-time job ;  &gt; Males ;</t>
  </si>
  <si>
    <t>Queensland ;  &gt; Less than 1 month looking for work ;  &gt;&gt; Waiting to start a part-time job ;  &gt; Females ;</t>
  </si>
  <si>
    <t>Queensland ;  &gt; 1-3 months looking for work ;  Unemployed total ;  Persons ;</t>
  </si>
  <si>
    <t>Queensland ;  &gt; 1-3 months looking for work ;  Unemployed total ;  &gt; Males ;</t>
  </si>
  <si>
    <t>Queensland ;  &gt; 1-3 months looking for work ;  Unemployed total ;  &gt; Females ;</t>
  </si>
  <si>
    <t>Queensland ;  &gt; 1-3 months looking for work ;  &gt; Looked for full-time work ;  Persons ;</t>
  </si>
  <si>
    <t>Queensland ;  &gt; 1-3 months looking for work ;  &gt; Looked for full-time work ;  &gt; Males ;</t>
  </si>
  <si>
    <t>Queensland ;  &gt; 1-3 months looking for work ;  &gt; Looked for full-time work ;  &gt; Females ;</t>
  </si>
  <si>
    <t>Queensland ;  &gt; 1-3 months looking for work ;  &gt;&gt; Looked for both full-time and part-time work ;  Persons ;</t>
  </si>
  <si>
    <t>Queensland ;  &gt; 1-3 months looking for work ;  &gt;&gt; Looked for both full-time and part-time work ;  &gt; Males ;</t>
  </si>
  <si>
    <t>Queensland ;  &gt; 1-3 months looking for work ;  &gt;&gt; Looked for both full-time and part-time work ;  &gt; Females ;</t>
  </si>
  <si>
    <t>Queensland ;  &gt; 1-3 months looking for work ;  &gt;&gt; Looked for only full-time work ;  Persons ;</t>
  </si>
  <si>
    <t>Queensland ;  &gt; 1-3 months looking for work ;  &gt;&gt; Looked for only full-time work ;  &gt; Males ;</t>
  </si>
  <si>
    <t>Queensland ;  &gt; 1-3 months looking for work ;  &gt;&gt; Looked for only full-time work ;  &gt; Females ;</t>
  </si>
  <si>
    <t>Queensland ;  &gt; 1-3 months looking for work ;  &gt;&gt; Waiting to start a full-time job ;  Persons ;</t>
  </si>
  <si>
    <t>Queensland ;  &gt; 1-3 months looking for work ;  &gt;&gt; Waiting to start a full-time job ;  &gt; Males ;</t>
  </si>
  <si>
    <t>Queensland ;  &gt; 1-3 months looking for work ;  &gt;&gt; Waiting to start a full-time job ;  &gt; Females ;</t>
  </si>
  <si>
    <t>Queensland ;  &gt; 1-3 months looking for work ;  &gt; Looked for part-time work ;  Persons ;</t>
  </si>
  <si>
    <t>Queensland ;  &gt; 1-3 months looking for work ;  &gt; Looked for part-time work ;  &gt; Males ;</t>
  </si>
  <si>
    <t>Queensland ;  &gt; 1-3 months looking for work ;  &gt; Looked for part-time work ;  &gt; Females ;</t>
  </si>
  <si>
    <t>Queensland ;  &gt; 1-3 months looking for work ;  &gt;&gt; Looked for only part-time work ;  Persons ;</t>
  </si>
  <si>
    <t>Queensland ;  &gt; 1-3 months looking for work ;  &gt;&gt; Looked for only part-time work ;  &gt; Males ;</t>
  </si>
  <si>
    <t>Queensland ;  &gt; 1-3 months looking for work ;  &gt;&gt; Looked for only part-time work ;  &gt; Females ;</t>
  </si>
  <si>
    <t>Queensland ;  &gt; 1-3 months looking for work ;  &gt;&gt; Waiting to start a part-time job ;  Persons ;</t>
  </si>
  <si>
    <t>Queensland ;  &gt; 1-3 months looking for work ;  &gt;&gt; Waiting to start a part-time job ;  &gt; Males ;</t>
  </si>
  <si>
    <t>Queensland ;  &gt; 1-3 months looking for work ;  &gt;&gt; Waiting to start a part-time job ;  &gt; Females ;</t>
  </si>
  <si>
    <t>Queensland ;  &gt; 3-6 months looking for work ;  Unemployed total ;  Persons ;</t>
  </si>
  <si>
    <t>Queensland ;  &gt; 3-6 months looking for work ;  Unemployed total ;  &gt; Males ;</t>
  </si>
  <si>
    <t>Queensland ;  &gt; 3-6 months looking for work ;  Unemployed total ;  &gt; Females ;</t>
  </si>
  <si>
    <t>Queensland ;  &gt; 3-6 months looking for work ;  &gt; Looked for full-time work ;  Persons ;</t>
  </si>
  <si>
    <t>Queensland ;  &gt; 3-6 months looking for work ;  &gt; Looked for full-time work ;  &gt; Males ;</t>
  </si>
  <si>
    <t>Queensland ;  &gt; 3-6 months looking for work ;  &gt; Looked for full-time work ;  &gt; Females ;</t>
  </si>
  <si>
    <t>Queensland ;  &gt; 3-6 months looking for work ;  &gt;&gt; Looked for both full-time and part-time work ;  Persons ;</t>
  </si>
  <si>
    <t>Queensland ;  &gt; 3-6 months looking for work ;  &gt;&gt; Looked for both full-time and part-time work ;  &gt; Males ;</t>
  </si>
  <si>
    <t>Queensland ;  &gt; 3-6 months looking for work ;  &gt;&gt; Looked for both full-time and part-time work ;  &gt; Females ;</t>
  </si>
  <si>
    <t>Queensland ;  &gt; 3-6 months looking for work ;  &gt;&gt; Looked for only full-time work ;  Persons ;</t>
  </si>
  <si>
    <t>Queensland ;  &gt; 3-6 months looking for work ;  &gt;&gt; Looked for only full-time work ;  &gt; Males ;</t>
  </si>
  <si>
    <t>Queensland ;  &gt; 3-6 months looking for work ;  &gt;&gt; Looked for only full-time work ;  &gt; Females ;</t>
  </si>
  <si>
    <t>Queensland ;  &gt; 3-6 months looking for work ;  &gt;&gt; Waiting to start a full-time job ;  Persons ;</t>
  </si>
  <si>
    <t>Queensland ;  &gt; 3-6 months looking for work ;  &gt;&gt; Waiting to start a full-time job ;  &gt; Males ;</t>
  </si>
  <si>
    <t>Queensland ;  &gt; 3-6 months looking for work ;  &gt;&gt; Waiting to start a full-time job ;  &gt; Females ;</t>
  </si>
  <si>
    <t>Queensland ;  &gt; 3-6 months looking for work ;  &gt; Looked for part-time work ;  Persons ;</t>
  </si>
  <si>
    <t>Queensland ;  &gt; 3-6 months looking for work ;  &gt; Looked for part-time work ;  &gt; Males ;</t>
  </si>
  <si>
    <t>Queensland ;  &gt; 3-6 months looking for work ;  &gt; Looked for part-time work ;  &gt; Females ;</t>
  </si>
  <si>
    <t>Queensland ;  &gt; 3-6 months looking for work ;  &gt;&gt; Looked for only part-time work ;  Persons ;</t>
  </si>
  <si>
    <t>Queensland ;  &gt; 3-6 months looking for work ;  &gt;&gt; Looked for only part-time work ;  &gt; Males ;</t>
  </si>
  <si>
    <t>Queensland ;  &gt; 3-6 months looking for work ;  &gt;&gt; Looked for only part-time work ;  &gt; Females ;</t>
  </si>
  <si>
    <t>Queensland ;  &gt; 3-6 months looking for work ;  &gt;&gt; Waiting to start a part-time job ;  Persons ;</t>
  </si>
  <si>
    <t>Queensland ;  &gt; 3-6 months looking for work ;  &gt;&gt; Waiting to start a part-time job ;  &gt; Males ;</t>
  </si>
  <si>
    <t>Queensland ;  &gt; 3-6 months looking for work ;  &gt;&gt; Waiting to start a part-time job ;  &gt; Females ;</t>
  </si>
  <si>
    <t>Queensland ;  &gt; 6-12 months looking for work ;  Unemployed total ;  Persons ;</t>
  </si>
  <si>
    <t>Queensland ;  &gt; 6-12 months looking for work ;  Unemployed total ;  &gt; Males ;</t>
  </si>
  <si>
    <t>Queensland ;  &gt; 6-12 months looking for work ;  Unemployed total ;  &gt; Females ;</t>
  </si>
  <si>
    <t>Queensland ;  &gt; 6-12 months looking for work ;  &gt; Looked for full-time work ;  Persons ;</t>
  </si>
  <si>
    <t>Queensland ;  &gt; 6-12 months looking for work ;  &gt; Looked for full-time work ;  &gt; Males ;</t>
  </si>
  <si>
    <t>Queensland ;  &gt; 6-12 months looking for work ;  &gt; Looked for full-time work ;  &gt; Females ;</t>
  </si>
  <si>
    <t>Queensland ;  &gt; 6-12 months looking for work ;  &gt;&gt; Looked for both full-time and part-time work ;  Persons ;</t>
  </si>
  <si>
    <t>Queensland ;  &gt; 6-12 months looking for work ;  &gt;&gt; Looked for both full-time and part-time work ;  &gt; Males ;</t>
  </si>
  <si>
    <t>Queensland ;  &gt; 6-12 months looking for work ;  &gt;&gt; Looked for both full-time and part-time work ;  &gt; Females ;</t>
  </si>
  <si>
    <t>Queensland ;  &gt; 6-12 months looking for work ;  &gt;&gt; Looked for only full-time work ;  Persons ;</t>
  </si>
  <si>
    <t>Queensland ;  &gt; 6-12 months looking for work ;  &gt;&gt; Looked for only full-time work ;  &gt; Males ;</t>
  </si>
  <si>
    <t>Queensland ;  &gt; 6-12 months looking for work ;  &gt;&gt; Looked for only full-time work ;  &gt; Females ;</t>
  </si>
  <si>
    <t>Queensland ;  &gt; 6-12 months looking for work ;  &gt;&gt; Waiting to start a full-time job ;  Persons ;</t>
  </si>
  <si>
    <t>Queensland ;  &gt; 6-12 months looking for work ;  &gt;&gt; Waiting to start a full-time job ;  &gt; Males ;</t>
  </si>
  <si>
    <t>Queensland ;  &gt; 6-12 months looking for work ;  &gt;&gt; Waiting to start a full-time job ;  &gt; Females ;</t>
  </si>
  <si>
    <t>Queensland ;  &gt; 6-12 months looking for work ;  &gt; Looked for part-time work ;  Persons ;</t>
  </si>
  <si>
    <t>Queensland ;  &gt; 6-12 months looking for work ;  &gt; Looked for part-time work ;  &gt; Males ;</t>
  </si>
  <si>
    <t>Queensland ;  &gt; 6-12 months looking for work ;  &gt; Looked for part-time work ;  &gt; Females ;</t>
  </si>
  <si>
    <t>Queensland ;  &gt; 6-12 months looking for work ;  &gt;&gt; Looked for only part-time work ;  Persons ;</t>
  </si>
  <si>
    <t>Queensland ;  &gt; 6-12 months looking for work ;  &gt;&gt; Looked for only part-time work ;  &gt; Males ;</t>
  </si>
  <si>
    <t>Queensland ;  &gt; 6-12 months looking for work ;  &gt;&gt; Looked for only part-time work ;  &gt; Females ;</t>
  </si>
  <si>
    <t>Queensland ;  &gt; 6-12 months looking for work ;  &gt;&gt; Waiting to start a part-time job ;  Persons ;</t>
  </si>
  <si>
    <t>Queensland ;  &gt; 6-12 months looking for work ;  &gt;&gt; Waiting to start a part-time job ;  &gt; Males ;</t>
  </si>
  <si>
    <t>Queensland ;  &gt; 6-12 months looking for work ;  &gt;&gt; Waiting to start a part-time job ;  &gt; Females ;</t>
  </si>
  <si>
    <t>Queensland ;  1-2 years looking for work ;  Unemployed total ;  Persons ;</t>
  </si>
  <si>
    <t>Queensland ;  1-2 years looking for work ;  Unemployed total ;  &gt; Males ;</t>
  </si>
  <si>
    <t>Queensland ;  1-2 years looking for work ;  Unemployed total ;  &gt; Females ;</t>
  </si>
  <si>
    <t>Queensland ;  1-2 years looking for work ;  &gt; Looked for full-time work ;  Persons ;</t>
  </si>
  <si>
    <t>Queensland ;  1-2 years looking for work ;  &gt; Looked for full-time work ;  &gt; Males ;</t>
  </si>
  <si>
    <t>Queensland ;  1-2 years looking for work ;  &gt; Looked for full-time work ;  &gt; Females ;</t>
  </si>
  <si>
    <t>Queensland ;  1-2 years looking for work ;  &gt;&gt; Looked for both full-time and part-time work ;  Persons ;</t>
  </si>
  <si>
    <t>Queensland ;  1-2 years looking for work ;  &gt;&gt; Looked for both full-time and part-time work ;  &gt; Males ;</t>
  </si>
  <si>
    <t>Queensland ;  1-2 years looking for work ;  &gt;&gt; Looked for both full-time and part-time work ;  &gt; Females ;</t>
  </si>
  <si>
    <t>Queensland ;  1-2 years looking for work ;  &gt;&gt; Looked for only full-time work ;  Persons ;</t>
  </si>
  <si>
    <t>Queensland ;  1-2 years looking for work ;  &gt;&gt; Looked for only full-time work ;  &gt; Males ;</t>
  </si>
  <si>
    <t>Queensland ;  1-2 years looking for work ;  &gt;&gt; Looked for only full-time work ;  &gt; Females ;</t>
  </si>
  <si>
    <t>Queensland ;  1-2 years looking for work ;  &gt;&gt; Waiting to start a full-time job ;  Persons ;</t>
  </si>
  <si>
    <t>Queensland ;  1-2 years looking for work ;  &gt;&gt; Waiting to start a full-time job ;  &gt; Males ;</t>
  </si>
  <si>
    <t>Queensland ;  1-2 years looking for work ;  &gt;&gt; Waiting to start a full-time job ;  &gt; Females ;</t>
  </si>
  <si>
    <t>Queensland ;  1-2 years looking for work ;  &gt; Looked for part-time work ;  Persons ;</t>
  </si>
  <si>
    <t>Queensland ;  1-2 years looking for work ;  &gt; Looked for part-time work ;  &gt; Males ;</t>
  </si>
  <si>
    <t>Queensland ;  1-2 years looking for work ;  &gt; Looked for part-time work ;  &gt; Females ;</t>
  </si>
  <si>
    <t>Queensland ;  1-2 years looking for work ;  &gt;&gt; Looked for only part-time work ;  Persons ;</t>
  </si>
  <si>
    <t>Queensland ;  1-2 years looking for work ;  &gt;&gt; Looked for only part-time work ;  &gt; Males ;</t>
  </si>
  <si>
    <t>Queensland ;  1-2 years looking for work ;  &gt;&gt; Looked for only part-time work ;  &gt; Females ;</t>
  </si>
  <si>
    <t>Queensland ;  1-2 years looking for work ;  &gt;&gt; Waiting to start a part-time job ;  Persons ;</t>
  </si>
  <si>
    <t>Queensland ;  1-2 years looking for work ;  &gt;&gt; Waiting to start a part-time job ;  &gt; Males ;</t>
  </si>
  <si>
    <t>Queensland ;  1-2 years looking for work ;  &gt;&gt; Waiting to start a part-time job ;  &gt; Females ;</t>
  </si>
  <si>
    <t>Queensland ;  2 years or more looking for work ;  Unemployed total ;  Persons ;</t>
  </si>
  <si>
    <t>Queensland ;  2 years or more looking for work ;  Unemployed total ;  &gt; Males ;</t>
  </si>
  <si>
    <t>Queensland ;  2 years or more looking for work ;  Unemployed total ;  &gt; Females ;</t>
  </si>
  <si>
    <t>Queensland ;  2 years or more looking for work ;  &gt; Looked for full-time work ;  Persons ;</t>
  </si>
  <si>
    <t>Queensland ;  2 years or more looking for work ;  &gt; Looked for full-time work ;  &gt; Males ;</t>
  </si>
  <si>
    <t>Queensland ;  2 years or more looking for work ;  &gt; Looked for full-time work ;  &gt; Females ;</t>
  </si>
  <si>
    <t>Queensland ;  2 years or more looking for work ;  &gt;&gt; Looked for both full-time and part-time work ;  Persons ;</t>
  </si>
  <si>
    <t>Queensland ;  2 years or more looking for work ;  &gt;&gt; Looked for both full-time and part-time work ;  &gt; Males ;</t>
  </si>
  <si>
    <t>Queensland ;  2 years or more looking for work ;  &gt;&gt; Looked for both full-time and part-time work ;  &gt; Females ;</t>
  </si>
  <si>
    <t>Queensland ;  2 years or more looking for work ;  &gt;&gt; Looked for only full-time work ;  Persons ;</t>
  </si>
  <si>
    <t>Queensland ;  2 years or more looking for work ;  &gt;&gt; Looked for only full-time work ;  &gt; Males ;</t>
  </si>
  <si>
    <t>Queensland ;  2 years or more looking for work ;  &gt;&gt; Looked for only full-time work ;  &gt; Females ;</t>
  </si>
  <si>
    <t>Queensland ;  2 years or more looking for work ;  &gt;&gt; Waiting to start a full-time job ;  Persons ;</t>
  </si>
  <si>
    <t>Queensland ;  2 years or more looking for work ;  &gt;&gt; Waiting to start a full-time job ;  &gt; Males ;</t>
  </si>
  <si>
    <t>Queensland ;  2 years or more looking for work ;  &gt;&gt; Waiting to start a full-time job ;  &gt; Females ;</t>
  </si>
  <si>
    <t>Queensland ;  2 years or more looking for work ;  &gt; Looked for part-time work ;  Persons ;</t>
  </si>
  <si>
    <t>Queensland ;  2 years or more looking for work ;  &gt; Looked for part-time work ;  &gt; Males ;</t>
  </si>
  <si>
    <t>Queensland ;  2 years or more looking for work ;  &gt; Looked for part-time work ;  &gt; Females ;</t>
  </si>
  <si>
    <t>Queensland ;  2 years or more looking for work ;  &gt;&gt; Looked for only part-time work ;  Persons ;</t>
  </si>
  <si>
    <t>Queensland ;  2 years or more looking for work ;  &gt;&gt; Looked for only part-time work ;  &gt; Males ;</t>
  </si>
  <si>
    <t>Queensland ;  2 years or more looking for work ;  &gt;&gt; Looked for only part-time work ;  &gt; Females ;</t>
  </si>
  <si>
    <t>Queensland ;  2 years or more looking for work ;  &gt;&gt; Waiting to start a part-time job ;  Persons ;</t>
  </si>
  <si>
    <t>Queensland ;  2 years or more looking for work ;  &gt;&gt; Waiting to start a part-time job ;  &gt; Males ;</t>
  </si>
  <si>
    <t>Queensland ;  2 years or more looking for work ;  &gt;&gt; Waiting to start a part-time job ;  &gt; Females ;</t>
  </si>
  <si>
    <t>South Australia ;  Unemployed total ;  Persons ;</t>
  </si>
  <si>
    <t>South Australia ;  Unemployed total ;  &gt; Males ;</t>
  </si>
  <si>
    <t>South Australia ;  Unemployed total ;  &gt; Females ;</t>
  </si>
  <si>
    <t>South Australia ;  &gt; Looked for full-time work ;  Persons ;</t>
  </si>
  <si>
    <t>South Australia ;  &gt; Looked for full-time work ;  &gt; Males ;</t>
  </si>
  <si>
    <t>South Australia ;  &gt; Looked for full-time work ;  &gt; Females ;</t>
  </si>
  <si>
    <t>South Australia ;  &gt;&gt; Looked for both full-time and part-time work ;  Persons ;</t>
  </si>
  <si>
    <t>South Australia ;  &gt;&gt; Looked for both full-time and part-time work ;  &gt; Males ;</t>
  </si>
  <si>
    <t>South Australia ;  &gt;&gt; Looked for both full-time and part-time work ;  &gt; Females ;</t>
  </si>
  <si>
    <t>South Australia ;  &gt;&gt; Looked for only full-time work ;  Persons ;</t>
  </si>
  <si>
    <t>South Australia ;  &gt;&gt; Looked for only full-time work ;  &gt; Males ;</t>
  </si>
  <si>
    <t>South Australia ;  &gt;&gt; Looked for only full-time work ;  &gt; Females ;</t>
  </si>
  <si>
    <t>South Australia ;  &gt;&gt; Waiting to start a full-time job ;  Persons ;</t>
  </si>
  <si>
    <t>South Australia ;  &gt;&gt; Waiting to start a full-time job ;  &gt; Males ;</t>
  </si>
  <si>
    <t>South Australia ;  &gt;&gt; Waiting to start a full-time job ;  &gt; Females ;</t>
  </si>
  <si>
    <t>South Australia ;  &gt; Looked for part-time work ;  Persons ;</t>
  </si>
  <si>
    <t>South Australia ;  &gt; Looked for part-time work ;  &gt; Males ;</t>
  </si>
  <si>
    <t>South Australia ;  &gt; Looked for part-time work ;  &gt; Females ;</t>
  </si>
  <si>
    <t>South Australia ;  &gt;&gt; Looked for only part-time work ;  Persons ;</t>
  </si>
  <si>
    <t>South Australia ;  &gt;&gt; Looked for only part-time work ;  &gt; Males ;</t>
  </si>
  <si>
    <t>South Australia ;  &gt;&gt; Looked for only part-time work ;  &gt; Females ;</t>
  </si>
  <si>
    <t>South Australia ;  &gt;&gt; Waiting to start a part-time job ;  Persons ;</t>
  </si>
  <si>
    <t>South Australia ;  &gt;&gt; Waiting to start a part-time job ;  &gt; Males ;</t>
  </si>
  <si>
    <t>South Australia ;  &gt;&gt; Waiting to start a part-time job ;  &gt; Females ;</t>
  </si>
  <si>
    <t>A126036318F</t>
  </si>
  <si>
    <t>A126003270T</t>
  </si>
  <si>
    <t>A126065478J</t>
  </si>
  <si>
    <t>A126034374L</t>
  </si>
  <si>
    <t>A126005862J</t>
  </si>
  <si>
    <t>A126068070J</t>
  </si>
  <si>
    <t>A126036966C</t>
  </si>
  <si>
    <t>A126004566W</t>
  </si>
  <si>
    <t>A126066774V</t>
  </si>
  <si>
    <t>A126035670X</t>
  </si>
  <si>
    <t>A126003918W</t>
  </si>
  <si>
    <t>A126066126W</t>
  </si>
  <si>
    <t>A126035022A</t>
  </si>
  <si>
    <t>A126002622T</t>
  </si>
  <si>
    <t>A126064830R</t>
  </si>
  <si>
    <t>A126033726L</t>
  </si>
  <si>
    <t>A126002026W</t>
  </si>
  <si>
    <t>A126064234V</t>
  </si>
  <si>
    <t>A126033130X</t>
  </si>
  <si>
    <t>A126006562X</t>
  </si>
  <si>
    <t>A126068770W</t>
  </si>
  <si>
    <t>A126037666V</t>
  </si>
  <si>
    <t>A126005266L</t>
  </si>
  <si>
    <t>A126067474K</t>
  </si>
  <si>
    <t>A126036370R</t>
  </si>
  <si>
    <t>A126003322J</t>
  </si>
  <si>
    <t>A126065530F</t>
  </si>
  <si>
    <t>A126034426C</t>
  </si>
  <si>
    <t>A126005914X</t>
  </si>
  <si>
    <t>A126068122X</t>
  </si>
  <si>
    <t>A126037018W</t>
  </si>
  <si>
    <t>A126004618L</t>
  </si>
  <si>
    <t>A126066826K</t>
  </si>
  <si>
    <t>A126035722R</t>
  </si>
  <si>
    <t>A126003970F</t>
  </si>
  <si>
    <t>A126066178X</t>
  </si>
  <si>
    <t>A126035074C</t>
  </si>
  <si>
    <t>A126002674V</t>
  </si>
  <si>
    <t>A126064882T</t>
  </si>
  <si>
    <t>A126033778R</t>
  </si>
  <si>
    <t>A126002010C</t>
  </si>
  <si>
    <t>A126064218V</t>
  </si>
  <si>
    <t>A126033114X</t>
  </si>
  <si>
    <t>A126006546X</t>
  </si>
  <si>
    <t>A126068754W</t>
  </si>
  <si>
    <t>A126037650A</t>
  </si>
  <si>
    <t>A126005250V</t>
  </si>
  <si>
    <t>A126067458K</t>
  </si>
  <si>
    <t>A126036354R</t>
  </si>
  <si>
    <t>A126003306J</t>
  </si>
  <si>
    <t>A126065514F</t>
  </si>
  <si>
    <t>A126034410K</t>
  </si>
  <si>
    <t>A126004602V</t>
  </si>
  <si>
    <t>A126066810T</t>
  </si>
  <si>
    <t>A126035706R</t>
  </si>
  <si>
    <t>A126003954F</t>
  </si>
  <si>
    <t>A126066162F</t>
  </si>
  <si>
    <t>A126035058C</t>
  </si>
  <si>
    <t>A126002030L</t>
  </si>
  <si>
    <t>A126064238C</t>
  </si>
  <si>
    <t>A126033134J</t>
  </si>
  <si>
    <t>A126006566J</t>
  </si>
  <si>
    <t>A126068774F</t>
  </si>
  <si>
    <t>A126037670K</t>
  </si>
  <si>
    <t>A126005270C</t>
  </si>
  <si>
    <t>A126067478V</t>
  </si>
  <si>
    <t>A126036374X</t>
  </si>
  <si>
    <t>A126003326T</t>
  </si>
  <si>
    <t>A126065534R</t>
  </si>
  <si>
    <t>A126034430V</t>
  </si>
  <si>
    <t>A126005918J</t>
  </si>
  <si>
    <t>A126068126J</t>
  </si>
  <si>
    <t>A126037022L</t>
  </si>
  <si>
    <t>A126004622C</t>
  </si>
  <si>
    <t>A126066830A</t>
  </si>
  <si>
    <t>A126035726X</t>
  </si>
  <si>
    <t>A126003974R</t>
  </si>
  <si>
    <t>A126066182R</t>
  </si>
  <si>
    <t>A126035078L</t>
  </si>
  <si>
    <t>A126002678C</t>
  </si>
  <si>
    <t>A126064886A</t>
  </si>
  <si>
    <t>A126033782F</t>
  </si>
  <si>
    <t>A126001978L</t>
  </si>
  <si>
    <t>A126064186L</t>
  </si>
  <si>
    <t>A126033082T</t>
  </si>
  <si>
    <t>A126006514F</t>
  </si>
  <si>
    <t>A126068722C</t>
  </si>
  <si>
    <t>A126037618A</t>
  </si>
  <si>
    <t>A126005218V</t>
  </si>
  <si>
    <t>A126067426T</t>
  </si>
  <si>
    <t>A126036322W</t>
  </si>
  <si>
    <t>A126003274A</t>
  </si>
  <si>
    <t>A126065482X</t>
  </si>
  <si>
    <t>A126034378W</t>
  </si>
  <si>
    <t>A126005866T</t>
  </si>
  <si>
    <t>A126068074T</t>
  </si>
  <si>
    <t>A126036970V</t>
  </si>
  <si>
    <t>A126004570L</t>
  </si>
  <si>
    <t>A126066778C</t>
  </si>
  <si>
    <t>A126035674J</t>
  </si>
  <si>
    <t>A126003922L</t>
  </si>
  <si>
    <t>A126066130L</t>
  </si>
  <si>
    <t>A126035026K</t>
  </si>
  <si>
    <t>A126002626A</t>
  </si>
  <si>
    <t>A126064834X</t>
  </si>
  <si>
    <t>A126033730C</t>
  </si>
  <si>
    <t>A126001962V</t>
  </si>
  <si>
    <t>A126064170V</t>
  </si>
  <si>
    <t>A126033066T</t>
  </si>
  <si>
    <t>A126006498T</t>
  </si>
  <si>
    <t>A126068706C</t>
  </si>
  <si>
    <t>A126037602J</t>
  </si>
  <si>
    <t>A126005202A</t>
  </si>
  <si>
    <t>A126067410X</t>
  </si>
  <si>
    <t>A126036306W</t>
  </si>
  <si>
    <t>A126003258A</t>
  </si>
  <si>
    <t>A126065466X</t>
  </si>
  <si>
    <t>A126034362C</t>
  </si>
  <si>
    <t>A126005850X</t>
  </si>
  <si>
    <t>A126068058T</t>
  </si>
  <si>
    <t>A126036954V</t>
  </si>
  <si>
    <t>A126004554L</t>
  </si>
  <si>
    <t>A126066762K</t>
  </si>
  <si>
    <t>A126035658J</t>
  </si>
  <si>
    <t>A126003906L</t>
  </si>
  <si>
    <t>A126066114L</t>
  </si>
  <si>
    <t>A126035010T</t>
  </si>
  <si>
    <t>A126002610J</t>
  </si>
  <si>
    <t>A126064818X</t>
  </si>
  <si>
    <t>A126033714C</t>
  </si>
  <si>
    <t>A126001966C</t>
  </si>
  <si>
    <t>A126064174C</t>
  </si>
  <si>
    <t>A126033070J</t>
  </si>
  <si>
    <t>A126006502W</t>
  </si>
  <si>
    <t>A126068710V</t>
  </si>
  <si>
    <t>A126037606T</t>
  </si>
  <si>
    <t>A126005206K</t>
  </si>
  <si>
    <t>A126067414J</t>
  </si>
  <si>
    <t>A126036310L</t>
  </si>
  <si>
    <t>A126003262T</t>
  </si>
  <si>
    <t>A126065470R</t>
  </si>
  <si>
    <t>A126034366L</t>
  </si>
  <si>
    <t>A126005854J</t>
  </si>
  <si>
    <t>A126068062J</t>
  </si>
  <si>
    <t>A126036958C</t>
  </si>
  <si>
    <t>A126004558W</t>
  </si>
  <si>
    <t>A126066766V</t>
  </si>
  <si>
    <t>A126035662X</t>
  </si>
  <si>
    <t>A126003910C</t>
  </si>
  <si>
    <t>A126066118W</t>
  </si>
  <si>
    <t>A126035014A</t>
  </si>
  <si>
    <t>A126002614T</t>
  </si>
  <si>
    <t>A126064822R</t>
  </si>
  <si>
    <t>A126033718L</t>
  </si>
  <si>
    <t>A126001994L</t>
  </si>
  <si>
    <t>A126064202A</t>
  </si>
  <si>
    <t>A126033098K</t>
  </si>
  <si>
    <t>A126006530F</t>
  </si>
  <si>
    <t>A126068738W</t>
  </si>
  <si>
    <t>A126037634A</t>
  </si>
  <si>
    <t>A126005234V</t>
  </si>
  <si>
    <t>A126067442T</t>
  </si>
  <si>
    <t>A126036338R</t>
  </si>
  <si>
    <t>A126003290A</t>
  </si>
  <si>
    <t>A126065498T</t>
  </si>
  <si>
    <t>A126034394W</t>
  </si>
  <si>
    <t>A126005882T</t>
  </si>
  <si>
    <t>A126068090T</t>
  </si>
  <si>
    <t>A126036986L</t>
  </si>
  <si>
    <t>A126004586F</t>
  </si>
  <si>
    <t>A126066794C</t>
  </si>
  <si>
    <t>A126035690J</t>
  </si>
  <si>
    <t>A126003938F</t>
  </si>
  <si>
    <t>A126066146F</t>
  </si>
  <si>
    <t>A126035042K</t>
  </si>
  <si>
    <t>A126002642A</t>
  </si>
  <si>
    <t>A126064850X</t>
  </si>
  <si>
    <t>A126033746W</t>
  </si>
  <si>
    <t>A126001970V</t>
  </si>
  <si>
    <t>A126064178L</t>
  </si>
  <si>
    <t>A126033074T</t>
  </si>
  <si>
    <t>A126006506F</t>
  </si>
  <si>
    <t>A126068714C</t>
  </si>
  <si>
    <t>A126037610J</t>
  </si>
  <si>
    <t>A126005210A</t>
  </si>
  <si>
    <t>A126067418T</t>
  </si>
  <si>
    <t>A126036314W</t>
  </si>
  <si>
    <t>A126003266A</t>
  </si>
  <si>
    <t>A126065474X</t>
  </si>
  <si>
    <t>A126034370C</t>
  </si>
  <si>
    <t>A126005858T</t>
  </si>
  <si>
    <t>A126068066T</t>
  </si>
  <si>
    <t>A126036962V</t>
  </si>
  <si>
    <t>A126004562L</t>
  </si>
  <si>
    <t>A126066770K</t>
  </si>
  <si>
    <t>A126035666J</t>
  </si>
  <si>
    <t>A126003914L</t>
  </si>
  <si>
    <t>A126066122L</t>
  </si>
  <si>
    <t>A126035018K</t>
  </si>
  <si>
    <t>A126002618A</t>
  </si>
  <si>
    <t>A126064826X</t>
  </si>
  <si>
    <t>A126033722C</t>
  </si>
  <si>
    <t>A126001998W</t>
  </si>
  <si>
    <t>A126064206K</t>
  </si>
  <si>
    <t>A126033102R</t>
  </si>
  <si>
    <t>A126006534R</t>
  </si>
  <si>
    <t>A126068742L</t>
  </si>
  <si>
    <t>A126037638K</t>
  </si>
  <si>
    <t>A126005238C</t>
  </si>
  <si>
    <t>A126067446A</t>
  </si>
  <si>
    <t>A126036342F</t>
  </si>
  <si>
    <t>A126003294K</t>
  </si>
  <si>
    <t>A126065502W</t>
  </si>
  <si>
    <t>A126034398F</t>
  </si>
  <si>
    <t>A126005886A</t>
  </si>
  <si>
    <t>A126068094A</t>
  </si>
  <si>
    <t>A126036990C</t>
  </si>
  <si>
    <t>A126004590W</t>
  </si>
  <si>
    <t>A126066798L</t>
  </si>
  <si>
    <t>A126035694T</t>
  </si>
  <si>
    <t>A126003942W</t>
  </si>
  <si>
    <t>A126066150W</t>
  </si>
  <si>
    <t>A126035046V</t>
  </si>
  <si>
    <t>A126002646K</t>
  </si>
  <si>
    <t>A126064854J</t>
  </si>
  <si>
    <t>A126033750L</t>
  </si>
  <si>
    <t>A126002074R</t>
  </si>
  <si>
    <t>A126064282L</t>
  </si>
  <si>
    <t>A126033178K</t>
  </si>
  <si>
    <t>A126006610F</t>
  </si>
  <si>
    <t>A126068818W</t>
  </si>
  <si>
    <t>A126037714A</t>
  </si>
  <si>
    <t>A126005314V</t>
  </si>
  <si>
    <t>A126067522T</t>
  </si>
  <si>
    <t>A126036418R</t>
  </si>
  <si>
    <t>A126003370A</t>
  </si>
  <si>
    <t>A126065578T</t>
  </si>
  <si>
    <t>A126034474W</t>
  </si>
  <si>
    <t>A126005962T</t>
  </si>
  <si>
    <t>A126068170T</t>
  </si>
  <si>
    <t>A126037066R</t>
  </si>
  <si>
    <t>A126004666F</t>
  </si>
  <si>
    <t>A126066874C</t>
  </si>
  <si>
    <t>A126035770J</t>
  </si>
  <si>
    <t>A126004018J</t>
  </si>
  <si>
    <t>A126066226F</t>
  </si>
  <si>
    <t>A126035122K</t>
  </si>
  <si>
    <t>A126002722A</t>
  </si>
  <si>
    <t>A126064930X</t>
  </si>
  <si>
    <t>A126033826W</t>
  </si>
  <si>
    <t>South Australia ;  No job offers ;  Unemployed total ;  Persons ;</t>
  </si>
  <si>
    <t>South Australia ;  No job offers ;  Unemployed total ;  &gt; Males ;</t>
  </si>
  <si>
    <t>South Australia ;  No job offers ;  Unemployed total ;  &gt; Females ;</t>
  </si>
  <si>
    <t>South Australia ;  No job offers ;  &gt; Looked for full-time work ;  Persons ;</t>
  </si>
  <si>
    <t>South Australia ;  No job offers ;  &gt; Looked for full-time work ;  &gt; Males ;</t>
  </si>
  <si>
    <t>South Australia ;  No job offers ;  &gt; Looked for full-time work ;  &gt; Females ;</t>
  </si>
  <si>
    <t>South Australia ;  No job offers ;  &gt;&gt; Looked for both full-time and part-time work ;  Persons ;</t>
  </si>
  <si>
    <t>South Australia ;  No job offers ;  &gt;&gt; Looked for both full-time and part-time work ;  &gt; Males ;</t>
  </si>
  <si>
    <t>South Australia ;  No job offers ;  &gt;&gt; Looked for both full-time and part-time work ;  &gt; Females ;</t>
  </si>
  <si>
    <t>South Australia ;  No job offers ;  &gt;&gt; Looked for only full-time work ;  Persons ;</t>
  </si>
  <si>
    <t>South Australia ;  No job offers ;  &gt;&gt; Looked for only full-time work ;  &gt; Males ;</t>
  </si>
  <si>
    <t>South Australia ;  No job offers ;  &gt;&gt; Looked for only full-time work ;  &gt; Females ;</t>
  </si>
  <si>
    <t>South Australia ;  No job offers ;  &gt;&gt; Waiting to start a full-time job ;  Persons ;</t>
  </si>
  <si>
    <t>South Australia ;  No job offers ;  &gt;&gt; Waiting to start a full-time job ;  &gt; Males ;</t>
  </si>
  <si>
    <t>South Australia ;  No job offers ;  &gt;&gt; Waiting to start a full-time job ;  &gt; Females ;</t>
  </si>
  <si>
    <t>South Australia ;  No job offers ;  &gt; Looked for part-time work ;  Persons ;</t>
  </si>
  <si>
    <t>South Australia ;  No job offers ;  &gt; Looked for part-time work ;  &gt; Males ;</t>
  </si>
  <si>
    <t>South Australia ;  No job offers ;  &gt; Looked for part-time work ;  &gt; Females ;</t>
  </si>
  <si>
    <t>South Australia ;  No job offers ;  &gt;&gt; Looked for only part-time work ;  Persons ;</t>
  </si>
  <si>
    <t>South Australia ;  No job offers ;  &gt;&gt; Looked for only part-time work ;  &gt; Males ;</t>
  </si>
  <si>
    <t>South Australia ;  No job offers ;  &gt;&gt; Looked for only part-time work ;  &gt; Females ;</t>
  </si>
  <si>
    <t>South Australia ;  No job offers ;  &gt;&gt; Waiting to start a part-time job ;  Persons ;</t>
  </si>
  <si>
    <t>South Australia ;  No job offers ;  &gt;&gt; Waiting to start a part-time job ;  &gt; Males ;</t>
  </si>
  <si>
    <t>South Australia ;  No job offers ;  &gt;&gt; Waiting to start a part-time job ;  &gt; Females ;</t>
  </si>
  <si>
    <t>South Australia ;  One job offer ;  Unemployed total ;  Persons ;</t>
  </si>
  <si>
    <t>South Australia ;  One job offer ;  Unemployed total ;  &gt; Males ;</t>
  </si>
  <si>
    <t>South Australia ;  One job offer ;  Unemployed total ;  &gt; Females ;</t>
  </si>
  <si>
    <t>South Australia ;  One job offer ;  &gt; Looked for full-time work ;  Persons ;</t>
  </si>
  <si>
    <t>South Australia ;  One job offer ;  &gt; Looked for full-time work ;  &gt; Males ;</t>
  </si>
  <si>
    <t>South Australia ;  One job offer ;  &gt; Looked for full-time work ;  &gt; Females ;</t>
  </si>
  <si>
    <t>South Australia ;  One job offer ;  &gt;&gt; Looked for both full-time and part-time work ;  Persons ;</t>
  </si>
  <si>
    <t>South Australia ;  One job offer ;  &gt;&gt; Looked for both full-time and part-time work ;  &gt; Males ;</t>
  </si>
  <si>
    <t>South Australia ;  One job offer ;  &gt;&gt; Looked for both full-time and part-time work ;  &gt; Females ;</t>
  </si>
  <si>
    <t>South Australia ;  One job offer ;  &gt;&gt; Looked for only full-time work ;  Persons ;</t>
  </si>
  <si>
    <t>South Australia ;  One job offer ;  &gt;&gt; Looked for only full-time work ;  &gt; Males ;</t>
  </si>
  <si>
    <t>South Australia ;  One job offer ;  &gt;&gt; Looked for only full-time work ;  &gt; Females ;</t>
  </si>
  <si>
    <t>South Australia ;  One job offer ;  &gt;&gt; Waiting to start a full-time job ;  Persons ;</t>
  </si>
  <si>
    <t>South Australia ;  One job offer ;  &gt;&gt; Waiting to start a full-time job ;  &gt; Males ;</t>
  </si>
  <si>
    <t>South Australia ;  One job offer ;  &gt;&gt; Waiting to start a full-time job ;  &gt; Females ;</t>
  </si>
  <si>
    <t>South Australia ;  One job offer ;  &gt; Looked for part-time work ;  Persons ;</t>
  </si>
  <si>
    <t>South Australia ;  One job offer ;  &gt; Looked for part-time work ;  &gt; Males ;</t>
  </si>
  <si>
    <t>South Australia ;  One job offer ;  &gt; Looked for part-time work ;  &gt; Females ;</t>
  </si>
  <si>
    <t>South Australia ;  One job offer ;  &gt;&gt; Looked for only part-time work ;  Persons ;</t>
  </si>
  <si>
    <t>South Australia ;  One job offer ;  &gt;&gt; Looked for only part-time work ;  &gt; Males ;</t>
  </si>
  <si>
    <t>South Australia ;  One job offer ;  &gt;&gt; Looked for only part-time work ;  &gt; Females ;</t>
  </si>
  <si>
    <t>South Australia ;  One job offer ;  &gt;&gt; Waiting to start a part-time job ;  Persons ;</t>
  </si>
  <si>
    <t>South Australia ;  One job offer ;  &gt;&gt; Waiting to start a part-time job ;  &gt; Males ;</t>
  </si>
  <si>
    <t>South Australia ;  One job offer ;  &gt;&gt; Waiting to start a part-time job ;  &gt; Females ;</t>
  </si>
  <si>
    <t>South Australia ;  Two or more job offers ;  Unemployed total ;  Persons ;</t>
  </si>
  <si>
    <t>South Australia ;  Two or more job offers ;  Unemployed total ;  &gt; Males ;</t>
  </si>
  <si>
    <t>South Australia ;  Two or more job offers ;  Unemployed total ;  &gt; Females ;</t>
  </si>
  <si>
    <t>South Australia ;  Two or more job offers ;  &gt; Looked for full-time work ;  Persons ;</t>
  </si>
  <si>
    <t>South Australia ;  Two or more job offers ;  &gt; Looked for full-time work ;  &gt; Males ;</t>
  </si>
  <si>
    <t>South Australia ;  Two or more job offers ;  &gt; Looked for full-time work ;  &gt; Females ;</t>
  </si>
  <si>
    <t>South Australia ;  Two or more job offers ;  &gt;&gt; Looked for both full-time and part-time work ;  Persons ;</t>
  </si>
  <si>
    <t>South Australia ;  Two or more job offers ;  &gt;&gt; Looked for both full-time and part-time work ;  &gt; Males ;</t>
  </si>
  <si>
    <t>South Australia ;  Two or more job offers ;  &gt;&gt; Looked for both full-time and part-time work ;  &gt; Females ;</t>
  </si>
  <si>
    <t>South Australia ;  Two or more job offers ;  &gt;&gt; Looked for only full-time work ;  Persons ;</t>
  </si>
  <si>
    <t>South Australia ;  Two or more job offers ;  &gt;&gt; Looked for only full-time work ;  &gt; Males ;</t>
  </si>
  <si>
    <t>South Australia ;  Two or more job offers ;  &gt;&gt; Looked for only full-time work ;  &gt; Females ;</t>
  </si>
  <si>
    <t>South Australia ;  Two or more job offers ;  &gt;&gt; Waiting to start a full-time job ;  Persons ;</t>
  </si>
  <si>
    <t>South Australia ;  Two or more job offers ;  &gt;&gt; Waiting to start a full-time job ;  &gt; Males ;</t>
  </si>
  <si>
    <t>South Australia ;  Two or more job offers ;  &gt;&gt; Waiting to start a full-time job ;  &gt; Females ;</t>
  </si>
  <si>
    <t>South Australia ;  Two or more job offers ;  &gt; Looked for part-time work ;  Persons ;</t>
  </si>
  <si>
    <t>South Australia ;  Two or more job offers ;  &gt; Looked for part-time work ;  &gt; Males ;</t>
  </si>
  <si>
    <t>South Australia ;  Two or more job offers ;  &gt; Looked for part-time work ;  &gt; Females ;</t>
  </si>
  <si>
    <t>South Australia ;  Two or more job offers ;  &gt;&gt; Looked for only part-time work ;  Persons ;</t>
  </si>
  <si>
    <t>South Australia ;  Two or more job offers ;  &gt;&gt; Looked for only part-time work ;  &gt; Males ;</t>
  </si>
  <si>
    <t>South Australia ;  Two or more job offers ;  &gt;&gt; Looked for only part-time work ;  &gt; Females ;</t>
  </si>
  <si>
    <t>South Australia ;  Two or more job offers ;  &gt;&gt; Waiting to start a part-time job ;  Persons ;</t>
  </si>
  <si>
    <t>South Australia ;  Two or more job offers ;  &gt;&gt; Waiting to start a part-time job ;  &gt; Males ;</t>
  </si>
  <si>
    <t>South Australia ;  Two or more job offers ;  &gt;&gt; Waiting to start a part-time job ;  &gt; Females ;</t>
  </si>
  <si>
    <t>South Australia ;  Had worked before ;  Unemployed total ;  Persons ;</t>
  </si>
  <si>
    <t>South Australia ;  Had worked before ;  Unemployed total ;  &gt; Males ;</t>
  </si>
  <si>
    <t>South Australia ;  Had worked before ;  Unemployed total ;  &gt; Females ;</t>
  </si>
  <si>
    <t>South Australia ;  Had worked before ;  &gt; Looked for full-time work ;  Persons ;</t>
  </si>
  <si>
    <t>South Australia ;  Had worked before ;  &gt; Looked for full-time work ;  &gt; Males ;</t>
  </si>
  <si>
    <t>South Australia ;  Had worked before ;  &gt; Looked for full-time work ;  &gt; Females ;</t>
  </si>
  <si>
    <t>South Australia ;  Had worked before ;  &gt;&gt; Looked for both full-time and part-time work ;  Persons ;</t>
  </si>
  <si>
    <t>South Australia ;  Had worked before ;  &gt;&gt; Looked for both full-time and part-time work ;  &gt; Males ;</t>
  </si>
  <si>
    <t>South Australia ;  Had worked before ;  &gt;&gt; Looked for both full-time and part-time work ;  &gt; Females ;</t>
  </si>
  <si>
    <t>South Australia ;  Had worked before ;  &gt;&gt; Looked for only full-time work ;  Persons ;</t>
  </si>
  <si>
    <t>South Australia ;  Had worked before ;  &gt;&gt; Looked for only full-time work ;  &gt; Males ;</t>
  </si>
  <si>
    <t>South Australia ;  Had worked before ;  &gt;&gt; Looked for only full-time work ;  &gt; Females ;</t>
  </si>
  <si>
    <t>South Australia ;  Had worked before ;  &gt;&gt; Waiting to start a full-time job ;  Persons ;</t>
  </si>
  <si>
    <t>South Australia ;  Had worked before ;  &gt;&gt; Waiting to start a full-time job ;  &gt; Males ;</t>
  </si>
  <si>
    <t>South Australia ;  Had worked before ;  &gt;&gt; Waiting to start a full-time job ;  &gt; Females ;</t>
  </si>
  <si>
    <t>South Australia ;  Had worked before ;  &gt; Looked for part-time work ;  Persons ;</t>
  </si>
  <si>
    <t>South Australia ;  Had worked before ;  &gt; Looked for part-time work ;  &gt; Males ;</t>
  </si>
  <si>
    <t>South Australia ;  Had worked before ;  &gt; Looked for part-time work ;  &gt; Females ;</t>
  </si>
  <si>
    <t>South Australia ;  Had worked before ;  &gt;&gt; Looked for only part-time work ;  Persons ;</t>
  </si>
  <si>
    <t>South Australia ;  Had worked before ;  &gt;&gt; Looked for only part-time work ;  &gt; Males ;</t>
  </si>
  <si>
    <t>South Australia ;  Had worked before ;  &gt;&gt; Looked for only part-time work ;  &gt; Females ;</t>
  </si>
  <si>
    <t>South Australia ;  Had worked before ;  &gt;&gt; Waiting to start a part-time job ;  Persons ;</t>
  </si>
  <si>
    <t>South Australia ;  Had worked before ;  &gt;&gt; Waiting to start a part-time job ;  &gt; Males ;</t>
  </si>
  <si>
    <t>South Australia ;  Had worked before ;  &gt;&gt; Waiting to start a part-time job ;  &gt; Females ;</t>
  </si>
  <si>
    <t>South Australia ;  &gt; Waiting to start or return to a job already obtained ;  Unemployed total ;  Persons ;</t>
  </si>
  <si>
    <t>South Australia ;  &gt; Waiting to start or return to a job already obtained ;  Unemployed total ;  &gt; Males ;</t>
  </si>
  <si>
    <t>South Australia ;  &gt; Waiting to start or return to a job already obtained ;  Unemployed total ;  &gt; Females ;</t>
  </si>
  <si>
    <t>South Australia ;  &gt; Waiting to start or return to a job already obtained ;  &gt; Looked for full-time work ;  Persons ;</t>
  </si>
  <si>
    <t>South Australia ;  &gt; Waiting to start or return to a job already obtained ;  &gt; Looked for full-time work ;  &gt; Males ;</t>
  </si>
  <si>
    <t>South Australia ;  &gt; Waiting to start or return to a job already obtained ;  &gt; Looked for full-time work ;  &gt; Females ;</t>
  </si>
  <si>
    <t>South Australia ;  &gt; Waiting to start or return to a job already obtained ;  &gt;&gt; Looked for both full-time and part-time work ;  Persons ;</t>
  </si>
  <si>
    <t>South Australia ;  &gt; Waiting to start or return to a job already obtained ;  &gt;&gt; Looked for both full-time and part-time work ;  &gt; Males ;</t>
  </si>
  <si>
    <t>South Australia ;  &gt; Waiting to start or return to a job already obtained ;  &gt;&gt; Looked for both full-time and part-time work ;  &gt; Females ;</t>
  </si>
  <si>
    <t>South Australia ;  &gt; Waiting to start or return to a job already obtained ;  &gt;&gt; Looked for only full-time work ;  Persons ;</t>
  </si>
  <si>
    <t>South Australia ;  &gt; Waiting to start or return to a job already obtained ;  &gt;&gt; Looked for only full-time work ;  &gt; Males ;</t>
  </si>
  <si>
    <t>South Australia ;  &gt; Waiting to start or return to a job already obtained ;  &gt;&gt; Looked for only full-time work ;  &gt; Females ;</t>
  </si>
  <si>
    <t>South Australia ;  &gt; Waiting to start or return to a job already obtained ;  &gt;&gt; Waiting to start a full-time job ;  Persons ;</t>
  </si>
  <si>
    <t>South Australia ;  &gt; Waiting to start or return to a job already obtained ;  &gt;&gt; Waiting to start a full-time job ;  &gt; Males ;</t>
  </si>
  <si>
    <t>South Australia ;  &gt; Waiting to start or return to a job already obtained ;  &gt;&gt; Waiting to start a full-time job ;  &gt; Females ;</t>
  </si>
  <si>
    <t>South Australia ;  &gt; Waiting to start or return to a job already obtained ;  &gt; Looked for part-time work ;  Persons ;</t>
  </si>
  <si>
    <t>South Australia ;  &gt; Waiting to start or return to a job already obtained ;  &gt; Looked for part-time work ;  &gt; Males ;</t>
  </si>
  <si>
    <t>South Australia ;  &gt; Waiting to start or return to a job already obtained ;  &gt; Looked for part-time work ;  &gt; Females ;</t>
  </si>
  <si>
    <t>South Australia ;  &gt; Waiting to start or return to a job already obtained ;  &gt;&gt; Looked for only part-time work ;  Persons ;</t>
  </si>
  <si>
    <t>South Australia ;  &gt; Waiting to start or return to a job already obtained ;  &gt;&gt; Looked for only part-time work ;  &gt; Males ;</t>
  </si>
  <si>
    <t>South Australia ;  &gt; Waiting to start or return to a job already obtained ;  &gt;&gt; Looked for only part-time work ;  &gt; Females ;</t>
  </si>
  <si>
    <t>South Australia ;  &gt; Waiting to start or return to a job already obtained ;  &gt;&gt; Waiting to start a part-time job ;  Persons ;</t>
  </si>
  <si>
    <t>South Australia ;  &gt; Waiting to start or return to a job already obtained ;  &gt;&gt; Waiting to start a part-time job ;  &gt; Males ;</t>
  </si>
  <si>
    <t>South Australia ;  &gt; Waiting to start or return to a job already obtained ;  &gt;&gt; Waiting to start a part-time job ;  &gt; Females ;</t>
  </si>
  <si>
    <t>South Australia ;  &gt; Last worked less than 2 years ago ;  Unemployed total ;  Persons ;</t>
  </si>
  <si>
    <t>South Australia ;  &gt; Last worked less than 2 years ago ;  Unemployed total ;  &gt; Males ;</t>
  </si>
  <si>
    <t>South Australia ;  &gt; Last worked less than 2 years ago ;  Unemployed total ;  &gt; Females ;</t>
  </si>
  <si>
    <t>South Australia ;  &gt; Last worked less than 2 years ago ;  &gt; Looked for full-time work ;  Persons ;</t>
  </si>
  <si>
    <t>South Australia ;  &gt; Last worked less than 2 years ago ;  &gt; Looked for full-time work ;  &gt; Males ;</t>
  </si>
  <si>
    <t>South Australia ;  &gt; Last worked less than 2 years ago ;  &gt; Looked for full-time work ;  &gt; Females ;</t>
  </si>
  <si>
    <t>South Australia ;  &gt; Last worked less than 2 years ago ;  &gt;&gt; Looked for both full-time and part-time work ;  Persons ;</t>
  </si>
  <si>
    <t>South Australia ;  &gt; Last worked less than 2 years ago ;  &gt;&gt; Looked for both full-time and part-time work ;  &gt; Males ;</t>
  </si>
  <si>
    <t>South Australia ;  &gt; Last worked less than 2 years ago ;  &gt;&gt; Looked for both full-time and part-time work ;  &gt; Females ;</t>
  </si>
  <si>
    <t>South Australia ;  &gt; Last worked less than 2 years ago ;  &gt;&gt; Looked for only full-time work ;  Persons ;</t>
  </si>
  <si>
    <t>South Australia ;  &gt; Last worked less than 2 years ago ;  &gt;&gt; Looked for only full-time work ;  &gt; Males ;</t>
  </si>
  <si>
    <t>South Australia ;  &gt; Last worked less than 2 years ago ;  &gt;&gt; Looked for only full-time work ;  &gt; Females ;</t>
  </si>
  <si>
    <t>South Australia ;  &gt; Last worked less than 2 years ago ;  &gt; Looked for part-time work ;  Persons ;</t>
  </si>
  <si>
    <t>South Australia ;  &gt; Last worked less than 2 years ago ;  &gt; Looked for part-time work ;  &gt; Males ;</t>
  </si>
  <si>
    <t>South Australia ;  &gt; Last worked less than 2 years ago ;  &gt; Looked for part-time work ;  &gt; Females ;</t>
  </si>
  <si>
    <t>South Australia ;  &gt; Last worked less than 2 years ago ;  &gt;&gt; Looked for only part-time work ;  Persons ;</t>
  </si>
  <si>
    <t>South Australia ;  &gt; Last worked less than 2 years ago ;  &gt;&gt; Looked for only part-time work ;  &gt; Males ;</t>
  </si>
  <si>
    <t>South Australia ;  &gt; Last worked less than 2 years ago ;  &gt;&gt; Looked for only part-time work ;  &gt; Females ;</t>
  </si>
  <si>
    <t>South Australia ;  &gt; Last worked 2 years or more ago ;  Unemployed total ;  Persons ;</t>
  </si>
  <si>
    <t>South Australia ;  &gt; Last worked 2 years or more ago ;  Unemployed total ;  &gt; Males ;</t>
  </si>
  <si>
    <t>South Australia ;  &gt; Last worked 2 years or more ago ;  Unemployed total ;  &gt; Females ;</t>
  </si>
  <si>
    <t>South Australia ;  &gt; Last worked 2 years or more ago ;  &gt; Looked for full-time work ;  Persons ;</t>
  </si>
  <si>
    <t>South Australia ;  &gt; Last worked 2 years or more ago ;  &gt; Looked for full-time work ;  &gt; Males ;</t>
  </si>
  <si>
    <t>South Australia ;  &gt; Last worked 2 years or more ago ;  &gt; Looked for full-time work ;  &gt; Females ;</t>
  </si>
  <si>
    <t>South Australia ;  &gt; Last worked 2 years or more ago ;  &gt;&gt; Looked for both full-time and part-time work ;  Persons ;</t>
  </si>
  <si>
    <t>South Australia ;  &gt; Last worked 2 years or more ago ;  &gt;&gt; Looked for both full-time and part-time work ;  &gt; Males ;</t>
  </si>
  <si>
    <t>South Australia ;  &gt; Last worked 2 years or more ago ;  &gt;&gt; Looked for both full-time and part-time work ;  &gt; Females ;</t>
  </si>
  <si>
    <t>South Australia ;  &gt; Last worked 2 years or more ago ;  &gt;&gt; Looked for only full-time work ;  Persons ;</t>
  </si>
  <si>
    <t>South Australia ;  &gt; Last worked 2 years or more ago ;  &gt;&gt; Looked for only full-time work ;  &gt; Males ;</t>
  </si>
  <si>
    <t>South Australia ;  &gt; Last worked 2 years or more ago ;  &gt;&gt; Looked for only full-time work ;  &gt; Females ;</t>
  </si>
  <si>
    <t>South Australia ;  &gt; Last worked 2 years or more ago ;  &gt; Looked for part-time work ;  Persons ;</t>
  </si>
  <si>
    <t>South Australia ;  &gt; Last worked 2 years or more ago ;  &gt; Looked for part-time work ;  &gt; Males ;</t>
  </si>
  <si>
    <t>South Australia ;  &gt; Last worked 2 years or more ago ;  &gt; Looked for part-time work ;  &gt; Females ;</t>
  </si>
  <si>
    <t>South Australia ;  &gt; Last worked 2 years or more ago ;  &gt;&gt; Looked for only part-time work ;  Persons ;</t>
  </si>
  <si>
    <t>South Australia ;  &gt; Last worked 2 years or more ago ;  &gt;&gt; Looked for only part-time work ;  &gt; Males ;</t>
  </si>
  <si>
    <t>South Australia ;  &gt; Last worked 2 years or more ago ;  &gt;&gt; Looked for only part-time work ;  &gt; Females ;</t>
  </si>
  <si>
    <t>South Australia ;  Had never worked before ;  Unemployed total ;  Persons ;</t>
  </si>
  <si>
    <t>South Australia ;  Had never worked before ;  Unemployed total ;  &gt; Males ;</t>
  </si>
  <si>
    <t>South Australia ;  Had never worked before ;  Unemployed total ;  &gt; Females ;</t>
  </si>
  <si>
    <t>South Australia ;  Had never worked before ;  &gt; Looked for full-time work ;  Persons ;</t>
  </si>
  <si>
    <t>South Australia ;  Had never worked before ;  &gt; Looked for full-time work ;  &gt; Males ;</t>
  </si>
  <si>
    <t>South Australia ;  Had never worked before ;  &gt; Looked for full-time work ;  &gt; Females ;</t>
  </si>
  <si>
    <t>South Australia ;  Had never worked before ;  &gt;&gt; Looked for both full-time and part-time work ;  Persons ;</t>
  </si>
  <si>
    <t>South Australia ;  Had never worked before ;  &gt;&gt; Looked for both full-time and part-time work ;  &gt; Males ;</t>
  </si>
  <si>
    <t>South Australia ;  Had never worked before ;  &gt;&gt; Looked for both full-time and part-time work ;  &gt; Females ;</t>
  </si>
  <si>
    <t>South Australia ;  Had never worked before ;  &gt;&gt; Looked for only full-time work ;  Persons ;</t>
  </si>
  <si>
    <t>South Australia ;  Had never worked before ;  &gt;&gt; Looked for only full-time work ;  &gt; Males ;</t>
  </si>
  <si>
    <t>South Australia ;  Had never worked before ;  &gt;&gt; Looked for only full-time work ;  &gt; Females ;</t>
  </si>
  <si>
    <t>South Australia ;  Had never worked before ;  &gt;&gt; Waiting to start a full-time job ;  Persons ;</t>
  </si>
  <si>
    <t>South Australia ;  Had never worked before ;  &gt;&gt; Waiting to start a full-time job ;  &gt; Males ;</t>
  </si>
  <si>
    <t>South Australia ;  Had never worked before ;  &gt;&gt; Waiting to start a full-time job ;  &gt; Females ;</t>
  </si>
  <si>
    <t>South Australia ;  Had never worked before ;  &gt; Looked for part-time work ;  Persons ;</t>
  </si>
  <si>
    <t>South Australia ;  Had never worked before ;  &gt; Looked for part-time work ;  &gt; Males ;</t>
  </si>
  <si>
    <t>South Australia ;  Had never worked before ;  &gt; Looked for part-time work ;  &gt; Females ;</t>
  </si>
  <si>
    <t>South Australia ;  Had never worked before ;  &gt;&gt; Looked for only part-time work ;  Persons ;</t>
  </si>
  <si>
    <t>South Australia ;  Had never worked before ;  &gt;&gt; Looked for only part-time work ;  &gt; Males ;</t>
  </si>
  <si>
    <t>South Australia ;  Had never worked before ;  &gt;&gt; Looked for only part-time work ;  &gt; Females ;</t>
  </si>
  <si>
    <t>South Australia ;  Had never worked before ;  &gt;&gt; Waiting to start a part-time job ;  Persons ;</t>
  </si>
  <si>
    <t>South Australia ;  Had never worked before ;  &gt;&gt; Waiting to start a part-time job ;  &gt; Males ;</t>
  </si>
  <si>
    <t>South Australia ;  Had never worked before ;  &gt;&gt; Waiting to start a part-time job ;  &gt; Females ;</t>
  </si>
  <si>
    <t>South Australia ;  &gt; Waiting to start first job already obtained ;  Unemployed total ;  Persons ;</t>
  </si>
  <si>
    <t>South Australia ;  &gt; Waiting to start first job already obtained ;  Unemployed total ;  &gt; Males ;</t>
  </si>
  <si>
    <t>South Australia ;  &gt; Waiting to start first job already obtained ;  Unemployed total ;  &gt; Females ;</t>
  </si>
  <si>
    <t>South Australia ;  &gt; Waiting to start first job already obtained ;  &gt; Looked for full-time work ;  Persons ;</t>
  </si>
  <si>
    <t>South Australia ;  &gt; Waiting to start first job already obtained ;  &gt; Looked for full-time work ;  &gt; Males ;</t>
  </si>
  <si>
    <t>South Australia ;  &gt; Waiting to start first job already obtained ;  &gt; Looked for full-time work ;  &gt; Females ;</t>
  </si>
  <si>
    <t>South Australia ;  &gt; Waiting to start first job already obtained ;  &gt;&gt; Looked for both full-time and part-time work ;  Persons ;</t>
  </si>
  <si>
    <t>South Australia ;  &gt; Waiting to start first job already obtained ;  &gt;&gt; Looked for both full-time and part-time work ;  &gt; Males ;</t>
  </si>
  <si>
    <t>South Australia ;  &gt; Waiting to start first job already obtained ;  &gt;&gt; Looked for both full-time and part-time work ;  &gt; Females ;</t>
  </si>
  <si>
    <t>South Australia ;  &gt; Waiting to start first job already obtained ;  &gt;&gt; Looked for only full-time work ;  Persons ;</t>
  </si>
  <si>
    <t>South Australia ;  &gt; Waiting to start first job already obtained ;  &gt;&gt; Looked for only full-time work ;  &gt; Males ;</t>
  </si>
  <si>
    <t>South Australia ;  &gt; Waiting to start first job already obtained ;  &gt;&gt; Looked for only full-time work ;  &gt; Females ;</t>
  </si>
  <si>
    <t>South Australia ;  &gt; Waiting to start first job already obtained ;  &gt;&gt; Waiting to start a full-time job ;  Persons ;</t>
  </si>
  <si>
    <t>South Australia ;  &gt; Waiting to start first job already obtained ;  &gt;&gt; Waiting to start a full-time job ;  &gt; Males ;</t>
  </si>
  <si>
    <t>South Australia ;  &gt; Waiting to start first job already obtained ;  &gt;&gt; Waiting to start a full-time job ;  &gt; Females ;</t>
  </si>
  <si>
    <t>South Australia ;  &gt; Waiting to start first job already obtained ;  &gt; Looked for part-time work ;  Persons ;</t>
  </si>
  <si>
    <t>South Australia ;  &gt; Waiting to start first job already obtained ;  &gt; Looked for part-time work ;  &gt; Males ;</t>
  </si>
  <si>
    <t>South Australia ;  &gt; Waiting to start first job already obtained ;  &gt; Looked for part-time work ;  &gt; Females ;</t>
  </si>
  <si>
    <t>South Australia ;  &gt; Waiting to start first job already obtained ;  &gt;&gt; Looked for only part-time work ;  Persons ;</t>
  </si>
  <si>
    <t>South Australia ;  &gt; Waiting to start first job already obtained ;  &gt;&gt; Looked for only part-time work ;  &gt; Males ;</t>
  </si>
  <si>
    <t>South Australia ;  &gt; Waiting to start first job already obtained ;  &gt;&gt; Looked for only part-time work ;  &gt; Females ;</t>
  </si>
  <si>
    <t>South Australia ;  &gt; Waiting to start first job already obtained ;  &gt;&gt; Waiting to start a part-time job ;  Persons ;</t>
  </si>
  <si>
    <t>South Australia ;  &gt; Waiting to start first job already obtained ;  &gt;&gt; Waiting to start a part-time job ;  &gt; Males ;</t>
  </si>
  <si>
    <t>South Australia ;  &gt; Waiting to start first job already obtained ;  &gt;&gt; Waiting to start a part-time job ;  &gt; Females ;</t>
  </si>
  <si>
    <t>South Australia ;  &gt; Looking for first job ;  Unemployed total ;  Persons ;</t>
  </si>
  <si>
    <t>South Australia ;  &gt; Looking for first job ;  Unemployed total ;  &gt; Males ;</t>
  </si>
  <si>
    <t>South Australia ;  &gt; Looking for first job ;  Unemployed total ;  &gt; Females ;</t>
  </si>
  <si>
    <t>South Australia ;  &gt; Looking for first job ;  &gt; Looked for full-time work ;  Persons ;</t>
  </si>
  <si>
    <t>South Australia ;  &gt; Looking for first job ;  &gt; Looked for full-time work ;  &gt; Males ;</t>
  </si>
  <si>
    <t>South Australia ;  &gt; Looking for first job ;  &gt; Looked for full-time work ;  &gt; Females ;</t>
  </si>
  <si>
    <t>South Australia ;  &gt; Looking for first job ;  &gt;&gt; Looked for both full-time and part-time work ;  Persons ;</t>
  </si>
  <si>
    <t>South Australia ;  &gt; Looking for first job ;  &gt;&gt; Looked for both full-time and part-time work ;  &gt; Males ;</t>
  </si>
  <si>
    <t>South Australia ;  &gt; Looking for first job ;  &gt;&gt; Looked for both full-time and part-time work ;  &gt; Females ;</t>
  </si>
  <si>
    <t>South Australia ;  &gt; Looking for first job ;  &gt;&gt; Looked for only full-time work ;  Persons ;</t>
  </si>
  <si>
    <t>South Australia ;  &gt; Looking for first job ;  &gt;&gt; Looked for only full-time work ;  &gt; Males ;</t>
  </si>
  <si>
    <t>South Australia ;  &gt; Looking for first job ;  &gt;&gt; Looked for only full-time work ;  &gt; Females ;</t>
  </si>
  <si>
    <t>South Australia ;  &gt; Looking for first job ;  &gt; Looked for part-time work ;  Persons ;</t>
  </si>
  <si>
    <t>South Australia ;  &gt; Looking for first job ;  &gt; Looked for part-time work ;  &gt; Males ;</t>
  </si>
  <si>
    <t>South Australia ;  &gt; Looking for first job ;  &gt; Looked for part-time work ;  &gt; Females ;</t>
  </si>
  <si>
    <t>South Australia ;  &gt; Looking for first job ;  &gt;&gt; Looked for only part-time work ;  Persons ;</t>
  </si>
  <si>
    <t>South Australia ;  &gt; Looking for first job ;  &gt;&gt; Looked for only part-time work ;  &gt; Males ;</t>
  </si>
  <si>
    <t>South Australia ;  &gt; Looking for first job ;  &gt;&gt; Looked for only part-time work ;  &gt; Females ;</t>
  </si>
  <si>
    <t>South Australia ;  Less than 1 year looking for work ;  Unemployed total ;  Persons ;</t>
  </si>
  <si>
    <t>South Australia ;  Less than 1 year looking for work ;  Unemployed total ;  &gt; Males ;</t>
  </si>
  <si>
    <t>South Australia ;  Less than 1 year looking for work ;  Unemployed total ;  &gt; Females ;</t>
  </si>
  <si>
    <t>South Australia ;  Less than 1 year looking for work ;  &gt; Looked for full-time work ;  Persons ;</t>
  </si>
  <si>
    <t>South Australia ;  Less than 1 year looking for work ;  &gt; Looked for full-time work ;  &gt; Males ;</t>
  </si>
  <si>
    <t>South Australia ;  Less than 1 year looking for work ;  &gt; Looked for full-time work ;  &gt; Females ;</t>
  </si>
  <si>
    <t>South Australia ;  Less than 1 year looking for work ;  &gt;&gt; Looked for both full-time and part-time work ;  Persons ;</t>
  </si>
  <si>
    <t>South Australia ;  Less than 1 year looking for work ;  &gt;&gt; Looked for both full-time and part-time work ;  &gt; Males ;</t>
  </si>
  <si>
    <t>South Australia ;  Less than 1 year looking for work ;  &gt;&gt; Looked for both full-time and part-time work ;  &gt; Females ;</t>
  </si>
  <si>
    <t>South Australia ;  Less than 1 year looking for work ;  &gt;&gt; Looked for only full-time work ;  Persons ;</t>
  </si>
  <si>
    <t>South Australia ;  Less than 1 year looking for work ;  &gt;&gt; Looked for only full-time work ;  &gt; Males ;</t>
  </si>
  <si>
    <t>South Australia ;  Less than 1 year looking for work ;  &gt;&gt; Looked for only full-time work ;  &gt; Females ;</t>
  </si>
  <si>
    <t>South Australia ;  Less than 1 year looking for work ;  &gt;&gt; Waiting to start a full-time job ;  Persons ;</t>
  </si>
  <si>
    <t>South Australia ;  Less than 1 year looking for work ;  &gt;&gt; Waiting to start a full-time job ;  &gt; Males ;</t>
  </si>
  <si>
    <t>South Australia ;  Less than 1 year looking for work ;  &gt;&gt; Waiting to start a full-time job ;  &gt; Females ;</t>
  </si>
  <si>
    <t>South Australia ;  Less than 1 year looking for work ;  &gt; Looked for part-time work ;  Persons ;</t>
  </si>
  <si>
    <t>South Australia ;  Less than 1 year looking for work ;  &gt; Looked for part-time work ;  &gt; Males ;</t>
  </si>
  <si>
    <t>South Australia ;  Less than 1 year looking for work ;  &gt; Looked for part-time work ;  &gt; Females ;</t>
  </si>
  <si>
    <t>South Australia ;  Less than 1 year looking for work ;  &gt;&gt; Looked for only part-time work ;  Persons ;</t>
  </si>
  <si>
    <t>South Australia ;  Less than 1 year looking for work ;  &gt;&gt; Looked for only part-time work ;  &gt; Males ;</t>
  </si>
  <si>
    <t>South Australia ;  Less than 1 year looking for work ;  &gt;&gt; Looked for only part-time work ;  &gt; Females ;</t>
  </si>
  <si>
    <t>South Australia ;  Less than 1 year looking for work ;  &gt;&gt; Waiting to start a part-time job ;  Persons ;</t>
  </si>
  <si>
    <t>South Australia ;  Less than 1 year looking for work ;  &gt;&gt; Waiting to start a part-time job ;  &gt; Males ;</t>
  </si>
  <si>
    <t>South Australia ;  Less than 1 year looking for work ;  &gt;&gt; Waiting to start a part-time job ;  &gt; Females ;</t>
  </si>
  <si>
    <t>South Australia ;  &gt; Less than 1 month looking for work ;  Unemployed total ;  Persons ;</t>
  </si>
  <si>
    <t>South Australia ;  &gt; Less than 1 month looking for work ;  Unemployed total ;  &gt; Males ;</t>
  </si>
  <si>
    <t>South Australia ;  &gt; Less than 1 month looking for work ;  Unemployed total ;  &gt; Females ;</t>
  </si>
  <si>
    <t>South Australia ;  &gt; Less than 1 month looking for work ;  &gt; Looked for full-time work ;  Persons ;</t>
  </si>
  <si>
    <t>A126002086X</t>
  </si>
  <si>
    <t>A126064294W</t>
  </si>
  <si>
    <t>A126033190A</t>
  </si>
  <si>
    <t>A126006622R</t>
  </si>
  <si>
    <t>A126068830L</t>
  </si>
  <si>
    <t>A126037726K</t>
  </si>
  <si>
    <t>A126005326C</t>
  </si>
  <si>
    <t>A126067534A</t>
  </si>
  <si>
    <t>A126036430F</t>
  </si>
  <si>
    <t>A126003382K</t>
  </si>
  <si>
    <t>A126065590J</t>
  </si>
  <si>
    <t>A126034486F</t>
  </si>
  <si>
    <t>A126005974A</t>
  </si>
  <si>
    <t>A126068182A</t>
  </si>
  <si>
    <t>A126037078X</t>
  </si>
  <si>
    <t>A126004678R</t>
  </si>
  <si>
    <t>A126066886L</t>
  </si>
  <si>
    <t>A126035782T</t>
  </si>
  <si>
    <t>A126004030X</t>
  </si>
  <si>
    <t>A126066238R</t>
  </si>
  <si>
    <t>A126035134V</t>
  </si>
  <si>
    <t>A126002734K</t>
  </si>
  <si>
    <t>A126064942J</t>
  </si>
  <si>
    <t>A126033838F</t>
  </si>
  <si>
    <t>A126002054F</t>
  </si>
  <si>
    <t>A126064262C</t>
  </si>
  <si>
    <t>A126033158A</t>
  </si>
  <si>
    <t>A126006590J</t>
  </si>
  <si>
    <t>A126068798X</t>
  </si>
  <si>
    <t>A126037694C</t>
  </si>
  <si>
    <t>A126005294W</t>
  </si>
  <si>
    <t>A126067502J</t>
  </si>
  <si>
    <t>A126036398T</t>
  </si>
  <si>
    <t>A126003350T</t>
  </si>
  <si>
    <t>A126065558J</t>
  </si>
  <si>
    <t>A126034454L</t>
  </si>
  <si>
    <t>A126005942J</t>
  </si>
  <si>
    <t>A126068150J</t>
  </si>
  <si>
    <t>A126037046F</t>
  </si>
  <si>
    <t>A126004646W</t>
  </si>
  <si>
    <t>A126066854V</t>
  </si>
  <si>
    <t>A126035750X</t>
  </si>
  <si>
    <t>A126003998J</t>
  </si>
  <si>
    <t>A126066206W</t>
  </si>
  <si>
    <t>A126035102A</t>
  </si>
  <si>
    <t>A126002702T</t>
  </si>
  <si>
    <t>A126064910R</t>
  </si>
  <si>
    <t>A126033806L</t>
  </si>
  <si>
    <t>A126002090R</t>
  </si>
  <si>
    <t>A126064298F</t>
  </si>
  <si>
    <t>A126033194K</t>
  </si>
  <si>
    <t>A126006626X</t>
  </si>
  <si>
    <t>A126068834W</t>
  </si>
  <si>
    <t>A126037730A</t>
  </si>
  <si>
    <t>A126005330V</t>
  </si>
  <si>
    <t>A126067538K</t>
  </si>
  <si>
    <t>A126036434R</t>
  </si>
  <si>
    <t>A126003386V</t>
  </si>
  <si>
    <t>A126065594T</t>
  </si>
  <si>
    <t>A126034490W</t>
  </si>
  <si>
    <t>A126005978K</t>
  </si>
  <si>
    <t>A126068186K</t>
  </si>
  <si>
    <t>A126037082R</t>
  </si>
  <si>
    <t>A126004682F</t>
  </si>
  <si>
    <t>A126066890C</t>
  </si>
  <si>
    <t>A126035786A</t>
  </si>
  <si>
    <t>A126004034J</t>
  </si>
  <si>
    <t>A126066242F</t>
  </si>
  <si>
    <t>A126035138C</t>
  </si>
  <si>
    <t>A126002738V</t>
  </si>
  <si>
    <t>A126064946T</t>
  </si>
  <si>
    <t>A126033842W</t>
  </si>
  <si>
    <t>A126002094X</t>
  </si>
  <si>
    <t>A126064302K</t>
  </si>
  <si>
    <t>A126033198V</t>
  </si>
  <si>
    <t>A126006630R</t>
  </si>
  <si>
    <t>A126068838F</t>
  </si>
  <si>
    <t>A126037734K</t>
  </si>
  <si>
    <t>A126005334C</t>
  </si>
  <si>
    <t>A126067542A</t>
  </si>
  <si>
    <t>A126036438X</t>
  </si>
  <si>
    <t>A126003390K</t>
  </si>
  <si>
    <t>A126065598A</t>
  </si>
  <si>
    <t>A126034494F</t>
  </si>
  <si>
    <t>A126005982A</t>
  </si>
  <si>
    <t>A126068190A</t>
  </si>
  <si>
    <t>A126037086X</t>
  </si>
  <si>
    <t>A126004686R</t>
  </si>
  <si>
    <t>A126066894L</t>
  </si>
  <si>
    <t>A126035790T</t>
  </si>
  <si>
    <t>A126004038T</t>
  </si>
  <si>
    <t>A126066246R</t>
  </si>
  <si>
    <t>A126035142V</t>
  </si>
  <si>
    <t>A126002742K</t>
  </si>
  <si>
    <t>A126064950J</t>
  </si>
  <si>
    <t>A126033846F</t>
  </si>
  <si>
    <t>A126002058R</t>
  </si>
  <si>
    <t>A126064266L</t>
  </si>
  <si>
    <t>A126033162T</t>
  </si>
  <si>
    <t>A126006594T</t>
  </si>
  <si>
    <t>A126068802C</t>
  </si>
  <si>
    <t>A126037698L</t>
  </si>
  <si>
    <t>A126005298F</t>
  </si>
  <si>
    <t>A126067506T</t>
  </si>
  <si>
    <t>A126036402W</t>
  </si>
  <si>
    <t>A126003354A</t>
  </si>
  <si>
    <t>A126065562X</t>
  </si>
  <si>
    <t>A126034458W</t>
  </si>
  <si>
    <t>A126005946T</t>
  </si>
  <si>
    <t>A126068154T</t>
  </si>
  <si>
    <t>A126037050W</t>
  </si>
  <si>
    <t>A126004650L</t>
  </si>
  <si>
    <t>A126066858C</t>
  </si>
  <si>
    <t>A126035754J</t>
  </si>
  <si>
    <t>A126004002R</t>
  </si>
  <si>
    <t>A126066210L</t>
  </si>
  <si>
    <t>A126035106K</t>
  </si>
  <si>
    <t>A126002706A</t>
  </si>
  <si>
    <t>A126064914X</t>
  </si>
  <si>
    <t>A126033810C</t>
  </si>
  <si>
    <t>A126002062F</t>
  </si>
  <si>
    <t>A126064270C</t>
  </si>
  <si>
    <t>A126033166A</t>
  </si>
  <si>
    <t>A126006598A</t>
  </si>
  <si>
    <t>A126068806L</t>
  </si>
  <si>
    <t>A126037702T</t>
  </si>
  <si>
    <t>A126005302K</t>
  </si>
  <si>
    <t>A126067510J</t>
  </si>
  <si>
    <t>A126036406F</t>
  </si>
  <si>
    <t>A126003358K</t>
  </si>
  <si>
    <t>A126065566J</t>
  </si>
  <si>
    <t>A126034462L</t>
  </si>
  <si>
    <t>A126004654W</t>
  </si>
  <si>
    <t>A126066862V</t>
  </si>
  <si>
    <t>A126035758T</t>
  </si>
  <si>
    <t>A126004006X</t>
  </si>
  <si>
    <t>A126066214W</t>
  </si>
  <si>
    <t>A126035110A</t>
  </si>
  <si>
    <t>A126002078X</t>
  </si>
  <si>
    <t>A126064286W</t>
  </si>
  <si>
    <t>A126033182A</t>
  </si>
  <si>
    <t>A126006614R</t>
  </si>
  <si>
    <t>A126068822L</t>
  </si>
  <si>
    <t>A126037718K</t>
  </si>
  <si>
    <t>A126005318C</t>
  </si>
  <si>
    <t>A126067526A</t>
  </si>
  <si>
    <t>A126036422F</t>
  </si>
  <si>
    <t>A126003374K</t>
  </si>
  <si>
    <t>A126065582J</t>
  </si>
  <si>
    <t>A126034478F</t>
  </si>
  <si>
    <t>A126004670W</t>
  </si>
  <si>
    <t>A126066878L</t>
  </si>
  <si>
    <t>A126035774T</t>
  </si>
  <si>
    <t>A126004022X</t>
  </si>
  <si>
    <t>A126066230W</t>
  </si>
  <si>
    <t>A126035126V</t>
  </si>
  <si>
    <t>A126002046F</t>
  </si>
  <si>
    <t>A126064254C</t>
  </si>
  <si>
    <t>A126033150J</t>
  </si>
  <si>
    <t>A126006582J</t>
  </si>
  <si>
    <t>A126068790F</t>
  </si>
  <si>
    <t>A126037686C</t>
  </si>
  <si>
    <t>A126005286W</t>
  </si>
  <si>
    <t>A126067494V</t>
  </si>
  <si>
    <t>A126036390X</t>
  </si>
  <si>
    <t>A126003342T</t>
  </si>
  <si>
    <t>A126065550R</t>
  </si>
  <si>
    <t>A126034446L</t>
  </si>
  <si>
    <t>A126005934J</t>
  </si>
  <si>
    <t>A126068142J</t>
  </si>
  <si>
    <t>A126037038F</t>
  </si>
  <si>
    <t>A126004638W</t>
  </si>
  <si>
    <t>A126066846V</t>
  </si>
  <si>
    <t>A126035742X</t>
  </si>
  <si>
    <t>A126003990R</t>
  </si>
  <si>
    <t>A126066198J</t>
  </si>
  <si>
    <t>A126035094L</t>
  </si>
  <si>
    <t>A126002694C</t>
  </si>
  <si>
    <t>A126064902R</t>
  </si>
  <si>
    <t>A126033798X</t>
  </si>
  <si>
    <t>A126002098J</t>
  </si>
  <si>
    <t>A126064306V</t>
  </si>
  <si>
    <t>A126033202X</t>
  </si>
  <si>
    <t>A126006634X</t>
  </si>
  <si>
    <t>A126068842W</t>
  </si>
  <si>
    <t>A126037738V</t>
  </si>
  <si>
    <t>A126005338L</t>
  </si>
  <si>
    <t>A126067546K</t>
  </si>
  <si>
    <t>A126036442R</t>
  </si>
  <si>
    <t>A126003394V</t>
  </si>
  <si>
    <t>A126065602F</t>
  </si>
  <si>
    <t>A126034498R</t>
  </si>
  <si>
    <t>A126005986K</t>
  </si>
  <si>
    <t>A126068194K</t>
  </si>
  <si>
    <t>A126037090R</t>
  </si>
  <si>
    <t>A126004690F</t>
  </si>
  <si>
    <t>A126066898W</t>
  </si>
  <si>
    <t>A126035794A</t>
  </si>
  <si>
    <t>A126004042J</t>
  </si>
  <si>
    <t>A126066250F</t>
  </si>
  <si>
    <t>A126035146C</t>
  </si>
  <si>
    <t>A126002746V</t>
  </si>
  <si>
    <t>A126064954T</t>
  </si>
  <si>
    <t>A126033850W</t>
  </si>
  <si>
    <t>A126002082R</t>
  </si>
  <si>
    <t>A126064290L</t>
  </si>
  <si>
    <t>A126033186K</t>
  </si>
  <si>
    <t>A126006618X</t>
  </si>
  <si>
    <t>A126068826W</t>
  </si>
  <si>
    <t>A126037722A</t>
  </si>
  <si>
    <t>A126005322V</t>
  </si>
  <si>
    <t>A126067530T</t>
  </si>
  <si>
    <t>A126036426R</t>
  </si>
  <si>
    <t>A126003378V</t>
  </si>
  <si>
    <t>A126065586T</t>
  </si>
  <si>
    <t>A126034482W</t>
  </si>
  <si>
    <t>A126004674F</t>
  </si>
  <si>
    <t>A126066882C</t>
  </si>
  <si>
    <t>A126035778A</t>
  </si>
  <si>
    <t>A126004026J</t>
  </si>
  <si>
    <t>A126066234F</t>
  </si>
  <si>
    <t>A126035130K</t>
  </si>
  <si>
    <t>A126002102L</t>
  </si>
  <si>
    <t>A126064310K</t>
  </si>
  <si>
    <t>A126033206J</t>
  </si>
  <si>
    <t>A126006638J</t>
  </si>
  <si>
    <t>A126068846F</t>
  </si>
  <si>
    <t>A126037742K</t>
  </si>
  <si>
    <t>A126005342C</t>
  </si>
  <si>
    <t>A126067550A</t>
  </si>
  <si>
    <t>A126036446X</t>
  </si>
  <si>
    <t>A126003398C</t>
  </si>
  <si>
    <t>A126065606R</t>
  </si>
  <si>
    <t>A126034502V</t>
  </si>
  <si>
    <t>A126005990A</t>
  </si>
  <si>
    <t>A126068198V</t>
  </si>
  <si>
    <t>A126037094X</t>
  </si>
  <si>
    <t>A126004694R</t>
  </si>
  <si>
    <t>A126066902A</t>
  </si>
  <si>
    <t>A126035798K</t>
  </si>
  <si>
    <t>A126004046T</t>
  </si>
  <si>
    <t>A126066254R</t>
  </si>
  <si>
    <t>A126035150V</t>
  </si>
  <si>
    <t>A126002750K</t>
  </si>
  <si>
    <t>A126064958A</t>
  </si>
  <si>
    <t>A126033854F</t>
  </si>
  <si>
    <t>A126002050W</t>
  </si>
  <si>
    <t>A126064258L</t>
  </si>
  <si>
    <t>A126033154T</t>
  </si>
  <si>
    <t>A126006586T</t>
  </si>
  <si>
    <t>South Australia ;  &gt; Less than 1 month looking for work ;  &gt; Looked for full-time work ;  &gt; Males ;</t>
  </si>
  <si>
    <t>South Australia ;  &gt; Less than 1 month looking for work ;  &gt; Looked for full-time work ;  &gt; Females ;</t>
  </si>
  <si>
    <t>South Australia ;  &gt; Less than 1 month looking for work ;  &gt;&gt; Looked for both full-time and part-time work ;  Persons ;</t>
  </si>
  <si>
    <t>South Australia ;  &gt; Less than 1 month looking for work ;  &gt;&gt; Looked for both full-time and part-time work ;  &gt; Males ;</t>
  </si>
  <si>
    <t>South Australia ;  &gt; Less than 1 month looking for work ;  &gt;&gt; Looked for both full-time and part-time work ;  &gt; Females ;</t>
  </si>
  <si>
    <t>South Australia ;  &gt; Less than 1 month looking for work ;  &gt;&gt; Looked for only full-time work ;  Persons ;</t>
  </si>
  <si>
    <t>South Australia ;  &gt; Less than 1 month looking for work ;  &gt;&gt; Looked for only full-time work ;  &gt; Males ;</t>
  </si>
  <si>
    <t>South Australia ;  &gt; Less than 1 month looking for work ;  &gt;&gt; Looked for only full-time work ;  &gt; Females ;</t>
  </si>
  <si>
    <t>South Australia ;  &gt; Less than 1 month looking for work ;  &gt;&gt; Waiting to start a full-time job ;  Persons ;</t>
  </si>
  <si>
    <t>South Australia ;  &gt; Less than 1 month looking for work ;  &gt;&gt; Waiting to start a full-time job ;  &gt; Males ;</t>
  </si>
  <si>
    <t>South Australia ;  &gt; Less than 1 month looking for work ;  &gt;&gt; Waiting to start a full-time job ;  &gt; Females ;</t>
  </si>
  <si>
    <t>South Australia ;  &gt; Less than 1 month looking for work ;  &gt; Looked for part-time work ;  Persons ;</t>
  </si>
  <si>
    <t>South Australia ;  &gt; Less than 1 month looking for work ;  &gt; Looked for part-time work ;  &gt; Males ;</t>
  </si>
  <si>
    <t>South Australia ;  &gt; Less than 1 month looking for work ;  &gt; Looked for part-time work ;  &gt; Females ;</t>
  </si>
  <si>
    <t>South Australia ;  &gt; Less than 1 month looking for work ;  &gt;&gt; Looked for only part-time work ;  Persons ;</t>
  </si>
  <si>
    <t>South Australia ;  &gt; Less than 1 month looking for work ;  &gt;&gt; Looked for only part-time work ;  &gt; Males ;</t>
  </si>
  <si>
    <t>South Australia ;  &gt; Less than 1 month looking for work ;  &gt;&gt; Looked for only part-time work ;  &gt; Females ;</t>
  </si>
  <si>
    <t>South Australia ;  &gt; Less than 1 month looking for work ;  &gt;&gt; Waiting to start a part-time job ;  Persons ;</t>
  </si>
  <si>
    <t>South Australia ;  &gt; Less than 1 month looking for work ;  &gt;&gt; Waiting to start a part-time job ;  &gt; Males ;</t>
  </si>
  <si>
    <t>South Australia ;  &gt; Less than 1 month looking for work ;  &gt;&gt; Waiting to start a part-time job ;  &gt; Females ;</t>
  </si>
  <si>
    <t>South Australia ;  &gt; 1-3 months looking for work ;  Unemployed total ;  Persons ;</t>
  </si>
  <si>
    <t>South Australia ;  &gt; 1-3 months looking for work ;  Unemployed total ;  &gt; Males ;</t>
  </si>
  <si>
    <t>South Australia ;  &gt; 1-3 months looking for work ;  Unemployed total ;  &gt; Females ;</t>
  </si>
  <si>
    <t>South Australia ;  &gt; 1-3 months looking for work ;  &gt; Looked for full-time work ;  Persons ;</t>
  </si>
  <si>
    <t>South Australia ;  &gt; 1-3 months looking for work ;  &gt; Looked for full-time work ;  &gt; Males ;</t>
  </si>
  <si>
    <t>South Australia ;  &gt; 1-3 months looking for work ;  &gt; Looked for full-time work ;  &gt; Females ;</t>
  </si>
  <si>
    <t>South Australia ;  &gt; 1-3 months looking for work ;  &gt;&gt; Looked for both full-time and part-time work ;  Persons ;</t>
  </si>
  <si>
    <t>South Australia ;  &gt; 1-3 months looking for work ;  &gt;&gt; Looked for both full-time and part-time work ;  &gt; Males ;</t>
  </si>
  <si>
    <t>South Australia ;  &gt; 1-3 months looking for work ;  &gt;&gt; Looked for both full-time and part-time work ;  &gt; Females ;</t>
  </si>
  <si>
    <t>South Australia ;  &gt; 1-3 months looking for work ;  &gt;&gt; Looked for only full-time work ;  Persons ;</t>
  </si>
  <si>
    <t>South Australia ;  &gt; 1-3 months looking for work ;  &gt;&gt; Looked for only full-time work ;  &gt; Males ;</t>
  </si>
  <si>
    <t>South Australia ;  &gt; 1-3 months looking for work ;  &gt;&gt; Looked for only full-time work ;  &gt; Females ;</t>
  </si>
  <si>
    <t>South Australia ;  &gt; 1-3 months looking for work ;  &gt;&gt; Waiting to start a full-time job ;  Persons ;</t>
  </si>
  <si>
    <t>South Australia ;  &gt; 1-3 months looking for work ;  &gt;&gt; Waiting to start a full-time job ;  &gt; Males ;</t>
  </si>
  <si>
    <t>South Australia ;  &gt; 1-3 months looking for work ;  &gt;&gt; Waiting to start a full-time job ;  &gt; Females ;</t>
  </si>
  <si>
    <t>South Australia ;  &gt; 1-3 months looking for work ;  &gt; Looked for part-time work ;  Persons ;</t>
  </si>
  <si>
    <t>South Australia ;  &gt; 1-3 months looking for work ;  &gt; Looked for part-time work ;  &gt; Males ;</t>
  </si>
  <si>
    <t>South Australia ;  &gt; 1-3 months looking for work ;  &gt; Looked for part-time work ;  &gt; Females ;</t>
  </si>
  <si>
    <t>South Australia ;  &gt; 1-3 months looking for work ;  &gt;&gt; Looked for only part-time work ;  Persons ;</t>
  </si>
  <si>
    <t>South Australia ;  &gt; 1-3 months looking for work ;  &gt;&gt; Looked for only part-time work ;  &gt; Males ;</t>
  </si>
  <si>
    <t>South Australia ;  &gt; 1-3 months looking for work ;  &gt;&gt; Looked for only part-time work ;  &gt; Females ;</t>
  </si>
  <si>
    <t>South Australia ;  &gt; 1-3 months looking for work ;  &gt;&gt; Waiting to start a part-time job ;  Persons ;</t>
  </si>
  <si>
    <t>South Australia ;  &gt; 1-3 months looking for work ;  &gt;&gt; Waiting to start a part-time job ;  &gt; Males ;</t>
  </si>
  <si>
    <t>South Australia ;  &gt; 1-3 months looking for work ;  &gt;&gt; Waiting to start a part-time job ;  &gt; Females ;</t>
  </si>
  <si>
    <t>South Australia ;  &gt; 3-6 months looking for work ;  Unemployed total ;  Persons ;</t>
  </si>
  <si>
    <t>South Australia ;  &gt; 3-6 months looking for work ;  Unemployed total ;  &gt; Males ;</t>
  </si>
  <si>
    <t>South Australia ;  &gt; 3-6 months looking for work ;  Unemployed total ;  &gt; Females ;</t>
  </si>
  <si>
    <t>South Australia ;  &gt; 3-6 months looking for work ;  &gt; Looked for full-time work ;  Persons ;</t>
  </si>
  <si>
    <t>South Australia ;  &gt; 3-6 months looking for work ;  &gt; Looked for full-time work ;  &gt; Males ;</t>
  </si>
  <si>
    <t>South Australia ;  &gt; 3-6 months looking for work ;  &gt; Looked for full-time work ;  &gt; Females ;</t>
  </si>
  <si>
    <t>South Australia ;  &gt; 3-6 months looking for work ;  &gt;&gt; Looked for both full-time and part-time work ;  Persons ;</t>
  </si>
  <si>
    <t>South Australia ;  &gt; 3-6 months looking for work ;  &gt;&gt; Looked for both full-time and part-time work ;  &gt; Males ;</t>
  </si>
  <si>
    <t>South Australia ;  &gt; 3-6 months looking for work ;  &gt;&gt; Looked for both full-time and part-time work ;  &gt; Females ;</t>
  </si>
  <si>
    <t>South Australia ;  &gt; 3-6 months looking for work ;  &gt;&gt; Looked for only full-time work ;  Persons ;</t>
  </si>
  <si>
    <t>South Australia ;  &gt; 3-6 months looking for work ;  &gt;&gt; Looked for only full-time work ;  &gt; Males ;</t>
  </si>
  <si>
    <t>South Australia ;  &gt; 3-6 months looking for work ;  &gt;&gt; Looked for only full-time work ;  &gt; Females ;</t>
  </si>
  <si>
    <t>South Australia ;  &gt; 3-6 months looking for work ;  &gt;&gt; Waiting to start a full-time job ;  Persons ;</t>
  </si>
  <si>
    <t>South Australia ;  &gt; 3-6 months looking for work ;  &gt;&gt; Waiting to start a full-time job ;  &gt; Males ;</t>
  </si>
  <si>
    <t>South Australia ;  &gt; 3-6 months looking for work ;  &gt;&gt; Waiting to start a full-time job ;  &gt; Females ;</t>
  </si>
  <si>
    <t>South Australia ;  &gt; 3-6 months looking for work ;  &gt; Looked for part-time work ;  Persons ;</t>
  </si>
  <si>
    <t>South Australia ;  &gt; 3-6 months looking for work ;  &gt; Looked for part-time work ;  &gt; Males ;</t>
  </si>
  <si>
    <t>South Australia ;  &gt; 3-6 months looking for work ;  &gt; Looked for part-time work ;  &gt; Females ;</t>
  </si>
  <si>
    <t>South Australia ;  &gt; 3-6 months looking for work ;  &gt;&gt; Looked for only part-time work ;  Persons ;</t>
  </si>
  <si>
    <t>South Australia ;  &gt; 3-6 months looking for work ;  &gt;&gt; Looked for only part-time work ;  &gt; Males ;</t>
  </si>
  <si>
    <t>South Australia ;  &gt; 3-6 months looking for work ;  &gt;&gt; Looked for only part-time work ;  &gt; Females ;</t>
  </si>
  <si>
    <t>South Australia ;  &gt; 3-6 months looking for work ;  &gt;&gt; Waiting to start a part-time job ;  Persons ;</t>
  </si>
  <si>
    <t>South Australia ;  &gt; 3-6 months looking for work ;  &gt;&gt; Waiting to start a part-time job ;  &gt; Males ;</t>
  </si>
  <si>
    <t>South Australia ;  &gt; 3-6 months looking for work ;  &gt;&gt; Waiting to start a part-time job ;  &gt; Females ;</t>
  </si>
  <si>
    <t>South Australia ;  &gt; 6-12 months looking for work ;  Unemployed total ;  Persons ;</t>
  </si>
  <si>
    <t>South Australia ;  &gt; 6-12 months looking for work ;  Unemployed total ;  &gt; Males ;</t>
  </si>
  <si>
    <t>South Australia ;  &gt; 6-12 months looking for work ;  Unemployed total ;  &gt; Females ;</t>
  </si>
  <si>
    <t>South Australia ;  &gt; 6-12 months looking for work ;  &gt; Looked for full-time work ;  Persons ;</t>
  </si>
  <si>
    <t>South Australia ;  &gt; 6-12 months looking for work ;  &gt; Looked for full-time work ;  &gt; Males ;</t>
  </si>
  <si>
    <t>South Australia ;  &gt; 6-12 months looking for work ;  &gt; Looked for full-time work ;  &gt; Females ;</t>
  </si>
  <si>
    <t>South Australia ;  &gt; 6-12 months looking for work ;  &gt;&gt; Looked for both full-time and part-time work ;  Persons ;</t>
  </si>
  <si>
    <t>South Australia ;  &gt; 6-12 months looking for work ;  &gt;&gt; Looked for both full-time and part-time work ;  &gt; Males ;</t>
  </si>
  <si>
    <t>South Australia ;  &gt; 6-12 months looking for work ;  &gt;&gt; Looked for both full-time and part-time work ;  &gt; Females ;</t>
  </si>
  <si>
    <t>South Australia ;  &gt; 6-12 months looking for work ;  &gt;&gt; Looked for only full-time work ;  Persons ;</t>
  </si>
  <si>
    <t>South Australia ;  &gt; 6-12 months looking for work ;  &gt;&gt; Looked for only full-time work ;  &gt; Males ;</t>
  </si>
  <si>
    <t>South Australia ;  &gt; 6-12 months looking for work ;  &gt;&gt; Looked for only full-time work ;  &gt; Females ;</t>
  </si>
  <si>
    <t>South Australia ;  &gt; 6-12 months looking for work ;  &gt;&gt; Waiting to start a full-time job ;  Persons ;</t>
  </si>
  <si>
    <t>South Australia ;  &gt; 6-12 months looking for work ;  &gt;&gt; Waiting to start a full-time job ;  &gt; Males ;</t>
  </si>
  <si>
    <t>South Australia ;  &gt; 6-12 months looking for work ;  &gt;&gt; Waiting to start a full-time job ;  &gt; Females ;</t>
  </si>
  <si>
    <t>South Australia ;  &gt; 6-12 months looking for work ;  &gt; Looked for part-time work ;  Persons ;</t>
  </si>
  <si>
    <t>South Australia ;  &gt; 6-12 months looking for work ;  &gt; Looked for part-time work ;  &gt; Males ;</t>
  </si>
  <si>
    <t>South Australia ;  &gt; 6-12 months looking for work ;  &gt; Looked for part-time work ;  &gt; Females ;</t>
  </si>
  <si>
    <t>South Australia ;  &gt; 6-12 months looking for work ;  &gt;&gt; Looked for only part-time work ;  Persons ;</t>
  </si>
  <si>
    <t>South Australia ;  &gt; 6-12 months looking for work ;  &gt;&gt; Looked for only part-time work ;  &gt; Males ;</t>
  </si>
  <si>
    <t>South Australia ;  &gt; 6-12 months looking for work ;  &gt;&gt; Looked for only part-time work ;  &gt; Females ;</t>
  </si>
  <si>
    <t>South Australia ;  &gt; 6-12 months looking for work ;  &gt;&gt; Waiting to start a part-time job ;  Persons ;</t>
  </si>
  <si>
    <t>South Australia ;  &gt; 6-12 months looking for work ;  &gt;&gt; Waiting to start a part-time job ;  &gt; Males ;</t>
  </si>
  <si>
    <t>South Australia ;  &gt; 6-12 months looking for work ;  &gt;&gt; Waiting to start a part-time job ;  &gt; Females ;</t>
  </si>
  <si>
    <t>South Australia ;  1-2 years looking for work ;  Unemployed total ;  Persons ;</t>
  </si>
  <si>
    <t>South Australia ;  1-2 years looking for work ;  Unemployed total ;  &gt; Males ;</t>
  </si>
  <si>
    <t>South Australia ;  1-2 years looking for work ;  Unemployed total ;  &gt; Females ;</t>
  </si>
  <si>
    <t>South Australia ;  1-2 years looking for work ;  &gt; Looked for full-time work ;  Persons ;</t>
  </si>
  <si>
    <t>South Australia ;  1-2 years looking for work ;  &gt; Looked for full-time work ;  &gt; Males ;</t>
  </si>
  <si>
    <t>South Australia ;  1-2 years looking for work ;  &gt; Looked for full-time work ;  &gt; Females ;</t>
  </si>
  <si>
    <t>South Australia ;  1-2 years looking for work ;  &gt;&gt; Looked for both full-time and part-time work ;  Persons ;</t>
  </si>
  <si>
    <t>South Australia ;  1-2 years looking for work ;  &gt;&gt; Looked for both full-time and part-time work ;  &gt; Males ;</t>
  </si>
  <si>
    <t>South Australia ;  1-2 years looking for work ;  &gt;&gt; Looked for both full-time and part-time work ;  &gt; Females ;</t>
  </si>
  <si>
    <t>South Australia ;  1-2 years looking for work ;  &gt;&gt; Looked for only full-time work ;  Persons ;</t>
  </si>
  <si>
    <t>South Australia ;  1-2 years looking for work ;  &gt;&gt; Looked for only full-time work ;  &gt; Males ;</t>
  </si>
  <si>
    <t>South Australia ;  1-2 years looking for work ;  &gt;&gt; Looked for only full-time work ;  &gt; Females ;</t>
  </si>
  <si>
    <t>South Australia ;  1-2 years looking for work ;  &gt;&gt; Waiting to start a full-time job ;  Persons ;</t>
  </si>
  <si>
    <t>South Australia ;  1-2 years looking for work ;  &gt;&gt; Waiting to start a full-time job ;  &gt; Males ;</t>
  </si>
  <si>
    <t>South Australia ;  1-2 years looking for work ;  &gt;&gt; Waiting to start a full-time job ;  &gt; Females ;</t>
  </si>
  <si>
    <t>South Australia ;  1-2 years looking for work ;  &gt; Looked for part-time work ;  Persons ;</t>
  </si>
  <si>
    <t>South Australia ;  1-2 years looking for work ;  &gt; Looked for part-time work ;  &gt; Males ;</t>
  </si>
  <si>
    <t>South Australia ;  1-2 years looking for work ;  &gt; Looked for part-time work ;  &gt; Females ;</t>
  </si>
  <si>
    <t>South Australia ;  1-2 years looking for work ;  &gt;&gt; Looked for only part-time work ;  Persons ;</t>
  </si>
  <si>
    <t>South Australia ;  1-2 years looking for work ;  &gt;&gt; Looked for only part-time work ;  &gt; Males ;</t>
  </si>
  <si>
    <t>South Australia ;  1-2 years looking for work ;  &gt;&gt; Looked for only part-time work ;  &gt; Females ;</t>
  </si>
  <si>
    <t>South Australia ;  1-2 years looking for work ;  &gt;&gt; Waiting to start a part-time job ;  Persons ;</t>
  </si>
  <si>
    <t>South Australia ;  1-2 years looking for work ;  &gt;&gt; Waiting to start a part-time job ;  &gt; Males ;</t>
  </si>
  <si>
    <t>South Australia ;  1-2 years looking for work ;  &gt;&gt; Waiting to start a part-time job ;  &gt; Females ;</t>
  </si>
  <si>
    <t>South Australia ;  2 years or more looking for work ;  Unemployed total ;  Persons ;</t>
  </si>
  <si>
    <t>South Australia ;  2 years or more looking for work ;  Unemployed total ;  &gt; Males ;</t>
  </si>
  <si>
    <t>South Australia ;  2 years or more looking for work ;  Unemployed total ;  &gt; Females ;</t>
  </si>
  <si>
    <t>South Australia ;  2 years or more looking for work ;  &gt; Looked for full-time work ;  Persons ;</t>
  </si>
  <si>
    <t>South Australia ;  2 years or more looking for work ;  &gt; Looked for full-time work ;  &gt; Males ;</t>
  </si>
  <si>
    <t>South Australia ;  2 years or more looking for work ;  &gt; Looked for full-time work ;  &gt; Females ;</t>
  </si>
  <si>
    <t>South Australia ;  2 years or more looking for work ;  &gt;&gt; Looked for both full-time and part-time work ;  Persons ;</t>
  </si>
  <si>
    <t>South Australia ;  2 years or more looking for work ;  &gt;&gt; Looked for both full-time and part-time work ;  &gt; Males ;</t>
  </si>
  <si>
    <t>South Australia ;  2 years or more looking for work ;  &gt;&gt; Looked for both full-time and part-time work ;  &gt; Females ;</t>
  </si>
  <si>
    <t>South Australia ;  2 years or more looking for work ;  &gt;&gt; Looked for only full-time work ;  Persons ;</t>
  </si>
  <si>
    <t>South Australia ;  2 years or more looking for work ;  &gt;&gt; Looked for only full-time work ;  &gt; Males ;</t>
  </si>
  <si>
    <t>South Australia ;  2 years or more looking for work ;  &gt;&gt; Looked for only full-time work ;  &gt; Females ;</t>
  </si>
  <si>
    <t>South Australia ;  2 years or more looking for work ;  &gt;&gt; Waiting to start a full-time job ;  Persons ;</t>
  </si>
  <si>
    <t>South Australia ;  2 years or more looking for work ;  &gt;&gt; Waiting to start a full-time job ;  &gt; Males ;</t>
  </si>
  <si>
    <t>South Australia ;  2 years or more looking for work ;  &gt;&gt; Waiting to start a full-time job ;  &gt; Females ;</t>
  </si>
  <si>
    <t>South Australia ;  2 years or more looking for work ;  &gt; Looked for part-time work ;  Persons ;</t>
  </si>
  <si>
    <t>South Australia ;  2 years or more looking for work ;  &gt; Looked for part-time work ;  &gt; Males ;</t>
  </si>
  <si>
    <t>South Australia ;  2 years or more looking for work ;  &gt; Looked for part-time work ;  &gt; Females ;</t>
  </si>
  <si>
    <t>South Australia ;  2 years or more looking for work ;  &gt;&gt; Looked for only part-time work ;  Persons ;</t>
  </si>
  <si>
    <t>South Australia ;  2 years or more looking for work ;  &gt;&gt; Looked for only part-time work ;  &gt; Males ;</t>
  </si>
  <si>
    <t>South Australia ;  2 years or more looking for work ;  &gt;&gt; Looked for only part-time work ;  &gt; Females ;</t>
  </si>
  <si>
    <t>South Australia ;  2 years or more looking for work ;  &gt;&gt; Waiting to start a part-time job ;  Persons ;</t>
  </si>
  <si>
    <t>South Australia ;  2 years or more looking for work ;  &gt;&gt; Waiting to start a part-time job ;  &gt; Males ;</t>
  </si>
  <si>
    <t>South Australia ;  2 years or more looking for work ;  &gt;&gt; Waiting to start a part-time job ;  &gt; Females ;</t>
  </si>
  <si>
    <t>Western Australia ;  Unemployed total ;  Persons ;</t>
  </si>
  <si>
    <t>Western Australia ;  Unemployed total ;  &gt; Males ;</t>
  </si>
  <si>
    <t>Western Australia ;  Unemployed total ;  &gt; Females ;</t>
  </si>
  <si>
    <t>Western Australia ;  &gt; Looked for full-time work ;  Persons ;</t>
  </si>
  <si>
    <t>Western Australia ;  &gt; Looked for full-time work ;  &gt; Males ;</t>
  </si>
  <si>
    <t>Western Australia ;  &gt; Looked for full-time work ;  &gt; Females ;</t>
  </si>
  <si>
    <t>Western Australia ;  &gt;&gt; Looked for both full-time and part-time work ;  Persons ;</t>
  </si>
  <si>
    <t>Western Australia ;  &gt;&gt; Looked for both full-time and part-time work ;  &gt; Males ;</t>
  </si>
  <si>
    <t>Western Australia ;  &gt;&gt; Looked for both full-time and part-time work ;  &gt; Females ;</t>
  </si>
  <si>
    <t>Western Australia ;  &gt;&gt; Looked for only full-time work ;  Persons ;</t>
  </si>
  <si>
    <t>Western Australia ;  &gt;&gt; Looked for only full-time work ;  &gt; Males ;</t>
  </si>
  <si>
    <t>Western Australia ;  &gt;&gt; Looked for only full-time work ;  &gt; Females ;</t>
  </si>
  <si>
    <t>Western Australia ;  &gt;&gt; Waiting to start a full-time job ;  Persons ;</t>
  </si>
  <si>
    <t>Western Australia ;  &gt;&gt; Waiting to start a full-time job ;  &gt; Males ;</t>
  </si>
  <si>
    <t>Western Australia ;  &gt;&gt; Waiting to start a full-time job ;  &gt; Females ;</t>
  </si>
  <si>
    <t>Western Australia ;  &gt; Looked for part-time work ;  Persons ;</t>
  </si>
  <si>
    <t>Western Australia ;  &gt; Looked for part-time work ;  &gt; Males ;</t>
  </si>
  <si>
    <t>Western Australia ;  &gt; Looked for part-time work ;  &gt; Females ;</t>
  </si>
  <si>
    <t>Western Australia ;  &gt;&gt; Looked for only part-time work ;  Persons ;</t>
  </si>
  <si>
    <t>Western Australia ;  &gt;&gt; Looked for only part-time work ;  &gt; Males ;</t>
  </si>
  <si>
    <t>Western Australia ;  &gt;&gt; Looked for only part-time work ;  &gt; Females ;</t>
  </si>
  <si>
    <t>Western Australia ;  &gt;&gt; Waiting to start a part-time job ;  Persons ;</t>
  </si>
  <si>
    <t>Western Australia ;  &gt;&gt; Waiting to start a part-time job ;  &gt; Males ;</t>
  </si>
  <si>
    <t>Western Australia ;  &gt;&gt; Waiting to start a part-time job ;  &gt; Females ;</t>
  </si>
  <si>
    <t>Western Australia ;  No job offers ;  Unemployed total ;  Persons ;</t>
  </si>
  <si>
    <t>Western Australia ;  No job offers ;  Unemployed total ;  &gt; Males ;</t>
  </si>
  <si>
    <t>Western Australia ;  No job offers ;  Unemployed total ;  &gt; Females ;</t>
  </si>
  <si>
    <t>Western Australia ;  No job offers ;  &gt; Looked for full-time work ;  Persons ;</t>
  </si>
  <si>
    <t>Western Australia ;  No job offers ;  &gt; Looked for full-time work ;  &gt; Males ;</t>
  </si>
  <si>
    <t>Western Australia ;  No job offers ;  &gt; Looked for full-time work ;  &gt; Females ;</t>
  </si>
  <si>
    <t>Western Australia ;  No job offers ;  &gt;&gt; Looked for both full-time and part-time work ;  Persons ;</t>
  </si>
  <si>
    <t>Western Australia ;  No job offers ;  &gt;&gt; Looked for both full-time and part-time work ;  &gt; Males ;</t>
  </si>
  <si>
    <t>Western Australia ;  No job offers ;  &gt;&gt; Looked for both full-time and part-time work ;  &gt; Females ;</t>
  </si>
  <si>
    <t>Western Australia ;  No job offers ;  &gt;&gt; Looked for only full-time work ;  Persons ;</t>
  </si>
  <si>
    <t>Western Australia ;  No job offers ;  &gt;&gt; Looked for only full-time work ;  &gt; Males ;</t>
  </si>
  <si>
    <t>Western Australia ;  No job offers ;  &gt;&gt; Looked for only full-time work ;  &gt; Females ;</t>
  </si>
  <si>
    <t>Western Australia ;  No job offers ;  &gt;&gt; Waiting to start a full-time job ;  Persons ;</t>
  </si>
  <si>
    <t>Western Australia ;  No job offers ;  &gt;&gt; Waiting to start a full-time job ;  &gt; Males ;</t>
  </si>
  <si>
    <t>Western Australia ;  No job offers ;  &gt;&gt; Waiting to start a full-time job ;  &gt; Females ;</t>
  </si>
  <si>
    <t>Western Australia ;  No job offers ;  &gt; Looked for part-time work ;  Persons ;</t>
  </si>
  <si>
    <t>Western Australia ;  No job offers ;  &gt; Looked for part-time work ;  &gt; Males ;</t>
  </si>
  <si>
    <t>Western Australia ;  No job offers ;  &gt; Looked for part-time work ;  &gt; Females ;</t>
  </si>
  <si>
    <t>Western Australia ;  No job offers ;  &gt;&gt; Looked for only part-time work ;  Persons ;</t>
  </si>
  <si>
    <t>Western Australia ;  No job offers ;  &gt;&gt; Looked for only part-time work ;  &gt; Males ;</t>
  </si>
  <si>
    <t>Western Australia ;  No job offers ;  &gt;&gt; Looked for only part-time work ;  &gt; Females ;</t>
  </si>
  <si>
    <t>Western Australia ;  No job offers ;  &gt;&gt; Waiting to start a part-time job ;  Persons ;</t>
  </si>
  <si>
    <t>Western Australia ;  No job offers ;  &gt;&gt; Waiting to start a part-time job ;  &gt; Males ;</t>
  </si>
  <si>
    <t>Western Australia ;  No job offers ;  &gt;&gt; Waiting to start a part-time job ;  &gt; Females ;</t>
  </si>
  <si>
    <t>Western Australia ;  One job offer ;  Unemployed total ;  Persons ;</t>
  </si>
  <si>
    <t>Western Australia ;  One job offer ;  Unemployed total ;  &gt; Males ;</t>
  </si>
  <si>
    <t>Western Australia ;  One job offer ;  Unemployed total ;  &gt; Females ;</t>
  </si>
  <si>
    <t>Western Australia ;  One job offer ;  &gt; Looked for full-time work ;  Persons ;</t>
  </si>
  <si>
    <t>Western Australia ;  One job offer ;  &gt; Looked for full-time work ;  &gt; Males ;</t>
  </si>
  <si>
    <t>Western Australia ;  One job offer ;  &gt; Looked for full-time work ;  &gt; Females ;</t>
  </si>
  <si>
    <t>Western Australia ;  One job offer ;  &gt;&gt; Looked for both full-time and part-time work ;  Persons ;</t>
  </si>
  <si>
    <t>Western Australia ;  One job offer ;  &gt;&gt; Looked for both full-time and part-time work ;  &gt; Males ;</t>
  </si>
  <si>
    <t>Western Australia ;  One job offer ;  &gt;&gt; Looked for both full-time and part-time work ;  &gt; Females ;</t>
  </si>
  <si>
    <t>Western Australia ;  One job offer ;  &gt;&gt; Looked for only full-time work ;  Persons ;</t>
  </si>
  <si>
    <t>Western Australia ;  One job offer ;  &gt;&gt; Looked for only full-time work ;  &gt; Males ;</t>
  </si>
  <si>
    <t>Western Australia ;  One job offer ;  &gt;&gt; Looked for only full-time work ;  &gt; Females ;</t>
  </si>
  <si>
    <t>Western Australia ;  One job offer ;  &gt;&gt; Waiting to start a full-time job ;  Persons ;</t>
  </si>
  <si>
    <t>Western Australia ;  One job offer ;  &gt;&gt; Waiting to start a full-time job ;  &gt; Males ;</t>
  </si>
  <si>
    <t>Western Australia ;  One job offer ;  &gt;&gt; Waiting to start a full-time job ;  &gt; Females ;</t>
  </si>
  <si>
    <t>Western Australia ;  One job offer ;  &gt; Looked for part-time work ;  Persons ;</t>
  </si>
  <si>
    <t>Western Australia ;  One job offer ;  &gt; Looked for part-time work ;  &gt; Males ;</t>
  </si>
  <si>
    <t>Western Australia ;  One job offer ;  &gt; Looked for part-time work ;  &gt; Females ;</t>
  </si>
  <si>
    <t>Western Australia ;  One job offer ;  &gt;&gt; Looked for only part-time work ;  Persons ;</t>
  </si>
  <si>
    <t>Western Australia ;  One job offer ;  &gt;&gt; Looked for only part-time work ;  &gt; Males ;</t>
  </si>
  <si>
    <t>Western Australia ;  One job offer ;  &gt;&gt; Looked for only part-time work ;  &gt; Females ;</t>
  </si>
  <si>
    <t>Western Australia ;  One job offer ;  &gt;&gt; Waiting to start a part-time job ;  Persons ;</t>
  </si>
  <si>
    <t>Western Australia ;  One job offer ;  &gt;&gt; Waiting to start a part-time job ;  &gt; Males ;</t>
  </si>
  <si>
    <t>Western Australia ;  One job offer ;  &gt;&gt; Waiting to start a part-time job ;  &gt; Females ;</t>
  </si>
  <si>
    <t>Western Australia ;  Two or more job offers ;  Unemployed total ;  Persons ;</t>
  </si>
  <si>
    <t>Western Australia ;  Two or more job offers ;  Unemployed total ;  &gt; Males ;</t>
  </si>
  <si>
    <t>Western Australia ;  Two or more job offers ;  Unemployed total ;  &gt; Females ;</t>
  </si>
  <si>
    <t>Western Australia ;  Two or more job offers ;  &gt; Looked for full-time work ;  Persons ;</t>
  </si>
  <si>
    <t>Western Australia ;  Two or more job offers ;  &gt; Looked for full-time work ;  &gt; Males ;</t>
  </si>
  <si>
    <t>Western Australia ;  Two or more job offers ;  &gt; Looked for full-time work ;  &gt; Females ;</t>
  </si>
  <si>
    <t>Western Australia ;  Two or more job offers ;  &gt;&gt; Looked for both full-time and part-time work ;  Persons ;</t>
  </si>
  <si>
    <t>Western Australia ;  Two or more job offers ;  &gt;&gt; Looked for both full-time and part-time work ;  &gt; Males ;</t>
  </si>
  <si>
    <t>Western Australia ;  Two or more job offers ;  &gt;&gt; Looked for both full-time and part-time work ;  &gt; Females ;</t>
  </si>
  <si>
    <t>Western Australia ;  Two or more job offers ;  &gt;&gt; Looked for only full-time work ;  Persons ;</t>
  </si>
  <si>
    <t>Western Australia ;  Two or more job offers ;  &gt;&gt; Looked for only full-time work ;  &gt; Males ;</t>
  </si>
  <si>
    <t>Western Australia ;  Two or more job offers ;  &gt;&gt; Looked for only full-time work ;  &gt; Females ;</t>
  </si>
  <si>
    <t>Western Australia ;  Two or more job offers ;  &gt;&gt; Waiting to start a full-time job ;  Persons ;</t>
  </si>
  <si>
    <t>Western Australia ;  Two or more job offers ;  &gt;&gt; Waiting to start a full-time job ;  &gt; Males ;</t>
  </si>
  <si>
    <t>Western Australia ;  Two or more job offers ;  &gt;&gt; Waiting to start a full-time job ;  &gt; Females ;</t>
  </si>
  <si>
    <t>Western Australia ;  Two or more job offers ;  &gt; Looked for part-time work ;  Persons ;</t>
  </si>
  <si>
    <t>Western Australia ;  Two or more job offers ;  &gt; Looked for part-time work ;  &gt; Males ;</t>
  </si>
  <si>
    <t>Western Australia ;  Two or more job offers ;  &gt; Looked for part-time work ;  &gt; Females ;</t>
  </si>
  <si>
    <t>Western Australia ;  Two or more job offers ;  &gt;&gt; Looked for only part-time work ;  Persons ;</t>
  </si>
  <si>
    <t>Western Australia ;  Two or more job offers ;  &gt;&gt; Looked for only part-time work ;  &gt; Males ;</t>
  </si>
  <si>
    <t>Western Australia ;  Two or more job offers ;  &gt;&gt; Looked for only part-time work ;  &gt; Females ;</t>
  </si>
  <si>
    <t>Western Australia ;  Two or more job offers ;  &gt;&gt; Waiting to start a part-time job ;  Persons ;</t>
  </si>
  <si>
    <t>Western Australia ;  Two or more job offers ;  &gt;&gt; Waiting to start a part-time job ;  &gt; Males ;</t>
  </si>
  <si>
    <t>Western Australia ;  Two or more job offers ;  &gt;&gt; Waiting to start a part-time job ;  &gt; Females ;</t>
  </si>
  <si>
    <t>Western Australia ;  Had worked before ;  Unemployed total ;  Persons ;</t>
  </si>
  <si>
    <t>Western Australia ;  Had worked before ;  Unemployed total ;  &gt; Males ;</t>
  </si>
  <si>
    <t>Western Australia ;  Had worked before ;  Unemployed total ;  &gt; Females ;</t>
  </si>
  <si>
    <t>Western Australia ;  Had worked before ;  &gt; Looked for full-time work ;  Persons ;</t>
  </si>
  <si>
    <t>Western Australia ;  Had worked before ;  &gt; Looked for full-time work ;  &gt; Males ;</t>
  </si>
  <si>
    <t>Western Australia ;  Had worked before ;  &gt; Looked for full-time work ;  &gt; Females ;</t>
  </si>
  <si>
    <t>Western Australia ;  Had worked before ;  &gt;&gt; Looked for both full-time and part-time work ;  Persons ;</t>
  </si>
  <si>
    <t>Western Australia ;  Had worked before ;  &gt;&gt; Looked for both full-time and part-time work ;  &gt; Males ;</t>
  </si>
  <si>
    <t>Western Australia ;  Had worked before ;  &gt;&gt; Looked for both full-time and part-time work ;  &gt; Females ;</t>
  </si>
  <si>
    <t>Western Australia ;  Had worked before ;  &gt;&gt; Looked for only full-time work ;  Persons ;</t>
  </si>
  <si>
    <t>Western Australia ;  Had worked before ;  &gt;&gt; Looked for only full-time work ;  &gt; Males ;</t>
  </si>
  <si>
    <t>Western Australia ;  Had worked before ;  &gt;&gt; Looked for only full-time work ;  &gt; Females ;</t>
  </si>
  <si>
    <t>Western Australia ;  Had worked before ;  &gt;&gt; Waiting to start a full-time job ;  Persons ;</t>
  </si>
  <si>
    <t>Western Australia ;  Had worked before ;  &gt;&gt; Waiting to start a full-time job ;  &gt; Males ;</t>
  </si>
  <si>
    <t>A126068794R</t>
  </si>
  <si>
    <t>A126037690V</t>
  </si>
  <si>
    <t>A126005290L</t>
  </si>
  <si>
    <t>A126067498C</t>
  </si>
  <si>
    <t>A126036394J</t>
  </si>
  <si>
    <t>A126003346A</t>
  </si>
  <si>
    <t>A126065554X</t>
  </si>
  <si>
    <t>A126034450C</t>
  </si>
  <si>
    <t>A126005938T</t>
  </si>
  <si>
    <t>A126068146T</t>
  </si>
  <si>
    <t>A126037042W</t>
  </si>
  <si>
    <t>A126004642L</t>
  </si>
  <si>
    <t>A126066850K</t>
  </si>
  <si>
    <t>A126035746J</t>
  </si>
  <si>
    <t>A126003994X</t>
  </si>
  <si>
    <t>A126066202L</t>
  </si>
  <si>
    <t>A126035098W</t>
  </si>
  <si>
    <t>A126002698L</t>
  </si>
  <si>
    <t>A126064906X</t>
  </si>
  <si>
    <t>A126033802C</t>
  </si>
  <si>
    <t>A126002034W</t>
  </si>
  <si>
    <t>A126064242V</t>
  </si>
  <si>
    <t>A126033138T</t>
  </si>
  <si>
    <t>A126006570X</t>
  </si>
  <si>
    <t>A126068778R</t>
  </si>
  <si>
    <t>A126037674V</t>
  </si>
  <si>
    <t>A126005274L</t>
  </si>
  <si>
    <t>A126067482K</t>
  </si>
  <si>
    <t>A126036378J</t>
  </si>
  <si>
    <t>A126003330J</t>
  </si>
  <si>
    <t>A126065538X</t>
  </si>
  <si>
    <t>A126034434C</t>
  </si>
  <si>
    <t>A126005922X</t>
  </si>
  <si>
    <t>A126068130X</t>
  </si>
  <si>
    <t>A126037026W</t>
  </si>
  <si>
    <t>A126004626L</t>
  </si>
  <si>
    <t>A126066834K</t>
  </si>
  <si>
    <t>A126035730R</t>
  </si>
  <si>
    <t>A126003978X</t>
  </si>
  <si>
    <t>A126066186X</t>
  </si>
  <si>
    <t>A126035082C</t>
  </si>
  <si>
    <t>A126002682V</t>
  </si>
  <si>
    <t>A126064890T</t>
  </si>
  <si>
    <t>A126033786R</t>
  </si>
  <si>
    <t>A126002038F</t>
  </si>
  <si>
    <t>A126064246C</t>
  </si>
  <si>
    <t>A126033142J</t>
  </si>
  <si>
    <t>A126006574J</t>
  </si>
  <si>
    <t>A126068782F</t>
  </si>
  <si>
    <t>A126037678C</t>
  </si>
  <si>
    <t>A126005278W</t>
  </si>
  <si>
    <t>A126067486V</t>
  </si>
  <si>
    <t>A126036382X</t>
  </si>
  <si>
    <t>A126003334T</t>
  </si>
  <si>
    <t>A126065542R</t>
  </si>
  <si>
    <t>A126034438L</t>
  </si>
  <si>
    <t>A126005926J</t>
  </si>
  <si>
    <t>A126068134J</t>
  </si>
  <si>
    <t>A126037030L</t>
  </si>
  <si>
    <t>A126004630C</t>
  </si>
  <si>
    <t>A126066838V</t>
  </si>
  <si>
    <t>A126035734X</t>
  </si>
  <si>
    <t>A126003982R</t>
  </si>
  <si>
    <t>A126066190R</t>
  </si>
  <si>
    <t>A126035086L</t>
  </si>
  <si>
    <t>A126002686C</t>
  </si>
  <si>
    <t>A126064894A</t>
  </si>
  <si>
    <t>A126033790F</t>
  </si>
  <si>
    <t>A126002066R</t>
  </si>
  <si>
    <t>A126064274L</t>
  </si>
  <si>
    <t>A126033170T</t>
  </si>
  <si>
    <t>A126006602F</t>
  </si>
  <si>
    <t>A126068810C</t>
  </si>
  <si>
    <t>A126037706A</t>
  </si>
  <si>
    <t>A126005306V</t>
  </si>
  <si>
    <t>A126067514T</t>
  </si>
  <si>
    <t>A126036410W</t>
  </si>
  <si>
    <t>A126003362A</t>
  </si>
  <si>
    <t>A126065570X</t>
  </si>
  <si>
    <t>A126034466W</t>
  </si>
  <si>
    <t>A126005954T</t>
  </si>
  <si>
    <t>A126068162T</t>
  </si>
  <si>
    <t>A126037058R</t>
  </si>
  <si>
    <t>A126004658F</t>
  </si>
  <si>
    <t>A126066866C</t>
  </si>
  <si>
    <t>A126035762J</t>
  </si>
  <si>
    <t>A126004010R</t>
  </si>
  <si>
    <t>A126066218F</t>
  </si>
  <si>
    <t>A126035114K</t>
  </si>
  <si>
    <t>A126002714A</t>
  </si>
  <si>
    <t>A126064922X</t>
  </si>
  <si>
    <t>A126033818W</t>
  </si>
  <si>
    <t>A126002042W</t>
  </si>
  <si>
    <t>A126064250V</t>
  </si>
  <si>
    <t>A126033146T</t>
  </si>
  <si>
    <t>A126006578T</t>
  </si>
  <si>
    <t>A126068786R</t>
  </si>
  <si>
    <t>A126037682V</t>
  </si>
  <si>
    <t>A126005282L</t>
  </si>
  <si>
    <t>A126067490K</t>
  </si>
  <si>
    <t>A126036386J</t>
  </si>
  <si>
    <t>A126003338A</t>
  </si>
  <si>
    <t>A126065546X</t>
  </si>
  <si>
    <t>A126034442C</t>
  </si>
  <si>
    <t>A126005930X</t>
  </si>
  <si>
    <t>A126068138T</t>
  </si>
  <si>
    <t>A126037034W</t>
  </si>
  <si>
    <t>A126004634L</t>
  </si>
  <si>
    <t>A126066842K</t>
  </si>
  <si>
    <t>A126035738J</t>
  </si>
  <si>
    <t>A126003986X</t>
  </si>
  <si>
    <t>A126066194X</t>
  </si>
  <si>
    <t>A126035090C</t>
  </si>
  <si>
    <t>A126002690V</t>
  </si>
  <si>
    <t>A126064898K</t>
  </si>
  <si>
    <t>A126033794R</t>
  </si>
  <si>
    <t>A126002070F</t>
  </si>
  <si>
    <t>A126064278W</t>
  </si>
  <si>
    <t>A126033174A</t>
  </si>
  <si>
    <t>A126006606R</t>
  </si>
  <si>
    <t>A126068814L</t>
  </si>
  <si>
    <t>A126037710T</t>
  </si>
  <si>
    <t>A126005310K</t>
  </si>
  <si>
    <t>A126067518A</t>
  </si>
  <si>
    <t>A126036414F</t>
  </si>
  <si>
    <t>A126003366K</t>
  </si>
  <si>
    <t>A126065574J</t>
  </si>
  <si>
    <t>A126034470L</t>
  </si>
  <si>
    <t>A126005958A</t>
  </si>
  <si>
    <t>A126068166A</t>
  </si>
  <si>
    <t>A126037062F</t>
  </si>
  <si>
    <t>A126004662W</t>
  </si>
  <si>
    <t>A126066870V</t>
  </si>
  <si>
    <t>A126035766T</t>
  </si>
  <si>
    <t>A126004014X</t>
  </si>
  <si>
    <t>A126066222W</t>
  </si>
  <si>
    <t>A126035118V</t>
  </si>
  <si>
    <t>A126002718K</t>
  </si>
  <si>
    <t>A126064926J</t>
  </si>
  <si>
    <t>A126033822L</t>
  </si>
  <si>
    <t>A126001714J</t>
  </si>
  <si>
    <t>A126063922F</t>
  </si>
  <si>
    <t>A126032818C</t>
  </si>
  <si>
    <t>A126006250L</t>
  </si>
  <si>
    <t>A126068458C</t>
  </si>
  <si>
    <t>A126037354J</t>
  </si>
  <si>
    <t>A126004954X</t>
  </si>
  <si>
    <t>A126067162X</t>
  </si>
  <si>
    <t>A126036058W</t>
  </si>
  <si>
    <t>A126003010W</t>
  </si>
  <si>
    <t>A126065218L</t>
  </si>
  <si>
    <t>A126034114T</t>
  </si>
  <si>
    <t>A126005602L</t>
  </si>
  <si>
    <t>A126067810K</t>
  </si>
  <si>
    <t>A126036706J</t>
  </si>
  <si>
    <t>A126004306A</t>
  </si>
  <si>
    <t>A126066514X</t>
  </si>
  <si>
    <t>A126035410C</t>
  </si>
  <si>
    <t>A126003658L</t>
  </si>
  <si>
    <t>A126065866K</t>
  </si>
  <si>
    <t>A126034762R</t>
  </si>
  <si>
    <t>A126002362J</t>
  </si>
  <si>
    <t>A126064570F</t>
  </si>
  <si>
    <t>A126033466C</t>
  </si>
  <si>
    <t>A126001726T</t>
  </si>
  <si>
    <t>A126063934R</t>
  </si>
  <si>
    <t>A126032830V</t>
  </si>
  <si>
    <t>A126006262W</t>
  </si>
  <si>
    <t>A126068470V</t>
  </si>
  <si>
    <t>A126037366T</t>
  </si>
  <si>
    <t>A126004966J</t>
  </si>
  <si>
    <t>A126067174J</t>
  </si>
  <si>
    <t>A126036070L</t>
  </si>
  <si>
    <t>A126003022F</t>
  </si>
  <si>
    <t>A126065230C</t>
  </si>
  <si>
    <t>A126034126A</t>
  </si>
  <si>
    <t>A126005614W</t>
  </si>
  <si>
    <t>A126067822V</t>
  </si>
  <si>
    <t>A126036718T</t>
  </si>
  <si>
    <t>A126004318K</t>
  </si>
  <si>
    <t>A126066526J</t>
  </si>
  <si>
    <t>A126035422L</t>
  </si>
  <si>
    <t>A126003670C</t>
  </si>
  <si>
    <t>A126065878V</t>
  </si>
  <si>
    <t>A126034774X</t>
  </si>
  <si>
    <t>A126002374T</t>
  </si>
  <si>
    <t>A126064582R</t>
  </si>
  <si>
    <t>A126033478L</t>
  </si>
  <si>
    <t>A126001694K</t>
  </si>
  <si>
    <t>A126063902W</t>
  </si>
  <si>
    <t>A126032798F</t>
  </si>
  <si>
    <t>A126006230C</t>
  </si>
  <si>
    <t>A126068438V</t>
  </si>
  <si>
    <t>A126037334X</t>
  </si>
  <si>
    <t>A126004934R</t>
  </si>
  <si>
    <t>A126067142R</t>
  </si>
  <si>
    <t>A126036038L</t>
  </si>
  <si>
    <t>A126002990W</t>
  </si>
  <si>
    <t>A126065198R</t>
  </si>
  <si>
    <t>A126034094V</t>
  </si>
  <si>
    <t>A126005582R</t>
  </si>
  <si>
    <t>A126067790L</t>
  </si>
  <si>
    <t>A126036686K</t>
  </si>
  <si>
    <t>A126004286C</t>
  </si>
  <si>
    <t>A126066494A</t>
  </si>
  <si>
    <t>A126035390F</t>
  </si>
  <si>
    <t>A126003638C</t>
  </si>
  <si>
    <t>A126065846A</t>
  </si>
  <si>
    <t>A126034742F</t>
  </si>
  <si>
    <t>A126002342X</t>
  </si>
  <si>
    <t>A126064550W</t>
  </si>
  <si>
    <t>A126033446V</t>
  </si>
  <si>
    <t>A126001730J</t>
  </si>
  <si>
    <t>A126063938X</t>
  </si>
  <si>
    <t>A126032834C</t>
  </si>
  <si>
    <t>A126006266F</t>
  </si>
  <si>
    <t>A126068474C</t>
  </si>
  <si>
    <t>A126037370J</t>
  </si>
  <si>
    <t>A126004970X</t>
  </si>
  <si>
    <t>A126067178T</t>
  </si>
  <si>
    <t>A126036074W</t>
  </si>
  <si>
    <t>A126003026R</t>
  </si>
  <si>
    <t>A126065234L</t>
  </si>
  <si>
    <t>A126034130T</t>
  </si>
  <si>
    <t>A126005618F</t>
  </si>
  <si>
    <t>A126067826C</t>
  </si>
  <si>
    <t>A126036722J</t>
  </si>
  <si>
    <t>A126004322A</t>
  </si>
  <si>
    <t>A126066530X</t>
  </si>
  <si>
    <t>A126035426W</t>
  </si>
  <si>
    <t>A126003674L</t>
  </si>
  <si>
    <t>A126065882K</t>
  </si>
  <si>
    <t>A126034778J</t>
  </si>
  <si>
    <t>A126002378A</t>
  </si>
  <si>
    <t>A126064586X</t>
  </si>
  <si>
    <t>A126033482C</t>
  </si>
  <si>
    <t>A126001734T</t>
  </si>
  <si>
    <t>A126063942R</t>
  </si>
  <si>
    <t>A126032838L</t>
  </si>
  <si>
    <t>A126006270W</t>
  </si>
  <si>
    <t>A126068478L</t>
  </si>
  <si>
    <t>A126037374T</t>
  </si>
  <si>
    <t>A126004974J</t>
  </si>
  <si>
    <t>A126067182J</t>
  </si>
  <si>
    <t>A126036078F</t>
  </si>
  <si>
    <t>A126003030F</t>
  </si>
  <si>
    <t>A126065238W</t>
  </si>
  <si>
    <t>A126034134A</t>
  </si>
  <si>
    <t>A126005622W</t>
  </si>
  <si>
    <t>A126067830V</t>
  </si>
  <si>
    <t>Western Australia ;  Had worked before ;  &gt;&gt; Waiting to start a full-time job ;  &gt; Females ;</t>
  </si>
  <si>
    <t>Western Australia ;  Had worked before ;  &gt; Looked for part-time work ;  Persons ;</t>
  </si>
  <si>
    <t>Western Australia ;  Had worked before ;  &gt; Looked for part-time work ;  &gt; Males ;</t>
  </si>
  <si>
    <t>Western Australia ;  Had worked before ;  &gt; Looked for part-time work ;  &gt; Females ;</t>
  </si>
  <si>
    <t>Western Australia ;  Had worked before ;  &gt;&gt; Looked for only part-time work ;  Persons ;</t>
  </si>
  <si>
    <t>Western Australia ;  Had worked before ;  &gt;&gt; Looked for only part-time work ;  &gt; Males ;</t>
  </si>
  <si>
    <t>Western Australia ;  Had worked before ;  &gt;&gt; Looked for only part-time work ;  &gt; Females ;</t>
  </si>
  <si>
    <t>Western Australia ;  Had worked before ;  &gt;&gt; Waiting to start a part-time job ;  Persons ;</t>
  </si>
  <si>
    <t>Western Australia ;  Had worked before ;  &gt;&gt; Waiting to start a part-time job ;  &gt; Males ;</t>
  </si>
  <si>
    <t>Western Australia ;  Had worked before ;  &gt;&gt; Waiting to start a part-time job ;  &gt; Females ;</t>
  </si>
  <si>
    <t>Western Australia ;  &gt; Waiting to start or return to a job already obtained ;  Unemployed total ;  Persons ;</t>
  </si>
  <si>
    <t>Western Australia ;  &gt; Waiting to start or return to a job already obtained ;  Unemployed total ;  &gt; Males ;</t>
  </si>
  <si>
    <t>Western Australia ;  &gt; Waiting to start or return to a job already obtained ;  Unemployed total ;  &gt; Females ;</t>
  </si>
  <si>
    <t>Western Australia ;  &gt; Waiting to start or return to a job already obtained ;  &gt; Looked for full-time work ;  Persons ;</t>
  </si>
  <si>
    <t>Western Australia ;  &gt; Waiting to start or return to a job already obtained ;  &gt; Looked for full-time work ;  &gt; Males ;</t>
  </si>
  <si>
    <t>Western Australia ;  &gt; Waiting to start or return to a job already obtained ;  &gt; Looked for full-time work ;  &gt; Females ;</t>
  </si>
  <si>
    <t>Western Australia ;  &gt; Waiting to start or return to a job already obtained ;  &gt;&gt; Looked for both full-time and part-time work ;  Persons ;</t>
  </si>
  <si>
    <t>Western Australia ;  &gt; Waiting to start or return to a job already obtained ;  &gt;&gt; Looked for both full-time and part-time work ;  &gt; Males ;</t>
  </si>
  <si>
    <t>Western Australia ;  &gt; Waiting to start or return to a job already obtained ;  &gt;&gt; Looked for both full-time and part-time work ;  &gt; Females ;</t>
  </si>
  <si>
    <t>Western Australia ;  &gt; Waiting to start or return to a job already obtained ;  &gt;&gt; Looked for only full-time work ;  Persons ;</t>
  </si>
  <si>
    <t>Western Australia ;  &gt; Waiting to start or return to a job already obtained ;  &gt;&gt; Looked for only full-time work ;  &gt; Males ;</t>
  </si>
  <si>
    <t>Western Australia ;  &gt; Waiting to start or return to a job already obtained ;  &gt;&gt; Looked for only full-time work ;  &gt; Females ;</t>
  </si>
  <si>
    <t>Western Australia ;  &gt; Waiting to start or return to a job already obtained ;  &gt;&gt; Waiting to start a full-time job ;  Persons ;</t>
  </si>
  <si>
    <t>Western Australia ;  &gt; Waiting to start or return to a job already obtained ;  &gt;&gt; Waiting to start a full-time job ;  &gt; Males ;</t>
  </si>
  <si>
    <t>Western Australia ;  &gt; Waiting to start or return to a job already obtained ;  &gt;&gt; Waiting to start a full-time job ;  &gt; Females ;</t>
  </si>
  <si>
    <t>Western Australia ;  &gt; Waiting to start or return to a job already obtained ;  &gt; Looked for part-time work ;  Persons ;</t>
  </si>
  <si>
    <t>Western Australia ;  &gt; Waiting to start or return to a job already obtained ;  &gt; Looked for part-time work ;  &gt; Males ;</t>
  </si>
  <si>
    <t>Western Australia ;  &gt; Waiting to start or return to a job already obtained ;  &gt; Looked for part-time work ;  &gt; Females ;</t>
  </si>
  <si>
    <t>Western Australia ;  &gt; Waiting to start or return to a job already obtained ;  &gt;&gt; Looked for only part-time work ;  Persons ;</t>
  </si>
  <si>
    <t>Western Australia ;  &gt; Waiting to start or return to a job already obtained ;  &gt;&gt; Looked for only part-time work ;  &gt; Males ;</t>
  </si>
  <si>
    <t>Western Australia ;  &gt; Waiting to start or return to a job already obtained ;  &gt;&gt; Looked for only part-time work ;  &gt; Females ;</t>
  </si>
  <si>
    <t>Western Australia ;  &gt; Waiting to start or return to a job already obtained ;  &gt;&gt; Waiting to start a part-time job ;  Persons ;</t>
  </si>
  <si>
    <t>Western Australia ;  &gt; Waiting to start or return to a job already obtained ;  &gt;&gt; Waiting to start a part-time job ;  &gt; Males ;</t>
  </si>
  <si>
    <t>Western Australia ;  &gt; Waiting to start or return to a job already obtained ;  &gt;&gt; Waiting to start a part-time job ;  &gt; Females ;</t>
  </si>
  <si>
    <t>Western Australia ;  &gt; Last worked less than 2 years ago ;  Unemployed total ;  Persons ;</t>
  </si>
  <si>
    <t>Western Australia ;  &gt; Last worked less than 2 years ago ;  Unemployed total ;  &gt; Males ;</t>
  </si>
  <si>
    <t>Western Australia ;  &gt; Last worked less than 2 years ago ;  Unemployed total ;  &gt; Females ;</t>
  </si>
  <si>
    <t>Western Australia ;  &gt; Last worked less than 2 years ago ;  &gt; Looked for full-time work ;  Persons ;</t>
  </si>
  <si>
    <t>Western Australia ;  &gt; Last worked less than 2 years ago ;  &gt; Looked for full-time work ;  &gt; Males ;</t>
  </si>
  <si>
    <t>Western Australia ;  &gt; Last worked less than 2 years ago ;  &gt; Looked for full-time work ;  &gt; Females ;</t>
  </si>
  <si>
    <t>Western Australia ;  &gt; Last worked less than 2 years ago ;  &gt;&gt; Looked for both full-time and part-time work ;  Persons ;</t>
  </si>
  <si>
    <t>Western Australia ;  &gt; Last worked less than 2 years ago ;  &gt;&gt; Looked for both full-time and part-time work ;  &gt; Males ;</t>
  </si>
  <si>
    <t>Western Australia ;  &gt; Last worked less than 2 years ago ;  &gt;&gt; Looked for both full-time and part-time work ;  &gt; Females ;</t>
  </si>
  <si>
    <t>Western Australia ;  &gt; Last worked less than 2 years ago ;  &gt;&gt; Looked for only full-time work ;  Persons ;</t>
  </si>
  <si>
    <t>Western Australia ;  &gt; Last worked less than 2 years ago ;  &gt;&gt; Looked for only full-time work ;  &gt; Males ;</t>
  </si>
  <si>
    <t>Western Australia ;  &gt; Last worked less than 2 years ago ;  &gt;&gt; Looked for only full-time work ;  &gt; Females ;</t>
  </si>
  <si>
    <t>Western Australia ;  &gt; Last worked less than 2 years ago ;  &gt; Looked for part-time work ;  Persons ;</t>
  </si>
  <si>
    <t>Western Australia ;  &gt; Last worked less than 2 years ago ;  &gt; Looked for part-time work ;  &gt; Males ;</t>
  </si>
  <si>
    <t>Western Australia ;  &gt; Last worked less than 2 years ago ;  &gt; Looked for part-time work ;  &gt; Females ;</t>
  </si>
  <si>
    <t>Western Australia ;  &gt; Last worked less than 2 years ago ;  &gt;&gt; Looked for only part-time work ;  Persons ;</t>
  </si>
  <si>
    <t>Western Australia ;  &gt; Last worked less than 2 years ago ;  &gt;&gt; Looked for only part-time work ;  &gt; Males ;</t>
  </si>
  <si>
    <t>Western Australia ;  &gt; Last worked less than 2 years ago ;  &gt;&gt; Looked for only part-time work ;  &gt; Females ;</t>
  </si>
  <si>
    <t>Western Australia ;  &gt; Last worked 2 years or more ago ;  Unemployed total ;  Persons ;</t>
  </si>
  <si>
    <t>Western Australia ;  &gt; Last worked 2 years or more ago ;  Unemployed total ;  &gt; Males ;</t>
  </si>
  <si>
    <t>Western Australia ;  &gt; Last worked 2 years or more ago ;  Unemployed total ;  &gt; Females ;</t>
  </si>
  <si>
    <t>Western Australia ;  &gt; Last worked 2 years or more ago ;  &gt; Looked for full-time work ;  Persons ;</t>
  </si>
  <si>
    <t>Western Australia ;  &gt; Last worked 2 years or more ago ;  &gt; Looked for full-time work ;  &gt; Males ;</t>
  </si>
  <si>
    <t>Western Australia ;  &gt; Last worked 2 years or more ago ;  &gt; Looked for full-time work ;  &gt; Females ;</t>
  </si>
  <si>
    <t>Western Australia ;  &gt; Last worked 2 years or more ago ;  &gt;&gt; Looked for both full-time and part-time work ;  Persons ;</t>
  </si>
  <si>
    <t>Western Australia ;  &gt; Last worked 2 years or more ago ;  &gt;&gt; Looked for both full-time and part-time work ;  &gt; Males ;</t>
  </si>
  <si>
    <t>Western Australia ;  &gt; Last worked 2 years or more ago ;  &gt;&gt; Looked for both full-time and part-time work ;  &gt; Females ;</t>
  </si>
  <si>
    <t>Western Australia ;  &gt; Last worked 2 years or more ago ;  &gt;&gt; Looked for only full-time work ;  Persons ;</t>
  </si>
  <si>
    <t>Western Australia ;  &gt; Last worked 2 years or more ago ;  &gt;&gt; Looked for only full-time work ;  &gt; Males ;</t>
  </si>
  <si>
    <t>Western Australia ;  &gt; Last worked 2 years or more ago ;  &gt;&gt; Looked for only full-time work ;  &gt; Females ;</t>
  </si>
  <si>
    <t>Western Australia ;  &gt; Last worked 2 years or more ago ;  &gt; Looked for part-time work ;  Persons ;</t>
  </si>
  <si>
    <t>Western Australia ;  &gt; Last worked 2 years or more ago ;  &gt; Looked for part-time work ;  &gt; Males ;</t>
  </si>
  <si>
    <t>Western Australia ;  &gt; Last worked 2 years or more ago ;  &gt; Looked for part-time work ;  &gt; Females ;</t>
  </si>
  <si>
    <t>Western Australia ;  &gt; Last worked 2 years or more ago ;  &gt;&gt; Looked for only part-time work ;  Persons ;</t>
  </si>
  <si>
    <t>Western Australia ;  &gt; Last worked 2 years or more ago ;  &gt;&gt; Looked for only part-time work ;  &gt; Males ;</t>
  </si>
  <si>
    <t>Western Australia ;  &gt; Last worked 2 years or more ago ;  &gt;&gt; Looked for only part-time work ;  &gt; Females ;</t>
  </si>
  <si>
    <t>Western Australia ;  Had never worked before ;  Unemployed total ;  Persons ;</t>
  </si>
  <si>
    <t>Western Australia ;  Had never worked before ;  Unemployed total ;  &gt; Males ;</t>
  </si>
  <si>
    <t>Western Australia ;  Had never worked before ;  Unemployed total ;  &gt; Females ;</t>
  </si>
  <si>
    <t>Western Australia ;  Had never worked before ;  &gt; Looked for full-time work ;  Persons ;</t>
  </si>
  <si>
    <t>Western Australia ;  Had never worked before ;  &gt; Looked for full-time work ;  &gt; Males ;</t>
  </si>
  <si>
    <t>Western Australia ;  Had never worked before ;  &gt; Looked for full-time work ;  &gt; Females ;</t>
  </si>
  <si>
    <t>Western Australia ;  Had never worked before ;  &gt;&gt; Looked for both full-time and part-time work ;  Persons ;</t>
  </si>
  <si>
    <t>Western Australia ;  Had never worked before ;  &gt;&gt; Looked for both full-time and part-time work ;  &gt; Males ;</t>
  </si>
  <si>
    <t>Western Australia ;  Had never worked before ;  &gt;&gt; Looked for both full-time and part-time work ;  &gt; Females ;</t>
  </si>
  <si>
    <t>Western Australia ;  Had never worked before ;  &gt;&gt; Looked for only full-time work ;  Persons ;</t>
  </si>
  <si>
    <t>Western Australia ;  Had never worked before ;  &gt;&gt; Looked for only full-time work ;  &gt; Males ;</t>
  </si>
  <si>
    <t>Western Australia ;  Had never worked before ;  &gt;&gt; Looked for only full-time work ;  &gt; Females ;</t>
  </si>
  <si>
    <t>Western Australia ;  Had never worked before ;  &gt;&gt; Waiting to start a full-time job ;  Persons ;</t>
  </si>
  <si>
    <t>Western Australia ;  Had never worked before ;  &gt;&gt; Waiting to start a full-time job ;  &gt; Males ;</t>
  </si>
  <si>
    <t>Western Australia ;  Had never worked before ;  &gt;&gt; Waiting to start a full-time job ;  &gt; Females ;</t>
  </si>
  <si>
    <t>Western Australia ;  Had never worked before ;  &gt; Looked for part-time work ;  Persons ;</t>
  </si>
  <si>
    <t>Western Australia ;  Had never worked before ;  &gt; Looked for part-time work ;  &gt; Males ;</t>
  </si>
  <si>
    <t>Western Australia ;  Had never worked before ;  &gt; Looked for part-time work ;  &gt; Females ;</t>
  </si>
  <si>
    <t>Western Australia ;  Had never worked before ;  &gt;&gt; Looked for only part-time work ;  Persons ;</t>
  </si>
  <si>
    <t>Western Australia ;  Had never worked before ;  &gt;&gt; Looked for only part-time work ;  &gt; Males ;</t>
  </si>
  <si>
    <t>Western Australia ;  Had never worked before ;  &gt;&gt; Looked for only part-time work ;  &gt; Females ;</t>
  </si>
  <si>
    <t>Western Australia ;  Had never worked before ;  &gt;&gt; Waiting to start a part-time job ;  Persons ;</t>
  </si>
  <si>
    <t>Western Australia ;  Had never worked before ;  &gt;&gt; Waiting to start a part-time job ;  &gt; Males ;</t>
  </si>
  <si>
    <t>Western Australia ;  Had never worked before ;  &gt;&gt; Waiting to start a part-time job ;  &gt; Females ;</t>
  </si>
  <si>
    <t>Western Australia ;  &gt; Waiting to start first job already obtained ;  Unemployed total ;  Persons ;</t>
  </si>
  <si>
    <t>Western Australia ;  &gt; Waiting to start first job already obtained ;  Unemployed total ;  &gt; Males ;</t>
  </si>
  <si>
    <t>Western Australia ;  &gt; Waiting to start first job already obtained ;  Unemployed total ;  &gt; Females ;</t>
  </si>
  <si>
    <t>Western Australia ;  &gt; Waiting to start first job already obtained ;  &gt; Looked for full-time work ;  Persons ;</t>
  </si>
  <si>
    <t>Western Australia ;  &gt; Waiting to start first job already obtained ;  &gt; Looked for full-time work ;  &gt; Males ;</t>
  </si>
  <si>
    <t>Western Australia ;  &gt; Waiting to start first job already obtained ;  &gt; Looked for full-time work ;  &gt; Females ;</t>
  </si>
  <si>
    <t>Western Australia ;  &gt; Waiting to start first job already obtained ;  &gt;&gt; Looked for both full-time and part-time work ;  Persons ;</t>
  </si>
  <si>
    <t>Western Australia ;  &gt; Waiting to start first job already obtained ;  &gt;&gt; Looked for both full-time and part-time work ;  &gt; Males ;</t>
  </si>
  <si>
    <t>Western Australia ;  &gt; Waiting to start first job already obtained ;  &gt;&gt; Looked for both full-time and part-time work ;  &gt; Females ;</t>
  </si>
  <si>
    <t>Western Australia ;  &gt; Waiting to start first job already obtained ;  &gt;&gt; Looked for only full-time work ;  Persons ;</t>
  </si>
  <si>
    <t>Western Australia ;  &gt; Waiting to start first job already obtained ;  &gt;&gt; Looked for only full-time work ;  &gt; Males ;</t>
  </si>
  <si>
    <t>Western Australia ;  &gt; Waiting to start first job already obtained ;  &gt;&gt; Looked for only full-time work ;  &gt; Females ;</t>
  </si>
  <si>
    <t>Western Australia ;  &gt; Waiting to start first job already obtained ;  &gt;&gt; Waiting to start a full-time job ;  Persons ;</t>
  </si>
  <si>
    <t>Western Australia ;  &gt; Waiting to start first job already obtained ;  &gt;&gt; Waiting to start a full-time job ;  &gt; Males ;</t>
  </si>
  <si>
    <t>Western Australia ;  &gt; Waiting to start first job already obtained ;  &gt;&gt; Waiting to start a full-time job ;  &gt; Females ;</t>
  </si>
  <si>
    <t>Western Australia ;  &gt; Waiting to start first job already obtained ;  &gt; Looked for part-time work ;  Persons ;</t>
  </si>
  <si>
    <t>Western Australia ;  &gt; Waiting to start first job already obtained ;  &gt; Looked for part-time work ;  &gt; Males ;</t>
  </si>
  <si>
    <t>Western Australia ;  &gt; Waiting to start first job already obtained ;  &gt; Looked for part-time work ;  &gt; Females ;</t>
  </si>
  <si>
    <t>Western Australia ;  &gt; Waiting to start first job already obtained ;  &gt;&gt; Looked for only part-time work ;  Persons ;</t>
  </si>
  <si>
    <t>Western Australia ;  &gt; Waiting to start first job already obtained ;  &gt;&gt; Looked for only part-time work ;  &gt; Males ;</t>
  </si>
  <si>
    <t>Western Australia ;  &gt; Waiting to start first job already obtained ;  &gt;&gt; Looked for only part-time work ;  &gt; Females ;</t>
  </si>
  <si>
    <t>Western Australia ;  &gt; Waiting to start first job already obtained ;  &gt;&gt; Waiting to start a part-time job ;  Persons ;</t>
  </si>
  <si>
    <t>Western Australia ;  &gt; Waiting to start first job already obtained ;  &gt;&gt; Waiting to start a part-time job ;  &gt; Males ;</t>
  </si>
  <si>
    <t>Western Australia ;  &gt; Waiting to start first job already obtained ;  &gt;&gt; Waiting to start a part-time job ;  &gt; Females ;</t>
  </si>
  <si>
    <t>Western Australia ;  &gt; Looking for first job ;  Unemployed total ;  Persons ;</t>
  </si>
  <si>
    <t>Western Australia ;  &gt; Looking for first job ;  Unemployed total ;  &gt; Males ;</t>
  </si>
  <si>
    <t>Western Australia ;  &gt; Looking for first job ;  Unemployed total ;  &gt; Females ;</t>
  </si>
  <si>
    <t>Western Australia ;  &gt; Looking for first job ;  &gt; Looked for full-time work ;  Persons ;</t>
  </si>
  <si>
    <t>Western Australia ;  &gt; Looking for first job ;  &gt; Looked for full-time work ;  &gt; Males ;</t>
  </si>
  <si>
    <t>Western Australia ;  &gt; Looking for first job ;  &gt; Looked for full-time work ;  &gt; Females ;</t>
  </si>
  <si>
    <t>Western Australia ;  &gt; Looking for first job ;  &gt;&gt; Looked for both full-time and part-time work ;  Persons ;</t>
  </si>
  <si>
    <t>Western Australia ;  &gt; Looking for first job ;  &gt;&gt; Looked for both full-time and part-time work ;  &gt; Males ;</t>
  </si>
  <si>
    <t>Western Australia ;  &gt; Looking for first job ;  &gt;&gt; Looked for both full-time and part-time work ;  &gt; Females ;</t>
  </si>
  <si>
    <t>Western Australia ;  &gt; Looking for first job ;  &gt;&gt; Looked for only full-time work ;  Persons ;</t>
  </si>
  <si>
    <t>Western Australia ;  &gt; Looking for first job ;  &gt;&gt; Looked for only full-time work ;  &gt; Males ;</t>
  </si>
  <si>
    <t>Western Australia ;  &gt; Looking for first job ;  &gt;&gt; Looked for only full-time work ;  &gt; Females ;</t>
  </si>
  <si>
    <t>Western Australia ;  &gt; Looking for first job ;  &gt; Looked for part-time work ;  Persons ;</t>
  </si>
  <si>
    <t>Western Australia ;  &gt; Looking for first job ;  &gt; Looked for part-time work ;  &gt; Males ;</t>
  </si>
  <si>
    <t>Western Australia ;  &gt; Looking for first job ;  &gt; Looked for part-time work ;  &gt; Females ;</t>
  </si>
  <si>
    <t>Western Australia ;  &gt; Looking for first job ;  &gt;&gt; Looked for only part-time work ;  Persons ;</t>
  </si>
  <si>
    <t>Western Australia ;  &gt; Looking for first job ;  &gt;&gt; Looked for only part-time work ;  &gt; Males ;</t>
  </si>
  <si>
    <t>Western Australia ;  &gt; Looking for first job ;  &gt;&gt; Looked for only part-time work ;  &gt; Females ;</t>
  </si>
  <si>
    <t>Western Australia ;  Less than 1 year looking for work ;  Unemployed total ;  Persons ;</t>
  </si>
  <si>
    <t>Western Australia ;  Less than 1 year looking for work ;  Unemployed total ;  &gt; Males ;</t>
  </si>
  <si>
    <t>Western Australia ;  Less than 1 year looking for work ;  Unemployed total ;  &gt; Females ;</t>
  </si>
  <si>
    <t>Western Australia ;  Less than 1 year looking for work ;  &gt; Looked for full-time work ;  Persons ;</t>
  </si>
  <si>
    <t>Western Australia ;  Less than 1 year looking for work ;  &gt; Looked for full-time work ;  &gt; Males ;</t>
  </si>
  <si>
    <t>Western Australia ;  Less than 1 year looking for work ;  &gt; Looked for full-time work ;  &gt; Females ;</t>
  </si>
  <si>
    <t>Western Australia ;  Less than 1 year looking for work ;  &gt;&gt; Looked for both full-time and part-time work ;  Persons ;</t>
  </si>
  <si>
    <t>Western Australia ;  Less than 1 year looking for work ;  &gt;&gt; Looked for both full-time and part-time work ;  &gt; Males ;</t>
  </si>
  <si>
    <t>Western Australia ;  Less than 1 year looking for work ;  &gt;&gt; Looked for both full-time and part-time work ;  &gt; Females ;</t>
  </si>
  <si>
    <t>Western Australia ;  Less than 1 year looking for work ;  &gt;&gt; Looked for only full-time work ;  Persons ;</t>
  </si>
  <si>
    <t>Western Australia ;  Less than 1 year looking for work ;  &gt;&gt; Looked for only full-time work ;  &gt; Males ;</t>
  </si>
  <si>
    <t>Western Australia ;  Less than 1 year looking for work ;  &gt;&gt; Looked for only full-time work ;  &gt; Females ;</t>
  </si>
  <si>
    <t>Western Australia ;  Less than 1 year looking for work ;  &gt;&gt; Waiting to start a full-time job ;  Persons ;</t>
  </si>
  <si>
    <t>Western Australia ;  Less than 1 year looking for work ;  &gt;&gt; Waiting to start a full-time job ;  &gt; Males ;</t>
  </si>
  <si>
    <t>Western Australia ;  Less than 1 year looking for work ;  &gt;&gt; Waiting to start a full-time job ;  &gt; Females ;</t>
  </si>
  <si>
    <t>Western Australia ;  Less than 1 year looking for work ;  &gt; Looked for part-time work ;  Persons ;</t>
  </si>
  <si>
    <t>Western Australia ;  Less than 1 year looking for work ;  &gt; Looked for part-time work ;  &gt; Males ;</t>
  </si>
  <si>
    <t>Western Australia ;  Less than 1 year looking for work ;  &gt; Looked for part-time work ;  &gt; Females ;</t>
  </si>
  <si>
    <t>Western Australia ;  Less than 1 year looking for work ;  &gt;&gt; Looked for only part-time work ;  Persons ;</t>
  </si>
  <si>
    <t>Western Australia ;  Less than 1 year looking for work ;  &gt;&gt; Looked for only part-time work ;  &gt; Males ;</t>
  </si>
  <si>
    <t>Western Australia ;  Less than 1 year looking for work ;  &gt;&gt; Looked for only part-time work ;  &gt; Females ;</t>
  </si>
  <si>
    <t>Western Australia ;  Less than 1 year looking for work ;  &gt;&gt; Waiting to start a part-time job ;  Persons ;</t>
  </si>
  <si>
    <t>Western Australia ;  Less than 1 year looking for work ;  &gt;&gt; Waiting to start a part-time job ;  &gt; Males ;</t>
  </si>
  <si>
    <t>Western Australia ;  Less than 1 year looking for work ;  &gt;&gt; Waiting to start a part-time job ;  &gt; Females ;</t>
  </si>
  <si>
    <t>Western Australia ;  &gt; Less than 1 month looking for work ;  Unemployed total ;  Persons ;</t>
  </si>
  <si>
    <t>Western Australia ;  &gt; Less than 1 month looking for work ;  Unemployed total ;  &gt; Males ;</t>
  </si>
  <si>
    <t>Western Australia ;  &gt; Less than 1 month looking for work ;  Unemployed total ;  &gt; Females ;</t>
  </si>
  <si>
    <t>Western Australia ;  &gt; Less than 1 month looking for work ;  &gt; Looked for full-time work ;  Persons ;</t>
  </si>
  <si>
    <t>Western Australia ;  &gt; Less than 1 month looking for work ;  &gt; Looked for full-time work ;  &gt; Males ;</t>
  </si>
  <si>
    <t>Western Australia ;  &gt; Less than 1 month looking for work ;  &gt; Looked for full-time work ;  &gt; Females ;</t>
  </si>
  <si>
    <t>Western Australia ;  &gt; Less than 1 month looking for work ;  &gt;&gt; Looked for both full-time and part-time work ;  Persons ;</t>
  </si>
  <si>
    <t>Western Australia ;  &gt; Less than 1 month looking for work ;  &gt;&gt; Looked for both full-time and part-time work ;  &gt; Males ;</t>
  </si>
  <si>
    <t>Western Australia ;  &gt; Less than 1 month looking for work ;  &gt;&gt; Looked for both full-time and part-time work ;  &gt; Females ;</t>
  </si>
  <si>
    <t>Western Australia ;  &gt; Less than 1 month looking for work ;  &gt;&gt; Looked for only full-time work ;  Persons ;</t>
  </si>
  <si>
    <t>Western Australia ;  &gt; Less than 1 month looking for work ;  &gt;&gt; Looked for only full-time work ;  &gt; Males ;</t>
  </si>
  <si>
    <t>Western Australia ;  &gt; Less than 1 month looking for work ;  &gt;&gt; Looked for only full-time work ;  &gt; Females ;</t>
  </si>
  <si>
    <t>Western Australia ;  &gt; Less than 1 month looking for work ;  &gt;&gt; Waiting to start a full-time job ;  Persons ;</t>
  </si>
  <si>
    <t>Western Australia ;  &gt; Less than 1 month looking for work ;  &gt;&gt; Waiting to start a full-time job ;  &gt; Males ;</t>
  </si>
  <si>
    <t>Western Australia ;  &gt; Less than 1 month looking for work ;  &gt;&gt; Waiting to start a full-time job ;  &gt; Females ;</t>
  </si>
  <si>
    <t>Western Australia ;  &gt; Less than 1 month looking for work ;  &gt; Looked for part-time work ;  Persons ;</t>
  </si>
  <si>
    <t>Western Australia ;  &gt; Less than 1 month looking for work ;  &gt; Looked for part-time work ;  &gt; Males ;</t>
  </si>
  <si>
    <t>Western Australia ;  &gt; Less than 1 month looking for work ;  &gt; Looked for part-time work ;  &gt; Females ;</t>
  </si>
  <si>
    <t>Western Australia ;  &gt; Less than 1 month looking for work ;  &gt;&gt; Looked for only part-time work ;  Persons ;</t>
  </si>
  <si>
    <t>Western Australia ;  &gt; Less than 1 month looking for work ;  &gt;&gt; Looked for only part-time work ;  &gt; Males ;</t>
  </si>
  <si>
    <t>Western Australia ;  &gt; Less than 1 month looking for work ;  &gt;&gt; Looked for only part-time work ;  &gt; Females ;</t>
  </si>
  <si>
    <t>Western Australia ;  &gt; Less than 1 month looking for work ;  &gt;&gt; Waiting to start a part-time job ;  Persons ;</t>
  </si>
  <si>
    <t>Western Australia ;  &gt; Less than 1 month looking for work ;  &gt;&gt; Waiting to start a part-time job ;  &gt; Males ;</t>
  </si>
  <si>
    <t>Western Australia ;  &gt; Less than 1 month looking for work ;  &gt;&gt; Waiting to start a part-time job ;  &gt; Females ;</t>
  </si>
  <si>
    <t>Western Australia ;  &gt; 1-3 months looking for work ;  Unemployed total ;  Persons ;</t>
  </si>
  <si>
    <t>Western Australia ;  &gt; 1-3 months looking for work ;  Unemployed total ;  &gt; Males ;</t>
  </si>
  <si>
    <t>Western Australia ;  &gt; 1-3 months looking for work ;  Unemployed total ;  &gt; Females ;</t>
  </si>
  <si>
    <t>Western Australia ;  &gt; 1-3 months looking for work ;  &gt; Looked for full-time work ;  Persons ;</t>
  </si>
  <si>
    <t>Western Australia ;  &gt; 1-3 months looking for work ;  &gt; Looked for full-time work ;  &gt; Males ;</t>
  </si>
  <si>
    <t>Western Australia ;  &gt; 1-3 months looking for work ;  &gt; Looked for full-time work ;  &gt; Females ;</t>
  </si>
  <si>
    <t>Western Australia ;  &gt; 1-3 months looking for work ;  &gt;&gt; Looked for both full-time and part-time work ;  Persons ;</t>
  </si>
  <si>
    <t>Western Australia ;  &gt; 1-3 months looking for work ;  &gt;&gt; Looked for both full-time and part-time work ;  &gt; Males ;</t>
  </si>
  <si>
    <t>Western Australia ;  &gt; 1-3 months looking for work ;  &gt;&gt; Looked for both full-time and part-time work ;  &gt; Females ;</t>
  </si>
  <si>
    <t>Western Australia ;  &gt; 1-3 months looking for work ;  &gt;&gt; Looked for only full-time work ;  Persons ;</t>
  </si>
  <si>
    <t>Western Australia ;  &gt; 1-3 months looking for work ;  &gt;&gt; Looked for only full-time work ;  &gt; Males ;</t>
  </si>
  <si>
    <t>Western Australia ;  &gt; 1-3 months looking for work ;  &gt;&gt; Looked for only full-time work ;  &gt; Females ;</t>
  </si>
  <si>
    <t>Western Australia ;  &gt; 1-3 months looking for work ;  &gt;&gt; Waiting to start a full-time job ;  Persons ;</t>
  </si>
  <si>
    <t>Western Australia ;  &gt; 1-3 months looking for work ;  &gt;&gt; Waiting to start a full-time job ;  &gt; Males ;</t>
  </si>
  <si>
    <t>Western Australia ;  &gt; 1-3 months looking for work ;  &gt;&gt; Waiting to start a full-time job ;  &gt; Females ;</t>
  </si>
  <si>
    <t>Western Australia ;  &gt; 1-3 months looking for work ;  &gt; Looked for part-time work ;  Persons ;</t>
  </si>
  <si>
    <t>Western Australia ;  &gt; 1-3 months looking for work ;  &gt; Looked for part-time work ;  &gt; Males ;</t>
  </si>
  <si>
    <t>Western Australia ;  &gt; 1-3 months looking for work ;  &gt; Looked for part-time work ;  &gt; Females ;</t>
  </si>
  <si>
    <t>Western Australia ;  &gt; 1-3 months looking for work ;  &gt;&gt; Looked for only part-time work ;  Persons ;</t>
  </si>
  <si>
    <t>Western Australia ;  &gt; 1-3 months looking for work ;  &gt;&gt; Looked for only part-time work ;  &gt; Males ;</t>
  </si>
  <si>
    <t>Western Australia ;  &gt; 1-3 months looking for work ;  &gt;&gt; Looked for only part-time work ;  &gt; Females ;</t>
  </si>
  <si>
    <t>Western Australia ;  &gt; 1-3 months looking for work ;  &gt;&gt; Waiting to start a part-time job ;  Persons ;</t>
  </si>
  <si>
    <t>Western Australia ;  &gt; 1-3 months looking for work ;  &gt;&gt; Waiting to start a part-time job ;  &gt; Males ;</t>
  </si>
  <si>
    <t>Western Australia ;  &gt; 1-3 months looking for work ;  &gt;&gt; Waiting to start a part-time job ;  &gt; Females ;</t>
  </si>
  <si>
    <t>Western Australia ;  &gt; 3-6 months looking for work ;  Unemployed total ;  Persons ;</t>
  </si>
  <si>
    <t>Western Australia ;  &gt; 3-6 months looking for work ;  Unemployed total ;  &gt; Males ;</t>
  </si>
  <si>
    <t>Western Australia ;  &gt; 3-6 months looking for work ;  Unemployed total ;  &gt; Females ;</t>
  </si>
  <si>
    <t>Western Australia ;  &gt; 3-6 months looking for work ;  &gt; Looked for full-time work ;  Persons ;</t>
  </si>
  <si>
    <t>Western Australia ;  &gt; 3-6 months looking for work ;  &gt; Looked for full-time work ;  &gt; Males ;</t>
  </si>
  <si>
    <t>Western Australia ;  &gt; 3-6 months looking for work ;  &gt; Looked for full-time work ;  &gt; Females ;</t>
  </si>
  <si>
    <t>Western Australia ;  &gt; 3-6 months looking for work ;  &gt;&gt; Looked for both full-time and part-time work ;  Persons ;</t>
  </si>
  <si>
    <t>Western Australia ;  &gt; 3-6 months looking for work ;  &gt;&gt; Looked for both full-time and part-time work ;  &gt; Males ;</t>
  </si>
  <si>
    <t>Western Australia ;  &gt; 3-6 months looking for work ;  &gt;&gt; Looked for both full-time and part-time work ;  &gt; Females ;</t>
  </si>
  <si>
    <t>Western Australia ;  &gt; 3-6 months looking for work ;  &gt;&gt; Looked for only full-time work ;  Persons ;</t>
  </si>
  <si>
    <t>Western Australia ;  &gt; 3-6 months looking for work ;  &gt;&gt; Looked for only full-time work ;  &gt; Males ;</t>
  </si>
  <si>
    <t>Western Australia ;  &gt; 3-6 months looking for work ;  &gt;&gt; Looked for only full-time work ;  &gt; Females ;</t>
  </si>
  <si>
    <t>Western Australia ;  &gt; 3-6 months looking for work ;  &gt;&gt; Waiting to start a full-time job ;  Persons ;</t>
  </si>
  <si>
    <t>Western Australia ;  &gt; 3-6 months looking for work ;  &gt;&gt; Waiting to start a full-time job ;  &gt; Males ;</t>
  </si>
  <si>
    <t>Western Australia ;  &gt; 3-6 months looking for work ;  &gt;&gt; Waiting to start a full-time job ;  &gt; Females ;</t>
  </si>
  <si>
    <t>Western Australia ;  &gt; 3-6 months looking for work ;  &gt; Looked for part-time work ;  Persons ;</t>
  </si>
  <si>
    <t>Western Australia ;  &gt; 3-6 months looking for work ;  &gt; Looked for part-time work ;  &gt; Males ;</t>
  </si>
  <si>
    <t>Western Australia ;  &gt; 3-6 months looking for work ;  &gt; Looked for part-time work ;  &gt; Females ;</t>
  </si>
  <si>
    <t>Western Australia ;  &gt; 3-6 months looking for work ;  &gt;&gt; Looked for only part-time work ;  Persons ;</t>
  </si>
  <si>
    <t>Western Australia ;  &gt; 3-6 months looking for work ;  &gt;&gt; Looked for only part-time work ;  &gt; Males ;</t>
  </si>
  <si>
    <t>Western Australia ;  &gt; 3-6 months looking for work ;  &gt;&gt; Looked for only part-time work ;  &gt; Females ;</t>
  </si>
  <si>
    <t>Western Australia ;  &gt; 3-6 months looking for work ;  &gt;&gt; Waiting to start a part-time job ;  Persons ;</t>
  </si>
  <si>
    <t>Western Australia ;  &gt; 3-6 months looking for work ;  &gt;&gt; Waiting to start a part-time job ;  &gt; Males ;</t>
  </si>
  <si>
    <t>Western Australia ;  &gt; 3-6 months looking for work ;  &gt;&gt; Waiting to start a part-time job ;  &gt; Females ;</t>
  </si>
  <si>
    <t>Western Australia ;  &gt; 6-12 months looking for work ;  Unemployed total ;  Persons ;</t>
  </si>
  <si>
    <t>Western Australia ;  &gt; 6-12 months looking for work ;  Unemployed total ;  &gt; Males ;</t>
  </si>
  <si>
    <t>Western Australia ;  &gt; 6-12 months looking for work ;  Unemployed total ;  &gt; Females ;</t>
  </si>
  <si>
    <t>Western Australia ;  &gt; 6-12 months looking for work ;  &gt; Looked for full-time work ;  Persons ;</t>
  </si>
  <si>
    <t>Western Australia ;  &gt; 6-12 months looking for work ;  &gt; Looked for full-time work ;  &gt; Males ;</t>
  </si>
  <si>
    <t>Western Australia ;  &gt; 6-12 months looking for work ;  &gt; Looked for full-time work ;  &gt; Females ;</t>
  </si>
  <si>
    <t>Western Australia ;  &gt; 6-12 months looking for work ;  &gt;&gt; Looked for both full-time and part-time work ;  Persons ;</t>
  </si>
  <si>
    <t>Western Australia ;  &gt; 6-12 months looking for work ;  &gt;&gt; Looked for both full-time and part-time work ;  &gt; Males ;</t>
  </si>
  <si>
    <t>Western Australia ;  &gt; 6-12 months looking for work ;  &gt;&gt; Looked for both full-time and part-time work ;  &gt; Females ;</t>
  </si>
  <si>
    <t>Western Australia ;  &gt; 6-12 months looking for work ;  &gt;&gt; Looked for only full-time work ;  Persons ;</t>
  </si>
  <si>
    <t>Western Australia ;  &gt; 6-12 months looking for work ;  &gt;&gt; Looked for only full-time work ;  &gt; Males ;</t>
  </si>
  <si>
    <t>Western Australia ;  &gt; 6-12 months looking for work ;  &gt;&gt; Looked for only full-time work ;  &gt; Females ;</t>
  </si>
  <si>
    <t>Western Australia ;  &gt; 6-12 months looking for work ;  &gt;&gt; Waiting to start a full-time job ;  Persons ;</t>
  </si>
  <si>
    <t>Western Australia ;  &gt; 6-12 months looking for work ;  &gt;&gt; Waiting to start a full-time job ;  &gt; Males ;</t>
  </si>
  <si>
    <t>Western Australia ;  &gt; 6-12 months looking for work ;  &gt;&gt; Waiting to start a full-time job ;  &gt; Females ;</t>
  </si>
  <si>
    <t>Western Australia ;  &gt; 6-12 months looking for work ;  &gt; Looked for part-time work ;  Persons ;</t>
  </si>
  <si>
    <t>Western Australia ;  &gt; 6-12 months looking for work ;  &gt; Looked for part-time work ;  &gt; Males ;</t>
  </si>
  <si>
    <t>Western Australia ;  &gt; 6-12 months looking for work ;  &gt; Looked for part-time work ;  &gt; Females ;</t>
  </si>
  <si>
    <t>A126036726T</t>
  </si>
  <si>
    <t>A126004326K</t>
  </si>
  <si>
    <t>A126066534J</t>
  </si>
  <si>
    <t>A126035430L</t>
  </si>
  <si>
    <t>A126003678W</t>
  </si>
  <si>
    <t>A126065886V</t>
  </si>
  <si>
    <t>A126034782X</t>
  </si>
  <si>
    <t>A126002382T</t>
  </si>
  <si>
    <t>A126064590R</t>
  </si>
  <si>
    <t>A126033486L</t>
  </si>
  <si>
    <t>A126001698V</t>
  </si>
  <si>
    <t>A126063906F</t>
  </si>
  <si>
    <t>A126032802K</t>
  </si>
  <si>
    <t>A126006234L</t>
  </si>
  <si>
    <t>A126068442K</t>
  </si>
  <si>
    <t>A126037338J</t>
  </si>
  <si>
    <t>A126004938X</t>
  </si>
  <si>
    <t>A126067146X</t>
  </si>
  <si>
    <t>A126036042C</t>
  </si>
  <si>
    <t>A126002994F</t>
  </si>
  <si>
    <t>A126065202V</t>
  </si>
  <si>
    <t>A126034098C</t>
  </si>
  <si>
    <t>A126005586X</t>
  </si>
  <si>
    <t>A126067794W</t>
  </si>
  <si>
    <t>A126036690A</t>
  </si>
  <si>
    <t>A126004290V</t>
  </si>
  <si>
    <t>A126066498K</t>
  </si>
  <si>
    <t>A126035394R</t>
  </si>
  <si>
    <t>A126003642V</t>
  </si>
  <si>
    <t>A126065850T</t>
  </si>
  <si>
    <t>A126034746R</t>
  </si>
  <si>
    <t>A126002346J</t>
  </si>
  <si>
    <t>A126064554F</t>
  </si>
  <si>
    <t>A126033450K</t>
  </si>
  <si>
    <t>A126001702X</t>
  </si>
  <si>
    <t>A126063910W</t>
  </si>
  <si>
    <t>A126032806V</t>
  </si>
  <si>
    <t>A126006238W</t>
  </si>
  <si>
    <t>A126068446V</t>
  </si>
  <si>
    <t>A126037342X</t>
  </si>
  <si>
    <t>A126004942R</t>
  </si>
  <si>
    <t>A126067150R</t>
  </si>
  <si>
    <t>A126036046L</t>
  </si>
  <si>
    <t>A126002998R</t>
  </si>
  <si>
    <t>A126065206C</t>
  </si>
  <si>
    <t>A126034102J</t>
  </si>
  <si>
    <t>A126004294C</t>
  </si>
  <si>
    <t>A126066502R</t>
  </si>
  <si>
    <t>A126035398X</t>
  </si>
  <si>
    <t>A126003646C</t>
  </si>
  <si>
    <t>A126065854A</t>
  </si>
  <si>
    <t>A126034750F</t>
  </si>
  <si>
    <t>A126001718T</t>
  </si>
  <si>
    <t>A126063926R</t>
  </si>
  <si>
    <t>A126032822V</t>
  </si>
  <si>
    <t>A126006254W</t>
  </si>
  <si>
    <t>A126068462V</t>
  </si>
  <si>
    <t>A126037358T</t>
  </si>
  <si>
    <t>A126004958J</t>
  </si>
  <si>
    <t>A126067166J</t>
  </si>
  <si>
    <t>A126036062L</t>
  </si>
  <si>
    <t>A126003014F</t>
  </si>
  <si>
    <t>A126065222C</t>
  </si>
  <si>
    <t>A126034118A</t>
  </si>
  <si>
    <t>A126004310T</t>
  </si>
  <si>
    <t>A126066518J</t>
  </si>
  <si>
    <t>A126035414L</t>
  </si>
  <si>
    <t>A126003662C</t>
  </si>
  <si>
    <t>A126065870A</t>
  </si>
  <si>
    <t>A126034766X</t>
  </si>
  <si>
    <t>A126001686K</t>
  </si>
  <si>
    <t>A126063894J</t>
  </si>
  <si>
    <t>A126032790L</t>
  </si>
  <si>
    <t>A126006222C</t>
  </si>
  <si>
    <t>A126068430A</t>
  </si>
  <si>
    <t>A126037326X</t>
  </si>
  <si>
    <t>A126004926R</t>
  </si>
  <si>
    <t>A126067134R</t>
  </si>
  <si>
    <t>A126036030V</t>
  </si>
  <si>
    <t>A126002982W</t>
  </si>
  <si>
    <t>A126065190W</t>
  </si>
  <si>
    <t>A126034086V</t>
  </si>
  <si>
    <t>A126005574R</t>
  </si>
  <si>
    <t>A126067782L</t>
  </si>
  <si>
    <t>A126036678K</t>
  </si>
  <si>
    <t>A126004278C</t>
  </si>
  <si>
    <t>A126066486A</t>
  </si>
  <si>
    <t>A126035382F</t>
  </si>
  <si>
    <t>A126003630K</t>
  </si>
  <si>
    <t>A126065838A</t>
  </si>
  <si>
    <t>A126034734F</t>
  </si>
  <si>
    <t>A126002334X</t>
  </si>
  <si>
    <t>A126064542W</t>
  </si>
  <si>
    <t>A126033438V</t>
  </si>
  <si>
    <t>A126001738A</t>
  </si>
  <si>
    <t>A126063946X</t>
  </si>
  <si>
    <t>A126032842C</t>
  </si>
  <si>
    <t>A126006274F</t>
  </si>
  <si>
    <t>A126068482C</t>
  </si>
  <si>
    <t>A126037378A</t>
  </si>
  <si>
    <t>A126004978T</t>
  </si>
  <si>
    <t>A126067186T</t>
  </si>
  <si>
    <t>A126036082W</t>
  </si>
  <si>
    <t>A126003034R</t>
  </si>
  <si>
    <t>A126065242L</t>
  </si>
  <si>
    <t>A126034138K</t>
  </si>
  <si>
    <t>A126005626F</t>
  </si>
  <si>
    <t>A126067834C</t>
  </si>
  <si>
    <t>A126036730J</t>
  </si>
  <si>
    <t>A126004330A</t>
  </si>
  <si>
    <t>A126066538T</t>
  </si>
  <si>
    <t>A126035434W</t>
  </si>
  <si>
    <t>A126003682L</t>
  </si>
  <si>
    <t>A126065890K</t>
  </si>
  <si>
    <t>A126034786J</t>
  </si>
  <si>
    <t>A126002386A</t>
  </si>
  <si>
    <t>A126064594X</t>
  </si>
  <si>
    <t>A126033490C</t>
  </si>
  <si>
    <t>A126001722J</t>
  </si>
  <si>
    <t>A126063930F</t>
  </si>
  <si>
    <t>A126032826C</t>
  </si>
  <si>
    <t>A126006258F</t>
  </si>
  <si>
    <t>A126068466C</t>
  </si>
  <si>
    <t>A126037362J</t>
  </si>
  <si>
    <t>A126004962X</t>
  </si>
  <si>
    <t>A126067170X</t>
  </si>
  <si>
    <t>A126036066W</t>
  </si>
  <si>
    <t>A126003018R</t>
  </si>
  <si>
    <t>A126065226L</t>
  </si>
  <si>
    <t>A126034122T</t>
  </si>
  <si>
    <t>A126004314A</t>
  </si>
  <si>
    <t>A126066522X</t>
  </si>
  <si>
    <t>A126035418W</t>
  </si>
  <si>
    <t>A126003666L</t>
  </si>
  <si>
    <t>A126065874K</t>
  </si>
  <si>
    <t>A126034770R</t>
  </si>
  <si>
    <t>A126001742T</t>
  </si>
  <si>
    <t>A126063950R</t>
  </si>
  <si>
    <t>A126032846L</t>
  </si>
  <si>
    <t>A126006278R</t>
  </si>
  <si>
    <t>A126068486L</t>
  </si>
  <si>
    <t>A126037382T</t>
  </si>
  <si>
    <t>A126004982J</t>
  </si>
  <si>
    <t>A126067190J</t>
  </si>
  <si>
    <t>A126036086F</t>
  </si>
  <si>
    <t>A126003038X</t>
  </si>
  <si>
    <t>A126065246W</t>
  </si>
  <si>
    <t>A126034142A</t>
  </si>
  <si>
    <t>A126005630W</t>
  </si>
  <si>
    <t>A126067838L</t>
  </si>
  <si>
    <t>A126036734T</t>
  </si>
  <si>
    <t>A126004334K</t>
  </si>
  <si>
    <t>A126066542J</t>
  </si>
  <si>
    <t>A126035438F</t>
  </si>
  <si>
    <t>A126003686W</t>
  </si>
  <si>
    <t>A126065894V</t>
  </si>
  <si>
    <t>A126034790X</t>
  </si>
  <si>
    <t>A126002390T</t>
  </si>
  <si>
    <t>A126064598J</t>
  </si>
  <si>
    <t>A126033494L</t>
  </si>
  <si>
    <t>A126001690A</t>
  </si>
  <si>
    <t>A126063898T</t>
  </si>
  <si>
    <t>A126032794W</t>
  </si>
  <si>
    <t>A126006226L</t>
  </si>
  <si>
    <t>A126068434K</t>
  </si>
  <si>
    <t>A126037330R</t>
  </si>
  <si>
    <t>A126004930F</t>
  </si>
  <si>
    <t>A126067138X</t>
  </si>
  <si>
    <t>A126036034C</t>
  </si>
  <si>
    <t>A126002986F</t>
  </si>
  <si>
    <t>A126065194F</t>
  </si>
  <si>
    <t>A126034090K</t>
  </si>
  <si>
    <t>A126005578X</t>
  </si>
  <si>
    <t>A126067786W</t>
  </si>
  <si>
    <t>A126036682A</t>
  </si>
  <si>
    <t>A126004282V</t>
  </si>
  <si>
    <t>A126066490T</t>
  </si>
  <si>
    <t>A126035386R</t>
  </si>
  <si>
    <t>A126003634V</t>
  </si>
  <si>
    <t>A126065842T</t>
  </si>
  <si>
    <t>A126034738R</t>
  </si>
  <si>
    <t>A126002338J</t>
  </si>
  <si>
    <t>A126064546F</t>
  </si>
  <si>
    <t>A126033442K</t>
  </si>
  <si>
    <t>A126001674A</t>
  </si>
  <si>
    <t>A126063882X</t>
  </si>
  <si>
    <t>A126032778W</t>
  </si>
  <si>
    <t>A126006210V</t>
  </si>
  <si>
    <t>A126068418K</t>
  </si>
  <si>
    <t>A126037314R</t>
  </si>
  <si>
    <t>A126004914F</t>
  </si>
  <si>
    <t>A126067122F</t>
  </si>
  <si>
    <t>A126036018C</t>
  </si>
  <si>
    <t>A126002970L</t>
  </si>
  <si>
    <t>A126065178F</t>
  </si>
  <si>
    <t>A126034074K</t>
  </si>
  <si>
    <t>A126005562F</t>
  </si>
  <si>
    <t>A126067770C</t>
  </si>
  <si>
    <t>A126036666A</t>
  </si>
  <si>
    <t>A126004266V</t>
  </si>
  <si>
    <t>A126066474T</t>
  </si>
  <si>
    <t>A126035370W</t>
  </si>
  <si>
    <t>A126003618V</t>
  </si>
  <si>
    <t>A126065826T</t>
  </si>
  <si>
    <t>A126034722W</t>
  </si>
  <si>
    <t>A126002322R</t>
  </si>
  <si>
    <t>A126064530L</t>
  </si>
  <si>
    <t>A126033426K</t>
  </si>
  <si>
    <t>A126001678K</t>
  </si>
  <si>
    <t>A126063886J</t>
  </si>
  <si>
    <t>A126032782L</t>
  </si>
  <si>
    <t>A126006214C</t>
  </si>
  <si>
    <t>A126068422A</t>
  </si>
  <si>
    <t>A126037318X</t>
  </si>
  <si>
    <t>A126004918R</t>
  </si>
  <si>
    <t>A126067126R</t>
  </si>
  <si>
    <t>A126036022V</t>
  </si>
  <si>
    <t>A126002974W</t>
  </si>
  <si>
    <t>A126065182W</t>
  </si>
  <si>
    <t>A126034078V</t>
  </si>
  <si>
    <t>A126005566R</t>
  </si>
  <si>
    <t>A126067774L</t>
  </si>
  <si>
    <t>A126036670T</t>
  </si>
  <si>
    <t>A126004270K</t>
  </si>
  <si>
    <t>A126066478A</t>
  </si>
  <si>
    <t>A126035374F</t>
  </si>
  <si>
    <t>A126003622K</t>
  </si>
  <si>
    <t>A126065830J</t>
  </si>
  <si>
    <t>A126034726F</t>
  </si>
  <si>
    <t>A126002326X</t>
  </si>
  <si>
    <t>A126064534W</t>
  </si>
  <si>
    <t>A126033430A</t>
  </si>
  <si>
    <t>A126001706J</t>
  </si>
  <si>
    <t>A126063914F</t>
  </si>
  <si>
    <t>A126032810K</t>
  </si>
  <si>
    <t>A126006242L</t>
  </si>
  <si>
    <t>A126068450K</t>
  </si>
  <si>
    <t>A126037346J</t>
  </si>
  <si>
    <t>A126004946X</t>
  </si>
  <si>
    <t>A126067154X</t>
  </si>
  <si>
    <t>A126036050C</t>
  </si>
  <si>
    <t>A126003002W</t>
  </si>
  <si>
    <t>A126065210V</t>
  </si>
  <si>
    <t>A126034106T</t>
  </si>
  <si>
    <t>A126005594X</t>
  </si>
  <si>
    <t>A126067802K</t>
  </si>
  <si>
    <t>A126036698V</t>
  </si>
  <si>
    <t>A126004298L</t>
  </si>
  <si>
    <t>A126066506X</t>
  </si>
  <si>
    <t>A126035402C</t>
  </si>
  <si>
    <t>Western Australia ;  &gt; 6-12 months looking for work ;  &gt;&gt; Looked for only part-time work ;  Persons ;</t>
  </si>
  <si>
    <t>Western Australia ;  &gt; 6-12 months looking for work ;  &gt;&gt; Looked for only part-time work ;  &gt; Males ;</t>
  </si>
  <si>
    <t>Western Australia ;  &gt; 6-12 months looking for work ;  &gt;&gt; Looked for only part-time work ;  &gt; Females ;</t>
  </si>
  <si>
    <t>Western Australia ;  &gt; 6-12 months looking for work ;  &gt;&gt; Waiting to start a part-time job ;  Persons ;</t>
  </si>
  <si>
    <t>Western Australia ;  &gt; 6-12 months looking for work ;  &gt;&gt; Waiting to start a part-time job ;  &gt; Males ;</t>
  </si>
  <si>
    <t>Western Australia ;  &gt; 6-12 months looking for work ;  &gt;&gt; Waiting to start a part-time job ;  &gt; Females ;</t>
  </si>
  <si>
    <t>Western Australia ;  1-2 years looking for work ;  Unemployed total ;  Persons ;</t>
  </si>
  <si>
    <t>Western Australia ;  1-2 years looking for work ;  Unemployed total ;  &gt; Males ;</t>
  </si>
  <si>
    <t>Western Australia ;  1-2 years looking for work ;  Unemployed total ;  &gt; Females ;</t>
  </si>
  <si>
    <t>Western Australia ;  1-2 years looking for work ;  &gt; Looked for full-time work ;  Persons ;</t>
  </si>
  <si>
    <t>Western Australia ;  1-2 years looking for work ;  &gt; Looked for full-time work ;  &gt; Males ;</t>
  </si>
  <si>
    <t>Western Australia ;  1-2 years looking for work ;  &gt; Looked for full-time work ;  &gt; Females ;</t>
  </si>
  <si>
    <t>Western Australia ;  1-2 years looking for work ;  &gt;&gt; Looked for both full-time and part-time work ;  Persons ;</t>
  </si>
  <si>
    <t>Western Australia ;  1-2 years looking for work ;  &gt;&gt; Looked for both full-time and part-time work ;  &gt; Males ;</t>
  </si>
  <si>
    <t>Western Australia ;  1-2 years looking for work ;  &gt;&gt; Looked for both full-time and part-time work ;  &gt; Females ;</t>
  </si>
  <si>
    <t>Western Australia ;  1-2 years looking for work ;  &gt;&gt; Looked for only full-time work ;  Persons ;</t>
  </si>
  <si>
    <t>Western Australia ;  1-2 years looking for work ;  &gt;&gt; Looked for only full-time work ;  &gt; Males ;</t>
  </si>
  <si>
    <t>Western Australia ;  1-2 years looking for work ;  &gt;&gt; Looked for only full-time work ;  &gt; Females ;</t>
  </si>
  <si>
    <t>Western Australia ;  1-2 years looking for work ;  &gt;&gt; Waiting to start a full-time job ;  Persons ;</t>
  </si>
  <si>
    <t>Western Australia ;  1-2 years looking for work ;  &gt;&gt; Waiting to start a full-time job ;  &gt; Males ;</t>
  </si>
  <si>
    <t>Western Australia ;  1-2 years looking for work ;  &gt;&gt; Waiting to start a full-time job ;  &gt; Females ;</t>
  </si>
  <si>
    <t>Western Australia ;  1-2 years looking for work ;  &gt; Looked for part-time work ;  Persons ;</t>
  </si>
  <si>
    <t>Western Australia ;  1-2 years looking for work ;  &gt; Looked for part-time work ;  &gt; Males ;</t>
  </si>
  <si>
    <t>Western Australia ;  1-2 years looking for work ;  &gt; Looked for part-time work ;  &gt; Females ;</t>
  </si>
  <si>
    <t>Western Australia ;  1-2 years looking for work ;  &gt;&gt; Looked for only part-time work ;  Persons ;</t>
  </si>
  <si>
    <t>Western Australia ;  1-2 years looking for work ;  &gt;&gt; Looked for only part-time work ;  &gt; Males ;</t>
  </si>
  <si>
    <t>Western Australia ;  1-2 years looking for work ;  &gt;&gt; Looked for only part-time work ;  &gt; Females ;</t>
  </si>
  <si>
    <t>Western Australia ;  1-2 years looking for work ;  &gt;&gt; Waiting to start a part-time job ;  Persons ;</t>
  </si>
  <si>
    <t>Western Australia ;  1-2 years looking for work ;  &gt;&gt; Waiting to start a part-time job ;  &gt; Males ;</t>
  </si>
  <si>
    <t>Western Australia ;  1-2 years looking for work ;  &gt;&gt; Waiting to start a part-time job ;  &gt; Females ;</t>
  </si>
  <si>
    <t>Western Australia ;  2 years or more looking for work ;  Unemployed total ;  Persons ;</t>
  </si>
  <si>
    <t>Western Australia ;  2 years or more looking for work ;  Unemployed total ;  &gt; Males ;</t>
  </si>
  <si>
    <t>Western Australia ;  2 years or more looking for work ;  Unemployed total ;  &gt; Females ;</t>
  </si>
  <si>
    <t>Western Australia ;  2 years or more looking for work ;  &gt; Looked for full-time work ;  Persons ;</t>
  </si>
  <si>
    <t>Western Australia ;  2 years or more looking for work ;  &gt; Looked for full-time work ;  &gt; Males ;</t>
  </si>
  <si>
    <t>Western Australia ;  2 years or more looking for work ;  &gt; Looked for full-time work ;  &gt; Females ;</t>
  </si>
  <si>
    <t>Western Australia ;  2 years or more looking for work ;  &gt;&gt; Looked for both full-time and part-time work ;  Persons ;</t>
  </si>
  <si>
    <t>Western Australia ;  2 years or more looking for work ;  &gt;&gt; Looked for both full-time and part-time work ;  &gt; Males ;</t>
  </si>
  <si>
    <t>Western Australia ;  2 years or more looking for work ;  &gt;&gt; Looked for both full-time and part-time work ;  &gt; Females ;</t>
  </si>
  <si>
    <t>Western Australia ;  2 years or more looking for work ;  &gt;&gt; Looked for only full-time work ;  Persons ;</t>
  </si>
  <si>
    <t>Western Australia ;  2 years or more looking for work ;  &gt;&gt; Looked for only full-time work ;  &gt; Males ;</t>
  </si>
  <si>
    <t>Western Australia ;  2 years or more looking for work ;  &gt;&gt; Looked for only full-time work ;  &gt; Females ;</t>
  </si>
  <si>
    <t>Western Australia ;  2 years or more looking for work ;  &gt;&gt; Waiting to start a full-time job ;  Persons ;</t>
  </si>
  <si>
    <t>Western Australia ;  2 years or more looking for work ;  &gt;&gt; Waiting to start a full-time job ;  &gt; Males ;</t>
  </si>
  <si>
    <t>Western Australia ;  2 years or more looking for work ;  &gt;&gt; Waiting to start a full-time job ;  &gt; Females ;</t>
  </si>
  <si>
    <t>Western Australia ;  2 years or more looking for work ;  &gt; Looked for part-time work ;  Persons ;</t>
  </si>
  <si>
    <t>Western Australia ;  2 years or more looking for work ;  &gt; Looked for part-time work ;  &gt; Males ;</t>
  </si>
  <si>
    <t>Western Australia ;  2 years or more looking for work ;  &gt; Looked for part-time work ;  &gt; Females ;</t>
  </si>
  <si>
    <t>Western Australia ;  2 years or more looking for work ;  &gt;&gt; Looked for only part-time work ;  Persons ;</t>
  </si>
  <si>
    <t>Western Australia ;  2 years or more looking for work ;  &gt;&gt; Looked for only part-time work ;  &gt; Males ;</t>
  </si>
  <si>
    <t>Western Australia ;  2 years or more looking for work ;  &gt;&gt; Looked for only part-time work ;  &gt; Females ;</t>
  </si>
  <si>
    <t>Western Australia ;  2 years or more looking for work ;  &gt;&gt; Waiting to start a part-time job ;  Persons ;</t>
  </si>
  <si>
    <t>Western Australia ;  2 years or more looking for work ;  &gt;&gt; Waiting to start a part-time job ;  &gt; Males ;</t>
  </si>
  <si>
    <t>Western Australia ;  2 years or more looking for work ;  &gt;&gt; Waiting to start a part-time job ;  &gt; Females ;</t>
  </si>
  <si>
    <t>Tasmania ;  Unemployed total ;  Persons ;</t>
  </si>
  <si>
    <t>Tasmania ;  Unemployed total ;  &gt; Males ;</t>
  </si>
  <si>
    <t>Tasmania ;  Unemployed total ;  &gt; Females ;</t>
  </si>
  <si>
    <t>Tasmania ;  &gt; Looked for full-time work ;  Persons ;</t>
  </si>
  <si>
    <t>Tasmania ;  &gt; Looked for full-time work ;  &gt; Males ;</t>
  </si>
  <si>
    <t>Tasmania ;  &gt; Looked for full-time work ;  &gt; Females ;</t>
  </si>
  <si>
    <t>Tasmania ;  &gt;&gt; Looked for both full-time and part-time work ;  Persons ;</t>
  </si>
  <si>
    <t>Tasmania ;  &gt;&gt; Looked for both full-time and part-time work ;  &gt; Males ;</t>
  </si>
  <si>
    <t>Tasmania ;  &gt;&gt; Looked for both full-time and part-time work ;  &gt; Females ;</t>
  </si>
  <si>
    <t>Tasmania ;  &gt;&gt; Looked for only full-time work ;  Persons ;</t>
  </si>
  <si>
    <t>Tasmania ;  &gt;&gt; Looked for only full-time work ;  &gt; Males ;</t>
  </si>
  <si>
    <t>Tasmania ;  &gt;&gt; Looked for only full-time work ;  &gt; Females ;</t>
  </si>
  <si>
    <t>Tasmania ;  &gt;&gt; Waiting to start a full-time job ;  Persons ;</t>
  </si>
  <si>
    <t>Tasmania ;  &gt;&gt; Waiting to start a full-time job ;  &gt; Males ;</t>
  </si>
  <si>
    <t>Tasmania ;  &gt;&gt; Waiting to start a full-time job ;  &gt; Females ;</t>
  </si>
  <si>
    <t>Tasmania ;  &gt; Looked for part-time work ;  Persons ;</t>
  </si>
  <si>
    <t>Tasmania ;  &gt; Looked for part-time work ;  &gt; Males ;</t>
  </si>
  <si>
    <t>Tasmania ;  &gt; Looked for part-time work ;  &gt; Females ;</t>
  </si>
  <si>
    <t>Tasmania ;  &gt;&gt; Looked for only part-time work ;  Persons ;</t>
  </si>
  <si>
    <t>Tasmania ;  &gt;&gt; Looked for only part-time work ;  &gt; Males ;</t>
  </si>
  <si>
    <t>Tasmania ;  &gt;&gt; Looked for only part-time work ;  &gt; Females ;</t>
  </si>
  <si>
    <t>Tasmania ;  &gt;&gt; Waiting to start a part-time job ;  Persons ;</t>
  </si>
  <si>
    <t>Tasmania ;  &gt;&gt; Waiting to start a part-time job ;  &gt; Males ;</t>
  </si>
  <si>
    <t>Tasmania ;  &gt;&gt; Waiting to start a part-time job ;  &gt; Females ;</t>
  </si>
  <si>
    <t>Tasmania ;  No job offers ;  Unemployed total ;  Persons ;</t>
  </si>
  <si>
    <t>Tasmania ;  No job offers ;  Unemployed total ;  &gt; Males ;</t>
  </si>
  <si>
    <t>Tasmania ;  No job offers ;  Unemployed total ;  &gt; Females ;</t>
  </si>
  <si>
    <t>Tasmania ;  No job offers ;  &gt; Looked for full-time work ;  Persons ;</t>
  </si>
  <si>
    <t>Tasmania ;  No job offers ;  &gt; Looked for full-time work ;  &gt; Males ;</t>
  </si>
  <si>
    <t>Tasmania ;  No job offers ;  &gt; Looked for full-time work ;  &gt; Females ;</t>
  </si>
  <si>
    <t>Tasmania ;  No job offers ;  &gt;&gt; Looked for both full-time and part-time work ;  Persons ;</t>
  </si>
  <si>
    <t>Tasmania ;  No job offers ;  &gt;&gt; Looked for both full-time and part-time work ;  &gt; Males ;</t>
  </si>
  <si>
    <t>Tasmania ;  No job offers ;  &gt;&gt; Looked for both full-time and part-time work ;  &gt; Females ;</t>
  </si>
  <si>
    <t>Tasmania ;  No job offers ;  &gt;&gt; Looked for only full-time work ;  Persons ;</t>
  </si>
  <si>
    <t>Tasmania ;  No job offers ;  &gt;&gt; Looked for only full-time work ;  &gt; Males ;</t>
  </si>
  <si>
    <t>Tasmania ;  No job offers ;  &gt;&gt; Looked for only full-time work ;  &gt; Females ;</t>
  </si>
  <si>
    <t>Tasmania ;  No job offers ;  &gt;&gt; Waiting to start a full-time job ;  Persons ;</t>
  </si>
  <si>
    <t>Tasmania ;  No job offers ;  &gt;&gt; Waiting to start a full-time job ;  &gt; Males ;</t>
  </si>
  <si>
    <t>Tasmania ;  No job offers ;  &gt;&gt; Waiting to start a full-time job ;  &gt; Females ;</t>
  </si>
  <si>
    <t>Tasmania ;  No job offers ;  &gt; Looked for part-time work ;  Persons ;</t>
  </si>
  <si>
    <t>Tasmania ;  No job offers ;  &gt; Looked for part-time work ;  &gt; Males ;</t>
  </si>
  <si>
    <t>Tasmania ;  No job offers ;  &gt; Looked for part-time work ;  &gt; Females ;</t>
  </si>
  <si>
    <t>Tasmania ;  No job offers ;  &gt;&gt; Looked for only part-time work ;  Persons ;</t>
  </si>
  <si>
    <t>Tasmania ;  No job offers ;  &gt;&gt; Looked for only part-time work ;  &gt; Males ;</t>
  </si>
  <si>
    <t>Tasmania ;  No job offers ;  &gt;&gt; Looked for only part-time work ;  &gt; Females ;</t>
  </si>
  <si>
    <t>Tasmania ;  No job offers ;  &gt;&gt; Waiting to start a part-time job ;  Persons ;</t>
  </si>
  <si>
    <t>Tasmania ;  No job offers ;  &gt;&gt; Waiting to start a part-time job ;  &gt; Males ;</t>
  </si>
  <si>
    <t>Tasmania ;  No job offers ;  &gt;&gt; Waiting to start a part-time job ;  &gt; Females ;</t>
  </si>
  <si>
    <t>Tasmania ;  One job offer ;  Unemployed total ;  Persons ;</t>
  </si>
  <si>
    <t>Tasmania ;  One job offer ;  Unemployed total ;  &gt; Males ;</t>
  </si>
  <si>
    <t>Tasmania ;  One job offer ;  Unemployed total ;  &gt; Females ;</t>
  </si>
  <si>
    <t>Tasmania ;  One job offer ;  &gt; Looked for full-time work ;  Persons ;</t>
  </si>
  <si>
    <t>Tasmania ;  One job offer ;  &gt; Looked for full-time work ;  &gt; Males ;</t>
  </si>
  <si>
    <t>Tasmania ;  One job offer ;  &gt; Looked for full-time work ;  &gt; Females ;</t>
  </si>
  <si>
    <t>Tasmania ;  One job offer ;  &gt;&gt; Looked for both full-time and part-time work ;  Persons ;</t>
  </si>
  <si>
    <t>Tasmania ;  One job offer ;  &gt;&gt; Looked for both full-time and part-time work ;  &gt; Males ;</t>
  </si>
  <si>
    <t>Tasmania ;  One job offer ;  &gt;&gt; Looked for both full-time and part-time work ;  &gt; Females ;</t>
  </si>
  <si>
    <t>Tasmania ;  One job offer ;  &gt;&gt; Looked for only full-time work ;  Persons ;</t>
  </si>
  <si>
    <t>Tasmania ;  One job offer ;  &gt;&gt; Looked for only full-time work ;  &gt; Males ;</t>
  </si>
  <si>
    <t>Tasmania ;  One job offer ;  &gt;&gt; Looked for only full-time work ;  &gt; Females ;</t>
  </si>
  <si>
    <t>Tasmania ;  One job offer ;  &gt;&gt; Waiting to start a full-time job ;  Persons ;</t>
  </si>
  <si>
    <t>Tasmania ;  One job offer ;  &gt;&gt; Waiting to start a full-time job ;  &gt; Males ;</t>
  </si>
  <si>
    <t>Tasmania ;  One job offer ;  &gt;&gt; Waiting to start a full-time job ;  &gt; Females ;</t>
  </si>
  <si>
    <t>Tasmania ;  One job offer ;  &gt; Looked for part-time work ;  Persons ;</t>
  </si>
  <si>
    <t>Tasmania ;  One job offer ;  &gt; Looked for part-time work ;  &gt; Males ;</t>
  </si>
  <si>
    <t>Tasmania ;  One job offer ;  &gt; Looked for part-time work ;  &gt; Females ;</t>
  </si>
  <si>
    <t>Tasmania ;  One job offer ;  &gt;&gt; Looked for only part-time work ;  Persons ;</t>
  </si>
  <si>
    <t>Tasmania ;  One job offer ;  &gt;&gt; Looked for only part-time work ;  &gt; Males ;</t>
  </si>
  <si>
    <t>Tasmania ;  One job offer ;  &gt;&gt; Looked for only part-time work ;  &gt; Females ;</t>
  </si>
  <si>
    <t>Tasmania ;  One job offer ;  &gt;&gt; Waiting to start a part-time job ;  Persons ;</t>
  </si>
  <si>
    <t>Tasmania ;  One job offer ;  &gt;&gt; Waiting to start a part-time job ;  &gt; Males ;</t>
  </si>
  <si>
    <t>Tasmania ;  One job offer ;  &gt;&gt; Waiting to start a part-time job ;  &gt; Females ;</t>
  </si>
  <si>
    <t>Tasmania ;  Two or more job offers ;  Unemployed total ;  Persons ;</t>
  </si>
  <si>
    <t>Tasmania ;  Two or more job offers ;  Unemployed total ;  &gt; Males ;</t>
  </si>
  <si>
    <t>Tasmania ;  Two or more job offers ;  Unemployed total ;  &gt; Females ;</t>
  </si>
  <si>
    <t>Tasmania ;  Two or more job offers ;  &gt; Looked for full-time work ;  Persons ;</t>
  </si>
  <si>
    <t>Tasmania ;  Two or more job offers ;  &gt; Looked for full-time work ;  &gt; Males ;</t>
  </si>
  <si>
    <t>Tasmania ;  Two or more job offers ;  &gt; Looked for full-time work ;  &gt; Females ;</t>
  </si>
  <si>
    <t>Tasmania ;  Two or more job offers ;  &gt;&gt; Looked for both full-time and part-time work ;  Persons ;</t>
  </si>
  <si>
    <t>Tasmania ;  Two or more job offers ;  &gt;&gt; Looked for both full-time and part-time work ;  &gt; Males ;</t>
  </si>
  <si>
    <t>Tasmania ;  Two or more job offers ;  &gt;&gt; Looked for both full-time and part-time work ;  &gt; Females ;</t>
  </si>
  <si>
    <t>Tasmania ;  Two or more job offers ;  &gt;&gt; Looked for only full-time work ;  Persons ;</t>
  </si>
  <si>
    <t>Tasmania ;  Two or more job offers ;  &gt;&gt; Looked for only full-time work ;  &gt; Males ;</t>
  </si>
  <si>
    <t>Tasmania ;  Two or more job offers ;  &gt;&gt; Looked for only full-time work ;  &gt; Females ;</t>
  </si>
  <si>
    <t>Tasmania ;  Two or more job offers ;  &gt;&gt; Waiting to start a full-time job ;  Persons ;</t>
  </si>
  <si>
    <t>Tasmania ;  Two or more job offers ;  &gt;&gt; Waiting to start a full-time job ;  &gt; Males ;</t>
  </si>
  <si>
    <t>Tasmania ;  Two or more job offers ;  &gt;&gt; Waiting to start a full-time job ;  &gt; Females ;</t>
  </si>
  <si>
    <t>Tasmania ;  Two or more job offers ;  &gt; Looked for part-time work ;  Persons ;</t>
  </si>
  <si>
    <t>Tasmania ;  Two or more job offers ;  &gt; Looked for part-time work ;  &gt; Males ;</t>
  </si>
  <si>
    <t>Tasmania ;  Two or more job offers ;  &gt; Looked for part-time work ;  &gt; Females ;</t>
  </si>
  <si>
    <t>Tasmania ;  Two or more job offers ;  &gt;&gt; Looked for only part-time work ;  Persons ;</t>
  </si>
  <si>
    <t>Tasmania ;  Two or more job offers ;  &gt;&gt; Looked for only part-time work ;  &gt; Males ;</t>
  </si>
  <si>
    <t>Tasmania ;  Two or more job offers ;  &gt;&gt; Looked for only part-time work ;  &gt; Females ;</t>
  </si>
  <si>
    <t>Tasmania ;  Two or more job offers ;  &gt;&gt; Waiting to start a part-time job ;  Persons ;</t>
  </si>
  <si>
    <t>Tasmania ;  Two or more job offers ;  &gt;&gt; Waiting to start a part-time job ;  &gt; Males ;</t>
  </si>
  <si>
    <t>Tasmania ;  Two or more job offers ;  &gt;&gt; Waiting to start a part-time job ;  &gt; Females ;</t>
  </si>
  <si>
    <t>Tasmania ;  Had worked before ;  Unemployed total ;  Persons ;</t>
  </si>
  <si>
    <t>Tasmania ;  Had worked before ;  Unemployed total ;  &gt; Males ;</t>
  </si>
  <si>
    <t>Tasmania ;  Had worked before ;  Unemployed total ;  &gt; Females ;</t>
  </si>
  <si>
    <t>Tasmania ;  Had worked before ;  &gt; Looked for full-time work ;  Persons ;</t>
  </si>
  <si>
    <t>Tasmania ;  Had worked before ;  &gt; Looked for full-time work ;  &gt; Males ;</t>
  </si>
  <si>
    <t>Tasmania ;  Had worked before ;  &gt; Looked for full-time work ;  &gt; Females ;</t>
  </si>
  <si>
    <t>Tasmania ;  Had worked before ;  &gt;&gt; Looked for both full-time and part-time work ;  Persons ;</t>
  </si>
  <si>
    <t>Tasmania ;  Had worked before ;  &gt;&gt; Looked for both full-time and part-time work ;  &gt; Males ;</t>
  </si>
  <si>
    <t>Tasmania ;  Had worked before ;  &gt;&gt; Looked for both full-time and part-time work ;  &gt; Females ;</t>
  </si>
  <si>
    <t>Tasmania ;  Had worked before ;  &gt;&gt; Looked for only full-time work ;  Persons ;</t>
  </si>
  <si>
    <t>Tasmania ;  Had worked before ;  &gt;&gt; Looked for only full-time work ;  &gt; Males ;</t>
  </si>
  <si>
    <t>Tasmania ;  Had worked before ;  &gt;&gt; Looked for only full-time work ;  &gt; Females ;</t>
  </si>
  <si>
    <t>Tasmania ;  Had worked before ;  &gt;&gt; Waiting to start a full-time job ;  Persons ;</t>
  </si>
  <si>
    <t>Tasmania ;  Had worked before ;  &gt;&gt; Waiting to start a full-time job ;  &gt; Males ;</t>
  </si>
  <si>
    <t>Tasmania ;  Had worked before ;  &gt;&gt; Waiting to start a full-time job ;  &gt; Females ;</t>
  </si>
  <si>
    <t>Tasmania ;  Had worked before ;  &gt; Looked for part-time work ;  Persons ;</t>
  </si>
  <si>
    <t>Tasmania ;  Had worked before ;  &gt; Looked for part-time work ;  &gt; Males ;</t>
  </si>
  <si>
    <t>Tasmania ;  Had worked before ;  &gt; Looked for part-time work ;  &gt; Females ;</t>
  </si>
  <si>
    <t>Tasmania ;  Had worked before ;  &gt;&gt; Looked for only part-time work ;  Persons ;</t>
  </si>
  <si>
    <t>Tasmania ;  Had worked before ;  &gt;&gt; Looked for only part-time work ;  &gt; Males ;</t>
  </si>
  <si>
    <t>Tasmania ;  Had worked before ;  &gt;&gt; Looked for only part-time work ;  &gt; Females ;</t>
  </si>
  <si>
    <t>Tasmania ;  Had worked before ;  &gt;&gt; Waiting to start a part-time job ;  Persons ;</t>
  </si>
  <si>
    <t>Tasmania ;  Had worked before ;  &gt;&gt; Waiting to start a part-time job ;  &gt; Males ;</t>
  </si>
  <si>
    <t>Tasmania ;  Had worked before ;  &gt;&gt; Waiting to start a part-time job ;  &gt; Females ;</t>
  </si>
  <si>
    <t>Tasmania ;  &gt; Waiting to start or return to a job already obtained ;  Unemployed total ;  Persons ;</t>
  </si>
  <si>
    <t>Tasmania ;  &gt; Waiting to start or return to a job already obtained ;  Unemployed total ;  &gt; Males ;</t>
  </si>
  <si>
    <t>Tasmania ;  &gt; Waiting to start or return to a job already obtained ;  Unemployed total ;  &gt; Females ;</t>
  </si>
  <si>
    <t>Tasmania ;  &gt; Waiting to start or return to a job already obtained ;  &gt; Looked for full-time work ;  Persons ;</t>
  </si>
  <si>
    <t>Tasmania ;  &gt; Waiting to start or return to a job already obtained ;  &gt; Looked for full-time work ;  &gt; Males ;</t>
  </si>
  <si>
    <t>Tasmania ;  &gt; Waiting to start or return to a job already obtained ;  &gt; Looked for full-time work ;  &gt; Females ;</t>
  </si>
  <si>
    <t>Tasmania ;  &gt; Waiting to start or return to a job already obtained ;  &gt;&gt; Looked for both full-time and part-time work ;  Persons ;</t>
  </si>
  <si>
    <t>Tasmania ;  &gt; Waiting to start or return to a job already obtained ;  &gt;&gt; Looked for both full-time and part-time work ;  &gt; Males ;</t>
  </si>
  <si>
    <t>Tasmania ;  &gt; Waiting to start or return to a job already obtained ;  &gt;&gt; Looked for both full-time and part-time work ;  &gt; Females ;</t>
  </si>
  <si>
    <t>Tasmania ;  &gt; Waiting to start or return to a job already obtained ;  &gt;&gt; Looked for only full-time work ;  Persons ;</t>
  </si>
  <si>
    <t>Tasmania ;  &gt; Waiting to start or return to a job already obtained ;  &gt;&gt; Looked for only full-time work ;  &gt; Males ;</t>
  </si>
  <si>
    <t>Tasmania ;  &gt; Waiting to start or return to a job already obtained ;  &gt;&gt; Looked for only full-time work ;  &gt; Females ;</t>
  </si>
  <si>
    <t>Tasmania ;  &gt; Waiting to start or return to a job already obtained ;  &gt;&gt; Waiting to start a full-time job ;  Persons ;</t>
  </si>
  <si>
    <t>Tasmania ;  &gt; Waiting to start or return to a job already obtained ;  &gt;&gt; Waiting to start a full-time job ;  &gt; Males ;</t>
  </si>
  <si>
    <t>Tasmania ;  &gt; Waiting to start or return to a job already obtained ;  &gt;&gt; Waiting to start a full-time job ;  &gt; Females ;</t>
  </si>
  <si>
    <t>Tasmania ;  &gt; Waiting to start or return to a job already obtained ;  &gt; Looked for part-time work ;  Persons ;</t>
  </si>
  <si>
    <t>Tasmania ;  &gt; Waiting to start or return to a job already obtained ;  &gt; Looked for part-time work ;  &gt; Males ;</t>
  </si>
  <si>
    <t>Tasmania ;  &gt; Waiting to start or return to a job already obtained ;  &gt; Looked for part-time work ;  &gt; Females ;</t>
  </si>
  <si>
    <t>Tasmania ;  &gt; Waiting to start or return to a job already obtained ;  &gt;&gt; Looked for only part-time work ;  Persons ;</t>
  </si>
  <si>
    <t>Tasmania ;  &gt; Waiting to start or return to a job already obtained ;  &gt;&gt; Looked for only part-time work ;  &gt; Males ;</t>
  </si>
  <si>
    <t>Tasmania ;  &gt; Waiting to start or return to a job already obtained ;  &gt;&gt; Looked for only part-time work ;  &gt; Females ;</t>
  </si>
  <si>
    <t>Tasmania ;  &gt; Waiting to start or return to a job already obtained ;  &gt;&gt; Waiting to start a part-time job ;  Persons ;</t>
  </si>
  <si>
    <t>Tasmania ;  &gt; Waiting to start or return to a job already obtained ;  &gt;&gt; Waiting to start a part-time job ;  &gt; Males ;</t>
  </si>
  <si>
    <t>Tasmania ;  &gt; Waiting to start or return to a job already obtained ;  &gt;&gt; Waiting to start a part-time job ;  &gt; Females ;</t>
  </si>
  <si>
    <t>Tasmania ;  &gt; Last worked less than 2 years ago ;  Unemployed total ;  Persons ;</t>
  </si>
  <si>
    <t>Tasmania ;  &gt; Last worked less than 2 years ago ;  Unemployed total ;  &gt; Males ;</t>
  </si>
  <si>
    <t>Tasmania ;  &gt; Last worked less than 2 years ago ;  Unemployed total ;  &gt; Females ;</t>
  </si>
  <si>
    <t>Tasmania ;  &gt; Last worked less than 2 years ago ;  &gt; Looked for full-time work ;  Persons ;</t>
  </si>
  <si>
    <t>Tasmania ;  &gt; Last worked less than 2 years ago ;  &gt; Looked for full-time work ;  &gt; Males ;</t>
  </si>
  <si>
    <t>Tasmania ;  &gt; Last worked less than 2 years ago ;  &gt; Looked for full-time work ;  &gt; Females ;</t>
  </si>
  <si>
    <t>Tasmania ;  &gt; Last worked less than 2 years ago ;  &gt;&gt; Looked for both full-time and part-time work ;  Persons ;</t>
  </si>
  <si>
    <t>Tasmania ;  &gt; Last worked less than 2 years ago ;  &gt;&gt; Looked for both full-time and part-time work ;  &gt; Males ;</t>
  </si>
  <si>
    <t>Tasmania ;  &gt; Last worked less than 2 years ago ;  &gt;&gt; Looked for both full-time and part-time work ;  &gt; Females ;</t>
  </si>
  <si>
    <t>Tasmania ;  &gt; Last worked less than 2 years ago ;  &gt;&gt; Looked for only full-time work ;  Persons ;</t>
  </si>
  <si>
    <t>Tasmania ;  &gt; Last worked less than 2 years ago ;  &gt;&gt; Looked for only full-time work ;  &gt; Males ;</t>
  </si>
  <si>
    <t>Tasmania ;  &gt; Last worked less than 2 years ago ;  &gt;&gt; Looked for only full-time work ;  &gt; Females ;</t>
  </si>
  <si>
    <t>Tasmania ;  &gt; Last worked less than 2 years ago ;  &gt; Looked for part-time work ;  Persons ;</t>
  </si>
  <si>
    <t>Tasmania ;  &gt; Last worked less than 2 years ago ;  &gt; Looked for part-time work ;  &gt; Males ;</t>
  </si>
  <si>
    <t>Tasmania ;  &gt; Last worked less than 2 years ago ;  &gt; Looked for part-time work ;  &gt; Females ;</t>
  </si>
  <si>
    <t>Tasmania ;  &gt; Last worked less than 2 years ago ;  &gt;&gt; Looked for only part-time work ;  Persons ;</t>
  </si>
  <si>
    <t>Tasmania ;  &gt; Last worked less than 2 years ago ;  &gt;&gt; Looked for only part-time work ;  &gt; Males ;</t>
  </si>
  <si>
    <t>Tasmania ;  &gt; Last worked less than 2 years ago ;  &gt;&gt; Looked for only part-time work ;  &gt; Females ;</t>
  </si>
  <si>
    <t>Tasmania ;  &gt; Last worked 2 years or more ago ;  Unemployed total ;  Persons ;</t>
  </si>
  <si>
    <t>Tasmania ;  &gt; Last worked 2 years or more ago ;  Unemployed total ;  &gt; Males ;</t>
  </si>
  <si>
    <t>Tasmania ;  &gt; Last worked 2 years or more ago ;  Unemployed total ;  &gt; Females ;</t>
  </si>
  <si>
    <t>Tasmania ;  &gt; Last worked 2 years or more ago ;  &gt; Looked for full-time work ;  Persons ;</t>
  </si>
  <si>
    <t>Tasmania ;  &gt; Last worked 2 years or more ago ;  &gt; Looked for full-time work ;  &gt; Males ;</t>
  </si>
  <si>
    <t>Tasmania ;  &gt; Last worked 2 years or more ago ;  &gt; Looked for full-time work ;  &gt; Females ;</t>
  </si>
  <si>
    <t>Tasmania ;  &gt; Last worked 2 years or more ago ;  &gt;&gt; Looked for both full-time and part-time work ;  Persons ;</t>
  </si>
  <si>
    <t>Tasmania ;  &gt; Last worked 2 years or more ago ;  &gt;&gt; Looked for both full-time and part-time work ;  &gt; Males ;</t>
  </si>
  <si>
    <t>Tasmania ;  &gt; Last worked 2 years or more ago ;  &gt;&gt; Looked for both full-time and part-time work ;  &gt; Females ;</t>
  </si>
  <si>
    <t>Tasmania ;  &gt; Last worked 2 years or more ago ;  &gt;&gt; Looked for only full-time work ;  Persons ;</t>
  </si>
  <si>
    <t>Tasmania ;  &gt; Last worked 2 years or more ago ;  &gt;&gt; Looked for only full-time work ;  &gt; Males ;</t>
  </si>
  <si>
    <t>Tasmania ;  &gt; Last worked 2 years or more ago ;  &gt;&gt; Looked for only full-time work ;  &gt; Females ;</t>
  </si>
  <si>
    <t>Tasmania ;  &gt; Last worked 2 years or more ago ;  &gt; Looked for part-time work ;  Persons ;</t>
  </si>
  <si>
    <t>Tasmania ;  &gt; Last worked 2 years or more ago ;  &gt; Looked for part-time work ;  &gt; Males ;</t>
  </si>
  <si>
    <t>Tasmania ;  &gt; Last worked 2 years or more ago ;  &gt; Looked for part-time work ;  &gt; Females ;</t>
  </si>
  <si>
    <t>Tasmania ;  &gt; Last worked 2 years or more ago ;  &gt;&gt; Looked for only part-time work ;  Persons ;</t>
  </si>
  <si>
    <t>Tasmania ;  &gt; Last worked 2 years or more ago ;  &gt;&gt; Looked for only part-time work ;  &gt; Males ;</t>
  </si>
  <si>
    <t>Tasmania ;  &gt; Last worked 2 years or more ago ;  &gt;&gt; Looked for only part-time work ;  &gt; Females ;</t>
  </si>
  <si>
    <t>Tasmania ;  Had never worked before ;  Unemployed total ;  Persons ;</t>
  </si>
  <si>
    <t>Tasmania ;  Had never worked before ;  Unemployed total ;  &gt; Males ;</t>
  </si>
  <si>
    <t>Tasmania ;  Had never worked before ;  Unemployed total ;  &gt; Females ;</t>
  </si>
  <si>
    <t>Tasmania ;  Had never worked before ;  &gt; Looked for full-time work ;  Persons ;</t>
  </si>
  <si>
    <t>Tasmania ;  Had never worked before ;  &gt; Looked for full-time work ;  &gt; Males ;</t>
  </si>
  <si>
    <t>Tasmania ;  Had never worked before ;  &gt; Looked for full-time work ;  &gt; Females ;</t>
  </si>
  <si>
    <t>Tasmania ;  Had never worked before ;  &gt;&gt; Looked for both full-time and part-time work ;  Persons ;</t>
  </si>
  <si>
    <t>Tasmania ;  Had never worked before ;  &gt;&gt; Looked for both full-time and part-time work ;  &gt; Males ;</t>
  </si>
  <si>
    <t>Tasmania ;  Had never worked before ;  &gt;&gt; Looked for both full-time and part-time work ;  &gt; Females ;</t>
  </si>
  <si>
    <t>Tasmania ;  Had never worked before ;  &gt;&gt; Looked for only full-time work ;  Persons ;</t>
  </si>
  <si>
    <t>Tasmania ;  Had never worked before ;  &gt;&gt; Looked for only full-time work ;  &gt; Males ;</t>
  </si>
  <si>
    <t>Tasmania ;  Had never worked before ;  &gt;&gt; Looked for only full-time work ;  &gt; Females ;</t>
  </si>
  <si>
    <t>Tasmania ;  Had never worked before ;  &gt;&gt; Waiting to start a full-time job ;  Persons ;</t>
  </si>
  <si>
    <t>Tasmania ;  Had never worked before ;  &gt;&gt; Waiting to start a full-time job ;  &gt; Males ;</t>
  </si>
  <si>
    <t>Tasmania ;  Had never worked before ;  &gt;&gt; Waiting to start a full-time job ;  &gt; Females ;</t>
  </si>
  <si>
    <t>Tasmania ;  Had never worked before ;  &gt; Looked for part-time work ;  Persons ;</t>
  </si>
  <si>
    <t>A126003650V</t>
  </si>
  <si>
    <t>A126065858K</t>
  </si>
  <si>
    <t>A126034754R</t>
  </si>
  <si>
    <t>A126002354J</t>
  </si>
  <si>
    <t>A126064562F</t>
  </si>
  <si>
    <t>A126033458C</t>
  </si>
  <si>
    <t>A126001682A</t>
  </si>
  <si>
    <t>A126063890X</t>
  </si>
  <si>
    <t>A126032786W</t>
  </si>
  <si>
    <t>A126006218L</t>
  </si>
  <si>
    <t>A126068426K</t>
  </si>
  <si>
    <t>A126037322R</t>
  </si>
  <si>
    <t>A126004922F</t>
  </si>
  <si>
    <t>A126067130F</t>
  </si>
  <si>
    <t>A126036026C</t>
  </si>
  <si>
    <t>A126002978F</t>
  </si>
  <si>
    <t>A126065186F</t>
  </si>
  <si>
    <t>A126034082K</t>
  </si>
  <si>
    <t>A126005570F</t>
  </si>
  <si>
    <t>A126067778W</t>
  </si>
  <si>
    <t>A126036674A</t>
  </si>
  <si>
    <t>A126004274V</t>
  </si>
  <si>
    <t>A126066482T</t>
  </si>
  <si>
    <t>A126035378R</t>
  </si>
  <si>
    <t>A126003626V</t>
  </si>
  <si>
    <t>A126065834T</t>
  </si>
  <si>
    <t>A126034730W</t>
  </si>
  <si>
    <t>A126002330R</t>
  </si>
  <si>
    <t>A126064538F</t>
  </si>
  <si>
    <t>A126033434K</t>
  </si>
  <si>
    <t>A126001710X</t>
  </si>
  <si>
    <t>A126063918R</t>
  </si>
  <si>
    <t>A126032814V</t>
  </si>
  <si>
    <t>A126006246W</t>
  </si>
  <si>
    <t>A126068454V</t>
  </si>
  <si>
    <t>A126037350X</t>
  </si>
  <si>
    <t>A126004950R</t>
  </si>
  <si>
    <t>A126067158J</t>
  </si>
  <si>
    <t>A126036054L</t>
  </si>
  <si>
    <t>A126003006F</t>
  </si>
  <si>
    <t>A126065214C</t>
  </si>
  <si>
    <t>A126034110J</t>
  </si>
  <si>
    <t>A126005598J</t>
  </si>
  <si>
    <t>A126067806V</t>
  </si>
  <si>
    <t>A126036702X</t>
  </si>
  <si>
    <t>A126004302T</t>
  </si>
  <si>
    <t>A126066510R</t>
  </si>
  <si>
    <t>A126035406L</t>
  </si>
  <si>
    <t>A126003654C</t>
  </si>
  <si>
    <t>A126065862A</t>
  </si>
  <si>
    <t>A126034758X</t>
  </si>
  <si>
    <t>A126002358T</t>
  </si>
  <si>
    <t>A126064566R</t>
  </si>
  <si>
    <t>A126033462V</t>
  </si>
  <si>
    <t>A126001786V</t>
  </si>
  <si>
    <t>A126063994T</t>
  </si>
  <si>
    <t>A126032890W</t>
  </si>
  <si>
    <t>A126006322L</t>
  </si>
  <si>
    <t>A126068530K</t>
  </si>
  <si>
    <t>A126037426J</t>
  </si>
  <si>
    <t>A126005026A</t>
  </si>
  <si>
    <t>A126067234X</t>
  </si>
  <si>
    <t>A126036130C</t>
  </si>
  <si>
    <t>A126003082J</t>
  </si>
  <si>
    <t>A126065290F</t>
  </si>
  <si>
    <t>A126034186C</t>
  </si>
  <si>
    <t>A126005674X</t>
  </si>
  <si>
    <t>A126067882W</t>
  </si>
  <si>
    <t>A126036778V</t>
  </si>
  <si>
    <t>A126004378L</t>
  </si>
  <si>
    <t>A126066586K</t>
  </si>
  <si>
    <t>A126035482R</t>
  </si>
  <si>
    <t>A126003730V</t>
  </si>
  <si>
    <t>A126065938K</t>
  </si>
  <si>
    <t>A126034834R</t>
  </si>
  <si>
    <t>A126002434J</t>
  </si>
  <si>
    <t>A126064642F</t>
  </si>
  <si>
    <t>A126033538C</t>
  </si>
  <si>
    <t>A126001798C</t>
  </si>
  <si>
    <t>A126064006T</t>
  </si>
  <si>
    <t>A126032902V</t>
  </si>
  <si>
    <t>A126006334W</t>
  </si>
  <si>
    <t>A126068542V</t>
  </si>
  <si>
    <t>A126037438T</t>
  </si>
  <si>
    <t>A126005038K</t>
  </si>
  <si>
    <t>A126067246J</t>
  </si>
  <si>
    <t>A126036142L</t>
  </si>
  <si>
    <t>A126003094T</t>
  </si>
  <si>
    <t>A126065302C</t>
  </si>
  <si>
    <t>A126034198L</t>
  </si>
  <si>
    <t>A126005686J</t>
  </si>
  <si>
    <t>A126067894F</t>
  </si>
  <si>
    <t>A126036790K</t>
  </si>
  <si>
    <t>A126004390C</t>
  </si>
  <si>
    <t>A126066598V</t>
  </si>
  <si>
    <t>A126035494X</t>
  </si>
  <si>
    <t>A126003742C</t>
  </si>
  <si>
    <t>A126065950A</t>
  </si>
  <si>
    <t>A126034846X</t>
  </si>
  <si>
    <t>A126002446T</t>
  </si>
  <si>
    <t>A126064654R</t>
  </si>
  <si>
    <t>A126033550V</t>
  </si>
  <si>
    <t>A126001766K</t>
  </si>
  <si>
    <t>A126063974J</t>
  </si>
  <si>
    <t>A126032870L</t>
  </si>
  <si>
    <t>A126006302C</t>
  </si>
  <si>
    <t>A126068510A</t>
  </si>
  <si>
    <t>A126037406X</t>
  </si>
  <si>
    <t>A126005006T</t>
  </si>
  <si>
    <t>A126067214R</t>
  </si>
  <si>
    <t>A126036110V</t>
  </si>
  <si>
    <t>A126003062X</t>
  </si>
  <si>
    <t>A126065270W</t>
  </si>
  <si>
    <t>A126034166V</t>
  </si>
  <si>
    <t>A126005654R</t>
  </si>
  <si>
    <t>A126067862L</t>
  </si>
  <si>
    <t>A126036758K</t>
  </si>
  <si>
    <t>A126004358C</t>
  </si>
  <si>
    <t>A126066566A</t>
  </si>
  <si>
    <t>A126035462F</t>
  </si>
  <si>
    <t>A126003710K</t>
  </si>
  <si>
    <t>A126065918A</t>
  </si>
  <si>
    <t>A126034814F</t>
  </si>
  <si>
    <t>A126002414X</t>
  </si>
  <si>
    <t>A126064622W</t>
  </si>
  <si>
    <t>A126033518V</t>
  </si>
  <si>
    <t>A126001802J</t>
  </si>
  <si>
    <t>A126064010J</t>
  </si>
  <si>
    <t>A126032906C</t>
  </si>
  <si>
    <t>A126006338F</t>
  </si>
  <si>
    <t>A126068546C</t>
  </si>
  <si>
    <t>A126037442J</t>
  </si>
  <si>
    <t>A126005042A</t>
  </si>
  <si>
    <t>A126067250X</t>
  </si>
  <si>
    <t>A126036146W</t>
  </si>
  <si>
    <t>A126003098A</t>
  </si>
  <si>
    <t>A126065306L</t>
  </si>
  <si>
    <t>A126034202T</t>
  </si>
  <si>
    <t>A126005690X</t>
  </si>
  <si>
    <t>A126067898R</t>
  </si>
  <si>
    <t>A126036794V</t>
  </si>
  <si>
    <t>A126004394L</t>
  </si>
  <si>
    <t>A126066602X</t>
  </si>
  <si>
    <t>A126035498J</t>
  </si>
  <si>
    <t>A126003746L</t>
  </si>
  <si>
    <t>A126065954K</t>
  </si>
  <si>
    <t>A126034850R</t>
  </si>
  <si>
    <t>A126002450J</t>
  </si>
  <si>
    <t>A126064658X</t>
  </si>
  <si>
    <t>A126033554C</t>
  </si>
  <si>
    <t>A126001806T</t>
  </si>
  <si>
    <t>A126064014T</t>
  </si>
  <si>
    <t>A126032910V</t>
  </si>
  <si>
    <t>A126006342W</t>
  </si>
  <si>
    <t>A126068550V</t>
  </si>
  <si>
    <t>A126037446T</t>
  </si>
  <si>
    <t>A126005046K</t>
  </si>
  <si>
    <t>A126067254J</t>
  </si>
  <si>
    <t>A126036150L</t>
  </si>
  <si>
    <t>A126003102F</t>
  </si>
  <si>
    <t>A126065310C</t>
  </si>
  <si>
    <t>A126034206A</t>
  </si>
  <si>
    <t>A126005694J</t>
  </si>
  <si>
    <t>A126067902V</t>
  </si>
  <si>
    <t>A126036798C</t>
  </si>
  <si>
    <t>A126004398W</t>
  </si>
  <si>
    <t>A126066606J</t>
  </si>
  <si>
    <t>A126035502L</t>
  </si>
  <si>
    <t>A126003750C</t>
  </si>
  <si>
    <t>A126065958V</t>
  </si>
  <si>
    <t>A126034854X</t>
  </si>
  <si>
    <t>A126002454T</t>
  </si>
  <si>
    <t>A126064662R</t>
  </si>
  <si>
    <t>A126033558L</t>
  </si>
  <si>
    <t>A126001770A</t>
  </si>
  <si>
    <t>A126063978T</t>
  </si>
  <si>
    <t>A126032874W</t>
  </si>
  <si>
    <t>A126006306L</t>
  </si>
  <si>
    <t>A126068514K</t>
  </si>
  <si>
    <t>A126037410R</t>
  </si>
  <si>
    <t>A126005010J</t>
  </si>
  <si>
    <t>A126067218X</t>
  </si>
  <si>
    <t>A126036114C</t>
  </si>
  <si>
    <t>A126003066J</t>
  </si>
  <si>
    <t>A126065274F</t>
  </si>
  <si>
    <t>A126034170K</t>
  </si>
  <si>
    <t>A126005658X</t>
  </si>
  <si>
    <t>A126067866W</t>
  </si>
  <si>
    <t>A126036762A</t>
  </si>
  <si>
    <t>A126004362V</t>
  </si>
  <si>
    <t>A126066570T</t>
  </si>
  <si>
    <t>A126035466R</t>
  </si>
  <si>
    <t>A126003714V</t>
  </si>
  <si>
    <t>A126065922T</t>
  </si>
  <si>
    <t>A126034818R</t>
  </si>
  <si>
    <t>A126002418J</t>
  </si>
  <si>
    <t>A126064626F</t>
  </si>
  <si>
    <t>A126033522K</t>
  </si>
  <si>
    <t>A126001774K</t>
  </si>
  <si>
    <t>A126063982J</t>
  </si>
  <si>
    <t>A126032878F</t>
  </si>
  <si>
    <t>A126006310C</t>
  </si>
  <si>
    <t>A126068518V</t>
  </si>
  <si>
    <t>A126037414X</t>
  </si>
  <si>
    <t>A126005014T</t>
  </si>
  <si>
    <t>A126067222R</t>
  </si>
  <si>
    <t>A126036118L</t>
  </si>
  <si>
    <t>A126003070X</t>
  </si>
  <si>
    <t>A126065278R</t>
  </si>
  <si>
    <t>A126034174V</t>
  </si>
  <si>
    <t>A126004366C</t>
  </si>
  <si>
    <t>A126066574A</t>
  </si>
  <si>
    <t>A126035470F</t>
  </si>
  <si>
    <t>A126003718C</t>
  </si>
  <si>
    <t>A126065926A</t>
  </si>
  <si>
    <t>A126034822F</t>
  </si>
  <si>
    <t>A126001790K</t>
  </si>
  <si>
    <t>A126063998A</t>
  </si>
  <si>
    <t>A126032894F</t>
  </si>
  <si>
    <t>A126006326W</t>
  </si>
  <si>
    <t>A126068534V</t>
  </si>
  <si>
    <t>A126037430X</t>
  </si>
  <si>
    <t>A126005030T</t>
  </si>
  <si>
    <t>A126067238J</t>
  </si>
  <si>
    <t>A126036134L</t>
  </si>
  <si>
    <t>A126003086T</t>
  </si>
  <si>
    <t>A126065294R</t>
  </si>
  <si>
    <t>A126034190V</t>
  </si>
  <si>
    <t>A126004382C</t>
  </si>
  <si>
    <t>A126066590A</t>
  </si>
  <si>
    <t>A126035486X</t>
  </si>
  <si>
    <t>A126003734C</t>
  </si>
  <si>
    <t>A126065942A</t>
  </si>
  <si>
    <t>A126034838X</t>
  </si>
  <si>
    <t>A126001758K</t>
  </si>
  <si>
    <t>A126063966J</t>
  </si>
  <si>
    <t>A126032862L</t>
  </si>
  <si>
    <t>A126006294R</t>
  </si>
  <si>
    <t>A126068502A</t>
  </si>
  <si>
    <t>A126037398K</t>
  </si>
  <si>
    <t>A126004998A</t>
  </si>
  <si>
    <t>A126067206R</t>
  </si>
  <si>
    <t>A126036102V</t>
  </si>
  <si>
    <t>A126003054X</t>
  </si>
  <si>
    <t>A126065262W</t>
  </si>
  <si>
    <t>A126034158V</t>
  </si>
  <si>
    <t>A126005646R</t>
  </si>
  <si>
    <t>A126067854L</t>
  </si>
  <si>
    <t>A126036750T</t>
  </si>
  <si>
    <t>A126004350K</t>
  </si>
  <si>
    <t>Tasmania ;  Had never worked before ;  &gt; Looked for part-time work ;  &gt; Males ;</t>
  </si>
  <si>
    <t>Tasmania ;  Had never worked before ;  &gt; Looked for part-time work ;  &gt; Females ;</t>
  </si>
  <si>
    <t>Tasmania ;  Had never worked before ;  &gt;&gt; Looked for only part-time work ;  Persons ;</t>
  </si>
  <si>
    <t>Tasmania ;  Had never worked before ;  &gt;&gt; Looked for only part-time work ;  &gt; Males ;</t>
  </si>
  <si>
    <t>Tasmania ;  Had never worked before ;  &gt;&gt; Looked for only part-time work ;  &gt; Females ;</t>
  </si>
  <si>
    <t>Tasmania ;  Had never worked before ;  &gt;&gt; Waiting to start a part-time job ;  Persons ;</t>
  </si>
  <si>
    <t>Tasmania ;  Had never worked before ;  &gt;&gt; Waiting to start a part-time job ;  &gt; Males ;</t>
  </si>
  <si>
    <t>Tasmania ;  Had never worked before ;  &gt;&gt; Waiting to start a part-time job ;  &gt; Females ;</t>
  </si>
  <si>
    <t>Tasmania ;  &gt; Waiting to start first job already obtained ;  Unemployed total ;  Persons ;</t>
  </si>
  <si>
    <t>Tasmania ;  &gt; Waiting to start first job already obtained ;  Unemployed total ;  &gt; Males ;</t>
  </si>
  <si>
    <t>Tasmania ;  &gt; Waiting to start first job already obtained ;  Unemployed total ;  &gt; Females ;</t>
  </si>
  <si>
    <t>Tasmania ;  &gt; Waiting to start first job already obtained ;  &gt; Looked for full-time work ;  Persons ;</t>
  </si>
  <si>
    <t>Tasmania ;  &gt; Waiting to start first job already obtained ;  &gt; Looked for full-time work ;  &gt; Males ;</t>
  </si>
  <si>
    <t>Tasmania ;  &gt; Waiting to start first job already obtained ;  &gt; Looked for full-time work ;  &gt; Females ;</t>
  </si>
  <si>
    <t>Tasmania ;  &gt; Waiting to start first job already obtained ;  &gt;&gt; Looked for both full-time and part-time work ;  Persons ;</t>
  </si>
  <si>
    <t>Tasmania ;  &gt; Waiting to start first job already obtained ;  &gt;&gt; Looked for both full-time and part-time work ;  &gt; Males ;</t>
  </si>
  <si>
    <t>Tasmania ;  &gt; Waiting to start first job already obtained ;  &gt;&gt; Looked for both full-time and part-time work ;  &gt; Females ;</t>
  </si>
  <si>
    <t>Tasmania ;  &gt; Waiting to start first job already obtained ;  &gt;&gt; Looked for only full-time work ;  Persons ;</t>
  </si>
  <si>
    <t>Tasmania ;  &gt; Waiting to start first job already obtained ;  &gt;&gt; Looked for only full-time work ;  &gt; Males ;</t>
  </si>
  <si>
    <t>Tasmania ;  &gt; Waiting to start first job already obtained ;  &gt;&gt; Looked for only full-time work ;  &gt; Females ;</t>
  </si>
  <si>
    <t>Tasmania ;  &gt; Waiting to start first job already obtained ;  &gt;&gt; Waiting to start a full-time job ;  Persons ;</t>
  </si>
  <si>
    <t>Tasmania ;  &gt; Waiting to start first job already obtained ;  &gt;&gt; Waiting to start a full-time job ;  &gt; Males ;</t>
  </si>
  <si>
    <t>Tasmania ;  &gt; Waiting to start first job already obtained ;  &gt;&gt; Waiting to start a full-time job ;  &gt; Females ;</t>
  </si>
  <si>
    <t>Tasmania ;  &gt; Waiting to start first job already obtained ;  &gt; Looked for part-time work ;  Persons ;</t>
  </si>
  <si>
    <t>Tasmania ;  &gt; Waiting to start first job already obtained ;  &gt; Looked for part-time work ;  &gt; Males ;</t>
  </si>
  <si>
    <t>Tasmania ;  &gt; Waiting to start first job already obtained ;  &gt; Looked for part-time work ;  &gt; Females ;</t>
  </si>
  <si>
    <t>Tasmania ;  &gt; Waiting to start first job already obtained ;  &gt;&gt; Looked for only part-time work ;  Persons ;</t>
  </si>
  <si>
    <t>Tasmania ;  &gt; Waiting to start first job already obtained ;  &gt;&gt; Looked for only part-time work ;  &gt; Males ;</t>
  </si>
  <si>
    <t>Tasmania ;  &gt; Waiting to start first job already obtained ;  &gt;&gt; Looked for only part-time work ;  &gt; Females ;</t>
  </si>
  <si>
    <t>Tasmania ;  &gt; Waiting to start first job already obtained ;  &gt;&gt; Waiting to start a part-time job ;  Persons ;</t>
  </si>
  <si>
    <t>Tasmania ;  &gt; Waiting to start first job already obtained ;  &gt;&gt; Waiting to start a part-time job ;  &gt; Males ;</t>
  </si>
  <si>
    <t>Tasmania ;  &gt; Waiting to start first job already obtained ;  &gt;&gt; Waiting to start a part-time job ;  &gt; Females ;</t>
  </si>
  <si>
    <t>Tasmania ;  &gt; Looking for first job ;  Unemployed total ;  Persons ;</t>
  </si>
  <si>
    <t>Tasmania ;  &gt; Looking for first job ;  Unemployed total ;  &gt; Males ;</t>
  </si>
  <si>
    <t>Tasmania ;  &gt; Looking for first job ;  Unemployed total ;  &gt; Females ;</t>
  </si>
  <si>
    <t>Tasmania ;  &gt; Looking for first job ;  &gt; Looked for full-time work ;  Persons ;</t>
  </si>
  <si>
    <t>Tasmania ;  &gt; Looking for first job ;  &gt; Looked for full-time work ;  &gt; Males ;</t>
  </si>
  <si>
    <t>Tasmania ;  &gt; Looking for first job ;  &gt; Looked for full-time work ;  &gt; Females ;</t>
  </si>
  <si>
    <t>Tasmania ;  &gt; Looking for first job ;  &gt;&gt; Looked for both full-time and part-time work ;  Persons ;</t>
  </si>
  <si>
    <t>Tasmania ;  &gt; Looking for first job ;  &gt;&gt; Looked for both full-time and part-time work ;  &gt; Males ;</t>
  </si>
  <si>
    <t>Tasmania ;  &gt; Looking for first job ;  &gt;&gt; Looked for both full-time and part-time work ;  &gt; Females ;</t>
  </si>
  <si>
    <t>Tasmania ;  &gt; Looking for first job ;  &gt;&gt; Looked for only full-time work ;  Persons ;</t>
  </si>
  <si>
    <t>Tasmania ;  &gt; Looking for first job ;  &gt;&gt; Looked for only full-time work ;  &gt; Males ;</t>
  </si>
  <si>
    <t>Tasmania ;  &gt; Looking for first job ;  &gt;&gt; Looked for only full-time work ;  &gt; Females ;</t>
  </si>
  <si>
    <t>Tasmania ;  &gt; Looking for first job ;  &gt; Looked for part-time work ;  Persons ;</t>
  </si>
  <si>
    <t>Tasmania ;  &gt; Looking for first job ;  &gt; Looked for part-time work ;  &gt; Males ;</t>
  </si>
  <si>
    <t>Tasmania ;  &gt; Looking for first job ;  &gt; Looked for part-time work ;  &gt; Females ;</t>
  </si>
  <si>
    <t>Tasmania ;  &gt; Looking for first job ;  &gt;&gt; Looked for only part-time work ;  Persons ;</t>
  </si>
  <si>
    <t>Tasmania ;  &gt; Looking for first job ;  &gt;&gt; Looked for only part-time work ;  &gt; Males ;</t>
  </si>
  <si>
    <t>Tasmania ;  &gt; Looking for first job ;  &gt;&gt; Looked for only part-time work ;  &gt; Females ;</t>
  </si>
  <si>
    <t>Tasmania ;  Less than 1 year looking for work ;  Unemployed total ;  Persons ;</t>
  </si>
  <si>
    <t>Tasmania ;  Less than 1 year looking for work ;  Unemployed total ;  &gt; Males ;</t>
  </si>
  <si>
    <t>Tasmania ;  Less than 1 year looking for work ;  Unemployed total ;  &gt; Females ;</t>
  </si>
  <si>
    <t>Tasmania ;  Less than 1 year looking for work ;  &gt; Looked for full-time work ;  Persons ;</t>
  </si>
  <si>
    <t>Tasmania ;  Less than 1 year looking for work ;  &gt; Looked for full-time work ;  &gt; Males ;</t>
  </si>
  <si>
    <t>Tasmania ;  Less than 1 year looking for work ;  &gt; Looked for full-time work ;  &gt; Females ;</t>
  </si>
  <si>
    <t>Tasmania ;  Less than 1 year looking for work ;  &gt;&gt; Looked for both full-time and part-time work ;  Persons ;</t>
  </si>
  <si>
    <t>Tasmania ;  Less than 1 year looking for work ;  &gt;&gt; Looked for both full-time and part-time work ;  &gt; Males ;</t>
  </si>
  <si>
    <t>Tasmania ;  Less than 1 year looking for work ;  &gt;&gt; Looked for both full-time and part-time work ;  &gt; Females ;</t>
  </si>
  <si>
    <t>Tasmania ;  Less than 1 year looking for work ;  &gt;&gt; Looked for only full-time work ;  Persons ;</t>
  </si>
  <si>
    <t>Tasmania ;  Less than 1 year looking for work ;  &gt;&gt; Looked for only full-time work ;  &gt; Males ;</t>
  </si>
  <si>
    <t>Tasmania ;  Less than 1 year looking for work ;  &gt;&gt; Looked for only full-time work ;  &gt; Females ;</t>
  </si>
  <si>
    <t>Tasmania ;  Less than 1 year looking for work ;  &gt;&gt; Waiting to start a full-time job ;  Persons ;</t>
  </si>
  <si>
    <t>Tasmania ;  Less than 1 year looking for work ;  &gt;&gt; Waiting to start a full-time job ;  &gt; Males ;</t>
  </si>
  <si>
    <t>Tasmania ;  Less than 1 year looking for work ;  &gt;&gt; Waiting to start a full-time job ;  &gt; Females ;</t>
  </si>
  <si>
    <t>Tasmania ;  Less than 1 year looking for work ;  &gt; Looked for part-time work ;  Persons ;</t>
  </si>
  <si>
    <t>Tasmania ;  Less than 1 year looking for work ;  &gt; Looked for part-time work ;  &gt; Males ;</t>
  </si>
  <si>
    <t>Tasmania ;  Less than 1 year looking for work ;  &gt; Looked for part-time work ;  &gt; Females ;</t>
  </si>
  <si>
    <t>Tasmania ;  Less than 1 year looking for work ;  &gt;&gt; Looked for only part-time work ;  Persons ;</t>
  </si>
  <si>
    <t>Tasmania ;  Less than 1 year looking for work ;  &gt;&gt; Looked for only part-time work ;  &gt; Males ;</t>
  </si>
  <si>
    <t>Tasmania ;  Less than 1 year looking for work ;  &gt;&gt; Looked for only part-time work ;  &gt; Females ;</t>
  </si>
  <si>
    <t>Tasmania ;  Less than 1 year looking for work ;  &gt;&gt; Waiting to start a part-time job ;  Persons ;</t>
  </si>
  <si>
    <t>Tasmania ;  Less than 1 year looking for work ;  &gt;&gt; Waiting to start a part-time job ;  &gt; Males ;</t>
  </si>
  <si>
    <t>Tasmania ;  Less than 1 year looking for work ;  &gt;&gt; Waiting to start a part-time job ;  &gt; Females ;</t>
  </si>
  <si>
    <t>Tasmania ;  &gt; Less than 1 month looking for work ;  Unemployed total ;  Persons ;</t>
  </si>
  <si>
    <t>Tasmania ;  &gt; Less than 1 month looking for work ;  Unemployed total ;  &gt; Males ;</t>
  </si>
  <si>
    <t>Tasmania ;  &gt; Less than 1 month looking for work ;  Unemployed total ;  &gt; Females ;</t>
  </si>
  <si>
    <t>Tasmania ;  &gt; Less than 1 month looking for work ;  &gt; Looked for full-time work ;  Persons ;</t>
  </si>
  <si>
    <t>Tasmania ;  &gt; Less than 1 month looking for work ;  &gt; Looked for full-time work ;  &gt; Males ;</t>
  </si>
  <si>
    <t>Tasmania ;  &gt; Less than 1 month looking for work ;  &gt; Looked for full-time work ;  &gt; Females ;</t>
  </si>
  <si>
    <t>Tasmania ;  &gt; Less than 1 month looking for work ;  &gt;&gt; Looked for both full-time and part-time work ;  Persons ;</t>
  </si>
  <si>
    <t>Tasmania ;  &gt; Less than 1 month looking for work ;  &gt;&gt; Looked for both full-time and part-time work ;  &gt; Males ;</t>
  </si>
  <si>
    <t>Tasmania ;  &gt; Less than 1 month looking for work ;  &gt;&gt; Looked for both full-time and part-time work ;  &gt; Females ;</t>
  </si>
  <si>
    <t>Tasmania ;  &gt; Less than 1 month looking for work ;  &gt;&gt; Looked for only full-time work ;  Persons ;</t>
  </si>
  <si>
    <t>Tasmania ;  &gt; Less than 1 month looking for work ;  &gt;&gt; Looked for only full-time work ;  &gt; Males ;</t>
  </si>
  <si>
    <t>Tasmania ;  &gt; Less than 1 month looking for work ;  &gt;&gt; Looked for only full-time work ;  &gt; Females ;</t>
  </si>
  <si>
    <t>Tasmania ;  &gt; Less than 1 month looking for work ;  &gt;&gt; Waiting to start a full-time job ;  Persons ;</t>
  </si>
  <si>
    <t>Tasmania ;  &gt; Less than 1 month looking for work ;  &gt;&gt; Waiting to start a full-time job ;  &gt; Males ;</t>
  </si>
  <si>
    <t>Tasmania ;  &gt; Less than 1 month looking for work ;  &gt;&gt; Waiting to start a full-time job ;  &gt; Females ;</t>
  </si>
  <si>
    <t>Tasmania ;  &gt; Less than 1 month looking for work ;  &gt; Looked for part-time work ;  Persons ;</t>
  </si>
  <si>
    <t>Tasmania ;  &gt; Less than 1 month looking for work ;  &gt; Looked for part-time work ;  &gt; Males ;</t>
  </si>
  <si>
    <t>Tasmania ;  &gt; Less than 1 month looking for work ;  &gt; Looked for part-time work ;  &gt; Females ;</t>
  </si>
  <si>
    <t>Tasmania ;  &gt; Less than 1 month looking for work ;  &gt;&gt; Looked for only part-time work ;  Persons ;</t>
  </si>
  <si>
    <t>Tasmania ;  &gt; Less than 1 month looking for work ;  &gt;&gt; Looked for only part-time work ;  &gt; Males ;</t>
  </si>
  <si>
    <t>Tasmania ;  &gt; Less than 1 month looking for work ;  &gt;&gt; Looked for only part-time work ;  &gt; Females ;</t>
  </si>
  <si>
    <t>Tasmania ;  &gt; Less than 1 month looking for work ;  &gt;&gt; Waiting to start a part-time job ;  Persons ;</t>
  </si>
  <si>
    <t>Tasmania ;  &gt; Less than 1 month looking for work ;  &gt;&gt; Waiting to start a part-time job ;  &gt; Males ;</t>
  </si>
  <si>
    <t>Tasmania ;  &gt; Less than 1 month looking for work ;  &gt;&gt; Waiting to start a part-time job ;  &gt; Females ;</t>
  </si>
  <si>
    <t>Tasmania ;  &gt; 1-3 months looking for work ;  Unemployed total ;  Persons ;</t>
  </si>
  <si>
    <t>Tasmania ;  &gt; 1-3 months looking for work ;  Unemployed total ;  &gt; Males ;</t>
  </si>
  <si>
    <t>Tasmania ;  &gt; 1-3 months looking for work ;  Unemployed total ;  &gt; Females ;</t>
  </si>
  <si>
    <t>Tasmania ;  &gt; 1-3 months looking for work ;  &gt; Looked for full-time work ;  Persons ;</t>
  </si>
  <si>
    <t>Tasmania ;  &gt; 1-3 months looking for work ;  &gt; Looked for full-time work ;  &gt; Males ;</t>
  </si>
  <si>
    <t>Tasmania ;  &gt; 1-3 months looking for work ;  &gt; Looked for full-time work ;  &gt; Females ;</t>
  </si>
  <si>
    <t>Tasmania ;  &gt; 1-3 months looking for work ;  &gt;&gt; Looked for both full-time and part-time work ;  Persons ;</t>
  </si>
  <si>
    <t>Tasmania ;  &gt; 1-3 months looking for work ;  &gt;&gt; Looked for both full-time and part-time work ;  &gt; Males ;</t>
  </si>
  <si>
    <t>Tasmania ;  &gt; 1-3 months looking for work ;  &gt;&gt; Looked for both full-time and part-time work ;  &gt; Females ;</t>
  </si>
  <si>
    <t>Tasmania ;  &gt; 1-3 months looking for work ;  &gt;&gt; Looked for only full-time work ;  Persons ;</t>
  </si>
  <si>
    <t>Tasmania ;  &gt; 1-3 months looking for work ;  &gt;&gt; Looked for only full-time work ;  &gt; Males ;</t>
  </si>
  <si>
    <t>Tasmania ;  &gt; 1-3 months looking for work ;  &gt;&gt; Looked for only full-time work ;  &gt; Females ;</t>
  </si>
  <si>
    <t>Tasmania ;  &gt; 1-3 months looking for work ;  &gt;&gt; Waiting to start a full-time job ;  Persons ;</t>
  </si>
  <si>
    <t>Tasmania ;  &gt; 1-3 months looking for work ;  &gt;&gt; Waiting to start a full-time job ;  &gt; Males ;</t>
  </si>
  <si>
    <t>Tasmania ;  &gt; 1-3 months looking for work ;  &gt;&gt; Waiting to start a full-time job ;  &gt; Females ;</t>
  </si>
  <si>
    <t>Tasmania ;  &gt; 1-3 months looking for work ;  &gt; Looked for part-time work ;  Persons ;</t>
  </si>
  <si>
    <t>Tasmania ;  &gt; 1-3 months looking for work ;  &gt; Looked for part-time work ;  &gt; Males ;</t>
  </si>
  <si>
    <t>Tasmania ;  &gt; 1-3 months looking for work ;  &gt; Looked for part-time work ;  &gt; Females ;</t>
  </si>
  <si>
    <t>Tasmania ;  &gt; 1-3 months looking for work ;  &gt;&gt; Looked for only part-time work ;  Persons ;</t>
  </si>
  <si>
    <t>Tasmania ;  &gt; 1-3 months looking for work ;  &gt;&gt; Looked for only part-time work ;  &gt; Males ;</t>
  </si>
  <si>
    <t>Tasmania ;  &gt; 1-3 months looking for work ;  &gt;&gt; Looked for only part-time work ;  &gt; Females ;</t>
  </si>
  <si>
    <t>Tasmania ;  &gt; 1-3 months looking for work ;  &gt;&gt; Waiting to start a part-time job ;  Persons ;</t>
  </si>
  <si>
    <t>Tasmania ;  &gt; 1-3 months looking for work ;  &gt;&gt; Waiting to start a part-time job ;  &gt; Males ;</t>
  </si>
  <si>
    <t>Tasmania ;  &gt; 1-3 months looking for work ;  &gt;&gt; Waiting to start a part-time job ;  &gt; Females ;</t>
  </si>
  <si>
    <t>Tasmania ;  &gt; 3-6 months looking for work ;  Unemployed total ;  Persons ;</t>
  </si>
  <si>
    <t>Tasmania ;  &gt; 3-6 months looking for work ;  Unemployed total ;  &gt; Males ;</t>
  </si>
  <si>
    <t>Tasmania ;  &gt; 3-6 months looking for work ;  Unemployed total ;  &gt; Females ;</t>
  </si>
  <si>
    <t>Tasmania ;  &gt; 3-6 months looking for work ;  &gt; Looked for full-time work ;  Persons ;</t>
  </si>
  <si>
    <t>Tasmania ;  &gt; 3-6 months looking for work ;  &gt; Looked for full-time work ;  &gt; Males ;</t>
  </si>
  <si>
    <t>Tasmania ;  &gt; 3-6 months looking for work ;  &gt; Looked for full-time work ;  &gt; Females ;</t>
  </si>
  <si>
    <t>Tasmania ;  &gt; 3-6 months looking for work ;  &gt;&gt; Looked for both full-time and part-time work ;  Persons ;</t>
  </si>
  <si>
    <t>Tasmania ;  &gt; 3-6 months looking for work ;  &gt;&gt; Looked for both full-time and part-time work ;  &gt; Males ;</t>
  </si>
  <si>
    <t>Tasmania ;  &gt; 3-6 months looking for work ;  &gt;&gt; Looked for both full-time and part-time work ;  &gt; Females ;</t>
  </si>
  <si>
    <t>Tasmania ;  &gt; 3-6 months looking for work ;  &gt;&gt; Looked for only full-time work ;  Persons ;</t>
  </si>
  <si>
    <t>Tasmania ;  &gt; 3-6 months looking for work ;  &gt;&gt; Looked for only full-time work ;  &gt; Males ;</t>
  </si>
  <si>
    <t>Tasmania ;  &gt; 3-6 months looking for work ;  &gt;&gt; Looked for only full-time work ;  &gt; Females ;</t>
  </si>
  <si>
    <t>Tasmania ;  &gt; 3-6 months looking for work ;  &gt;&gt; Waiting to start a full-time job ;  Persons ;</t>
  </si>
  <si>
    <t>Tasmania ;  &gt; 3-6 months looking for work ;  &gt;&gt; Waiting to start a full-time job ;  &gt; Males ;</t>
  </si>
  <si>
    <t>Tasmania ;  &gt; 3-6 months looking for work ;  &gt;&gt; Waiting to start a full-time job ;  &gt; Females ;</t>
  </si>
  <si>
    <t>Tasmania ;  &gt; 3-6 months looking for work ;  &gt; Looked for part-time work ;  Persons ;</t>
  </si>
  <si>
    <t>Tasmania ;  &gt; 3-6 months looking for work ;  &gt; Looked for part-time work ;  &gt; Males ;</t>
  </si>
  <si>
    <t>Tasmania ;  &gt; 3-6 months looking for work ;  &gt; Looked for part-time work ;  &gt; Females ;</t>
  </si>
  <si>
    <t>Tasmania ;  &gt; 3-6 months looking for work ;  &gt;&gt; Looked for only part-time work ;  Persons ;</t>
  </si>
  <si>
    <t>Tasmania ;  &gt; 3-6 months looking for work ;  &gt;&gt; Looked for only part-time work ;  &gt; Males ;</t>
  </si>
  <si>
    <t>Tasmania ;  &gt; 3-6 months looking for work ;  &gt;&gt; Looked for only part-time work ;  &gt; Females ;</t>
  </si>
  <si>
    <t>Tasmania ;  &gt; 3-6 months looking for work ;  &gt;&gt; Waiting to start a part-time job ;  Persons ;</t>
  </si>
  <si>
    <t>Tasmania ;  &gt; 3-6 months looking for work ;  &gt;&gt; Waiting to start a part-time job ;  &gt; Males ;</t>
  </si>
  <si>
    <t>Tasmania ;  &gt; 3-6 months looking for work ;  &gt;&gt; Waiting to start a part-time job ;  &gt; Females ;</t>
  </si>
  <si>
    <t>Tasmania ;  &gt; 6-12 months looking for work ;  Unemployed total ;  Persons ;</t>
  </si>
  <si>
    <t>Tasmania ;  &gt; 6-12 months looking for work ;  Unemployed total ;  &gt; Males ;</t>
  </si>
  <si>
    <t>Tasmania ;  &gt; 6-12 months looking for work ;  Unemployed total ;  &gt; Females ;</t>
  </si>
  <si>
    <t>Tasmania ;  &gt; 6-12 months looking for work ;  &gt; Looked for full-time work ;  Persons ;</t>
  </si>
  <si>
    <t>Tasmania ;  &gt; 6-12 months looking for work ;  &gt; Looked for full-time work ;  &gt; Males ;</t>
  </si>
  <si>
    <t>Tasmania ;  &gt; 6-12 months looking for work ;  &gt; Looked for full-time work ;  &gt; Females ;</t>
  </si>
  <si>
    <t>Tasmania ;  &gt; 6-12 months looking for work ;  &gt;&gt; Looked for both full-time and part-time work ;  Persons ;</t>
  </si>
  <si>
    <t>Tasmania ;  &gt; 6-12 months looking for work ;  &gt;&gt; Looked for both full-time and part-time work ;  &gt; Males ;</t>
  </si>
  <si>
    <t>Tasmania ;  &gt; 6-12 months looking for work ;  &gt;&gt; Looked for both full-time and part-time work ;  &gt; Females ;</t>
  </si>
  <si>
    <t>Tasmania ;  &gt; 6-12 months looking for work ;  &gt;&gt; Looked for only full-time work ;  Persons ;</t>
  </si>
  <si>
    <t>Tasmania ;  &gt; 6-12 months looking for work ;  &gt;&gt; Looked for only full-time work ;  &gt; Males ;</t>
  </si>
  <si>
    <t>Tasmania ;  &gt; 6-12 months looking for work ;  &gt;&gt; Looked for only full-time work ;  &gt; Females ;</t>
  </si>
  <si>
    <t>Tasmania ;  &gt; 6-12 months looking for work ;  &gt;&gt; Waiting to start a full-time job ;  Persons ;</t>
  </si>
  <si>
    <t>Tasmania ;  &gt; 6-12 months looking for work ;  &gt;&gt; Waiting to start a full-time job ;  &gt; Males ;</t>
  </si>
  <si>
    <t>Tasmania ;  &gt; 6-12 months looking for work ;  &gt;&gt; Waiting to start a full-time job ;  &gt; Females ;</t>
  </si>
  <si>
    <t>Tasmania ;  &gt; 6-12 months looking for work ;  &gt; Looked for part-time work ;  Persons ;</t>
  </si>
  <si>
    <t>Tasmania ;  &gt; 6-12 months looking for work ;  &gt; Looked for part-time work ;  &gt; Males ;</t>
  </si>
  <si>
    <t>Tasmania ;  &gt; 6-12 months looking for work ;  &gt; Looked for part-time work ;  &gt; Females ;</t>
  </si>
  <si>
    <t>Tasmania ;  &gt; 6-12 months looking for work ;  &gt;&gt; Looked for only part-time work ;  Persons ;</t>
  </si>
  <si>
    <t>Tasmania ;  &gt; 6-12 months looking for work ;  &gt;&gt; Looked for only part-time work ;  &gt; Males ;</t>
  </si>
  <si>
    <t>Tasmania ;  &gt; 6-12 months looking for work ;  &gt;&gt; Looked for only part-time work ;  &gt; Females ;</t>
  </si>
  <si>
    <t>Tasmania ;  &gt; 6-12 months looking for work ;  &gt;&gt; Waiting to start a part-time job ;  Persons ;</t>
  </si>
  <si>
    <t>Tasmania ;  &gt; 6-12 months looking for work ;  &gt;&gt; Waiting to start a part-time job ;  &gt; Males ;</t>
  </si>
  <si>
    <t>Tasmania ;  &gt; 6-12 months looking for work ;  &gt;&gt; Waiting to start a part-time job ;  &gt; Females ;</t>
  </si>
  <si>
    <t>Tasmania ;  1-2 years looking for work ;  Unemployed total ;  Persons ;</t>
  </si>
  <si>
    <t>Tasmania ;  1-2 years looking for work ;  Unemployed total ;  &gt; Males ;</t>
  </si>
  <si>
    <t>Tasmania ;  1-2 years looking for work ;  Unemployed total ;  &gt; Females ;</t>
  </si>
  <si>
    <t>Tasmania ;  1-2 years looking for work ;  &gt; Looked for full-time work ;  Persons ;</t>
  </si>
  <si>
    <t>Tasmania ;  1-2 years looking for work ;  &gt; Looked for full-time work ;  &gt; Males ;</t>
  </si>
  <si>
    <t>Tasmania ;  1-2 years looking for work ;  &gt; Looked for full-time work ;  &gt; Females ;</t>
  </si>
  <si>
    <t>Tasmania ;  1-2 years looking for work ;  &gt;&gt; Looked for both full-time and part-time work ;  Persons ;</t>
  </si>
  <si>
    <t>Tasmania ;  1-2 years looking for work ;  &gt;&gt; Looked for both full-time and part-time work ;  &gt; Males ;</t>
  </si>
  <si>
    <t>Tasmania ;  1-2 years looking for work ;  &gt;&gt; Looked for both full-time and part-time work ;  &gt; Females ;</t>
  </si>
  <si>
    <t>Tasmania ;  1-2 years looking for work ;  &gt;&gt; Looked for only full-time work ;  Persons ;</t>
  </si>
  <si>
    <t>Tasmania ;  1-2 years looking for work ;  &gt;&gt; Looked for only full-time work ;  &gt; Males ;</t>
  </si>
  <si>
    <t>Tasmania ;  1-2 years looking for work ;  &gt;&gt; Looked for only full-time work ;  &gt; Females ;</t>
  </si>
  <si>
    <t>Tasmania ;  1-2 years looking for work ;  &gt;&gt; Waiting to start a full-time job ;  Persons ;</t>
  </si>
  <si>
    <t>Tasmania ;  1-2 years looking for work ;  &gt;&gt; Waiting to start a full-time job ;  &gt; Males ;</t>
  </si>
  <si>
    <t>Tasmania ;  1-2 years looking for work ;  &gt;&gt; Waiting to start a full-time job ;  &gt; Females ;</t>
  </si>
  <si>
    <t>Tasmania ;  1-2 years looking for work ;  &gt; Looked for part-time work ;  Persons ;</t>
  </si>
  <si>
    <t>Tasmania ;  1-2 years looking for work ;  &gt; Looked for part-time work ;  &gt; Males ;</t>
  </si>
  <si>
    <t>Tasmania ;  1-2 years looking for work ;  &gt; Looked for part-time work ;  &gt; Females ;</t>
  </si>
  <si>
    <t>Tasmania ;  1-2 years looking for work ;  &gt;&gt; Looked for only part-time work ;  Persons ;</t>
  </si>
  <si>
    <t>Tasmania ;  1-2 years looking for work ;  &gt;&gt; Looked for only part-time work ;  &gt; Males ;</t>
  </si>
  <si>
    <t>Tasmania ;  1-2 years looking for work ;  &gt;&gt; Looked for only part-time work ;  &gt; Females ;</t>
  </si>
  <si>
    <t>Tasmania ;  1-2 years looking for work ;  &gt;&gt; Waiting to start a part-time job ;  Persons ;</t>
  </si>
  <si>
    <t>Tasmania ;  1-2 years looking for work ;  &gt;&gt; Waiting to start a part-time job ;  &gt; Males ;</t>
  </si>
  <si>
    <t>Tasmania ;  1-2 years looking for work ;  &gt;&gt; Waiting to start a part-time job ;  &gt; Females ;</t>
  </si>
  <si>
    <t>Tasmania ;  2 years or more looking for work ;  Unemployed total ;  Persons ;</t>
  </si>
  <si>
    <t>Tasmania ;  2 years or more looking for work ;  Unemployed total ;  &gt; Males ;</t>
  </si>
  <si>
    <t>Tasmania ;  2 years or more looking for work ;  Unemployed total ;  &gt; Females ;</t>
  </si>
  <si>
    <t>Tasmania ;  2 years or more looking for work ;  &gt; Looked for full-time work ;  Persons ;</t>
  </si>
  <si>
    <t>Tasmania ;  2 years or more looking for work ;  &gt; Looked for full-time work ;  &gt; Males ;</t>
  </si>
  <si>
    <t>Tasmania ;  2 years or more looking for work ;  &gt; Looked for full-time work ;  &gt; Females ;</t>
  </si>
  <si>
    <t>Tasmania ;  2 years or more looking for work ;  &gt;&gt; Looked for both full-time and part-time work ;  Persons ;</t>
  </si>
  <si>
    <t>Tasmania ;  2 years or more looking for work ;  &gt;&gt; Looked for both full-time and part-time work ;  &gt; Males ;</t>
  </si>
  <si>
    <t>Tasmania ;  2 years or more looking for work ;  &gt;&gt; Looked for both full-time and part-time work ;  &gt; Females ;</t>
  </si>
  <si>
    <t>Tasmania ;  2 years or more looking for work ;  &gt;&gt; Looked for only full-time work ;  Persons ;</t>
  </si>
  <si>
    <t>Tasmania ;  2 years or more looking for work ;  &gt;&gt; Looked for only full-time work ;  &gt; Males ;</t>
  </si>
  <si>
    <t>Tasmania ;  2 years or more looking for work ;  &gt;&gt; Looked for only full-time work ;  &gt; Females ;</t>
  </si>
  <si>
    <t>Tasmania ;  2 years or more looking for work ;  &gt;&gt; Waiting to start a full-time job ;  Persons ;</t>
  </si>
  <si>
    <t>Tasmania ;  2 years or more looking for work ;  &gt;&gt; Waiting to start a full-time job ;  &gt; Males ;</t>
  </si>
  <si>
    <t>Tasmania ;  2 years or more looking for work ;  &gt;&gt; Waiting to start a full-time job ;  &gt; Females ;</t>
  </si>
  <si>
    <t>Tasmania ;  2 years or more looking for work ;  &gt; Looked for part-time work ;  Persons ;</t>
  </si>
  <si>
    <t>Tasmania ;  2 years or more looking for work ;  &gt; Looked for part-time work ;  &gt; Males ;</t>
  </si>
  <si>
    <t>Tasmania ;  2 years or more looking for work ;  &gt; Looked for part-time work ;  &gt; Females ;</t>
  </si>
  <si>
    <t>Tasmania ;  2 years or more looking for work ;  &gt;&gt; Looked for only part-time work ;  Persons ;</t>
  </si>
  <si>
    <t>Tasmania ;  2 years or more looking for work ;  &gt;&gt; Looked for only part-time work ;  &gt; Males ;</t>
  </si>
  <si>
    <t>Tasmania ;  2 years or more looking for work ;  &gt;&gt; Looked for only part-time work ;  &gt; Females ;</t>
  </si>
  <si>
    <t>Tasmania ;  2 years or more looking for work ;  &gt;&gt; Waiting to start a part-time job ;  Persons ;</t>
  </si>
  <si>
    <t>Tasmania ;  2 years or more looking for work ;  &gt;&gt; Waiting to start a part-time job ;  &gt; Males ;</t>
  </si>
  <si>
    <t>Tasmania ;  2 years or more looking for work ;  &gt;&gt; Waiting to start a part-time job ;  &gt; Females ;</t>
  </si>
  <si>
    <t>Northern Territory ;  Unemployed total ;  Persons ;</t>
  </si>
  <si>
    <t>Northern Territory ;  Unemployed total ;  &gt; Males ;</t>
  </si>
  <si>
    <t>Northern Territory ;  Unemployed total ;  &gt; Females ;</t>
  </si>
  <si>
    <t>Northern Territory ;  &gt; Looked for full-time work ;  Persons ;</t>
  </si>
  <si>
    <t>Northern Territory ;  &gt; Looked for full-time work ;  &gt; Males ;</t>
  </si>
  <si>
    <t>Northern Territory ;  &gt; Looked for full-time work ;  &gt; Females ;</t>
  </si>
  <si>
    <t>Northern Territory ;  &gt;&gt; Looked for both full-time and part-time work ;  Persons ;</t>
  </si>
  <si>
    <t>Northern Territory ;  &gt;&gt; Looked for both full-time and part-time work ;  &gt; Males ;</t>
  </si>
  <si>
    <t>Northern Territory ;  &gt;&gt; Looked for both full-time and part-time work ;  &gt; Females ;</t>
  </si>
  <si>
    <t>Northern Territory ;  &gt;&gt; Looked for only full-time work ;  Persons ;</t>
  </si>
  <si>
    <t>Northern Territory ;  &gt;&gt; Looked for only full-time work ;  &gt; Males ;</t>
  </si>
  <si>
    <t>Northern Territory ;  &gt;&gt; Looked for only full-time work ;  &gt; Females ;</t>
  </si>
  <si>
    <t>Northern Territory ;  &gt;&gt; Waiting to start a full-time job ;  Persons ;</t>
  </si>
  <si>
    <t>Northern Territory ;  &gt;&gt; Waiting to start a full-time job ;  &gt; Males ;</t>
  </si>
  <si>
    <t>Northern Territory ;  &gt;&gt; Waiting to start a full-time job ;  &gt; Females ;</t>
  </si>
  <si>
    <t>Northern Territory ;  &gt; Looked for part-time work ;  Persons ;</t>
  </si>
  <si>
    <t>Northern Territory ;  &gt; Looked for part-time work ;  &gt; Males ;</t>
  </si>
  <si>
    <t>Northern Territory ;  &gt; Looked for part-time work ;  &gt; Females ;</t>
  </si>
  <si>
    <t>Northern Territory ;  &gt;&gt; Looked for only part-time work ;  Persons ;</t>
  </si>
  <si>
    <t>Northern Territory ;  &gt;&gt; Looked for only part-time work ;  &gt; Males ;</t>
  </si>
  <si>
    <t>Northern Territory ;  &gt;&gt; Looked for only part-time work ;  &gt; Females ;</t>
  </si>
  <si>
    <t>Northern Territory ;  &gt;&gt; Waiting to start a part-time job ;  Persons ;</t>
  </si>
  <si>
    <t>Northern Territory ;  &gt;&gt; Waiting to start a part-time job ;  &gt; Males ;</t>
  </si>
  <si>
    <t>Northern Territory ;  &gt;&gt; Waiting to start a part-time job ;  &gt; Females ;</t>
  </si>
  <si>
    <t>Northern Territory ;  No job offers ;  Unemployed total ;  Persons ;</t>
  </si>
  <si>
    <t>Northern Territory ;  No job offers ;  Unemployed total ;  &gt; Males ;</t>
  </si>
  <si>
    <t>Northern Territory ;  No job offers ;  Unemployed total ;  &gt; Females ;</t>
  </si>
  <si>
    <t>Northern Territory ;  No job offers ;  &gt; Looked for full-time work ;  Persons ;</t>
  </si>
  <si>
    <t>Northern Territory ;  No job offers ;  &gt; Looked for full-time work ;  &gt; Males ;</t>
  </si>
  <si>
    <t>Northern Territory ;  No job offers ;  &gt; Looked for full-time work ;  &gt; Females ;</t>
  </si>
  <si>
    <t>Northern Territory ;  No job offers ;  &gt;&gt; Looked for both full-time and part-time work ;  Persons ;</t>
  </si>
  <si>
    <t>Northern Territory ;  No job offers ;  &gt;&gt; Looked for both full-time and part-time work ;  &gt; Males ;</t>
  </si>
  <si>
    <t>A126066558A</t>
  </si>
  <si>
    <t>A126035454F</t>
  </si>
  <si>
    <t>A126003702K</t>
  </si>
  <si>
    <t>A126065910J</t>
  </si>
  <si>
    <t>A126034806F</t>
  </si>
  <si>
    <t>A126002406X</t>
  </si>
  <si>
    <t>A126064614W</t>
  </si>
  <si>
    <t>A126033510A</t>
  </si>
  <si>
    <t>A126001810J</t>
  </si>
  <si>
    <t>A126064018A</t>
  </si>
  <si>
    <t>A126032914C</t>
  </si>
  <si>
    <t>A126006346F</t>
  </si>
  <si>
    <t>A126068554C</t>
  </si>
  <si>
    <t>A126037450J</t>
  </si>
  <si>
    <t>A126005050A</t>
  </si>
  <si>
    <t>A126067258T</t>
  </si>
  <si>
    <t>A126036154W</t>
  </si>
  <si>
    <t>A126003106R</t>
  </si>
  <si>
    <t>A126065314L</t>
  </si>
  <si>
    <t>A126034210T</t>
  </si>
  <si>
    <t>A126005698T</t>
  </si>
  <si>
    <t>A126067906C</t>
  </si>
  <si>
    <t>A126036802J</t>
  </si>
  <si>
    <t>A126004402A</t>
  </si>
  <si>
    <t>A126066610X</t>
  </si>
  <si>
    <t>A126035506W</t>
  </si>
  <si>
    <t>A126003754L</t>
  </si>
  <si>
    <t>A126065962K</t>
  </si>
  <si>
    <t>A126034858J</t>
  </si>
  <si>
    <t>A126002458A</t>
  </si>
  <si>
    <t>A126064666X</t>
  </si>
  <si>
    <t>A126033562C</t>
  </si>
  <si>
    <t>A126001794V</t>
  </si>
  <si>
    <t>A126064002J</t>
  </si>
  <si>
    <t>A126032898R</t>
  </si>
  <si>
    <t>A126006330L</t>
  </si>
  <si>
    <t>A126068538C</t>
  </si>
  <si>
    <t>A126037434J</t>
  </si>
  <si>
    <t>A126005034A</t>
  </si>
  <si>
    <t>A126067242X</t>
  </si>
  <si>
    <t>A126036138W</t>
  </si>
  <si>
    <t>A126003090J</t>
  </si>
  <si>
    <t>A126065298X</t>
  </si>
  <si>
    <t>A126034194C</t>
  </si>
  <si>
    <t>A126004386L</t>
  </si>
  <si>
    <t>A126066594K</t>
  </si>
  <si>
    <t>A126035490R</t>
  </si>
  <si>
    <t>A126003738L</t>
  </si>
  <si>
    <t>A126065946K</t>
  </si>
  <si>
    <t>A126034842R</t>
  </si>
  <si>
    <t>A126001814T</t>
  </si>
  <si>
    <t>A126064022T</t>
  </si>
  <si>
    <t>A126032918L</t>
  </si>
  <si>
    <t>A126006350W</t>
  </si>
  <si>
    <t>A126068558L</t>
  </si>
  <si>
    <t>A126037454T</t>
  </si>
  <si>
    <t>A126005054K</t>
  </si>
  <si>
    <t>A126067262J</t>
  </si>
  <si>
    <t>A126036158F</t>
  </si>
  <si>
    <t>A126003110F</t>
  </si>
  <si>
    <t>A126065318W</t>
  </si>
  <si>
    <t>A126034214A</t>
  </si>
  <si>
    <t>A126005702W</t>
  </si>
  <si>
    <t>A126067910V</t>
  </si>
  <si>
    <t>A126036806T</t>
  </si>
  <si>
    <t>A126004406K</t>
  </si>
  <si>
    <t>A126066614J</t>
  </si>
  <si>
    <t>A126035510L</t>
  </si>
  <si>
    <t>A126003758W</t>
  </si>
  <si>
    <t>A126065966V</t>
  </si>
  <si>
    <t>A126034862X</t>
  </si>
  <si>
    <t>A126002462T</t>
  </si>
  <si>
    <t>A126064670R</t>
  </si>
  <si>
    <t>A126033566L</t>
  </si>
  <si>
    <t>A126001762A</t>
  </si>
  <si>
    <t>A126063970X</t>
  </si>
  <si>
    <t>A126032866W</t>
  </si>
  <si>
    <t>A126006298X</t>
  </si>
  <si>
    <t>A126068506K</t>
  </si>
  <si>
    <t>A126037402R</t>
  </si>
  <si>
    <t>A126005002J</t>
  </si>
  <si>
    <t>A126067210F</t>
  </si>
  <si>
    <t>A126036106C</t>
  </si>
  <si>
    <t>A126003058J</t>
  </si>
  <si>
    <t>A126065266F</t>
  </si>
  <si>
    <t>A126034162K</t>
  </si>
  <si>
    <t>A126005650F</t>
  </si>
  <si>
    <t>A126067858W</t>
  </si>
  <si>
    <t>A126036754A</t>
  </si>
  <si>
    <t>A126004354V</t>
  </si>
  <si>
    <t>A126066562T</t>
  </si>
  <si>
    <t>A126035458R</t>
  </si>
  <si>
    <t>A126003706V</t>
  </si>
  <si>
    <t>A126065914T</t>
  </si>
  <si>
    <t>A126034810W</t>
  </si>
  <si>
    <t>A126002410R</t>
  </si>
  <si>
    <t>A126064618F</t>
  </si>
  <si>
    <t>A126033514K</t>
  </si>
  <si>
    <t>A126001746A</t>
  </si>
  <si>
    <t>A126063954X</t>
  </si>
  <si>
    <t>A126032850C</t>
  </si>
  <si>
    <t>A126006282F</t>
  </si>
  <si>
    <t>A126068490C</t>
  </si>
  <si>
    <t>A126037386A</t>
  </si>
  <si>
    <t>A126004986T</t>
  </si>
  <si>
    <t>A126067194T</t>
  </si>
  <si>
    <t>A126036090W</t>
  </si>
  <si>
    <t>A126003042R</t>
  </si>
  <si>
    <t>A126065250L</t>
  </si>
  <si>
    <t>A126034146K</t>
  </si>
  <si>
    <t>A126005634F</t>
  </si>
  <si>
    <t>A126067842C</t>
  </si>
  <si>
    <t>A126036738A</t>
  </si>
  <si>
    <t>A126004338V</t>
  </si>
  <si>
    <t>A126066546T</t>
  </si>
  <si>
    <t>A126035442W</t>
  </si>
  <si>
    <t>A126003690L</t>
  </si>
  <si>
    <t>A126065898C</t>
  </si>
  <si>
    <t>A126034794J</t>
  </si>
  <si>
    <t>A126002394A</t>
  </si>
  <si>
    <t>A126064602L</t>
  </si>
  <si>
    <t>A126033498W</t>
  </si>
  <si>
    <t>A126001750T</t>
  </si>
  <si>
    <t>A126063958J</t>
  </si>
  <si>
    <t>A126032854L</t>
  </si>
  <si>
    <t>A126006286R</t>
  </si>
  <si>
    <t>A126068494L</t>
  </si>
  <si>
    <t>A126037390T</t>
  </si>
  <si>
    <t>A126004990J</t>
  </si>
  <si>
    <t>A126067198A</t>
  </si>
  <si>
    <t>A126036094F</t>
  </si>
  <si>
    <t>A126003046X</t>
  </si>
  <si>
    <t>A126065254W</t>
  </si>
  <si>
    <t>A126034150A</t>
  </si>
  <si>
    <t>A126005638R</t>
  </si>
  <si>
    <t>A126067846L</t>
  </si>
  <si>
    <t>A126036742T</t>
  </si>
  <si>
    <t>A126004342K</t>
  </si>
  <si>
    <t>A126066550J</t>
  </si>
  <si>
    <t>A126035446F</t>
  </si>
  <si>
    <t>A126003694W</t>
  </si>
  <si>
    <t>A126065902J</t>
  </si>
  <si>
    <t>A126034798T</t>
  </si>
  <si>
    <t>A126002398K</t>
  </si>
  <si>
    <t>A126064606W</t>
  </si>
  <si>
    <t>A126033502A</t>
  </si>
  <si>
    <t>A126001778V</t>
  </si>
  <si>
    <t>A126063986T</t>
  </si>
  <si>
    <t>A126032882W</t>
  </si>
  <si>
    <t>A126006314L</t>
  </si>
  <si>
    <t>A126068522K</t>
  </si>
  <si>
    <t>A126037418J</t>
  </si>
  <si>
    <t>A126005018A</t>
  </si>
  <si>
    <t>A126067226X</t>
  </si>
  <si>
    <t>A126036122C</t>
  </si>
  <si>
    <t>A126003074J</t>
  </si>
  <si>
    <t>A126065282F</t>
  </si>
  <si>
    <t>A126034178C</t>
  </si>
  <si>
    <t>A126005666X</t>
  </si>
  <si>
    <t>A126067874W</t>
  </si>
  <si>
    <t>A126036770A</t>
  </si>
  <si>
    <t>A126004370V</t>
  </si>
  <si>
    <t>A126066578K</t>
  </si>
  <si>
    <t>A126035474R</t>
  </si>
  <si>
    <t>A126003722V</t>
  </si>
  <si>
    <t>A126065930T</t>
  </si>
  <si>
    <t>A126034826R</t>
  </si>
  <si>
    <t>A126002426J</t>
  </si>
  <si>
    <t>A126064634F</t>
  </si>
  <si>
    <t>A126033530K</t>
  </si>
  <si>
    <t>A126001754A</t>
  </si>
  <si>
    <t>A126063962X</t>
  </si>
  <si>
    <t>A126032858W</t>
  </si>
  <si>
    <t>A126006290F</t>
  </si>
  <si>
    <t>A126068498W</t>
  </si>
  <si>
    <t>A126037394A</t>
  </si>
  <si>
    <t>A126004994T</t>
  </si>
  <si>
    <t>A126067202F</t>
  </si>
  <si>
    <t>A126036098R</t>
  </si>
  <si>
    <t>A126003050R</t>
  </si>
  <si>
    <t>A126065258F</t>
  </si>
  <si>
    <t>A126034154K</t>
  </si>
  <si>
    <t>A126005642F</t>
  </si>
  <si>
    <t>A126067850C</t>
  </si>
  <si>
    <t>A126036746A</t>
  </si>
  <si>
    <t>A126004346V</t>
  </si>
  <si>
    <t>A126066554T</t>
  </si>
  <si>
    <t>A126035450W</t>
  </si>
  <si>
    <t>A126003698F</t>
  </si>
  <si>
    <t>A126065906T</t>
  </si>
  <si>
    <t>A126034802W</t>
  </si>
  <si>
    <t>A126002402R</t>
  </si>
  <si>
    <t>A126064610L</t>
  </si>
  <si>
    <t>A126033506K</t>
  </si>
  <si>
    <t>A126001782K</t>
  </si>
  <si>
    <t>A126063990J</t>
  </si>
  <si>
    <t>A126032886F</t>
  </si>
  <si>
    <t>A126006318W</t>
  </si>
  <si>
    <t>A126068526V</t>
  </si>
  <si>
    <t>A126037422X</t>
  </si>
  <si>
    <t>A126005022T</t>
  </si>
  <si>
    <t>A126067230R</t>
  </si>
  <si>
    <t>A126036126L</t>
  </si>
  <si>
    <t>A126003078T</t>
  </si>
  <si>
    <t>A126065286R</t>
  </si>
  <si>
    <t>A126034182V</t>
  </si>
  <si>
    <t>A126005670R</t>
  </si>
  <si>
    <t>A126067878F</t>
  </si>
  <si>
    <t>A126036774K</t>
  </si>
  <si>
    <t>A126004374C</t>
  </si>
  <si>
    <t>A126066582A</t>
  </si>
  <si>
    <t>A126035478X</t>
  </si>
  <si>
    <t>A126003726C</t>
  </si>
  <si>
    <t>A126065934A</t>
  </si>
  <si>
    <t>A126034830F</t>
  </si>
  <si>
    <t>A126002430X</t>
  </si>
  <si>
    <t>A126064638R</t>
  </si>
  <si>
    <t>A126033534V</t>
  </si>
  <si>
    <t>A126001858V</t>
  </si>
  <si>
    <t>A126064066V</t>
  </si>
  <si>
    <t>A126032962W</t>
  </si>
  <si>
    <t>A126006394X</t>
  </si>
  <si>
    <t>A126068602K</t>
  </si>
  <si>
    <t>A126037498V</t>
  </si>
  <si>
    <t>A126005098L</t>
  </si>
  <si>
    <t>A126067306X</t>
  </si>
  <si>
    <t>A126036202C</t>
  </si>
  <si>
    <t>A126003154J</t>
  </si>
  <si>
    <t>A126065362F</t>
  </si>
  <si>
    <t>A126034258C</t>
  </si>
  <si>
    <t>A126005746X</t>
  </si>
  <si>
    <t>A126067954W</t>
  </si>
  <si>
    <t>A126036850A</t>
  </si>
  <si>
    <t>A126004450V</t>
  </si>
  <si>
    <t>A126066658K</t>
  </si>
  <si>
    <t>A126035554R</t>
  </si>
  <si>
    <t>A126003802V</t>
  </si>
  <si>
    <t>A126066010V</t>
  </si>
  <si>
    <t>A126034906R</t>
  </si>
  <si>
    <t>A126002506J</t>
  </si>
  <si>
    <t>A126064714F</t>
  </si>
  <si>
    <t>A126033610K</t>
  </si>
  <si>
    <t>A126001870K</t>
  </si>
  <si>
    <t>A126064078C</t>
  </si>
  <si>
    <t>A126032974F</t>
  </si>
  <si>
    <t>A126006406W</t>
  </si>
  <si>
    <t>A126068614V</t>
  </si>
  <si>
    <t>A126037510X</t>
  </si>
  <si>
    <t>A126005110T</t>
  </si>
  <si>
    <t>A126067318J</t>
  </si>
  <si>
    <t>Northern Territory ;  No job offers ;  &gt;&gt; Looked for both full-time and part-time work ;  &gt; Females ;</t>
  </si>
  <si>
    <t>Northern Territory ;  No job offers ;  &gt;&gt; Looked for only full-time work ;  Persons ;</t>
  </si>
  <si>
    <t>Northern Territory ;  No job offers ;  &gt;&gt; Looked for only full-time work ;  &gt; Males ;</t>
  </si>
  <si>
    <t>Northern Territory ;  No job offers ;  &gt;&gt; Looked for only full-time work ;  &gt; Females ;</t>
  </si>
  <si>
    <t>Northern Territory ;  No job offers ;  &gt;&gt; Waiting to start a full-time job ;  Persons ;</t>
  </si>
  <si>
    <t>Northern Territory ;  No job offers ;  &gt;&gt; Waiting to start a full-time job ;  &gt; Males ;</t>
  </si>
  <si>
    <t>Northern Territory ;  No job offers ;  &gt;&gt; Waiting to start a full-time job ;  &gt; Females ;</t>
  </si>
  <si>
    <t>Northern Territory ;  No job offers ;  &gt; Looked for part-time work ;  Persons ;</t>
  </si>
  <si>
    <t>Northern Territory ;  No job offers ;  &gt; Looked for part-time work ;  &gt; Males ;</t>
  </si>
  <si>
    <t>Northern Territory ;  No job offers ;  &gt; Looked for part-time work ;  &gt; Females ;</t>
  </si>
  <si>
    <t>Northern Territory ;  No job offers ;  &gt;&gt; Looked for only part-time work ;  Persons ;</t>
  </si>
  <si>
    <t>Northern Territory ;  No job offers ;  &gt;&gt; Looked for only part-time work ;  &gt; Males ;</t>
  </si>
  <si>
    <t>Northern Territory ;  No job offers ;  &gt;&gt; Looked for only part-time work ;  &gt; Females ;</t>
  </si>
  <si>
    <t>Northern Territory ;  No job offers ;  &gt;&gt; Waiting to start a part-time job ;  Persons ;</t>
  </si>
  <si>
    <t>Northern Territory ;  No job offers ;  &gt;&gt; Waiting to start a part-time job ;  &gt; Males ;</t>
  </si>
  <si>
    <t>Northern Territory ;  No job offers ;  &gt;&gt; Waiting to start a part-time job ;  &gt; Females ;</t>
  </si>
  <si>
    <t>Northern Territory ;  One job offer ;  Unemployed total ;  Persons ;</t>
  </si>
  <si>
    <t>Northern Territory ;  One job offer ;  Unemployed total ;  &gt; Males ;</t>
  </si>
  <si>
    <t>Northern Territory ;  One job offer ;  Unemployed total ;  &gt; Females ;</t>
  </si>
  <si>
    <t>Northern Territory ;  One job offer ;  &gt; Looked for full-time work ;  Persons ;</t>
  </si>
  <si>
    <t>Northern Territory ;  One job offer ;  &gt; Looked for full-time work ;  &gt; Males ;</t>
  </si>
  <si>
    <t>Northern Territory ;  One job offer ;  &gt; Looked for full-time work ;  &gt; Females ;</t>
  </si>
  <si>
    <t>Northern Territory ;  One job offer ;  &gt;&gt; Looked for both full-time and part-time work ;  Persons ;</t>
  </si>
  <si>
    <t>Northern Territory ;  One job offer ;  &gt;&gt; Looked for both full-time and part-time work ;  &gt; Males ;</t>
  </si>
  <si>
    <t>Northern Territory ;  One job offer ;  &gt;&gt; Looked for both full-time and part-time work ;  &gt; Females ;</t>
  </si>
  <si>
    <t>Northern Territory ;  One job offer ;  &gt;&gt; Looked for only full-time work ;  Persons ;</t>
  </si>
  <si>
    <t>Northern Territory ;  One job offer ;  &gt;&gt; Looked for only full-time work ;  &gt; Males ;</t>
  </si>
  <si>
    <t>Northern Territory ;  One job offer ;  &gt;&gt; Looked for only full-time work ;  &gt; Females ;</t>
  </si>
  <si>
    <t>Northern Territory ;  One job offer ;  &gt;&gt; Waiting to start a full-time job ;  Persons ;</t>
  </si>
  <si>
    <t>Northern Territory ;  One job offer ;  &gt;&gt; Waiting to start a full-time job ;  &gt; Males ;</t>
  </si>
  <si>
    <t>Northern Territory ;  One job offer ;  &gt;&gt; Waiting to start a full-time job ;  &gt; Females ;</t>
  </si>
  <si>
    <t>Northern Territory ;  One job offer ;  &gt; Looked for part-time work ;  Persons ;</t>
  </si>
  <si>
    <t>Northern Territory ;  One job offer ;  &gt; Looked for part-time work ;  &gt; Males ;</t>
  </si>
  <si>
    <t>Northern Territory ;  One job offer ;  &gt; Looked for part-time work ;  &gt; Females ;</t>
  </si>
  <si>
    <t>Northern Territory ;  One job offer ;  &gt;&gt; Looked for only part-time work ;  Persons ;</t>
  </si>
  <si>
    <t>Northern Territory ;  One job offer ;  &gt;&gt; Looked for only part-time work ;  &gt; Males ;</t>
  </si>
  <si>
    <t>Northern Territory ;  One job offer ;  &gt;&gt; Looked for only part-time work ;  &gt; Females ;</t>
  </si>
  <si>
    <t>Northern Territory ;  One job offer ;  &gt;&gt; Waiting to start a part-time job ;  Persons ;</t>
  </si>
  <si>
    <t>Northern Territory ;  One job offer ;  &gt;&gt; Waiting to start a part-time job ;  &gt; Males ;</t>
  </si>
  <si>
    <t>Northern Territory ;  One job offer ;  &gt;&gt; Waiting to start a part-time job ;  &gt; Females ;</t>
  </si>
  <si>
    <t>Northern Territory ;  Two or more job offers ;  Unemployed total ;  Persons ;</t>
  </si>
  <si>
    <t>Northern Territory ;  Two or more job offers ;  Unemployed total ;  &gt; Males ;</t>
  </si>
  <si>
    <t>Northern Territory ;  Two or more job offers ;  Unemployed total ;  &gt; Females ;</t>
  </si>
  <si>
    <t>Northern Territory ;  Two or more job offers ;  &gt; Looked for full-time work ;  Persons ;</t>
  </si>
  <si>
    <t>Northern Territory ;  Two or more job offers ;  &gt; Looked for full-time work ;  &gt; Males ;</t>
  </si>
  <si>
    <t>Northern Territory ;  Two or more job offers ;  &gt; Looked for full-time work ;  &gt; Females ;</t>
  </si>
  <si>
    <t>Northern Territory ;  Two or more job offers ;  &gt;&gt; Looked for both full-time and part-time work ;  Persons ;</t>
  </si>
  <si>
    <t>Northern Territory ;  Two or more job offers ;  &gt;&gt; Looked for both full-time and part-time work ;  &gt; Males ;</t>
  </si>
  <si>
    <t>Northern Territory ;  Two or more job offers ;  &gt;&gt; Looked for both full-time and part-time work ;  &gt; Females ;</t>
  </si>
  <si>
    <t>Northern Territory ;  Two or more job offers ;  &gt;&gt; Looked for only full-time work ;  Persons ;</t>
  </si>
  <si>
    <t>Northern Territory ;  Two or more job offers ;  &gt;&gt; Looked for only full-time work ;  &gt; Males ;</t>
  </si>
  <si>
    <t>Northern Territory ;  Two or more job offers ;  &gt;&gt; Looked for only full-time work ;  &gt; Females ;</t>
  </si>
  <si>
    <t>Northern Territory ;  Two or more job offers ;  &gt;&gt; Waiting to start a full-time job ;  Persons ;</t>
  </si>
  <si>
    <t>Northern Territory ;  Two or more job offers ;  &gt;&gt; Waiting to start a full-time job ;  &gt; Males ;</t>
  </si>
  <si>
    <t>Northern Territory ;  Two or more job offers ;  &gt;&gt; Waiting to start a full-time job ;  &gt; Females ;</t>
  </si>
  <si>
    <t>Northern Territory ;  Two or more job offers ;  &gt; Looked for part-time work ;  Persons ;</t>
  </si>
  <si>
    <t>Northern Territory ;  Two or more job offers ;  &gt; Looked for part-time work ;  &gt; Males ;</t>
  </si>
  <si>
    <t>Northern Territory ;  Two or more job offers ;  &gt; Looked for part-time work ;  &gt; Females ;</t>
  </si>
  <si>
    <t>Northern Territory ;  Two or more job offers ;  &gt;&gt; Looked for only part-time work ;  Persons ;</t>
  </si>
  <si>
    <t>Northern Territory ;  Two or more job offers ;  &gt;&gt; Looked for only part-time work ;  &gt; Males ;</t>
  </si>
  <si>
    <t>Northern Territory ;  Two or more job offers ;  &gt;&gt; Looked for only part-time work ;  &gt; Females ;</t>
  </si>
  <si>
    <t>Northern Territory ;  Two or more job offers ;  &gt;&gt; Waiting to start a part-time job ;  Persons ;</t>
  </si>
  <si>
    <t>Northern Territory ;  Two or more job offers ;  &gt;&gt; Waiting to start a part-time job ;  &gt; Males ;</t>
  </si>
  <si>
    <t>Northern Territory ;  Two or more job offers ;  &gt;&gt; Waiting to start a part-time job ;  &gt; Females ;</t>
  </si>
  <si>
    <t>Northern Territory ;  Had worked before ;  Unemployed total ;  Persons ;</t>
  </si>
  <si>
    <t>Northern Territory ;  Had worked before ;  Unemployed total ;  &gt; Males ;</t>
  </si>
  <si>
    <t>Northern Territory ;  Had worked before ;  Unemployed total ;  &gt; Females ;</t>
  </si>
  <si>
    <t>Northern Territory ;  Had worked before ;  &gt; Looked for full-time work ;  Persons ;</t>
  </si>
  <si>
    <t>Northern Territory ;  Had worked before ;  &gt; Looked for full-time work ;  &gt; Males ;</t>
  </si>
  <si>
    <t>Northern Territory ;  Had worked before ;  &gt; Looked for full-time work ;  &gt; Females ;</t>
  </si>
  <si>
    <t>Northern Territory ;  Had worked before ;  &gt;&gt; Looked for both full-time and part-time work ;  Persons ;</t>
  </si>
  <si>
    <t>Northern Territory ;  Had worked before ;  &gt;&gt; Looked for both full-time and part-time work ;  &gt; Males ;</t>
  </si>
  <si>
    <t>Northern Territory ;  Had worked before ;  &gt;&gt; Looked for both full-time and part-time work ;  &gt; Females ;</t>
  </si>
  <si>
    <t>Northern Territory ;  Had worked before ;  &gt;&gt; Looked for only full-time work ;  Persons ;</t>
  </si>
  <si>
    <t>Northern Territory ;  Had worked before ;  &gt;&gt; Looked for only full-time work ;  &gt; Males ;</t>
  </si>
  <si>
    <t>Northern Territory ;  Had worked before ;  &gt;&gt; Looked for only full-time work ;  &gt; Females ;</t>
  </si>
  <si>
    <t>Northern Territory ;  Had worked before ;  &gt;&gt; Waiting to start a full-time job ;  Persons ;</t>
  </si>
  <si>
    <t>Northern Territory ;  Had worked before ;  &gt;&gt; Waiting to start a full-time job ;  &gt; Males ;</t>
  </si>
  <si>
    <t>Northern Territory ;  Had worked before ;  &gt;&gt; Waiting to start a full-time job ;  &gt; Females ;</t>
  </si>
  <si>
    <t>Northern Territory ;  Had worked before ;  &gt; Looked for part-time work ;  Persons ;</t>
  </si>
  <si>
    <t>Northern Territory ;  Had worked before ;  &gt; Looked for part-time work ;  &gt; Males ;</t>
  </si>
  <si>
    <t>Northern Territory ;  Had worked before ;  &gt; Looked for part-time work ;  &gt; Females ;</t>
  </si>
  <si>
    <t>Northern Territory ;  Had worked before ;  &gt;&gt; Looked for only part-time work ;  Persons ;</t>
  </si>
  <si>
    <t>Northern Territory ;  Had worked before ;  &gt;&gt; Looked for only part-time work ;  &gt; Males ;</t>
  </si>
  <si>
    <t>Northern Territory ;  Had worked before ;  &gt;&gt; Looked for only part-time work ;  &gt; Females ;</t>
  </si>
  <si>
    <t>Northern Territory ;  Had worked before ;  &gt;&gt; Waiting to start a part-time job ;  Persons ;</t>
  </si>
  <si>
    <t>Northern Territory ;  Had worked before ;  &gt;&gt; Waiting to start a part-time job ;  &gt; Males ;</t>
  </si>
  <si>
    <t>Northern Territory ;  Had worked before ;  &gt;&gt; Waiting to start a part-time job ;  &gt; Females ;</t>
  </si>
  <si>
    <t>Northern Territory ;  &gt; Waiting to start or return to a job already obtained ;  Unemployed total ;  Persons ;</t>
  </si>
  <si>
    <t>Northern Territory ;  &gt; Waiting to start or return to a job already obtained ;  Unemployed total ;  &gt; Males ;</t>
  </si>
  <si>
    <t>Northern Territory ;  &gt; Waiting to start or return to a job already obtained ;  Unemployed total ;  &gt; Females ;</t>
  </si>
  <si>
    <t>Northern Territory ;  &gt; Waiting to start or return to a job already obtained ;  &gt; Looked for full-time work ;  Persons ;</t>
  </si>
  <si>
    <t>Northern Territory ;  &gt; Waiting to start or return to a job already obtained ;  &gt; Looked for full-time work ;  &gt; Males ;</t>
  </si>
  <si>
    <t>Northern Territory ;  &gt; Waiting to start or return to a job already obtained ;  &gt; Looked for full-time work ;  &gt; Females ;</t>
  </si>
  <si>
    <t>Northern Territory ;  &gt; Waiting to start or return to a job already obtained ;  &gt;&gt; Looked for both full-time and part-time work ;  Persons ;</t>
  </si>
  <si>
    <t>Northern Territory ;  &gt; Waiting to start or return to a job already obtained ;  &gt;&gt; Looked for both full-time and part-time work ;  &gt; Males ;</t>
  </si>
  <si>
    <t>Northern Territory ;  &gt; Waiting to start or return to a job already obtained ;  &gt;&gt; Looked for both full-time and part-time work ;  &gt; Females ;</t>
  </si>
  <si>
    <t>Northern Territory ;  &gt; Waiting to start or return to a job already obtained ;  &gt;&gt; Looked for only full-time work ;  Persons ;</t>
  </si>
  <si>
    <t>Northern Territory ;  &gt; Waiting to start or return to a job already obtained ;  &gt;&gt; Looked for only full-time work ;  &gt; Males ;</t>
  </si>
  <si>
    <t>Northern Territory ;  &gt; Waiting to start or return to a job already obtained ;  &gt;&gt; Looked for only full-time work ;  &gt; Females ;</t>
  </si>
  <si>
    <t>Northern Territory ;  &gt; Waiting to start or return to a job already obtained ;  &gt;&gt; Waiting to start a full-time job ;  Persons ;</t>
  </si>
  <si>
    <t>Northern Territory ;  &gt; Waiting to start or return to a job already obtained ;  &gt;&gt; Waiting to start a full-time job ;  &gt; Males ;</t>
  </si>
  <si>
    <t>Northern Territory ;  &gt; Waiting to start or return to a job already obtained ;  &gt;&gt; Waiting to start a full-time job ;  &gt; Females ;</t>
  </si>
  <si>
    <t>Northern Territory ;  &gt; Waiting to start or return to a job already obtained ;  &gt; Looked for part-time work ;  Persons ;</t>
  </si>
  <si>
    <t>Northern Territory ;  &gt; Waiting to start or return to a job already obtained ;  &gt; Looked for part-time work ;  &gt; Males ;</t>
  </si>
  <si>
    <t>Northern Territory ;  &gt; Waiting to start or return to a job already obtained ;  &gt; Looked for part-time work ;  &gt; Females ;</t>
  </si>
  <si>
    <t>Northern Territory ;  &gt; Waiting to start or return to a job already obtained ;  &gt;&gt; Looked for only part-time work ;  Persons ;</t>
  </si>
  <si>
    <t>Northern Territory ;  &gt; Waiting to start or return to a job already obtained ;  &gt;&gt; Looked for only part-time work ;  &gt; Males ;</t>
  </si>
  <si>
    <t>Northern Territory ;  &gt; Waiting to start or return to a job already obtained ;  &gt;&gt; Looked for only part-time work ;  &gt; Females ;</t>
  </si>
  <si>
    <t>Northern Territory ;  &gt; Waiting to start or return to a job already obtained ;  &gt;&gt; Waiting to start a part-time job ;  Persons ;</t>
  </si>
  <si>
    <t>Northern Territory ;  &gt; Waiting to start or return to a job already obtained ;  &gt;&gt; Waiting to start a part-time job ;  &gt; Males ;</t>
  </si>
  <si>
    <t>Northern Territory ;  &gt; Waiting to start or return to a job already obtained ;  &gt;&gt; Waiting to start a part-time job ;  &gt; Females ;</t>
  </si>
  <si>
    <t>Northern Territory ;  &gt; Last worked less than 2 years ago ;  Unemployed total ;  Persons ;</t>
  </si>
  <si>
    <t>Northern Territory ;  &gt; Last worked less than 2 years ago ;  Unemployed total ;  &gt; Males ;</t>
  </si>
  <si>
    <t>Northern Territory ;  &gt; Last worked less than 2 years ago ;  Unemployed total ;  &gt; Females ;</t>
  </si>
  <si>
    <t>Northern Territory ;  &gt; Last worked less than 2 years ago ;  &gt; Looked for full-time work ;  Persons ;</t>
  </si>
  <si>
    <t>Northern Territory ;  &gt; Last worked less than 2 years ago ;  &gt; Looked for full-time work ;  &gt; Males ;</t>
  </si>
  <si>
    <t>Northern Territory ;  &gt; Last worked less than 2 years ago ;  &gt; Looked for full-time work ;  &gt; Females ;</t>
  </si>
  <si>
    <t>Northern Territory ;  &gt; Last worked less than 2 years ago ;  &gt;&gt; Looked for both full-time and part-time work ;  Persons ;</t>
  </si>
  <si>
    <t>Northern Territory ;  &gt; Last worked less than 2 years ago ;  &gt;&gt; Looked for both full-time and part-time work ;  &gt; Males ;</t>
  </si>
  <si>
    <t>Northern Territory ;  &gt; Last worked less than 2 years ago ;  &gt;&gt; Looked for both full-time and part-time work ;  &gt; Females ;</t>
  </si>
  <si>
    <t>Northern Territory ;  &gt; Last worked less than 2 years ago ;  &gt;&gt; Looked for only full-time work ;  Persons ;</t>
  </si>
  <si>
    <t>Northern Territory ;  &gt; Last worked less than 2 years ago ;  &gt;&gt; Looked for only full-time work ;  &gt; Males ;</t>
  </si>
  <si>
    <t>Northern Territory ;  &gt; Last worked less than 2 years ago ;  &gt;&gt; Looked for only full-time work ;  &gt; Females ;</t>
  </si>
  <si>
    <t>Northern Territory ;  &gt; Last worked less than 2 years ago ;  &gt; Looked for part-time work ;  Persons ;</t>
  </si>
  <si>
    <t>Northern Territory ;  &gt; Last worked less than 2 years ago ;  &gt; Looked for part-time work ;  &gt; Males ;</t>
  </si>
  <si>
    <t>Northern Territory ;  &gt; Last worked less than 2 years ago ;  &gt; Looked for part-time work ;  &gt; Females ;</t>
  </si>
  <si>
    <t>Northern Territory ;  &gt; Last worked less than 2 years ago ;  &gt;&gt; Looked for only part-time work ;  Persons ;</t>
  </si>
  <si>
    <t>Northern Territory ;  &gt; Last worked less than 2 years ago ;  &gt;&gt; Looked for only part-time work ;  &gt; Males ;</t>
  </si>
  <si>
    <t>Northern Territory ;  &gt; Last worked less than 2 years ago ;  &gt;&gt; Looked for only part-time work ;  &gt; Females ;</t>
  </si>
  <si>
    <t>Northern Territory ;  &gt; Last worked 2 years or more ago ;  Unemployed total ;  Persons ;</t>
  </si>
  <si>
    <t>Northern Territory ;  &gt; Last worked 2 years or more ago ;  Unemployed total ;  &gt; Males ;</t>
  </si>
  <si>
    <t>Northern Territory ;  &gt; Last worked 2 years or more ago ;  Unemployed total ;  &gt; Females ;</t>
  </si>
  <si>
    <t>Northern Territory ;  &gt; Last worked 2 years or more ago ;  &gt; Looked for full-time work ;  Persons ;</t>
  </si>
  <si>
    <t>Northern Territory ;  &gt; Last worked 2 years or more ago ;  &gt; Looked for full-time work ;  &gt; Males ;</t>
  </si>
  <si>
    <t>Northern Territory ;  &gt; Last worked 2 years or more ago ;  &gt; Looked for full-time work ;  &gt; Females ;</t>
  </si>
  <si>
    <t>Northern Territory ;  &gt; Last worked 2 years or more ago ;  &gt;&gt; Looked for both full-time and part-time work ;  Persons ;</t>
  </si>
  <si>
    <t>Northern Territory ;  &gt; Last worked 2 years or more ago ;  &gt;&gt; Looked for both full-time and part-time work ;  &gt; Males ;</t>
  </si>
  <si>
    <t>Northern Territory ;  &gt; Last worked 2 years or more ago ;  &gt;&gt; Looked for both full-time and part-time work ;  &gt; Females ;</t>
  </si>
  <si>
    <t>Northern Territory ;  &gt; Last worked 2 years or more ago ;  &gt;&gt; Looked for only full-time work ;  Persons ;</t>
  </si>
  <si>
    <t>Northern Territory ;  &gt; Last worked 2 years or more ago ;  &gt;&gt; Looked for only full-time work ;  &gt; Males ;</t>
  </si>
  <si>
    <t>Northern Territory ;  &gt; Last worked 2 years or more ago ;  &gt;&gt; Looked for only full-time work ;  &gt; Females ;</t>
  </si>
  <si>
    <t>Northern Territory ;  &gt; Last worked 2 years or more ago ;  &gt; Looked for part-time work ;  Persons ;</t>
  </si>
  <si>
    <t>Northern Territory ;  &gt; Last worked 2 years or more ago ;  &gt; Looked for part-time work ;  &gt; Males ;</t>
  </si>
  <si>
    <t>Northern Territory ;  &gt; Last worked 2 years or more ago ;  &gt; Looked for part-time work ;  &gt; Females ;</t>
  </si>
  <si>
    <t>Northern Territory ;  &gt; Last worked 2 years or more ago ;  &gt;&gt; Looked for only part-time work ;  Persons ;</t>
  </si>
  <si>
    <t>Northern Territory ;  &gt; Last worked 2 years or more ago ;  &gt;&gt; Looked for only part-time work ;  &gt; Males ;</t>
  </si>
  <si>
    <t>Northern Territory ;  &gt; Last worked 2 years or more ago ;  &gt;&gt; Looked for only part-time work ;  &gt; Females ;</t>
  </si>
  <si>
    <t>Northern Territory ;  Had never worked before ;  Unemployed total ;  Persons ;</t>
  </si>
  <si>
    <t>Northern Territory ;  Had never worked before ;  Unemployed total ;  &gt; Males ;</t>
  </si>
  <si>
    <t>Northern Territory ;  Had never worked before ;  Unemployed total ;  &gt; Females ;</t>
  </si>
  <si>
    <t>Northern Territory ;  Had never worked before ;  &gt; Looked for full-time work ;  Persons ;</t>
  </si>
  <si>
    <t>Northern Territory ;  Had never worked before ;  &gt; Looked for full-time work ;  &gt; Males ;</t>
  </si>
  <si>
    <t>Northern Territory ;  Had never worked before ;  &gt; Looked for full-time work ;  &gt; Females ;</t>
  </si>
  <si>
    <t>Northern Territory ;  Had never worked before ;  &gt;&gt; Looked for both full-time and part-time work ;  Persons ;</t>
  </si>
  <si>
    <t>Northern Territory ;  Had never worked before ;  &gt;&gt; Looked for both full-time and part-time work ;  &gt; Males ;</t>
  </si>
  <si>
    <t>Northern Territory ;  Had never worked before ;  &gt;&gt; Looked for both full-time and part-time work ;  &gt; Females ;</t>
  </si>
  <si>
    <t>Northern Territory ;  Had never worked before ;  &gt;&gt; Looked for only full-time work ;  Persons ;</t>
  </si>
  <si>
    <t>Northern Territory ;  Had never worked before ;  &gt;&gt; Looked for only full-time work ;  &gt; Males ;</t>
  </si>
  <si>
    <t>Northern Territory ;  Had never worked before ;  &gt;&gt; Looked for only full-time work ;  &gt; Females ;</t>
  </si>
  <si>
    <t>Northern Territory ;  Had never worked before ;  &gt;&gt; Waiting to start a full-time job ;  Persons ;</t>
  </si>
  <si>
    <t>Northern Territory ;  Had never worked before ;  &gt;&gt; Waiting to start a full-time job ;  &gt; Males ;</t>
  </si>
  <si>
    <t>Northern Territory ;  Had never worked before ;  &gt;&gt; Waiting to start a full-time job ;  &gt; Females ;</t>
  </si>
  <si>
    <t>Northern Territory ;  Had never worked before ;  &gt; Looked for part-time work ;  Persons ;</t>
  </si>
  <si>
    <t>Northern Territory ;  Had never worked before ;  &gt; Looked for part-time work ;  &gt; Males ;</t>
  </si>
  <si>
    <t>Northern Territory ;  Had never worked before ;  &gt; Looked for part-time work ;  &gt; Females ;</t>
  </si>
  <si>
    <t>Northern Territory ;  Had never worked before ;  &gt;&gt; Looked for only part-time work ;  Persons ;</t>
  </si>
  <si>
    <t>Northern Territory ;  Had never worked before ;  &gt;&gt; Looked for only part-time work ;  &gt; Males ;</t>
  </si>
  <si>
    <t>Northern Territory ;  Had never worked before ;  &gt;&gt; Looked for only part-time work ;  &gt; Females ;</t>
  </si>
  <si>
    <t>Northern Territory ;  Had never worked before ;  &gt;&gt; Waiting to start a part-time job ;  Persons ;</t>
  </si>
  <si>
    <t>Northern Territory ;  Had never worked before ;  &gt;&gt; Waiting to start a part-time job ;  &gt; Males ;</t>
  </si>
  <si>
    <t>Northern Territory ;  Had never worked before ;  &gt;&gt; Waiting to start a part-time job ;  &gt; Females ;</t>
  </si>
  <si>
    <t>Northern Territory ;  &gt; Waiting to start first job already obtained ;  Unemployed total ;  Persons ;</t>
  </si>
  <si>
    <t>Northern Territory ;  &gt; Waiting to start first job already obtained ;  Unemployed total ;  &gt; Males ;</t>
  </si>
  <si>
    <t>Northern Territory ;  &gt; Waiting to start first job already obtained ;  Unemployed total ;  &gt; Females ;</t>
  </si>
  <si>
    <t>Northern Territory ;  &gt; Waiting to start first job already obtained ;  &gt; Looked for full-time work ;  Persons ;</t>
  </si>
  <si>
    <t>Northern Territory ;  &gt; Waiting to start first job already obtained ;  &gt; Looked for full-time work ;  &gt; Males ;</t>
  </si>
  <si>
    <t>Northern Territory ;  &gt; Waiting to start first job already obtained ;  &gt; Looked for full-time work ;  &gt; Females ;</t>
  </si>
  <si>
    <t>Northern Territory ;  &gt; Waiting to start first job already obtained ;  &gt;&gt; Looked for both full-time and part-time work ;  Persons ;</t>
  </si>
  <si>
    <t>Northern Territory ;  &gt; Waiting to start first job already obtained ;  &gt;&gt; Looked for both full-time and part-time work ;  &gt; Males ;</t>
  </si>
  <si>
    <t>Northern Territory ;  &gt; Waiting to start first job already obtained ;  &gt;&gt; Looked for both full-time and part-time work ;  &gt; Females ;</t>
  </si>
  <si>
    <t>Northern Territory ;  &gt; Waiting to start first job already obtained ;  &gt;&gt; Looked for only full-time work ;  Persons ;</t>
  </si>
  <si>
    <t>Northern Territory ;  &gt; Waiting to start first job already obtained ;  &gt;&gt; Looked for only full-time work ;  &gt; Males ;</t>
  </si>
  <si>
    <t>Northern Territory ;  &gt; Waiting to start first job already obtained ;  &gt;&gt; Looked for only full-time work ;  &gt; Females ;</t>
  </si>
  <si>
    <t>Northern Territory ;  &gt; Waiting to start first job already obtained ;  &gt;&gt; Waiting to start a full-time job ;  Persons ;</t>
  </si>
  <si>
    <t>Northern Territory ;  &gt; Waiting to start first job already obtained ;  &gt;&gt; Waiting to start a full-time job ;  &gt; Males ;</t>
  </si>
  <si>
    <t>Northern Territory ;  &gt; Waiting to start first job already obtained ;  &gt;&gt; Waiting to start a full-time job ;  &gt; Females ;</t>
  </si>
  <si>
    <t>Northern Territory ;  &gt; Waiting to start first job already obtained ;  &gt; Looked for part-time work ;  Persons ;</t>
  </si>
  <si>
    <t>Northern Territory ;  &gt; Waiting to start first job already obtained ;  &gt; Looked for part-time work ;  &gt; Males ;</t>
  </si>
  <si>
    <t>Northern Territory ;  &gt; Waiting to start first job already obtained ;  &gt; Looked for part-time work ;  &gt; Females ;</t>
  </si>
  <si>
    <t>Northern Territory ;  &gt; Waiting to start first job already obtained ;  &gt;&gt; Looked for only part-time work ;  Persons ;</t>
  </si>
  <si>
    <t>Northern Territory ;  &gt; Waiting to start first job already obtained ;  &gt;&gt; Looked for only part-time work ;  &gt; Males ;</t>
  </si>
  <si>
    <t>Northern Territory ;  &gt; Waiting to start first job already obtained ;  &gt;&gt; Looked for only part-time work ;  &gt; Females ;</t>
  </si>
  <si>
    <t>Northern Territory ;  &gt; Waiting to start first job already obtained ;  &gt;&gt; Waiting to start a part-time job ;  Persons ;</t>
  </si>
  <si>
    <t>Northern Territory ;  &gt; Waiting to start first job already obtained ;  &gt;&gt; Waiting to start a part-time job ;  &gt; Males ;</t>
  </si>
  <si>
    <t>Northern Territory ;  &gt; Waiting to start first job already obtained ;  &gt;&gt; Waiting to start a part-time job ;  &gt; Females ;</t>
  </si>
  <si>
    <t>Northern Territory ;  &gt; Looking for first job ;  Unemployed total ;  Persons ;</t>
  </si>
  <si>
    <t>Northern Territory ;  &gt; Looking for first job ;  Unemployed total ;  &gt; Males ;</t>
  </si>
  <si>
    <t>Northern Territory ;  &gt; Looking for first job ;  Unemployed total ;  &gt; Females ;</t>
  </si>
  <si>
    <t>Northern Territory ;  &gt; Looking for first job ;  &gt; Looked for full-time work ;  Persons ;</t>
  </si>
  <si>
    <t>Northern Territory ;  &gt; Looking for first job ;  &gt; Looked for full-time work ;  &gt; Males ;</t>
  </si>
  <si>
    <t>Northern Territory ;  &gt; Looking for first job ;  &gt; Looked for full-time work ;  &gt; Females ;</t>
  </si>
  <si>
    <t>Northern Territory ;  &gt; Looking for first job ;  &gt;&gt; Looked for both full-time and part-time work ;  Persons ;</t>
  </si>
  <si>
    <t>Northern Territory ;  &gt; Looking for first job ;  &gt;&gt; Looked for both full-time and part-time work ;  &gt; Males ;</t>
  </si>
  <si>
    <t>Northern Territory ;  &gt; Looking for first job ;  &gt;&gt; Looked for both full-time and part-time work ;  &gt; Females ;</t>
  </si>
  <si>
    <t>Northern Territory ;  &gt; Looking for first job ;  &gt;&gt; Looked for only full-time work ;  Persons ;</t>
  </si>
  <si>
    <t>Northern Territory ;  &gt; Looking for first job ;  &gt;&gt; Looked for only full-time work ;  &gt; Males ;</t>
  </si>
  <si>
    <t>Northern Territory ;  &gt; Looking for first job ;  &gt;&gt; Looked for only full-time work ;  &gt; Females ;</t>
  </si>
  <si>
    <t>Northern Territory ;  &gt; Looking for first job ;  &gt; Looked for part-time work ;  Persons ;</t>
  </si>
  <si>
    <t>Northern Territory ;  &gt; Looking for first job ;  &gt; Looked for part-time work ;  &gt; Males ;</t>
  </si>
  <si>
    <t>Northern Territory ;  &gt; Looking for first job ;  &gt; Looked for part-time work ;  &gt; Females ;</t>
  </si>
  <si>
    <t>Northern Territory ;  &gt; Looking for first job ;  &gt;&gt; Looked for only part-time work ;  Persons ;</t>
  </si>
  <si>
    <t>Northern Territory ;  &gt; Looking for first job ;  &gt;&gt; Looked for only part-time work ;  &gt; Males ;</t>
  </si>
  <si>
    <t>Northern Territory ;  &gt; Looking for first job ;  &gt;&gt; Looked for only part-time work ;  &gt; Females ;</t>
  </si>
  <si>
    <t>Northern Territory ;  Less than 1 year looking for work ;  Unemployed total ;  Persons ;</t>
  </si>
  <si>
    <t>Northern Territory ;  Less than 1 year looking for work ;  Unemployed total ;  &gt; Males ;</t>
  </si>
  <si>
    <t>Northern Territory ;  Less than 1 year looking for work ;  Unemployed total ;  &gt; Females ;</t>
  </si>
  <si>
    <t>Northern Territory ;  Less than 1 year looking for work ;  &gt; Looked for full-time work ;  Persons ;</t>
  </si>
  <si>
    <t>Northern Territory ;  Less than 1 year looking for work ;  &gt; Looked for full-time work ;  &gt; Males ;</t>
  </si>
  <si>
    <t>Northern Territory ;  Less than 1 year looking for work ;  &gt; Looked for full-time work ;  &gt; Females ;</t>
  </si>
  <si>
    <t>Northern Territory ;  Less than 1 year looking for work ;  &gt;&gt; Looked for both full-time and part-time work ;  Persons ;</t>
  </si>
  <si>
    <t>Northern Territory ;  Less than 1 year looking for work ;  &gt;&gt; Looked for both full-time and part-time work ;  &gt; Males ;</t>
  </si>
  <si>
    <t>Northern Territory ;  Less than 1 year looking for work ;  &gt;&gt; Looked for both full-time and part-time work ;  &gt; Females ;</t>
  </si>
  <si>
    <t>Northern Territory ;  Less than 1 year looking for work ;  &gt;&gt; Looked for only full-time work ;  Persons ;</t>
  </si>
  <si>
    <t>Northern Territory ;  Less than 1 year looking for work ;  &gt;&gt; Looked for only full-time work ;  &gt; Males ;</t>
  </si>
  <si>
    <t>Northern Territory ;  Less than 1 year looking for work ;  &gt;&gt; Looked for only full-time work ;  &gt; Females ;</t>
  </si>
  <si>
    <t>Northern Territory ;  Less than 1 year looking for work ;  &gt;&gt; Waiting to start a full-time job ;  Persons ;</t>
  </si>
  <si>
    <t>Northern Territory ;  Less than 1 year looking for work ;  &gt;&gt; Waiting to start a full-time job ;  &gt; Males ;</t>
  </si>
  <si>
    <t>Northern Territory ;  Less than 1 year looking for work ;  &gt;&gt; Waiting to start a full-time job ;  &gt; Females ;</t>
  </si>
  <si>
    <t>Northern Territory ;  Less than 1 year looking for work ;  &gt; Looked for part-time work ;  Persons ;</t>
  </si>
  <si>
    <t>Northern Territory ;  Less than 1 year looking for work ;  &gt; Looked for part-time work ;  &gt; Males ;</t>
  </si>
  <si>
    <t>Northern Territory ;  Less than 1 year looking for work ;  &gt; Looked for part-time work ;  &gt; Females ;</t>
  </si>
  <si>
    <t>Northern Territory ;  Less than 1 year looking for work ;  &gt;&gt; Looked for only part-time work ;  Persons ;</t>
  </si>
  <si>
    <t>Northern Territory ;  Less than 1 year looking for work ;  &gt;&gt; Looked for only part-time work ;  &gt; Males ;</t>
  </si>
  <si>
    <t>Northern Territory ;  Less than 1 year looking for work ;  &gt;&gt; Looked for only part-time work ;  &gt; Females ;</t>
  </si>
  <si>
    <t>Northern Territory ;  Less than 1 year looking for work ;  &gt;&gt; Waiting to start a part-time job ;  Persons ;</t>
  </si>
  <si>
    <t>Northern Territory ;  Less than 1 year looking for work ;  &gt;&gt; Waiting to start a part-time job ;  &gt; Males ;</t>
  </si>
  <si>
    <t>Northern Territory ;  Less than 1 year looking for work ;  &gt;&gt; Waiting to start a part-time job ;  &gt; Females ;</t>
  </si>
  <si>
    <t>Northern Territory ;  &gt; Less than 1 month looking for work ;  Unemployed total ;  Persons ;</t>
  </si>
  <si>
    <t>Northern Territory ;  &gt; Less than 1 month looking for work ;  Unemployed total ;  &gt; Males ;</t>
  </si>
  <si>
    <t>Northern Territory ;  &gt; Less than 1 month looking for work ;  Unemployed total ;  &gt; Females ;</t>
  </si>
  <si>
    <t>Northern Territory ;  &gt; Less than 1 month looking for work ;  &gt; Looked for full-time work ;  Persons ;</t>
  </si>
  <si>
    <t>Northern Territory ;  &gt; Less than 1 month looking for work ;  &gt; Looked for full-time work ;  &gt; Males ;</t>
  </si>
  <si>
    <t>Northern Territory ;  &gt; Less than 1 month looking for work ;  &gt; Looked for full-time work ;  &gt; Females ;</t>
  </si>
  <si>
    <t>Northern Territory ;  &gt; Less than 1 month looking for work ;  &gt;&gt; Looked for both full-time and part-time work ;  Persons ;</t>
  </si>
  <si>
    <t>Northern Territory ;  &gt; Less than 1 month looking for work ;  &gt;&gt; Looked for both full-time and part-time work ;  &gt; Males ;</t>
  </si>
  <si>
    <t>Northern Territory ;  &gt; Less than 1 month looking for work ;  &gt;&gt; Looked for both full-time and part-time work ;  &gt; Females ;</t>
  </si>
  <si>
    <t>Northern Territory ;  &gt; Less than 1 month looking for work ;  &gt;&gt; Looked for only full-time work ;  Persons ;</t>
  </si>
  <si>
    <t>Northern Territory ;  &gt; Less than 1 month looking for work ;  &gt;&gt; Looked for only full-time work ;  &gt; Males ;</t>
  </si>
  <si>
    <t>Northern Territory ;  &gt; Less than 1 month looking for work ;  &gt;&gt; Looked for only full-time work ;  &gt; Females ;</t>
  </si>
  <si>
    <t>A126036214L</t>
  </si>
  <si>
    <t>A126003166T</t>
  </si>
  <si>
    <t>A126065374R</t>
  </si>
  <si>
    <t>A126034270V</t>
  </si>
  <si>
    <t>A126005758J</t>
  </si>
  <si>
    <t>A126067966F</t>
  </si>
  <si>
    <t>A126036862K</t>
  </si>
  <si>
    <t>A126004462C</t>
  </si>
  <si>
    <t>A126066670A</t>
  </si>
  <si>
    <t>A126035566X</t>
  </si>
  <si>
    <t>A126003814C</t>
  </si>
  <si>
    <t>A126066022C</t>
  </si>
  <si>
    <t>A126034918X</t>
  </si>
  <si>
    <t>A126002518T</t>
  </si>
  <si>
    <t>A126064726R</t>
  </si>
  <si>
    <t>A126033622V</t>
  </si>
  <si>
    <t>A126001838K</t>
  </si>
  <si>
    <t>A126064046K</t>
  </si>
  <si>
    <t>A126032942L</t>
  </si>
  <si>
    <t>A126006374R</t>
  </si>
  <si>
    <t>A126068582L</t>
  </si>
  <si>
    <t>A126037478K</t>
  </si>
  <si>
    <t>A126005078C</t>
  </si>
  <si>
    <t>A126067286A</t>
  </si>
  <si>
    <t>A126036182F</t>
  </si>
  <si>
    <t>A126003134X</t>
  </si>
  <si>
    <t>A126065342W</t>
  </si>
  <si>
    <t>A126034238V</t>
  </si>
  <si>
    <t>A126005726R</t>
  </si>
  <si>
    <t>A126067934L</t>
  </si>
  <si>
    <t>A126036830T</t>
  </si>
  <si>
    <t>A126004430K</t>
  </si>
  <si>
    <t>A126066638A</t>
  </si>
  <si>
    <t>A126035534F</t>
  </si>
  <si>
    <t>A126003782W</t>
  </si>
  <si>
    <t>A126065990V</t>
  </si>
  <si>
    <t>A126034886T</t>
  </si>
  <si>
    <t>A126002486K</t>
  </si>
  <si>
    <t>A126064694J</t>
  </si>
  <si>
    <t>A126033590L</t>
  </si>
  <si>
    <t>A126001874V</t>
  </si>
  <si>
    <t>A126064082V</t>
  </si>
  <si>
    <t>A126032978R</t>
  </si>
  <si>
    <t>A126006410L</t>
  </si>
  <si>
    <t>A126068618C</t>
  </si>
  <si>
    <t>A126037514J</t>
  </si>
  <si>
    <t>A126005114A</t>
  </si>
  <si>
    <t>A126067322X</t>
  </si>
  <si>
    <t>A126036218W</t>
  </si>
  <si>
    <t>A126003170J</t>
  </si>
  <si>
    <t>A126065378X</t>
  </si>
  <si>
    <t>A126034274C</t>
  </si>
  <si>
    <t>A126005762X</t>
  </si>
  <si>
    <t>A126067970W</t>
  </si>
  <si>
    <t>A126036866V</t>
  </si>
  <si>
    <t>A126004466L</t>
  </si>
  <si>
    <t>A126066674K</t>
  </si>
  <si>
    <t>A126035570R</t>
  </si>
  <si>
    <t>A126003818L</t>
  </si>
  <si>
    <t>A126066026L</t>
  </si>
  <si>
    <t>A126034922R</t>
  </si>
  <si>
    <t>A126002522J</t>
  </si>
  <si>
    <t>A126064730F</t>
  </si>
  <si>
    <t>A126033626C</t>
  </si>
  <si>
    <t>A126001878C</t>
  </si>
  <si>
    <t>A126064086C</t>
  </si>
  <si>
    <t>A126032982F</t>
  </si>
  <si>
    <t>A126006414W</t>
  </si>
  <si>
    <t>A126068622V</t>
  </si>
  <si>
    <t>A126037518T</t>
  </si>
  <si>
    <t>A126005118K</t>
  </si>
  <si>
    <t>A126067326J</t>
  </si>
  <si>
    <t>A126036222L</t>
  </si>
  <si>
    <t>A126003174T</t>
  </si>
  <si>
    <t>A126065382R</t>
  </si>
  <si>
    <t>A126034278L</t>
  </si>
  <si>
    <t>A126005766J</t>
  </si>
  <si>
    <t>A126067974F</t>
  </si>
  <si>
    <t>A126036870K</t>
  </si>
  <si>
    <t>A126004470C</t>
  </si>
  <si>
    <t>A126066678V</t>
  </si>
  <si>
    <t>A126035574X</t>
  </si>
  <si>
    <t>A126003822C</t>
  </si>
  <si>
    <t>A126066030C</t>
  </si>
  <si>
    <t>A126034926X</t>
  </si>
  <si>
    <t>A126002526T</t>
  </si>
  <si>
    <t>A126064734R</t>
  </si>
  <si>
    <t>A126033630V</t>
  </si>
  <si>
    <t>A126001842A</t>
  </si>
  <si>
    <t>A126064050A</t>
  </si>
  <si>
    <t>A126032946W</t>
  </si>
  <si>
    <t>A126006378X</t>
  </si>
  <si>
    <t>A126068586W</t>
  </si>
  <si>
    <t>A126037482A</t>
  </si>
  <si>
    <t>A126005082V</t>
  </si>
  <si>
    <t>A126067290T</t>
  </si>
  <si>
    <t>A126036186R</t>
  </si>
  <si>
    <t>A126003138J</t>
  </si>
  <si>
    <t>A126065346F</t>
  </si>
  <si>
    <t>A126034242K</t>
  </si>
  <si>
    <t>A126005730F</t>
  </si>
  <si>
    <t>A126067938W</t>
  </si>
  <si>
    <t>A126036834A</t>
  </si>
  <si>
    <t>A126004434V</t>
  </si>
  <si>
    <t>A126066642T</t>
  </si>
  <si>
    <t>A126035538R</t>
  </si>
  <si>
    <t>A126003786F</t>
  </si>
  <si>
    <t>A126065994C</t>
  </si>
  <si>
    <t>A126034890J</t>
  </si>
  <si>
    <t>A126002490A</t>
  </si>
  <si>
    <t>A126064698T</t>
  </si>
  <si>
    <t>A126033594W</t>
  </si>
  <si>
    <t>A126001846K</t>
  </si>
  <si>
    <t>A126064054K</t>
  </si>
  <si>
    <t>A126032950L</t>
  </si>
  <si>
    <t>A126006382R</t>
  </si>
  <si>
    <t>A126068590L</t>
  </si>
  <si>
    <t>A126037486K</t>
  </si>
  <si>
    <t>A126005086C</t>
  </si>
  <si>
    <t>A126067294A</t>
  </si>
  <si>
    <t>A126036190F</t>
  </si>
  <si>
    <t>A126003142X</t>
  </si>
  <si>
    <t>A126065350W</t>
  </si>
  <si>
    <t>A126034246V</t>
  </si>
  <si>
    <t>A126004438C</t>
  </si>
  <si>
    <t>A126066646A</t>
  </si>
  <si>
    <t>A126035542F</t>
  </si>
  <si>
    <t>A126003790W</t>
  </si>
  <si>
    <t>A126065998L</t>
  </si>
  <si>
    <t>A126034894T</t>
  </si>
  <si>
    <t>A126001862K</t>
  </si>
  <si>
    <t>A126064070K</t>
  </si>
  <si>
    <t>A126032966F</t>
  </si>
  <si>
    <t>A126006398J</t>
  </si>
  <si>
    <t>A126068606V</t>
  </si>
  <si>
    <t>A126037502X</t>
  </si>
  <si>
    <t>A126005102T</t>
  </si>
  <si>
    <t>A126067310R</t>
  </si>
  <si>
    <t>A126036206L</t>
  </si>
  <si>
    <t>A126003158T</t>
  </si>
  <si>
    <t>A126065366R</t>
  </si>
  <si>
    <t>A126034262V</t>
  </si>
  <si>
    <t>A126004454C</t>
  </si>
  <si>
    <t>A126066662A</t>
  </si>
  <si>
    <t>A126035558X</t>
  </si>
  <si>
    <t>A126003806C</t>
  </si>
  <si>
    <t>A126066014C</t>
  </si>
  <si>
    <t>A126034910F</t>
  </si>
  <si>
    <t>A126001830T</t>
  </si>
  <si>
    <t>A126064038K</t>
  </si>
  <si>
    <t>A126032934L</t>
  </si>
  <si>
    <t>A126006366R</t>
  </si>
  <si>
    <t>A126068574L</t>
  </si>
  <si>
    <t>A126037470T</t>
  </si>
  <si>
    <t>A126005070K</t>
  </si>
  <si>
    <t>A126067278A</t>
  </si>
  <si>
    <t>A126036174F</t>
  </si>
  <si>
    <t>A126003126X</t>
  </si>
  <si>
    <t>A126065334W</t>
  </si>
  <si>
    <t>A126034230A</t>
  </si>
  <si>
    <t>A126005718R</t>
  </si>
  <si>
    <t>A126067926L</t>
  </si>
  <si>
    <t>A126036822T</t>
  </si>
  <si>
    <t>A126004422K</t>
  </si>
  <si>
    <t>A126066630J</t>
  </si>
  <si>
    <t>A126035526F</t>
  </si>
  <si>
    <t>A126003774W</t>
  </si>
  <si>
    <t>A126065982V</t>
  </si>
  <si>
    <t>A126034878T</t>
  </si>
  <si>
    <t>A126002478K</t>
  </si>
  <si>
    <t>A126064686J</t>
  </si>
  <si>
    <t>A126033582L</t>
  </si>
  <si>
    <t>A126001882V</t>
  </si>
  <si>
    <t>A126064090V</t>
  </si>
  <si>
    <t>A126032986R</t>
  </si>
  <si>
    <t>A126006418F</t>
  </si>
  <si>
    <t>A126068626C</t>
  </si>
  <si>
    <t>A126037522J</t>
  </si>
  <si>
    <t>A126005122A</t>
  </si>
  <si>
    <t>A126067330X</t>
  </si>
  <si>
    <t>A126036226W</t>
  </si>
  <si>
    <t>A126003178A</t>
  </si>
  <si>
    <t>A126065386X</t>
  </si>
  <si>
    <t>A126034282C</t>
  </si>
  <si>
    <t>A126005770X</t>
  </si>
  <si>
    <t>A126067978R</t>
  </si>
  <si>
    <t>A126036874V</t>
  </si>
  <si>
    <t>A126004474L</t>
  </si>
  <si>
    <t>A126066682K</t>
  </si>
  <si>
    <t>A126035578J</t>
  </si>
  <si>
    <t>A126003826L</t>
  </si>
  <si>
    <t>A126066034L</t>
  </si>
  <si>
    <t>A126034930R</t>
  </si>
  <si>
    <t>A126002530J</t>
  </si>
  <si>
    <t>A126064738X</t>
  </si>
  <si>
    <t>A126033634C</t>
  </si>
  <si>
    <t>A126001866V</t>
  </si>
  <si>
    <t>A126064074V</t>
  </si>
  <si>
    <t>A126032970W</t>
  </si>
  <si>
    <t>A126006402L</t>
  </si>
  <si>
    <t>A126068610K</t>
  </si>
  <si>
    <t>A126037506J</t>
  </si>
  <si>
    <t>A126005106A</t>
  </si>
  <si>
    <t>A126067314X</t>
  </si>
  <si>
    <t>A126036210C</t>
  </si>
  <si>
    <t>A126003162J</t>
  </si>
  <si>
    <t>A126065370F</t>
  </si>
  <si>
    <t>A126034266C</t>
  </si>
  <si>
    <t>A126004458L</t>
  </si>
  <si>
    <t>A126066666K</t>
  </si>
  <si>
    <t>A126035562R</t>
  </si>
  <si>
    <t>A126003810V</t>
  </si>
  <si>
    <t>A126066018L</t>
  </si>
  <si>
    <t>A126034914R</t>
  </si>
  <si>
    <t>A126001886C</t>
  </si>
  <si>
    <t>A126064094C</t>
  </si>
  <si>
    <t>A126032990F</t>
  </si>
  <si>
    <t>A126006422W</t>
  </si>
  <si>
    <t>A126068630V</t>
  </si>
  <si>
    <t>A126037526T</t>
  </si>
  <si>
    <t>A126005126K</t>
  </si>
  <si>
    <t>A126067334J</t>
  </si>
  <si>
    <t>A126036230L</t>
  </si>
  <si>
    <t>A126003182T</t>
  </si>
  <si>
    <t>A126065390R</t>
  </si>
  <si>
    <t>A126034286L</t>
  </si>
  <si>
    <t>A126005774J</t>
  </si>
  <si>
    <t>A126067982F</t>
  </si>
  <si>
    <t>A126036878C</t>
  </si>
  <si>
    <t>A126004478W</t>
  </si>
  <si>
    <t>A126066686V</t>
  </si>
  <si>
    <t>A126035582X</t>
  </si>
  <si>
    <t>A126003830C</t>
  </si>
  <si>
    <t>A126066038W</t>
  </si>
  <si>
    <t>A126034934X</t>
  </si>
  <si>
    <t>A126002534T</t>
  </si>
  <si>
    <t>A126064742R</t>
  </si>
  <si>
    <t>A126033638L</t>
  </si>
  <si>
    <t>A126001834A</t>
  </si>
  <si>
    <t>A126064042A</t>
  </si>
  <si>
    <t>A126032938W</t>
  </si>
  <si>
    <t>A126006370F</t>
  </si>
  <si>
    <t>A126068578W</t>
  </si>
  <si>
    <t>A126037474A</t>
  </si>
  <si>
    <t>A126005074V</t>
  </si>
  <si>
    <t>A126067282T</t>
  </si>
  <si>
    <t>A126036178R</t>
  </si>
  <si>
    <t>A126003130R</t>
  </si>
  <si>
    <t>A126065338F</t>
  </si>
  <si>
    <t>A126034234K</t>
  </si>
  <si>
    <t>Northern Territory ;  &gt; Less than 1 month looking for work ;  &gt;&gt; Waiting to start a full-time job ;  Persons ;</t>
  </si>
  <si>
    <t>Northern Territory ;  &gt; Less than 1 month looking for work ;  &gt;&gt; Waiting to start a full-time job ;  &gt; Males ;</t>
  </si>
  <si>
    <t>Northern Territory ;  &gt; Less than 1 month looking for work ;  &gt;&gt; Waiting to start a full-time job ;  &gt; Females ;</t>
  </si>
  <si>
    <t>Northern Territory ;  &gt; Less than 1 month looking for work ;  &gt; Looked for part-time work ;  Persons ;</t>
  </si>
  <si>
    <t>Northern Territory ;  &gt; Less than 1 month looking for work ;  &gt; Looked for part-time work ;  &gt; Males ;</t>
  </si>
  <si>
    <t>Northern Territory ;  &gt; Less than 1 month looking for work ;  &gt; Looked for part-time work ;  &gt; Females ;</t>
  </si>
  <si>
    <t>Northern Territory ;  &gt; Less than 1 month looking for work ;  &gt;&gt; Looked for only part-time work ;  Persons ;</t>
  </si>
  <si>
    <t>Northern Territory ;  &gt; Less than 1 month looking for work ;  &gt;&gt; Looked for only part-time work ;  &gt; Males ;</t>
  </si>
  <si>
    <t>Northern Territory ;  &gt; Less than 1 month looking for work ;  &gt;&gt; Looked for only part-time work ;  &gt; Females ;</t>
  </si>
  <si>
    <t>Northern Territory ;  &gt; Less than 1 month looking for work ;  &gt;&gt; Waiting to start a part-time job ;  Persons ;</t>
  </si>
  <si>
    <t>Northern Territory ;  &gt; Less than 1 month looking for work ;  &gt;&gt; Waiting to start a part-time job ;  &gt; Males ;</t>
  </si>
  <si>
    <t>Northern Territory ;  &gt; Less than 1 month looking for work ;  &gt;&gt; Waiting to start a part-time job ;  &gt; Females ;</t>
  </si>
  <si>
    <t>Northern Territory ;  &gt; 1-3 months looking for work ;  Unemployed total ;  Persons ;</t>
  </si>
  <si>
    <t>Northern Territory ;  &gt; 1-3 months looking for work ;  Unemployed total ;  &gt; Males ;</t>
  </si>
  <si>
    <t>Northern Territory ;  &gt; 1-3 months looking for work ;  Unemployed total ;  &gt; Females ;</t>
  </si>
  <si>
    <t>Northern Territory ;  &gt; 1-3 months looking for work ;  &gt; Looked for full-time work ;  Persons ;</t>
  </si>
  <si>
    <t>Northern Territory ;  &gt; 1-3 months looking for work ;  &gt; Looked for full-time work ;  &gt; Males ;</t>
  </si>
  <si>
    <t>Northern Territory ;  &gt; 1-3 months looking for work ;  &gt; Looked for full-time work ;  &gt; Females ;</t>
  </si>
  <si>
    <t>Northern Territory ;  &gt; 1-3 months looking for work ;  &gt;&gt; Looked for both full-time and part-time work ;  Persons ;</t>
  </si>
  <si>
    <t>Northern Territory ;  &gt; 1-3 months looking for work ;  &gt;&gt; Looked for both full-time and part-time work ;  &gt; Males ;</t>
  </si>
  <si>
    <t>Northern Territory ;  &gt; 1-3 months looking for work ;  &gt;&gt; Looked for both full-time and part-time work ;  &gt; Females ;</t>
  </si>
  <si>
    <t>Northern Territory ;  &gt; 1-3 months looking for work ;  &gt;&gt; Looked for only full-time work ;  Persons ;</t>
  </si>
  <si>
    <t>Northern Territory ;  &gt; 1-3 months looking for work ;  &gt;&gt; Looked for only full-time work ;  &gt; Males ;</t>
  </si>
  <si>
    <t>Northern Territory ;  &gt; 1-3 months looking for work ;  &gt;&gt; Looked for only full-time work ;  &gt; Females ;</t>
  </si>
  <si>
    <t>Northern Territory ;  &gt; 1-3 months looking for work ;  &gt;&gt; Waiting to start a full-time job ;  Persons ;</t>
  </si>
  <si>
    <t>Northern Territory ;  &gt; 1-3 months looking for work ;  &gt;&gt; Waiting to start a full-time job ;  &gt; Males ;</t>
  </si>
  <si>
    <t>Northern Territory ;  &gt; 1-3 months looking for work ;  &gt;&gt; Waiting to start a full-time job ;  &gt; Females ;</t>
  </si>
  <si>
    <t>Northern Territory ;  &gt; 1-3 months looking for work ;  &gt; Looked for part-time work ;  Persons ;</t>
  </si>
  <si>
    <t>Northern Territory ;  &gt; 1-3 months looking for work ;  &gt; Looked for part-time work ;  &gt; Males ;</t>
  </si>
  <si>
    <t>Northern Territory ;  &gt; 1-3 months looking for work ;  &gt; Looked for part-time work ;  &gt; Females ;</t>
  </si>
  <si>
    <t>Northern Territory ;  &gt; 1-3 months looking for work ;  &gt;&gt; Looked for only part-time work ;  Persons ;</t>
  </si>
  <si>
    <t>Northern Territory ;  &gt; 1-3 months looking for work ;  &gt;&gt; Looked for only part-time work ;  &gt; Males ;</t>
  </si>
  <si>
    <t>Northern Territory ;  &gt; 1-3 months looking for work ;  &gt;&gt; Looked for only part-time work ;  &gt; Females ;</t>
  </si>
  <si>
    <t>Northern Territory ;  &gt; 1-3 months looking for work ;  &gt;&gt; Waiting to start a part-time job ;  Persons ;</t>
  </si>
  <si>
    <t>Northern Territory ;  &gt; 1-3 months looking for work ;  &gt;&gt; Waiting to start a part-time job ;  &gt; Males ;</t>
  </si>
  <si>
    <t>Northern Territory ;  &gt; 1-3 months looking for work ;  &gt;&gt; Waiting to start a part-time job ;  &gt; Females ;</t>
  </si>
  <si>
    <t>Northern Territory ;  &gt; 3-6 months looking for work ;  Unemployed total ;  Persons ;</t>
  </si>
  <si>
    <t>Northern Territory ;  &gt; 3-6 months looking for work ;  Unemployed total ;  &gt; Males ;</t>
  </si>
  <si>
    <t>Northern Territory ;  &gt; 3-6 months looking for work ;  Unemployed total ;  &gt; Females ;</t>
  </si>
  <si>
    <t>Northern Territory ;  &gt; 3-6 months looking for work ;  &gt; Looked for full-time work ;  Persons ;</t>
  </si>
  <si>
    <t>Northern Territory ;  &gt; 3-6 months looking for work ;  &gt; Looked for full-time work ;  &gt; Males ;</t>
  </si>
  <si>
    <t>Northern Territory ;  &gt; 3-6 months looking for work ;  &gt; Looked for full-time work ;  &gt; Females ;</t>
  </si>
  <si>
    <t>Northern Territory ;  &gt; 3-6 months looking for work ;  &gt;&gt; Looked for both full-time and part-time work ;  Persons ;</t>
  </si>
  <si>
    <t>Northern Territory ;  &gt; 3-6 months looking for work ;  &gt;&gt; Looked for both full-time and part-time work ;  &gt; Males ;</t>
  </si>
  <si>
    <t>Northern Territory ;  &gt; 3-6 months looking for work ;  &gt;&gt; Looked for both full-time and part-time work ;  &gt; Females ;</t>
  </si>
  <si>
    <t>Northern Territory ;  &gt; 3-6 months looking for work ;  &gt;&gt; Looked for only full-time work ;  Persons ;</t>
  </si>
  <si>
    <t>Northern Territory ;  &gt; 3-6 months looking for work ;  &gt;&gt; Looked for only full-time work ;  &gt; Males ;</t>
  </si>
  <si>
    <t>Northern Territory ;  &gt; 3-6 months looking for work ;  &gt;&gt; Looked for only full-time work ;  &gt; Females ;</t>
  </si>
  <si>
    <t>Northern Territory ;  &gt; 3-6 months looking for work ;  &gt;&gt; Waiting to start a full-time job ;  Persons ;</t>
  </si>
  <si>
    <t>Northern Territory ;  &gt; 3-6 months looking for work ;  &gt;&gt; Waiting to start a full-time job ;  &gt; Males ;</t>
  </si>
  <si>
    <t>Northern Territory ;  &gt; 3-6 months looking for work ;  &gt;&gt; Waiting to start a full-time job ;  &gt; Females ;</t>
  </si>
  <si>
    <t>Northern Territory ;  &gt; 3-6 months looking for work ;  &gt; Looked for part-time work ;  Persons ;</t>
  </si>
  <si>
    <t>Northern Territory ;  &gt; 3-6 months looking for work ;  &gt; Looked for part-time work ;  &gt; Males ;</t>
  </si>
  <si>
    <t>Northern Territory ;  &gt; 3-6 months looking for work ;  &gt; Looked for part-time work ;  &gt; Females ;</t>
  </si>
  <si>
    <t>Northern Territory ;  &gt; 3-6 months looking for work ;  &gt;&gt; Looked for only part-time work ;  Persons ;</t>
  </si>
  <si>
    <t>Northern Territory ;  &gt; 3-6 months looking for work ;  &gt;&gt; Looked for only part-time work ;  &gt; Males ;</t>
  </si>
  <si>
    <t>Northern Territory ;  &gt; 3-6 months looking for work ;  &gt;&gt; Looked for only part-time work ;  &gt; Females ;</t>
  </si>
  <si>
    <t>Northern Territory ;  &gt; 3-6 months looking for work ;  &gt;&gt; Waiting to start a part-time job ;  Persons ;</t>
  </si>
  <si>
    <t>Northern Territory ;  &gt; 3-6 months looking for work ;  &gt;&gt; Waiting to start a part-time job ;  &gt; Males ;</t>
  </si>
  <si>
    <t>Northern Territory ;  &gt; 3-6 months looking for work ;  &gt;&gt; Waiting to start a part-time job ;  &gt; Females ;</t>
  </si>
  <si>
    <t>Northern Territory ;  &gt; 6-12 months looking for work ;  Unemployed total ;  Persons ;</t>
  </si>
  <si>
    <t>Northern Territory ;  &gt; 6-12 months looking for work ;  Unemployed total ;  &gt; Males ;</t>
  </si>
  <si>
    <t>Northern Territory ;  &gt; 6-12 months looking for work ;  Unemployed total ;  &gt; Females ;</t>
  </si>
  <si>
    <t>Northern Territory ;  &gt; 6-12 months looking for work ;  &gt; Looked for full-time work ;  Persons ;</t>
  </si>
  <si>
    <t>Northern Territory ;  &gt; 6-12 months looking for work ;  &gt; Looked for full-time work ;  &gt; Males ;</t>
  </si>
  <si>
    <t>Northern Territory ;  &gt; 6-12 months looking for work ;  &gt; Looked for full-time work ;  &gt; Females ;</t>
  </si>
  <si>
    <t>Northern Territory ;  &gt; 6-12 months looking for work ;  &gt;&gt; Looked for both full-time and part-time work ;  Persons ;</t>
  </si>
  <si>
    <t>Northern Territory ;  &gt; 6-12 months looking for work ;  &gt;&gt; Looked for both full-time and part-time work ;  &gt; Males ;</t>
  </si>
  <si>
    <t>Northern Territory ;  &gt; 6-12 months looking for work ;  &gt;&gt; Looked for both full-time and part-time work ;  &gt; Females ;</t>
  </si>
  <si>
    <t>Northern Territory ;  &gt; 6-12 months looking for work ;  &gt;&gt; Looked for only full-time work ;  Persons ;</t>
  </si>
  <si>
    <t>Northern Territory ;  &gt; 6-12 months looking for work ;  &gt;&gt; Looked for only full-time work ;  &gt; Males ;</t>
  </si>
  <si>
    <t>Northern Territory ;  &gt; 6-12 months looking for work ;  &gt;&gt; Looked for only full-time work ;  &gt; Females ;</t>
  </si>
  <si>
    <t>Northern Territory ;  &gt; 6-12 months looking for work ;  &gt;&gt; Waiting to start a full-time job ;  Persons ;</t>
  </si>
  <si>
    <t>Northern Territory ;  &gt; 6-12 months looking for work ;  &gt;&gt; Waiting to start a full-time job ;  &gt; Males ;</t>
  </si>
  <si>
    <t>Northern Territory ;  &gt; 6-12 months looking for work ;  &gt;&gt; Waiting to start a full-time job ;  &gt; Females ;</t>
  </si>
  <si>
    <t>Northern Territory ;  &gt; 6-12 months looking for work ;  &gt; Looked for part-time work ;  Persons ;</t>
  </si>
  <si>
    <t>Northern Territory ;  &gt; 6-12 months looking for work ;  &gt; Looked for part-time work ;  &gt; Males ;</t>
  </si>
  <si>
    <t>Northern Territory ;  &gt; 6-12 months looking for work ;  &gt; Looked for part-time work ;  &gt; Females ;</t>
  </si>
  <si>
    <t>Northern Territory ;  &gt; 6-12 months looking for work ;  &gt;&gt; Looked for only part-time work ;  Persons ;</t>
  </si>
  <si>
    <t>Northern Territory ;  &gt; 6-12 months looking for work ;  &gt;&gt; Looked for only part-time work ;  &gt; Males ;</t>
  </si>
  <si>
    <t>Northern Territory ;  &gt; 6-12 months looking for work ;  &gt;&gt; Looked for only part-time work ;  &gt; Females ;</t>
  </si>
  <si>
    <t>Northern Territory ;  &gt; 6-12 months looking for work ;  &gt;&gt; Waiting to start a part-time job ;  Persons ;</t>
  </si>
  <si>
    <t>Northern Territory ;  &gt; 6-12 months looking for work ;  &gt;&gt; Waiting to start a part-time job ;  &gt; Males ;</t>
  </si>
  <si>
    <t>Northern Territory ;  &gt; 6-12 months looking for work ;  &gt;&gt; Waiting to start a part-time job ;  &gt; Females ;</t>
  </si>
  <si>
    <t>Northern Territory ;  1-2 years looking for work ;  Unemployed total ;  Persons ;</t>
  </si>
  <si>
    <t>Northern Territory ;  1-2 years looking for work ;  Unemployed total ;  &gt; Males ;</t>
  </si>
  <si>
    <t>Northern Territory ;  1-2 years looking for work ;  Unemployed total ;  &gt; Females ;</t>
  </si>
  <si>
    <t>Northern Territory ;  1-2 years looking for work ;  &gt; Looked for full-time work ;  Persons ;</t>
  </si>
  <si>
    <t>Northern Territory ;  1-2 years looking for work ;  &gt; Looked for full-time work ;  &gt; Males ;</t>
  </si>
  <si>
    <t>Northern Territory ;  1-2 years looking for work ;  &gt; Looked for full-time work ;  &gt; Females ;</t>
  </si>
  <si>
    <t>Northern Territory ;  1-2 years looking for work ;  &gt;&gt; Looked for both full-time and part-time work ;  Persons ;</t>
  </si>
  <si>
    <t>Northern Territory ;  1-2 years looking for work ;  &gt;&gt; Looked for both full-time and part-time work ;  &gt; Males ;</t>
  </si>
  <si>
    <t>Northern Territory ;  1-2 years looking for work ;  &gt;&gt; Looked for both full-time and part-time work ;  &gt; Females ;</t>
  </si>
  <si>
    <t>Northern Territory ;  1-2 years looking for work ;  &gt;&gt; Looked for only full-time work ;  Persons ;</t>
  </si>
  <si>
    <t>Northern Territory ;  1-2 years looking for work ;  &gt;&gt; Looked for only full-time work ;  &gt; Males ;</t>
  </si>
  <si>
    <t>Northern Territory ;  1-2 years looking for work ;  &gt;&gt; Looked for only full-time work ;  &gt; Females ;</t>
  </si>
  <si>
    <t>Northern Territory ;  1-2 years looking for work ;  &gt;&gt; Waiting to start a full-time job ;  Persons ;</t>
  </si>
  <si>
    <t>Northern Territory ;  1-2 years looking for work ;  &gt;&gt; Waiting to start a full-time job ;  &gt; Males ;</t>
  </si>
  <si>
    <t>Northern Territory ;  1-2 years looking for work ;  &gt;&gt; Waiting to start a full-time job ;  &gt; Females ;</t>
  </si>
  <si>
    <t>Northern Territory ;  1-2 years looking for work ;  &gt; Looked for part-time work ;  Persons ;</t>
  </si>
  <si>
    <t>Northern Territory ;  1-2 years looking for work ;  &gt; Looked for part-time work ;  &gt; Males ;</t>
  </si>
  <si>
    <t>Northern Territory ;  1-2 years looking for work ;  &gt; Looked for part-time work ;  &gt; Females ;</t>
  </si>
  <si>
    <t>Northern Territory ;  1-2 years looking for work ;  &gt;&gt; Looked for only part-time work ;  Persons ;</t>
  </si>
  <si>
    <t>Northern Territory ;  1-2 years looking for work ;  &gt;&gt; Looked for only part-time work ;  &gt; Males ;</t>
  </si>
  <si>
    <t>Northern Territory ;  1-2 years looking for work ;  &gt;&gt; Looked for only part-time work ;  &gt; Females ;</t>
  </si>
  <si>
    <t>Northern Territory ;  1-2 years looking for work ;  &gt;&gt; Waiting to start a part-time job ;  Persons ;</t>
  </si>
  <si>
    <t>Northern Territory ;  1-2 years looking for work ;  &gt;&gt; Waiting to start a part-time job ;  &gt; Males ;</t>
  </si>
  <si>
    <t>Northern Territory ;  1-2 years looking for work ;  &gt;&gt; Waiting to start a part-time job ;  &gt; Females ;</t>
  </si>
  <si>
    <t>Northern Territory ;  2 years or more looking for work ;  Unemployed total ;  Persons ;</t>
  </si>
  <si>
    <t>Northern Territory ;  2 years or more looking for work ;  Unemployed total ;  &gt; Males ;</t>
  </si>
  <si>
    <t>Northern Territory ;  2 years or more looking for work ;  Unemployed total ;  &gt; Females ;</t>
  </si>
  <si>
    <t>Northern Territory ;  2 years or more looking for work ;  &gt; Looked for full-time work ;  Persons ;</t>
  </si>
  <si>
    <t>Northern Territory ;  2 years or more looking for work ;  &gt; Looked for full-time work ;  &gt; Males ;</t>
  </si>
  <si>
    <t>Northern Territory ;  2 years or more looking for work ;  &gt; Looked for full-time work ;  &gt; Females ;</t>
  </si>
  <si>
    <t>Northern Territory ;  2 years or more looking for work ;  &gt;&gt; Looked for both full-time and part-time work ;  Persons ;</t>
  </si>
  <si>
    <t>Northern Territory ;  2 years or more looking for work ;  &gt;&gt; Looked for both full-time and part-time work ;  &gt; Males ;</t>
  </si>
  <si>
    <t>Northern Territory ;  2 years or more looking for work ;  &gt;&gt; Looked for both full-time and part-time work ;  &gt; Females ;</t>
  </si>
  <si>
    <t>Northern Territory ;  2 years or more looking for work ;  &gt;&gt; Looked for only full-time work ;  Persons ;</t>
  </si>
  <si>
    <t>Northern Territory ;  2 years or more looking for work ;  &gt;&gt; Looked for only full-time work ;  &gt; Males ;</t>
  </si>
  <si>
    <t>Northern Territory ;  2 years or more looking for work ;  &gt;&gt; Looked for only full-time work ;  &gt; Females ;</t>
  </si>
  <si>
    <t>Northern Territory ;  2 years or more looking for work ;  &gt;&gt; Waiting to start a full-time job ;  Persons ;</t>
  </si>
  <si>
    <t>Northern Territory ;  2 years or more looking for work ;  &gt;&gt; Waiting to start a full-time job ;  &gt; Males ;</t>
  </si>
  <si>
    <t>Northern Territory ;  2 years or more looking for work ;  &gt;&gt; Waiting to start a full-time job ;  &gt; Females ;</t>
  </si>
  <si>
    <t>Northern Territory ;  2 years or more looking for work ;  &gt; Looked for part-time work ;  Persons ;</t>
  </si>
  <si>
    <t>Northern Territory ;  2 years or more looking for work ;  &gt; Looked for part-time work ;  &gt; Males ;</t>
  </si>
  <si>
    <t>Northern Territory ;  2 years or more looking for work ;  &gt; Looked for part-time work ;  &gt; Females ;</t>
  </si>
  <si>
    <t>Northern Territory ;  2 years or more looking for work ;  &gt;&gt; Looked for only part-time work ;  Persons ;</t>
  </si>
  <si>
    <t>Northern Territory ;  2 years or more looking for work ;  &gt;&gt; Looked for only part-time work ;  &gt; Males ;</t>
  </si>
  <si>
    <t>Northern Territory ;  2 years or more looking for work ;  &gt;&gt; Looked for only part-time work ;  &gt; Females ;</t>
  </si>
  <si>
    <t>Northern Territory ;  2 years or more looking for work ;  &gt;&gt; Waiting to start a part-time job ;  Persons ;</t>
  </si>
  <si>
    <t>Northern Territory ;  2 years or more looking for work ;  &gt;&gt; Waiting to start a part-time job ;  &gt; Males ;</t>
  </si>
  <si>
    <t>Northern Territory ;  2 years or more looking for work ;  &gt;&gt; Waiting to start a part-time job ;  &gt; Females ;</t>
  </si>
  <si>
    <t>Australian Capital Territory ;  Unemployed total ;  Persons ;</t>
  </si>
  <si>
    <t>Australian Capital Territory ;  Unemployed total ;  &gt; Males ;</t>
  </si>
  <si>
    <t>Australian Capital Territory ;  Unemployed total ;  &gt; Females ;</t>
  </si>
  <si>
    <t>Australian Capital Territory ;  &gt; Looked for full-time work ;  Persons ;</t>
  </si>
  <si>
    <t>Australian Capital Territory ;  &gt; Looked for full-time work ;  &gt; Males ;</t>
  </si>
  <si>
    <t>Australian Capital Territory ;  &gt; Looked for full-time work ;  &gt; Females ;</t>
  </si>
  <si>
    <t>Australian Capital Territory ;  &gt;&gt; Looked for both full-time and part-time work ;  Persons ;</t>
  </si>
  <si>
    <t>Australian Capital Territory ;  &gt;&gt; Looked for both full-time and part-time work ;  &gt; Males ;</t>
  </si>
  <si>
    <t>Australian Capital Territory ;  &gt;&gt; Looked for both full-time and part-time work ;  &gt; Females ;</t>
  </si>
  <si>
    <t>Australian Capital Territory ;  &gt;&gt; Looked for only full-time work ;  Persons ;</t>
  </si>
  <si>
    <t>Australian Capital Territory ;  &gt;&gt; Looked for only full-time work ;  &gt; Males ;</t>
  </si>
  <si>
    <t>Australian Capital Territory ;  &gt;&gt; Looked for only full-time work ;  &gt; Females ;</t>
  </si>
  <si>
    <t>Australian Capital Territory ;  &gt;&gt; Waiting to start a full-time job ;  Persons ;</t>
  </si>
  <si>
    <t>Australian Capital Territory ;  &gt;&gt; Waiting to start a full-time job ;  &gt; Males ;</t>
  </si>
  <si>
    <t>Australian Capital Territory ;  &gt;&gt; Waiting to start a full-time job ;  &gt; Females ;</t>
  </si>
  <si>
    <t>Australian Capital Territory ;  &gt; Looked for part-time work ;  Persons ;</t>
  </si>
  <si>
    <t>Australian Capital Territory ;  &gt; Looked for part-time work ;  &gt; Males ;</t>
  </si>
  <si>
    <t>Australian Capital Territory ;  &gt; Looked for part-time work ;  &gt; Females ;</t>
  </si>
  <si>
    <t>Australian Capital Territory ;  &gt;&gt; Looked for only part-time work ;  Persons ;</t>
  </si>
  <si>
    <t>Australian Capital Territory ;  &gt;&gt; Looked for only part-time work ;  &gt; Males ;</t>
  </si>
  <si>
    <t>Australian Capital Territory ;  &gt;&gt; Looked for only part-time work ;  &gt; Females ;</t>
  </si>
  <si>
    <t>Australian Capital Territory ;  &gt;&gt; Waiting to start a part-time job ;  Persons ;</t>
  </si>
  <si>
    <t>Australian Capital Territory ;  &gt;&gt; Waiting to start a part-time job ;  &gt; Males ;</t>
  </si>
  <si>
    <t>Australian Capital Territory ;  &gt;&gt; Waiting to start a part-time job ;  &gt; Females ;</t>
  </si>
  <si>
    <t>Australian Capital Territory ;  No job offers ;  Unemployed total ;  Persons ;</t>
  </si>
  <si>
    <t>Australian Capital Territory ;  No job offers ;  Unemployed total ;  &gt; Males ;</t>
  </si>
  <si>
    <t>Australian Capital Territory ;  No job offers ;  Unemployed total ;  &gt; Females ;</t>
  </si>
  <si>
    <t>Australian Capital Territory ;  No job offers ;  &gt; Looked for full-time work ;  Persons ;</t>
  </si>
  <si>
    <t>Australian Capital Territory ;  No job offers ;  &gt; Looked for full-time work ;  &gt; Males ;</t>
  </si>
  <si>
    <t>Australian Capital Territory ;  No job offers ;  &gt; Looked for full-time work ;  &gt; Females ;</t>
  </si>
  <si>
    <t>Australian Capital Territory ;  No job offers ;  &gt;&gt; Looked for both full-time and part-time work ;  Persons ;</t>
  </si>
  <si>
    <t>Australian Capital Territory ;  No job offers ;  &gt;&gt; Looked for both full-time and part-time work ;  &gt; Males ;</t>
  </si>
  <si>
    <t>Australian Capital Territory ;  No job offers ;  &gt;&gt; Looked for both full-time and part-time work ;  &gt; Females ;</t>
  </si>
  <si>
    <t>Australian Capital Territory ;  No job offers ;  &gt;&gt; Looked for only full-time work ;  Persons ;</t>
  </si>
  <si>
    <t>Australian Capital Territory ;  No job offers ;  &gt;&gt; Looked for only full-time work ;  &gt; Males ;</t>
  </si>
  <si>
    <t>Australian Capital Territory ;  No job offers ;  &gt;&gt; Looked for only full-time work ;  &gt; Females ;</t>
  </si>
  <si>
    <t>Australian Capital Territory ;  No job offers ;  &gt;&gt; Waiting to start a full-time job ;  Persons ;</t>
  </si>
  <si>
    <t>Australian Capital Territory ;  No job offers ;  &gt;&gt; Waiting to start a full-time job ;  &gt; Males ;</t>
  </si>
  <si>
    <t>Australian Capital Territory ;  No job offers ;  &gt;&gt; Waiting to start a full-time job ;  &gt; Females ;</t>
  </si>
  <si>
    <t>Australian Capital Territory ;  No job offers ;  &gt; Looked for part-time work ;  Persons ;</t>
  </si>
  <si>
    <t>Australian Capital Territory ;  No job offers ;  &gt; Looked for part-time work ;  &gt; Males ;</t>
  </si>
  <si>
    <t>Australian Capital Territory ;  No job offers ;  &gt; Looked for part-time work ;  &gt; Females ;</t>
  </si>
  <si>
    <t>Australian Capital Territory ;  No job offers ;  &gt;&gt; Looked for only part-time work ;  Persons ;</t>
  </si>
  <si>
    <t>Australian Capital Territory ;  No job offers ;  &gt;&gt; Looked for only part-time work ;  &gt; Males ;</t>
  </si>
  <si>
    <t>Australian Capital Territory ;  No job offers ;  &gt;&gt; Looked for only part-time work ;  &gt; Females ;</t>
  </si>
  <si>
    <t>Australian Capital Territory ;  No job offers ;  &gt;&gt; Waiting to start a part-time job ;  Persons ;</t>
  </si>
  <si>
    <t>Australian Capital Territory ;  No job offers ;  &gt;&gt; Waiting to start a part-time job ;  &gt; Males ;</t>
  </si>
  <si>
    <t>Australian Capital Territory ;  No job offers ;  &gt;&gt; Waiting to start a part-time job ;  &gt; Females ;</t>
  </si>
  <si>
    <t>Australian Capital Territory ;  One job offer ;  Unemployed total ;  Persons ;</t>
  </si>
  <si>
    <t>Australian Capital Territory ;  One job offer ;  Unemployed total ;  &gt; Males ;</t>
  </si>
  <si>
    <t>Australian Capital Territory ;  One job offer ;  Unemployed total ;  &gt; Females ;</t>
  </si>
  <si>
    <t>Australian Capital Territory ;  One job offer ;  &gt; Looked for full-time work ;  Persons ;</t>
  </si>
  <si>
    <t>Australian Capital Territory ;  One job offer ;  &gt; Looked for full-time work ;  &gt; Males ;</t>
  </si>
  <si>
    <t>Australian Capital Territory ;  One job offer ;  &gt; Looked for full-time work ;  &gt; Females ;</t>
  </si>
  <si>
    <t>Australian Capital Territory ;  One job offer ;  &gt;&gt; Looked for both full-time and part-time work ;  Persons ;</t>
  </si>
  <si>
    <t>Australian Capital Territory ;  One job offer ;  &gt;&gt; Looked for both full-time and part-time work ;  &gt; Males ;</t>
  </si>
  <si>
    <t>Australian Capital Territory ;  One job offer ;  &gt;&gt; Looked for both full-time and part-time work ;  &gt; Females ;</t>
  </si>
  <si>
    <t>Australian Capital Territory ;  One job offer ;  &gt;&gt; Looked for only full-time work ;  Persons ;</t>
  </si>
  <si>
    <t>Australian Capital Territory ;  One job offer ;  &gt;&gt; Looked for only full-time work ;  &gt; Males ;</t>
  </si>
  <si>
    <t>Australian Capital Territory ;  One job offer ;  &gt;&gt; Looked for only full-time work ;  &gt; Females ;</t>
  </si>
  <si>
    <t>Australian Capital Territory ;  One job offer ;  &gt;&gt; Waiting to start a full-time job ;  Persons ;</t>
  </si>
  <si>
    <t>Australian Capital Territory ;  One job offer ;  &gt;&gt; Waiting to start a full-time job ;  &gt; Males ;</t>
  </si>
  <si>
    <t>Australian Capital Territory ;  One job offer ;  &gt;&gt; Waiting to start a full-time job ;  &gt; Females ;</t>
  </si>
  <si>
    <t>Australian Capital Territory ;  One job offer ;  &gt; Looked for part-time work ;  Persons ;</t>
  </si>
  <si>
    <t>Australian Capital Territory ;  One job offer ;  &gt; Looked for part-time work ;  &gt; Males ;</t>
  </si>
  <si>
    <t>Australian Capital Territory ;  One job offer ;  &gt; Looked for part-time work ;  &gt; Females ;</t>
  </si>
  <si>
    <t>Australian Capital Territory ;  One job offer ;  &gt;&gt; Looked for only part-time work ;  Persons ;</t>
  </si>
  <si>
    <t>Australian Capital Territory ;  One job offer ;  &gt;&gt; Looked for only part-time work ;  &gt; Males ;</t>
  </si>
  <si>
    <t>Australian Capital Territory ;  One job offer ;  &gt;&gt; Looked for only part-time work ;  &gt; Females ;</t>
  </si>
  <si>
    <t>Australian Capital Territory ;  One job offer ;  &gt;&gt; Waiting to start a part-time job ;  Persons ;</t>
  </si>
  <si>
    <t>Australian Capital Territory ;  One job offer ;  &gt;&gt; Waiting to start a part-time job ;  &gt; Males ;</t>
  </si>
  <si>
    <t>Australian Capital Territory ;  One job offer ;  &gt;&gt; Waiting to start a part-time job ;  &gt; Females ;</t>
  </si>
  <si>
    <t>Australian Capital Territory ;  Two or more job offers ;  Unemployed total ;  Persons ;</t>
  </si>
  <si>
    <t>Australian Capital Territory ;  Two or more job offers ;  Unemployed total ;  &gt; Males ;</t>
  </si>
  <si>
    <t>Australian Capital Territory ;  Two or more job offers ;  Unemployed total ;  &gt; Females ;</t>
  </si>
  <si>
    <t>Australian Capital Territory ;  Two or more job offers ;  &gt; Looked for full-time work ;  Persons ;</t>
  </si>
  <si>
    <t>Australian Capital Territory ;  Two or more job offers ;  &gt; Looked for full-time work ;  &gt; Males ;</t>
  </si>
  <si>
    <t>Australian Capital Territory ;  Two or more job offers ;  &gt; Looked for full-time work ;  &gt; Females ;</t>
  </si>
  <si>
    <t>Australian Capital Territory ;  Two or more job offers ;  &gt;&gt; Looked for both full-time and part-time work ;  Persons ;</t>
  </si>
  <si>
    <t>Australian Capital Territory ;  Two or more job offers ;  &gt;&gt; Looked for both full-time and part-time work ;  &gt; Males ;</t>
  </si>
  <si>
    <t>Australian Capital Territory ;  Two or more job offers ;  &gt;&gt; Looked for both full-time and part-time work ;  &gt; Females ;</t>
  </si>
  <si>
    <t>Australian Capital Territory ;  Two or more job offers ;  &gt;&gt; Looked for only full-time work ;  Persons ;</t>
  </si>
  <si>
    <t>Australian Capital Territory ;  Two or more job offers ;  &gt;&gt; Looked for only full-time work ;  &gt; Males ;</t>
  </si>
  <si>
    <t>Australian Capital Territory ;  Two or more job offers ;  &gt;&gt; Looked for only full-time work ;  &gt; Females ;</t>
  </si>
  <si>
    <t>Australian Capital Territory ;  Two or more job offers ;  &gt;&gt; Waiting to start a full-time job ;  Persons ;</t>
  </si>
  <si>
    <t>Australian Capital Territory ;  Two or more job offers ;  &gt;&gt; Waiting to start a full-time job ;  &gt; Males ;</t>
  </si>
  <si>
    <t>Australian Capital Territory ;  Two or more job offers ;  &gt;&gt; Waiting to start a full-time job ;  &gt; Females ;</t>
  </si>
  <si>
    <t>Australian Capital Territory ;  Two or more job offers ;  &gt; Looked for part-time work ;  Persons ;</t>
  </si>
  <si>
    <t>Australian Capital Territory ;  Two or more job offers ;  &gt; Looked for part-time work ;  &gt; Males ;</t>
  </si>
  <si>
    <t>Australian Capital Territory ;  Two or more job offers ;  &gt; Looked for part-time work ;  &gt; Females ;</t>
  </si>
  <si>
    <t>Australian Capital Territory ;  Two or more job offers ;  &gt;&gt; Looked for only part-time work ;  Persons ;</t>
  </si>
  <si>
    <t>Australian Capital Territory ;  Two or more job offers ;  &gt;&gt; Looked for only part-time work ;  &gt; Males ;</t>
  </si>
  <si>
    <t>Australian Capital Territory ;  Two or more job offers ;  &gt;&gt; Looked for only part-time work ;  &gt; Females ;</t>
  </si>
  <si>
    <t>Australian Capital Territory ;  Two or more job offers ;  &gt;&gt; Waiting to start a part-time job ;  Persons ;</t>
  </si>
  <si>
    <t>Australian Capital Territory ;  Two or more job offers ;  &gt;&gt; Waiting to start a part-time job ;  &gt; Males ;</t>
  </si>
  <si>
    <t>Australian Capital Territory ;  Two or more job offers ;  &gt;&gt; Waiting to start a part-time job ;  &gt; Females ;</t>
  </si>
  <si>
    <t>Australian Capital Territory ;  Had worked before ;  Unemployed total ;  Persons ;</t>
  </si>
  <si>
    <t>Australian Capital Territory ;  Had worked before ;  Unemployed total ;  &gt; Males ;</t>
  </si>
  <si>
    <t>Australian Capital Territory ;  Had worked before ;  Unemployed total ;  &gt; Females ;</t>
  </si>
  <si>
    <t>Australian Capital Territory ;  Had worked before ;  &gt; Looked for full-time work ;  Persons ;</t>
  </si>
  <si>
    <t>Australian Capital Territory ;  Had worked before ;  &gt; Looked for full-time work ;  &gt; Males ;</t>
  </si>
  <si>
    <t>Australian Capital Territory ;  Had worked before ;  &gt; Looked for full-time work ;  &gt; Females ;</t>
  </si>
  <si>
    <t>Australian Capital Territory ;  Had worked before ;  &gt;&gt; Looked for both full-time and part-time work ;  Persons ;</t>
  </si>
  <si>
    <t>Australian Capital Territory ;  Had worked before ;  &gt;&gt; Looked for both full-time and part-time work ;  &gt; Males ;</t>
  </si>
  <si>
    <t>Australian Capital Territory ;  Had worked before ;  &gt;&gt; Looked for both full-time and part-time work ;  &gt; Females ;</t>
  </si>
  <si>
    <t>Australian Capital Territory ;  Had worked before ;  &gt;&gt; Looked for only full-time work ;  Persons ;</t>
  </si>
  <si>
    <t>Australian Capital Territory ;  Had worked before ;  &gt;&gt; Looked for only full-time work ;  &gt; Males ;</t>
  </si>
  <si>
    <t>Australian Capital Territory ;  Had worked before ;  &gt;&gt; Looked for only full-time work ;  &gt; Females ;</t>
  </si>
  <si>
    <t>Australian Capital Territory ;  Had worked before ;  &gt;&gt; Waiting to start a full-time job ;  Persons ;</t>
  </si>
  <si>
    <t>Australian Capital Territory ;  Had worked before ;  &gt;&gt; Waiting to start a full-time job ;  &gt; Males ;</t>
  </si>
  <si>
    <t>Australian Capital Territory ;  Had worked before ;  &gt;&gt; Waiting to start a full-time job ;  &gt; Females ;</t>
  </si>
  <si>
    <t>Australian Capital Territory ;  Had worked before ;  &gt; Looked for part-time work ;  Persons ;</t>
  </si>
  <si>
    <t>Australian Capital Territory ;  Had worked before ;  &gt; Looked for part-time work ;  &gt; Males ;</t>
  </si>
  <si>
    <t>Australian Capital Territory ;  Had worked before ;  &gt; Looked for part-time work ;  &gt; Females ;</t>
  </si>
  <si>
    <t>Australian Capital Territory ;  Had worked before ;  &gt;&gt; Looked for only part-time work ;  Persons ;</t>
  </si>
  <si>
    <t>Australian Capital Territory ;  Had worked before ;  &gt;&gt; Looked for only part-time work ;  &gt; Males ;</t>
  </si>
  <si>
    <t>Australian Capital Territory ;  Had worked before ;  &gt;&gt; Looked for only part-time work ;  &gt; Females ;</t>
  </si>
  <si>
    <t>Australian Capital Territory ;  Had worked before ;  &gt;&gt; Waiting to start a part-time job ;  Persons ;</t>
  </si>
  <si>
    <t>A126005722F</t>
  </si>
  <si>
    <t>A126067930C</t>
  </si>
  <si>
    <t>A126036826A</t>
  </si>
  <si>
    <t>A126004426V</t>
  </si>
  <si>
    <t>A126066634T</t>
  </si>
  <si>
    <t>A126035530W</t>
  </si>
  <si>
    <t>A126003778F</t>
  </si>
  <si>
    <t>A126065986C</t>
  </si>
  <si>
    <t>A126034882J</t>
  </si>
  <si>
    <t>A126002482A</t>
  </si>
  <si>
    <t>A126064690X</t>
  </si>
  <si>
    <t>A126033586W</t>
  </si>
  <si>
    <t>A126001818A</t>
  </si>
  <si>
    <t>A126064026A</t>
  </si>
  <si>
    <t>A126032922C</t>
  </si>
  <si>
    <t>A126006354F</t>
  </si>
  <si>
    <t>A126068562C</t>
  </si>
  <si>
    <t>A126037458A</t>
  </si>
  <si>
    <t>A126005058V</t>
  </si>
  <si>
    <t>A126067266T</t>
  </si>
  <si>
    <t>A126036162W</t>
  </si>
  <si>
    <t>A126003114R</t>
  </si>
  <si>
    <t>A126065322L</t>
  </si>
  <si>
    <t>A126034218K</t>
  </si>
  <si>
    <t>A126005706F</t>
  </si>
  <si>
    <t>A126067914C</t>
  </si>
  <si>
    <t>A126036810J</t>
  </si>
  <si>
    <t>A126004410A</t>
  </si>
  <si>
    <t>A126066618T</t>
  </si>
  <si>
    <t>A126035514W</t>
  </si>
  <si>
    <t>A126003762L</t>
  </si>
  <si>
    <t>A126065970K</t>
  </si>
  <si>
    <t>A126034866J</t>
  </si>
  <si>
    <t>A126002466A</t>
  </si>
  <si>
    <t>A126064674X</t>
  </si>
  <si>
    <t>A126033570C</t>
  </si>
  <si>
    <t>A126001822T</t>
  </si>
  <si>
    <t>A126064030T</t>
  </si>
  <si>
    <t>A126032926L</t>
  </si>
  <si>
    <t>A126006358R</t>
  </si>
  <si>
    <t>A126068566L</t>
  </si>
  <si>
    <t>A126037462T</t>
  </si>
  <si>
    <t>A126005062K</t>
  </si>
  <si>
    <t>A126067270J</t>
  </si>
  <si>
    <t>A126036166F</t>
  </si>
  <si>
    <t>A126003118X</t>
  </si>
  <si>
    <t>A126065326W</t>
  </si>
  <si>
    <t>A126034222A</t>
  </si>
  <si>
    <t>A126005710W</t>
  </si>
  <si>
    <t>A126067918L</t>
  </si>
  <si>
    <t>A126036814T</t>
  </si>
  <si>
    <t>A126004414K</t>
  </si>
  <si>
    <t>A126066622J</t>
  </si>
  <si>
    <t>A126035518F</t>
  </si>
  <si>
    <t>A126003766W</t>
  </si>
  <si>
    <t>A126065974V</t>
  </si>
  <si>
    <t>A126034870X</t>
  </si>
  <si>
    <t>A126002470T</t>
  </si>
  <si>
    <t>A126064678J</t>
  </si>
  <si>
    <t>A126033574L</t>
  </si>
  <si>
    <t>A126001850A</t>
  </si>
  <si>
    <t>A126064058V</t>
  </si>
  <si>
    <t>A126032954W</t>
  </si>
  <si>
    <t>A126006386X</t>
  </si>
  <si>
    <t>A126068594W</t>
  </si>
  <si>
    <t>A126037490A</t>
  </si>
  <si>
    <t>A126005090V</t>
  </si>
  <si>
    <t>A126067298K</t>
  </si>
  <si>
    <t>A126036194R</t>
  </si>
  <si>
    <t>A126003146J</t>
  </si>
  <si>
    <t>A126065354F</t>
  </si>
  <si>
    <t>A126034250K</t>
  </si>
  <si>
    <t>A126005738X</t>
  </si>
  <si>
    <t>A126067946W</t>
  </si>
  <si>
    <t>A126036842A</t>
  </si>
  <si>
    <t>A126004442V</t>
  </si>
  <si>
    <t>A126066650T</t>
  </si>
  <si>
    <t>A126035546R</t>
  </si>
  <si>
    <t>A126003794F</t>
  </si>
  <si>
    <t>A126066002V</t>
  </si>
  <si>
    <t>A126034898A</t>
  </si>
  <si>
    <t>A126002498V</t>
  </si>
  <si>
    <t>A126064706F</t>
  </si>
  <si>
    <t>A126033602K</t>
  </si>
  <si>
    <t>A126001826A</t>
  </si>
  <si>
    <t>A126064034A</t>
  </si>
  <si>
    <t>A126032930C</t>
  </si>
  <si>
    <t>A126006362F</t>
  </si>
  <si>
    <t>A126068570C</t>
  </si>
  <si>
    <t>A126037466A</t>
  </si>
  <si>
    <t>A126005066V</t>
  </si>
  <si>
    <t>A126067274T</t>
  </si>
  <si>
    <t>A126036170W</t>
  </si>
  <si>
    <t>A126003122R</t>
  </si>
  <si>
    <t>A126065330L</t>
  </si>
  <si>
    <t>A126034226K</t>
  </si>
  <si>
    <t>A126005714F</t>
  </si>
  <si>
    <t>A126067922C</t>
  </si>
  <si>
    <t>A126036818A</t>
  </si>
  <si>
    <t>A126004418V</t>
  </si>
  <si>
    <t>A126066626T</t>
  </si>
  <si>
    <t>A126035522W</t>
  </si>
  <si>
    <t>A126003770L</t>
  </si>
  <si>
    <t>A126065978C</t>
  </si>
  <si>
    <t>A126034874J</t>
  </si>
  <si>
    <t>A126002474A</t>
  </si>
  <si>
    <t>A126064682X</t>
  </si>
  <si>
    <t>A126033578W</t>
  </si>
  <si>
    <t>A126001854K</t>
  </si>
  <si>
    <t>A126064062K</t>
  </si>
  <si>
    <t>A126032958F</t>
  </si>
  <si>
    <t>A126006390R</t>
  </si>
  <si>
    <t>A126068598F</t>
  </si>
  <si>
    <t>A126037494K</t>
  </si>
  <si>
    <t>A126005094C</t>
  </si>
  <si>
    <t>A126067302R</t>
  </si>
  <si>
    <t>A126036198X</t>
  </si>
  <si>
    <t>A126003150X</t>
  </si>
  <si>
    <t>A126065358R</t>
  </si>
  <si>
    <t>A126034254V</t>
  </si>
  <si>
    <t>A126005742R</t>
  </si>
  <si>
    <t>A126067950L</t>
  </si>
  <si>
    <t>A126036846K</t>
  </si>
  <si>
    <t>A126004446C</t>
  </si>
  <si>
    <t>A126066654A</t>
  </si>
  <si>
    <t>A126035550F</t>
  </si>
  <si>
    <t>A126003798R</t>
  </si>
  <si>
    <t>A126066006C</t>
  </si>
  <si>
    <t>A126034902F</t>
  </si>
  <si>
    <t>A126002502X</t>
  </si>
  <si>
    <t>A126064710W</t>
  </si>
  <si>
    <t>A126033606V</t>
  </si>
  <si>
    <t>A126001570J</t>
  </si>
  <si>
    <t>A126063778X</t>
  </si>
  <si>
    <t>A126032674C</t>
  </si>
  <si>
    <t>A126006106V</t>
  </si>
  <si>
    <t>A126068314T</t>
  </si>
  <si>
    <t>A126037210W</t>
  </si>
  <si>
    <t>A126004810L</t>
  </si>
  <si>
    <t>A126067018F</t>
  </si>
  <si>
    <t>A126035914J</t>
  </si>
  <si>
    <t>A126002866L</t>
  </si>
  <si>
    <t>A126065074L</t>
  </si>
  <si>
    <t>A126033970R</t>
  </si>
  <si>
    <t>A126005458F</t>
  </si>
  <si>
    <t>A126067666C</t>
  </si>
  <si>
    <t>A126036562J</t>
  </si>
  <si>
    <t>A126004162A</t>
  </si>
  <si>
    <t>A126066370X</t>
  </si>
  <si>
    <t>A126035266W</t>
  </si>
  <si>
    <t>A126003514A</t>
  </si>
  <si>
    <t>A126065722X</t>
  </si>
  <si>
    <t>A126034618W</t>
  </si>
  <si>
    <t>A126002218R</t>
  </si>
  <si>
    <t>A126064426L</t>
  </si>
  <si>
    <t>A126033322T</t>
  </si>
  <si>
    <t>A126001582T</t>
  </si>
  <si>
    <t>A126063790R</t>
  </si>
  <si>
    <t>A126032686L</t>
  </si>
  <si>
    <t>A126006118C</t>
  </si>
  <si>
    <t>A126068326A</t>
  </si>
  <si>
    <t>A126037222F</t>
  </si>
  <si>
    <t>A126004822W</t>
  </si>
  <si>
    <t>A126067030W</t>
  </si>
  <si>
    <t>A126035926T</t>
  </si>
  <si>
    <t>A126002878W</t>
  </si>
  <si>
    <t>A126065086W</t>
  </si>
  <si>
    <t>A126033982X</t>
  </si>
  <si>
    <t>A126005470W</t>
  </si>
  <si>
    <t>A126067678L</t>
  </si>
  <si>
    <t>A126036574T</t>
  </si>
  <si>
    <t>A126004174K</t>
  </si>
  <si>
    <t>A126066382J</t>
  </si>
  <si>
    <t>A126035278F</t>
  </si>
  <si>
    <t>A126003526K</t>
  </si>
  <si>
    <t>A126065734J</t>
  </si>
  <si>
    <t>A126034630L</t>
  </si>
  <si>
    <t>A126002230F</t>
  </si>
  <si>
    <t>A126064438W</t>
  </si>
  <si>
    <t>A126033334A</t>
  </si>
  <si>
    <t>A126001550X</t>
  </si>
  <si>
    <t>A126063758R</t>
  </si>
  <si>
    <t>A126032654V</t>
  </si>
  <si>
    <t>A126006086W</t>
  </si>
  <si>
    <t>A126068294V</t>
  </si>
  <si>
    <t>A126037190X</t>
  </si>
  <si>
    <t>A126004790R</t>
  </si>
  <si>
    <t>A126066998F</t>
  </si>
  <si>
    <t>A126035894K</t>
  </si>
  <si>
    <t>A126002846C</t>
  </si>
  <si>
    <t>A126065054C</t>
  </si>
  <si>
    <t>A126033950F</t>
  </si>
  <si>
    <t>A126005438W</t>
  </si>
  <si>
    <t>A126067646V</t>
  </si>
  <si>
    <t>A126036542X</t>
  </si>
  <si>
    <t>A126004142T</t>
  </si>
  <si>
    <t>A126066350R</t>
  </si>
  <si>
    <t>A126035246L</t>
  </si>
  <si>
    <t>A126003494C</t>
  </si>
  <si>
    <t>A126065702R</t>
  </si>
  <si>
    <t>A126034598X</t>
  </si>
  <si>
    <t>A126002198T</t>
  </si>
  <si>
    <t>A126064406C</t>
  </si>
  <si>
    <t>A126033302J</t>
  </si>
  <si>
    <t>A126001586A</t>
  </si>
  <si>
    <t>A126063794X</t>
  </si>
  <si>
    <t>A126032690C</t>
  </si>
  <si>
    <t>A126006122V</t>
  </si>
  <si>
    <t>A126068330T</t>
  </si>
  <si>
    <t>A126037226R</t>
  </si>
  <si>
    <t>A126004826F</t>
  </si>
  <si>
    <t>A126067034F</t>
  </si>
  <si>
    <t>A126035930J</t>
  </si>
  <si>
    <t>A126002882L</t>
  </si>
  <si>
    <t>A126065090L</t>
  </si>
  <si>
    <t>A126033986J</t>
  </si>
  <si>
    <t>A126005474F</t>
  </si>
  <si>
    <t>A126067682C</t>
  </si>
  <si>
    <t>A126036578A</t>
  </si>
  <si>
    <t>A126004178V</t>
  </si>
  <si>
    <t>A126066386T</t>
  </si>
  <si>
    <t>A126035282W</t>
  </si>
  <si>
    <t>A126003530A</t>
  </si>
  <si>
    <t>A126065738T</t>
  </si>
  <si>
    <t>A126034634W</t>
  </si>
  <si>
    <t>A126002234R</t>
  </si>
  <si>
    <t>A126064442L</t>
  </si>
  <si>
    <t>A126033338K</t>
  </si>
  <si>
    <t>A126001590T</t>
  </si>
  <si>
    <t>A126063798J</t>
  </si>
  <si>
    <t>A126032694L</t>
  </si>
  <si>
    <t>A126006126C</t>
  </si>
  <si>
    <t>A126068334A</t>
  </si>
  <si>
    <t>A126037230F</t>
  </si>
  <si>
    <t>A126004830W</t>
  </si>
  <si>
    <t>A126067038R</t>
  </si>
  <si>
    <t>A126035934T</t>
  </si>
  <si>
    <t>A126002886W</t>
  </si>
  <si>
    <t>A126065094W</t>
  </si>
  <si>
    <t>A126033990X</t>
  </si>
  <si>
    <t>A126005478R</t>
  </si>
  <si>
    <t>A126067686L</t>
  </si>
  <si>
    <t>A126036582T</t>
  </si>
  <si>
    <t>A126004182K</t>
  </si>
  <si>
    <t>A126066390J</t>
  </si>
  <si>
    <t>A126035286F</t>
  </si>
  <si>
    <t>A126003534K</t>
  </si>
  <si>
    <t>A126065742J</t>
  </si>
  <si>
    <t>A126034638F</t>
  </si>
  <si>
    <t>A126002238X</t>
  </si>
  <si>
    <t>Australian Capital Territory ;  Had worked before ;  &gt;&gt; Waiting to start a part-time job ;  &gt; Males ;</t>
  </si>
  <si>
    <t>Australian Capital Territory ;  Had worked before ;  &gt;&gt; Waiting to start a part-time job ;  &gt; Females ;</t>
  </si>
  <si>
    <t>Australian Capital Territory ;  &gt; Waiting to start or return to a job already obtained ;  Unemployed total ;  Persons ;</t>
  </si>
  <si>
    <t>Australian Capital Territory ;  &gt; Waiting to start or return to a job already obtained ;  Unemployed total ;  &gt; Males ;</t>
  </si>
  <si>
    <t>Australian Capital Territory ;  &gt; Waiting to start or return to a job already obtained ;  Unemployed total ;  &gt; Females ;</t>
  </si>
  <si>
    <t>Australian Capital Territory ;  &gt; Waiting to start or return to a job already obtained ;  &gt; Looked for full-time work ;  Persons ;</t>
  </si>
  <si>
    <t>Australian Capital Territory ;  &gt; Waiting to start or return to a job already obtained ;  &gt; Looked for full-time work ;  &gt; Males ;</t>
  </si>
  <si>
    <t>Australian Capital Territory ;  &gt; Waiting to start or return to a job already obtained ;  &gt; Looked for full-time work ;  &gt; Females ;</t>
  </si>
  <si>
    <t>Australian Capital Territory ;  &gt; Waiting to start or return to a job already obtained ;  &gt;&gt; Looked for both full-time and part-time work ;  Persons ;</t>
  </si>
  <si>
    <t>Australian Capital Territory ;  &gt; Waiting to start or return to a job already obtained ;  &gt;&gt; Looked for both full-time and part-time work ;  &gt; Males ;</t>
  </si>
  <si>
    <t>Australian Capital Territory ;  &gt; Waiting to start or return to a job already obtained ;  &gt;&gt; Looked for both full-time and part-time work ;  &gt; Females ;</t>
  </si>
  <si>
    <t>Australian Capital Territory ;  &gt; Waiting to start or return to a job already obtained ;  &gt;&gt; Looked for only full-time work ;  Persons ;</t>
  </si>
  <si>
    <t>Australian Capital Territory ;  &gt; Waiting to start or return to a job already obtained ;  &gt;&gt; Looked for only full-time work ;  &gt; Males ;</t>
  </si>
  <si>
    <t>Australian Capital Territory ;  &gt; Waiting to start or return to a job already obtained ;  &gt;&gt; Looked for only full-time work ;  &gt; Females ;</t>
  </si>
  <si>
    <t>Australian Capital Territory ;  &gt; Waiting to start or return to a job already obtained ;  &gt;&gt; Waiting to start a full-time job ;  Persons ;</t>
  </si>
  <si>
    <t>Australian Capital Territory ;  &gt; Waiting to start or return to a job already obtained ;  &gt;&gt; Waiting to start a full-time job ;  &gt; Males ;</t>
  </si>
  <si>
    <t>Australian Capital Territory ;  &gt; Waiting to start or return to a job already obtained ;  &gt;&gt; Waiting to start a full-time job ;  &gt; Females ;</t>
  </si>
  <si>
    <t>Australian Capital Territory ;  &gt; Waiting to start or return to a job already obtained ;  &gt; Looked for part-time work ;  Persons ;</t>
  </si>
  <si>
    <t>Australian Capital Territory ;  &gt; Waiting to start or return to a job already obtained ;  &gt; Looked for part-time work ;  &gt; Males ;</t>
  </si>
  <si>
    <t>Australian Capital Territory ;  &gt; Waiting to start or return to a job already obtained ;  &gt; Looked for part-time work ;  &gt; Females ;</t>
  </si>
  <si>
    <t>Australian Capital Territory ;  &gt; Waiting to start or return to a job already obtained ;  &gt;&gt; Looked for only part-time work ;  Persons ;</t>
  </si>
  <si>
    <t>Australian Capital Territory ;  &gt; Waiting to start or return to a job already obtained ;  &gt;&gt; Looked for only part-time work ;  &gt; Males ;</t>
  </si>
  <si>
    <t>Australian Capital Territory ;  &gt; Waiting to start or return to a job already obtained ;  &gt;&gt; Looked for only part-time work ;  &gt; Females ;</t>
  </si>
  <si>
    <t>Australian Capital Territory ;  &gt; Waiting to start or return to a job already obtained ;  &gt;&gt; Waiting to start a part-time job ;  Persons ;</t>
  </si>
  <si>
    <t>Australian Capital Territory ;  &gt; Waiting to start or return to a job already obtained ;  &gt;&gt; Waiting to start a part-time job ;  &gt; Males ;</t>
  </si>
  <si>
    <t>Australian Capital Territory ;  &gt; Waiting to start or return to a job already obtained ;  &gt;&gt; Waiting to start a part-time job ;  &gt; Females ;</t>
  </si>
  <si>
    <t>Australian Capital Territory ;  &gt; Last worked less than 2 years ago ;  Unemployed total ;  Persons ;</t>
  </si>
  <si>
    <t>Australian Capital Territory ;  &gt; Last worked less than 2 years ago ;  Unemployed total ;  &gt; Males ;</t>
  </si>
  <si>
    <t>Australian Capital Territory ;  &gt; Last worked less than 2 years ago ;  Unemployed total ;  &gt; Females ;</t>
  </si>
  <si>
    <t>Australian Capital Territory ;  &gt; Last worked less than 2 years ago ;  &gt; Looked for full-time work ;  Persons ;</t>
  </si>
  <si>
    <t>Australian Capital Territory ;  &gt; Last worked less than 2 years ago ;  &gt; Looked for full-time work ;  &gt; Males ;</t>
  </si>
  <si>
    <t>Australian Capital Territory ;  &gt; Last worked less than 2 years ago ;  &gt; Looked for full-time work ;  &gt; Females ;</t>
  </si>
  <si>
    <t>Australian Capital Territory ;  &gt; Last worked less than 2 years ago ;  &gt;&gt; Looked for both full-time and part-time work ;  Persons ;</t>
  </si>
  <si>
    <t>Australian Capital Territory ;  &gt; Last worked less than 2 years ago ;  &gt;&gt; Looked for both full-time and part-time work ;  &gt; Males ;</t>
  </si>
  <si>
    <t>Australian Capital Territory ;  &gt; Last worked less than 2 years ago ;  &gt;&gt; Looked for both full-time and part-time work ;  &gt; Females ;</t>
  </si>
  <si>
    <t>Australian Capital Territory ;  &gt; Last worked less than 2 years ago ;  &gt;&gt; Looked for only full-time work ;  Persons ;</t>
  </si>
  <si>
    <t>Australian Capital Territory ;  &gt; Last worked less than 2 years ago ;  &gt;&gt; Looked for only full-time work ;  &gt; Males ;</t>
  </si>
  <si>
    <t>Australian Capital Territory ;  &gt; Last worked less than 2 years ago ;  &gt;&gt; Looked for only full-time work ;  &gt; Females ;</t>
  </si>
  <si>
    <t>Australian Capital Territory ;  &gt; Last worked less than 2 years ago ;  &gt; Looked for part-time work ;  Persons ;</t>
  </si>
  <si>
    <t>Australian Capital Territory ;  &gt; Last worked less than 2 years ago ;  &gt; Looked for part-time work ;  &gt; Males ;</t>
  </si>
  <si>
    <t>Australian Capital Territory ;  &gt; Last worked less than 2 years ago ;  &gt; Looked for part-time work ;  &gt; Females ;</t>
  </si>
  <si>
    <t>Australian Capital Territory ;  &gt; Last worked less than 2 years ago ;  &gt;&gt; Looked for only part-time work ;  Persons ;</t>
  </si>
  <si>
    <t>Australian Capital Territory ;  &gt; Last worked less than 2 years ago ;  &gt;&gt; Looked for only part-time work ;  &gt; Males ;</t>
  </si>
  <si>
    <t>Australian Capital Territory ;  &gt; Last worked less than 2 years ago ;  &gt;&gt; Looked for only part-time work ;  &gt; Females ;</t>
  </si>
  <si>
    <t>Australian Capital Territory ;  &gt; Last worked 2 years or more ago ;  Unemployed total ;  Persons ;</t>
  </si>
  <si>
    <t>Australian Capital Territory ;  &gt; Last worked 2 years or more ago ;  Unemployed total ;  &gt; Males ;</t>
  </si>
  <si>
    <t>Australian Capital Territory ;  &gt; Last worked 2 years or more ago ;  Unemployed total ;  &gt; Females ;</t>
  </si>
  <si>
    <t>Australian Capital Territory ;  &gt; Last worked 2 years or more ago ;  &gt; Looked for full-time work ;  Persons ;</t>
  </si>
  <si>
    <t>Australian Capital Territory ;  &gt; Last worked 2 years or more ago ;  &gt; Looked for full-time work ;  &gt; Males ;</t>
  </si>
  <si>
    <t>Australian Capital Territory ;  &gt; Last worked 2 years or more ago ;  &gt; Looked for full-time work ;  &gt; Females ;</t>
  </si>
  <si>
    <t>Australian Capital Territory ;  &gt; Last worked 2 years or more ago ;  &gt;&gt; Looked for both full-time and part-time work ;  Persons ;</t>
  </si>
  <si>
    <t>Australian Capital Territory ;  &gt; Last worked 2 years or more ago ;  &gt;&gt; Looked for both full-time and part-time work ;  &gt; Males ;</t>
  </si>
  <si>
    <t>Australian Capital Territory ;  &gt; Last worked 2 years or more ago ;  &gt;&gt; Looked for both full-time and part-time work ;  &gt; Females ;</t>
  </si>
  <si>
    <t>Australian Capital Territory ;  &gt; Last worked 2 years or more ago ;  &gt;&gt; Looked for only full-time work ;  Persons ;</t>
  </si>
  <si>
    <t>Australian Capital Territory ;  &gt; Last worked 2 years or more ago ;  &gt;&gt; Looked for only full-time work ;  &gt; Males ;</t>
  </si>
  <si>
    <t>Australian Capital Territory ;  &gt; Last worked 2 years or more ago ;  &gt;&gt; Looked for only full-time work ;  &gt; Females ;</t>
  </si>
  <si>
    <t>Australian Capital Territory ;  &gt; Last worked 2 years or more ago ;  &gt; Looked for part-time work ;  Persons ;</t>
  </si>
  <si>
    <t>Australian Capital Territory ;  &gt; Last worked 2 years or more ago ;  &gt; Looked for part-time work ;  &gt; Males ;</t>
  </si>
  <si>
    <t>Australian Capital Territory ;  &gt; Last worked 2 years or more ago ;  &gt; Looked for part-time work ;  &gt; Females ;</t>
  </si>
  <si>
    <t>Australian Capital Territory ;  &gt; Last worked 2 years or more ago ;  &gt;&gt; Looked for only part-time work ;  Persons ;</t>
  </si>
  <si>
    <t>Australian Capital Territory ;  &gt; Last worked 2 years or more ago ;  &gt;&gt; Looked for only part-time work ;  &gt; Males ;</t>
  </si>
  <si>
    <t>Australian Capital Territory ;  &gt; Last worked 2 years or more ago ;  &gt;&gt; Looked for only part-time work ;  &gt; Females ;</t>
  </si>
  <si>
    <t>Australian Capital Territory ;  Had never worked before ;  Unemployed total ;  Persons ;</t>
  </si>
  <si>
    <t>Australian Capital Territory ;  Had never worked before ;  Unemployed total ;  &gt; Males ;</t>
  </si>
  <si>
    <t>Australian Capital Territory ;  Had never worked before ;  Unemployed total ;  &gt; Females ;</t>
  </si>
  <si>
    <t>Australian Capital Territory ;  Had never worked before ;  &gt; Looked for full-time work ;  Persons ;</t>
  </si>
  <si>
    <t>Australian Capital Territory ;  Had never worked before ;  &gt; Looked for full-time work ;  &gt; Males ;</t>
  </si>
  <si>
    <t>Australian Capital Territory ;  Had never worked before ;  &gt; Looked for full-time work ;  &gt; Females ;</t>
  </si>
  <si>
    <t>Australian Capital Territory ;  Had never worked before ;  &gt;&gt; Looked for both full-time and part-time work ;  Persons ;</t>
  </si>
  <si>
    <t>Australian Capital Territory ;  Had never worked before ;  &gt;&gt; Looked for both full-time and part-time work ;  &gt; Males ;</t>
  </si>
  <si>
    <t>Australian Capital Territory ;  Had never worked before ;  &gt;&gt; Looked for both full-time and part-time work ;  &gt; Females ;</t>
  </si>
  <si>
    <t>Australian Capital Territory ;  Had never worked before ;  &gt;&gt; Looked for only full-time work ;  Persons ;</t>
  </si>
  <si>
    <t>Australian Capital Territory ;  Had never worked before ;  &gt;&gt; Looked for only full-time work ;  &gt; Males ;</t>
  </si>
  <si>
    <t>Australian Capital Territory ;  Had never worked before ;  &gt;&gt; Looked for only full-time work ;  &gt; Females ;</t>
  </si>
  <si>
    <t>Australian Capital Territory ;  Had never worked before ;  &gt;&gt; Waiting to start a full-time job ;  Persons ;</t>
  </si>
  <si>
    <t>Australian Capital Territory ;  Had never worked before ;  &gt;&gt; Waiting to start a full-time job ;  &gt; Males ;</t>
  </si>
  <si>
    <t>Australian Capital Territory ;  Had never worked before ;  &gt;&gt; Waiting to start a full-time job ;  &gt; Females ;</t>
  </si>
  <si>
    <t>Australian Capital Territory ;  Had never worked before ;  &gt; Looked for part-time work ;  Persons ;</t>
  </si>
  <si>
    <t>Australian Capital Territory ;  Had never worked before ;  &gt; Looked for part-time work ;  &gt; Males ;</t>
  </si>
  <si>
    <t>Australian Capital Territory ;  Had never worked before ;  &gt; Looked for part-time work ;  &gt; Females ;</t>
  </si>
  <si>
    <t>Australian Capital Territory ;  Had never worked before ;  &gt;&gt; Looked for only part-time work ;  Persons ;</t>
  </si>
  <si>
    <t>Australian Capital Territory ;  Had never worked before ;  &gt;&gt; Looked for only part-time work ;  &gt; Males ;</t>
  </si>
  <si>
    <t>Australian Capital Territory ;  Had never worked before ;  &gt;&gt; Looked for only part-time work ;  &gt; Females ;</t>
  </si>
  <si>
    <t>Australian Capital Territory ;  Had never worked before ;  &gt;&gt; Waiting to start a part-time job ;  Persons ;</t>
  </si>
  <si>
    <t>Australian Capital Territory ;  Had never worked before ;  &gt;&gt; Waiting to start a part-time job ;  &gt; Males ;</t>
  </si>
  <si>
    <t>Australian Capital Territory ;  Had never worked before ;  &gt;&gt; Waiting to start a part-time job ;  &gt; Females ;</t>
  </si>
  <si>
    <t>Australian Capital Territory ;  &gt; Waiting to start first job already obtained ;  Unemployed total ;  Persons ;</t>
  </si>
  <si>
    <t>Australian Capital Territory ;  &gt; Waiting to start first job already obtained ;  Unemployed total ;  &gt; Males ;</t>
  </si>
  <si>
    <t>Australian Capital Territory ;  &gt; Waiting to start first job already obtained ;  Unemployed total ;  &gt; Females ;</t>
  </si>
  <si>
    <t>Australian Capital Territory ;  &gt; Waiting to start first job already obtained ;  &gt; Looked for full-time work ;  Persons ;</t>
  </si>
  <si>
    <t>Australian Capital Territory ;  &gt; Waiting to start first job already obtained ;  &gt; Looked for full-time work ;  &gt; Males ;</t>
  </si>
  <si>
    <t>Australian Capital Territory ;  &gt; Waiting to start first job already obtained ;  &gt; Looked for full-time work ;  &gt; Females ;</t>
  </si>
  <si>
    <t>Australian Capital Territory ;  &gt; Waiting to start first job already obtained ;  &gt;&gt; Looked for both full-time and part-time work ;  Persons ;</t>
  </si>
  <si>
    <t>Australian Capital Territory ;  &gt; Waiting to start first job already obtained ;  &gt;&gt; Looked for both full-time and part-time work ;  &gt; Males ;</t>
  </si>
  <si>
    <t>Australian Capital Territory ;  &gt; Waiting to start first job already obtained ;  &gt;&gt; Looked for both full-time and part-time work ;  &gt; Females ;</t>
  </si>
  <si>
    <t>Australian Capital Territory ;  &gt; Waiting to start first job already obtained ;  &gt;&gt; Looked for only full-time work ;  Persons ;</t>
  </si>
  <si>
    <t>Australian Capital Territory ;  &gt; Waiting to start first job already obtained ;  &gt;&gt; Looked for only full-time work ;  &gt; Males ;</t>
  </si>
  <si>
    <t>Australian Capital Territory ;  &gt; Waiting to start first job already obtained ;  &gt;&gt; Looked for only full-time work ;  &gt; Females ;</t>
  </si>
  <si>
    <t>Australian Capital Territory ;  &gt; Waiting to start first job already obtained ;  &gt;&gt; Waiting to start a full-time job ;  Persons ;</t>
  </si>
  <si>
    <t>Australian Capital Territory ;  &gt; Waiting to start first job already obtained ;  &gt;&gt; Waiting to start a full-time job ;  &gt; Males ;</t>
  </si>
  <si>
    <t>Australian Capital Territory ;  &gt; Waiting to start first job already obtained ;  &gt;&gt; Waiting to start a full-time job ;  &gt; Females ;</t>
  </si>
  <si>
    <t>Australian Capital Territory ;  &gt; Waiting to start first job already obtained ;  &gt; Looked for part-time work ;  Persons ;</t>
  </si>
  <si>
    <t>Australian Capital Territory ;  &gt; Waiting to start first job already obtained ;  &gt; Looked for part-time work ;  &gt; Males ;</t>
  </si>
  <si>
    <t>Australian Capital Territory ;  &gt; Waiting to start first job already obtained ;  &gt; Looked for part-time work ;  &gt; Females ;</t>
  </si>
  <si>
    <t>Australian Capital Territory ;  &gt; Waiting to start first job already obtained ;  &gt;&gt; Looked for only part-time work ;  Persons ;</t>
  </si>
  <si>
    <t>Australian Capital Territory ;  &gt; Waiting to start first job already obtained ;  &gt;&gt; Looked for only part-time work ;  &gt; Males ;</t>
  </si>
  <si>
    <t>Australian Capital Territory ;  &gt; Waiting to start first job already obtained ;  &gt;&gt; Looked for only part-time work ;  &gt; Females ;</t>
  </si>
  <si>
    <t>Australian Capital Territory ;  &gt; Waiting to start first job already obtained ;  &gt;&gt; Waiting to start a part-time job ;  Persons ;</t>
  </si>
  <si>
    <t>Australian Capital Territory ;  &gt; Waiting to start first job already obtained ;  &gt;&gt; Waiting to start a part-time job ;  &gt; Males ;</t>
  </si>
  <si>
    <t>Australian Capital Territory ;  &gt; Waiting to start first job already obtained ;  &gt;&gt; Waiting to start a part-time job ;  &gt; Females ;</t>
  </si>
  <si>
    <t>Australian Capital Territory ;  &gt; Looking for first job ;  Unemployed total ;  Persons ;</t>
  </si>
  <si>
    <t>Australian Capital Territory ;  &gt; Looking for first job ;  Unemployed total ;  &gt; Males ;</t>
  </si>
  <si>
    <t>Australian Capital Territory ;  &gt; Looking for first job ;  Unemployed total ;  &gt; Females ;</t>
  </si>
  <si>
    <t>Australian Capital Territory ;  &gt; Looking for first job ;  &gt; Looked for full-time work ;  Persons ;</t>
  </si>
  <si>
    <t>Australian Capital Territory ;  &gt; Looking for first job ;  &gt; Looked for full-time work ;  &gt; Males ;</t>
  </si>
  <si>
    <t>Australian Capital Territory ;  &gt; Looking for first job ;  &gt; Looked for full-time work ;  &gt; Females ;</t>
  </si>
  <si>
    <t>Australian Capital Territory ;  &gt; Looking for first job ;  &gt;&gt; Looked for both full-time and part-time work ;  Persons ;</t>
  </si>
  <si>
    <t>Australian Capital Territory ;  &gt; Looking for first job ;  &gt;&gt; Looked for both full-time and part-time work ;  &gt; Males ;</t>
  </si>
  <si>
    <t>Australian Capital Territory ;  &gt; Looking for first job ;  &gt;&gt; Looked for both full-time and part-time work ;  &gt; Females ;</t>
  </si>
  <si>
    <t>Australian Capital Territory ;  &gt; Looking for first job ;  &gt;&gt; Looked for only full-time work ;  Persons ;</t>
  </si>
  <si>
    <t>Australian Capital Territory ;  &gt; Looking for first job ;  &gt;&gt; Looked for only full-time work ;  &gt; Males ;</t>
  </si>
  <si>
    <t>Australian Capital Territory ;  &gt; Looking for first job ;  &gt;&gt; Looked for only full-time work ;  &gt; Females ;</t>
  </si>
  <si>
    <t>Australian Capital Territory ;  &gt; Looking for first job ;  &gt; Looked for part-time work ;  Persons ;</t>
  </si>
  <si>
    <t>Australian Capital Territory ;  &gt; Looking for first job ;  &gt; Looked for part-time work ;  &gt; Males ;</t>
  </si>
  <si>
    <t>Australian Capital Territory ;  &gt; Looking for first job ;  &gt; Looked for part-time work ;  &gt; Females ;</t>
  </si>
  <si>
    <t>Australian Capital Territory ;  &gt; Looking for first job ;  &gt;&gt; Looked for only part-time work ;  Persons ;</t>
  </si>
  <si>
    <t>Australian Capital Territory ;  &gt; Looking for first job ;  &gt;&gt; Looked for only part-time work ;  &gt; Males ;</t>
  </si>
  <si>
    <t>Australian Capital Territory ;  &gt; Looking for first job ;  &gt;&gt; Looked for only part-time work ;  &gt; Females ;</t>
  </si>
  <si>
    <t>Australian Capital Territory ;  Less than 1 year looking for work ;  Unemployed total ;  Persons ;</t>
  </si>
  <si>
    <t>Australian Capital Territory ;  Less than 1 year looking for work ;  Unemployed total ;  &gt; Males ;</t>
  </si>
  <si>
    <t>Australian Capital Territory ;  Less than 1 year looking for work ;  Unemployed total ;  &gt; Females ;</t>
  </si>
  <si>
    <t>Australian Capital Territory ;  Less than 1 year looking for work ;  &gt; Looked for full-time work ;  Persons ;</t>
  </si>
  <si>
    <t>Australian Capital Territory ;  Less than 1 year looking for work ;  &gt; Looked for full-time work ;  &gt; Males ;</t>
  </si>
  <si>
    <t>Australian Capital Territory ;  Less than 1 year looking for work ;  &gt; Looked for full-time work ;  &gt; Females ;</t>
  </si>
  <si>
    <t>Australian Capital Territory ;  Less than 1 year looking for work ;  &gt;&gt; Looked for both full-time and part-time work ;  Persons ;</t>
  </si>
  <si>
    <t>Australian Capital Territory ;  Less than 1 year looking for work ;  &gt;&gt; Looked for both full-time and part-time work ;  &gt; Males ;</t>
  </si>
  <si>
    <t>Australian Capital Territory ;  Less than 1 year looking for work ;  &gt;&gt; Looked for both full-time and part-time work ;  &gt; Females ;</t>
  </si>
  <si>
    <t>Australian Capital Territory ;  Less than 1 year looking for work ;  &gt;&gt; Looked for only full-time work ;  Persons ;</t>
  </si>
  <si>
    <t>Australian Capital Territory ;  Less than 1 year looking for work ;  &gt;&gt; Looked for only full-time work ;  &gt; Males ;</t>
  </si>
  <si>
    <t>Australian Capital Territory ;  Less than 1 year looking for work ;  &gt;&gt; Looked for only full-time work ;  &gt; Females ;</t>
  </si>
  <si>
    <t>Australian Capital Territory ;  Less than 1 year looking for work ;  &gt;&gt; Waiting to start a full-time job ;  Persons ;</t>
  </si>
  <si>
    <t>Australian Capital Territory ;  Less than 1 year looking for work ;  &gt;&gt; Waiting to start a full-time job ;  &gt; Males ;</t>
  </si>
  <si>
    <t>Australian Capital Territory ;  Less than 1 year looking for work ;  &gt;&gt; Waiting to start a full-time job ;  &gt; Females ;</t>
  </si>
  <si>
    <t>Australian Capital Territory ;  Less than 1 year looking for work ;  &gt; Looked for part-time work ;  Persons ;</t>
  </si>
  <si>
    <t>Australian Capital Territory ;  Less than 1 year looking for work ;  &gt; Looked for part-time work ;  &gt; Males ;</t>
  </si>
  <si>
    <t>Australian Capital Territory ;  Less than 1 year looking for work ;  &gt; Looked for part-time work ;  &gt; Females ;</t>
  </si>
  <si>
    <t>Australian Capital Territory ;  Less than 1 year looking for work ;  &gt;&gt; Looked for only part-time work ;  Persons ;</t>
  </si>
  <si>
    <t>Australian Capital Territory ;  Less than 1 year looking for work ;  &gt;&gt; Looked for only part-time work ;  &gt; Males ;</t>
  </si>
  <si>
    <t>Australian Capital Territory ;  Less than 1 year looking for work ;  &gt;&gt; Looked for only part-time work ;  &gt; Females ;</t>
  </si>
  <si>
    <t>Australian Capital Territory ;  Less than 1 year looking for work ;  &gt;&gt; Waiting to start a part-time job ;  Persons ;</t>
  </si>
  <si>
    <t>Australian Capital Territory ;  Less than 1 year looking for work ;  &gt;&gt; Waiting to start a part-time job ;  &gt; Males ;</t>
  </si>
  <si>
    <t>Australian Capital Territory ;  Less than 1 year looking for work ;  &gt;&gt; Waiting to start a part-time job ;  &gt; Females ;</t>
  </si>
  <si>
    <t>Australian Capital Territory ;  &gt; Less than 1 month looking for work ;  Unemployed total ;  Persons ;</t>
  </si>
  <si>
    <t>Australian Capital Territory ;  &gt; Less than 1 month looking for work ;  Unemployed total ;  &gt; Males ;</t>
  </si>
  <si>
    <t>Australian Capital Territory ;  &gt; Less than 1 month looking for work ;  Unemployed total ;  &gt; Females ;</t>
  </si>
  <si>
    <t>Australian Capital Territory ;  &gt; Less than 1 month looking for work ;  &gt; Looked for full-time work ;  Persons ;</t>
  </si>
  <si>
    <t>Australian Capital Territory ;  &gt; Less than 1 month looking for work ;  &gt; Looked for full-time work ;  &gt; Males ;</t>
  </si>
  <si>
    <t>Australian Capital Territory ;  &gt; Less than 1 month looking for work ;  &gt; Looked for full-time work ;  &gt; Females ;</t>
  </si>
  <si>
    <t>Australian Capital Territory ;  &gt; Less than 1 month looking for work ;  &gt;&gt; Looked for both full-time and part-time work ;  Persons ;</t>
  </si>
  <si>
    <t>Australian Capital Territory ;  &gt; Less than 1 month looking for work ;  &gt;&gt; Looked for both full-time and part-time work ;  &gt; Males ;</t>
  </si>
  <si>
    <t>Australian Capital Territory ;  &gt; Less than 1 month looking for work ;  &gt;&gt; Looked for both full-time and part-time work ;  &gt; Females ;</t>
  </si>
  <si>
    <t>Australian Capital Territory ;  &gt; Less than 1 month looking for work ;  &gt;&gt; Looked for only full-time work ;  Persons ;</t>
  </si>
  <si>
    <t>Australian Capital Territory ;  &gt; Less than 1 month looking for work ;  &gt;&gt; Looked for only full-time work ;  &gt; Males ;</t>
  </si>
  <si>
    <t>Australian Capital Territory ;  &gt; Less than 1 month looking for work ;  &gt;&gt; Looked for only full-time work ;  &gt; Females ;</t>
  </si>
  <si>
    <t>Australian Capital Territory ;  &gt; Less than 1 month looking for work ;  &gt;&gt; Waiting to start a full-time job ;  Persons ;</t>
  </si>
  <si>
    <t>Australian Capital Territory ;  &gt; Less than 1 month looking for work ;  &gt;&gt; Waiting to start a full-time job ;  &gt; Males ;</t>
  </si>
  <si>
    <t>Australian Capital Territory ;  &gt; Less than 1 month looking for work ;  &gt;&gt; Waiting to start a full-time job ;  &gt; Females ;</t>
  </si>
  <si>
    <t>Australian Capital Territory ;  &gt; Less than 1 month looking for work ;  &gt; Looked for part-time work ;  Persons ;</t>
  </si>
  <si>
    <t>Australian Capital Territory ;  &gt; Less than 1 month looking for work ;  &gt; Looked for part-time work ;  &gt; Males ;</t>
  </si>
  <si>
    <t>Australian Capital Territory ;  &gt; Less than 1 month looking for work ;  &gt; Looked for part-time work ;  &gt; Females ;</t>
  </si>
  <si>
    <t>Australian Capital Territory ;  &gt; Less than 1 month looking for work ;  &gt;&gt; Looked for only part-time work ;  Persons ;</t>
  </si>
  <si>
    <t>Australian Capital Territory ;  &gt; Less than 1 month looking for work ;  &gt;&gt; Looked for only part-time work ;  &gt; Males ;</t>
  </si>
  <si>
    <t>Australian Capital Territory ;  &gt; Less than 1 month looking for work ;  &gt;&gt; Looked for only part-time work ;  &gt; Females ;</t>
  </si>
  <si>
    <t>Australian Capital Territory ;  &gt; Less than 1 month looking for work ;  &gt;&gt; Waiting to start a part-time job ;  Persons ;</t>
  </si>
  <si>
    <t>Australian Capital Territory ;  &gt; Less than 1 month looking for work ;  &gt;&gt; Waiting to start a part-time job ;  &gt; Males ;</t>
  </si>
  <si>
    <t>Australian Capital Territory ;  &gt; Less than 1 month looking for work ;  &gt;&gt; Waiting to start a part-time job ;  &gt; Females ;</t>
  </si>
  <si>
    <t>Australian Capital Territory ;  &gt; 1-3 months looking for work ;  Unemployed total ;  Persons ;</t>
  </si>
  <si>
    <t>Australian Capital Territory ;  &gt; 1-3 months looking for work ;  Unemployed total ;  &gt; Males ;</t>
  </si>
  <si>
    <t>Australian Capital Territory ;  &gt; 1-3 months looking for work ;  Unemployed total ;  &gt; Females ;</t>
  </si>
  <si>
    <t>Australian Capital Territory ;  &gt; 1-3 months looking for work ;  &gt; Looked for full-time work ;  Persons ;</t>
  </si>
  <si>
    <t>Australian Capital Territory ;  &gt; 1-3 months looking for work ;  &gt; Looked for full-time work ;  &gt; Males ;</t>
  </si>
  <si>
    <t>Australian Capital Territory ;  &gt; 1-3 months looking for work ;  &gt; Looked for full-time work ;  &gt; Females ;</t>
  </si>
  <si>
    <t>Australian Capital Territory ;  &gt; 1-3 months looking for work ;  &gt;&gt; Looked for both full-time and part-time work ;  Persons ;</t>
  </si>
  <si>
    <t>Australian Capital Territory ;  &gt; 1-3 months looking for work ;  &gt;&gt; Looked for both full-time and part-time work ;  &gt; Males ;</t>
  </si>
  <si>
    <t>Australian Capital Territory ;  &gt; 1-3 months looking for work ;  &gt;&gt; Looked for both full-time and part-time work ;  &gt; Females ;</t>
  </si>
  <si>
    <t>Australian Capital Territory ;  &gt; 1-3 months looking for work ;  &gt;&gt; Looked for only full-time work ;  Persons ;</t>
  </si>
  <si>
    <t>Australian Capital Territory ;  &gt; 1-3 months looking for work ;  &gt;&gt; Looked for only full-time work ;  &gt; Males ;</t>
  </si>
  <si>
    <t>Australian Capital Territory ;  &gt; 1-3 months looking for work ;  &gt;&gt; Looked for only full-time work ;  &gt; Females ;</t>
  </si>
  <si>
    <t>Australian Capital Territory ;  &gt; 1-3 months looking for work ;  &gt;&gt; Waiting to start a full-time job ;  Persons ;</t>
  </si>
  <si>
    <t>Australian Capital Territory ;  &gt; 1-3 months looking for work ;  &gt;&gt; Waiting to start a full-time job ;  &gt; Males ;</t>
  </si>
  <si>
    <t>Australian Capital Territory ;  &gt; 1-3 months looking for work ;  &gt;&gt; Waiting to start a full-time job ;  &gt; Females ;</t>
  </si>
  <si>
    <t>Australian Capital Territory ;  &gt; 1-3 months looking for work ;  &gt; Looked for part-time work ;  Persons ;</t>
  </si>
  <si>
    <t>Australian Capital Territory ;  &gt; 1-3 months looking for work ;  &gt; Looked for part-time work ;  &gt; Males ;</t>
  </si>
  <si>
    <t>Australian Capital Territory ;  &gt; 1-3 months looking for work ;  &gt; Looked for part-time work ;  &gt; Females ;</t>
  </si>
  <si>
    <t>Australian Capital Territory ;  &gt; 1-3 months looking for work ;  &gt;&gt; Looked for only part-time work ;  Persons ;</t>
  </si>
  <si>
    <t>Australian Capital Territory ;  &gt; 1-3 months looking for work ;  &gt;&gt; Looked for only part-time work ;  &gt; Males ;</t>
  </si>
  <si>
    <t>Australian Capital Territory ;  &gt; 1-3 months looking for work ;  &gt;&gt; Looked for only part-time work ;  &gt; Females ;</t>
  </si>
  <si>
    <t>Australian Capital Territory ;  &gt; 1-3 months looking for work ;  &gt;&gt; Waiting to start a part-time job ;  Persons ;</t>
  </si>
  <si>
    <t>Australian Capital Territory ;  &gt; 1-3 months looking for work ;  &gt;&gt; Waiting to start a part-time job ;  &gt; Males ;</t>
  </si>
  <si>
    <t>Australian Capital Territory ;  &gt; 1-3 months looking for work ;  &gt;&gt; Waiting to start a part-time job ;  &gt; Females ;</t>
  </si>
  <si>
    <t>Australian Capital Territory ;  &gt; 3-6 months looking for work ;  Unemployed total ;  Persons ;</t>
  </si>
  <si>
    <t>Australian Capital Territory ;  &gt; 3-6 months looking for work ;  Unemployed total ;  &gt; Males ;</t>
  </si>
  <si>
    <t>Australian Capital Territory ;  &gt; 3-6 months looking for work ;  Unemployed total ;  &gt; Females ;</t>
  </si>
  <si>
    <t>Australian Capital Territory ;  &gt; 3-6 months looking for work ;  &gt; Looked for full-time work ;  Persons ;</t>
  </si>
  <si>
    <t>Australian Capital Territory ;  &gt; 3-6 months looking for work ;  &gt; Looked for full-time work ;  &gt; Males ;</t>
  </si>
  <si>
    <t>Australian Capital Territory ;  &gt; 3-6 months looking for work ;  &gt; Looked for full-time work ;  &gt; Females ;</t>
  </si>
  <si>
    <t>Australian Capital Territory ;  &gt; 3-6 months looking for work ;  &gt;&gt; Looked for both full-time and part-time work ;  Persons ;</t>
  </si>
  <si>
    <t>Australian Capital Territory ;  &gt; 3-6 months looking for work ;  &gt;&gt; Looked for both full-time and part-time work ;  &gt; Males ;</t>
  </si>
  <si>
    <t>Australian Capital Territory ;  &gt; 3-6 months looking for work ;  &gt;&gt; Looked for both full-time and part-time work ;  &gt; Females ;</t>
  </si>
  <si>
    <t>Australian Capital Territory ;  &gt; 3-6 months looking for work ;  &gt;&gt; Looked for only full-time work ;  Persons ;</t>
  </si>
  <si>
    <t>Australian Capital Territory ;  &gt; 3-6 months looking for work ;  &gt;&gt; Looked for only full-time work ;  &gt; Males ;</t>
  </si>
  <si>
    <t>Australian Capital Territory ;  &gt; 3-6 months looking for work ;  &gt;&gt; Looked for only full-time work ;  &gt; Females ;</t>
  </si>
  <si>
    <t>Australian Capital Territory ;  &gt; 3-6 months looking for work ;  &gt;&gt; Waiting to start a full-time job ;  Persons ;</t>
  </si>
  <si>
    <t>Australian Capital Territory ;  &gt; 3-6 months looking for work ;  &gt;&gt; Waiting to start a full-time job ;  &gt; Males ;</t>
  </si>
  <si>
    <t>Australian Capital Territory ;  &gt; 3-6 months looking for work ;  &gt;&gt; Waiting to start a full-time job ;  &gt; Females ;</t>
  </si>
  <si>
    <t>Australian Capital Territory ;  &gt; 3-6 months looking for work ;  &gt; Looked for part-time work ;  Persons ;</t>
  </si>
  <si>
    <t>Australian Capital Territory ;  &gt; 3-6 months looking for work ;  &gt; Looked for part-time work ;  &gt; Males ;</t>
  </si>
  <si>
    <t>Australian Capital Territory ;  &gt; 3-6 months looking for work ;  &gt; Looked for part-time work ;  &gt; Females ;</t>
  </si>
  <si>
    <t>Australian Capital Territory ;  &gt; 3-6 months looking for work ;  &gt;&gt; Looked for only part-time work ;  Persons ;</t>
  </si>
  <si>
    <t>Australian Capital Territory ;  &gt; 3-6 months looking for work ;  &gt;&gt; Looked for only part-time work ;  &gt; Males ;</t>
  </si>
  <si>
    <t>Australian Capital Territory ;  &gt; 3-6 months looking for work ;  &gt;&gt; Looked for only part-time work ;  &gt; Females ;</t>
  </si>
  <si>
    <t>Australian Capital Territory ;  &gt; 3-6 months looking for work ;  &gt;&gt; Waiting to start a part-time job ;  Persons ;</t>
  </si>
  <si>
    <t>Australian Capital Territory ;  &gt; 3-6 months looking for work ;  &gt;&gt; Waiting to start a part-time job ;  &gt; Males ;</t>
  </si>
  <si>
    <t>Australian Capital Territory ;  &gt; 3-6 months looking for work ;  &gt;&gt; Waiting to start a part-time job ;  &gt; Females ;</t>
  </si>
  <si>
    <t>Australian Capital Territory ;  &gt; 6-12 months looking for work ;  Unemployed total ;  Persons ;</t>
  </si>
  <si>
    <t>Australian Capital Territory ;  &gt; 6-12 months looking for work ;  Unemployed total ;  &gt; Males ;</t>
  </si>
  <si>
    <t>Australian Capital Territory ;  &gt; 6-12 months looking for work ;  Unemployed total ;  &gt; Females ;</t>
  </si>
  <si>
    <t>Australian Capital Territory ;  &gt; 6-12 months looking for work ;  &gt; Looked for full-time work ;  Persons ;</t>
  </si>
  <si>
    <t>Australian Capital Territory ;  &gt; 6-12 months looking for work ;  &gt; Looked for full-time work ;  &gt; Males ;</t>
  </si>
  <si>
    <t>Australian Capital Territory ;  &gt; 6-12 months looking for work ;  &gt; Looked for full-time work ;  &gt; Females ;</t>
  </si>
  <si>
    <t>Australian Capital Territory ;  &gt; 6-12 months looking for work ;  &gt;&gt; Looked for both full-time and part-time work ;  Persons ;</t>
  </si>
  <si>
    <t>Australian Capital Territory ;  &gt; 6-12 months looking for work ;  &gt;&gt; Looked for both full-time and part-time work ;  &gt; Males ;</t>
  </si>
  <si>
    <t>Australian Capital Territory ;  &gt; 6-12 months looking for work ;  &gt;&gt; Looked for both full-time and part-time work ;  &gt; Females ;</t>
  </si>
  <si>
    <t>Australian Capital Territory ;  &gt; 6-12 months looking for work ;  &gt;&gt; Looked for only full-time work ;  Persons ;</t>
  </si>
  <si>
    <t>Australian Capital Territory ;  &gt; 6-12 months looking for work ;  &gt;&gt; Looked for only full-time work ;  &gt; Males ;</t>
  </si>
  <si>
    <t>Australian Capital Territory ;  &gt; 6-12 months looking for work ;  &gt;&gt; Looked for only full-time work ;  &gt; Females ;</t>
  </si>
  <si>
    <t>Australian Capital Territory ;  &gt; 6-12 months looking for work ;  &gt;&gt; Waiting to start a full-time job ;  Persons ;</t>
  </si>
  <si>
    <t>Australian Capital Territory ;  &gt; 6-12 months looking for work ;  &gt;&gt; Waiting to start a full-time job ;  &gt; Males ;</t>
  </si>
  <si>
    <t>Australian Capital Territory ;  &gt; 6-12 months looking for work ;  &gt;&gt; Waiting to start a full-time job ;  &gt; Females ;</t>
  </si>
  <si>
    <t>Australian Capital Territory ;  &gt; 6-12 months looking for work ;  &gt; Looked for part-time work ;  Persons ;</t>
  </si>
  <si>
    <t>Australian Capital Territory ;  &gt; 6-12 months looking for work ;  &gt; Looked for part-time work ;  &gt; Males ;</t>
  </si>
  <si>
    <t>Australian Capital Territory ;  &gt; 6-12 months looking for work ;  &gt; Looked for part-time work ;  &gt; Females ;</t>
  </si>
  <si>
    <t>Australian Capital Territory ;  &gt; 6-12 months looking for work ;  &gt;&gt; Looked for only part-time work ;  Persons ;</t>
  </si>
  <si>
    <t>Australian Capital Territory ;  &gt; 6-12 months looking for work ;  &gt;&gt; Looked for only part-time work ;  &gt; Males ;</t>
  </si>
  <si>
    <t>Australian Capital Territory ;  &gt; 6-12 months looking for work ;  &gt;&gt; Looked for only part-time work ;  &gt; Females ;</t>
  </si>
  <si>
    <t>Australian Capital Territory ;  &gt; 6-12 months looking for work ;  &gt;&gt; Waiting to start a part-time job ;  Persons ;</t>
  </si>
  <si>
    <t>Australian Capital Territory ;  &gt; 6-12 months looking for work ;  &gt;&gt; Waiting to start a part-time job ;  &gt; Males ;</t>
  </si>
  <si>
    <t>Australian Capital Territory ;  &gt; 6-12 months looking for work ;  &gt;&gt; Waiting to start a part-time job ;  &gt; Females ;</t>
  </si>
  <si>
    <t>Australian Capital Territory ;  1-2 years looking for work ;  Unemployed total ;  Persons ;</t>
  </si>
  <si>
    <t>Australian Capital Territory ;  1-2 years looking for work ;  Unemployed total ;  &gt; Males ;</t>
  </si>
  <si>
    <t>A126064446W</t>
  </si>
  <si>
    <t>A126033342A</t>
  </si>
  <si>
    <t>A126001554J</t>
  </si>
  <si>
    <t>A126063762F</t>
  </si>
  <si>
    <t>A126032658C</t>
  </si>
  <si>
    <t>A126006090L</t>
  </si>
  <si>
    <t>A126068298C</t>
  </si>
  <si>
    <t>A126037194J</t>
  </si>
  <si>
    <t>A126004794X</t>
  </si>
  <si>
    <t>A126067002L</t>
  </si>
  <si>
    <t>A126035898V</t>
  </si>
  <si>
    <t>A126002850V</t>
  </si>
  <si>
    <t>A126065058L</t>
  </si>
  <si>
    <t>A126033954R</t>
  </si>
  <si>
    <t>A126005442L</t>
  </si>
  <si>
    <t>A126067650K</t>
  </si>
  <si>
    <t>A126036546J</t>
  </si>
  <si>
    <t>A126004146A</t>
  </si>
  <si>
    <t>A126066354X</t>
  </si>
  <si>
    <t>A126035250C</t>
  </si>
  <si>
    <t>A126003498L</t>
  </si>
  <si>
    <t>A126065706X</t>
  </si>
  <si>
    <t>A126034602C</t>
  </si>
  <si>
    <t>A126002202W</t>
  </si>
  <si>
    <t>A126064410V</t>
  </si>
  <si>
    <t>A126033306T</t>
  </si>
  <si>
    <t>A126001558T</t>
  </si>
  <si>
    <t>A126063766R</t>
  </si>
  <si>
    <t>A126032662V</t>
  </si>
  <si>
    <t>A126006094W</t>
  </si>
  <si>
    <t>A126068302J</t>
  </si>
  <si>
    <t>A126037198T</t>
  </si>
  <si>
    <t>A126004798J</t>
  </si>
  <si>
    <t>A126067006W</t>
  </si>
  <si>
    <t>A126035902X</t>
  </si>
  <si>
    <t>A126002854C</t>
  </si>
  <si>
    <t>A126065062C</t>
  </si>
  <si>
    <t>A126033958X</t>
  </si>
  <si>
    <t>A126004150T</t>
  </si>
  <si>
    <t>A126066358J</t>
  </si>
  <si>
    <t>A126035254L</t>
  </si>
  <si>
    <t>A126003502T</t>
  </si>
  <si>
    <t>A126065710R</t>
  </si>
  <si>
    <t>A126034606L</t>
  </si>
  <si>
    <t>A126001574T</t>
  </si>
  <si>
    <t>A126063782R</t>
  </si>
  <si>
    <t>A126032678L</t>
  </si>
  <si>
    <t>A126006110K</t>
  </si>
  <si>
    <t>A126068318A</t>
  </si>
  <si>
    <t>A126037214F</t>
  </si>
  <si>
    <t>A126004814W</t>
  </si>
  <si>
    <t>A126067022W</t>
  </si>
  <si>
    <t>A126035918T</t>
  </si>
  <si>
    <t>A126002870C</t>
  </si>
  <si>
    <t>A126065078W</t>
  </si>
  <si>
    <t>A126033974X</t>
  </si>
  <si>
    <t>A126004166K</t>
  </si>
  <si>
    <t>A126066374J</t>
  </si>
  <si>
    <t>A126035270L</t>
  </si>
  <si>
    <t>A126003518K</t>
  </si>
  <si>
    <t>A126065726J</t>
  </si>
  <si>
    <t>A126034622L</t>
  </si>
  <si>
    <t>A126001542X</t>
  </si>
  <si>
    <t>A126063750W</t>
  </si>
  <si>
    <t>A126032646V</t>
  </si>
  <si>
    <t>A126006078W</t>
  </si>
  <si>
    <t>A126068286V</t>
  </si>
  <si>
    <t>A126037182X</t>
  </si>
  <si>
    <t>A126004782R</t>
  </si>
  <si>
    <t>A126066990L</t>
  </si>
  <si>
    <t>A126035886K</t>
  </si>
  <si>
    <t>A126002838C</t>
  </si>
  <si>
    <t>A126065046C</t>
  </si>
  <si>
    <t>A126033942F</t>
  </si>
  <si>
    <t>A126005430C</t>
  </si>
  <si>
    <t>A126067638V</t>
  </si>
  <si>
    <t>A126036534X</t>
  </si>
  <si>
    <t>A126004134T</t>
  </si>
  <si>
    <t>A126066342R</t>
  </si>
  <si>
    <t>A126035238L</t>
  </si>
  <si>
    <t>A126003486C</t>
  </si>
  <si>
    <t>A126065694A</t>
  </si>
  <si>
    <t>A126034590F</t>
  </si>
  <si>
    <t>A126002190X</t>
  </si>
  <si>
    <t>A126064398R</t>
  </si>
  <si>
    <t>A126033294V</t>
  </si>
  <si>
    <t>A126001594A</t>
  </si>
  <si>
    <t>A126063802L</t>
  </si>
  <si>
    <t>A126032698W</t>
  </si>
  <si>
    <t>A126006130V</t>
  </si>
  <si>
    <t>A126068338K</t>
  </si>
  <si>
    <t>A126037234R</t>
  </si>
  <si>
    <t>A126004834F</t>
  </si>
  <si>
    <t>A126067042F</t>
  </si>
  <si>
    <t>A126035938A</t>
  </si>
  <si>
    <t>A126002890L</t>
  </si>
  <si>
    <t>A126065098F</t>
  </si>
  <si>
    <t>A126033994J</t>
  </si>
  <si>
    <t>A126005482F</t>
  </si>
  <si>
    <t>A126067690C</t>
  </si>
  <si>
    <t>A126036586A</t>
  </si>
  <si>
    <t>A126004186V</t>
  </si>
  <si>
    <t>A126066394T</t>
  </si>
  <si>
    <t>A126035290W</t>
  </si>
  <si>
    <t>A126003538V</t>
  </si>
  <si>
    <t>A126065746T</t>
  </si>
  <si>
    <t>A126034642W</t>
  </si>
  <si>
    <t>A126002242R</t>
  </si>
  <si>
    <t>A126064450L</t>
  </si>
  <si>
    <t>A126033346K</t>
  </si>
  <si>
    <t>A126001578A</t>
  </si>
  <si>
    <t>A126063786X</t>
  </si>
  <si>
    <t>A126032682C</t>
  </si>
  <si>
    <t>A126006114V</t>
  </si>
  <si>
    <t>A126068322T</t>
  </si>
  <si>
    <t>A126037218R</t>
  </si>
  <si>
    <t>A126004818F</t>
  </si>
  <si>
    <t>A126067026F</t>
  </si>
  <si>
    <t>A126035922J</t>
  </si>
  <si>
    <t>A126002874L</t>
  </si>
  <si>
    <t>A126065082L</t>
  </si>
  <si>
    <t>A126033978J</t>
  </si>
  <si>
    <t>A126004170A</t>
  </si>
  <si>
    <t>A126066378T</t>
  </si>
  <si>
    <t>A126035274W</t>
  </si>
  <si>
    <t>A126003522A</t>
  </si>
  <si>
    <t>A126065730X</t>
  </si>
  <si>
    <t>A126034626W</t>
  </si>
  <si>
    <t>A126001598K</t>
  </si>
  <si>
    <t>A126063806W</t>
  </si>
  <si>
    <t>A126032702A</t>
  </si>
  <si>
    <t>A126006134C</t>
  </si>
  <si>
    <t>A126068342A</t>
  </si>
  <si>
    <t>A126037238X</t>
  </si>
  <si>
    <t>A126004838R</t>
  </si>
  <si>
    <t>A126067046R</t>
  </si>
  <si>
    <t>A126035942T</t>
  </si>
  <si>
    <t>A126002894W</t>
  </si>
  <si>
    <t>A126065102K</t>
  </si>
  <si>
    <t>A126033998T</t>
  </si>
  <si>
    <t>A126005486R</t>
  </si>
  <si>
    <t>A126067694L</t>
  </si>
  <si>
    <t>A126036590T</t>
  </si>
  <si>
    <t>A126004190K</t>
  </si>
  <si>
    <t>A126066398A</t>
  </si>
  <si>
    <t>A126035294F</t>
  </si>
  <si>
    <t>A126003542K</t>
  </si>
  <si>
    <t>A126065750J</t>
  </si>
  <si>
    <t>A126034646F</t>
  </si>
  <si>
    <t>A126002246X</t>
  </si>
  <si>
    <t>A126064454W</t>
  </si>
  <si>
    <t>A126033350A</t>
  </si>
  <si>
    <t>A126001546J</t>
  </si>
  <si>
    <t>A126063754F</t>
  </si>
  <si>
    <t>A126032650K</t>
  </si>
  <si>
    <t>A126006082L</t>
  </si>
  <si>
    <t>A126068290K</t>
  </si>
  <si>
    <t>A126037186J</t>
  </si>
  <si>
    <t>A126004786X</t>
  </si>
  <si>
    <t>A126066994W</t>
  </si>
  <si>
    <t>A126035890A</t>
  </si>
  <si>
    <t>A126002842V</t>
  </si>
  <si>
    <t>A126065050V</t>
  </si>
  <si>
    <t>A126033946R</t>
  </si>
  <si>
    <t>A126005434L</t>
  </si>
  <si>
    <t>A126067642K</t>
  </si>
  <si>
    <t>A126036538J</t>
  </si>
  <si>
    <t>A126004138A</t>
  </si>
  <si>
    <t>A126066346X</t>
  </si>
  <si>
    <t>A126035242C</t>
  </si>
  <si>
    <t>A126003490V</t>
  </si>
  <si>
    <t>A126065698K</t>
  </si>
  <si>
    <t>A126034594R</t>
  </si>
  <si>
    <t>A126002194J</t>
  </si>
  <si>
    <t>A126064402V</t>
  </si>
  <si>
    <t>A126033298C</t>
  </si>
  <si>
    <t>A126001530R</t>
  </si>
  <si>
    <t>A126063738F</t>
  </si>
  <si>
    <t>A126032634K</t>
  </si>
  <si>
    <t>A126006066L</t>
  </si>
  <si>
    <t>A126068274K</t>
  </si>
  <si>
    <t>A126037170R</t>
  </si>
  <si>
    <t>A126004770F</t>
  </si>
  <si>
    <t>A126066978W</t>
  </si>
  <si>
    <t>A126035874A</t>
  </si>
  <si>
    <t>A126002826V</t>
  </si>
  <si>
    <t>A126065034V</t>
  </si>
  <si>
    <t>A126033930W</t>
  </si>
  <si>
    <t>A126005418L</t>
  </si>
  <si>
    <t>A126067626K</t>
  </si>
  <si>
    <t>A126036522R</t>
  </si>
  <si>
    <t>A126004122J</t>
  </si>
  <si>
    <t>A126066330F</t>
  </si>
  <si>
    <t>A126035226C</t>
  </si>
  <si>
    <t>A126003474V</t>
  </si>
  <si>
    <t>A126065682T</t>
  </si>
  <si>
    <t>A126034578R</t>
  </si>
  <si>
    <t>A126002178J</t>
  </si>
  <si>
    <t>A126064386F</t>
  </si>
  <si>
    <t>A126033282K</t>
  </si>
  <si>
    <t>A126001534X</t>
  </si>
  <si>
    <t>A126063742W</t>
  </si>
  <si>
    <t>A126032638V</t>
  </si>
  <si>
    <t>A126006070C</t>
  </si>
  <si>
    <t>A126068278V</t>
  </si>
  <si>
    <t>A126037174X</t>
  </si>
  <si>
    <t>A126004774R</t>
  </si>
  <si>
    <t>A126066982L</t>
  </si>
  <si>
    <t>A126035878K</t>
  </si>
  <si>
    <t>A126002830K</t>
  </si>
  <si>
    <t>A126065038C</t>
  </si>
  <si>
    <t>A126033934F</t>
  </si>
  <si>
    <t>A126005422C</t>
  </si>
  <si>
    <t>A126067630A</t>
  </si>
  <si>
    <t>A126036526X</t>
  </si>
  <si>
    <t>A126004126T</t>
  </si>
  <si>
    <t>A126066334R</t>
  </si>
  <si>
    <t>A126035230V</t>
  </si>
  <si>
    <t>A126003478C</t>
  </si>
  <si>
    <t>A126065686A</t>
  </si>
  <si>
    <t>A126034582F</t>
  </si>
  <si>
    <t>A126002182X</t>
  </si>
  <si>
    <t>A126064390W</t>
  </si>
  <si>
    <t>A126033286V</t>
  </si>
  <si>
    <t>A126001562J</t>
  </si>
  <si>
    <t>A126063770F</t>
  </si>
  <si>
    <t>A126032666C</t>
  </si>
  <si>
    <t>A126006098F</t>
  </si>
  <si>
    <t>A126068306T</t>
  </si>
  <si>
    <t>A126037202W</t>
  </si>
  <si>
    <t>A126004802L</t>
  </si>
  <si>
    <t>A126067010L</t>
  </si>
  <si>
    <t>A126035906J</t>
  </si>
  <si>
    <t>A126002858L</t>
  </si>
  <si>
    <t>A126065066L</t>
  </si>
  <si>
    <t>A126033962R</t>
  </si>
  <si>
    <t>A126005450L</t>
  </si>
  <si>
    <t>A126067658C</t>
  </si>
  <si>
    <t>A126036554J</t>
  </si>
  <si>
    <t>A126004154A</t>
  </si>
  <si>
    <t>A126066362X</t>
  </si>
  <si>
    <t>A126035258W</t>
  </si>
  <si>
    <t>A126003506A</t>
  </si>
  <si>
    <t>A126065714X</t>
  </si>
  <si>
    <t>A126034610C</t>
  </si>
  <si>
    <t>A126002210W</t>
  </si>
  <si>
    <t>A126064418L</t>
  </si>
  <si>
    <t>A126033314T</t>
  </si>
  <si>
    <t>A126001538J</t>
  </si>
  <si>
    <t>A126063746F</t>
  </si>
  <si>
    <t>Australian Capital Territory ;  1-2 years looking for work ;  Unemployed total ;  &gt; Females ;</t>
  </si>
  <si>
    <t>Australian Capital Territory ;  1-2 years looking for work ;  &gt; Looked for full-time work ;  Persons ;</t>
  </si>
  <si>
    <t>Australian Capital Territory ;  1-2 years looking for work ;  &gt; Looked for full-time work ;  &gt; Males ;</t>
  </si>
  <si>
    <t>Australian Capital Territory ;  1-2 years looking for work ;  &gt; Looked for full-time work ;  &gt; Females ;</t>
  </si>
  <si>
    <t>Australian Capital Territory ;  1-2 years looking for work ;  &gt;&gt; Looked for both full-time and part-time work ;  Persons ;</t>
  </si>
  <si>
    <t>Australian Capital Territory ;  1-2 years looking for work ;  &gt;&gt; Looked for both full-time and part-time work ;  &gt; Males ;</t>
  </si>
  <si>
    <t>Australian Capital Territory ;  1-2 years looking for work ;  &gt;&gt; Looked for both full-time and part-time work ;  &gt; Females ;</t>
  </si>
  <si>
    <t>Australian Capital Territory ;  1-2 years looking for work ;  &gt;&gt; Looked for only full-time work ;  Persons ;</t>
  </si>
  <si>
    <t>Australian Capital Territory ;  1-2 years looking for work ;  &gt;&gt; Looked for only full-time work ;  &gt; Males ;</t>
  </si>
  <si>
    <t>Australian Capital Territory ;  1-2 years looking for work ;  &gt;&gt; Looked for only full-time work ;  &gt; Females ;</t>
  </si>
  <si>
    <t>Australian Capital Territory ;  1-2 years looking for work ;  &gt;&gt; Waiting to start a full-time job ;  Persons ;</t>
  </si>
  <si>
    <t>Australian Capital Territory ;  1-2 years looking for work ;  &gt;&gt; Waiting to start a full-time job ;  &gt; Males ;</t>
  </si>
  <si>
    <t>Australian Capital Territory ;  1-2 years looking for work ;  &gt;&gt; Waiting to start a full-time job ;  &gt; Females ;</t>
  </si>
  <si>
    <t>Australian Capital Territory ;  1-2 years looking for work ;  &gt; Looked for part-time work ;  Persons ;</t>
  </si>
  <si>
    <t>Australian Capital Territory ;  1-2 years looking for work ;  &gt; Looked for part-time work ;  &gt; Males ;</t>
  </si>
  <si>
    <t>Australian Capital Territory ;  1-2 years looking for work ;  &gt; Looked for part-time work ;  &gt; Females ;</t>
  </si>
  <si>
    <t>Australian Capital Territory ;  1-2 years looking for work ;  &gt;&gt; Looked for only part-time work ;  Persons ;</t>
  </si>
  <si>
    <t>Australian Capital Territory ;  1-2 years looking for work ;  &gt;&gt; Looked for only part-time work ;  &gt; Males ;</t>
  </si>
  <si>
    <t>Australian Capital Territory ;  1-2 years looking for work ;  &gt;&gt; Looked for only part-time work ;  &gt; Females ;</t>
  </si>
  <si>
    <t>Australian Capital Territory ;  1-2 years looking for work ;  &gt;&gt; Waiting to start a part-time job ;  Persons ;</t>
  </si>
  <si>
    <t>Australian Capital Territory ;  1-2 years looking for work ;  &gt;&gt; Waiting to start a part-time job ;  &gt; Males ;</t>
  </si>
  <si>
    <t>Australian Capital Territory ;  1-2 years looking for work ;  &gt;&gt; Waiting to start a part-time job ;  &gt; Females ;</t>
  </si>
  <si>
    <t>Australian Capital Territory ;  2 years or more looking for work ;  Unemployed total ;  Persons ;</t>
  </si>
  <si>
    <t>Australian Capital Territory ;  2 years or more looking for work ;  Unemployed total ;  &gt; Males ;</t>
  </si>
  <si>
    <t>Australian Capital Territory ;  2 years or more looking for work ;  Unemployed total ;  &gt; Females ;</t>
  </si>
  <si>
    <t>Australian Capital Territory ;  2 years or more looking for work ;  &gt; Looked for full-time work ;  Persons ;</t>
  </si>
  <si>
    <t>Australian Capital Territory ;  2 years or more looking for work ;  &gt; Looked for full-time work ;  &gt; Males ;</t>
  </si>
  <si>
    <t>Australian Capital Territory ;  2 years or more looking for work ;  &gt; Looked for full-time work ;  &gt; Females ;</t>
  </si>
  <si>
    <t>Australian Capital Territory ;  2 years or more looking for work ;  &gt;&gt; Looked for both full-time and part-time work ;  Persons ;</t>
  </si>
  <si>
    <t>Australian Capital Territory ;  2 years or more looking for work ;  &gt;&gt; Looked for both full-time and part-time work ;  &gt; Males ;</t>
  </si>
  <si>
    <t>Australian Capital Territory ;  2 years or more looking for work ;  &gt;&gt; Looked for both full-time and part-time work ;  &gt; Females ;</t>
  </si>
  <si>
    <t>Australian Capital Territory ;  2 years or more looking for work ;  &gt;&gt; Looked for only full-time work ;  Persons ;</t>
  </si>
  <si>
    <t>Australian Capital Territory ;  2 years or more looking for work ;  &gt;&gt; Looked for only full-time work ;  &gt; Males ;</t>
  </si>
  <si>
    <t>Australian Capital Territory ;  2 years or more looking for work ;  &gt;&gt; Looked for only full-time work ;  &gt; Females ;</t>
  </si>
  <si>
    <t>Australian Capital Territory ;  2 years or more looking for work ;  &gt;&gt; Waiting to start a full-time job ;  Persons ;</t>
  </si>
  <si>
    <t>Australian Capital Territory ;  2 years or more looking for work ;  &gt;&gt; Waiting to start a full-time job ;  &gt; Males ;</t>
  </si>
  <si>
    <t>Australian Capital Territory ;  2 years or more looking for work ;  &gt;&gt; Waiting to start a full-time job ;  &gt; Females ;</t>
  </si>
  <si>
    <t>Australian Capital Territory ;  2 years or more looking for work ;  &gt; Looked for part-time work ;  Persons ;</t>
  </si>
  <si>
    <t>Australian Capital Territory ;  2 years or more looking for work ;  &gt; Looked for part-time work ;  &gt; Males ;</t>
  </si>
  <si>
    <t>Australian Capital Territory ;  2 years or more looking for work ;  &gt; Looked for part-time work ;  &gt; Females ;</t>
  </si>
  <si>
    <t>Australian Capital Territory ;  2 years or more looking for work ;  &gt;&gt; Looked for only part-time work ;  Persons ;</t>
  </si>
  <si>
    <t>Australian Capital Territory ;  2 years or more looking for work ;  &gt;&gt; Looked for only part-time work ;  &gt; Males ;</t>
  </si>
  <si>
    <t>Australian Capital Territory ;  2 years or more looking for work ;  &gt;&gt; Looked for only part-time work ;  &gt; Females ;</t>
  </si>
  <si>
    <t>Australian Capital Territory ;  2 years or more looking for work ;  &gt;&gt; Waiting to start a part-time job ;  Persons ;</t>
  </si>
  <si>
    <t>Australian Capital Territory ;  2 years or more looking for work ;  &gt;&gt; Waiting to start a part-time job ;  &gt; Males ;</t>
  </si>
  <si>
    <t>Australian Capital Territory ;  2 years or more looking for work ;  &gt;&gt; Waiting to start a part-time job ;  &gt; Females ;</t>
  </si>
  <si>
    <t>A126032642K</t>
  </si>
  <si>
    <t>A126006074L</t>
  </si>
  <si>
    <t>A126068282K</t>
  </si>
  <si>
    <t>A126037178J</t>
  </si>
  <si>
    <t>A126004778X</t>
  </si>
  <si>
    <t>A126066986W</t>
  </si>
  <si>
    <t>A126035882A</t>
  </si>
  <si>
    <t>A126002834V</t>
  </si>
  <si>
    <t>A126065042V</t>
  </si>
  <si>
    <t>A126033938R</t>
  </si>
  <si>
    <t>A126005426L</t>
  </si>
  <si>
    <t>A126067634K</t>
  </si>
  <si>
    <t>A126036530R</t>
  </si>
  <si>
    <t>A126004130J</t>
  </si>
  <si>
    <t>A126066338X</t>
  </si>
  <si>
    <t>A126035234C</t>
  </si>
  <si>
    <t>A126003482V</t>
  </si>
  <si>
    <t>A126065690T</t>
  </si>
  <si>
    <t>A126034586R</t>
  </si>
  <si>
    <t>A126002186J</t>
  </si>
  <si>
    <t>A126064394F</t>
  </si>
  <si>
    <t>A126033290K</t>
  </si>
  <si>
    <t>A126001566T</t>
  </si>
  <si>
    <t>A126063774R</t>
  </si>
  <si>
    <t>A126032670V</t>
  </si>
  <si>
    <t>A126006102K</t>
  </si>
  <si>
    <t>A126068310J</t>
  </si>
  <si>
    <t>A126037206F</t>
  </si>
  <si>
    <t>A126004806W</t>
  </si>
  <si>
    <t>A126067014W</t>
  </si>
  <si>
    <t>A126035910X</t>
  </si>
  <si>
    <t>A126002862C</t>
  </si>
  <si>
    <t>A126065070C</t>
  </si>
  <si>
    <t>A126033966X</t>
  </si>
  <si>
    <t>A126005454W</t>
  </si>
  <si>
    <t>A126067662V</t>
  </si>
  <si>
    <t>A126036558T</t>
  </si>
  <si>
    <t>A126004158K</t>
  </si>
  <si>
    <t>A126066366J</t>
  </si>
  <si>
    <t>A126035262L</t>
  </si>
  <si>
    <t>A126003510T</t>
  </si>
  <si>
    <t>A126065718J</t>
  </si>
  <si>
    <t>A126034614L</t>
  </si>
  <si>
    <t>A126002214F</t>
  </si>
  <si>
    <t>A126064422C</t>
  </si>
  <si>
    <t>A126033318A</t>
  </si>
  <si>
    <t>Time Series Workbook</t>
  </si>
  <si>
    <t>6228.0 Potential workers</t>
  </si>
  <si>
    <t>Table 7. Number of job offers while looking for work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</si>
  <si>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</si>
  <si>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</si>
  <si>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</si>
  <si>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</si>
  <si>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</si>
  <si>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</si>
  <si>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Annual</t>
  </si>
  <si>
    <t>Released at 11:30 am (Canberra time) Fri 29 Apr 2022</t>
  </si>
  <si>
    <t>Contents</t>
  </si>
  <si>
    <t>Tables</t>
  </si>
  <si>
    <t>Table 7.1 - Number of job offers while looking for work by age, February 2021</t>
  </si>
  <si>
    <t>Table 7.2 - Number of job offers while looking for work by state and territory, February 2021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</si>
  <si>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</si>
  <si>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</si>
  <si>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</si>
  <si>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Potential workers, February 2021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</si>
  <si>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</si>
  <si>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</si>
  <si>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</si>
  <si>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</si>
  <si>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an age group:</t>
  </si>
  <si>
    <t>15 years and over</t>
  </si>
  <si>
    <t>Time Series IDs</t>
  </si>
  <si>
    <t>Looked for full-time work</t>
  </si>
  <si>
    <t>Looked for part-time work</t>
  </si>
  <si>
    <t>Unemployed total</t>
  </si>
  <si>
    <t>Looked for both full-time and part-time work</t>
  </si>
  <si>
    <t>Looked for only full-time work</t>
  </si>
  <si>
    <t>Waiting to start a full-time job</t>
  </si>
  <si>
    <t>Total</t>
  </si>
  <si>
    <t>Looked for only part-time work</t>
  </si>
  <si>
    <t>Waiting to start a part-time job</t>
  </si>
  <si>
    <t>'000</t>
  </si>
  <si>
    <t>Persons</t>
  </si>
  <si>
    <t>Number of job offers</t>
  </si>
  <si>
    <t>No job offers</t>
  </si>
  <si>
    <t>One job offer</t>
  </si>
  <si>
    <t>Two or more job offers</t>
  </si>
  <si>
    <t>Duration since last job</t>
  </si>
  <si>
    <t>Had worked before</t>
  </si>
  <si>
    <t>Waiting to start or return to a job already obtained</t>
  </si>
  <si>
    <t>Last worked less than 2 years ago</t>
  </si>
  <si>
    <t xml:space="preserve">. . </t>
  </si>
  <si>
    <t>Last worked 2 years or more ago</t>
  </si>
  <si>
    <t>Had never worked before</t>
  </si>
  <si>
    <t>Waiting to start first job already obtained</t>
  </si>
  <si>
    <t>Looking for first job</t>
  </si>
  <si>
    <t>Duration of job search</t>
  </si>
  <si>
    <t>Less than 1 year looking for work</t>
  </si>
  <si>
    <t>Less than 1 month looking for work</t>
  </si>
  <si>
    <t>1–3 months looking for work</t>
  </si>
  <si>
    <t>3–6 months looking for work</t>
  </si>
  <si>
    <t>6–12 months looking for work</t>
  </si>
  <si>
    <t>1–2 years looking for work</t>
  </si>
  <si>
    <t>2 years or more looking for work</t>
  </si>
  <si>
    <t>Males</t>
  </si>
  <si>
    <t>Females</t>
  </si>
  <si>
    <t>15-64 years</t>
  </si>
  <si>
    <t>15-24 years</t>
  </si>
  <si>
    <t>25-44 years</t>
  </si>
  <si>
    <t>45-64 years</t>
  </si>
  <si>
    <t>65 years and over</t>
  </si>
  <si>
    <t>Australia</t>
  </si>
  <si>
    <t>NSW</t>
  </si>
  <si>
    <t>Vic</t>
  </si>
  <si>
    <t>Qld</t>
  </si>
  <si>
    <t>SA</t>
  </si>
  <si>
    <t>WA</t>
  </si>
  <si>
    <t>Tas</t>
  </si>
  <si>
    <t>NT</t>
  </si>
  <si>
    <t>ACT</t>
  </si>
  <si>
    <t>weeks</t>
  </si>
  <si>
    <t>15+</t>
  </si>
  <si>
    <t>15-64</t>
  </si>
  <si>
    <t>15-24</t>
  </si>
  <si>
    <t>25-44</t>
  </si>
  <si>
    <t>45-64</t>
  </si>
  <si>
    <t>65+</t>
  </si>
  <si>
    <t>Select a state or territory: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</si>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</sst>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4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7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27" fillId="0" borderId="0">
      <alignment horizontal="left"/>
    </xf>
    <xf numFmtId="0" fontId="11" fillId="0" borderId="0">
      <alignment horizontal="left" vertical="center" wrapText="1"/>
    </xf>
    <xf numFmtId="0" fontId="9" fillId="0" borderId="0"/>
    <xf numFmtId="0" fontId="27" fillId="0" borderId="0"/>
  </cellStyleXfs>
  <cellXfs count="107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 applyAlignment="1">
      <alignment horizontal="left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8" fillId="0" borderId="0" xfId="5" applyFont="1" applyAlignment="1">
      <alignment horizontal="center"/>
    </xf>
    <xf numFmtId="0" fontId="19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2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9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horizontal="center" wrapText="1"/>
    </xf>
    <xf numFmtId="17" fontId="28" fillId="0" borderId="0" xfId="9" quotePrefix="1" applyNumberFormat="1" applyFont="1" applyAlignment="1">
      <alignment wrapText="1"/>
    </xf>
    <xf numFmtId="0" fontId="27" fillId="0" borderId="0" xfId="10" applyAlignment="1"/>
    <xf numFmtId="0" fontId="28" fillId="0" borderId="0" xfId="9" applyFont="1">
      <alignment horizontal="center" vertical="center" wrapText="1"/>
    </xf>
    <xf numFmtId="17" fontId="28" fillId="0" borderId="0" xfId="9" quotePrefix="1" applyNumberFormat="1" applyFont="1">
      <alignment horizontal="center" vertical="center" wrapText="1"/>
    </xf>
    <xf numFmtId="0" fontId="11" fillId="0" borderId="0" xfId="3" applyFont="1" applyAlignment="1">
      <alignment horizontal="right"/>
    </xf>
    <xf numFmtId="0" fontId="28" fillId="3" borderId="5" xfId="11" applyFont="1" applyFill="1" applyBorder="1" applyAlignment="1">
      <alignment horizontal="left" vertical="center"/>
    </xf>
    <xf numFmtId="0" fontId="28" fillId="3" borderId="5" xfId="11" applyFont="1" applyFill="1" applyBorder="1" applyAlignment="1">
      <alignment vertical="center"/>
    </xf>
    <xf numFmtId="0" fontId="28" fillId="3" borderId="0" xfId="11" applyFont="1" applyFill="1" applyAlignment="1">
      <alignment vertical="center"/>
    </xf>
    <xf numFmtId="166" fontId="28" fillId="0" borderId="0" xfId="11" applyNumberFormat="1" applyFont="1" applyAlignment="1">
      <alignment horizontal="left" vertical="center" indent="1"/>
    </xf>
    <xf numFmtId="0" fontId="11" fillId="0" borderId="0" xfId="7" applyFont="1" applyAlignment="1">
      <alignment horizontal="left" indent="1"/>
    </xf>
    <xf numFmtId="0" fontId="28" fillId="0" borderId="0" xfId="11" applyFont="1" applyAlignment="1">
      <alignment horizontal="center" vertical="center"/>
    </xf>
    <xf numFmtId="0" fontId="11" fillId="0" borderId="0" xfId="12" applyFont="1" applyAlignment="1">
      <alignment horizontal="left" indent="1"/>
    </xf>
    <xf numFmtId="166" fontId="19" fillId="0" borderId="0" xfId="7" applyNumberFormat="1" applyFont="1" applyAlignment="1">
      <alignment horizontal="right"/>
    </xf>
    <xf numFmtId="0" fontId="28" fillId="0" borderId="0" xfId="7" applyFont="1" applyAlignment="1">
      <alignment horizontal="left" indent="1"/>
    </xf>
    <xf numFmtId="0" fontId="11" fillId="0" borderId="0" xfId="12" applyFont="1" applyAlignment="1">
      <alignment horizontal="left" indent="5"/>
    </xf>
    <xf numFmtId="0" fontId="11" fillId="0" borderId="0" xfId="12" applyFont="1" applyAlignment="1">
      <alignment horizontal="left" indent="2"/>
    </xf>
    <xf numFmtId="0" fontId="1" fillId="0" borderId="0" xfId="12" applyFont="1" applyAlignment="1">
      <alignment horizontal="left" indent="4"/>
    </xf>
    <xf numFmtId="0" fontId="2" fillId="0" borderId="0" xfId="12" applyFont="1" applyAlignment="1">
      <alignment horizontal="left" indent="5"/>
    </xf>
    <xf numFmtId="166" fontId="16" fillId="0" borderId="0" xfId="7" applyNumberFormat="1" applyFont="1" applyAlignment="1">
      <alignment horizontal="right"/>
    </xf>
    <xf numFmtId="0" fontId="28" fillId="0" borderId="0" xfId="11" applyFont="1" applyAlignment="1">
      <alignment vertical="center"/>
    </xf>
    <xf numFmtId="166" fontId="28" fillId="0" borderId="0" xfId="11" applyNumberFormat="1" applyFont="1" applyAlignment="1">
      <alignment horizontal="left" vertical="center"/>
    </xf>
    <xf numFmtId="0" fontId="30" fillId="0" borderId="0" xfId="7" applyFont="1"/>
    <xf numFmtId="0" fontId="31" fillId="0" borderId="0" xfId="1" applyFont="1" applyAlignment="1">
      <alignment horizontal="left"/>
    </xf>
    <xf numFmtId="0" fontId="13" fillId="0" borderId="0" xfId="7"/>
    <xf numFmtId="0" fontId="10" fillId="0" borderId="0" xfId="0" applyFont="1"/>
    <xf numFmtId="3" fontId="32" fillId="0" borderId="0" xfId="7" applyNumberFormat="1" applyFont="1" applyAlignment="1">
      <alignment horizontal="right"/>
    </xf>
    <xf numFmtId="166" fontId="32" fillId="0" borderId="0" xfId="7" applyNumberFormat="1" applyFont="1" applyAlignment="1">
      <alignment horizontal="right"/>
    </xf>
    <xf numFmtId="17" fontId="28" fillId="0" borderId="7" xfId="9" quotePrefix="1" applyNumberFormat="1" applyFont="1" applyBorder="1" applyAlignment="1">
      <alignment wrapText="1"/>
    </xf>
    <xf numFmtId="0" fontId="28" fillId="0" borderId="0" xfId="13" applyFont="1" applyAlignment="1">
      <alignment vertical="center" wrapText="1"/>
    </xf>
    <xf numFmtId="0" fontId="28" fillId="0" borderId="0" xfId="9" applyFont="1" applyAlignment="1">
      <alignment vertical="center" wrapText="1"/>
    </xf>
    <xf numFmtId="0" fontId="28" fillId="0" borderId="0" xfId="9" quotePrefix="1" applyFont="1" applyAlignment="1">
      <alignment vertical="center" wrapText="1"/>
    </xf>
    <xf numFmtId="17" fontId="29" fillId="0" borderId="0" xfId="9" quotePrefix="1" applyNumberFormat="1" applyFont="1" applyAlignment="1">
      <alignment vertical="center" wrapText="1"/>
    </xf>
    <xf numFmtId="17" fontId="28" fillId="0" borderId="0" xfId="9" quotePrefix="1" applyNumberFormat="1" applyFont="1" applyAlignment="1">
      <alignment vertical="center" wrapText="1"/>
    </xf>
    <xf numFmtId="1" fontId="33" fillId="0" borderId="0" xfId="4" quotePrefix="1" applyNumberFormat="1" applyFont="1" applyAlignment="1">
      <alignment horizontal="center"/>
    </xf>
    <xf numFmtId="0" fontId="16" fillId="0" borderId="0" xfId="4" quotePrefix="1" applyFont="1" applyAlignment="1">
      <alignment horizontal="right"/>
    </xf>
    <xf numFmtId="166" fontId="19" fillId="0" borderId="0" xfId="0" applyNumberFormat="1" applyFont="1"/>
    <xf numFmtId="0" fontId="12" fillId="0" borderId="0" xfId="7" applyFont="1"/>
    <xf numFmtId="0" fontId="1" fillId="0" borderId="0" xfId="12" applyFont="1" applyAlignment="1">
      <alignment horizontal="left" indent="2"/>
    </xf>
    <xf numFmtId="17" fontId="28" fillId="5" borderId="0" xfId="9" quotePrefix="1" applyNumberFormat="1" applyFont="1" applyFill="1">
      <alignment horizontal="center" vertical="center" wrapText="1"/>
    </xf>
    <xf numFmtId="0" fontId="11" fillId="5" borderId="0" xfId="3" applyFont="1" applyFill="1" applyAlignment="1">
      <alignment horizontal="right"/>
    </xf>
    <xf numFmtId="0" fontId="8" fillId="5" borderId="0" xfId="1" applyFont="1" applyFill="1" applyAlignment="1">
      <alignment horizontal="left"/>
    </xf>
    <xf numFmtId="0" fontId="11" fillId="5" borderId="0" xfId="7" applyFont="1" applyFill="1" applyAlignment="1">
      <alignment horizontal="left" indent="1"/>
    </xf>
    <xf numFmtId="0" fontId="11" fillId="5" borderId="0" xfId="12" applyFont="1" applyFill="1" applyAlignment="1">
      <alignment horizontal="left" indent="2"/>
    </xf>
    <xf numFmtId="0" fontId="10" fillId="5" borderId="0" xfId="0" applyFont="1" applyFill="1"/>
    <xf numFmtId="0" fontId="0" fillId="5" borderId="0" xfId="0" applyFill="1"/>
    <xf numFmtId="166" fontId="19" fillId="5" borderId="0" xfId="0" applyNumberFormat="1" applyFont="1" applyFill="1"/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0" fontId="18" fillId="0" borderId="0" xfId="5" applyFont="1"/>
    <xf numFmtId="0" fontId="6" fillId="3" borderId="0" xfId="0" applyFont="1" applyFill="1" applyAlignment="1">
      <alignment horizontal="left" vertical="top" wrapText="1" indent="11"/>
    </xf>
    <xf numFmtId="0" fontId="25" fillId="3" borderId="1" xfId="6" applyFont="1" applyFill="1" applyBorder="1" applyAlignment="1">
      <alignment horizontal="left" vertical="center" indent="13"/>
    </xf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17" fontId="28" fillId="4" borderId="4" xfId="9" quotePrefix="1" applyNumberFormat="1" applyFont="1" applyFill="1" applyBorder="1" applyAlignment="1">
      <alignment horizontal="center" wrapText="1"/>
    </xf>
    <xf numFmtId="17" fontId="28" fillId="4" borderId="5" xfId="9" quotePrefix="1" applyNumberFormat="1" applyFont="1" applyFill="1" applyBorder="1" applyAlignment="1">
      <alignment horizontal="center" wrapText="1"/>
    </xf>
    <xf numFmtId="17" fontId="28" fillId="4" borderId="6" xfId="9" quotePrefix="1" applyNumberFormat="1" applyFont="1" applyFill="1" applyBorder="1" applyAlignment="1">
      <alignment horizontal="center" wrapText="1"/>
    </xf>
    <xf numFmtId="17" fontId="28" fillId="0" borderId="7" xfId="9" quotePrefix="1" applyNumberFormat="1" applyFont="1" applyBorder="1">
      <alignment horizontal="center" vertical="center" wrapText="1"/>
    </xf>
    <xf numFmtId="17" fontId="28" fillId="0" borderId="0" xfId="9" quotePrefix="1" applyNumberFormat="1" applyFont="1">
      <alignment horizontal="center" vertical="center" wrapText="1"/>
    </xf>
    <xf numFmtId="17" fontId="29" fillId="0" borderId="0" xfId="9" quotePrefix="1" applyNumberFormat="1" applyFont="1">
      <alignment horizontal="center" vertical="center" wrapText="1"/>
    </xf>
    <xf numFmtId="0" fontId="28" fillId="0" borderId="0" xfId="13" applyFont="1" applyAlignment="1">
      <alignment horizontal="center" vertical="center" wrapText="1"/>
    </xf>
    <xf numFmtId="0" fontId="28" fillId="0" borderId="0" xfId="9" applyFont="1">
      <alignment horizontal="center" vertical="center" wrapText="1"/>
    </xf>
    <xf numFmtId="0" fontId="28" fillId="0" borderId="0" xfId="9" quotePrefix="1" applyFont="1">
      <alignment horizontal="center" vertical="center" wrapText="1"/>
    </xf>
  </cellXfs>
  <cellStyles count="14">
    <cellStyle name="Hyperlink" xfId="1" builtinId="8"/>
    <cellStyle name="Hyperlink 2" xfId="5" xr:uid="{EDACD5EC-475D-4A7C-8403-F463C0871C99}"/>
    <cellStyle name="Normal" xfId="0" builtinId="0"/>
    <cellStyle name="Normal 10" xfId="3" xr:uid="{41FDA2C9-D350-404F-A116-3A5B3060A146}"/>
    <cellStyle name="Normal 2" xfId="7" xr:uid="{32BA95A5-F45D-4942-932B-9169482FE025}"/>
    <cellStyle name="Normal 2 2 2" xfId="12" xr:uid="{43352BF9-D009-4CD0-B428-43AA80D3B10A}"/>
    <cellStyle name="Normal 2 4" xfId="4" xr:uid="{B0177EF1-7F82-43B3-AEE3-5B5E16508A42}"/>
    <cellStyle name="Normal 3 5 4" xfId="2" xr:uid="{0443F7F9-15BA-4D3E-83FC-7EDAF9D98F1F}"/>
    <cellStyle name="Style1" xfId="6" xr:uid="{52ACEC6E-DBE6-4463-A2A8-92F315CD6663}"/>
    <cellStyle name="Style3" xfId="10" xr:uid="{3F1F4EE6-97A1-4584-A846-2E8978252A87}"/>
    <cellStyle name="Style4" xfId="8" xr:uid="{B872B4DF-8C38-4EA6-8140-F9956253512A}"/>
    <cellStyle name="Style5" xfId="9" xr:uid="{DA329DE6-251B-4612-9572-74C0D436EC7C}"/>
    <cellStyle name="Style6" xfId="13" xr:uid="{287A4DDF-A6DA-49F1-A14E-27D91EAA7A79}"/>
    <cellStyle name="Style9" xfId="11" xr:uid="{B3BD78F1-D415-4DEF-835E-9ED79A48B7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2D626B-A2EE-4FD0-A499-B29A96C57B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233C7B-2410-4318-9341-9962138F7F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3D46A0-03AE-41C3-8EA6-3E2BE76F0A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1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potential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1AD6A-92F3-42B3-9EC8-06ED840177F0}">
  <dimension ref="A1:E27"/>
  <sheetViews>
    <sheetView showGridLines="0" tabSelected="1" workbookViewId="0">
      <pane ySplit="7" topLeftCell="A8" activePane="bottomLeft" state="frozen"/>
      <selection activeCell="C13" sqref="C13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21"/>
      <c r="B1" s="21"/>
      <c r="C1" s="21"/>
      <c r="D1" s="21"/>
      <c r="E1" s="21"/>
    </row>
    <row r="2" spans="1:5">
      <c r="A2" s="21"/>
      <c r="B2" s="13" t="s">
        <v>11604</v>
      </c>
      <c r="C2" s="12"/>
      <c r="D2" s="12"/>
      <c r="E2" s="12"/>
    </row>
    <row r="3" spans="1:5" ht="12" customHeight="1">
      <c r="A3" s="21"/>
      <c r="B3" s="12"/>
      <c r="C3" s="12"/>
      <c r="D3" s="12"/>
      <c r="E3" s="12"/>
    </row>
    <row r="4" spans="1:5">
      <c r="A4" s="21"/>
      <c r="B4" s="12"/>
      <c r="C4" s="12"/>
      <c r="D4" s="12"/>
      <c r="E4" s="12"/>
    </row>
    <row r="5" spans="1:5" ht="15.75">
      <c r="A5" s="21"/>
      <c r="B5" s="14" t="s">
        <v>11605</v>
      </c>
      <c r="C5" s="21"/>
      <c r="D5" s="21"/>
      <c r="E5" s="21"/>
    </row>
    <row r="6" spans="1:5" ht="15.75" customHeight="1">
      <c r="A6" s="21"/>
      <c r="B6" s="89" t="s">
        <v>11606</v>
      </c>
      <c r="C6" s="89"/>
      <c r="D6" s="89"/>
      <c r="E6" s="89"/>
    </row>
    <row r="7" spans="1:5" ht="15.75" customHeight="1">
      <c r="A7" s="21"/>
      <c r="B7" s="22" t="s">
        <v>11614</v>
      </c>
      <c r="C7" s="21"/>
      <c r="D7" s="21"/>
      <c r="E7" s="21"/>
    </row>
    <row r="8" spans="1:5">
      <c r="A8" s="23"/>
      <c r="B8" s="23"/>
      <c r="C8" s="23"/>
      <c r="D8" s="21"/>
      <c r="E8" s="21"/>
    </row>
    <row r="9" spans="1:5" ht="15.75">
      <c r="A9" s="24"/>
      <c r="B9" s="25" t="s">
        <v>11615</v>
      </c>
      <c r="C9" s="25"/>
      <c r="D9" s="21"/>
      <c r="E9" s="21"/>
    </row>
    <row r="10" spans="1:5">
      <c r="A10" s="24"/>
      <c r="B10" s="26" t="s">
        <v>11616</v>
      </c>
      <c r="C10" s="24"/>
      <c r="D10" s="21"/>
      <c r="E10" s="21"/>
    </row>
    <row r="11" spans="1:5">
      <c r="A11" s="24"/>
      <c r="B11" s="27">
        <v>7.1</v>
      </c>
      <c r="C11" s="28" t="s">
        <v>11617</v>
      </c>
      <c r="D11" s="21"/>
      <c r="E11" s="21"/>
    </row>
    <row r="12" spans="1:5">
      <c r="A12" s="24"/>
      <c r="B12" s="27">
        <v>7.2</v>
      </c>
      <c r="C12" s="28" t="s">
        <v>11618</v>
      </c>
      <c r="D12" s="21"/>
      <c r="E12" s="21"/>
    </row>
    <row r="13" spans="1:5">
      <c r="A13" s="24"/>
      <c r="B13" s="27" t="s">
        <v>11619</v>
      </c>
      <c r="C13" s="28" t="s">
        <v>11620</v>
      </c>
      <c r="D13" s="21"/>
      <c r="E13" s="21"/>
    </row>
    <row r="14" spans="1:5">
      <c r="A14" s="23"/>
      <c r="B14" s="23"/>
      <c r="C14" s="23"/>
      <c r="D14" s="21"/>
      <c r="E14" s="21"/>
    </row>
    <row r="15" spans="1:5" ht="15.75">
      <c r="A15" s="24"/>
      <c r="B15" s="90"/>
      <c r="C15" s="90"/>
      <c r="D15" s="21"/>
      <c r="E15" s="21"/>
    </row>
    <row r="16" spans="1:5" ht="15.75">
      <c r="A16" s="24"/>
      <c r="B16" s="91" t="s">
        <v>11621</v>
      </c>
      <c r="C16" s="91"/>
      <c r="D16" s="21"/>
      <c r="E16" s="21"/>
    </row>
    <row r="17" spans="1:5">
      <c r="A17" s="23"/>
      <c r="B17" s="23"/>
      <c r="C17" s="23"/>
      <c r="D17" s="21"/>
      <c r="E17" s="21"/>
    </row>
    <row r="18" spans="1:5">
      <c r="A18" s="24"/>
      <c r="B18" s="29" t="s">
        <v>11622</v>
      </c>
      <c r="C18" s="24"/>
      <c r="D18" s="21"/>
      <c r="E18" s="21"/>
    </row>
    <row r="19" spans="1:5">
      <c r="A19" s="24"/>
      <c r="B19" s="92" t="s">
        <v>11623</v>
      </c>
      <c r="C19" s="92"/>
      <c r="D19" s="21"/>
      <c r="E19" s="21"/>
    </row>
    <row r="20" spans="1:5">
      <c r="A20" s="24"/>
      <c r="B20" s="92" t="s">
        <v>11624</v>
      </c>
      <c r="C20" s="92"/>
      <c r="D20" s="21"/>
      <c r="E20" s="21"/>
    </row>
    <row r="21" spans="1:5">
      <c r="A21" s="23"/>
      <c r="B21" s="23"/>
      <c r="C21" s="23"/>
      <c r="D21" s="21"/>
      <c r="E21" s="21"/>
    </row>
    <row r="22" spans="1:5">
      <c r="A22" s="23"/>
      <c r="B22" s="15" t="s">
        <v>11607</v>
      </c>
      <c r="C22" s="21"/>
      <c r="D22" s="21"/>
      <c r="E22" s="21"/>
    </row>
    <row r="23" spans="1:5">
      <c r="A23" s="23"/>
      <c r="B23" s="88" t="s">
        <v>11625</v>
      </c>
      <c r="C23" s="88"/>
      <c r="D23" s="88"/>
      <c r="E23" s="88"/>
    </row>
    <row r="24" spans="1:5">
      <c r="A24" s="23"/>
      <c r="B24" s="88" t="s">
        <v>11626</v>
      </c>
      <c r="C24" s="88"/>
      <c r="D24" s="88"/>
      <c r="E24" s="88"/>
    </row>
    <row r="25" spans="1:5">
      <c r="A25" s="23"/>
      <c r="B25" s="21"/>
      <c r="C25" s="21"/>
      <c r="D25" s="21"/>
      <c r="E25" s="21"/>
    </row>
    <row r="26" spans="1:5">
      <c r="A26" s="23"/>
      <c r="B26" s="23"/>
      <c r="C26" s="23"/>
      <c r="D26" s="21"/>
      <c r="E26" s="21"/>
    </row>
    <row r="27" spans="1:5">
      <c r="A27" s="23"/>
      <c r="B27" s="30" t="str">
        <f ca="1">"© Commonwealth of Australia "&amp;YEAR(TODAY())</f>
        <v>© Commonwealth of Australia 2022</v>
      </c>
      <c r="C27" s="24"/>
      <c r="D27" s="21"/>
      <c r="E27" s="21"/>
    </row>
  </sheetData>
  <mergeCells count="7">
    <mergeCell ref="B24:E24"/>
    <mergeCell ref="B6:E6"/>
    <mergeCell ref="B15:C15"/>
    <mergeCell ref="B16:C16"/>
    <mergeCell ref="B19:C19"/>
    <mergeCell ref="B20:C20"/>
    <mergeCell ref="B23:E23"/>
  </mergeCells>
  <hyperlinks>
    <hyperlink ref="B16" r:id="rId1" xr:uid="{48C0A44C-410C-460F-A05C-9E811A6C88B5}"/>
    <hyperlink ref="B13" location="Index!A12" display="Index" xr:uid="{595E714E-F6AF-4F3A-8237-24E6875EFEF1}"/>
    <hyperlink ref="B27" r:id="rId2" display="© Commonwealth of Australia 2015" xr:uid="{D13EED14-5F8B-4D50-AE46-EDA36B9848AF}"/>
    <hyperlink ref="B24" r:id="rId3" display="or the Labour Surveys Branch at labour.statistics@abs.gov.au." xr:uid="{19834029-B288-4F28-8BA8-BB72C6548F99}"/>
    <hyperlink ref="B23:E23" r:id="rId4" display="For further information about these and related statistics visit www.abs.gov.au/about/contact-us" xr:uid="{C73805CC-2C91-4ED6-8E43-9A53FDB5931F}"/>
    <hyperlink ref="B12" location="'Table 7.2'!C10" display="'Table 7.2'!C10" xr:uid="{5D153641-5444-4DAB-A3EC-38D8627EDEC3}"/>
    <hyperlink ref="B11" location="'Table 7.1'!C10" display="'Table 7.1'!C10" xr:uid="{032F8EE1-D22C-4746-ADB3-9E83B9B82D3F}"/>
    <hyperlink ref="B20" r:id="rId5" display="Explanatory Notes" xr:uid="{BC4B5A4D-CEC4-4E37-ADEB-39F2AC707D6F}"/>
    <hyperlink ref="B19" r:id="rId6" xr:uid="{C50BEB46-BB11-4ED3-9E0A-D7A2694F80DA}"/>
    <hyperlink ref="B19:C19" r:id="rId7" display="Summary" xr:uid="{869F7603-4B61-4BA5-A066-690C23EAEEDD}"/>
    <hyperlink ref="B20:C20" r:id="rId8" display="Methodology" xr:uid="{77C1BDBC-50D9-42D5-AB7C-F82B2003D75E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77.301000000000002</v>
      </c>
      <c r="C11" s="9">
        <v>46.582999999999998</v>
      </c>
      <c r="D11" s="9">
        <v>33.963999999999999</v>
      </c>
      <c r="E11" s="9">
        <v>12.619</v>
      </c>
      <c r="F11" s="9">
        <v>4.7649999999999997</v>
      </c>
      <c r="G11" s="9">
        <v>3.3109999999999999</v>
      </c>
      <c r="H11" s="9">
        <v>1.454</v>
      </c>
      <c r="I11" s="9">
        <v>66.152000000000001</v>
      </c>
      <c r="J11" s="9">
        <v>17.673999999999999</v>
      </c>
      <c r="K11" s="9">
        <v>48.478999999999999</v>
      </c>
      <c r="L11" s="9">
        <v>56.768999999999998</v>
      </c>
      <c r="M11" s="9">
        <v>14.026999999999999</v>
      </c>
      <c r="N11" s="9">
        <v>42.743000000000002</v>
      </c>
      <c r="O11" s="9">
        <v>9.3829999999999991</v>
      </c>
      <c r="P11" s="9">
        <v>3.6469999999999998</v>
      </c>
      <c r="Q11" s="9">
        <v>5.7359999999999998</v>
      </c>
      <c r="R11" s="9">
        <v>258.613</v>
      </c>
      <c r="S11" s="9">
        <v>136.495</v>
      </c>
      <c r="T11" s="9">
        <v>122.11799999999999</v>
      </c>
      <c r="U11" s="9">
        <v>200.36199999999999</v>
      </c>
      <c r="V11" s="9">
        <v>120.736</v>
      </c>
      <c r="W11" s="9">
        <v>79.626000000000005</v>
      </c>
      <c r="X11" s="9">
        <v>157.88300000000001</v>
      </c>
      <c r="Y11" s="9">
        <v>89.28</v>
      </c>
      <c r="Z11" s="9">
        <v>68.603999999999999</v>
      </c>
      <c r="AA11" s="9">
        <v>41.45</v>
      </c>
      <c r="AB11" s="9">
        <v>30.428000000000001</v>
      </c>
      <c r="AC11" s="9">
        <v>11.022</v>
      </c>
      <c r="AD11" s="9">
        <v>1.0289999999999999</v>
      </c>
      <c r="AE11" s="9">
        <v>1.0289999999999999</v>
      </c>
      <c r="AF11" s="9">
        <v>0</v>
      </c>
      <c r="AG11" s="9">
        <v>58.25</v>
      </c>
      <c r="AH11" s="9">
        <v>15.759</v>
      </c>
      <c r="AI11" s="9">
        <v>42.491999999999997</v>
      </c>
      <c r="AJ11" s="9">
        <v>53.484999999999999</v>
      </c>
      <c r="AK11" s="9">
        <v>13.523999999999999</v>
      </c>
      <c r="AL11" s="9">
        <v>39.960999999999999</v>
      </c>
      <c r="AM11" s="9">
        <v>4.7649999999999997</v>
      </c>
      <c r="AN11" s="9">
        <v>2.234</v>
      </c>
      <c r="AO11" s="9">
        <v>2.5310000000000001</v>
      </c>
      <c r="AP11" s="9">
        <v>25.684000000000001</v>
      </c>
      <c r="AQ11" s="9">
        <v>11.577999999999999</v>
      </c>
      <c r="AR11" s="9">
        <v>14.106</v>
      </c>
      <c r="AS11" s="9">
        <v>18.975000000000001</v>
      </c>
      <c r="AT11" s="9">
        <v>10.382999999999999</v>
      </c>
      <c r="AU11" s="9">
        <v>8.5920000000000005</v>
      </c>
      <c r="AV11" s="9">
        <v>11.53</v>
      </c>
      <c r="AW11" s="9">
        <v>5.4359999999999999</v>
      </c>
      <c r="AX11" s="9">
        <v>6.0940000000000003</v>
      </c>
      <c r="AY11" s="9">
        <v>4.5789999999999997</v>
      </c>
      <c r="AZ11" s="9">
        <v>3.536</v>
      </c>
      <c r="BA11" s="9">
        <v>1.044</v>
      </c>
      <c r="BB11" s="9">
        <v>2.8650000000000002</v>
      </c>
      <c r="BC11" s="9">
        <v>1.4119999999999999</v>
      </c>
      <c r="BD11" s="9">
        <v>1.454</v>
      </c>
      <c r="BE11" s="9">
        <v>6.7089999999999996</v>
      </c>
      <c r="BF11" s="9">
        <v>1.1950000000000001</v>
      </c>
      <c r="BG11" s="9">
        <v>5.5140000000000002</v>
      </c>
      <c r="BH11" s="9">
        <v>2.6779999999999999</v>
      </c>
      <c r="BI11" s="9">
        <v>0.36899999999999999</v>
      </c>
      <c r="BJ11" s="9">
        <v>2.3090000000000002</v>
      </c>
      <c r="BK11" s="9">
        <v>4.0309999999999997</v>
      </c>
      <c r="BL11" s="9">
        <v>0.82599999999999996</v>
      </c>
      <c r="BM11" s="9">
        <v>3.2050000000000001</v>
      </c>
      <c r="BN11" s="9">
        <v>7.6</v>
      </c>
      <c r="BO11" s="9">
        <v>3.9710000000000001</v>
      </c>
      <c r="BP11" s="9">
        <v>3.629</v>
      </c>
      <c r="BQ11" s="9">
        <v>6.407</v>
      </c>
      <c r="BR11" s="9">
        <v>3.2509999999999999</v>
      </c>
      <c r="BS11" s="9">
        <v>3.1560000000000001</v>
      </c>
      <c r="BT11" s="9">
        <v>4.984</v>
      </c>
      <c r="BU11" s="9">
        <v>2.3809999999999998</v>
      </c>
      <c r="BV11" s="9">
        <v>2.6030000000000002</v>
      </c>
      <c r="BW11" s="9">
        <v>0.55300000000000005</v>
      </c>
      <c r="BX11" s="9">
        <v>0</v>
      </c>
      <c r="BY11" s="9">
        <v>0.55300000000000005</v>
      </c>
      <c r="BZ11" s="9">
        <v>0.87</v>
      </c>
      <c r="CA11" s="9">
        <v>0.87</v>
      </c>
      <c r="CB11" s="9">
        <v>0</v>
      </c>
      <c r="CC11" s="9">
        <v>1.1930000000000001</v>
      </c>
      <c r="CD11" s="9">
        <v>0.72</v>
      </c>
      <c r="CE11" s="9">
        <v>0.47299999999999998</v>
      </c>
      <c r="CF11" s="9">
        <v>0.60599999999999998</v>
      </c>
      <c r="CG11" s="9">
        <v>0.13300000000000001</v>
      </c>
      <c r="CH11" s="9">
        <v>0.47299999999999998</v>
      </c>
      <c r="CI11" s="9">
        <v>0.58699999999999997</v>
      </c>
      <c r="CJ11" s="9">
        <v>0.58699999999999997</v>
      </c>
      <c r="CK11" s="9">
        <v>0</v>
      </c>
      <c r="CL11" s="9">
        <v>274.584</v>
      </c>
      <c r="CM11" s="9">
        <v>144.98699999999999</v>
      </c>
      <c r="CN11" s="9">
        <v>129.59700000000001</v>
      </c>
      <c r="CO11" s="9">
        <v>215.44499999999999</v>
      </c>
      <c r="CP11" s="9">
        <v>128.839</v>
      </c>
      <c r="CQ11" s="9">
        <v>86.605999999999995</v>
      </c>
      <c r="CR11" s="9">
        <v>165.35900000000001</v>
      </c>
      <c r="CS11" s="9">
        <v>92.311999999999998</v>
      </c>
      <c r="CT11" s="9">
        <v>73.048000000000002</v>
      </c>
      <c r="CU11" s="9">
        <v>45.32</v>
      </c>
      <c r="CV11" s="9">
        <v>33.216000000000001</v>
      </c>
      <c r="CW11" s="9">
        <v>12.103999999999999</v>
      </c>
      <c r="CX11" s="9">
        <v>4.7649999999999997</v>
      </c>
      <c r="CY11" s="9">
        <v>3.3109999999999999</v>
      </c>
      <c r="CZ11" s="9">
        <v>1.454</v>
      </c>
      <c r="DA11" s="9">
        <v>59.14</v>
      </c>
      <c r="DB11" s="9">
        <v>16.148</v>
      </c>
      <c r="DC11" s="9">
        <v>42.991</v>
      </c>
      <c r="DD11" s="9">
        <v>51.375</v>
      </c>
      <c r="DE11" s="9">
        <v>13.756</v>
      </c>
      <c r="DF11" s="9">
        <v>37.619</v>
      </c>
      <c r="DG11" s="9">
        <v>7.7640000000000002</v>
      </c>
      <c r="DH11" s="9">
        <v>2.3919999999999999</v>
      </c>
      <c r="DI11" s="9">
        <v>5.3719999999999999</v>
      </c>
      <c r="DJ11" s="9">
        <v>32.536999999999999</v>
      </c>
      <c r="DK11" s="9">
        <v>16.306000000000001</v>
      </c>
      <c r="DL11" s="9">
        <v>16.231000000000002</v>
      </c>
      <c r="DM11" s="9">
        <v>21.923999999999999</v>
      </c>
      <c r="DN11" s="9">
        <v>13.412000000000001</v>
      </c>
      <c r="DO11" s="9">
        <v>8.5120000000000005</v>
      </c>
      <c r="DP11" s="9">
        <v>12.882</v>
      </c>
      <c r="DQ11" s="9">
        <v>6.3140000000000001</v>
      </c>
      <c r="DR11" s="9">
        <v>6.569</v>
      </c>
      <c r="DS11" s="9">
        <v>4.2770000000000001</v>
      </c>
      <c r="DT11" s="9">
        <v>3.7869999999999999</v>
      </c>
      <c r="DU11" s="9">
        <v>0.49</v>
      </c>
      <c r="DV11" s="9">
        <v>4.7649999999999997</v>
      </c>
      <c r="DW11" s="9">
        <v>3.3109999999999999</v>
      </c>
      <c r="DX11" s="9">
        <v>1.454</v>
      </c>
      <c r="DY11" s="9">
        <v>10.613</v>
      </c>
      <c r="DZ11" s="9">
        <v>2.8940000000000001</v>
      </c>
      <c r="EA11" s="9">
        <v>7.7190000000000003</v>
      </c>
      <c r="EB11" s="9">
        <v>2.8490000000000002</v>
      </c>
      <c r="EC11" s="9">
        <v>0.502</v>
      </c>
      <c r="ED11" s="9">
        <v>2.3460000000000001</v>
      </c>
      <c r="EE11" s="9">
        <v>7.7640000000000002</v>
      </c>
      <c r="EF11" s="9">
        <v>2.3919999999999999</v>
      </c>
      <c r="EG11" s="9">
        <v>5.3719999999999999</v>
      </c>
      <c r="EH11" s="9">
        <v>167.50200000000001</v>
      </c>
      <c r="EI11" s="9">
        <v>100.73</v>
      </c>
      <c r="EJ11" s="9">
        <v>66.771000000000001</v>
      </c>
      <c r="EK11" s="9">
        <v>141.428</v>
      </c>
      <c r="EL11" s="9">
        <v>92.954999999999998</v>
      </c>
      <c r="EM11" s="9">
        <v>48.472000000000001</v>
      </c>
      <c r="EN11" s="9">
        <v>107.42700000000001</v>
      </c>
      <c r="EO11" s="9">
        <v>68.174999999999997</v>
      </c>
      <c r="EP11" s="9">
        <v>39.252000000000002</v>
      </c>
      <c r="EQ11" s="9">
        <v>34.000999999999998</v>
      </c>
      <c r="ER11" s="9">
        <v>24.780999999999999</v>
      </c>
      <c r="ES11" s="9">
        <v>9.2200000000000006</v>
      </c>
      <c r="ET11" s="9">
        <v>26.074000000000002</v>
      </c>
      <c r="EU11" s="9">
        <v>7.7750000000000004</v>
      </c>
      <c r="EV11" s="9">
        <v>18.298999999999999</v>
      </c>
      <c r="EW11" s="9">
        <v>26.074000000000002</v>
      </c>
      <c r="EX11" s="9">
        <v>7.7750000000000004</v>
      </c>
      <c r="EY11" s="9">
        <v>18.298999999999999</v>
      </c>
      <c r="EZ11" s="9">
        <v>74.546000000000006</v>
      </c>
      <c r="FA11" s="9">
        <v>27.951000000000001</v>
      </c>
      <c r="FB11" s="9">
        <v>46.594999999999999</v>
      </c>
      <c r="FC11" s="9">
        <v>52.093000000000004</v>
      </c>
      <c r="FD11" s="9">
        <v>22.472000000000001</v>
      </c>
      <c r="FE11" s="9">
        <v>29.620999999999999</v>
      </c>
      <c r="FF11" s="9">
        <v>45.051000000000002</v>
      </c>
      <c r="FG11" s="9">
        <v>17.823</v>
      </c>
      <c r="FH11" s="9">
        <v>27.227</v>
      </c>
      <c r="FI11" s="9">
        <v>7.0419999999999998</v>
      </c>
      <c r="FJ11" s="9">
        <v>4.6479999999999997</v>
      </c>
      <c r="FK11" s="9">
        <v>2.3940000000000001</v>
      </c>
      <c r="FL11" s="9">
        <v>22.452999999999999</v>
      </c>
      <c r="FM11" s="9">
        <v>5.4790000000000001</v>
      </c>
      <c r="FN11" s="9">
        <v>16.974</v>
      </c>
      <c r="FO11" s="9">
        <v>22.452999999999999</v>
      </c>
      <c r="FP11" s="9">
        <v>5.4790000000000001</v>
      </c>
      <c r="FQ11" s="9">
        <v>16.974</v>
      </c>
      <c r="FR11" s="9">
        <v>17.312000000000001</v>
      </c>
      <c r="FS11" s="9">
        <v>7.0570000000000004</v>
      </c>
      <c r="FT11" s="9">
        <v>10.256</v>
      </c>
      <c r="FU11" s="9">
        <v>10.3</v>
      </c>
      <c r="FV11" s="9">
        <v>5.5309999999999997</v>
      </c>
      <c r="FW11" s="9">
        <v>4.7690000000000001</v>
      </c>
      <c r="FX11" s="9">
        <v>9.0380000000000003</v>
      </c>
      <c r="FY11" s="9">
        <v>4.7839999999999998</v>
      </c>
      <c r="FZ11" s="9">
        <v>4.2539999999999996</v>
      </c>
      <c r="GA11" s="9">
        <v>1.262</v>
      </c>
      <c r="GB11" s="9">
        <v>0.747</v>
      </c>
      <c r="GC11" s="9">
        <v>0.51500000000000001</v>
      </c>
      <c r="GD11" s="9">
        <v>0</v>
      </c>
      <c r="GE11" s="9">
        <v>0</v>
      </c>
      <c r="GF11" s="9">
        <v>0</v>
      </c>
      <c r="GG11" s="9">
        <v>7.0129999999999999</v>
      </c>
      <c r="GH11" s="9">
        <v>1.5249999999999999</v>
      </c>
      <c r="GI11" s="9">
        <v>5.4870000000000001</v>
      </c>
      <c r="GJ11" s="9">
        <v>5.3940000000000001</v>
      </c>
      <c r="GK11" s="9">
        <v>0.27</v>
      </c>
      <c r="GL11" s="9">
        <v>5.1239999999999997</v>
      </c>
      <c r="GM11" s="9">
        <v>1.619</v>
      </c>
      <c r="GN11" s="9">
        <v>1.2549999999999999</v>
      </c>
      <c r="GO11" s="9">
        <v>0.36299999999999999</v>
      </c>
      <c r="GP11" s="9">
        <v>1.619</v>
      </c>
      <c r="GQ11" s="9">
        <v>1.2549999999999999</v>
      </c>
      <c r="GR11" s="9">
        <v>0.36299999999999999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1.619</v>
      </c>
      <c r="HF11" s="9">
        <v>1.2549999999999999</v>
      </c>
      <c r="HG11" s="9">
        <v>0.36299999999999999</v>
      </c>
      <c r="HH11" s="9">
        <v>0</v>
      </c>
      <c r="HI11" s="9">
        <v>0</v>
      </c>
      <c r="HJ11" s="9">
        <v>0</v>
      </c>
      <c r="HK11" s="9">
        <v>1.619</v>
      </c>
      <c r="HL11" s="9">
        <v>1.2549999999999999</v>
      </c>
      <c r="HM11" s="9">
        <v>0.36299999999999999</v>
      </c>
      <c r="HN11" s="9">
        <v>15.694000000000001</v>
      </c>
      <c r="HO11" s="9">
        <v>5.8019999999999996</v>
      </c>
      <c r="HP11" s="9">
        <v>9.8919999999999995</v>
      </c>
      <c r="HQ11" s="9">
        <v>10.3</v>
      </c>
      <c r="HR11" s="9">
        <v>5.5309999999999997</v>
      </c>
      <c r="HS11" s="9">
        <v>4.7690000000000001</v>
      </c>
      <c r="HT11" s="9">
        <v>9.0380000000000003</v>
      </c>
      <c r="HU11" s="9">
        <v>4.7839999999999998</v>
      </c>
      <c r="HV11" s="9">
        <v>4.2539999999999996</v>
      </c>
      <c r="HW11" s="9">
        <v>1.262</v>
      </c>
      <c r="HX11" s="9">
        <v>0.747</v>
      </c>
      <c r="HY11" s="9">
        <v>0.51500000000000001</v>
      </c>
      <c r="HZ11" s="9">
        <v>5.3940000000000001</v>
      </c>
      <c r="IA11" s="9">
        <v>0.27</v>
      </c>
      <c r="IB11" s="9">
        <v>5.1239999999999997</v>
      </c>
      <c r="IC11" s="9">
        <v>5.3940000000000001</v>
      </c>
      <c r="ID11" s="9">
        <v>0.27</v>
      </c>
      <c r="IE11" s="9">
        <v>5.1239999999999997</v>
      </c>
      <c r="IF11" s="9">
        <v>226.821</v>
      </c>
      <c r="IG11" s="9">
        <v>115.23099999999999</v>
      </c>
      <c r="IH11" s="9">
        <v>111.59</v>
      </c>
      <c r="II11" s="9">
        <v>169.12799999999999</v>
      </c>
      <c r="IJ11" s="9">
        <v>99.792000000000002</v>
      </c>
      <c r="IK11" s="9">
        <v>69.335999999999999</v>
      </c>
      <c r="IL11" s="9">
        <v>122.676</v>
      </c>
      <c r="IM11" s="9">
        <v>65.941000000000003</v>
      </c>
      <c r="IN11" s="9">
        <v>56.735999999999997</v>
      </c>
      <c r="IO11" s="9">
        <v>41.686999999999998</v>
      </c>
      <c r="IP11" s="9">
        <v>30.54</v>
      </c>
      <c r="IQ11" s="9">
        <v>11.147</v>
      </c>
    </row>
    <row r="12" spans="1:251">
      <c r="A12" s="10">
        <v>42401</v>
      </c>
      <c r="B12" s="9">
        <v>79.847999999999999</v>
      </c>
      <c r="C12" s="9">
        <v>35.564</v>
      </c>
      <c r="D12" s="9">
        <v>22.335999999999999</v>
      </c>
      <c r="E12" s="9">
        <v>13.228</v>
      </c>
      <c r="F12" s="9">
        <v>10.071999999999999</v>
      </c>
      <c r="G12" s="9">
        <v>6.0049999999999999</v>
      </c>
      <c r="H12" s="9">
        <v>4.0670000000000002</v>
      </c>
      <c r="I12" s="9">
        <v>66.024000000000001</v>
      </c>
      <c r="J12" s="9">
        <v>16.079000000000001</v>
      </c>
      <c r="K12" s="9">
        <v>49.945</v>
      </c>
      <c r="L12" s="9">
        <v>59.414000000000001</v>
      </c>
      <c r="M12" s="9">
        <v>13.023999999999999</v>
      </c>
      <c r="N12" s="9">
        <v>46.39</v>
      </c>
      <c r="O12" s="9">
        <v>6.61</v>
      </c>
      <c r="P12" s="9">
        <v>3.0550000000000002</v>
      </c>
      <c r="Q12" s="9">
        <v>3.5550000000000002</v>
      </c>
      <c r="R12" s="9">
        <v>230.41</v>
      </c>
      <c r="S12" s="9">
        <v>107.949</v>
      </c>
      <c r="T12" s="9">
        <v>122.461</v>
      </c>
      <c r="U12" s="9">
        <v>174.161</v>
      </c>
      <c r="V12" s="9">
        <v>96.498000000000005</v>
      </c>
      <c r="W12" s="9">
        <v>77.662999999999997</v>
      </c>
      <c r="X12" s="9">
        <v>142.96799999999999</v>
      </c>
      <c r="Y12" s="9">
        <v>76.653000000000006</v>
      </c>
      <c r="Z12" s="9">
        <v>66.314999999999998</v>
      </c>
      <c r="AA12" s="9">
        <v>30.363</v>
      </c>
      <c r="AB12" s="9">
        <v>19.268999999999998</v>
      </c>
      <c r="AC12" s="9">
        <v>11.093999999999999</v>
      </c>
      <c r="AD12" s="9">
        <v>0.83</v>
      </c>
      <c r="AE12" s="9">
        <v>0.57599999999999996</v>
      </c>
      <c r="AF12" s="9">
        <v>0.254</v>
      </c>
      <c r="AG12" s="9">
        <v>56.249000000000002</v>
      </c>
      <c r="AH12" s="9">
        <v>11.45</v>
      </c>
      <c r="AI12" s="9">
        <v>44.798999999999999</v>
      </c>
      <c r="AJ12" s="9">
        <v>54.281999999999996</v>
      </c>
      <c r="AK12" s="9">
        <v>10.568</v>
      </c>
      <c r="AL12" s="9">
        <v>43.713999999999999</v>
      </c>
      <c r="AM12" s="9">
        <v>1.9670000000000001</v>
      </c>
      <c r="AN12" s="9">
        <v>0.88200000000000001</v>
      </c>
      <c r="AO12" s="9">
        <v>1.085</v>
      </c>
      <c r="AP12" s="9">
        <v>41.593000000000004</v>
      </c>
      <c r="AQ12" s="9">
        <v>21.478999999999999</v>
      </c>
      <c r="AR12" s="9">
        <v>20.114000000000001</v>
      </c>
      <c r="AS12" s="9">
        <v>32.573</v>
      </c>
      <c r="AT12" s="9">
        <v>17.605</v>
      </c>
      <c r="AU12" s="9">
        <v>14.968</v>
      </c>
      <c r="AV12" s="9">
        <v>20.448</v>
      </c>
      <c r="AW12" s="9">
        <v>10.148999999999999</v>
      </c>
      <c r="AX12" s="9">
        <v>10.298999999999999</v>
      </c>
      <c r="AY12" s="9">
        <v>4.2249999999999996</v>
      </c>
      <c r="AZ12" s="9">
        <v>2.66</v>
      </c>
      <c r="BA12" s="9">
        <v>1.5649999999999999</v>
      </c>
      <c r="BB12" s="9">
        <v>7.9</v>
      </c>
      <c r="BC12" s="9">
        <v>4.7949999999999999</v>
      </c>
      <c r="BD12" s="9">
        <v>3.105</v>
      </c>
      <c r="BE12" s="9">
        <v>9.02</v>
      </c>
      <c r="BF12" s="9">
        <v>3.875</v>
      </c>
      <c r="BG12" s="9">
        <v>5.1459999999999999</v>
      </c>
      <c r="BH12" s="9">
        <v>4.3769999999999998</v>
      </c>
      <c r="BI12" s="9">
        <v>1.702</v>
      </c>
      <c r="BJ12" s="9">
        <v>2.6760000000000002</v>
      </c>
      <c r="BK12" s="9">
        <v>4.6429999999999998</v>
      </c>
      <c r="BL12" s="9">
        <v>2.173</v>
      </c>
      <c r="BM12" s="9">
        <v>2.4700000000000002</v>
      </c>
      <c r="BN12" s="9">
        <v>7.5670000000000002</v>
      </c>
      <c r="BO12" s="9">
        <v>3.056</v>
      </c>
      <c r="BP12" s="9">
        <v>4.5119999999999996</v>
      </c>
      <c r="BQ12" s="9">
        <v>6.8129999999999997</v>
      </c>
      <c r="BR12" s="9">
        <v>2.302</v>
      </c>
      <c r="BS12" s="9">
        <v>4.5119999999999996</v>
      </c>
      <c r="BT12" s="9">
        <v>4.4960000000000004</v>
      </c>
      <c r="BU12" s="9">
        <v>1.262</v>
      </c>
      <c r="BV12" s="9">
        <v>3.234</v>
      </c>
      <c r="BW12" s="9">
        <v>0.97599999999999998</v>
      </c>
      <c r="BX12" s="9">
        <v>0.40699999999999997</v>
      </c>
      <c r="BY12" s="9">
        <v>0.56899999999999995</v>
      </c>
      <c r="BZ12" s="9">
        <v>1.3420000000000001</v>
      </c>
      <c r="CA12" s="9">
        <v>0.63300000000000001</v>
      </c>
      <c r="CB12" s="9">
        <v>0.70899999999999996</v>
      </c>
      <c r="CC12" s="9">
        <v>0.754</v>
      </c>
      <c r="CD12" s="9">
        <v>0.754</v>
      </c>
      <c r="CE12" s="9">
        <v>0</v>
      </c>
      <c r="CF12" s="9">
        <v>0.754</v>
      </c>
      <c r="CG12" s="9">
        <v>0.754</v>
      </c>
      <c r="CH12" s="9">
        <v>0</v>
      </c>
      <c r="CI12" s="9">
        <v>0</v>
      </c>
      <c r="CJ12" s="9">
        <v>0</v>
      </c>
      <c r="CK12" s="9">
        <v>0</v>
      </c>
      <c r="CL12" s="9">
        <v>263.827</v>
      </c>
      <c r="CM12" s="9">
        <v>129.78</v>
      </c>
      <c r="CN12" s="9">
        <v>134.047</v>
      </c>
      <c r="CO12" s="9">
        <v>205.41900000000001</v>
      </c>
      <c r="CP12" s="9">
        <v>114.843</v>
      </c>
      <c r="CQ12" s="9">
        <v>90.575999999999993</v>
      </c>
      <c r="CR12" s="9">
        <v>162.04300000000001</v>
      </c>
      <c r="CS12" s="9">
        <v>87.012</v>
      </c>
      <c r="CT12" s="9">
        <v>75.031999999999996</v>
      </c>
      <c r="CU12" s="9">
        <v>33.759</v>
      </c>
      <c r="CV12" s="9">
        <v>21.826000000000001</v>
      </c>
      <c r="CW12" s="9">
        <v>11.933</v>
      </c>
      <c r="CX12" s="9">
        <v>9.6170000000000009</v>
      </c>
      <c r="CY12" s="9">
        <v>6.0049999999999999</v>
      </c>
      <c r="CZ12" s="9">
        <v>3.6120000000000001</v>
      </c>
      <c r="DA12" s="9">
        <v>58.408000000000001</v>
      </c>
      <c r="DB12" s="9">
        <v>14.936999999999999</v>
      </c>
      <c r="DC12" s="9">
        <v>43.470999999999997</v>
      </c>
      <c r="DD12" s="9">
        <v>51.798000000000002</v>
      </c>
      <c r="DE12" s="9">
        <v>11.882999999999999</v>
      </c>
      <c r="DF12" s="9">
        <v>39.915999999999997</v>
      </c>
      <c r="DG12" s="9">
        <v>6.61</v>
      </c>
      <c r="DH12" s="9">
        <v>3.0550000000000002</v>
      </c>
      <c r="DI12" s="9">
        <v>3.5550000000000002</v>
      </c>
      <c r="DJ12" s="9">
        <v>44.62</v>
      </c>
      <c r="DK12" s="9">
        <v>23.771999999999998</v>
      </c>
      <c r="DL12" s="9">
        <v>20.847999999999999</v>
      </c>
      <c r="DM12" s="9">
        <v>33.773000000000003</v>
      </c>
      <c r="DN12" s="9">
        <v>18.937000000000001</v>
      </c>
      <c r="DO12" s="9">
        <v>14.836</v>
      </c>
      <c r="DP12" s="9">
        <v>18.777000000000001</v>
      </c>
      <c r="DQ12" s="9">
        <v>9.4269999999999996</v>
      </c>
      <c r="DR12" s="9">
        <v>9.3510000000000009</v>
      </c>
      <c r="DS12" s="9">
        <v>5.3789999999999996</v>
      </c>
      <c r="DT12" s="9">
        <v>3.5059999999999998</v>
      </c>
      <c r="DU12" s="9">
        <v>1.8740000000000001</v>
      </c>
      <c r="DV12" s="9">
        <v>9.6170000000000009</v>
      </c>
      <c r="DW12" s="9">
        <v>6.0049999999999999</v>
      </c>
      <c r="DX12" s="9">
        <v>3.6120000000000001</v>
      </c>
      <c r="DY12" s="9">
        <v>10.847</v>
      </c>
      <c r="DZ12" s="9">
        <v>4.835</v>
      </c>
      <c r="EA12" s="9">
        <v>6.0119999999999996</v>
      </c>
      <c r="EB12" s="9">
        <v>4.2370000000000001</v>
      </c>
      <c r="EC12" s="9">
        <v>1.78</v>
      </c>
      <c r="ED12" s="9">
        <v>2.4569999999999999</v>
      </c>
      <c r="EE12" s="9">
        <v>6.61</v>
      </c>
      <c r="EF12" s="9">
        <v>3.0550000000000002</v>
      </c>
      <c r="EG12" s="9">
        <v>3.5550000000000002</v>
      </c>
      <c r="EH12" s="9">
        <v>147.69499999999999</v>
      </c>
      <c r="EI12" s="9">
        <v>77.251999999999995</v>
      </c>
      <c r="EJ12" s="9">
        <v>70.444000000000003</v>
      </c>
      <c r="EK12" s="9">
        <v>122.354</v>
      </c>
      <c r="EL12" s="9">
        <v>71.861000000000004</v>
      </c>
      <c r="EM12" s="9">
        <v>50.493000000000002</v>
      </c>
      <c r="EN12" s="9">
        <v>100.792</v>
      </c>
      <c r="EO12" s="9">
        <v>56.683999999999997</v>
      </c>
      <c r="EP12" s="9">
        <v>44.107999999999997</v>
      </c>
      <c r="EQ12" s="9">
        <v>21.562000000000001</v>
      </c>
      <c r="ER12" s="9">
        <v>15.176</v>
      </c>
      <c r="ES12" s="9">
        <v>6.3849999999999998</v>
      </c>
      <c r="ET12" s="9">
        <v>25.341999999999999</v>
      </c>
      <c r="EU12" s="9">
        <v>5.391</v>
      </c>
      <c r="EV12" s="9">
        <v>19.95</v>
      </c>
      <c r="EW12" s="9">
        <v>25.341999999999999</v>
      </c>
      <c r="EX12" s="9">
        <v>5.391</v>
      </c>
      <c r="EY12" s="9">
        <v>19.95</v>
      </c>
      <c r="EZ12" s="9">
        <v>71.510999999999996</v>
      </c>
      <c r="FA12" s="9">
        <v>28.756</v>
      </c>
      <c r="FB12" s="9">
        <v>42.755000000000003</v>
      </c>
      <c r="FC12" s="9">
        <v>49.290999999999997</v>
      </c>
      <c r="FD12" s="9">
        <v>24.044</v>
      </c>
      <c r="FE12" s="9">
        <v>25.247</v>
      </c>
      <c r="FF12" s="9">
        <v>42.473999999999997</v>
      </c>
      <c r="FG12" s="9">
        <v>20.9</v>
      </c>
      <c r="FH12" s="9">
        <v>21.573</v>
      </c>
      <c r="FI12" s="9">
        <v>6.8179999999999996</v>
      </c>
      <c r="FJ12" s="9">
        <v>3.1440000000000001</v>
      </c>
      <c r="FK12" s="9">
        <v>3.6739999999999999</v>
      </c>
      <c r="FL12" s="9">
        <v>22.22</v>
      </c>
      <c r="FM12" s="9">
        <v>4.7110000000000003</v>
      </c>
      <c r="FN12" s="9">
        <v>17.507999999999999</v>
      </c>
      <c r="FO12" s="9">
        <v>22.22</v>
      </c>
      <c r="FP12" s="9">
        <v>4.7110000000000003</v>
      </c>
      <c r="FQ12" s="9">
        <v>17.507999999999999</v>
      </c>
      <c r="FR12" s="9">
        <v>15.744999999999999</v>
      </c>
      <c r="FS12" s="9">
        <v>2.7040000000000002</v>
      </c>
      <c r="FT12" s="9">
        <v>13.041</v>
      </c>
      <c r="FU12" s="9">
        <v>8.1289999999999996</v>
      </c>
      <c r="FV12" s="9">
        <v>1.5620000000000001</v>
      </c>
      <c r="FW12" s="9">
        <v>6.5670000000000002</v>
      </c>
      <c r="FX12" s="9">
        <v>5.8680000000000003</v>
      </c>
      <c r="FY12" s="9">
        <v>1.052</v>
      </c>
      <c r="FZ12" s="9">
        <v>4.8159999999999998</v>
      </c>
      <c r="GA12" s="9">
        <v>1.8049999999999999</v>
      </c>
      <c r="GB12" s="9">
        <v>0.51</v>
      </c>
      <c r="GC12" s="9">
        <v>1.2949999999999999</v>
      </c>
      <c r="GD12" s="9">
        <v>0.45500000000000002</v>
      </c>
      <c r="GE12" s="9">
        <v>0</v>
      </c>
      <c r="GF12" s="9">
        <v>0.45500000000000002</v>
      </c>
      <c r="GG12" s="9">
        <v>7.6159999999999997</v>
      </c>
      <c r="GH12" s="9">
        <v>1.1419999999999999</v>
      </c>
      <c r="GI12" s="9">
        <v>6.4740000000000002</v>
      </c>
      <c r="GJ12" s="9">
        <v>7.6159999999999997</v>
      </c>
      <c r="GK12" s="9">
        <v>1.1419999999999999</v>
      </c>
      <c r="GL12" s="9">
        <v>6.4740000000000002</v>
      </c>
      <c r="GM12" s="9">
        <v>0</v>
      </c>
      <c r="GN12" s="9">
        <v>0</v>
      </c>
      <c r="GO12" s="9">
        <v>0</v>
      </c>
      <c r="GP12" s="9">
        <v>0.83699999999999997</v>
      </c>
      <c r="GQ12" s="9">
        <v>0</v>
      </c>
      <c r="GR12" s="9">
        <v>0.83699999999999997</v>
      </c>
      <c r="GS12" s="9">
        <v>0.45500000000000002</v>
      </c>
      <c r="GT12" s="9">
        <v>0</v>
      </c>
      <c r="GU12" s="9">
        <v>0.45500000000000002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0.45500000000000002</v>
      </c>
      <c r="HC12" s="9">
        <v>0</v>
      </c>
      <c r="HD12" s="9">
        <v>0.45500000000000002</v>
      </c>
      <c r="HE12" s="9">
        <v>0.38200000000000001</v>
      </c>
      <c r="HF12" s="9">
        <v>0</v>
      </c>
      <c r="HG12" s="9">
        <v>0.38200000000000001</v>
      </c>
      <c r="HH12" s="9">
        <v>0.38200000000000001</v>
      </c>
      <c r="HI12" s="9">
        <v>0</v>
      </c>
      <c r="HJ12" s="9">
        <v>0.38200000000000001</v>
      </c>
      <c r="HK12" s="9">
        <v>0</v>
      </c>
      <c r="HL12" s="9">
        <v>0</v>
      </c>
      <c r="HM12" s="9">
        <v>0</v>
      </c>
      <c r="HN12" s="9">
        <v>14.907</v>
      </c>
      <c r="HO12" s="9">
        <v>2.7040000000000002</v>
      </c>
      <c r="HP12" s="9">
        <v>12.204000000000001</v>
      </c>
      <c r="HQ12" s="9">
        <v>7.673</v>
      </c>
      <c r="HR12" s="9">
        <v>1.5620000000000001</v>
      </c>
      <c r="HS12" s="9">
        <v>6.1109999999999998</v>
      </c>
      <c r="HT12" s="9">
        <v>5.8680000000000003</v>
      </c>
      <c r="HU12" s="9">
        <v>1.052</v>
      </c>
      <c r="HV12" s="9">
        <v>4.8159999999999998</v>
      </c>
      <c r="HW12" s="9">
        <v>1.8049999999999999</v>
      </c>
      <c r="HX12" s="9">
        <v>0.51</v>
      </c>
      <c r="HY12" s="9">
        <v>1.2949999999999999</v>
      </c>
      <c r="HZ12" s="9">
        <v>7.234</v>
      </c>
      <c r="IA12" s="9">
        <v>1.1419999999999999</v>
      </c>
      <c r="IB12" s="9">
        <v>6.093</v>
      </c>
      <c r="IC12" s="9">
        <v>7.234</v>
      </c>
      <c r="ID12" s="9">
        <v>1.1419999999999999</v>
      </c>
      <c r="IE12" s="9">
        <v>6.093</v>
      </c>
      <c r="IF12" s="9">
        <v>209.953</v>
      </c>
      <c r="IG12" s="9">
        <v>95.674000000000007</v>
      </c>
      <c r="IH12" s="9">
        <v>114.279</v>
      </c>
      <c r="II12" s="9">
        <v>156.71600000000001</v>
      </c>
      <c r="IJ12" s="9">
        <v>83.373999999999995</v>
      </c>
      <c r="IK12" s="9">
        <v>73.340999999999994</v>
      </c>
      <c r="IL12" s="9">
        <v>117.414</v>
      </c>
      <c r="IM12" s="9">
        <v>58.938000000000002</v>
      </c>
      <c r="IN12" s="9">
        <v>58.475999999999999</v>
      </c>
      <c r="IO12" s="9">
        <v>30.798999999999999</v>
      </c>
      <c r="IP12" s="9">
        <v>19.381</v>
      </c>
      <c r="IQ12" s="9">
        <v>11.417999999999999</v>
      </c>
    </row>
    <row r="13" spans="1:251">
      <c r="A13" s="10">
        <v>42767</v>
      </c>
      <c r="B13" s="9">
        <v>77.751000000000005</v>
      </c>
      <c r="C13" s="9">
        <v>33.198999999999998</v>
      </c>
      <c r="D13" s="9">
        <v>18.914000000000001</v>
      </c>
      <c r="E13" s="9">
        <v>14.285</v>
      </c>
      <c r="F13" s="9">
        <v>8.9429999999999996</v>
      </c>
      <c r="G13" s="9">
        <v>5.2839999999999998</v>
      </c>
      <c r="H13" s="9">
        <v>3.6589999999999998</v>
      </c>
      <c r="I13" s="9">
        <v>64.991</v>
      </c>
      <c r="J13" s="9">
        <v>15.91</v>
      </c>
      <c r="K13" s="9">
        <v>49.082000000000001</v>
      </c>
      <c r="L13" s="9">
        <v>58.25</v>
      </c>
      <c r="M13" s="9">
        <v>13.961</v>
      </c>
      <c r="N13" s="9">
        <v>44.289000000000001</v>
      </c>
      <c r="O13" s="9">
        <v>6.7409999999999997</v>
      </c>
      <c r="P13" s="9">
        <v>1.9490000000000001</v>
      </c>
      <c r="Q13" s="9">
        <v>4.7919999999999998</v>
      </c>
      <c r="R13" s="9">
        <v>226.59399999999999</v>
      </c>
      <c r="S13" s="9">
        <v>112.117</v>
      </c>
      <c r="T13" s="9">
        <v>114.476</v>
      </c>
      <c r="U13" s="9">
        <v>174.29900000000001</v>
      </c>
      <c r="V13" s="9">
        <v>97.817999999999998</v>
      </c>
      <c r="W13" s="9">
        <v>76.481999999999999</v>
      </c>
      <c r="X13" s="9">
        <v>146.846</v>
      </c>
      <c r="Y13" s="9">
        <v>81.408000000000001</v>
      </c>
      <c r="Z13" s="9">
        <v>65.438999999999993</v>
      </c>
      <c r="AA13" s="9">
        <v>26.053999999999998</v>
      </c>
      <c r="AB13" s="9">
        <v>15.792</v>
      </c>
      <c r="AC13" s="9">
        <v>10.262</v>
      </c>
      <c r="AD13" s="9">
        <v>1.399</v>
      </c>
      <c r="AE13" s="9">
        <v>0.61899999999999999</v>
      </c>
      <c r="AF13" s="9">
        <v>0.78100000000000003</v>
      </c>
      <c r="AG13" s="9">
        <v>52.293999999999997</v>
      </c>
      <c r="AH13" s="9">
        <v>14.298999999999999</v>
      </c>
      <c r="AI13" s="9">
        <v>37.994999999999997</v>
      </c>
      <c r="AJ13" s="9">
        <v>49.189</v>
      </c>
      <c r="AK13" s="9">
        <v>13.15</v>
      </c>
      <c r="AL13" s="9">
        <v>36.039000000000001</v>
      </c>
      <c r="AM13" s="9">
        <v>3.1059999999999999</v>
      </c>
      <c r="AN13" s="9">
        <v>1.1499999999999999</v>
      </c>
      <c r="AO13" s="9">
        <v>1.956</v>
      </c>
      <c r="AP13" s="9">
        <v>39.746000000000002</v>
      </c>
      <c r="AQ13" s="9">
        <v>17.172000000000001</v>
      </c>
      <c r="AR13" s="9">
        <v>22.574000000000002</v>
      </c>
      <c r="AS13" s="9">
        <v>28.308</v>
      </c>
      <c r="AT13" s="9">
        <v>15.561999999999999</v>
      </c>
      <c r="AU13" s="9">
        <v>12.746</v>
      </c>
      <c r="AV13" s="9">
        <v>17.213000000000001</v>
      </c>
      <c r="AW13" s="9">
        <v>9.1920000000000002</v>
      </c>
      <c r="AX13" s="9">
        <v>8.02</v>
      </c>
      <c r="AY13" s="9">
        <v>4.6859999999999999</v>
      </c>
      <c r="AZ13" s="9">
        <v>2.3260000000000001</v>
      </c>
      <c r="BA13" s="9">
        <v>2.36</v>
      </c>
      <c r="BB13" s="9">
        <v>6.41</v>
      </c>
      <c r="BC13" s="9">
        <v>4.0439999999999996</v>
      </c>
      <c r="BD13" s="9">
        <v>2.3660000000000001</v>
      </c>
      <c r="BE13" s="9">
        <v>11.438000000000001</v>
      </c>
      <c r="BF13" s="9">
        <v>1.61</v>
      </c>
      <c r="BG13" s="9">
        <v>9.8279999999999994</v>
      </c>
      <c r="BH13" s="9">
        <v>7.8029999999999999</v>
      </c>
      <c r="BI13" s="9">
        <v>0.81100000000000005</v>
      </c>
      <c r="BJ13" s="9">
        <v>6.992</v>
      </c>
      <c r="BK13" s="9">
        <v>3.6349999999999998</v>
      </c>
      <c r="BL13" s="9">
        <v>0.79900000000000004</v>
      </c>
      <c r="BM13" s="9">
        <v>2.8359999999999999</v>
      </c>
      <c r="BN13" s="9">
        <v>13.565</v>
      </c>
      <c r="BO13" s="9">
        <v>5.8390000000000004</v>
      </c>
      <c r="BP13" s="9">
        <v>7.726</v>
      </c>
      <c r="BQ13" s="9">
        <v>12.307</v>
      </c>
      <c r="BR13" s="9">
        <v>5.8390000000000004</v>
      </c>
      <c r="BS13" s="9">
        <v>6.468</v>
      </c>
      <c r="BT13" s="9">
        <v>8.7129999999999992</v>
      </c>
      <c r="BU13" s="9">
        <v>4.4210000000000003</v>
      </c>
      <c r="BV13" s="9">
        <v>4.2919999999999998</v>
      </c>
      <c r="BW13" s="9">
        <v>2.46</v>
      </c>
      <c r="BX13" s="9">
        <v>0.79700000000000004</v>
      </c>
      <c r="BY13" s="9">
        <v>1.663</v>
      </c>
      <c r="BZ13" s="9">
        <v>1.1339999999999999</v>
      </c>
      <c r="CA13" s="9">
        <v>0.621</v>
      </c>
      <c r="CB13" s="9">
        <v>0.51300000000000001</v>
      </c>
      <c r="CC13" s="9">
        <v>1.2589999999999999</v>
      </c>
      <c r="CD13" s="9">
        <v>0</v>
      </c>
      <c r="CE13" s="9">
        <v>1.2589999999999999</v>
      </c>
      <c r="CF13" s="9">
        <v>1.2589999999999999</v>
      </c>
      <c r="CG13" s="9">
        <v>0</v>
      </c>
      <c r="CH13" s="9">
        <v>1.2589999999999999</v>
      </c>
      <c r="CI13" s="9">
        <v>0</v>
      </c>
      <c r="CJ13" s="9">
        <v>0</v>
      </c>
      <c r="CK13" s="9">
        <v>0</v>
      </c>
      <c r="CL13" s="9">
        <v>256.60399999999998</v>
      </c>
      <c r="CM13" s="9">
        <v>124.51600000000001</v>
      </c>
      <c r="CN13" s="9">
        <v>132.08799999999999</v>
      </c>
      <c r="CO13" s="9">
        <v>198.054</v>
      </c>
      <c r="CP13" s="9">
        <v>110.127</v>
      </c>
      <c r="CQ13" s="9">
        <v>87.927999999999997</v>
      </c>
      <c r="CR13" s="9">
        <v>158.4</v>
      </c>
      <c r="CS13" s="9">
        <v>86.808000000000007</v>
      </c>
      <c r="CT13" s="9">
        <v>71.591999999999999</v>
      </c>
      <c r="CU13" s="9">
        <v>31.12</v>
      </c>
      <c r="CV13" s="9">
        <v>18.035</v>
      </c>
      <c r="CW13" s="9">
        <v>13.085000000000001</v>
      </c>
      <c r="CX13" s="9">
        <v>8.5340000000000007</v>
      </c>
      <c r="CY13" s="9">
        <v>5.2839999999999998</v>
      </c>
      <c r="CZ13" s="9">
        <v>3.2509999999999999</v>
      </c>
      <c r="DA13" s="9">
        <v>58.55</v>
      </c>
      <c r="DB13" s="9">
        <v>14.39</v>
      </c>
      <c r="DC13" s="9">
        <v>44.161000000000001</v>
      </c>
      <c r="DD13" s="9">
        <v>52.314</v>
      </c>
      <c r="DE13" s="9">
        <v>12.441000000000001</v>
      </c>
      <c r="DF13" s="9">
        <v>39.872999999999998</v>
      </c>
      <c r="DG13" s="9">
        <v>6.2359999999999998</v>
      </c>
      <c r="DH13" s="9">
        <v>1.9490000000000001</v>
      </c>
      <c r="DI13" s="9">
        <v>4.2869999999999999</v>
      </c>
      <c r="DJ13" s="9">
        <v>42.445999999999998</v>
      </c>
      <c r="DK13" s="9">
        <v>18.757000000000001</v>
      </c>
      <c r="DL13" s="9">
        <v>23.689</v>
      </c>
      <c r="DM13" s="9">
        <v>31.344000000000001</v>
      </c>
      <c r="DN13" s="9">
        <v>15.997</v>
      </c>
      <c r="DO13" s="9">
        <v>15.347</v>
      </c>
      <c r="DP13" s="9">
        <v>17.388000000000002</v>
      </c>
      <c r="DQ13" s="9">
        <v>8.3409999999999993</v>
      </c>
      <c r="DR13" s="9">
        <v>9.0470000000000006</v>
      </c>
      <c r="DS13" s="9">
        <v>5.4219999999999997</v>
      </c>
      <c r="DT13" s="9">
        <v>2.3719999999999999</v>
      </c>
      <c r="DU13" s="9">
        <v>3.05</v>
      </c>
      <c r="DV13" s="9">
        <v>8.5340000000000007</v>
      </c>
      <c r="DW13" s="9">
        <v>5.2839999999999998</v>
      </c>
      <c r="DX13" s="9">
        <v>3.2509999999999999</v>
      </c>
      <c r="DY13" s="9">
        <v>11.102</v>
      </c>
      <c r="DZ13" s="9">
        <v>2.76</v>
      </c>
      <c r="EA13" s="9">
        <v>8.3420000000000005</v>
      </c>
      <c r="EB13" s="9">
        <v>4.8659999999999997</v>
      </c>
      <c r="EC13" s="9">
        <v>0.81100000000000005</v>
      </c>
      <c r="ED13" s="9">
        <v>4.0549999999999997</v>
      </c>
      <c r="EE13" s="9">
        <v>6.2359999999999998</v>
      </c>
      <c r="EF13" s="9">
        <v>1.9490000000000001</v>
      </c>
      <c r="EG13" s="9">
        <v>4.2869999999999999</v>
      </c>
      <c r="EH13" s="9">
        <v>145.994</v>
      </c>
      <c r="EI13" s="9">
        <v>81.596999999999994</v>
      </c>
      <c r="EJ13" s="9">
        <v>64.396000000000001</v>
      </c>
      <c r="EK13" s="9">
        <v>118.71599999999999</v>
      </c>
      <c r="EL13" s="9">
        <v>73.299000000000007</v>
      </c>
      <c r="EM13" s="9">
        <v>45.417000000000002</v>
      </c>
      <c r="EN13" s="9">
        <v>98.103999999999999</v>
      </c>
      <c r="EO13" s="9">
        <v>60.456000000000003</v>
      </c>
      <c r="EP13" s="9">
        <v>37.649000000000001</v>
      </c>
      <c r="EQ13" s="9">
        <v>20.611000000000001</v>
      </c>
      <c r="ER13" s="9">
        <v>12.843</v>
      </c>
      <c r="ES13" s="9">
        <v>7.7679999999999998</v>
      </c>
      <c r="ET13" s="9">
        <v>27.277999999999999</v>
      </c>
      <c r="EU13" s="9">
        <v>8.298</v>
      </c>
      <c r="EV13" s="9">
        <v>18.978999999999999</v>
      </c>
      <c r="EW13" s="9">
        <v>27.277999999999999</v>
      </c>
      <c r="EX13" s="9">
        <v>8.298</v>
      </c>
      <c r="EY13" s="9">
        <v>18.978999999999999</v>
      </c>
      <c r="EZ13" s="9">
        <v>68.165000000000006</v>
      </c>
      <c r="FA13" s="9">
        <v>24.161999999999999</v>
      </c>
      <c r="FB13" s="9">
        <v>44.003</v>
      </c>
      <c r="FC13" s="9">
        <v>47.994</v>
      </c>
      <c r="FD13" s="9">
        <v>20.831</v>
      </c>
      <c r="FE13" s="9">
        <v>27.164000000000001</v>
      </c>
      <c r="FF13" s="9">
        <v>42.908000000000001</v>
      </c>
      <c r="FG13" s="9">
        <v>18.010999999999999</v>
      </c>
      <c r="FH13" s="9">
        <v>24.896999999999998</v>
      </c>
      <c r="FI13" s="9">
        <v>5.0860000000000003</v>
      </c>
      <c r="FJ13" s="9">
        <v>2.819</v>
      </c>
      <c r="FK13" s="9">
        <v>2.2669999999999999</v>
      </c>
      <c r="FL13" s="9">
        <v>20.170999999999999</v>
      </c>
      <c r="FM13" s="9">
        <v>3.3319999999999999</v>
      </c>
      <c r="FN13" s="9">
        <v>16.838999999999999</v>
      </c>
      <c r="FO13" s="9">
        <v>20.170999999999999</v>
      </c>
      <c r="FP13" s="9">
        <v>3.3319999999999999</v>
      </c>
      <c r="FQ13" s="9">
        <v>16.838999999999999</v>
      </c>
      <c r="FR13" s="9">
        <v>23.300999999999998</v>
      </c>
      <c r="FS13" s="9">
        <v>10.612</v>
      </c>
      <c r="FT13" s="9">
        <v>12.689</v>
      </c>
      <c r="FU13" s="9">
        <v>16.86</v>
      </c>
      <c r="FV13" s="9">
        <v>9.0920000000000005</v>
      </c>
      <c r="FW13" s="9">
        <v>7.7679999999999998</v>
      </c>
      <c r="FX13" s="9">
        <v>14.372</v>
      </c>
      <c r="FY13" s="9">
        <v>8.2129999999999992</v>
      </c>
      <c r="FZ13" s="9">
        <v>6.1589999999999998</v>
      </c>
      <c r="GA13" s="9">
        <v>2.0790000000000002</v>
      </c>
      <c r="GB13" s="9">
        <v>0.879</v>
      </c>
      <c r="GC13" s="9">
        <v>1.2</v>
      </c>
      <c r="GD13" s="9">
        <v>0.40899999999999997</v>
      </c>
      <c r="GE13" s="9">
        <v>0</v>
      </c>
      <c r="GF13" s="9">
        <v>0.40899999999999997</v>
      </c>
      <c r="GG13" s="9">
        <v>6.4409999999999998</v>
      </c>
      <c r="GH13" s="9">
        <v>1.52</v>
      </c>
      <c r="GI13" s="9">
        <v>4.9210000000000003</v>
      </c>
      <c r="GJ13" s="9">
        <v>5.9359999999999999</v>
      </c>
      <c r="GK13" s="9">
        <v>1.52</v>
      </c>
      <c r="GL13" s="9">
        <v>4.4160000000000004</v>
      </c>
      <c r="GM13" s="9">
        <v>0.505</v>
      </c>
      <c r="GN13" s="9">
        <v>0</v>
      </c>
      <c r="GO13" s="9">
        <v>0.505</v>
      </c>
      <c r="GP13" s="9">
        <v>1.3029999999999999</v>
      </c>
      <c r="GQ13" s="9">
        <v>0</v>
      </c>
      <c r="GR13" s="9">
        <v>1.3029999999999999</v>
      </c>
      <c r="GS13" s="9">
        <v>0.79800000000000004</v>
      </c>
      <c r="GT13" s="9">
        <v>0</v>
      </c>
      <c r="GU13" s="9">
        <v>0.79800000000000004</v>
      </c>
      <c r="GV13" s="9">
        <v>0.38900000000000001</v>
      </c>
      <c r="GW13" s="9">
        <v>0</v>
      </c>
      <c r="GX13" s="9">
        <v>0.38900000000000001</v>
      </c>
      <c r="GY13" s="9">
        <v>0</v>
      </c>
      <c r="GZ13" s="9">
        <v>0</v>
      </c>
      <c r="HA13" s="9">
        <v>0</v>
      </c>
      <c r="HB13" s="9">
        <v>0.40899999999999997</v>
      </c>
      <c r="HC13" s="9">
        <v>0</v>
      </c>
      <c r="HD13" s="9">
        <v>0.40899999999999997</v>
      </c>
      <c r="HE13" s="9">
        <v>0.505</v>
      </c>
      <c r="HF13" s="9">
        <v>0</v>
      </c>
      <c r="HG13" s="9">
        <v>0.505</v>
      </c>
      <c r="HH13" s="9">
        <v>0</v>
      </c>
      <c r="HI13" s="9">
        <v>0</v>
      </c>
      <c r="HJ13" s="9">
        <v>0</v>
      </c>
      <c r="HK13" s="9">
        <v>0.505</v>
      </c>
      <c r="HL13" s="9">
        <v>0</v>
      </c>
      <c r="HM13" s="9">
        <v>0.505</v>
      </c>
      <c r="HN13" s="9">
        <v>21.998000000000001</v>
      </c>
      <c r="HO13" s="9">
        <v>10.612</v>
      </c>
      <c r="HP13" s="9">
        <v>11.385999999999999</v>
      </c>
      <c r="HQ13" s="9">
        <v>16.062000000000001</v>
      </c>
      <c r="HR13" s="9">
        <v>9.0920000000000005</v>
      </c>
      <c r="HS13" s="9">
        <v>6.97</v>
      </c>
      <c r="HT13" s="9">
        <v>13.983000000000001</v>
      </c>
      <c r="HU13" s="9">
        <v>8.2129999999999992</v>
      </c>
      <c r="HV13" s="9">
        <v>5.77</v>
      </c>
      <c r="HW13" s="9">
        <v>2.0790000000000002</v>
      </c>
      <c r="HX13" s="9">
        <v>0.879</v>
      </c>
      <c r="HY13" s="9">
        <v>1.2</v>
      </c>
      <c r="HZ13" s="9">
        <v>5.9359999999999999</v>
      </c>
      <c r="IA13" s="9">
        <v>1.52</v>
      </c>
      <c r="IB13" s="9">
        <v>4.4160000000000004</v>
      </c>
      <c r="IC13" s="9">
        <v>5.9359999999999999</v>
      </c>
      <c r="ID13" s="9">
        <v>1.52</v>
      </c>
      <c r="IE13" s="9">
        <v>4.4160000000000004</v>
      </c>
      <c r="IF13" s="9">
        <v>221.52199999999999</v>
      </c>
      <c r="IG13" s="9">
        <v>103.958</v>
      </c>
      <c r="IH13" s="9">
        <v>117.563</v>
      </c>
      <c r="II13" s="9">
        <v>169.06100000000001</v>
      </c>
      <c r="IJ13" s="9">
        <v>91.97</v>
      </c>
      <c r="IK13" s="9">
        <v>77.090999999999994</v>
      </c>
      <c r="IL13" s="9">
        <v>130.87100000000001</v>
      </c>
      <c r="IM13" s="9">
        <v>70.028000000000006</v>
      </c>
      <c r="IN13" s="9">
        <v>60.844000000000001</v>
      </c>
      <c r="IO13" s="9">
        <v>29.245999999999999</v>
      </c>
      <c r="IP13" s="9">
        <v>16.658000000000001</v>
      </c>
      <c r="IQ13" s="9">
        <v>12.587999999999999</v>
      </c>
    </row>
    <row r="14" spans="1:251">
      <c r="A14" s="10">
        <v>43132</v>
      </c>
      <c r="B14" s="9">
        <v>75.983000000000004</v>
      </c>
      <c r="C14" s="9">
        <v>30.106999999999999</v>
      </c>
      <c r="D14" s="9">
        <v>19.253</v>
      </c>
      <c r="E14" s="9">
        <v>10.853999999999999</v>
      </c>
      <c r="F14" s="9">
        <v>6.1470000000000002</v>
      </c>
      <c r="G14" s="9">
        <v>3.7589999999999999</v>
      </c>
      <c r="H14" s="9">
        <v>2.3879999999999999</v>
      </c>
      <c r="I14" s="9">
        <v>58.396999999999998</v>
      </c>
      <c r="J14" s="9">
        <v>14.381</v>
      </c>
      <c r="K14" s="9">
        <v>44.015999999999998</v>
      </c>
      <c r="L14" s="9">
        <v>51.805999999999997</v>
      </c>
      <c r="M14" s="9">
        <v>13.276999999999999</v>
      </c>
      <c r="N14" s="9">
        <v>38.529000000000003</v>
      </c>
      <c r="O14" s="9">
        <v>6.5910000000000002</v>
      </c>
      <c r="P14" s="9">
        <v>1.1040000000000001</v>
      </c>
      <c r="Q14" s="9">
        <v>5.4870000000000001</v>
      </c>
      <c r="R14" s="9">
        <v>223.95500000000001</v>
      </c>
      <c r="S14" s="9">
        <v>110.271</v>
      </c>
      <c r="T14" s="9">
        <v>113.684</v>
      </c>
      <c r="U14" s="9">
        <v>177.745</v>
      </c>
      <c r="V14" s="9">
        <v>99.287000000000006</v>
      </c>
      <c r="W14" s="9">
        <v>78.457999999999998</v>
      </c>
      <c r="X14" s="9">
        <v>147.745</v>
      </c>
      <c r="Y14" s="9">
        <v>80.412999999999997</v>
      </c>
      <c r="Z14" s="9">
        <v>67.331999999999994</v>
      </c>
      <c r="AA14" s="9">
        <v>28.001000000000001</v>
      </c>
      <c r="AB14" s="9">
        <v>17.655999999999999</v>
      </c>
      <c r="AC14" s="9">
        <v>10.345000000000001</v>
      </c>
      <c r="AD14" s="9">
        <v>1.9990000000000001</v>
      </c>
      <c r="AE14" s="9">
        <v>1.218</v>
      </c>
      <c r="AF14" s="9">
        <v>0.78100000000000003</v>
      </c>
      <c r="AG14" s="9">
        <v>46.21</v>
      </c>
      <c r="AH14" s="9">
        <v>10.984</v>
      </c>
      <c r="AI14" s="9">
        <v>35.225999999999999</v>
      </c>
      <c r="AJ14" s="9">
        <v>43.893000000000001</v>
      </c>
      <c r="AK14" s="9">
        <v>10.727</v>
      </c>
      <c r="AL14" s="9">
        <v>33.167000000000002</v>
      </c>
      <c r="AM14" s="9">
        <v>2.3159999999999998</v>
      </c>
      <c r="AN14" s="9">
        <v>0.25800000000000001</v>
      </c>
      <c r="AO14" s="9">
        <v>2.0590000000000002</v>
      </c>
      <c r="AP14" s="9">
        <v>26.515999999999998</v>
      </c>
      <c r="AQ14" s="9">
        <v>11.004</v>
      </c>
      <c r="AR14" s="9">
        <v>15.512</v>
      </c>
      <c r="AS14" s="9">
        <v>16.739000000000001</v>
      </c>
      <c r="AT14" s="9">
        <v>8.4390000000000001</v>
      </c>
      <c r="AU14" s="9">
        <v>8.3000000000000007</v>
      </c>
      <c r="AV14" s="9">
        <v>12.926</v>
      </c>
      <c r="AW14" s="9">
        <v>6.63</v>
      </c>
      <c r="AX14" s="9">
        <v>6.2969999999999997</v>
      </c>
      <c r="AY14" s="9">
        <v>0.50800000000000001</v>
      </c>
      <c r="AZ14" s="9">
        <v>0</v>
      </c>
      <c r="BA14" s="9">
        <v>0.50800000000000001</v>
      </c>
      <c r="BB14" s="9">
        <v>3.3039999999999998</v>
      </c>
      <c r="BC14" s="9">
        <v>1.8089999999999999</v>
      </c>
      <c r="BD14" s="9">
        <v>1.496</v>
      </c>
      <c r="BE14" s="9">
        <v>9.7769999999999992</v>
      </c>
      <c r="BF14" s="9">
        <v>2.5649999999999999</v>
      </c>
      <c r="BG14" s="9">
        <v>7.2119999999999997</v>
      </c>
      <c r="BH14" s="9">
        <v>6.0490000000000004</v>
      </c>
      <c r="BI14" s="9">
        <v>1.7190000000000001</v>
      </c>
      <c r="BJ14" s="9">
        <v>4.33</v>
      </c>
      <c r="BK14" s="9">
        <v>3.7280000000000002</v>
      </c>
      <c r="BL14" s="9">
        <v>0.84699999999999998</v>
      </c>
      <c r="BM14" s="9">
        <v>2.8820000000000001</v>
      </c>
      <c r="BN14" s="9">
        <v>9.3889999999999993</v>
      </c>
      <c r="BO14" s="9">
        <v>5.343</v>
      </c>
      <c r="BP14" s="9">
        <v>4.0449999999999999</v>
      </c>
      <c r="BQ14" s="9">
        <v>6.9790000000000001</v>
      </c>
      <c r="BR14" s="9">
        <v>4.5119999999999996</v>
      </c>
      <c r="BS14" s="9">
        <v>2.4670000000000001</v>
      </c>
      <c r="BT14" s="9">
        <v>4.5369999999999999</v>
      </c>
      <c r="BU14" s="9">
        <v>2.1819999999999999</v>
      </c>
      <c r="BV14" s="9">
        <v>2.355</v>
      </c>
      <c r="BW14" s="9">
        <v>1.5980000000000001</v>
      </c>
      <c r="BX14" s="9">
        <v>1.5980000000000001</v>
      </c>
      <c r="BY14" s="9">
        <v>0</v>
      </c>
      <c r="BZ14" s="9">
        <v>0.84399999999999997</v>
      </c>
      <c r="CA14" s="9">
        <v>0.73199999999999998</v>
      </c>
      <c r="CB14" s="9">
        <v>0.112</v>
      </c>
      <c r="CC14" s="9">
        <v>2.41</v>
      </c>
      <c r="CD14" s="9">
        <v>0.83099999999999996</v>
      </c>
      <c r="CE14" s="9">
        <v>1.579</v>
      </c>
      <c r="CF14" s="9">
        <v>1.8640000000000001</v>
      </c>
      <c r="CG14" s="9">
        <v>0.83099999999999996</v>
      </c>
      <c r="CH14" s="9">
        <v>1.032</v>
      </c>
      <c r="CI14" s="9">
        <v>0.54600000000000004</v>
      </c>
      <c r="CJ14" s="9">
        <v>0</v>
      </c>
      <c r="CK14" s="9">
        <v>0.54600000000000004</v>
      </c>
      <c r="CL14" s="9">
        <v>245.27</v>
      </c>
      <c r="CM14" s="9">
        <v>121.834</v>
      </c>
      <c r="CN14" s="9">
        <v>123.43600000000001</v>
      </c>
      <c r="CO14" s="9">
        <v>190.48099999999999</v>
      </c>
      <c r="CP14" s="9">
        <v>108.086</v>
      </c>
      <c r="CQ14" s="9">
        <v>82.394999999999996</v>
      </c>
      <c r="CR14" s="9">
        <v>155.27799999999999</v>
      </c>
      <c r="CS14" s="9">
        <v>85.191000000000003</v>
      </c>
      <c r="CT14" s="9">
        <v>70.085999999999999</v>
      </c>
      <c r="CU14" s="9">
        <v>29.331</v>
      </c>
      <c r="CV14" s="9">
        <v>19.135999999999999</v>
      </c>
      <c r="CW14" s="9">
        <v>10.195</v>
      </c>
      <c r="CX14" s="9">
        <v>5.8730000000000002</v>
      </c>
      <c r="CY14" s="9">
        <v>3.7589999999999999</v>
      </c>
      <c r="CZ14" s="9">
        <v>2.1139999999999999</v>
      </c>
      <c r="DA14" s="9">
        <v>54.789000000000001</v>
      </c>
      <c r="DB14" s="9">
        <v>13.747999999999999</v>
      </c>
      <c r="DC14" s="9">
        <v>41.040999999999997</v>
      </c>
      <c r="DD14" s="9">
        <v>48.198</v>
      </c>
      <c r="DE14" s="9">
        <v>12.644</v>
      </c>
      <c r="DF14" s="9">
        <v>35.554000000000002</v>
      </c>
      <c r="DG14" s="9">
        <v>6.5910000000000002</v>
      </c>
      <c r="DH14" s="9">
        <v>1.1040000000000001</v>
      </c>
      <c r="DI14" s="9">
        <v>5.4870000000000001</v>
      </c>
      <c r="DJ14" s="9">
        <v>32.17</v>
      </c>
      <c r="DK14" s="9">
        <v>13.499000000000001</v>
      </c>
      <c r="DL14" s="9">
        <v>18.670999999999999</v>
      </c>
      <c r="DM14" s="9">
        <v>19.056000000000001</v>
      </c>
      <c r="DN14" s="9">
        <v>10.276</v>
      </c>
      <c r="DO14" s="9">
        <v>8.7799999999999994</v>
      </c>
      <c r="DP14" s="9">
        <v>12.103</v>
      </c>
      <c r="DQ14" s="9">
        <v>5.4370000000000003</v>
      </c>
      <c r="DR14" s="9">
        <v>6.6660000000000004</v>
      </c>
      <c r="DS14" s="9">
        <v>1.079</v>
      </c>
      <c r="DT14" s="9">
        <v>1.079</v>
      </c>
      <c r="DU14" s="9">
        <v>0</v>
      </c>
      <c r="DV14" s="9">
        <v>5.8730000000000002</v>
      </c>
      <c r="DW14" s="9">
        <v>3.7589999999999999</v>
      </c>
      <c r="DX14" s="9">
        <v>2.1139999999999999</v>
      </c>
      <c r="DY14" s="9">
        <v>13.115</v>
      </c>
      <c r="DZ14" s="9">
        <v>3.2240000000000002</v>
      </c>
      <c r="EA14" s="9">
        <v>9.891</v>
      </c>
      <c r="EB14" s="9">
        <v>6.524</v>
      </c>
      <c r="EC14" s="9">
        <v>2.12</v>
      </c>
      <c r="ED14" s="9">
        <v>4.4039999999999999</v>
      </c>
      <c r="EE14" s="9">
        <v>6.5910000000000002</v>
      </c>
      <c r="EF14" s="9">
        <v>1.1040000000000001</v>
      </c>
      <c r="EG14" s="9">
        <v>5.4870000000000001</v>
      </c>
      <c r="EH14" s="9">
        <v>141.22499999999999</v>
      </c>
      <c r="EI14" s="9">
        <v>75.846000000000004</v>
      </c>
      <c r="EJ14" s="9">
        <v>65.378</v>
      </c>
      <c r="EK14" s="9">
        <v>118.729</v>
      </c>
      <c r="EL14" s="9">
        <v>69.049000000000007</v>
      </c>
      <c r="EM14" s="9">
        <v>49.68</v>
      </c>
      <c r="EN14" s="9">
        <v>97.248000000000005</v>
      </c>
      <c r="EO14" s="9">
        <v>56.417999999999999</v>
      </c>
      <c r="EP14" s="9">
        <v>40.829000000000001</v>
      </c>
      <c r="EQ14" s="9">
        <v>21.481000000000002</v>
      </c>
      <c r="ER14" s="9">
        <v>12.631</v>
      </c>
      <c r="ES14" s="9">
        <v>8.8510000000000009</v>
      </c>
      <c r="ET14" s="9">
        <v>22.495999999999999</v>
      </c>
      <c r="EU14" s="9">
        <v>6.798</v>
      </c>
      <c r="EV14" s="9">
        <v>15.698</v>
      </c>
      <c r="EW14" s="9">
        <v>22.495999999999999</v>
      </c>
      <c r="EX14" s="9">
        <v>6.798</v>
      </c>
      <c r="EY14" s="9">
        <v>15.698</v>
      </c>
      <c r="EZ14" s="9">
        <v>71.875</v>
      </c>
      <c r="FA14" s="9">
        <v>32.488</v>
      </c>
      <c r="FB14" s="9">
        <v>39.386000000000003</v>
      </c>
      <c r="FC14" s="9">
        <v>52.695999999999998</v>
      </c>
      <c r="FD14" s="9">
        <v>28.762</v>
      </c>
      <c r="FE14" s="9">
        <v>23.934999999999999</v>
      </c>
      <c r="FF14" s="9">
        <v>45.927</v>
      </c>
      <c r="FG14" s="9">
        <v>23.335999999999999</v>
      </c>
      <c r="FH14" s="9">
        <v>22.591000000000001</v>
      </c>
      <c r="FI14" s="9">
        <v>6.77</v>
      </c>
      <c r="FJ14" s="9">
        <v>5.4260000000000002</v>
      </c>
      <c r="FK14" s="9">
        <v>1.3440000000000001</v>
      </c>
      <c r="FL14" s="9">
        <v>19.178000000000001</v>
      </c>
      <c r="FM14" s="9">
        <v>3.7269999999999999</v>
      </c>
      <c r="FN14" s="9">
        <v>15.452</v>
      </c>
      <c r="FO14" s="9">
        <v>19.178000000000001</v>
      </c>
      <c r="FP14" s="9">
        <v>3.7269999999999999</v>
      </c>
      <c r="FQ14" s="9">
        <v>15.452</v>
      </c>
      <c r="FR14" s="9">
        <v>14.589</v>
      </c>
      <c r="FS14" s="9">
        <v>4.7839999999999998</v>
      </c>
      <c r="FT14" s="9">
        <v>9.8049999999999997</v>
      </c>
      <c r="FU14" s="9">
        <v>10.981</v>
      </c>
      <c r="FV14" s="9">
        <v>4.1520000000000001</v>
      </c>
      <c r="FW14" s="9">
        <v>6.83</v>
      </c>
      <c r="FX14" s="9">
        <v>9.9309999999999992</v>
      </c>
      <c r="FY14" s="9">
        <v>4.0339999999999998</v>
      </c>
      <c r="FZ14" s="9">
        <v>5.8959999999999999</v>
      </c>
      <c r="GA14" s="9">
        <v>0.77600000000000002</v>
      </c>
      <c r="GB14" s="9">
        <v>0.11700000000000001</v>
      </c>
      <c r="GC14" s="9">
        <v>0.65900000000000003</v>
      </c>
      <c r="GD14" s="9">
        <v>0.27400000000000002</v>
      </c>
      <c r="GE14" s="9">
        <v>0</v>
      </c>
      <c r="GF14" s="9">
        <v>0.27400000000000002</v>
      </c>
      <c r="GG14" s="9">
        <v>3.6080000000000001</v>
      </c>
      <c r="GH14" s="9">
        <v>0.63300000000000001</v>
      </c>
      <c r="GI14" s="9">
        <v>2.9750000000000001</v>
      </c>
      <c r="GJ14" s="9">
        <v>3.6080000000000001</v>
      </c>
      <c r="GK14" s="9">
        <v>0.63300000000000001</v>
      </c>
      <c r="GL14" s="9">
        <v>2.9750000000000001</v>
      </c>
      <c r="GM14" s="9">
        <v>0</v>
      </c>
      <c r="GN14" s="9">
        <v>0</v>
      </c>
      <c r="GO14" s="9">
        <v>0</v>
      </c>
      <c r="GP14" s="9">
        <v>1.1140000000000001</v>
      </c>
      <c r="GQ14" s="9">
        <v>0</v>
      </c>
      <c r="GR14" s="9">
        <v>1.1140000000000001</v>
      </c>
      <c r="GS14" s="9">
        <v>0.27400000000000002</v>
      </c>
      <c r="GT14" s="9">
        <v>0</v>
      </c>
      <c r="GU14" s="9">
        <v>0.27400000000000002</v>
      </c>
      <c r="GV14" s="9">
        <v>0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0.27400000000000002</v>
      </c>
      <c r="HC14" s="9">
        <v>0</v>
      </c>
      <c r="HD14" s="9">
        <v>0.27400000000000002</v>
      </c>
      <c r="HE14" s="9">
        <v>0.83899999999999997</v>
      </c>
      <c r="HF14" s="9">
        <v>0</v>
      </c>
      <c r="HG14" s="9">
        <v>0.83899999999999997</v>
      </c>
      <c r="HH14" s="9">
        <v>0.83899999999999997</v>
      </c>
      <c r="HI14" s="9">
        <v>0</v>
      </c>
      <c r="HJ14" s="9">
        <v>0.83899999999999997</v>
      </c>
      <c r="HK14" s="9">
        <v>0</v>
      </c>
      <c r="HL14" s="9">
        <v>0</v>
      </c>
      <c r="HM14" s="9">
        <v>0</v>
      </c>
      <c r="HN14" s="9">
        <v>13.476000000000001</v>
      </c>
      <c r="HO14" s="9">
        <v>4.7839999999999998</v>
      </c>
      <c r="HP14" s="9">
        <v>8.6920000000000002</v>
      </c>
      <c r="HQ14" s="9">
        <v>10.707000000000001</v>
      </c>
      <c r="HR14" s="9">
        <v>4.1520000000000001</v>
      </c>
      <c r="HS14" s="9">
        <v>6.5549999999999997</v>
      </c>
      <c r="HT14" s="9">
        <v>9.9309999999999992</v>
      </c>
      <c r="HU14" s="9">
        <v>4.0339999999999998</v>
      </c>
      <c r="HV14" s="9">
        <v>5.8959999999999999</v>
      </c>
      <c r="HW14" s="9">
        <v>0.77600000000000002</v>
      </c>
      <c r="HX14" s="9">
        <v>0.11700000000000001</v>
      </c>
      <c r="HY14" s="9">
        <v>0.65900000000000003</v>
      </c>
      <c r="HZ14" s="9">
        <v>2.7690000000000001</v>
      </c>
      <c r="IA14" s="9">
        <v>0.63300000000000001</v>
      </c>
      <c r="IB14" s="9">
        <v>2.1360000000000001</v>
      </c>
      <c r="IC14" s="9">
        <v>2.7690000000000001</v>
      </c>
      <c r="ID14" s="9">
        <v>0.63300000000000001</v>
      </c>
      <c r="IE14" s="9">
        <v>2.1360000000000001</v>
      </c>
      <c r="IF14" s="9">
        <v>198.63900000000001</v>
      </c>
      <c r="IG14" s="9">
        <v>90.805999999999997</v>
      </c>
      <c r="IH14" s="9">
        <v>107.833</v>
      </c>
      <c r="II14" s="9">
        <v>149.143</v>
      </c>
      <c r="IJ14" s="9">
        <v>78.896000000000001</v>
      </c>
      <c r="IK14" s="9">
        <v>70.247</v>
      </c>
      <c r="IL14" s="9">
        <v>117.675</v>
      </c>
      <c r="IM14" s="9">
        <v>59.706000000000003</v>
      </c>
      <c r="IN14" s="9">
        <v>57.968000000000004</v>
      </c>
      <c r="IO14" s="9">
        <v>25.759</v>
      </c>
      <c r="IP14" s="9">
        <v>15.868</v>
      </c>
      <c r="IQ14" s="9">
        <v>9.89</v>
      </c>
    </row>
    <row r="15" spans="1:251">
      <c r="A15" s="10">
        <v>43497</v>
      </c>
      <c r="B15" s="9">
        <v>57.798999999999999</v>
      </c>
      <c r="C15" s="9">
        <v>42.927999999999997</v>
      </c>
      <c r="D15" s="9">
        <v>27.088000000000001</v>
      </c>
      <c r="E15" s="9">
        <v>15.84</v>
      </c>
      <c r="F15" s="9">
        <v>7.431</v>
      </c>
      <c r="G15" s="9">
        <v>5.5709999999999997</v>
      </c>
      <c r="H15" s="9">
        <v>1.86</v>
      </c>
      <c r="I15" s="9">
        <v>58.744999999999997</v>
      </c>
      <c r="J15" s="9">
        <v>13.813000000000001</v>
      </c>
      <c r="K15" s="9">
        <v>44.932000000000002</v>
      </c>
      <c r="L15" s="9">
        <v>49.045000000000002</v>
      </c>
      <c r="M15" s="9">
        <v>12.135</v>
      </c>
      <c r="N15" s="9">
        <v>36.909999999999997</v>
      </c>
      <c r="O15" s="9">
        <v>9.6999999999999993</v>
      </c>
      <c r="P15" s="9">
        <v>1.6779999999999999</v>
      </c>
      <c r="Q15" s="9">
        <v>8.0220000000000002</v>
      </c>
      <c r="R15" s="9">
        <v>202.09800000000001</v>
      </c>
      <c r="S15" s="9">
        <v>104.956</v>
      </c>
      <c r="T15" s="9">
        <v>97.141999999999996</v>
      </c>
      <c r="U15" s="9">
        <v>155.77600000000001</v>
      </c>
      <c r="V15" s="9">
        <v>92.123000000000005</v>
      </c>
      <c r="W15" s="9">
        <v>63.652000000000001</v>
      </c>
      <c r="X15" s="9">
        <v>118.256</v>
      </c>
      <c r="Y15" s="9">
        <v>68.356999999999999</v>
      </c>
      <c r="Z15" s="9">
        <v>49.899000000000001</v>
      </c>
      <c r="AA15" s="9">
        <v>35.213999999999999</v>
      </c>
      <c r="AB15" s="9">
        <v>22.602</v>
      </c>
      <c r="AC15" s="9">
        <v>12.612</v>
      </c>
      <c r="AD15" s="9">
        <v>2.306</v>
      </c>
      <c r="AE15" s="9">
        <v>1.1639999999999999</v>
      </c>
      <c r="AF15" s="9">
        <v>1.1419999999999999</v>
      </c>
      <c r="AG15" s="9">
        <v>46.322000000000003</v>
      </c>
      <c r="AH15" s="9">
        <v>12.832000000000001</v>
      </c>
      <c r="AI15" s="9">
        <v>33.488999999999997</v>
      </c>
      <c r="AJ15" s="9">
        <v>41.22</v>
      </c>
      <c r="AK15" s="9">
        <v>11.445</v>
      </c>
      <c r="AL15" s="9">
        <v>29.774000000000001</v>
      </c>
      <c r="AM15" s="9">
        <v>5.1020000000000003</v>
      </c>
      <c r="AN15" s="9">
        <v>1.387</v>
      </c>
      <c r="AO15" s="9">
        <v>3.7149999999999999</v>
      </c>
      <c r="AP15" s="9">
        <v>35.088999999999999</v>
      </c>
      <c r="AQ15" s="9">
        <v>14.769</v>
      </c>
      <c r="AR15" s="9">
        <v>20.32</v>
      </c>
      <c r="AS15" s="9">
        <v>24.651</v>
      </c>
      <c r="AT15" s="9">
        <v>14.079000000000001</v>
      </c>
      <c r="AU15" s="9">
        <v>10.571999999999999</v>
      </c>
      <c r="AV15" s="9">
        <v>15.657</v>
      </c>
      <c r="AW15" s="9">
        <v>8.9090000000000007</v>
      </c>
      <c r="AX15" s="9">
        <v>6.7480000000000002</v>
      </c>
      <c r="AY15" s="9">
        <v>4.476</v>
      </c>
      <c r="AZ15" s="9">
        <v>1.37</v>
      </c>
      <c r="BA15" s="9">
        <v>3.1059999999999999</v>
      </c>
      <c r="BB15" s="9">
        <v>4.5179999999999998</v>
      </c>
      <c r="BC15" s="9">
        <v>3.8010000000000002</v>
      </c>
      <c r="BD15" s="9">
        <v>0.71799999999999997</v>
      </c>
      <c r="BE15" s="9">
        <v>10.438000000000001</v>
      </c>
      <c r="BF15" s="9">
        <v>0.69</v>
      </c>
      <c r="BG15" s="9">
        <v>9.7479999999999993</v>
      </c>
      <c r="BH15" s="9">
        <v>7.2409999999999997</v>
      </c>
      <c r="BI15" s="9">
        <v>0.69</v>
      </c>
      <c r="BJ15" s="9">
        <v>6.5510000000000002</v>
      </c>
      <c r="BK15" s="9">
        <v>3.1970000000000001</v>
      </c>
      <c r="BL15" s="9">
        <v>0</v>
      </c>
      <c r="BM15" s="9">
        <v>3.1970000000000001</v>
      </c>
      <c r="BN15" s="9">
        <v>8.3469999999999995</v>
      </c>
      <c r="BO15" s="9">
        <v>5.3789999999999996</v>
      </c>
      <c r="BP15" s="9">
        <v>2.968</v>
      </c>
      <c r="BQ15" s="9">
        <v>6.3620000000000001</v>
      </c>
      <c r="BR15" s="9">
        <v>5.0880000000000001</v>
      </c>
      <c r="BS15" s="9">
        <v>1.274</v>
      </c>
      <c r="BT15" s="9">
        <v>2.5169999999999999</v>
      </c>
      <c r="BU15" s="9">
        <v>1.3660000000000001</v>
      </c>
      <c r="BV15" s="9">
        <v>1.151</v>
      </c>
      <c r="BW15" s="9">
        <v>3.238</v>
      </c>
      <c r="BX15" s="9">
        <v>3.1160000000000001</v>
      </c>
      <c r="BY15" s="9">
        <v>0.123</v>
      </c>
      <c r="BZ15" s="9">
        <v>0.60599999999999998</v>
      </c>
      <c r="CA15" s="9">
        <v>0.60599999999999998</v>
      </c>
      <c r="CB15" s="9">
        <v>0</v>
      </c>
      <c r="CC15" s="9">
        <v>1.986</v>
      </c>
      <c r="CD15" s="9">
        <v>0.29099999999999998</v>
      </c>
      <c r="CE15" s="9">
        <v>1.6950000000000001</v>
      </c>
      <c r="CF15" s="9">
        <v>0.58399999999999996</v>
      </c>
      <c r="CG15" s="9">
        <v>0</v>
      </c>
      <c r="CH15" s="9">
        <v>0.58399999999999996</v>
      </c>
      <c r="CI15" s="9">
        <v>1.401</v>
      </c>
      <c r="CJ15" s="9">
        <v>0.29099999999999998</v>
      </c>
      <c r="CK15" s="9">
        <v>1.1100000000000001</v>
      </c>
      <c r="CL15" s="9">
        <v>227.64599999999999</v>
      </c>
      <c r="CM15" s="9">
        <v>118.471</v>
      </c>
      <c r="CN15" s="9">
        <v>109.176</v>
      </c>
      <c r="CO15" s="9">
        <v>175.51499999999999</v>
      </c>
      <c r="CP15" s="9">
        <v>108.423</v>
      </c>
      <c r="CQ15" s="9">
        <v>67.091999999999999</v>
      </c>
      <c r="CR15" s="9">
        <v>126.32299999999999</v>
      </c>
      <c r="CS15" s="9">
        <v>76.930999999999997</v>
      </c>
      <c r="CT15" s="9">
        <v>49.393000000000001</v>
      </c>
      <c r="CU15" s="9">
        <v>42.094999999999999</v>
      </c>
      <c r="CV15" s="9">
        <v>26.254999999999999</v>
      </c>
      <c r="CW15" s="9">
        <v>15.84</v>
      </c>
      <c r="CX15" s="9">
        <v>7.0970000000000004</v>
      </c>
      <c r="CY15" s="9">
        <v>5.2370000000000001</v>
      </c>
      <c r="CZ15" s="9">
        <v>1.86</v>
      </c>
      <c r="DA15" s="9">
        <v>52.131</v>
      </c>
      <c r="DB15" s="9">
        <v>10.048</v>
      </c>
      <c r="DC15" s="9">
        <v>42.082999999999998</v>
      </c>
      <c r="DD15" s="9">
        <v>42.978000000000002</v>
      </c>
      <c r="DE15" s="9">
        <v>8.3689999999999998</v>
      </c>
      <c r="DF15" s="9">
        <v>34.609000000000002</v>
      </c>
      <c r="DG15" s="9">
        <v>9.1530000000000005</v>
      </c>
      <c r="DH15" s="9">
        <v>1.6779999999999999</v>
      </c>
      <c r="DI15" s="9">
        <v>7.4740000000000002</v>
      </c>
      <c r="DJ15" s="9">
        <v>43.334000000000003</v>
      </c>
      <c r="DK15" s="9">
        <v>20.513000000000002</v>
      </c>
      <c r="DL15" s="9">
        <v>22.82</v>
      </c>
      <c r="DM15" s="9">
        <v>29.100999999999999</v>
      </c>
      <c r="DN15" s="9">
        <v>18.835000000000001</v>
      </c>
      <c r="DO15" s="9">
        <v>10.266</v>
      </c>
      <c r="DP15" s="9">
        <v>14.763999999999999</v>
      </c>
      <c r="DQ15" s="9">
        <v>9.2889999999999997</v>
      </c>
      <c r="DR15" s="9">
        <v>5.4749999999999996</v>
      </c>
      <c r="DS15" s="9">
        <v>7.24</v>
      </c>
      <c r="DT15" s="9">
        <v>4.3090000000000002</v>
      </c>
      <c r="DU15" s="9">
        <v>2.931</v>
      </c>
      <c r="DV15" s="9">
        <v>7.0970000000000004</v>
      </c>
      <c r="DW15" s="9">
        <v>5.2370000000000001</v>
      </c>
      <c r="DX15" s="9">
        <v>1.86</v>
      </c>
      <c r="DY15" s="9">
        <v>14.233000000000001</v>
      </c>
      <c r="DZ15" s="9">
        <v>1.6779999999999999</v>
      </c>
      <c r="EA15" s="9">
        <v>12.555</v>
      </c>
      <c r="EB15" s="9">
        <v>5.08</v>
      </c>
      <c r="EC15" s="9">
        <v>0</v>
      </c>
      <c r="ED15" s="9">
        <v>5.08</v>
      </c>
      <c r="EE15" s="9">
        <v>9.1530000000000005</v>
      </c>
      <c r="EF15" s="9">
        <v>1.6779999999999999</v>
      </c>
      <c r="EG15" s="9">
        <v>7.4740000000000002</v>
      </c>
      <c r="EH15" s="9">
        <v>127.36499999999999</v>
      </c>
      <c r="EI15" s="9">
        <v>71.704999999999998</v>
      </c>
      <c r="EJ15" s="9">
        <v>55.658999999999999</v>
      </c>
      <c r="EK15" s="9">
        <v>101.523</v>
      </c>
      <c r="EL15" s="9">
        <v>66.519000000000005</v>
      </c>
      <c r="EM15" s="9">
        <v>35.003999999999998</v>
      </c>
      <c r="EN15" s="9">
        <v>74.703000000000003</v>
      </c>
      <c r="EO15" s="9">
        <v>48.765999999999998</v>
      </c>
      <c r="EP15" s="9">
        <v>25.937000000000001</v>
      </c>
      <c r="EQ15" s="9">
        <v>26.82</v>
      </c>
      <c r="ER15" s="9">
        <v>17.753</v>
      </c>
      <c r="ES15" s="9">
        <v>9.0670000000000002</v>
      </c>
      <c r="ET15" s="9">
        <v>25.841000000000001</v>
      </c>
      <c r="EU15" s="9">
        <v>5.1859999999999999</v>
      </c>
      <c r="EV15" s="9">
        <v>20.655000000000001</v>
      </c>
      <c r="EW15" s="9">
        <v>25.841000000000001</v>
      </c>
      <c r="EX15" s="9">
        <v>5.1859999999999999</v>
      </c>
      <c r="EY15" s="9">
        <v>20.655000000000001</v>
      </c>
      <c r="EZ15" s="9">
        <v>56.948</v>
      </c>
      <c r="FA15" s="9">
        <v>26.251999999999999</v>
      </c>
      <c r="FB15" s="9">
        <v>30.696000000000002</v>
      </c>
      <c r="FC15" s="9">
        <v>44.890999999999998</v>
      </c>
      <c r="FD15" s="9">
        <v>23.068999999999999</v>
      </c>
      <c r="FE15" s="9">
        <v>21.823</v>
      </c>
      <c r="FF15" s="9">
        <v>36.856000000000002</v>
      </c>
      <c r="FG15" s="9">
        <v>18.876000000000001</v>
      </c>
      <c r="FH15" s="9">
        <v>17.981000000000002</v>
      </c>
      <c r="FI15" s="9">
        <v>8.0350000000000001</v>
      </c>
      <c r="FJ15" s="9">
        <v>4.1929999999999996</v>
      </c>
      <c r="FK15" s="9">
        <v>3.8420000000000001</v>
      </c>
      <c r="FL15" s="9">
        <v>12.057</v>
      </c>
      <c r="FM15" s="9">
        <v>3.1840000000000002</v>
      </c>
      <c r="FN15" s="9">
        <v>8.8729999999999993</v>
      </c>
      <c r="FO15" s="9">
        <v>12.057</v>
      </c>
      <c r="FP15" s="9">
        <v>3.1840000000000002</v>
      </c>
      <c r="FQ15" s="9">
        <v>8.8729999999999993</v>
      </c>
      <c r="FR15" s="9">
        <v>17.887</v>
      </c>
      <c r="FS15" s="9">
        <v>6.633</v>
      </c>
      <c r="FT15" s="9">
        <v>11.255000000000001</v>
      </c>
      <c r="FU15" s="9">
        <v>11.273</v>
      </c>
      <c r="FV15" s="9">
        <v>2.867</v>
      </c>
      <c r="FW15" s="9">
        <v>8.4060000000000006</v>
      </c>
      <c r="FX15" s="9">
        <v>10.106999999999999</v>
      </c>
      <c r="FY15" s="9">
        <v>1.7010000000000001</v>
      </c>
      <c r="FZ15" s="9">
        <v>8.4060000000000006</v>
      </c>
      <c r="GA15" s="9">
        <v>0.83199999999999996</v>
      </c>
      <c r="GB15" s="9">
        <v>0.83199999999999996</v>
      </c>
      <c r="GC15" s="9">
        <v>0</v>
      </c>
      <c r="GD15" s="9">
        <v>0.33400000000000002</v>
      </c>
      <c r="GE15" s="9">
        <v>0.33400000000000002</v>
      </c>
      <c r="GF15" s="9">
        <v>0</v>
      </c>
      <c r="GG15" s="9">
        <v>6.6139999999999999</v>
      </c>
      <c r="GH15" s="9">
        <v>3.766</v>
      </c>
      <c r="GI15" s="9">
        <v>2.8490000000000002</v>
      </c>
      <c r="GJ15" s="9">
        <v>6.0670000000000002</v>
      </c>
      <c r="GK15" s="9">
        <v>3.766</v>
      </c>
      <c r="GL15" s="9">
        <v>2.3010000000000002</v>
      </c>
      <c r="GM15" s="9">
        <v>0.54700000000000004</v>
      </c>
      <c r="GN15" s="9">
        <v>0</v>
      </c>
      <c r="GO15" s="9">
        <v>0.54700000000000004</v>
      </c>
      <c r="GP15" s="9">
        <v>0.88100000000000001</v>
      </c>
      <c r="GQ15" s="9">
        <v>0.33400000000000002</v>
      </c>
      <c r="GR15" s="9">
        <v>0.54700000000000004</v>
      </c>
      <c r="GS15" s="9">
        <v>0.33400000000000002</v>
      </c>
      <c r="GT15" s="9">
        <v>0.33400000000000002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0.33400000000000002</v>
      </c>
      <c r="HC15" s="9">
        <v>0.33400000000000002</v>
      </c>
      <c r="HD15" s="9">
        <v>0</v>
      </c>
      <c r="HE15" s="9">
        <v>0.54700000000000004</v>
      </c>
      <c r="HF15" s="9">
        <v>0</v>
      </c>
      <c r="HG15" s="9">
        <v>0.54700000000000004</v>
      </c>
      <c r="HH15" s="9">
        <v>0</v>
      </c>
      <c r="HI15" s="9">
        <v>0</v>
      </c>
      <c r="HJ15" s="9">
        <v>0</v>
      </c>
      <c r="HK15" s="9">
        <v>0.54700000000000004</v>
      </c>
      <c r="HL15" s="9">
        <v>0</v>
      </c>
      <c r="HM15" s="9">
        <v>0.54700000000000004</v>
      </c>
      <c r="HN15" s="9">
        <v>17.006</v>
      </c>
      <c r="HO15" s="9">
        <v>6.2990000000000004</v>
      </c>
      <c r="HP15" s="9">
        <v>10.707000000000001</v>
      </c>
      <c r="HQ15" s="9">
        <v>10.939</v>
      </c>
      <c r="HR15" s="9">
        <v>2.5329999999999999</v>
      </c>
      <c r="HS15" s="9">
        <v>8.4060000000000006</v>
      </c>
      <c r="HT15" s="9">
        <v>10.106999999999999</v>
      </c>
      <c r="HU15" s="9">
        <v>1.7010000000000001</v>
      </c>
      <c r="HV15" s="9">
        <v>8.4060000000000006</v>
      </c>
      <c r="HW15" s="9">
        <v>0.83199999999999996</v>
      </c>
      <c r="HX15" s="9">
        <v>0.83199999999999996</v>
      </c>
      <c r="HY15" s="9">
        <v>0</v>
      </c>
      <c r="HZ15" s="9">
        <v>6.0670000000000002</v>
      </c>
      <c r="IA15" s="9">
        <v>3.766</v>
      </c>
      <c r="IB15" s="9">
        <v>2.3010000000000002</v>
      </c>
      <c r="IC15" s="9">
        <v>6.0670000000000002</v>
      </c>
      <c r="ID15" s="9">
        <v>3.766</v>
      </c>
      <c r="IE15" s="9">
        <v>2.3010000000000002</v>
      </c>
      <c r="IF15" s="9">
        <v>186.72</v>
      </c>
      <c r="IG15" s="9">
        <v>88.230999999999995</v>
      </c>
      <c r="IH15" s="9">
        <v>98.489000000000004</v>
      </c>
      <c r="II15" s="9">
        <v>133.80600000000001</v>
      </c>
      <c r="IJ15" s="9">
        <v>76.766999999999996</v>
      </c>
      <c r="IK15" s="9">
        <v>57.039000000000001</v>
      </c>
      <c r="IL15" s="9">
        <v>91.596999999999994</v>
      </c>
      <c r="IM15" s="9">
        <v>48.628999999999998</v>
      </c>
      <c r="IN15" s="9">
        <v>42.968000000000004</v>
      </c>
      <c r="IO15" s="9">
        <v>36.343000000000004</v>
      </c>
      <c r="IP15" s="9">
        <v>23.667999999999999</v>
      </c>
      <c r="IQ15" s="9">
        <v>12.675000000000001</v>
      </c>
    </row>
    <row r="16" spans="1:251">
      <c r="A16" s="10">
        <v>43862</v>
      </c>
      <c r="B16" s="9">
        <v>61.603999999999999</v>
      </c>
      <c r="C16" s="9">
        <v>35.837000000000003</v>
      </c>
      <c r="D16" s="9">
        <v>22.113</v>
      </c>
      <c r="E16" s="9">
        <v>13.723000000000001</v>
      </c>
      <c r="F16" s="9">
        <v>11.833</v>
      </c>
      <c r="G16" s="9">
        <v>6.9589999999999996</v>
      </c>
      <c r="H16" s="9">
        <v>4.8739999999999997</v>
      </c>
      <c r="I16" s="9">
        <v>48.749000000000002</v>
      </c>
      <c r="J16" s="9">
        <v>12.622999999999999</v>
      </c>
      <c r="K16" s="9">
        <v>36.125999999999998</v>
      </c>
      <c r="L16" s="9">
        <v>38.076000000000001</v>
      </c>
      <c r="M16" s="9">
        <v>9.2460000000000004</v>
      </c>
      <c r="N16" s="9">
        <v>28.831</v>
      </c>
      <c r="O16" s="9">
        <v>10.673</v>
      </c>
      <c r="P16" s="9">
        <v>3.3780000000000001</v>
      </c>
      <c r="Q16" s="9">
        <v>7.2949999999999999</v>
      </c>
      <c r="R16" s="9">
        <v>200.56700000000001</v>
      </c>
      <c r="S16" s="9">
        <v>104.809</v>
      </c>
      <c r="T16" s="9">
        <v>95.757999999999996</v>
      </c>
      <c r="U16" s="9">
        <v>161.18799999999999</v>
      </c>
      <c r="V16" s="9">
        <v>94.858999999999995</v>
      </c>
      <c r="W16" s="9">
        <v>66.328999999999994</v>
      </c>
      <c r="X16" s="9">
        <v>128.767</v>
      </c>
      <c r="Y16" s="9">
        <v>75.528000000000006</v>
      </c>
      <c r="Z16" s="9">
        <v>53.238</v>
      </c>
      <c r="AA16" s="9">
        <v>27.984000000000002</v>
      </c>
      <c r="AB16" s="9">
        <v>16.984999999999999</v>
      </c>
      <c r="AC16" s="9">
        <v>10.999000000000001</v>
      </c>
      <c r="AD16" s="9">
        <v>4.4370000000000003</v>
      </c>
      <c r="AE16" s="9">
        <v>2.3460000000000001</v>
      </c>
      <c r="AF16" s="9">
        <v>2.0910000000000002</v>
      </c>
      <c r="AG16" s="9">
        <v>39.378999999999998</v>
      </c>
      <c r="AH16" s="9">
        <v>9.9499999999999993</v>
      </c>
      <c r="AI16" s="9">
        <v>29.428999999999998</v>
      </c>
      <c r="AJ16" s="9">
        <v>34.225999999999999</v>
      </c>
      <c r="AK16" s="9">
        <v>8.5359999999999996</v>
      </c>
      <c r="AL16" s="9">
        <v>25.69</v>
      </c>
      <c r="AM16" s="9">
        <v>5.1529999999999996</v>
      </c>
      <c r="AN16" s="9">
        <v>1.4139999999999999</v>
      </c>
      <c r="AO16" s="9">
        <v>3.7389999999999999</v>
      </c>
      <c r="AP16" s="9">
        <v>31.384</v>
      </c>
      <c r="AQ16" s="9">
        <v>17.004999999999999</v>
      </c>
      <c r="AR16" s="9">
        <v>14.378</v>
      </c>
      <c r="AS16" s="9">
        <v>23.722999999999999</v>
      </c>
      <c r="AT16" s="9">
        <v>14.332000000000001</v>
      </c>
      <c r="AU16" s="9">
        <v>9.3919999999999995</v>
      </c>
      <c r="AV16" s="9">
        <v>14.319000000000001</v>
      </c>
      <c r="AW16" s="9">
        <v>7.68</v>
      </c>
      <c r="AX16" s="9">
        <v>6.6390000000000002</v>
      </c>
      <c r="AY16" s="9">
        <v>4.47</v>
      </c>
      <c r="AZ16" s="9">
        <v>3.2250000000000001</v>
      </c>
      <c r="BA16" s="9">
        <v>1.2450000000000001</v>
      </c>
      <c r="BB16" s="9">
        <v>4.9340000000000002</v>
      </c>
      <c r="BC16" s="9">
        <v>3.427</v>
      </c>
      <c r="BD16" s="9">
        <v>1.5069999999999999</v>
      </c>
      <c r="BE16" s="9">
        <v>7.66</v>
      </c>
      <c r="BF16" s="9">
        <v>2.673</v>
      </c>
      <c r="BG16" s="9">
        <v>4.9870000000000001</v>
      </c>
      <c r="BH16" s="9">
        <v>3.4</v>
      </c>
      <c r="BI16" s="9">
        <v>0.71</v>
      </c>
      <c r="BJ16" s="9">
        <v>2.69</v>
      </c>
      <c r="BK16" s="9">
        <v>4.26</v>
      </c>
      <c r="BL16" s="9">
        <v>1.964</v>
      </c>
      <c r="BM16" s="9">
        <v>2.2959999999999998</v>
      </c>
      <c r="BN16" s="9">
        <v>11.493</v>
      </c>
      <c r="BO16" s="9">
        <v>5.3019999999999996</v>
      </c>
      <c r="BP16" s="9">
        <v>6.1909999999999998</v>
      </c>
      <c r="BQ16" s="9">
        <v>9.7829999999999995</v>
      </c>
      <c r="BR16" s="9">
        <v>5.3019999999999996</v>
      </c>
      <c r="BS16" s="9">
        <v>4.4809999999999999</v>
      </c>
      <c r="BT16" s="9">
        <v>3.9390000000000001</v>
      </c>
      <c r="BU16" s="9">
        <v>2.2120000000000002</v>
      </c>
      <c r="BV16" s="9">
        <v>1.7270000000000001</v>
      </c>
      <c r="BW16" s="9">
        <v>3.383</v>
      </c>
      <c r="BX16" s="9">
        <v>1.9039999999999999</v>
      </c>
      <c r="BY16" s="9">
        <v>1.4790000000000001</v>
      </c>
      <c r="BZ16" s="9">
        <v>2.4609999999999999</v>
      </c>
      <c r="CA16" s="9">
        <v>1.1859999999999999</v>
      </c>
      <c r="CB16" s="9">
        <v>1.2749999999999999</v>
      </c>
      <c r="CC16" s="9">
        <v>1.71</v>
      </c>
      <c r="CD16" s="9">
        <v>0</v>
      </c>
      <c r="CE16" s="9">
        <v>1.71</v>
      </c>
      <c r="CF16" s="9">
        <v>0.45</v>
      </c>
      <c r="CG16" s="9">
        <v>0</v>
      </c>
      <c r="CH16" s="9">
        <v>0.45</v>
      </c>
      <c r="CI16" s="9">
        <v>1.2589999999999999</v>
      </c>
      <c r="CJ16" s="9">
        <v>0</v>
      </c>
      <c r="CK16" s="9">
        <v>1.2589999999999999</v>
      </c>
      <c r="CL16" s="9">
        <v>229.99299999999999</v>
      </c>
      <c r="CM16" s="9">
        <v>122.584</v>
      </c>
      <c r="CN16" s="9">
        <v>107.40900000000001</v>
      </c>
      <c r="CO16" s="9">
        <v>183.494</v>
      </c>
      <c r="CP16" s="9">
        <v>109.96</v>
      </c>
      <c r="CQ16" s="9">
        <v>73.534000000000006</v>
      </c>
      <c r="CR16" s="9">
        <v>138.63200000000001</v>
      </c>
      <c r="CS16" s="9">
        <v>80.888000000000005</v>
      </c>
      <c r="CT16" s="9">
        <v>57.743000000000002</v>
      </c>
      <c r="CU16" s="9">
        <v>33.03</v>
      </c>
      <c r="CV16" s="9">
        <v>22.113</v>
      </c>
      <c r="CW16" s="9">
        <v>10.917</v>
      </c>
      <c r="CX16" s="9">
        <v>11.833</v>
      </c>
      <c r="CY16" s="9">
        <v>6.9589999999999996</v>
      </c>
      <c r="CZ16" s="9">
        <v>4.8739999999999997</v>
      </c>
      <c r="DA16" s="9">
        <v>46.499000000000002</v>
      </c>
      <c r="DB16" s="9">
        <v>12.622999999999999</v>
      </c>
      <c r="DC16" s="9">
        <v>33.875</v>
      </c>
      <c r="DD16" s="9">
        <v>35.826000000000001</v>
      </c>
      <c r="DE16" s="9">
        <v>9.2460000000000004</v>
      </c>
      <c r="DF16" s="9">
        <v>26.58</v>
      </c>
      <c r="DG16" s="9">
        <v>10.673</v>
      </c>
      <c r="DH16" s="9">
        <v>3.3780000000000001</v>
      </c>
      <c r="DI16" s="9">
        <v>7.2949999999999999</v>
      </c>
      <c r="DJ16" s="9">
        <v>41.822000000000003</v>
      </c>
      <c r="DK16" s="9">
        <v>21.622</v>
      </c>
      <c r="DL16" s="9">
        <v>20.199000000000002</v>
      </c>
      <c r="DM16" s="9">
        <v>26.827000000000002</v>
      </c>
      <c r="DN16" s="9">
        <v>16.972000000000001</v>
      </c>
      <c r="DO16" s="9">
        <v>9.8550000000000004</v>
      </c>
      <c r="DP16" s="9">
        <v>11.244999999999999</v>
      </c>
      <c r="DQ16" s="9">
        <v>7.202</v>
      </c>
      <c r="DR16" s="9">
        <v>4.0430000000000001</v>
      </c>
      <c r="DS16" s="9">
        <v>3.7490000000000001</v>
      </c>
      <c r="DT16" s="9">
        <v>2.8109999999999999</v>
      </c>
      <c r="DU16" s="9">
        <v>0.93799999999999994</v>
      </c>
      <c r="DV16" s="9">
        <v>11.833</v>
      </c>
      <c r="DW16" s="9">
        <v>6.9589999999999996</v>
      </c>
      <c r="DX16" s="9">
        <v>4.8739999999999997</v>
      </c>
      <c r="DY16" s="9">
        <v>14.994999999999999</v>
      </c>
      <c r="DZ16" s="9">
        <v>4.6509999999999998</v>
      </c>
      <c r="EA16" s="9">
        <v>10.343999999999999</v>
      </c>
      <c r="EB16" s="9">
        <v>4.3220000000000001</v>
      </c>
      <c r="EC16" s="9">
        <v>1.2729999999999999</v>
      </c>
      <c r="ED16" s="9">
        <v>3.0489999999999999</v>
      </c>
      <c r="EE16" s="9">
        <v>10.673</v>
      </c>
      <c r="EF16" s="9">
        <v>3.3780000000000001</v>
      </c>
      <c r="EG16" s="9">
        <v>7.2949999999999999</v>
      </c>
      <c r="EH16" s="9">
        <v>119.646</v>
      </c>
      <c r="EI16" s="9">
        <v>70.873000000000005</v>
      </c>
      <c r="EJ16" s="9">
        <v>48.773000000000003</v>
      </c>
      <c r="EK16" s="9">
        <v>103.575</v>
      </c>
      <c r="EL16" s="9">
        <v>66.393000000000001</v>
      </c>
      <c r="EM16" s="9">
        <v>37.180999999999997</v>
      </c>
      <c r="EN16" s="9">
        <v>80.037999999999997</v>
      </c>
      <c r="EO16" s="9">
        <v>51.191000000000003</v>
      </c>
      <c r="EP16" s="9">
        <v>28.847000000000001</v>
      </c>
      <c r="EQ16" s="9">
        <v>23.536999999999999</v>
      </c>
      <c r="ER16" s="9">
        <v>15.202999999999999</v>
      </c>
      <c r="ES16" s="9">
        <v>8.3339999999999996</v>
      </c>
      <c r="ET16" s="9">
        <v>16.071000000000002</v>
      </c>
      <c r="EU16" s="9">
        <v>4.4790000000000001</v>
      </c>
      <c r="EV16" s="9">
        <v>11.590999999999999</v>
      </c>
      <c r="EW16" s="9">
        <v>16.071000000000002</v>
      </c>
      <c r="EX16" s="9">
        <v>4.4790000000000001</v>
      </c>
      <c r="EY16" s="9">
        <v>11.590999999999999</v>
      </c>
      <c r="EZ16" s="9">
        <v>68.525999999999996</v>
      </c>
      <c r="FA16" s="9">
        <v>30.088000000000001</v>
      </c>
      <c r="FB16" s="9">
        <v>38.438000000000002</v>
      </c>
      <c r="FC16" s="9">
        <v>53.093000000000004</v>
      </c>
      <c r="FD16" s="9">
        <v>26.594999999999999</v>
      </c>
      <c r="FE16" s="9">
        <v>26.498000000000001</v>
      </c>
      <c r="FF16" s="9">
        <v>47.347999999999999</v>
      </c>
      <c r="FG16" s="9">
        <v>22.495999999999999</v>
      </c>
      <c r="FH16" s="9">
        <v>24.853000000000002</v>
      </c>
      <c r="FI16" s="9">
        <v>5.7439999999999998</v>
      </c>
      <c r="FJ16" s="9">
        <v>4.0990000000000002</v>
      </c>
      <c r="FK16" s="9">
        <v>1.645</v>
      </c>
      <c r="FL16" s="9">
        <v>15.433</v>
      </c>
      <c r="FM16" s="9">
        <v>3.4929999999999999</v>
      </c>
      <c r="FN16" s="9">
        <v>11.94</v>
      </c>
      <c r="FO16" s="9">
        <v>15.433</v>
      </c>
      <c r="FP16" s="9">
        <v>3.4929999999999999</v>
      </c>
      <c r="FQ16" s="9">
        <v>11.94</v>
      </c>
      <c r="FR16" s="9">
        <v>13.45</v>
      </c>
      <c r="FS16" s="9">
        <v>4.532</v>
      </c>
      <c r="FT16" s="9">
        <v>8.9179999999999993</v>
      </c>
      <c r="FU16" s="9">
        <v>11.2</v>
      </c>
      <c r="FV16" s="9">
        <v>4.532</v>
      </c>
      <c r="FW16" s="9">
        <v>6.6680000000000001</v>
      </c>
      <c r="FX16" s="9">
        <v>8.3930000000000007</v>
      </c>
      <c r="FY16" s="9">
        <v>4.532</v>
      </c>
      <c r="FZ16" s="9">
        <v>3.8610000000000002</v>
      </c>
      <c r="GA16" s="9">
        <v>2.8069999999999999</v>
      </c>
      <c r="GB16" s="9">
        <v>0</v>
      </c>
      <c r="GC16" s="9">
        <v>2.8069999999999999</v>
      </c>
      <c r="GD16" s="9">
        <v>0</v>
      </c>
      <c r="GE16" s="9">
        <v>0</v>
      </c>
      <c r="GF16" s="9">
        <v>0</v>
      </c>
      <c r="GG16" s="9">
        <v>2.25</v>
      </c>
      <c r="GH16" s="9">
        <v>0</v>
      </c>
      <c r="GI16" s="9">
        <v>2.25</v>
      </c>
      <c r="GJ16" s="9">
        <v>2.25</v>
      </c>
      <c r="GK16" s="9">
        <v>0</v>
      </c>
      <c r="GL16" s="9">
        <v>2.25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0</v>
      </c>
      <c r="HM16" s="9">
        <v>0</v>
      </c>
      <c r="HN16" s="9">
        <v>13.45</v>
      </c>
      <c r="HO16" s="9">
        <v>4.532</v>
      </c>
      <c r="HP16" s="9">
        <v>8.9179999999999993</v>
      </c>
      <c r="HQ16" s="9">
        <v>11.2</v>
      </c>
      <c r="HR16" s="9">
        <v>4.532</v>
      </c>
      <c r="HS16" s="9">
        <v>6.6680000000000001</v>
      </c>
      <c r="HT16" s="9">
        <v>8.3930000000000007</v>
      </c>
      <c r="HU16" s="9">
        <v>4.532</v>
      </c>
      <c r="HV16" s="9">
        <v>3.8610000000000002</v>
      </c>
      <c r="HW16" s="9">
        <v>2.8069999999999999</v>
      </c>
      <c r="HX16" s="9">
        <v>0</v>
      </c>
      <c r="HY16" s="9">
        <v>2.8069999999999999</v>
      </c>
      <c r="HZ16" s="9">
        <v>2.25</v>
      </c>
      <c r="IA16" s="9">
        <v>0</v>
      </c>
      <c r="IB16" s="9">
        <v>2.25</v>
      </c>
      <c r="IC16" s="9">
        <v>2.25</v>
      </c>
      <c r="ID16" s="9">
        <v>0</v>
      </c>
      <c r="IE16" s="9">
        <v>2.25</v>
      </c>
      <c r="IF16" s="9">
        <v>187.58</v>
      </c>
      <c r="IG16" s="9">
        <v>96.251000000000005</v>
      </c>
      <c r="IH16" s="9">
        <v>91.328999999999994</v>
      </c>
      <c r="II16" s="9">
        <v>148.39599999999999</v>
      </c>
      <c r="IJ16" s="9">
        <v>85.956000000000003</v>
      </c>
      <c r="IK16" s="9">
        <v>62.44</v>
      </c>
      <c r="IL16" s="9">
        <v>106.015</v>
      </c>
      <c r="IM16" s="9">
        <v>60.63</v>
      </c>
      <c r="IN16" s="9">
        <v>45.384999999999998</v>
      </c>
      <c r="IO16" s="9">
        <v>31.135000000000002</v>
      </c>
      <c r="IP16" s="9">
        <v>18.367000000000001</v>
      </c>
      <c r="IQ16" s="9">
        <v>12.768000000000001</v>
      </c>
    </row>
    <row r="17" spans="1:251">
      <c r="A17" s="10">
        <v>44228</v>
      </c>
      <c r="B17" s="9">
        <v>86.738</v>
      </c>
      <c r="C17" s="9">
        <v>46.893000000000001</v>
      </c>
      <c r="D17" s="9">
        <v>35.756999999999998</v>
      </c>
      <c r="E17" s="9">
        <v>11.135999999999999</v>
      </c>
      <c r="F17" s="9">
        <v>4.5460000000000003</v>
      </c>
      <c r="G17" s="9">
        <v>2.7869999999999999</v>
      </c>
      <c r="H17" s="9">
        <v>1.7589999999999999</v>
      </c>
      <c r="I17" s="9">
        <v>56.771000000000001</v>
      </c>
      <c r="J17" s="9">
        <v>19.574999999999999</v>
      </c>
      <c r="K17" s="9">
        <v>37.195999999999998</v>
      </c>
      <c r="L17" s="9">
        <v>48.343000000000004</v>
      </c>
      <c r="M17" s="9">
        <v>15.362</v>
      </c>
      <c r="N17" s="9">
        <v>32.981000000000002</v>
      </c>
      <c r="O17" s="9">
        <v>8.4280000000000008</v>
      </c>
      <c r="P17" s="9">
        <v>4.2130000000000001</v>
      </c>
      <c r="Q17" s="9">
        <v>4.2140000000000004</v>
      </c>
      <c r="R17" s="9">
        <v>248.65199999999999</v>
      </c>
      <c r="S17" s="9">
        <v>134.911</v>
      </c>
      <c r="T17" s="9">
        <v>113.742</v>
      </c>
      <c r="U17" s="9">
        <v>202.68700000000001</v>
      </c>
      <c r="V17" s="9">
        <v>119.587</v>
      </c>
      <c r="W17" s="9">
        <v>83.099000000000004</v>
      </c>
      <c r="X17" s="9">
        <v>163.559</v>
      </c>
      <c r="Y17" s="9">
        <v>90.933999999999997</v>
      </c>
      <c r="Z17" s="9">
        <v>72.625</v>
      </c>
      <c r="AA17" s="9">
        <v>36.959000000000003</v>
      </c>
      <c r="AB17" s="9">
        <v>27.456</v>
      </c>
      <c r="AC17" s="9">
        <v>9.5030000000000001</v>
      </c>
      <c r="AD17" s="9">
        <v>2.169</v>
      </c>
      <c r="AE17" s="9">
        <v>1.198</v>
      </c>
      <c r="AF17" s="9">
        <v>0.97099999999999997</v>
      </c>
      <c r="AG17" s="9">
        <v>45.966000000000001</v>
      </c>
      <c r="AH17" s="9">
        <v>15.323</v>
      </c>
      <c r="AI17" s="9">
        <v>30.643000000000001</v>
      </c>
      <c r="AJ17" s="9">
        <v>43.165999999999997</v>
      </c>
      <c r="AK17" s="9">
        <v>14.295</v>
      </c>
      <c r="AL17" s="9">
        <v>28.870999999999999</v>
      </c>
      <c r="AM17" s="9">
        <v>2.8</v>
      </c>
      <c r="AN17" s="9">
        <v>1.028</v>
      </c>
      <c r="AO17" s="9">
        <v>1.772</v>
      </c>
      <c r="AP17" s="9">
        <v>37.582000000000001</v>
      </c>
      <c r="AQ17" s="9">
        <v>18.02</v>
      </c>
      <c r="AR17" s="9">
        <v>19.562000000000001</v>
      </c>
      <c r="AS17" s="9">
        <v>28.553999999999998</v>
      </c>
      <c r="AT17" s="9">
        <v>14.41</v>
      </c>
      <c r="AU17" s="9">
        <v>14.144</v>
      </c>
      <c r="AV17" s="9">
        <v>19.015000000000001</v>
      </c>
      <c r="AW17" s="9">
        <v>7.2930000000000001</v>
      </c>
      <c r="AX17" s="9">
        <v>11.723000000000001</v>
      </c>
      <c r="AY17" s="9">
        <v>7.5910000000000002</v>
      </c>
      <c r="AZ17" s="9">
        <v>5.9589999999999996</v>
      </c>
      <c r="BA17" s="9">
        <v>1.6319999999999999</v>
      </c>
      <c r="BB17" s="9">
        <v>1.9470000000000001</v>
      </c>
      <c r="BC17" s="9">
        <v>1.159</v>
      </c>
      <c r="BD17" s="9">
        <v>0.78800000000000003</v>
      </c>
      <c r="BE17" s="9">
        <v>9.0289999999999999</v>
      </c>
      <c r="BF17" s="9">
        <v>3.61</v>
      </c>
      <c r="BG17" s="9">
        <v>5.4180000000000001</v>
      </c>
      <c r="BH17" s="9">
        <v>4.84</v>
      </c>
      <c r="BI17" s="9">
        <v>1.0669999999999999</v>
      </c>
      <c r="BJ17" s="9">
        <v>3.7730000000000001</v>
      </c>
      <c r="BK17" s="9">
        <v>4.1890000000000001</v>
      </c>
      <c r="BL17" s="9">
        <v>2.544</v>
      </c>
      <c r="BM17" s="9">
        <v>1.645</v>
      </c>
      <c r="BN17" s="9">
        <v>8.5839999999999996</v>
      </c>
      <c r="BO17" s="9">
        <v>5.0590000000000002</v>
      </c>
      <c r="BP17" s="9">
        <v>3.5249999999999999</v>
      </c>
      <c r="BQ17" s="9">
        <v>6.8070000000000004</v>
      </c>
      <c r="BR17" s="9">
        <v>4.4169999999999998</v>
      </c>
      <c r="BS17" s="9">
        <v>2.39</v>
      </c>
      <c r="BT17" s="9">
        <v>4.0350000000000001</v>
      </c>
      <c r="BU17" s="9">
        <v>1.645</v>
      </c>
      <c r="BV17" s="9">
        <v>2.39</v>
      </c>
      <c r="BW17" s="9">
        <v>2.343</v>
      </c>
      <c r="BX17" s="9">
        <v>2.343</v>
      </c>
      <c r="BY17" s="9">
        <v>0</v>
      </c>
      <c r="BZ17" s="9">
        <v>0.43</v>
      </c>
      <c r="CA17" s="9">
        <v>0.43</v>
      </c>
      <c r="CB17" s="9">
        <v>0</v>
      </c>
      <c r="CC17" s="9">
        <v>1.776</v>
      </c>
      <c r="CD17" s="9">
        <v>0.64200000000000002</v>
      </c>
      <c r="CE17" s="9">
        <v>1.135</v>
      </c>
      <c r="CF17" s="9">
        <v>0.33700000000000002</v>
      </c>
      <c r="CG17" s="9">
        <v>0</v>
      </c>
      <c r="CH17" s="9">
        <v>0.33700000000000002</v>
      </c>
      <c r="CI17" s="9">
        <v>1.4390000000000001</v>
      </c>
      <c r="CJ17" s="9">
        <v>0.64200000000000002</v>
      </c>
      <c r="CK17" s="9">
        <v>0.79800000000000004</v>
      </c>
      <c r="CL17" s="9">
        <v>279.33499999999998</v>
      </c>
      <c r="CM17" s="9">
        <v>153.161</v>
      </c>
      <c r="CN17" s="9">
        <v>126.17400000000001</v>
      </c>
      <c r="CO17" s="9">
        <v>225.929</v>
      </c>
      <c r="CP17" s="9">
        <v>134.05600000000001</v>
      </c>
      <c r="CQ17" s="9">
        <v>91.873000000000005</v>
      </c>
      <c r="CR17" s="9">
        <v>177.43199999999999</v>
      </c>
      <c r="CS17" s="9">
        <v>97.837000000000003</v>
      </c>
      <c r="CT17" s="9">
        <v>79.594999999999999</v>
      </c>
      <c r="CU17" s="9">
        <v>43.951000000000001</v>
      </c>
      <c r="CV17" s="9">
        <v>33.432000000000002</v>
      </c>
      <c r="CW17" s="9">
        <v>10.519</v>
      </c>
      <c r="CX17" s="9">
        <v>4.5460000000000003</v>
      </c>
      <c r="CY17" s="9">
        <v>2.7869999999999999</v>
      </c>
      <c r="CZ17" s="9">
        <v>1.7589999999999999</v>
      </c>
      <c r="DA17" s="9">
        <v>53.405999999999999</v>
      </c>
      <c r="DB17" s="9">
        <v>19.105</v>
      </c>
      <c r="DC17" s="9">
        <v>34.301000000000002</v>
      </c>
      <c r="DD17" s="9">
        <v>44.978000000000002</v>
      </c>
      <c r="DE17" s="9">
        <v>14.891999999999999</v>
      </c>
      <c r="DF17" s="9">
        <v>30.085999999999999</v>
      </c>
      <c r="DG17" s="9">
        <v>8.4280000000000008</v>
      </c>
      <c r="DH17" s="9">
        <v>4.2130000000000001</v>
      </c>
      <c r="DI17" s="9">
        <v>4.2140000000000004</v>
      </c>
      <c r="DJ17" s="9">
        <v>40.762</v>
      </c>
      <c r="DK17" s="9">
        <v>19.879000000000001</v>
      </c>
      <c r="DL17" s="9">
        <v>20.882999999999999</v>
      </c>
      <c r="DM17" s="9">
        <v>29.219000000000001</v>
      </c>
      <c r="DN17" s="9">
        <v>15.148999999999999</v>
      </c>
      <c r="DO17" s="9">
        <v>14.07</v>
      </c>
      <c r="DP17" s="9">
        <v>18.568000000000001</v>
      </c>
      <c r="DQ17" s="9">
        <v>6.7489999999999997</v>
      </c>
      <c r="DR17" s="9">
        <v>11.819000000000001</v>
      </c>
      <c r="DS17" s="9">
        <v>6.1040000000000001</v>
      </c>
      <c r="DT17" s="9">
        <v>5.6130000000000004</v>
      </c>
      <c r="DU17" s="9">
        <v>0.49099999999999999</v>
      </c>
      <c r="DV17" s="9">
        <v>4.5460000000000003</v>
      </c>
      <c r="DW17" s="9">
        <v>2.7869999999999999</v>
      </c>
      <c r="DX17" s="9">
        <v>1.7589999999999999</v>
      </c>
      <c r="DY17" s="9">
        <v>11.542999999999999</v>
      </c>
      <c r="DZ17" s="9">
        <v>4.7300000000000004</v>
      </c>
      <c r="EA17" s="9">
        <v>6.8140000000000001</v>
      </c>
      <c r="EB17" s="9">
        <v>3.1160000000000001</v>
      </c>
      <c r="EC17" s="9">
        <v>0.51700000000000002</v>
      </c>
      <c r="ED17" s="9">
        <v>2.5990000000000002</v>
      </c>
      <c r="EE17" s="9">
        <v>8.4280000000000008</v>
      </c>
      <c r="EF17" s="9">
        <v>4.2130000000000001</v>
      </c>
      <c r="EG17" s="9">
        <v>4.2140000000000004</v>
      </c>
      <c r="EH17" s="9">
        <v>165.726</v>
      </c>
      <c r="EI17" s="9">
        <v>97.302999999999997</v>
      </c>
      <c r="EJ17" s="9">
        <v>68.421999999999997</v>
      </c>
      <c r="EK17" s="9">
        <v>138.80000000000001</v>
      </c>
      <c r="EL17" s="9">
        <v>89.48</v>
      </c>
      <c r="EM17" s="9">
        <v>49.32</v>
      </c>
      <c r="EN17" s="9">
        <v>107.8</v>
      </c>
      <c r="EO17" s="9">
        <v>65.228999999999999</v>
      </c>
      <c r="EP17" s="9">
        <v>42.57</v>
      </c>
      <c r="EQ17" s="9">
        <v>31</v>
      </c>
      <c r="ER17" s="9">
        <v>24.25</v>
      </c>
      <c r="ES17" s="9">
        <v>6.75</v>
      </c>
      <c r="ET17" s="9">
        <v>26.925999999999998</v>
      </c>
      <c r="EU17" s="9">
        <v>7.8239999999999998</v>
      </c>
      <c r="EV17" s="9">
        <v>19.102</v>
      </c>
      <c r="EW17" s="9">
        <v>26.925999999999998</v>
      </c>
      <c r="EX17" s="9">
        <v>7.8239999999999998</v>
      </c>
      <c r="EY17" s="9">
        <v>19.102</v>
      </c>
      <c r="EZ17" s="9">
        <v>72.846999999999994</v>
      </c>
      <c r="FA17" s="9">
        <v>35.978999999999999</v>
      </c>
      <c r="FB17" s="9">
        <v>36.868000000000002</v>
      </c>
      <c r="FC17" s="9">
        <v>57.911000000000001</v>
      </c>
      <c r="FD17" s="9">
        <v>29.427</v>
      </c>
      <c r="FE17" s="9">
        <v>28.483000000000001</v>
      </c>
      <c r="FF17" s="9">
        <v>51.064</v>
      </c>
      <c r="FG17" s="9">
        <v>25.859000000000002</v>
      </c>
      <c r="FH17" s="9">
        <v>25.204999999999998</v>
      </c>
      <c r="FI17" s="9">
        <v>6.8470000000000004</v>
      </c>
      <c r="FJ17" s="9">
        <v>3.569</v>
      </c>
      <c r="FK17" s="9">
        <v>3.2789999999999999</v>
      </c>
      <c r="FL17" s="9">
        <v>14.936</v>
      </c>
      <c r="FM17" s="9">
        <v>6.5519999999999996</v>
      </c>
      <c r="FN17" s="9">
        <v>8.3849999999999998</v>
      </c>
      <c r="FO17" s="9">
        <v>14.936</v>
      </c>
      <c r="FP17" s="9">
        <v>6.5519999999999996</v>
      </c>
      <c r="FQ17" s="9">
        <v>8.3849999999999998</v>
      </c>
      <c r="FR17" s="9">
        <v>15.484</v>
      </c>
      <c r="FS17" s="9">
        <v>4.8289999999999997</v>
      </c>
      <c r="FT17" s="9">
        <v>10.654999999999999</v>
      </c>
      <c r="FU17" s="9">
        <v>12.119</v>
      </c>
      <c r="FV17" s="9">
        <v>4.359</v>
      </c>
      <c r="FW17" s="9">
        <v>7.76</v>
      </c>
      <c r="FX17" s="9">
        <v>9.1769999999999996</v>
      </c>
      <c r="FY17" s="9">
        <v>2.0339999999999998</v>
      </c>
      <c r="FZ17" s="9">
        <v>7.1440000000000001</v>
      </c>
      <c r="GA17" s="9">
        <v>2.9420000000000002</v>
      </c>
      <c r="GB17" s="9">
        <v>2.3250000000000002</v>
      </c>
      <c r="GC17" s="9">
        <v>0.61699999999999999</v>
      </c>
      <c r="GD17" s="9">
        <v>0</v>
      </c>
      <c r="GE17" s="9">
        <v>0</v>
      </c>
      <c r="GF17" s="9">
        <v>0</v>
      </c>
      <c r="GG17" s="9">
        <v>3.3650000000000002</v>
      </c>
      <c r="GH17" s="9">
        <v>0.47</v>
      </c>
      <c r="GI17" s="9">
        <v>2.895</v>
      </c>
      <c r="GJ17" s="9">
        <v>3.3650000000000002</v>
      </c>
      <c r="GK17" s="9">
        <v>0.47</v>
      </c>
      <c r="GL17" s="9">
        <v>2.895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15.484</v>
      </c>
      <c r="HO17" s="9">
        <v>4.8289999999999997</v>
      </c>
      <c r="HP17" s="9">
        <v>10.654999999999999</v>
      </c>
      <c r="HQ17" s="9">
        <v>12.119</v>
      </c>
      <c r="HR17" s="9">
        <v>4.359</v>
      </c>
      <c r="HS17" s="9">
        <v>7.76</v>
      </c>
      <c r="HT17" s="9">
        <v>9.1769999999999996</v>
      </c>
      <c r="HU17" s="9">
        <v>2.0339999999999998</v>
      </c>
      <c r="HV17" s="9">
        <v>7.1440000000000001</v>
      </c>
      <c r="HW17" s="9">
        <v>2.9420000000000002</v>
      </c>
      <c r="HX17" s="9">
        <v>2.3250000000000002</v>
      </c>
      <c r="HY17" s="9">
        <v>0.61699999999999999</v>
      </c>
      <c r="HZ17" s="9">
        <v>3.3650000000000002</v>
      </c>
      <c r="IA17" s="9">
        <v>0.47</v>
      </c>
      <c r="IB17" s="9">
        <v>2.895</v>
      </c>
      <c r="IC17" s="9">
        <v>3.3650000000000002</v>
      </c>
      <c r="ID17" s="9">
        <v>0.47</v>
      </c>
      <c r="IE17" s="9">
        <v>2.895</v>
      </c>
      <c r="IF17" s="9">
        <v>222.02699999999999</v>
      </c>
      <c r="IG17" s="9">
        <v>117.114</v>
      </c>
      <c r="IH17" s="9">
        <v>104.913</v>
      </c>
      <c r="II17" s="9">
        <v>179.46700000000001</v>
      </c>
      <c r="IJ17" s="9">
        <v>103.866</v>
      </c>
      <c r="IK17" s="9">
        <v>75.600999999999999</v>
      </c>
      <c r="IL17" s="9">
        <v>134.56399999999999</v>
      </c>
      <c r="IM17" s="9">
        <v>70.320999999999998</v>
      </c>
      <c r="IN17" s="9">
        <v>64.242000000000004</v>
      </c>
      <c r="IO17" s="9">
        <v>40.356999999999999</v>
      </c>
      <c r="IP17" s="9">
        <v>30.757999999999999</v>
      </c>
      <c r="IQ17" s="9">
        <v>9.5990000000000002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4.7649999999999997</v>
      </c>
      <c r="C11" s="9">
        <v>3.3109999999999999</v>
      </c>
      <c r="D11" s="9">
        <v>1.454</v>
      </c>
      <c r="E11" s="9">
        <v>57.692999999999998</v>
      </c>
      <c r="F11" s="9">
        <v>15.439</v>
      </c>
      <c r="G11" s="9">
        <v>42.253999999999998</v>
      </c>
      <c r="H11" s="9">
        <v>48.802</v>
      </c>
      <c r="I11" s="9">
        <v>11.792</v>
      </c>
      <c r="J11" s="9">
        <v>37.01</v>
      </c>
      <c r="K11" s="9">
        <v>8.8919999999999995</v>
      </c>
      <c r="L11" s="9">
        <v>3.6469999999999998</v>
      </c>
      <c r="M11" s="9">
        <v>5.2439999999999998</v>
      </c>
      <c r="N11" s="9">
        <v>58.363</v>
      </c>
      <c r="O11" s="9">
        <v>29.308</v>
      </c>
      <c r="P11" s="9">
        <v>29.055</v>
      </c>
      <c r="Q11" s="9">
        <v>36.875</v>
      </c>
      <c r="R11" s="9">
        <v>22.722999999999999</v>
      </c>
      <c r="S11" s="9">
        <v>14.151999999999999</v>
      </c>
      <c r="T11" s="9">
        <v>23.434000000000001</v>
      </c>
      <c r="U11" s="9">
        <v>12.506</v>
      </c>
      <c r="V11" s="9">
        <v>10.928000000000001</v>
      </c>
      <c r="W11" s="9">
        <v>11.702999999999999</v>
      </c>
      <c r="X11" s="9">
        <v>8.8450000000000006</v>
      </c>
      <c r="Y11" s="9">
        <v>2.8580000000000001</v>
      </c>
      <c r="Z11" s="9">
        <v>1.738</v>
      </c>
      <c r="AA11" s="9">
        <v>1.3720000000000001</v>
      </c>
      <c r="AB11" s="9">
        <v>0.36599999999999999</v>
      </c>
      <c r="AC11" s="9">
        <v>21.488</v>
      </c>
      <c r="AD11" s="9">
        <v>6.585</v>
      </c>
      <c r="AE11" s="9">
        <v>14.903</v>
      </c>
      <c r="AF11" s="9">
        <v>17.876999999999999</v>
      </c>
      <c r="AG11" s="9">
        <v>4.4279999999999999</v>
      </c>
      <c r="AH11" s="9">
        <v>13.449</v>
      </c>
      <c r="AI11" s="9">
        <v>3.6110000000000002</v>
      </c>
      <c r="AJ11" s="9">
        <v>2.157</v>
      </c>
      <c r="AK11" s="9">
        <v>1.454</v>
      </c>
      <c r="AL11" s="9">
        <v>88.218000000000004</v>
      </c>
      <c r="AM11" s="9">
        <v>45.673999999999999</v>
      </c>
      <c r="AN11" s="9">
        <v>42.543999999999997</v>
      </c>
      <c r="AO11" s="9">
        <v>68.724999999999994</v>
      </c>
      <c r="AP11" s="9">
        <v>39.572000000000003</v>
      </c>
      <c r="AQ11" s="9">
        <v>29.152999999999999</v>
      </c>
      <c r="AR11" s="9">
        <v>50.33</v>
      </c>
      <c r="AS11" s="9">
        <v>27.899000000000001</v>
      </c>
      <c r="AT11" s="9">
        <v>22.43</v>
      </c>
      <c r="AU11" s="9">
        <v>16.048999999999999</v>
      </c>
      <c r="AV11" s="9">
        <v>10.414999999999999</v>
      </c>
      <c r="AW11" s="9">
        <v>5.6340000000000003</v>
      </c>
      <c r="AX11" s="9">
        <v>2.3450000000000002</v>
      </c>
      <c r="AY11" s="9">
        <v>1.258</v>
      </c>
      <c r="AZ11" s="9">
        <v>1.0880000000000001</v>
      </c>
      <c r="BA11" s="9">
        <v>19.492999999999999</v>
      </c>
      <c r="BB11" s="9">
        <v>6.1020000000000003</v>
      </c>
      <c r="BC11" s="9">
        <v>13.391</v>
      </c>
      <c r="BD11" s="9">
        <v>15.047000000000001</v>
      </c>
      <c r="BE11" s="9">
        <v>4.6120000000000001</v>
      </c>
      <c r="BF11" s="9">
        <v>10.436</v>
      </c>
      <c r="BG11" s="9">
        <v>4.4459999999999997</v>
      </c>
      <c r="BH11" s="9">
        <v>1.49</v>
      </c>
      <c r="BI11" s="9">
        <v>2.9550000000000001</v>
      </c>
      <c r="BJ11" s="9">
        <v>45.63</v>
      </c>
      <c r="BK11" s="9">
        <v>22.131</v>
      </c>
      <c r="BL11" s="9">
        <v>23.498999999999999</v>
      </c>
      <c r="BM11" s="9">
        <v>37.292000000000002</v>
      </c>
      <c r="BN11" s="9">
        <v>20.763999999999999</v>
      </c>
      <c r="BO11" s="9">
        <v>16.529</v>
      </c>
      <c r="BP11" s="9">
        <v>28.468</v>
      </c>
      <c r="BQ11" s="9">
        <v>14.262</v>
      </c>
      <c r="BR11" s="9">
        <v>14.206</v>
      </c>
      <c r="BS11" s="9">
        <v>8.4049999999999994</v>
      </c>
      <c r="BT11" s="9">
        <v>6.0819999999999999</v>
      </c>
      <c r="BU11" s="9">
        <v>2.323</v>
      </c>
      <c r="BV11" s="9">
        <v>0.41899999999999998</v>
      </c>
      <c r="BW11" s="9">
        <v>0.41899999999999998</v>
      </c>
      <c r="BX11" s="9">
        <v>0</v>
      </c>
      <c r="BY11" s="9">
        <v>8.3369999999999997</v>
      </c>
      <c r="BZ11" s="9">
        <v>1.367</v>
      </c>
      <c r="CA11" s="9">
        <v>6.97</v>
      </c>
      <c r="CB11" s="9">
        <v>7.5030000000000001</v>
      </c>
      <c r="CC11" s="9">
        <v>1.367</v>
      </c>
      <c r="CD11" s="9">
        <v>6.1360000000000001</v>
      </c>
      <c r="CE11" s="9">
        <v>0.83499999999999996</v>
      </c>
      <c r="CF11" s="9">
        <v>0</v>
      </c>
      <c r="CG11" s="9">
        <v>0.83499999999999996</v>
      </c>
      <c r="CH11" s="9">
        <v>34.610999999999997</v>
      </c>
      <c r="CI11" s="9">
        <v>18.119</v>
      </c>
      <c r="CJ11" s="9">
        <v>16.492000000000001</v>
      </c>
      <c r="CK11" s="9">
        <v>26.236000000000001</v>
      </c>
      <c r="CL11" s="9">
        <v>16.733000000000001</v>
      </c>
      <c r="CM11" s="9">
        <v>9.5030000000000001</v>
      </c>
      <c r="CN11" s="9">
        <v>20.443999999999999</v>
      </c>
      <c r="CO11" s="9">
        <v>11.273</v>
      </c>
      <c r="CP11" s="9">
        <v>9.1709999999999994</v>
      </c>
      <c r="CQ11" s="9">
        <v>5.5289999999999999</v>
      </c>
      <c r="CR11" s="9">
        <v>5.1980000000000004</v>
      </c>
      <c r="CS11" s="9">
        <v>0.33200000000000002</v>
      </c>
      <c r="CT11" s="9">
        <v>0.26200000000000001</v>
      </c>
      <c r="CU11" s="9">
        <v>0.26200000000000001</v>
      </c>
      <c r="CV11" s="9">
        <v>0</v>
      </c>
      <c r="CW11" s="9">
        <v>8.375</v>
      </c>
      <c r="CX11" s="9">
        <v>1.3859999999999999</v>
      </c>
      <c r="CY11" s="9">
        <v>6.9889999999999999</v>
      </c>
      <c r="CZ11" s="9">
        <v>8.375</v>
      </c>
      <c r="DA11" s="9">
        <v>1.3859999999999999</v>
      </c>
      <c r="DB11" s="9">
        <v>6.9889999999999999</v>
      </c>
      <c r="DC11" s="9">
        <v>0</v>
      </c>
      <c r="DD11" s="9">
        <v>0</v>
      </c>
      <c r="DE11" s="9">
        <v>0</v>
      </c>
      <c r="DF11" s="9">
        <v>35.732999999999997</v>
      </c>
      <c r="DG11" s="9">
        <v>21.048999999999999</v>
      </c>
      <c r="DH11" s="9">
        <v>14.685</v>
      </c>
      <c r="DI11" s="9">
        <v>31.524999999999999</v>
      </c>
      <c r="DJ11" s="9">
        <v>19.561</v>
      </c>
      <c r="DK11" s="9">
        <v>11.964</v>
      </c>
      <c r="DL11" s="9">
        <v>28.007000000000001</v>
      </c>
      <c r="DM11" s="9">
        <v>17.018000000000001</v>
      </c>
      <c r="DN11" s="9">
        <v>10.988</v>
      </c>
      <c r="DO11" s="9">
        <v>3.5179999999999998</v>
      </c>
      <c r="DP11" s="9">
        <v>2.5419999999999998</v>
      </c>
      <c r="DQ11" s="9">
        <v>0.97599999999999998</v>
      </c>
      <c r="DR11" s="9">
        <v>0</v>
      </c>
      <c r="DS11" s="9">
        <v>0</v>
      </c>
      <c r="DT11" s="9">
        <v>0</v>
      </c>
      <c r="DU11" s="9">
        <v>4.2080000000000002</v>
      </c>
      <c r="DV11" s="9">
        <v>1.488</v>
      </c>
      <c r="DW11" s="9">
        <v>2.72</v>
      </c>
      <c r="DX11" s="9">
        <v>3.7170000000000001</v>
      </c>
      <c r="DY11" s="9">
        <v>1.488</v>
      </c>
      <c r="DZ11" s="9">
        <v>2.2290000000000001</v>
      </c>
      <c r="EA11" s="9">
        <v>0.49099999999999999</v>
      </c>
      <c r="EB11" s="9">
        <v>0</v>
      </c>
      <c r="EC11" s="9">
        <v>0.49099999999999999</v>
      </c>
      <c r="ED11" s="9">
        <v>29.341999999999999</v>
      </c>
      <c r="EE11" s="9">
        <v>15.763999999999999</v>
      </c>
      <c r="EF11" s="9">
        <v>13.577999999999999</v>
      </c>
      <c r="EG11" s="9">
        <v>25.091000000000001</v>
      </c>
      <c r="EH11" s="9">
        <v>15.018000000000001</v>
      </c>
      <c r="EI11" s="9">
        <v>10.074</v>
      </c>
      <c r="EJ11" s="9">
        <v>23.713999999999999</v>
      </c>
      <c r="EK11" s="9">
        <v>14.137</v>
      </c>
      <c r="EL11" s="9">
        <v>9.577</v>
      </c>
      <c r="EM11" s="9">
        <v>1.377</v>
      </c>
      <c r="EN11" s="9">
        <v>0.88100000000000001</v>
      </c>
      <c r="EO11" s="9">
        <v>0.496</v>
      </c>
      <c r="EP11" s="9">
        <v>0</v>
      </c>
      <c r="EQ11" s="9">
        <v>0</v>
      </c>
      <c r="ER11" s="9">
        <v>0</v>
      </c>
      <c r="ES11" s="9">
        <v>4.2510000000000003</v>
      </c>
      <c r="ET11" s="9">
        <v>0.747</v>
      </c>
      <c r="EU11" s="9">
        <v>3.504</v>
      </c>
      <c r="EV11" s="9">
        <v>4.2510000000000003</v>
      </c>
      <c r="EW11" s="9">
        <v>0.747</v>
      </c>
      <c r="EX11" s="9">
        <v>3.504</v>
      </c>
      <c r="EY11" s="9">
        <v>0</v>
      </c>
      <c r="EZ11" s="9">
        <v>0</v>
      </c>
      <c r="FA11" s="9">
        <v>0</v>
      </c>
      <c r="FB11" s="9">
        <v>170.80099999999999</v>
      </c>
      <c r="FC11" s="9">
        <v>95.546000000000006</v>
      </c>
      <c r="FD11" s="9">
        <v>75.254999999999995</v>
      </c>
      <c r="FE11" s="9">
        <v>130.91399999999999</v>
      </c>
      <c r="FF11" s="9">
        <v>85.694000000000003</v>
      </c>
      <c r="FG11" s="9">
        <v>45.22</v>
      </c>
      <c r="FH11" s="9">
        <v>107.343</v>
      </c>
      <c r="FI11" s="9">
        <v>67.442999999999998</v>
      </c>
      <c r="FJ11" s="9">
        <v>39.9</v>
      </c>
      <c r="FK11" s="9">
        <v>21.388000000000002</v>
      </c>
      <c r="FL11" s="9">
        <v>16.696999999999999</v>
      </c>
      <c r="FM11" s="9">
        <v>4.6900000000000004</v>
      </c>
      <c r="FN11" s="9">
        <v>2.1829999999999998</v>
      </c>
      <c r="FO11" s="9">
        <v>1.554</v>
      </c>
      <c r="FP11" s="9">
        <v>0.629</v>
      </c>
      <c r="FQ11" s="9">
        <v>39.887</v>
      </c>
      <c r="FR11" s="9">
        <v>9.8529999999999998</v>
      </c>
      <c r="FS11" s="9">
        <v>30.035</v>
      </c>
      <c r="FT11" s="9">
        <v>34.558999999999997</v>
      </c>
      <c r="FU11" s="9">
        <v>8.8140000000000001</v>
      </c>
      <c r="FV11" s="9">
        <v>25.745000000000001</v>
      </c>
      <c r="FW11" s="9">
        <v>5.3280000000000003</v>
      </c>
      <c r="FX11" s="9">
        <v>1.0389999999999999</v>
      </c>
      <c r="FY11" s="9">
        <v>4.2889999999999997</v>
      </c>
      <c r="FZ11" s="9">
        <v>148.08500000000001</v>
      </c>
      <c r="GA11" s="9">
        <v>84.070999999999998</v>
      </c>
      <c r="GB11" s="9">
        <v>64.013999999999996</v>
      </c>
      <c r="GC11" s="9">
        <v>115.825</v>
      </c>
      <c r="GD11" s="9">
        <v>75.512</v>
      </c>
      <c r="GE11" s="9">
        <v>40.313000000000002</v>
      </c>
      <c r="GF11" s="9">
        <v>95.813999999999993</v>
      </c>
      <c r="GG11" s="9">
        <v>59.406999999999996</v>
      </c>
      <c r="GH11" s="9">
        <v>36.406999999999996</v>
      </c>
      <c r="GI11" s="9">
        <v>19.507999999999999</v>
      </c>
      <c r="GJ11" s="9">
        <v>15.602</v>
      </c>
      <c r="GK11" s="9">
        <v>3.9060000000000001</v>
      </c>
      <c r="GL11" s="9">
        <v>0.503</v>
      </c>
      <c r="GM11" s="9">
        <v>0.503</v>
      </c>
      <c r="GN11" s="9">
        <v>0</v>
      </c>
      <c r="GO11" s="9">
        <v>32.259</v>
      </c>
      <c r="GP11" s="9">
        <v>8.5589999999999993</v>
      </c>
      <c r="GQ11" s="9">
        <v>23.7</v>
      </c>
      <c r="GR11" s="9">
        <v>29.946999999999999</v>
      </c>
      <c r="GS11" s="9">
        <v>7.9729999999999999</v>
      </c>
      <c r="GT11" s="9">
        <v>21.974</v>
      </c>
      <c r="GU11" s="9">
        <v>2.3119999999999998</v>
      </c>
      <c r="GV11" s="9">
        <v>0.58599999999999997</v>
      </c>
      <c r="GW11" s="9">
        <v>1.7270000000000001</v>
      </c>
      <c r="GX11" s="9">
        <v>17.672999999999998</v>
      </c>
      <c r="GY11" s="9">
        <v>8.0190000000000001</v>
      </c>
      <c r="GZ11" s="9">
        <v>9.6539999999999999</v>
      </c>
      <c r="HA11" s="9">
        <v>11.138999999999999</v>
      </c>
      <c r="HB11" s="9">
        <v>6.726</v>
      </c>
      <c r="HC11" s="9">
        <v>4.4130000000000003</v>
      </c>
      <c r="HD11" s="9">
        <v>9.2929999999999993</v>
      </c>
      <c r="HE11" s="9">
        <v>6.0330000000000004</v>
      </c>
      <c r="HF11" s="9">
        <v>3.26</v>
      </c>
      <c r="HG11" s="9">
        <v>1.2170000000000001</v>
      </c>
      <c r="HH11" s="9">
        <v>0.69299999999999995</v>
      </c>
      <c r="HI11" s="9">
        <v>0.52400000000000002</v>
      </c>
      <c r="HJ11" s="9">
        <v>0.629</v>
      </c>
      <c r="HK11" s="9">
        <v>0</v>
      </c>
      <c r="HL11" s="9">
        <v>0.629</v>
      </c>
      <c r="HM11" s="9">
        <v>6.5339999999999998</v>
      </c>
      <c r="HN11" s="9">
        <v>1.294</v>
      </c>
      <c r="HO11" s="9">
        <v>5.24</v>
      </c>
      <c r="HP11" s="9">
        <v>3.5179999999999998</v>
      </c>
      <c r="HQ11" s="9">
        <v>0.84099999999999997</v>
      </c>
      <c r="HR11" s="9">
        <v>2.6779999999999999</v>
      </c>
      <c r="HS11" s="9">
        <v>3.016</v>
      </c>
      <c r="HT11" s="9">
        <v>0.45300000000000001</v>
      </c>
      <c r="HU11" s="9">
        <v>2.5630000000000002</v>
      </c>
      <c r="HV11" s="9">
        <v>5.0439999999999996</v>
      </c>
      <c r="HW11" s="9">
        <v>3.456</v>
      </c>
      <c r="HX11" s="9">
        <v>1.587</v>
      </c>
      <c r="HY11" s="9">
        <v>3.9489999999999998</v>
      </c>
      <c r="HZ11" s="9">
        <v>3.456</v>
      </c>
      <c r="IA11" s="9">
        <v>0.49299999999999999</v>
      </c>
      <c r="IB11" s="9">
        <v>2.2360000000000002</v>
      </c>
      <c r="IC11" s="9">
        <v>2.0030000000000001</v>
      </c>
      <c r="ID11" s="9">
        <v>0.23300000000000001</v>
      </c>
      <c r="IE11" s="9">
        <v>0.66300000000000003</v>
      </c>
      <c r="IF11" s="9">
        <v>0.40300000000000002</v>
      </c>
      <c r="IG11" s="9">
        <v>0.26</v>
      </c>
      <c r="IH11" s="9">
        <v>1.05</v>
      </c>
      <c r="II11" s="9">
        <v>1.05</v>
      </c>
      <c r="IJ11" s="9">
        <v>0</v>
      </c>
      <c r="IK11" s="9">
        <v>1.0940000000000001</v>
      </c>
      <c r="IL11" s="9">
        <v>0</v>
      </c>
      <c r="IM11" s="9">
        <v>1.0940000000000001</v>
      </c>
      <c r="IN11" s="9">
        <v>1.0940000000000001</v>
      </c>
      <c r="IO11" s="9">
        <v>0</v>
      </c>
      <c r="IP11" s="9">
        <v>1.0940000000000001</v>
      </c>
      <c r="IQ11" s="9">
        <v>0</v>
      </c>
    </row>
    <row r="12" spans="1:251">
      <c r="A12" s="10">
        <v>42401</v>
      </c>
      <c r="B12" s="9">
        <v>8.5020000000000007</v>
      </c>
      <c r="C12" s="9">
        <v>5.0549999999999997</v>
      </c>
      <c r="D12" s="9">
        <v>3.4470000000000001</v>
      </c>
      <c r="E12" s="9">
        <v>53.238</v>
      </c>
      <c r="F12" s="9">
        <v>12.3</v>
      </c>
      <c r="G12" s="9">
        <v>40.938000000000002</v>
      </c>
      <c r="H12" s="9">
        <v>46.628</v>
      </c>
      <c r="I12" s="9">
        <v>9.2449999999999992</v>
      </c>
      <c r="J12" s="9">
        <v>37.383000000000003</v>
      </c>
      <c r="K12" s="9">
        <v>6.61</v>
      </c>
      <c r="L12" s="9">
        <v>3.0550000000000002</v>
      </c>
      <c r="M12" s="9">
        <v>3.5550000000000002</v>
      </c>
      <c r="N12" s="9">
        <v>59.704999999999998</v>
      </c>
      <c r="O12" s="9">
        <v>21.763999999999999</v>
      </c>
      <c r="P12" s="9">
        <v>37.941000000000003</v>
      </c>
      <c r="Q12" s="9">
        <v>39.11</v>
      </c>
      <c r="R12" s="9">
        <v>17.166</v>
      </c>
      <c r="S12" s="9">
        <v>21.943999999999999</v>
      </c>
      <c r="T12" s="9">
        <v>24.834</v>
      </c>
      <c r="U12" s="9">
        <v>11.407999999999999</v>
      </c>
      <c r="V12" s="9">
        <v>13.426</v>
      </c>
      <c r="W12" s="9">
        <v>10.737</v>
      </c>
      <c r="X12" s="9">
        <v>3.976</v>
      </c>
      <c r="Y12" s="9">
        <v>6.7610000000000001</v>
      </c>
      <c r="Z12" s="9">
        <v>3.5390000000000001</v>
      </c>
      <c r="AA12" s="9">
        <v>1.782</v>
      </c>
      <c r="AB12" s="9">
        <v>1.7569999999999999</v>
      </c>
      <c r="AC12" s="9">
        <v>20.594999999999999</v>
      </c>
      <c r="AD12" s="9">
        <v>4.5970000000000004</v>
      </c>
      <c r="AE12" s="9">
        <v>15.997</v>
      </c>
      <c r="AF12" s="9">
        <v>16.609000000000002</v>
      </c>
      <c r="AG12" s="9">
        <v>1.9390000000000001</v>
      </c>
      <c r="AH12" s="9">
        <v>14.67</v>
      </c>
      <c r="AI12" s="9">
        <v>3.9860000000000002</v>
      </c>
      <c r="AJ12" s="9">
        <v>2.6579999999999999</v>
      </c>
      <c r="AK12" s="9">
        <v>1.327</v>
      </c>
      <c r="AL12" s="9">
        <v>79.537999999999997</v>
      </c>
      <c r="AM12" s="9">
        <v>37.280999999999999</v>
      </c>
      <c r="AN12" s="9">
        <v>42.256999999999998</v>
      </c>
      <c r="AO12" s="9">
        <v>60.515000000000001</v>
      </c>
      <c r="AP12" s="9">
        <v>33.561</v>
      </c>
      <c r="AQ12" s="9">
        <v>26.954000000000001</v>
      </c>
      <c r="AR12" s="9">
        <v>47.051000000000002</v>
      </c>
      <c r="AS12" s="9">
        <v>22.431999999999999</v>
      </c>
      <c r="AT12" s="9">
        <v>24.619</v>
      </c>
      <c r="AU12" s="9">
        <v>10.698</v>
      </c>
      <c r="AV12" s="9">
        <v>8.89</v>
      </c>
      <c r="AW12" s="9">
        <v>1.8089999999999999</v>
      </c>
      <c r="AX12" s="9">
        <v>2.7650000000000001</v>
      </c>
      <c r="AY12" s="9">
        <v>2.2389999999999999</v>
      </c>
      <c r="AZ12" s="9">
        <v>0.52600000000000002</v>
      </c>
      <c r="BA12" s="9">
        <v>19.023</v>
      </c>
      <c r="BB12" s="9">
        <v>3.72</v>
      </c>
      <c r="BC12" s="9">
        <v>15.303000000000001</v>
      </c>
      <c r="BD12" s="9">
        <v>17.844000000000001</v>
      </c>
      <c r="BE12" s="9">
        <v>3.72</v>
      </c>
      <c r="BF12" s="9">
        <v>14.122999999999999</v>
      </c>
      <c r="BG12" s="9">
        <v>1.18</v>
      </c>
      <c r="BH12" s="9">
        <v>0</v>
      </c>
      <c r="BI12" s="9">
        <v>1.18</v>
      </c>
      <c r="BJ12" s="9">
        <v>36.726999999999997</v>
      </c>
      <c r="BK12" s="9">
        <v>19.596</v>
      </c>
      <c r="BL12" s="9">
        <v>17.131</v>
      </c>
      <c r="BM12" s="9">
        <v>27.619</v>
      </c>
      <c r="BN12" s="9">
        <v>16.881</v>
      </c>
      <c r="BO12" s="9">
        <v>10.737</v>
      </c>
      <c r="BP12" s="9">
        <v>20.95</v>
      </c>
      <c r="BQ12" s="9">
        <v>12.818</v>
      </c>
      <c r="BR12" s="9">
        <v>8.1319999999999997</v>
      </c>
      <c r="BS12" s="9">
        <v>4.4710000000000001</v>
      </c>
      <c r="BT12" s="9">
        <v>3.03</v>
      </c>
      <c r="BU12" s="9">
        <v>1.4410000000000001</v>
      </c>
      <c r="BV12" s="9">
        <v>2.198</v>
      </c>
      <c r="BW12" s="9">
        <v>1.0329999999999999</v>
      </c>
      <c r="BX12" s="9">
        <v>1.1639999999999999</v>
      </c>
      <c r="BY12" s="9">
        <v>9.109</v>
      </c>
      <c r="BZ12" s="9">
        <v>2.7149999999999999</v>
      </c>
      <c r="CA12" s="9">
        <v>6.3940000000000001</v>
      </c>
      <c r="CB12" s="9">
        <v>7.6639999999999997</v>
      </c>
      <c r="CC12" s="9">
        <v>2.3180000000000001</v>
      </c>
      <c r="CD12" s="9">
        <v>5.3460000000000001</v>
      </c>
      <c r="CE12" s="9">
        <v>1.444</v>
      </c>
      <c r="CF12" s="9">
        <v>0.39600000000000002</v>
      </c>
      <c r="CG12" s="9">
        <v>1.048</v>
      </c>
      <c r="CH12" s="9">
        <v>33.982999999999997</v>
      </c>
      <c r="CI12" s="9">
        <v>17.033000000000001</v>
      </c>
      <c r="CJ12" s="9">
        <v>16.95</v>
      </c>
      <c r="CK12" s="9">
        <v>29.472000000000001</v>
      </c>
      <c r="CL12" s="9">
        <v>15.765000000000001</v>
      </c>
      <c r="CM12" s="9">
        <v>13.707000000000001</v>
      </c>
      <c r="CN12" s="9">
        <v>24.577999999999999</v>
      </c>
      <c r="CO12" s="9">
        <v>12.28</v>
      </c>
      <c r="CP12" s="9">
        <v>12.298999999999999</v>
      </c>
      <c r="CQ12" s="9">
        <v>4.8929999999999998</v>
      </c>
      <c r="CR12" s="9">
        <v>3.4860000000000002</v>
      </c>
      <c r="CS12" s="9">
        <v>1.4079999999999999</v>
      </c>
      <c r="CT12" s="9">
        <v>0</v>
      </c>
      <c r="CU12" s="9">
        <v>0</v>
      </c>
      <c r="CV12" s="9">
        <v>0</v>
      </c>
      <c r="CW12" s="9">
        <v>4.5110000000000001</v>
      </c>
      <c r="CX12" s="9">
        <v>1.268</v>
      </c>
      <c r="CY12" s="9">
        <v>3.2440000000000002</v>
      </c>
      <c r="CZ12" s="9">
        <v>4.5110000000000001</v>
      </c>
      <c r="DA12" s="9">
        <v>1.268</v>
      </c>
      <c r="DB12" s="9">
        <v>3.2440000000000002</v>
      </c>
      <c r="DC12" s="9">
        <v>0</v>
      </c>
      <c r="DD12" s="9">
        <v>0</v>
      </c>
      <c r="DE12" s="9">
        <v>0</v>
      </c>
      <c r="DF12" s="9">
        <v>37.789000000000001</v>
      </c>
      <c r="DG12" s="9">
        <v>20.751000000000001</v>
      </c>
      <c r="DH12" s="9">
        <v>17.038</v>
      </c>
      <c r="DI12" s="9">
        <v>30.18</v>
      </c>
      <c r="DJ12" s="9">
        <v>18.353999999999999</v>
      </c>
      <c r="DK12" s="9">
        <v>11.826000000000001</v>
      </c>
      <c r="DL12" s="9">
        <v>26.812000000000001</v>
      </c>
      <c r="DM12" s="9">
        <v>16.198</v>
      </c>
      <c r="DN12" s="9">
        <v>10.614000000000001</v>
      </c>
      <c r="DO12" s="9">
        <v>3.3679999999999999</v>
      </c>
      <c r="DP12" s="9">
        <v>2.1560000000000001</v>
      </c>
      <c r="DQ12" s="9">
        <v>1.212</v>
      </c>
      <c r="DR12" s="9">
        <v>0</v>
      </c>
      <c r="DS12" s="9">
        <v>0</v>
      </c>
      <c r="DT12" s="9">
        <v>0</v>
      </c>
      <c r="DU12" s="9">
        <v>7.6079999999999997</v>
      </c>
      <c r="DV12" s="9">
        <v>2.3959999999999999</v>
      </c>
      <c r="DW12" s="9">
        <v>5.2119999999999997</v>
      </c>
      <c r="DX12" s="9">
        <v>7.6079999999999997</v>
      </c>
      <c r="DY12" s="9">
        <v>2.3959999999999999</v>
      </c>
      <c r="DZ12" s="9">
        <v>5.2119999999999997</v>
      </c>
      <c r="EA12" s="9">
        <v>0</v>
      </c>
      <c r="EB12" s="9">
        <v>0</v>
      </c>
      <c r="EC12" s="9">
        <v>0</v>
      </c>
      <c r="ED12" s="9">
        <v>31.829000000000001</v>
      </c>
      <c r="EE12" s="9">
        <v>16.059000000000001</v>
      </c>
      <c r="EF12" s="9">
        <v>15.77</v>
      </c>
      <c r="EG12" s="9">
        <v>26.652000000000001</v>
      </c>
      <c r="EH12" s="9">
        <v>14.676</v>
      </c>
      <c r="EI12" s="9">
        <v>11.976000000000001</v>
      </c>
      <c r="EJ12" s="9">
        <v>23.684999999999999</v>
      </c>
      <c r="EK12" s="9">
        <v>12.927</v>
      </c>
      <c r="EL12" s="9">
        <v>10.757</v>
      </c>
      <c r="EM12" s="9">
        <v>1.397</v>
      </c>
      <c r="EN12" s="9">
        <v>0.79900000000000004</v>
      </c>
      <c r="EO12" s="9">
        <v>0.59799999999999998</v>
      </c>
      <c r="EP12" s="9">
        <v>1.57</v>
      </c>
      <c r="EQ12" s="9">
        <v>0.95</v>
      </c>
      <c r="ER12" s="9">
        <v>0.62</v>
      </c>
      <c r="ES12" s="9">
        <v>5.1779999999999999</v>
      </c>
      <c r="ET12" s="9">
        <v>1.383</v>
      </c>
      <c r="EU12" s="9">
        <v>3.7949999999999999</v>
      </c>
      <c r="EV12" s="9">
        <v>5.1779999999999999</v>
      </c>
      <c r="EW12" s="9">
        <v>1.383</v>
      </c>
      <c r="EX12" s="9">
        <v>3.7949999999999999</v>
      </c>
      <c r="EY12" s="9">
        <v>0</v>
      </c>
      <c r="EZ12" s="9">
        <v>0</v>
      </c>
      <c r="FA12" s="9">
        <v>0</v>
      </c>
      <c r="FB12" s="9">
        <v>179.626</v>
      </c>
      <c r="FC12" s="9">
        <v>97.582999999999998</v>
      </c>
      <c r="FD12" s="9">
        <v>82.043000000000006</v>
      </c>
      <c r="FE12" s="9">
        <v>143.542</v>
      </c>
      <c r="FF12" s="9">
        <v>87.498000000000005</v>
      </c>
      <c r="FG12" s="9">
        <v>56.043999999999997</v>
      </c>
      <c r="FH12" s="9">
        <v>114.723</v>
      </c>
      <c r="FI12" s="9">
        <v>68.686999999999998</v>
      </c>
      <c r="FJ12" s="9">
        <v>46.036000000000001</v>
      </c>
      <c r="FK12" s="9">
        <v>25.302</v>
      </c>
      <c r="FL12" s="9">
        <v>16.91</v>
      </c>
      <c r="FM12" s="9">
        <v>8.3930000000000007</v>
      </c>
      <c r="FN12" s="9">
        <v>3.516</v>
      </c>
      <c r="FO12" s="9">
        <v>1.901</v>
      </c>
      <c r="FP12" s="9">
        <v>1.615</v>
      </c>
      <c r="FQ12" s="9">
        <v>36.084000000000003</v>
      </c>
      <c r="FR12" s="9">
        <v>10.085000000000001</v>
      </c>
      <c r="FS12" s="9">
        <v>25.998999999999999</v>
      </c>
      <c r="FT12" s="9">
        <v>32.049999999999997</v>
      </c>
      <c r="FU12" s="9">
        <v>9.5389999999999997</v>
      </c>
      <c r="FV12" s="9">
        <v>22.510999999999999</v>
      </c>
      <c r="FW12" s="9">
        <v>4.0339999999999998</v>
      </c>
      <c r="FX12" s="9">
        <v>0.54600000000000004</v>
      </c>
      <c r="FY12" s="9">
        <v>3.4889999999999999</v>
      </c>
      <c r="FZ12" s="9">
        <v>154.928</v>
      </c>
      <c r="GA12" s="9">
        <v>85.448999999999998</v>
      </c>
      <c r="GB12" s="9">
        <v>69.478999999999999</v>
      </c>
      <c r="GC12" s="9">
        <v>125.375</v>
      </c>
      <c r="GD12" s="9">
        <v>76.742999999999995</v>
      </c>
      <c r="GE12" s="9">
        <v>48.631999999999998</v>
      </c>
      <c r="GF12" s="9">
        <v>102.367</v>
      </c>
      <c r="GG12" s="9">
        <v>61.951000000000001</v>
      </c>
      <c r="GH12" s="9">
        <v>40.415999999999997</v>
      </c>
      <c r="GI12" s="9">
        <v>22.352</v>
      </c>
      <c r="GJ12" s="9">
        <v>14.515000000000001</v>
      </c>
      <c r="GK12" s="9">
        <v>7.8380000000000001</v>
      </c>
      <c r="GL12" s="9">
        <v>0.65600000000000003</v>
      </c>
      <c r="GM12" s="9">
        <v>0.27700000000000002</v>
      </c>
      <c r="GN12" s="9">
        <v>0.379</v>
      </c>
      <c r="GO12" s="9">
        <v>29.553000000000001</v>
      </c>
      <c r="GP12" s="9">
        <v>8.7059999999999995</v>
      </c>
      <c r="GQ12" s="9">
        <v>20.847000000000001</v>
      </c>
      <c r="GR12" s="9">
        <v>28.420999999999999</v>
      </c>
      <c r="GS12" s="9">
        <v>8.6159999999999997</v>
      </c>
      <c r="GT12" s="9">
        <v>19.805</v>
      </c>
      <c r="GU12" s="9">
        <v>1.1319999999999999</v>
      </c>
      <c r="GV12" s="9">
        <v>0.09</v>
      </c>
      <c r="GW12" s="9">
        <v>1.042</v>
      </c>
      <c r="GX12" s="9">
        <v>19.152000000000001</v>
      </c>
      <c r="GY12" s="9">
        <v>9.0489999999999995</v>
      </c>
      <c r="GZ12" s="9">
        <v>10.103</v>
      </c>
      <c r="HA12" s="9">
        <v>13.728999999999999</v>
      </c>
      <c r="HB12" s="9">
        <v>8.3140000000000001</v>
      </c>
      <c r="HC12" s="9">
        <v>5.415</v>
      </c>
      <c r="HD12" s="9">
        <v>10.416</v>
      </c>
      <c r="HE12" s="9">
        <v>5.9749999999999996</v>
      </c>
      <c r="HF12" s="9">
        <v>4.4400000000000004</v>
      </c>
      <c r="HG12" s="9">
        <v>1.3819999999999999</v>
      </c>
      <c r="HH12" s="9">
        <v>1.2450000000000001</v>
      </c>
      <c r="HI12" s="9">
        <v>0.13700000000000001</v>
      </c>
      <c r="HJ12" s="9">
        <v>1.931</v>
      </c>
      <c r="HK12" s="9">
        <v>1.0940000000000001</v>
      </c>
      <c r="HL12" s="9">
        <v>0.83699999999999997</v>
      </c>
      <c r="HM12" s="9">
        <v>5.423</v>
      </c>
      <c r="HN12" s="9">
        <v>0.73499999999999999</v>
      </c>
      <c r="HO12" s="9">
        <v>4.6879999999999997</v>
      </c>
      <c r="HP12" s="9">
        <v>2.5209999999999999</v>
      </c>
      <c r="HQ12" s="9">
        <v>0.27900000000000003</v>
      </c>
      <c r="HR12" s="9">
        <v>2.242</v>
      </c>
      <c r="HS12" s="9">
        <v>2.9020000000000001</v>
      </c>
      <c r="HT12" s="9">
        <v>0.45600000000000002</v>
      </c>
      <c r="HU12" s="9">
        <v>2.4460000000000002</v>
      </c>
      <c r="HV12" s="9">
        <v>5.5460000000000003</v>
      </c>
      <c r="HW12" s="9">
        <v>3.085</v>
      </c>
      <c r="HX12" s="9">
        <v>2.4609999999999999</v>
      </c>
      <c r="HY12" s="9">
        <v>4.4379999999999997</v>
      </c>
      <c r="HZ12" s="9">
        <v>2.4420000000000002</v>
      </c>
      <c r="IA12" s="9">
        <v>1.9970000000000001</v>
      </c>
      <c r="IB12" s="9">
        <v>1.9410000000000001</v>
      </c>
      <c r="IC12" s="9">
        <v>0.76100000000000001</v>
      </c>
      <c r="ID12" s="9">
        <v>1.18</v>
      </c>
      <c r="IE12" s="9">
        <v>1.5680000000000001</v>
      </c>
      <c r="IF12" s="9">
        <v>1.1499999999999999</v>
      </c>
      <c r="IG12" s="9">
        <v>0.41799999999999998</v>
      </c>
      <c r="IH12" s="9">
        <v>0.92900000000000005</v>
      </c>
      <c r="II12" s="9">
        <v>0.53</v>
      </c>
      <c r="IJ12" s="9">
        <v>0.39900000000000002</v>
      </c>
      <c r="IK12" s="9">
        <v>1.1080000000000001</v>
      </c>
      <c r="IL12" s="9">
        <v>0.64300000000000002</v>
      </c>
      <c r="IM12" s="9">
        <v>0.46500000000000002</v>
      </c>
      <c r="IN12" s="9">
        <v>1.1080000000000001</v>
      </c>
      <c r="IO12" s="9">
        <v>0.64300000000000002</v>
      </c>
      <c r="IP12" s="9">
        <v>0.46500000000000002</v>
      </c>
      <c r="IQ12" s="9">
        <v>0</v>
      </c>
    </row>
    <row r="13" spans="1:251">
      <c r="A13" s="10">
        <v>42767</v>
      </c>
      <c r="B13" s="9">
        <v>8.9429999999999996</v>
      </c>
      <c r="C13" s="9">
        <v>5.2839999999999998</v>
      </c>
      <c r="D13" s="9">
        <v>3.6589999999999998</v>
      </c>
      <c r="E13" s="9">
        <v>52.460999999999999</v>
      </c>
      <c r="F13" s="9">
        <v>11.988</v>
      </c>
      <c r="G13" s="9">
        <v>40.472000000000001</v>
      </c>
      <c r="H13" s="9">
        <v>46.518999999999998</v>
      </c>
      <c r="I13" s="9">
        <v>10.839</v>
      </c>
      <c r="J13" s="9">
        <v>35.68</v>
      </c>
      <c r="K13" s="9">
        <v>5.9420000000000002</v>
      </c>
      <c r="L13" s="9">
        <v>1.1499999999999999</v>
      </c>
      <c r="M13" s="9">
        <v>4.7919999999999998</v>
      </c>
      <c r="N13" s="9">
        <v>62.658999999999999</v>
      </c>
      <c r="O13" s="9">
        <v>29.058</v>
      </c>
      <c r="P13" s="9">
        <v>33.600999999999999</v>
      </c>
      <c r="Q13" s="9">
        <v>40.643999999999998</v>
      </c>
      <c r="R13" s="9">
        <v>24.9</v>
      </c>
      <c r="S13" s="9">
        <v>15.744</v>
      </c>
      <c r="T13" s="9">
        <v>25.640999999999998</v>
      </c>
      <c r="U13" s="9">
        <v>16.25</v>
      </c>
      <c r="V13" s="9">
        <v>9.391</v>
      </c>
      <c r="W13" s="9">
        <v>10.843999999999999</v>
      </c>
      <c r="X13" s="9">
        <v>6.4790000000000001</v>
      </c>
      <c r="Y13" s="9">
        <v>4.3650000000000002</v>
      </c>
      <c r="Z13" s="9">
        <v>4.1589999999999998</v>
      </c>
      <c r="AA13" s="9">
        <v>2.1709999999999998</v>
      </c>
      <c r="AB13" s="9">
        <v>1.988</v>
      </c>
      <c r="AC13" s="9">
        <v>22.015000000000001</v>
      </c>
      <c r="AD13" s="9">
        <v>4.1580000000000004</v>
      </c>
      <c r="AE13" s="9">
        <v>17.856999999999999</v>
      </c>
      <c r="AF13" s="9">
        <v>17.741</v>
      </c>
      <c r="AG13" s="9">
        <v>3.0089999999999999</v>
      </c>
      <c r="AH13" s="9">
        <v>14.731999999999999</v>
      </c>
      <c r="AI13" s="9">
        <v>4.274</v>
      </c>
      <c r="AJ13" s="9">
        <v>1.1499999999999999</v>
      </c>
      <c r="AK13" s="9">
        <v>3.1240000000000001</v>
      </c>
      <c r="AL13" s="9">
        <v>78.980999999999995</v>
      </c>
      <c r="AM13" s="9">
        <v>36.698999999999998</v>
      </c>
      <c r="AN13" s="9">
        <v>42.281999999999996</v>
      </c>
      <c r="AO13" s="9">
        <v>59.173999999999999</v>
      </c>
      <c r="AP13" s="9">
        <v>32.411999999999999</v>
      </c>
      <c r="AQ13" s="9">
        <v>26.762</v>
      </c>
      <c r="AR13" s="9">
        <v>45.78</v>
      </c>
      <c r="AS13" s="9">
        <v>24.73</v>
      </c>
      <c r="AT13" s="9">
        <v>21.05</v>
      </c>
      <c r="AU13" s="9">
        <v>10.526999999999999</v>
      </c>
      <c r="AV13" s="9">
        <v>5.9859999999999998</v>
      </c>
      <c r="AW13" s="9">
        <v>4.5410000000000004</v>
      </c>
      <c r="AX13" s="9">
        <v>2.8660000000000001</v>
      </c>
      <c r="AY13" s="9">
        <v>1.696</v>
      </c>
      <c r="AZ13" s="9">
        <v>1.171</v>
      </c>
      <c r="BA13" s="9">
        <v>19.806999999999999</v>
      </c>
      <c r="BB13" s="9">
        <v>4.2869999999999999</v>
      </c>
      <c r="BC13" s="9">
        <v>15.52</v>
      </c>
      <c r="BD13" s="9">
        <v>18.393000000000001</v>
      </c>
      <c r="BE13" s="9">
        <v>4.2869999999999999</v>
      </c>
      <c r="BF13" s="9">
        <v>14.105</v>
      </c>
      <c r="BG13" s="9">
        <v>1.4139999999999999</v>
      </c>
      <c r="BH13" s="9">
        <v>0</v>
      </c>
      <c r="BI13" s="9">
        <v>1.4139999999999999</v>
      </c>
      <c r="BJ13" s="9">
        <v>44.21</v>
      </c>
      <c r="BK13" s="9">
        <v>20.626999999999999</v>
      </c>
      <c r="BL13" s="9">
        <v>23.582999999999998</v>
      </c>
      <c r="BM13" s="9">
        <v>37.296999999999997</v>
      </c>
      <c r="BN13" s="9">
        <v>18.597999999999999</v>
      </c>
      <c r="BO13" s="9">
        <v>18.7</v>
      </c>
      <c r="BP13" s="9">
        <v>30.609000000000002</v>
      </c>
      <c r="BQ13" s="9">
        <v>15.385999999999999</v>
      </c>
      <c r="BR13" s="9">
        <v>15.223000000000001</v>
      </c>
      <c r="BS13" s="9">
        <v>5.266</v>
      </c>
      <c r="BT13" s="9">
        <v>2.2909999999999999</v>
      </c>
      <c r="BU13" s="9">
        <v>2.9750000000000001</v>
      </c>
      <c r="BV13" s="9">
        <v>1.421</v>
      </c>
      <c r="BW13" s="9">
        <v>0.92100000000000004</v>
      </c>
      <c r="BX13" s="9">
        <v>0.501</v>
      </c>
      <c r="BY13" s="9">
        <v>6.9130000000000003</v>
      </c>
      <c r="BZ13" s="9">
        <v>2.0289999999999999</v>
      </c>
      <c r="CA13" s="9">
        <v>4.8840000000000003</v>
      </c>
      <c r="CB13" s="9">
        <v>6.9130000000000003</v>
      </c>
      <c r="CC13" s="9">
        <v>2.0289999999999999</v>
      </c>
      <c r="CD13" s="9">
        <v>4.8840000000000003</v>
      </c>
      <c r="CE13" s="9">
        <v>0</v>
      </c>
      <c r="CF13" s="9">
        <v>0</v>
      </c>
      <c r="CG13" s="9">
        <v>0</v>
      </c>
      <c r="CH13" s="9">
        <v>35.671999999999997</v>
      </c>
      <c r="CI13" s="9">
        <v>17.574000000000002</v>
      </c>
      <c r="CJ13" s="9">
        <v>18.097999999999999</v>
      </c>
      <c r="CK13" s="9">
        <v>31.946000000000002</v>
      </c>
      <c r="CL13" s="9">
        <v>16.061</v>
      </c>
      <c r="CM13" s="9">
        <v>15.885999999999999</v>
      </c>
      <c r="CN13" s="9">
        <v>28.841000000000001</v>
      </c>
      <c r="CO13" s="9">
        <v>13.662000000000001</v>
      </c>
      <c r="CP13" s="9">
        <v>15.18</v>
      </c>
      <c r="CQ13" s="9">
        <v>2.609</v>
      </c>
      <c r="CR13" s="9">
        <v>1.9019999999999999</v>
      </c>
      <c r="CS13" s="9">
        <v>0.70599999999999996</v>
      </c>
      <c r="CT13" s="9">
        <v>0.496</v>
      </c>
      <c r="CU13" s="9">
        <v>0.496</v>
      </c>
      <c r="CV13" s="9">
        <v>0</v>
      </c>
      <c r="CW13" s="9">
        <v>3.726</v>
      </c>
      <c r="CX13" s="9">
        <v>1.514</v>
      </c>
      <c r="CY13" s="9">
        <v>2.2120000000000002</v>
      </c>
      <c r="CZ13" s="9">
        <v>3.4729999999999999</v>
      </c>
      <c r="DA13" s="9">
        <v>1.514</v>
      </c>
      <c r="DB13" s="9">
        <v>1.9590000000000001</v>
      </c>
      <c r="DC13" s="9">
        <v>0.253</v>
      </c>
      <c r="DD13" s="9">
        <v>0</v>
      </c>
      <c r="DE13" s="9">
        <v>0.253</v>
      </c>
      <c r="DF13" s="9">
        <v>26.42</v>
      </c>
      <c r="DG13" s="9">
        <v>11.372</v>
      </c>
      <c r="DH13" s="9">
        <v>15.047000000000001</v>
      </c>
      <c r="DI13" s="9">
        <v>20.193000000000001</v>
      </c>
      <c r="DJ13" s="9">
        <v>9.5289999999999999</v>
      </c>
      <c r="DK13" s="9">
        <v>10.663</v>
      </c>
      <c r="DL13" s="9">
        <v>19.53</v>
      </c>
      <c r="DM13" s="9">
        <v>9.5289999999999999</v>
      </c>
      <c r="DN13" s="9">
        <v>10</v>
      </c>
      <c r="DO13" s="9">
        <v>0.66300000000000003</v>
      </c>
      <c r="DP13" s="9">
        <v>0</v>
      </c>
      <c r="DQ13" s="9">
        <v>0.66300000000000003</v>
      </c>
      <c r="DR13" s="9">
        <v>0</v>
      </c>
      <c r="DS13" s="9">
        <v>0</v>
      </c>
      <c r="DT13" s="9">
        <v>0</v>
      </c>
      <c r="DU13" s="9">
        <v>6.2270000000000003</v>
      </c>
      <c r="DV13" s="9">
        <v>1.843</v>
      </c>
      <c r="DW13" s="9">
        <v>4.3840000000000003</v>
      </c>
      <c r="DX13" s="9">
        <v>5.4269999999999996</v>
      </c>
      <c r="DY13" s="9">
        <v>1.0429999999999999</v>
      </c>
      <c r="DZ13" s="9">
        <v>4.3840000000000003</v>
      </c>
      <c r="EA13" s="9">
        <v>0.79900000000000004</v>
      </c>
      <c r="EB13" s="9">
        <v>0.79900000000000004</v>
      </c>
      <c r="EC13" s="9">
        <v>0</v>
      </c>
      <c r="ED13" s="9">
        <v>31.963999999999999</v>
      </c>
      <c r="EE13" s="9">
        <v>19.797999999999998</v>
      </c>
      <c r="EF13" s="9">
        <v>12.166</v>
      </c>
      <c r="EG13" s="9">
        <v>25.66</v>
      </c>
      <c r="EH13" s="9">
        <v>17.72</v>
      </c>
      <c r="EI13" s="9">
        <v>7.9409999999999998</v>
      </c>
      <c r="EJ13" s="9">
        <v>22.370999999999999</v>
      </c>
      <c r="EK13" s="9">
        <v>15.464</v>
      </c>
      <c r="EL13" s="9">
        <v>6.907</v>
      </c>
      <c r="EM13" s="9">
        <v>3.2890000000000001</v>
      </c>
      <c r="EN13" s="9">
        <v>2.2559999999999998</v>
      </c>
      <c r="EO13" s="9">
        <v>1.0329999999999999</v>
      </c>
      <c r="EP13" s="9">
        <v>0</v>
      </c>
      <c r="EQ13" s="9">
        <v>0</v>
      </c>
      <c r="ER13" s="9">
        <v>0</v>
      </c>
      <c r="ES13" s="9">
        <v>6.3040000000000003</v>
      </c>
      <c r="ET13" s="9">
        <v>2.0779999999999998</v>
      </c>
      <c r="EU13" s="9">
        <v>4.2249999999999996</v>
      </c>
      <c r="EV13" s="9">
        <v>6.3040000000000003</v>
      </c>
      <c r="EW13" s="9">
        <v>2.0779999999999998</v>
      </c>
      <c r="EX13" s="9">
        <v>4.2249999999999996</v>
      </c>
      <c r="EY13" s="9">
        <v>0</v>
      </c>
      <c r="EZ13" s="9">
        <v>0</v>
      </c>
      <c r="FA13" s="9">
        <v>0</v>
      </c>
      <c r="FB13" s="9">
        <v>184.81899999999999</v>
      </c>
      <c r="FC13" s="9">
        <v>95.394999999999996</v>
      </c>
      <c r="FD13" s="9">
        <v>89.424000000000007</v>
      </c>
      <c r="FE13" s="9">
        <v>142.23699999999999</v>
      </c>
      <c r="FF13" s="9">
        <v>80.781999999999996</v>
      </c>
      <c r="FG13" s="9">
        <v>61.454999999999998</v>
      </c>
      <c r="FH13" s="9">
        <v>118.88500000000001</v>
      </c>
      <c r="FI13" s="9">
        <v>64.429000000000002</v>
      </c>
      <c r="FJ13" s="9">
        <v>54.454999999999998</v>
      </c>
      <c r="FK13" s="9">
        <v>22.347000000000001</v>
      </c>
      <c r="FL13" s="9">
        <v>15.505000000000001</v>
      </c>
      <c r="FM13" s="9">
        <v>6.8419999999999996</v>
      </c>
      <c r="FN13" s="9">
        <v>1.0049999999999999</v>
      </c>
      <c r="FO13" s="9">
        <v>0.84699999999999998</v>
      </c>
      <c r="FP13" s="9">
        <v>0.158</v>
      </c>
      <c r="FQ13" s="9">
        <v>42.582999999999998</v>
      </c>
      <c r="FR13" s="9">
        <v>14.614000000000001</v>
      </c>
      <c r="FS13" s="9">
        <v>27.969000000000001</v>
      </c>
      <c r="FT13" s="9">
        <v>35.093000000000004</v>
      </c>
      <c r="FU13" s="9">
        <v>12.212</v>
      </c>
      <c r="FV13" s="9">
        <v>22.881</v>
      </c>
      <c r="FW13" s="9">
        <v>7.49</v>
      </c>
      <c r="FX13" s="9">
        <v>2.4009999999999998</v>
      </c>
      <c r="FY13" s="9">
        <v>5.0890000000000004</v>
      </c>
      <c r="FZ13" s="9">
        <v>157.41900000000001</v>
      </c>
      <c r="GA13" s="9">
        <v>83.265000000000001</v>
      </c>
      <c r="GB13" s="9">
        <v>74.153999999999996</v>
      </c>
      <c r="GC13" s="9">
        <v>125.79300000000001</v>
      </c>
      <c r="GD13" s="9">
        <v>72.867999999999995</v>
      </c>
      <c r="GE13" s="9">
        <v>52.924999999999997</v>
      </c>
      <c r="GF13" s="9">
        <v>106.404</v>
      </c>
      <c r="GG13" s="9">
        <v>59.414000000000001</v>
      </c>
      <c r="GH13" s="9">
        <v>46.99</v>
      </c>
      <c r="GI13" s="9">
        <v>19.388999999999999</v>
      </c>
      <c r="GJ13" s="9">
        <v>13.454000000000001</v>
      </c>
      <c r="GK13" s="9">
        <v>5.9349999999999996</v>
      </c>
      <c r="GL13" s="9">
        <v>0</v>
      </c>
      <c r="GM13" s="9">
        <v>0</v>
      </c>
      <c r="GN13" s="9">
        <v>0</v>
      </c>
      <c r="GO13" s="9">
        <v>31.626000000000001</v>
      </c>
      <c r="GP13" s="9">
        <v>10.397</v>
      </c>
      <c r="GQ13" s="9">
        <v>21.228999999999999</v>
      </c>
      <c r="GR13" s="9">
        <v>29.57</v>
      </c>
      <c r="GS13" s="9">
        <v>10.273</v>
      </c>
      <c r="GT13" s="9">
        <v>19.297000000000001</v>
      </c>
      <c r="GU13" s="9">
        <v>2.0550000000000002</v>
      </c>
      <c r="GV13" s="9">
        <v>0.123</v>
      </c>
      <c r="GW13" s="9">
        <v>1.9319999999999999</v>
      </c>
      <c r="GX13" s="9">
        <v>21.434000000000001</v>
      </c>
      <c r="GY13" s="9">
        <v>9.69</v>
      </c>
      <c r="GZ13" s="9">
        <v>11.744</v>
      </c>
      <c r="HA13" s="9">
        <v>12.422000000000001</v>
      </c>
      <c r="HB13" s="9">
        <v>6.1260000000000003</v>
      </c>
      <c r="HC13" s="9">
        <v>6.2949999999999999</v>
      </c>
      <c r="HD13" s="9">
        <v>9.76</v>
      </c>
      <c r="HE13" s="9">
        <v>4.0279999999999996</v>
      </c>
      <c r="HF13" s="9">
        <v>5.7320000000000002</v>
      </c>
      <c r="HG13" s="9">
        <v>1.8149999999999999</v>
      </c>
      <c r="HH13" s="9">
        <v>1.2509999999999999</v>
      </c>
      <c r="HI13" s="9">
        <v>0.56399999999999995</v>
      </c>
      <c r="HJ13" s="9">
        <v>0.84699999999999998</v>
      </c>
      <c r="HK13" s="9">
        <v>0.84699999999999998</v>
      </c>
      <c r="HL13" s="9">
        <v>0</v>
      </c>
      <c r="HM13" s="9">
        <v>9.0120000000000005</v>
      </c>
      <c r="HN13" s="9">
        <v>3.5630000000000002</v>
      </c>
      <c r="HO13" s="9">
        <v>5.4489999999999998</v>
      </c>
      <c r="HP13" s="9">
        <v>4.2830000000000004</v>
      </c>
      <c r="HQ13" s="9">
        <v>1.2849999999999999</v>
      </c>
      <c r="HR13" s="9">
        <v>2.9980000000000002</v>
      </c>
      <c r="HS13" s="9">
        <v>4.7290000000000001</v>
      </c>
      <c r="HT13" s="9">
        <v>2.278</v>
      </c>
      <c r="HU13" s="9">
        <v>2.4510000000000001</v>
      </c>
      <c r="HV13" s="9">
        <v>5.9669999999999996</v>
      </c>
      <c r="HW13" s="9">
        <v>2.4409999999999998</v>
      </c>
      <c r="HX13" s="9">
        <v>3.5259999999999998</v>
      </c>
      <c r="HY13" s="9">
        <v>4.0220000000000002</v>
      </c>
      <c r="HZ13" s="9">
        <v>1.7869999999999999</v>
      </c>
      <c r="IA13" s="9">
        <v>2.2349999999999999</v>
      </c>
      <c r="IB13" s="9">
        <v>2.72</v>
      </c>
      <c r="IC13" s="9">
        <v>0.98699999999999999</v>
      </c>
      <c r="ID13" s="9">
        <v>1.7330000000000001</v>
      </c>
      <c r="IE13" s="9">
        <v>1.1439999999999999</v>
      </c>
      <c r="IF13" s="9">
        <v>0.8</v>
      </c>
      <c r="IG13" s="9">
        <v>0.34399999999999997</v>
      </c>
      <c r="IH13" s="9">
        <v>0.158</v>
      </c>
      <c r="II13" s="9">
        <v>0</v>
      </c>
      <c r="IJ13" s="9">
        <v>0.158</v>
      </c>
      <c r="IK13" s="9">
        <v>1.9450000000000001</v>
      </c>
      <c r="IL13" s="9">
        <v>0.65400000000000003</v>
      </c>
      <c r="IM13" s="9">
        <v>1.2909999999999999</v>
      </c>
      <c r="IN13" s="9">
        <v>1.2390000000000001</v>
      </c>
      <c r="IO13" s="9">
        <v>0.65400000000000003</v>
      </c>
      <c r="IP13" s="9">
        <v>0.58499999999999996</v>
      </c>
      <c r="IQ13" s="9">
        <v>0.70599999999999996</v>
      </c>
    </row>
    <row r="14" spans="1:251">
      <c r="A14" s="10">
        <v>43132</v>
      </c>
      <c r="B14" s="9">
        <v>5.7089999999999996</v>
      </c>
      <c r="C14" s="9">
        <v>3.3210000000000002</v>
      </c>
      <c r="D14" s="9">
        <v>2.3879999999999999</v>
      </c>
      <c r="E14" s="9">
        <v>49.496000000000002</v>
      </c>
      <c r="F14" s="9">
        <v>11.91</v>
      </c>
      <c r="G14" s="9">
        <v>37.585999999999999</v>
      </c>
      <c r="H14" s="9">
        <v>43.063000000000002</v>
      </c>
      <c r="I14" s="9">
        <v>10.805999999999999</v>
      </c>
      <c r="J14" s="9">
        <v>32.256999999999998</v>
      </c>
      <c r="K14" s="9">
        <v>6.4329999999999998</v>
      </c>
      <c r="L14" s="9">
        <v>1.1040000000000001</v>
      </c>
      <c r="M14" s="9">
        <v>5.3289999999999997</v>
      </c>
      <c r="N14" s="9">
        <v>50.469000000000001</v>
      </c>
      <c r="O14" s="9">
        <v>18.085000000000001</v>
      </c>
      <c r="P14" s="9">
        <v>32.384</v>
      </c>
      <c r="Q14" s="9">
        <v>36.131</v>
      </c>
      <c r="R14" s="9">
        <v>16.062000000000001</v>
      </c>
      <c r="S14" s="9">
        <v>20.068999999999999</v>
      </c>
      <c r="T14" s="9">
        <v>24.192</v>
      </c>
      <c r="U14" s="9">
        <v>10.733000000000001</v>
      </c>
      <c r="V14" s="9">
        <v>13.459</v>
      </c>
      <c r="W14" s="9">
        <v>7.9180000000000001</v>
      </c>
      <c r="X14" s="9">
        <v>3.423</v>
      </c>
      <c r="Y14" s="9">
        <v>4.4950000000000001</v>
      </c>
      <c r="Z14" s="9">
        <v>4.0209999999999999</v>
      </c>
      <c r="AA14" s="9">
        <v>1.9059999999999999</v>
      </c>
      <c r="AB14" s="9">
        <v>2.1139999999999999</v>
      </c>
      <c r="AC14" s="9">
        <v>14.337999999999999</v>
      </c>
      <c r="AD14" s="9">
        <v>2.0230000000000001</v>
      </c>
      <c r="AE14" s="9">
        <v>12.315</v>
      </c>
      <c r="AF14" s="9">
        <v>10.356</v>
      </c>
      <c r="AG14" s="9">
        <v>1.784</v>
      </c>
      <c r="AH14" s="9">
        <v>8.5719999999999992</v>
      </c>
      <c r="AI14" s="9">
        <v>3.9820000000000002</v>
      </c>
      <c r="AJ14" s="9">
        <v>0.23899999999999999</v>
      </c>
      <c r="AK14" s="9">
        <v>3.7429999999999999</v>
      </c>
      <c r="AL14" s="9">
        <v>77.766999999999996</v>
      </c>
      <c r="AM14" s="9">
        <v>33.030999999999999</v>
      </c>
      <c r="AN14" s="9">
        <v>44.734999999999999</v>
      </c>
      <c r="AO14" s="9">
        <v>56.637999999999998</v>
      </c>
      <c r="AP14" s="9">
        <v>27.859000000000002</v>
      </c>
      <c r="AQ14" s="9">
        <v>28.779</v>
      </c>
      <c r="AR14" s="9">
        <v>42.738999999999997</v>
      </c>
      <c r="AS14" s="9">
        <v>18.387</v>
      </c>
      <c r="AT14" s="9">
        <v>24.352</v>
      </c>
      <c r="AU14" s="9">
        <v>12.632</v>
      </c>
      <c r="AV14" s="9">
        <v>8.2050000000000001</v>
      </c>
      <c r="AW14" s="9">
        <v>4.4269999999999996</v>
      </c>
      <c r="AX14" s="9">
        <v>1.2669999999999999</v>
      </c>
      <c r="AY14" s="9">
        <v>1.2669999999999999</v>
      </c>
      <c r="AZ14" s="9">
        <v>0</v>
      </c>
      <c r="BA14" s="9">
        <v>21.129000000000001</v>
      </c>
      <c r="BB14" s="9">
        <v>5.1719999999999997</v>
      </c>
      <c r="BC14" s="9">
        <v>15.956</v>
      </c>
      <c r="BD14" s="9">
        <v>19.053000000000001</v>
      </c>
      <c r="BE14" s="9">
        <v>4.5650000000000004</v>
      </c>
      <c r="BF14" s="9">
        <v>14.488</v>
      </c>
      <c r="BG14" s="9">
        <v>2.0750000000000002</v>
      </c>
      <c r="BH14" s="9">
        <v>0.60699999999999998</v>
      </c>
      <c r="BI14" s="9">
        <v>1.468</v>
      </c>
      <c r="BJ14" s="9">
        <v>36.457999999999998</v>
      </c>
      <c r="BK14" s="9">
        <v>17.923999999999999</v>
      </c>
      <c r="BL14" s="9">
        <v>18.533999999999999</v>
      </c>
      <c r="BM14" s="9">
        <v>30.63</v>
      </c>
      <c r="BN14" s="9">
        <v>17.22</v>
      </c>
      <c r="BO14" s="9">
        <v>13.411</v>
      </c>
      <c r="BP14" s="9">
        <v>27.995999999999999</v>
      </c>
      <c r="BQ14" s="9">
        <v>15.347</v>
      </c>
      <c r="BR14" s="9">
        <v>12.648999999999999</v>
      </c>
      <c r="BS14" s="9">
        <v>2.3610000000000002</v>
      </c>
      <c r="BT14" s="9">
        <v>1.873</v>
      </c>
      <c r="BU14" s="9">
        <v>0.48799999999999999</v>
      </c>
      <c r="BV14" s="9">
        <v>0.27400000000000002</v>
      </c>
      <c r="BW14" s="9">
        <v>0</v>
      </c>
      <c r="BX14" s="9">
        <v>0.27400000000000002</v>
      </c>
      <c r="BY14" s="9">
        <v>5.8280000000000003</v>
      </c>
      <c r="BZ14" s="9">
        <v>0.70399999999999996</v>
      </c>
      <c r="CA14" s="9">
        <v>5.1239999999999997</v>
      </c>
      <c r="CB14" s="9">
        <v>5.8280000000000003</v>
      </c>
      <c r="CC14" s="9">
        <v>0.70399999999999996</v>
      </c>
      <c r="CD14" s="9">
        <v>5.1239999999999997</v>
      </c>
      <c r="CE14" s="9">
        <v>0</v>
      </c>
      <c r="CF14" s="9">
        <v>0</v>
      </c>
      <c r="CG14" s="9">
        <v>0</v>
      </c>
      <c r="CH14" s="9">
        <v>33.945</v>
      </c>
      <c r="CI14" s="9">
        <v>21.765999999999998</v>
      </c>
      <c r="CJ14" s="9">
        <v>12.179</v>
      </c>
      <c r="CK14" s="9">
        <v>25.742999999999999</v>
      </c>
      <c r="CL14" s="9">
        <v>17.754999999999999</v>
      </c>
      <c r="CM14" s="9">
        <v>7.9880000000000004</v>
      </c>
      <c r="CN14" s="9">
        <v>22.748000000000001</v>
      </c>
      <c r="CO14" s="9">
        <v>15.24</v>
      </c>
      <c r="CP14" s="9">
        <v>7.508</v>
      </c>
      <c r="CQ14" s="9">
        <v>2.8479999999999999</v>
      </c>
      <c r="CR14" s="9">
        <v>2.3679999999999999</v>
      </c>
      <c r="CS14" s="9">
        <v>0.48</v>
      </c>
      <c r="CT14" s="9">
        <v>0.14799999999999999</v>
      </c>
      <c r="CU14" s="9">
        <v>0.14799999999999999</v>
      </c>
      <c r="CV14" s="9">
        <v>0</v>
      </c>
      <c r="CW14" s="9">
        <v>8.202</v>
      </c>
      <c r="CX14" s="9">
        <v>4.0110000000000001</v>
      </c>
      <c r="CY14" s="9">
        <v>4.1909999999999998</v>
      </c>
      <c r="CZ14" s="9">
        <v>7.8259999999999996</v>
      </c>
      <c r="DA14" s="9">
        <v>3.7530000000000001</v>
      </c>
      <c r="DB14" s="9">
        <v>4.0730000000000004</v>
      </c>
      <c r="DC14" s="9">
        <v>0.375</v>
      </c>
      <c r="DD14" s="9">
        <v>0.25800000000000001</v>
      </c>
      <c r="DE14" s="9">
        <v>0.11799999999999999</v>
      </c>
      <c r="DF14" s="9">
        <v>27.661000000000001</v>
      </c>
      <c r="DG14" s="9">
        <v>16.187000000000001</v>
      </c>
      <c r="DH14" s="9">
        <v>11.474</v>
      </c>
      <c r="DI14" s="9">
        <v>22.98</v>
      </c>
      <c r="DJ14" s="9">
        <v>14.949</v>
      </c>
      <c r="DK14" s="9">
        <v>8.0310000000000006</v>
      </c>
      <c r="DL14" s="9">
        <v>20.204000000000001</v>
      </c>
      <c r="DM14" s="9">
        <v>13.135</v>
      </c>
      <c r="DN14" s="9">
        <v>7.0679999999999996</v>
      </c>
      <c r="DO14" s="9">
        <v>2.339</v>
      </c>
      <c r="DP14" s="9">
        <v>1.3759999999999999</v>
      </c>
      <c r="DQ14" s="9">
        <v>0.96299999999999997</v>
      </c>
      <c r="DR14" s="9">
        <v>0.438</v>
      </c>
      <c r="DS14" s="9">
        <v>0.438</v>
      </c>
      <c r="DT14" s="9">
        <v>0</v>
      </c>
      <c r="DU14" s="9">
        <v>4.681</v>
      </c>
      <c r="DV14" s="9">
        <v>1.238</v>
      </c>
      <c r="DW14" s="9">
        <v>3.4430000000000001</v>
      </c>
      <c r="DX14" s="9">
        <v>4.681</v>
      </c>
      <c r="DY14" s="9">
        <v>1.238</v>
      </c>
      <c r="DZ14" s="9">
        <v>3.4430000000000001</v>
      </c>
      <c r="EA14" s="9">
        <v>0</v>
      </c>
      <c r="EB14" s="9">
        <v>0</v>
      </c>
      <c r="EC14" s="9">
        <v>0</v>
      </c>
      <c r="ED14" s="9">
        <v>33.558999999999997</v>
      </c>
      <c r="EE14" s="9">
        <v>19.625</v>
      </c>
      <c r="EF14" s="9">
        <v>13.933</v>
      </c>
      <c r="EG14" s="9">
        <v>29.338999999999999</v>
      </c>
      <c r="EH14" s="9">
        <v>18.393000000000001</v>
      </c>
      <c r="EI14" s="9">
        <v>10.946</v>
      </c>
      <c r="EJ14" s="9">
        <v>27.33</v>
      </c>
      <c r="EK14" s="9">
        <v>16.384</v>
      </c>
      <c r="EL14" s="9">
        <v>10.946</v>
      </c>
      <c r="EM14" s="9">
        <v>2.0089999999999999</v>
      </c>
      <c r="EN14" s="9">
        <v>2.0089999999999999</v>
      </c>
      <c r="EO14" s="9">
        <v>0</v>
      </c>
      <c r="EP14" s="9">
        <v>0</v>
      </c>
      <c r="EQ14" s="9">
        <v>0</v>
      </c>
      <c r="ER14" s="9">
        <v>0</v>
      </c>
      <c r="ES14" s="9">
        <v>4.2190000000000003</v>
      </c>
      <c r="ET14" s="9">
        <v>1.232</v>
      </c>
      <c r="EU14" s="9">
        <v>2.9870000000000001</v>
      </c>
      <c r="EV14" s="9">
        <v>4.0620000000000003</v>
      </c>
      <c r="EW14" s="9">
        <v>1.232</v>
      </c>
      <c r="EX14" s="9">
        <v>2.8290000000000002</v>
      </c>
      <c r="EY14" s="9">
        <v>0.158</v>
      </c>
      <c r="EZ14" s="9">
        <v>0</v>
      </c>
      <c r="FA14" s="9">
        <v>0.158</v>
      </c>
      <c r="FB14" s="9">
        <v>180.20400000000001</v>
      </c>
      <c r="FC14" s="9">
        <v>98.210999999999999</v>
      </c>
      <c r="FD14" s="9">
        <v>81.992000000000004</v>
      </c>
      <c r="FE14" s="9">
        <v>140.66200000000001</v>
      </c>
      <c r="FF14" s="9">
        <v>86.784999999999997</v>
      </c>
      <c r="FG14" s="9">
        <v>53.877000000000002</v>
      </c>
      <c r="FH14" s="9">
        <v>115.577</v>
      </c>
      <c r="FI14" s="9">
        <v>68.709000000000003</v>
      </c>
      <c r="FJ14" s="9">
        <v>46.868000000000002</v>
      </c>
      <c r="FK14" s="9">
        <v>21.8</v>
      </c>
      <c r="FL14" s="9">
        <v>16.024000000000001</v>
      </c>
      <c r="FM14" s="9">
        <v>5.7759999999999998</v>
      </c>
      <c r="FN14" s="9">
        <v>3.2850000000000001</v>
      </c>
      <c r="FO14" s="9">
        <v>2.0529999999999999</v>
      </c>
      <c r="FP14" s="9">
        <v>1.2330000000000001</v>
      </c>
      <c r="FQ14" s="9">
        <v>39.540999999999997</v>
      </c>
      <c r="FR14" s="9">
        <v>11.426</v>
      </c>
      <c r="FS14" s="9">
        <v>28.116</v>
      </c>
      <c r="FT14" s="9">
        <v>33.323</v>
      </c>
      <c r="FU14" s="9">
        <v>9.0489999999999995</v>
      </c>
      <c r="FV14" s="9">
        <v>24.274000000000001</v>
      </c>
      <c r="FW14" s="9">
        <v>6.2190000000000003</v>
      </c>
      <c r="FX14" s="9">
        <v>2.3769999999999998</v>
      </c>
      <c r="FY14" s="9">
        <v>3.8420000000000001</v>
      </c>
      <c r="FZ14" s="9">
        <v>150.03100000000001</v>
      </c>
      <c r="GA14" s="9">
        <v>81.903999999999996</v>
      </c>
      <c r="GB14" s="9">
        <v>68.126999999999995</v>
      </c>
      <c r="GC14" s="9">
        <v>121.685</v>
      </c>
      <c r="GD14" s="9">
        <v>73.197999999999993</v>
      </c>
      <c r="GE14" s="9">
        <v>48.487000000000002</v>
      </c>
      <c r="GF14" s="9">
        <v>102.98399999999999</v>
      </c>
      <c r="GG14" s="9">
        <v>59.241</v>
      </c>
      <c r="GH14" s="9">
        <v>43.743000000000002</v>
      </c>
      <c r="GI14" s="9">
        <v>17.596</v>
      </c>
      <c r="GJ14" s="9">
        <v>13.428000000000001</v>
      </c>
      <c r="GK14" s="9">
        <v>4.1669999999999998</v>
      </c>
      <c r="GL14" s="9">
        <v>1.105</v>
      </c>
      <c r="GM14" s="9">
        <v>0.52800000000000002</v>
      </c>
      <c r="GN14" s="9">
        <v>0.57699999999999996</v>
      </c>
      <c r="GO14" s="9">
        <v>28.346</v>
      </c>
      <c r="GP14" s="9">
        <v>8.7059999999999995</v>
      </c>
      <c r="GQ14" s="9">
        <v>19.64</v>
      </c>
      <c r="GR14" s="9">
        <v>26.373000000000001</v>
      </c>
      <c r="GS14" s="9">
        <v>8.0289999999999999</v>
      </c>
      <c r="GT14" s="9">
        <v>18.344000000000001</v>
      </c>
      <c r="GU14" s="9">
        <v>1.9730000000000001</v>
      </c>
      <c r="GV14" s="9">
        <v>0.67800000000000005</v>
      </c>
      <c r="GW14" s="9">
        <v>1.2949999999999999</v>
      </c>
      <c r="GX14" s="9">
        <v>22.638999999999999</v>
      </c>
      <c r="GY14" s="9">
        <v>12.189</v>
      </c>
      <c r="GZ14" s="9">
        <v>10.45</v>
      </c>
      <c r="HA14" s="9">
        <v>14.08</v>
      </c>
      <c r="HB14" s="9">
        <v>10.182</v>
      </c>
      <c r="HC14" s="9">
        <v>3.8980000000000001</v>
      </c>
      <c r="HD14" s="9">
        <v>9.4659999999999993</v>
      </c>
      <c r="HE14" s="9">
        <v>6.81</v>
      </c>
      <c r="HF14" s="9">
        <v>2.6560000000000001</v>
      </c>
      <c r="HG14" s="9">
        <v>2.4340000000000002</v>
      </c>
      <c r="HH14" s="9">
        <v>1.847</v>
      </c>
      <c r="HI14" s="9">
        <v>0.58599999999999997</v>
      </c>
      <c r="HJ14" s="9">
        <v>2.181</v>
      </c>
      <c r="HK14" s="9">
        <v>1.524</v>
      </c>
      <c r="HL14" s="9">
        <v>0.65600000000000003</v>
      </c>
      <c r="HM14" s="9">
        <v>8.5589999999999993</v>
      </c>
      <c r="HN14" s="9">
        <v>2.0070000000000001</v>
      </c>
      <c r="HO14" s="9">
        <v>6.5519999999999996</v>
      </c>
      <c r="HP14" s="9">
        <v>4.742</v>
      </c>
      <c r="HQ14" s="9">
        <v>0.73699999999999999</v>
      </c>
      <c r="HR14" s="9">
        <v>4.0060000000000002</v>
      </c>
      <c r="HS14" s="9">
        <v>3.8170000000000002</v>
      </c>
      <c r="HT14" s="9">
        <v>1.2709999999999999</v>
      </c>
      <c r="HU14" s="9">
        <v>2.5459999999999998</v>
      </c>
      <c r="HV14" s="9">
        <v>7.5339999999999998</v>
      </c>
      <c r="HW14" s="9">
        <v>4.1180000000000003</v>
      </c>
      <c r="HX14" s="9">
        <v>3.4159999999999999</v>
      </c>
      <c r="HY14" s="9">
        <v>4.8970000000000002</v>
      </c>
      <c r="HZ14" s="9">
        <v>3.4060000000000001</v>
      </c>
      <c r="IA14" s="9">
        <v>1.492</v>
      </c>
      <c r="IB14" s="9">
        <v>3.1269999999999998</v>
      </c>
      <c r="IC14" s="9">
        <v>2.657</v>
      </c>
      <c r="ID14" s="9">
        <v>0.46899999999999997</v>
      </c>
      <c r="IE14" s="9">
        <v>1.7709999999999999</v>
      </c>
      <c r="IF14" s="9">
        <v>0.748</v>
      </c>
      <c r="IG14" s="9">
        <v>1.022</v>
      </c>
      <c r="IH14" s="9">
        <v>0</v>
      </c>
      <c r="II14" s="9">
        <v>0</v>
      </c>
      <c r="IJ14" s="9">
        <v>0</v>
      </c>
      <c r="IK14" s="9">
        <v>2.6360000000000001</v>
      </c>
      <c r="IL14" s="9">
        <v>0.71199999999999997</v>
      </c>
      <c r="IM14" s="9">
        <v>1.9239999999999999</v>
      </c>
      <c r="IN14" s="9">
        <v>2.2080000000000002</v>
      </c>
      <c r="IO14" s="9">
        <v>0.28299999999999997</v>
      </c>
      <c r="IP14" s="9">
        <v>1.9239999999999999</v>
      </c>
      <c r="IQ14" s="9">
        <v>0.42899999999999999</v>
      </c>
    </row>
    <row r="15" spans="1:251">
      <c r="A15" s="10">
        <v>43497</v>
      </c>
      <c r="B15" s="9">
        <v>5.8659999999999997</v>
      </c>
      <c r="C15" s="9">
        <v>4.4690000000000003</v>
      </c>
      <c r="D15" s="9">
        <v>1.3959999999999999</v>
      </c>
      <c r="E15" s="9">
        <v>52.914999999999999</v>
      </c>
      <c r="F15" s="9">
        <v>11.464</v>
      </c>
      <c r="G15" s="9">
        <v>41.45</v>
      </c>
      <c r="H15" s="9">
        <v>44.226999999999997</v>
      </c>
      <c r="I15" s="9">
        <v>10.432</v>
      </c>
      <c r="J15" s="9">
        <v>33.795000000000002</v>
      </c>
      <c r="K15" s="9">
        <v>8.6880000000000006</v>
      </c>
      <c r="L15" s="9">
        <v>1.032</v>
      </c>
      <c r="M15" s="9">
        <v>7.6559999999999997</v>
      </c>
      <c r="N15" s="9">
        <v>57.292999999999999</v>
      </c>
      <c r="O15" s="9">
        <v>26.722000000000001</v>
      </c>
      <c r="P15" s="9">
        <v>30.57</v>
      </c>
      <c r="Q15" s="9">
        <v>38.819000000000003</v>
      </c>
      <c r="R15" s="9">
        <v>22.776</v>
      </c>
      <c r="S15" s="9">
        <v>16.042000000000002</v>
      </c>
      <c r="T15" s="9">
        <v>22.814</v>
      </c>
      <c r="U15" s="9">
        <v>11.192</v>
      </c>
      <c r="V15" s="9">
        <v>11.622</v>
      </c>
      <c r="W15" s="9">
        <v>12.271000000000001</v>
      </c>
      <c r="X15" s="9">
        <v>8.4489999999999998</v>
      </c>
      <c r="Y15" s="9">
        <v>3.823</v>
      </c>
      <c r="Z15" s="9">
        <v>3.7330000000000001</v>
      </c>
      <c r="AA15" s="9">
        <v>3.1349999999999998</v>
      </c>
      <c r="AB15" s="9">
        <v>0.59799999999999998</v>
      </c>
      <c r="AC15" s="9">
        <v>18.474</v>
      </c>
      <c r="AD15" s="9">
        <v>3.9460000000000002</v>
      </c>
      <c r="AE15" s="9">
        <v>14.528</v>
      </c>
      <c r="AF15" s="9">
        <v>12.821</v>
      </c>
      <c r="AG15" s="9">
        <v>3.2050000000000001</v>
      </c>
      <c r="AH15" s="9">
        <v>9.6159999999999997</v>
      </c>
      <c r="AI15" s="9">
        <v>5.6529999999999996</v>
      </c>
      <c r="AJ15" s="9">
        <v>0.74099999999999999</v>
      </c>
      <c r="AK15" s="9">
        <v>4.9119999999999999</v>
      </c>
      <c r="AL15" s="9">
        <v>78.388999999999996</v>
      </c>
      <c r="AM15" s="9">
        <v>37.470999999999997</v>
      </c>
      <c r="AN15" s="9">
        <v>40.917999999999999</v>
      </c>
      <c r="AO15" s="9">
        <v>56.819000000000003</v>
      </c>
      <c r="AP15" s="9">
        <v>33.101999999999997</v>
      </c>
      <c r="AQ15" s="9">
        <v>23.716999999999999</v>
      </c>
      <c r="AR15" s="9">
        <v>39.308</v>
      </c>
      <c r="AS15" s="9">
        <v>21.318999999999999</v>
      </c>
      <c r="AT15" s="9">
        <v>17.989000000000001</v>
      </c>
      <c r="AU15" s="9">
        <v>15.499000000000001</v>
      </c>
      <c r="AV15" s="9">
        <v>10.449</v>
      </c>
      <c r="AW15" s="9">
        <v>5.05</v>
      </c>
      <c r="AX15" s="9">
        <v>2.0129999999999999</v>
      </c>
      <c r="AY15" s="9">
        <v>1.3340000000000001</v>
      </c>
      <c r="AZ15" s="9">
        <v>0.67900000000000005</v>
      </c>
      <c r="BA15" s="9">
        <v>21.568999999999999</v>
      </c>
      <c r="BB15" s="9">
        <v>4.3689999999999998</v>
      </c>
      <c r="BC15" s="9">
        <v>17.201000000000001</v>
      </c>
      <c r="BD15" s="9">
        <v>19.417999999999999</v>
      </c>
      <c r="BE15" s="9">
        <v>4.077</v>
      </c>
      <c r="BF15" s="9">
        <v>15.340999999999999</v>
      </c>
      <c r="BG15" s="9">
        <v>2.1509999999999998</v>
      </c>
      <c r="BH15" s="9">
        <v>0.29099999999999998</v>
      </c>
      <c r="BI15" s="9">
        <v>1.86</v>
      </c>
      <c r="BJ15" s="9">
        <v>28.15</v>
      </c>
      <c r="BK15" s="9">
        <v>14.127000000000001</v>
      </c>
      <c r="BL15" s="9">
        <v>14.023999999999999</v>
      </c>
      <c r="BM15" s="9">
        <v>20.925999999999998</v>
      </c>
      <c r="BN15" s="9">
        <v>11.711</v>
      </c>
      <c r="BO15" s="9">
        <v>9.2149999999999999</v>
      </c>
      <c r="BP15" s="9">
        <v>14.331</v>
      </c>
      <c r="BQ15" s="9">
        <v>8.32</v>
      </c>
      <c r="BR15" s="9">
        <v>6.01</v>
      </c>
      <c r="BS15" s="9">
        <v>6.4749999999999996</v>
      </c>
      <c r="BT15" s="9">
        <v>3.39</v>
      </c>
      <c r="BU15" s="9">
        <v>3.085</v>
      </c>
      <c r="BV15" s="9">
        <v>0.12</v>
      </c>
      <c r="BW15" s="9">
        <v>0</v>
      </c>
      <c r="BX15" s="9">
        <v>0.12</v>
      </c>
      <c r="BY15" s="9">
        <v>7.2240000000000002</v>
      </c>
      <c r="BZ15" s="9">
        <v>2.4159999999999999</v>
      </c>
      <c r="CA15" s="9">
        <v>4.8079999999999998</v>
      </c>
      <c r="CB15" s="9">
        <v>7.2240000000000002</v>
      </c>
      <c r="CC15" s="9">
        <v>2.4159999999999999</v>
      </c>
      <c r="CD15" s="9">
        <v>4.8079999999999998</v>
      </c>
      <c r="CE15" s="9">
        <v>0</v>
      </c>
      <c r="CF15" s="9">
        <v>0</v>
      </c>
      <c r="CG15" s="9">
        <v>0</v>
      </c>
      <c r="CH15" s="9">
        <v>22.888999999999999</v>
      </c>
      <c r="CI15" s="9">
        <v>9.9109999999999996</v>
      </c>
      <c r="CJ15" s="9">
        <v>12.977</v>
      </c>
      <c r="CK15" s="9">
        <v>17.242000000000001</v>
      </c>
      <c r="CL15" s="9">
        <v>9.1780000000000008</v>
      </c>
      <c r="CM15" s="9">
        <v>8.0640000000000001</v>
      </c>
      <c r="CN15" s="9">
        <v>15.144</v>
      </c>
      <c r="CO15" s="9">
        <v>7.7969999999999997</v>
      </c>
      <c r="CP15" s="9">
        <v>7.3460000000000001</v>
      </c>
      <c r="CQ15" s="9">
        <v>2.0979999999999999</v>
      </c>
      <c r="CR15" s="9">
        <v>1.38</v>
      </c>
      <c r="CS15" s="9">
        <v>0.71799999999999997</v>
      </c>
      <c r="CT15" s="9">
        <v>0</v>
      </c>
      <c r="CU15" s="9">
        <v>0</v>
      </c>
      <c r="CV15" s="9">
        <v>0</v>
      </c>
      <c r="CW15" s="9">
        <v>5.6470000000000002</v>
      </c>
      <c r="CX15" s="9">
        <v>0.73399999999999999</v>
      </c>
      <c r="CY15" s="9">
        <v>4.9130000000000003</v>
      </c>
      <c r="CZ15" s="9">
        <v>4.7640000000000002</v>
      </c>
      <c r="DA15" s="9">
        <v>0.73399999999999999</v>
      </c>
      <c r="DB15" s="9">
        <v>4.03</v>
      </c>
      <c r="DC15" s="9">
        <v>0.88300000000000001</v>
      </c>
      <c r="DD15" s="9">
        <v>0</v>
      </c>
      <c r="DE15" s="9">
        <v>0.88300000000000001</v>
      </c>
      <c r="DF15" s="9">
        <v>26.971</v>
      </c>
      <c r="DG15" s="9">
        <v>18.125</v>
      </c>
      <c r="DH15" s="9">
        <v>8.8469999999999995</v>
      </c>
      <c r="DI15" s="9">
        <v>24.146000000000001</v>
      </c>
      <c r="DJ15" s="9">
        <v>16.846</v>
      </c>
      <c r="DK15" s="9">
        <v>7.3</v>
      </c>
      <c r="DL15" s="9">
        <v>20.404</v>
      </c>
      <c r="DM15" s="9">
        <v>14.009</v>
      </c>
      <c r="DN15" s="9">
        <v>6.3959999999999999</v>
      </c>
      <c r="DO15" s="9">
        <v>2.177</v>
      </c>
      <c r="DP15" s="9">
        <v>1.736</v>
      </c>
      <c r="DQ15" s="9">
        <v>0.441</v>
      </c>
      <c r="DR15" s="9">
        <v>1.5649999999999999</v>
      </c>
      <c r="DS15" s="9">
        <v>1.1020000000000001</v>
      </c>
      <c r="DT15" s="9">
        <v>0.46400000000000002</v>
      </c>
      <c r="DU15" s="9">
        <v>2.8260000000000001</v>
      </c>
      <c r="DV15" s="9">
        <v>1.2789999999999999</v>
      </c>
      <c r="DW15" s="9">
        <v>1.5469999999999999</v>
      </c>
      <c r="DX15" s="9">
        <v>1.8129999999999999</v>
      </c>
      <c r="DY15" s="9">
        <v>0.63200000000000001</v>
      </c>
      <c r="DZ15" s="9">
        <v>1.181</v>
      </c>
      <c r="EA15" s="9">
        <v>1.012</v>
      </c>
      <c r="EB15" s="9">
        <v>0.64600000000000002</v>
      </c>
      <c r="EC15" s="9">
        <v>0.36599999999999999</v>
      </c>
      <c r="ED15" s="9">
        <v>31.841999999999999</v>
      </c>
      <c r="EE15" s="9">
        <v>18.748000000000001</v>
      </c>
      <c r="EF15" s="9">
        <v>13.093999999999999</v>
      </c>
      <c r="EG15" s="9">
        <v>28.837</v>
      </c>
      <c r="EH15" s="9">
        <v>17.678000000000001</v>
      </c>
      <c r="EI15" s="9">
        <v>11.159000000000001</v>
      </c>
      <c r="EJ15" s="9">
        <v>24.428999999999998</v>
      </c>
      <c r="EK15" s="9">
        <v>15.994</v>
      </c>
      <c r="EL15" s="9">
        <v>8.4350000000000005</v>
      </c>
      <c r="EM15" s="9">
        <v>4.4080000000000004</v>
      </c>
      <c r="EN15" s="9">
        <v>1.6839999999999999</v>
      </c>
      <c r="EO15" s="9">
        <v>2.7240000000000002</v>
      </c>
      <c r="EP15" s="9">
        <v>0</v>
      </c>
      <c r="EQ15" s="9">
        <v>0</v>
      </c>
      <c r="ER15" s="9">
        <v>0</v>
      </c>
      <c r="ES15" s="9">
        <v>3.0049999999999999</v>
      </c>
      <c r="ET15" s="9">
        <v>1.07</v>
      </c>
      <c r="EU15" s="9">
        <v>1.9350000000000001</v>
      </c>
      <c r="EV15" s="9">
        <v>3.0049999999999999</v>
      </c>
      <c r="EW15" s="9">
        <v>1.07</v>
      </c>
      <c r="EX15" s="9">
        <v>1.9350000000000001</v>
      </c>
      <c r="EY15" s="9">
        <v>0</v>
      </c>
      <c r="EZ15" s="9">
        <v>0</v>
      </c>
      <c r="FA15" s="9">
        <v>0</v>
      </c>
      <c r="FB15" s="9">
        <v>163.73400000000001</v>
      </c>
      <c r="FC15" s="9">
        <v>86.596000000000004</v>
      </c>
      <c r="FD15" s="9">
        <v>77.138999999999996</v>
      </c>
      <c r="FE15" s="9">
        <v>127.994</v>
      </c>
      <c r="FF15" s="9">
        <v>76.194999999999993</v>
      </c>
      <c r="FG15" s="9">
        <v>51.798999999999999</v>
      </c>
      <c r="FH15" s="9">
        <v>97.194000000000003</v>
      </c>
      <c r="FI15" s="9">
        <v>53.222000000000001</v>
      </c>
      <c r="FJ15" s="9">
        <v>43.972000000000001</v>
      </c>
      <c r="FK15" s="9">
        <v>27.667000000000002</v>
      </c>
      <c r="FL15" s="9">
        <v>20.553000000000001</v>
      </c>
      <c r="FM15" s="9">
        <v>7.1139999999999999</v>
      </c>
      <c r="FN15" s="9">
        <v>3.133</v>
      </c>
      <c r="FO15" s="9">
        <v>2.42</v>
      </c>
      <c r="FP15" s="9">
        <v>0.71299999999999997</v>
      </c>
      <c r="FQ15" s="9">
        <v>35.74</v>
      </c>
      <c r="FR15" s="9">
        <v>10.4</v>
      </c>
      <c r="FS15" s="9">
        <v>25.34</v>
      </c>
      <c r="FT15" s="9">
        <v>31.884</v>
      </c>
      <c r="FU15" s="9">
        <v>9.1180000000000003</v>
      </c>
      <c r="FV15" s="9">
        <v>22.765999999999998</v>
      </c>
      <c r="FW15" s="9">
        <v>3.8559999999999999</v>
      </c>
      <c r="FX15" s="9">
        <v>1.2829999999999999</v>
      </c>
      <c r="FY15" s="9">
        <v>2.573</v>
      </c>
      <c r="FZ15" s="9">
        <v>136.28399999999999</v>
      </c>
      <c r="GA15" s="9">
        <v>70.046000000000006</v>
      </c>
      <c r="GB15" s="9">
        <v>66.238</v>
      </c>
      <c r="GC15" s="9">
        <v>107.145</v>
      </c>
      <c r="GD15" s="9">
        <v>62.923000000000002</v>
      </c>
      <c r="GE15" s="9">
        <v>44.222000000000001</v>
      </c>
      <c r="GF15" s="9">
        <v>87.721999999999994</v>
      </c>
      <c r="GG15" s="9">
        <v>49.094000000000001</v>
      </c>
      <c r="GH15" s="9">
        <v>38.627000000000002</v>
      </c>
      <c r="GI15" s="9">
        <v>19.423999999999999</v>
      </c>
      <c r="GJ15" s="9">
        <v>13.829000000000001</v>
      </c>
      <c r="GK15" s="9">
        <v>5.5949999999999998</v>
      </c>
      <c r="GL15" s="9">
        <v>0</v>
      </c>
      <c r="GM15" s="9">
        <v>0</v>
      </c>
      <c r="GN15" s="9">
        <v>0</v>
      </c>
      <c r="GO15" s="9">
        <v>29.138999999999999</v>
      </c>
      <c r="GP15" s="9">
        <v>7.1230000000000002</v>
      </c>
      <c r="GQ15" s="9">
        <v>22.015999999999998</v>
      </c>
      <c r="GR15" s="9">
        <v>27.678999999999998</v>
      </c>
      <c r="GS15" s="9">
        <v>7.1230000000000002</v>
      </c>
      <c r="GT15" s="9">
        <v>20.556000000000001</v>
      </c>
      <c r="GU15" s="9">
        <v>1.46</v>
      </c>
      <c r="GV15" s="9">
        <v>0</v>
      </c>
      <c r="GW15" s="9">
        <v>1.46</v>
      </c>
      <c r="GX15" s="9">
        <v>20.55</v>
      </c>
      <c r="GY15" s="9">
        <v>11.888999999999999</v>
      </c>
      <c r="GZ15" s="9">
        <v>8.6609999999999996</v>
      </c>
      <c r="HA15" s="9">
        <v>14.244999999999999</v>
      </c>
      <c r="HB15" s="9">
        <v>8.9079999999999995</v>
      </c>
      <c r="HC15" s="9">
        <v>5.3369999999999997</v>
      </c>
      <c r="HD15" s="9">
        <v>6.077</v>
      </c>
      <c r="HE15" s="9">
        <v>1.9330000000000001</v>
      </c>
      <c r="HF15" s="9">
        <v>4.1440000000000001</v>
      </c>
      <c r="HG15" s="9">
        <v>5.71</v>
      </c>
      <c r="HH15" s="9">
        <v>5.2290000000000001</v>
      </c>
      <c r="HI15" s="9">
        <v>0.48</v>
      </c>
      <c r="HJ15" s="9">
        <v>2.4580000000000002</v>
      </c>
      <c r="HK15" s="9">
        <v>1.7450000000000001</v>
      </c>
      <c r="HL15" s="9">
        <v>0.71299999999999997</v>
      </c>
      <c r="HM15" s="9">
        <v>6.3049999999999997</v>
      </c>
      <c r="HN15" s="9">
        <v>2.9809999999999999</v>
      </c>
      <c r="HO15" s="9">
        <v>3.3239999999999998</v>
      </c>
      <c r="HP15" s="9">
        <v>3.9089999999999998</v>
      </c>
      <c r="HQ15" s="9">
        <v>1.6990000000000001</v>
      </c>
      <c r="HR15" s="9">
        <v>2.21</v>
      </c>
      <c r="HS15" s="9">
        <v>2.3959999999999999</v>
      </c>
      <c r="HT15" s="9">
        <v>1.2829999999999999</v>
      </c>
      <c r="HU15" s="9">
        <v>1.1140000000000001</v>
      </c>
      <c r="HV15" s="9">
        <v>6.9</v>
      </c>
      <c r="HW15" s="9">
        <v>4.66</v>
      </c>
      <c r="HX15" s="9">
        <v>2.2400000000000002</v>
      </c>
      <c r="HY15" s="9">
        <v>6.6029999999999998</v>
      </c>
      <c r="HZ15" s="9">
        <v>4.3639999999999999</v>
      </c>
      <c r="IA15" s="9">
        <v>2.2400000000000002</v>
      </c>
      <c r="IB15" s="9">
        <v>3.395</v>
      </c>
      <c r="IC15" s="9">
        <v>2.194</v>
      </c>
      <c r="ID15" s="9">
        <v>1.2010000000000001</v>
      </c>
      <c r="IE15" s="9">
        <v>2.5329999999999999</v>
      </c>
      <c r="IF15" s="9">
        <v>1.4950000000000001</v>
      </c>
      <c r="IG15" s="9">
        <v>1.0389999999999999</v>
      </c>
      <c r="IH15" s="9">
        <v>0.67500000000000004</v>
      </c>
      <c r="II15" s="9">
        <v>0.67500000000000004</v>
      </c>
      <c r="IJ15" s="9">
        <v>0</v>
      </c>
      <c r="IK15" s="9">
        <v>0.29599999999999999</v>
      </c>
      <c r="IL15" s="9">
        <v>0.29599999999999999</v>
      </c>
      <c r="IM15" s="9">
        <v>0</v>
      </c>
      <c r="IN15" s="9">
        <v>0.29599999999999999</v>
      </c>
      <c r="IO15" s="9">
        <v>0.29599999999999999</v>
      </c>
      <c r="IP15" s="9">
        <v>0</v>
      </c>
      <c r="IQ15" s="9">
        <v>0</v>
      </c>
    </row>
    <row r="16" spans="1:251">
      <c r="A16" s="10">
        <v>43862</v>
      </c>
      <c r="B16" s="9">
        <v>11.246</v>
      </c>
      <c r="C16" s="9">
        <v>6.9589999999999996</v>
      </c>
      <c r="D16" s="9">
        <v>4.2869999999999999</v>
      </c>
      <c r="E16" s="9">
        <v>39.183999999999997</v>
      </c>
      <c r="F16" s="9">
        <v>10.295</v>
      </c>
      <c r="G16" s="9">
        <v>28.888000000000002</v>
      </c>
      <c r="H16" s="9">
        <v>29.414999999999999</v>
      </c>
      <c r="I16" s="9">
        <v>6.9180000000000001</v>
      </c>
      <c r="J16" s="9">
        <v>22.498000000000001</v>
      </c>
      <c r="K16" s="9">
        <v>9.7680000000000007</v>
      </c>
      <c r="L16" s="9">
        <v>3.3780000000000001</v>
      </c>
      <c r="M16" s="9">
        <v>6.391</v>
      </c>
      <c r="N16" s="9">
        <v>59.625999999999998</v>
      </c>
      <c r="O16" s="9">
        <v>28.568999999999999</v>
      </c>
      <c r="P16" s="9">
        <v>31.056999999999999</v>
      </c>
      <c r="Q16" s="9">
        <v>44.29</v>
      </c>
      <c r="R16" s="9">
        <v>26.128</v>
      </c>
      <c r="S16" s="9">
        <v>18.161000000000001</v>
      </c>
      <c r="T16" s="9">
        <v>26.433</v>
      </c>
      <c r="U16" s="9">
        <v>13.585000000000001</v>
      </c>
      <c r="V16" s="9">
        <v>12.849</v>
      </c>
      <c r="W16" s="9">
        <v>11.348000000000001</v>
      </c>
      <c r="X16" s="9">
        <v>7.8179999999999996</v>
      </c>
      <c r="Y16" s="9">
        <v>3.53</v>
      </c>
      <c r="Z16" s="9">
        <v>6.5090000000000003</v>
      </c>
      <c r="AA16" s="9">
        <v>4.726</v>
      </c>
      <c r="AB16" s="9">
        <v>1.7829999999999999</v>
      </c>
      <c r="AC16" s="9">
        <v>15.336</v>
      </c>
      <c r="AD16" s="9">
        <v>2.4409999999999998</v>
      </c>
      <c r="AE16" s="9">
        <v>12.896000000000001</v>
      </c>
      <c r="AF16" s="9">
        <v>11.025</v>
      </c>
      <c r="AG16" s="9">
        <v>2.0099999999999998</v>
      </c>
      <c r="AH16" s="9">
        <v>9.0139999999999993</v>
      </c>
      <c r="AI16" s="9">
        <v>4.3120000000000003</v>
      </c>
      <c r="AJ16" s="9">
        <v>0.43099999999999999</v>
      </c>
      <c r="AK16" s="9">
        <v>3.8809999999999998</v>
      </c>
      <c r="AL16" s="9">
        <v>71.222999999999999</v>
      </c>
      <c r="AM16" s="9">
        <v>39.430999999999997</v>
      </c>
      <c r="AN16" s="9">
        <v>31.792000000000002</v>
      </c>
      <c r="AO16" s="9">
        <v>58.718000000000004</v>
      </c>
      <c r="AP16" s="9">
        <v>33.423000000000002</v>
      </c>
      <c r="AQ16" s="9">
        <v>25.294</v>
      </c>
      <c r="AR16" s="9">
        <v>44.128999999999998</v>
      </c>
      <c r="AS16" s="9">
        <v>25.21</v>
      </c>
      <c r="AT16" s="9">
        <v>18.919</v>
      </c>
      <c r="AU16" s="9">
        <v>11.798</v>
      </c>
      <c r="AV16" s="9">
        <v>7.1970000000000001</v>
      </c>
      <c r="AW16" s="9">
        <v>4.6020000000000003</v>
      </c>
      <c r="AX16" s="9">
        <v>2.7909999999999999</v>
      </c>
      <c r="AY16" s="9">
        <v>1.0169999999999999</v>
      </c>
      <c r="AZ16" s="9">
        <v>1.774</v>
      </c>
      <c r="BA16" s="9">
        <v>12.505000000000001</v>
      </c>
      <c r="BB16" s="9">
        <v>6.008</v>
      </c>
      <c r="BC16" s="9">
        <v>6.4969999999999999</v>
      </c>
      <c r="BD16" s="9">
        <v>9.8130000000000006</v>
      </c>
      <c r="BE16" s="9">
        <v>3.738</v>
      </c>
      <c r="BF16" s="9">
        <v>6.0750000000000002</v>
      </c>
      <c r="BG16" s="9">
        <v>2.6920000000000002</v>
      </c>
      <c r="BH16" s="9">
        <v>2.27</v>
      </c>
      <c r="BI16" s="9">
        <v>0.42199999999999999</v>
      </c>
      <c r="BJ16" s="9">
        <v>30.7</v>
      </c>
      <c r="BK16" s="9">
        <v>13.528</v>
      </c>
      <c r="BL16" s="9">
        <v>17.172000000000001</v>
      </c>
      <c r="BM16" s="9">
        <v>23.120999999999999</v>
      </c>
      <c r="BN16" s="9">
        <v>12.128</v>
      </c>
      <c r="BO16" s="9">
        <v>10.993</v>
      </c>
      <c r="BP16" s="9">
        <v>16.823</v>
      </c>
      <c r="BQ16" s="9">
        <v>9.2840000000000007</v>
      </c>
      <c r="BR16" s="9">
        <v>7.5389999999999997</v>
      </c>
      <c r="BS16" s="9">
        <v>4.351</v>
      </c>
      <c r="BT16" s="9">
        <v>1.6279999999999999</v>
      </c>
      <c r="BU16" s="9">
        <v>2.7229999999999999</v>
      </c>
      <c r="BV16" s="9">
        <v>1.9470000000000001</v>
      </c>
      <c r="BW16" s="9">
        <v>1.216</v>
      </c>
      <c r="BX16" s="9">
        <v>0.73099999999999998</v>
      </c>
      <c r="BY16" s="9">
        <v>7.5789999999999997</v>
      </c>
      <c r="BZ16" s="9">
        <v>1.4</v>
      </c>
      <c r="CA16" s="9">
        <v>6.1790000000000003</v>
      </c>
      <c r="CB16" s="9">
        <v>5.5149999999999997</v>
      </c>
      <c r="CC16" s="9">
        <v>0.72299999999999998</v>
      </c>
      <c r="CD16" s="9">
        <v>4.7930000000000001</v>
      </c>
      <c r="CE16" s="9">
        <v>2.0640000000000001</v>
      </c>
      <c r="CF16" s="9">
        <v>0.67700000000000005</v>
      </c>
      <c r="CG16" s="9">
        <v>1.387</v>
      </c>
      <c r="CH16" s="9">
        <v>26.03</v>
      </c>
      <c r="CI16" s="9">
        <v>14.723000000000001</v>
      </c>
      <c r="CJ16" s="9">
        <v>11.308</v>
      </c>
      <c r="CK16" s="9">
        <v>22.268000000000001</v>
      </c>
      <c r="CL16" s="9">
        <v>14.276</v>
      </c>
      <c r="CM16" s="9">
        <v>7.992</v>
      </c>
      <c r="CN16" s="9">
        <v>18.63</v>
      </c>
      <c r="CO16" s="9">
        <v>12.552</v>
      </c>
      <c r="CP16" s="9">
        <v>6.0780000000000003</v>
      </c>
      <c r="CQ16" s="9">
        <v>3.6379999999999999</v>
      </c>
      <c r="CR16" s="9">
        <v>1.724</v>
      </c>
      <c r="CS16" s="9">
        <v>1.9139999999999999</v>
      </c>
      <c r="CT16" s="9">
        <v>0</v>
      </c>
      <c r="CU16" s="9">
        <v>0</v>
      </c>
      <c r="CV16" s="9">
        <v>0</v>
      </c>
      <c r="CW16" s="9">
        <v>3.7629999999999999</v>
      </c>
      <c r="CX16" s="9">
        <v>0.44600000000000001</v>
      </c>
      <c r="CY16" s="9">
        <v>3.3159999999999998</v>
      </c>
      <c r="CZ16" s="9">
        <v>3.0619999999999998</v>
      </c>
      <c r="DA16" s="9">
        <v>0.44600000000000001</v>
      </c>
      <c r="DB16" s="9">
        <v>2.6160000000000001</v>
      </c>
      <c r="DC16" s="9">
        <v>0.7</v>
      </c>
      <c r="DD16" s="9">
        <v>0</v>
      </c>
      <c r="DE16" s="9">
        <v>0.7</v>
      </c>
      <c r="DF16" s="9">
        <v>22.364999999999998</v>
      </c>
      <c r="DG16" s="9">
        <v>11.083</v>
      </c>
      <c r="DH16" s="9">
        <v>11.282</v>
      </c>
      <c r="DI16" s="9">
        <v>18.170000000000002</v>
      </c>
      <c r="DJ16" s="9">
        <v>10.957000000000001</v>
      </c>
      <c r="DK16" s="9">
        <v>7.2130000000000001</v>
      </c>
      <c r="DL16" s="9">
        <v>15.738</v>
      </c>
      <c r="DM16" s="9">
        <v>9.59</v>
      </c>
      <c r="DN16" s="9">
        <v>6.1479999999999997</v>
      </c>
      <c r="DO16" s="9">
        <v>1.8460000000000001</v>
      </c>
      <c r="DP16" s="9">
        <v>1.367</v>
      </c>
      <c r="DQ16" s="9">
        <v>0.47899999999999998</v>
      </c>
      <c r="DR16" s="9">
        <v>0.58699999999999997</v>
      </c>
      <c r="DS16" s="9">
        <v>0</v>
      </c>
      <c r="DT16" s="9">
        <v>0.58699999999999997</v>
      </c>
      <c r="DU16" s="9">
        <v>4.1950000000000003</v>
      </c>
      <c r="DV16" s="9">
        <v>0.126</v>
      </c>
      <c r="DW16" s="9">
        <v>4.069</v>
      </c>
      <c r="DX16" s="9">
        <v>3.47</v>
      </c>
      <c r="DY16" s="9">
        <v>0.126</v>
      </c>
      <c r="DZ16" s="9">
        <v>3.3450000000000002</v>
      </c>
      <c r="EA16" s="9">
        <v>0.72499999999999998</v>
      </c>
      <c r="EB16" s="9">
        <v>0</v>
      </c>
      <c r="EC16" s="9">
        <v>0.72499999999999998</v>
      </c>
      <c r="ED16" s="9">
        <v>33.499000000000002</v>
      </c>
      <c r="EE16" s="9">
        <v>19.782</v>
      </c>
      <c r="EF16" s="9">
        <v>13.715999999999999</v>
      </c>
      <c r="EG16" s="9">
        <v>28.128</v>
      </c>
      <c r="EH16" s="9">
        <v>17.579999999999998</v>
      </c>
      <c r="EI16" s="9">
        <v>10.548</v>
      </c>
      <c r="EJ16" s="9">
        <v>25.271999999999998</v>
      </c>
      <c r="EK16" s="9">
        <v>15.2</v>
      </c>
      <c r="EL16" s="9">
        <v>10.071999999999999</v>
      </c>
      <c r="EM16" s="9">
        <v>2.8559999999999999</v>
      </c>
      <c r="EN16" s="9">
        <v>2.38</v>
      </c>
      <c r="EO16" s="9">
        <v>0.47599999999999998</v>
      </c>
      <c r="EP16" s="9">
        <v>0</v>
      </c>
      <c r="EQ16" s="9">
        <v>0</v>
      </c>
      <c r="ER16" s="9">
        <v>0</v>
      </c>
      <c r="ES16" s="9">
        <v>5.37</v>
      </c>
      <c r="ET16" s="9">
        <v>2.202</v>
      </c>
      <c r="EU16" s="9">
        <v>3.1680000000000001</v>
      </c>
      <c r="EV16" s="9">
        <v>5.19</v>
      </c>
      <c r="EW16" s="9">
        <v>2.202</v>
      </c>
      <c r="EX16" s="9">
        <v>2.9889999999999999</v>
      </c>
      <c r="EY16" s="9">
        <v>0.18</v>
      </c>
      <c r="EZ16" s="9">
        <v>0</v>
      </c>
      <c r="FA16" s="9">
        <v>0.18</v>
      </c>
      <c r="FB16" s="9">
        <v>171.745</v>
      </c>
      <c r="FC16" s="9">
        <v>88.796999999999997</v>
      </c>
      <c r="FD16" s="9">
        <v>82.948999999999998</v>
      </c>
      <c r="FE16" s="9">
        <v>123.27</v>
      </c>
      <c r="FF16" s="9">
        <v>74.131</v>
      </c>
      <c r="FG16" s="9">
        <v>49.137999999999998</v>
      </c>
      <c r="FH16" s="9">
        <v>99.790999999999997</v>
      </c>
      <c r="FI16" s="9">
        <v>55.271000000000001</v>
      </c>
      <c r="FJ16" s="9">
        <v>44.52</v>
      </c>
      <c r="FK16" s="9">
        <v>20.625</v>
      </c>
      <c r="FL16" s="9">
        <v>16.084</v>
      </c>
      <c r="FM16" s="9">
        <v>4.5410000000000004</v>
      </c>
      <c r="FN16" s="9">
        <v>2.8540000000000001</v>
      </c>
      <c r="FO16" s="9">
        <v>2.7770000000000001</v>
      </c>
      <c r="FP16" s="9">
        <v>7.8E-2</v>
      </c>
      <c r="FQ16" s="9">
        <v>48.475999999999999</v>
      </c>
      <c r="FR16" s="9">
        <v>14.666</v>
      </c>
      <c r="FS16" s="9">
        <v>33.81</v>
      </c>
      <c r="FT16" s="9">
        <v>40.732999999999997</v>
      </c>
      <c r="FU16" s="9">
        <v>12.093999999999999</v>
      </c>
      <c r="FV16" s="9">
        <v>28.638999999999999</v>
      </c>
      <c r="FW16" s="9">
        <v>7.7430000000000003</v>
      </c>
      <c r="FX16" s="9">
        <v>2.5710000000000002</v>
      </c>
      <c r="FY16" s="9">
        <v>5.1710000000000003</v>
      </c>
      <c r="FZ16" s="9">
        <v>147.405</v>
      </c>
      <c r="GA16" s="9">
        <v>78.194999999999993</v>
      </c>
      <c r="GB16" s="9">
        <v>69.209999999999994</v>
      </c>
      <c r="GC16" s="9">
        <v>107.377</v>
      </c>
      <c r="GD16" s="9">
        <v>66.462000000000003</v>
      </c>
      <c r="GE16" s="9">
        <v>40.914999999999999</v>
      </c>
      <c r="GF16" s="9">
        <v>88.228999999999999</v>
      </c>
      <c r="GG16" s="9">
        <v>50.709000000000003</v>
      </c>
      <c r="GH16" s="9">
        <v>37.520000000000003</v>
      </c>
      <c r="GI16" s="9">
        <v>18.04</v>
      </c>
      <c r="GJ16" s="9">
        <v>14.644</v>
      </c>
      <c r="GK16" s="9">
        <v>3.395</v>
      </c>
      <c r="GL16" s="9">
        <v>1.1080000000000001</v>
      </c>
      <c r="GM16" s="9">
        <v>1.1080000000000001</v>
      </c>
      <c r="GN16" s="9">
        <v>0</v>
      </c>
      <c r="GO16" s="9">
        <v>40.027999999999999</v>
      </c>
      <c r="GP16" s="9">
        <v>11.733000000000001</v>
      </c>
      <c r="GQ16" s="9">
        <v>28.295000000000002</v>
      </c>
      <c r="GR16" s="9">
        <v>36.212000000000003</v>
      </c>
      <c r="GS16" s="9">
        <v>10.571</v>
      </c>
      <c r="GT16" s="9">
        <v>25.640999999999998</v>
      </c>
      <c r="GU16" s="9">
        <v>3.8159999999999998</v>
      </c>
      <c r="GV16" s="9">
        <v>1.1619999999999999</v>
      </c>
      <c r="GW16" s="9">
        <v>2.6539999999999999</v>
      </c>
      <c r="GX16" s="9">
        <v>21.777000000000001</v>
      </c>
      <c r="GY16" s="9">
        <v>10.166</v>
      </c>
      <c r="GZ16" s="9">
        <v>11.611000000000001</v>
      </c>
      <c r="HA16" s="9">
        <v>14.081</v>
      </c>
      <c r="HB16" s="9">
        <v>7.234</v>
      </c>
      <c r="HC16" s="9">
        <v>6.8470000000000004</v>
      </c>
      <c r="HD16" s="9">
        <v>10.585000000000001</v>
      </c>
      <c r="HE16" s="9">
        <v>4.3769999999999998</v>
      </c>
      <c r="HF16" s="9">
        <v>6.2069999999999999</v>
      </c>
      <c r="HG16" s="9">
        <v>1.75</v>
      </c>
      <c r="HH16" s="9">
        <v>1.1870000000000001</v>
      </c>
      <c r="HI16" s="9">
        <v>0.56200000000000006</v>
      </c>
      <c r="HJ16" s="9">
        <v>1.746</v>
      </c>
      <c r="HK16" s="9">
        <v>1.669</v>
      </c>
      <c r="HL16" s="9">
        <v>7.8E-2</v>
      </c>
      <c r="HM16" s="9">
        <v>7.6959999999999997</v>
      </c>
      <c r="HN16" s="9">
        <v>2.9319999999999999</v>
      </c>
      <c r="HO16" s="9">
        <v>4.7640000000000002</v>
      </c>
      <c r="HP16" s="9">
        <v>4.2430000000000003</v>
      </c>
      <c r="HQ16" s="9">
        <v>1.5229999999999999</v>
      </c>
      <c r="HR16" s="9">
        <v>2.72</v>
      </c>
      <c r="HS16" s="9">
        <v>3.4529999999999998</v>
      </c>
      <c r="HT16" s="9">
        <v>1.409</v>
      </c>
      <c r="HU16" s="9">
        <v>2.044</v>
      </c>
      <c r="HV16" s="9">
        <v>2.5640000000000001</v>
      </c>
      <c r="HW16" s="9">
        <v>0.436</v>
      </c>
      <c r="HX16" s="9">
        <v>2.1280000000000001</v>
      </c>
      <c r="HY16" s="9">
        <v>1.8120000000000001</v>
      </c>
      <c r="HZ16" s="9">
        <v>0.436</v>
      </c>
      <c r="IA16" s="9">
        <v>1.3759999999999999</v>
      </c>
      <c r="IB16" s="9">
        <v>0.97699999999999998</v>
      </c>
      <c r="IC16" s="9">
        <v>0.184</v>
      </c>
      <c r="ID16" s="9">
        <v>0.79300000000000004</v>
      </c>
      <c r="IE16" s="9">
        <v>0.83499999999999996</v>
      </c>
      <c r="IF16" s="9">
        <v>0.252</v>
      </c>
      <c r="IG16" s="9">
        <v>0.58299999999999996</v>
      </c>
      <c r="IH16" s="9">
        <v>0</v>
      </c>
      <c r="II16" s="9">
        <v>0</v>
      </c>
      <c r="IJ16" s="9">
        <v>0</v>
      </c>
      <c r="IK16" s="9">
        <v>0.752</v>
      </c>
      <c r="IL16" s="9">
        <v>0</v>
      </c>
      <c r="IM16" s="9">
        <v>0.752</v>
      </c>
      <c r="IN16" s="9">
        <v>0.27800000000000002</v>
      </c>
      <c r="IO16" s="9">
        <v>0</v>
      </c>
      <c r="IP16" s="9">
        <v>0.27800000000000002</v>
      </c>
      <c r="IQ16" s="9">
        <v>0.47299999999999998</v>
      </c>
    </row>
    <row r="17" spans="1:251">
      <c r="A17" s="10">
        <v>44228</v>
      </c>
      <c r="B17" s="9">
        <v>4.5460000000000003</v>
      </c>
      <c r="C17" s="9">
        <v>2.7869999999999999</v>
      </c>
      <c r="D17" s="9">
        <v>1.7589999999999999</v>
      </c>
      <c r="E17" s="9">
        <v>42.56</v>
      </c>
      <c r="F17" s="9">
        <v>13.247999999999999</v>
      </c>
      <c r="G17" s="9">
        <v>29.312000000000001</v>
      </c>
      <c r="H17" s="9">
        <v>34.598999999999997</v>
      </c>
      <c r="I17" s="9">
        <v>9.0350000000000001</v>
      </c>
      <c r="J17" s="9">
        <v>25.564</v>
      </c>
      <c r="K17" s="9">
        <v>7.9610000000000003</v>
      </c>
      <c r="L17" s="9">
        <v>4.2130000000000001</v>
      </c>
      <c r="M17" s="9">
        <v>3.7480000000000002</v>
      </c>
      <c r="N17" s="9">
        <v>45.000999999999998</v>
      </c>
      <c r="O17" s="9">
        <v>20.446000000000002</v>
      </c>
      <c r="P17" s="9">
        <v>24.555</v>
      </c>
      <c r="Q17" s="9">
        <v>35.284999999999997</v>
      </c>
      <c r="R17" s="9">
        <v>18.48</v>
      </c>
      <c r="S17" s="9">
        <v>16.805</v>
      </c>
      <c r="T17" s="9">
        <v>22.972000000000001</v>
      </c>
      <c r="U17" s="9">
        <v>10.494</v>
      </c>
      <c r="V17" s="9">
        <v>12.478</v>
      </c>
      <c r="W17" s="9">
        <v>10.029999999999999</v>
      </c>
      <c r="X17" s="9">
        <v>6.6740000000000004</v>
      </c>
      <c r="Y17" s="9">
        <v>3.3559999999999999</v>
      </c>
      <c r="Z17" s="9">
        <v>2.2829999999999999</v>
      </c>
      <c r="AA17" s="9">
        <v>1.3120000000000001</v>
      </c>
      <c r="AB17" s="9">
        <v>0.97099999999999997</v>
      </c>
      <c r="AC17" s="9">
        <v>9.7159999999999993</v>
      </c>
      <c r="AD17" s="9">
        <v>1.9670000000000001</v>
      </c>
      <c r="AE17" s="9">
        <v>7.75</v>
      </c>
      <c r="AF17" s="9">
        <v>6.7679999999999998</v>
      </c>
      <c r="AG17" s="9">
        <v>0.82299999999999995</v>
      </c>
      <c r="AH17" s="9">
        <v>5.9450000000000003</v>
      </c>
      <c r="AI17" s="9">
        <v>2.9489999999999998</v>
      </c>
      <c r="AJ17" s="9">
        <v>1.1439999999999999</v>
      </c>
      <c r="AK17" s="9">
        <v>1.8049999999999999</v>
      </c>
      <c r="AL17" s="9">
        <v>73.162999999999997</v>
      </c>
      <c r="AM17" s="9">
        <v>38.159999999999997</v>
      </c>
      <c r="AN17" s="9">
        <v>35.003</v>
      </c>
      <c r="AO17" s="9">
        <v>55.015000000000001</v>
      </c>
      <c r="AP17" s="9">
        <v>31.832999999999998</v>
      </c>
      <c r="AQ17" s="9">
        <v>23.181999999999999</v>
      </c>
      <c r="AR17" s="9">
        <v>37.613</v>
      </c>
      <c r="AS17" s="9">
        <v>17.745000000000001</v>
      </c>
      <c r="AT17" s="9">
        <v>19.867999999999999</v>
      </c>
      <c r="AU17" s="9">
        <v>15.678000000000001</v>
      </c>
      <c r="AV17" s="9">
        <v>13.151999999999999</v>
      </c>
      <c r="AW17" s="9">
        <v>2.5249999999999999</v>
      </c>
      <c r="AX17" s="9">
        <v>1.724</v>
      </c>
      <c r="AY17" s="9">
        <v>0.93600000000000005</v>
      </c>
      <c r="AZ17" s="9">
        <v>0.78800000000000003</v>
      </c>
      <c r="BA17" s="9">
        <v>18.148</v>
      </c>
      <c r="BB17" s="9">
        <v>6.327</v>
      </c>
      <c r="BC17" s="9">
        <v>11.821</v>
      </c>
      <c r="BD17" s="9">
        <v>14.531000000000001</v>
      </c>
      <c r="BE17" s="9">
        <v>4.2080000000000002</v>
      </c>
      <c r="BF17" s="9">
        <v>10.324</v>
      </c>
      <c r="BG17" s="9">
        <v>3.617</v>
      </c>
      <c r="BH17" s="9">
        <v>2.1190000000000002</v>
      </c>
      <c r="BI17" s="9">
        <v>1.498</v>
      </c>
      <c r="BJ17" s="9">
        <v>41.920999999999999</v>
      </c>
      <c r="BK17" s="9">
        <v>24.085999999999999</v>
      </c>
      <c r="BL17" s="9">
        <v>17.835000000000001</v>
      </c>
      <c r="BM17" s="9">
        <v>36.869999999999997</v>
      </c>
      <c r="BN17" s="9">
        <v>21.876000000000001</v>
      </c>
      <c r="BO17" s="9">
        <v>14.994</v>
      </c>
      <c r="BP17" s="9">
        <v>30.175000000000001</v>
      </c>
      <c r="BQ17" s="9">
        <v>18.163</v>
      </c>
      <c r="BR17" s="9">
        <v>12.012</v>
      </c>
      <c r="BS17" s="9">
        <v>6.3639999999999999</v>
      </c>
      <c r="BT17" s="9">
        <v>3.383</v>
      </c>
      <c r="BU17" s="9">
        <v>2.9809999999999999</v>
      </c>
      <c r="BV17" s="9">
        <v>0.33</v>
      </c>
      <c r="BW17" s="9">
        <v>0.33</v>
      </c>
      <c r="BX17" s="9">
        <v>0</v>
      </c>
      <c r="BY17" s="9">
        <v>5.0510000000000002</v>
      </c>
      <c r="BZ17" s="9">
        <v>2.21</v>
      </c>
      <c r="CA17" s="9">
        <v>2.8410000000000002</v>
      </c>
      <c r="CB17" s="9">
        <v>4.08</v>
      </c>
      <c r="CC17" s="9">
        <v>1.6839999999999999</v>
      </c>
      <c r="CD17" s="9">
        <v>2.3959999999999999</v>
      </c>
      <c r="CE17" s="9">
        <v>0.97199999999999998</v>
      </c>
      <c r="CF17" s="9">
        <v>0.52700000000000002</v>
      </c>
      <c r="CG17" s="9">
        <v>0.44500000000000001</v>
      </c>
      <c r="CH17" s="9">
        <v>61.941000000000003</v>
      </c>
      <c r="CI17" s="9">
        <v>34.421999999999997</v>
      </c>
      <c r="CJ17" s="9">
        <v>27.52</v>
      </c>
      <c r="CK17" s="9">
        <v>52.298000000000002</v>
      </c>
      <c r="CL17" s="9">
        <v>31.677</v>
      </c>
      <c r="CM17" s="9">
        <v>20.62</v>
      </c>
      <c r="CN17" s="9">
        <v>43.804000000000002</v>
      </c>
      <c r="CO17" s="9">
        <v>23.92</v>
      </c>
      <c r="CP17" s="9">
        <v>19.884</v>
      </c>
      <c r="CQ17" s="9">
        <v>8.2850000000000001</v>
      </c>
      <c r="CR17" s="9">
        <v>7.5490000000000004</v>
      </c>
      <c r="CS17" s="9">
        <v>0.73599999999999999</v>
      </c>
      <c r="CT17" s="9">
        <v>0.20799999999999999</v>
      </c>
      <c r="CU17" s="9">
        <v>0.20799999999999999</v>
      </c>
      <c r="CV17" s="9">
        <v>0</v>
      </c>
      <c r="CW17" s="9">
        <v>9.6440000000000001</v>
      </c>
      <c r="CX17" s="9">
        <v>2.7440000000000002</v>
      </c>
      <c r="CY17" s="9">
        <v>6.899</v>
      </c>
      <c r="CZ17" s="9">
        <v>9.2200000000000006</v>
      </c>
      <c r="DA17" s="9">
        <v>2.3210000000000002</v>
      </c>
      <c r="DB17" s="9">
        <v>6.899</v>
      </c>
      <c r="DC17" s="9">
        <v>0.42399999999999999</v>
      </c>
      <c r="DD17" s="9">
        <v>0.42399999999999999</v>
      </c>
      <c r="DE17" s="9">
        <v>0</v>
      </c>
      <c r="DF17" s="9">
        <v>37.115000000000002</v>
      </c>
      <c r="DG17" s="9">
        <v>18.481000000000002</v>
      </c>
      <c r="DH17" s="9">
        <v>18.632999999999999</v>
      </c>
      <c r="DI17" s="9">
        <v>29.881</v>
      </c>
      <c r="DJ17" s="9">
        <v>15.67</v>
      </c>
      <c r="DK17" s="9">
        <v>14.211</v>
      </c>
      <c r="DL17" s="9">
        <v>25.652000000000001</v>
      </c>
      <c r="DM17" s="9">
        <v>12.977</v>
      </c>
      <c r="DN17" s="9">
        <v>12.675000000000001</v>
      </c>
      <c r="DO17" s="9">
        <v>4.2290000000000001</v>
      </c>
      <c r="DP17" s="9">
        <v>2.6930000000000001</v>
      </c>
      <c r="DQ17" s="9">
        <v>1.536</v>
      </c>
      <c r="DR17" s="9">
        <v>0</v>
      </c>
      <c r="DS17" s="9">
        <v>0</v>
      </c>
      <c r="DT17" s="9">
        <v>0</v>
      </c>
      <c r="DU17" s="9">
        <v>7.234</v>
      </c>
      <c r="DV17" s="9">
        <v>2.8119999999999998</v>
      </c>
      <c r="DW17" s="9">
        <v>4.4219999999999997</v>
      </c>
      <c r="DX17" s="9">
        <v>6.7670000000000003</v>
      </c>
      <c r="DY17" s="9">
        <v>2.8119999999999998</v>
      </c>
      <c r="DZ17" s="9">
        <v>3.9550000000000001</v>
      </c>
      <c r="EA17" s="9">
        <v>0.46700000000000003</v>
      </c>
      <c r="EB17" s="9">
        <v>0</v>
      </c>
      <c r="EC17" s="9">
        <v>0.46700000000000003</v>
      </c>
      <c r="ED17" s="9">
        <v>35.677</v>
      </c>
      <c r="EE17" s="9">
        <v>22.393999999999998</v>
      </c>
      <c r="EF17" s="9">
        <v>13.282999999999999</v>
      </c>
      <c r="EG17" s="9">
        <v>28.699000000000002</v>
      </c>
      <c r="EH17" s="9">
        <v>18.879000000000001</v>
      </c>
      <c r="EI17" s="9">
        <v>9.8209999999999997</v>
      </c>
      <c r="EJ17" s="9">
        <v>26.393000000000001</v>
      </c>
      <c r="EK17" s="9">
        <v>16.573</v>
      </c>
      <c r="EL17" s="9">
        <v>9.8209999999999997</v>
      </c>
      <c r="EM17" s="9">
        <v>2.306</v>
      </c>
      <c r="EN17" s="9">
        <v>2.306</v>
      </c>
      <c r="EO17" s="9">
        <v>0</v>
      </c>
      <c r="EP17" s="9">
        <v>0</v>
      </c>
      <c r="EQ17" s="9">
        <v>0</v>
      </c>
      <c r="ER17" s="9">
        <v>0</v>
      </c>
      <c r="ES17" s="9">
        <v>6.9779999999999998</v>
      </c>
      <c r="ET17" s="9">
        <v>3.516</v>
      </c>
      <c r="EU17" s="9">
        <v>3.4620000000000002</v>
      </c>
      <c r="EV17" s="9">
        <v>6.9779999999999998</v>
      </c>
      <c r="EW17" s="9">
        <v>3.516</v>
      </c>
      <c r="EX17" s="9">
        <v>3.4620000000000002</v>
      </c>
      <c r="EY17" s="9">
        <v>0</v>
      </c>
      <c r="EZ17" s="9">
        <v>0</v>
      </c>
      <c r="FA17" s="9">
        <v>0</v>
      </c>
      <c r="FB17" s="9">
        <v>217.56200000000001</v>
      </c>
      <c r="FC17" s="9">
        <v>116.428</v>
      </c>
      <c r="FD17" s="9">
        <v>101.134</v>
      </c>
      <c r="FE17" s="9">
        <v>169.38499999999999</v>
      </c>
      <c r="FF17" s="9">
        <v>98.956999999999994</v>
      </c>
      <c r="FG17" s="9">
        <v>70.427999999999997</v>
      </c>
      <c r="FH17" s="9">
        <v>131.178</v>
      </c>
      <c r="FI17" s="9">
        <v>71.504999999999995</v>
      </c>
      <c r="FJ17" s="9">
        <v>59.673999999999999</v>
      </c>
      <c r="FK17" s="9">
        <v>31.715</v>
      </c>
      <c r="FL17" s="9">
        <v>23.359000000000002</v>
      </c>
      <c r="FM17" s="9">
        <v>8.3559999999999999</v>
      </c>
      <c r="FN17" s="9">
        <v>6.4909999999999997</v>
      </c>
      <c r="FO17" s="9">
        <v>4.093</v>
      </c>
      <c r="FP17" s="9">
        <v>2.3980000000000001</v>
      </c>
      <c r="FQ17" s="9">
        <v>48.177</v>
      </c>
      <c r="FR17" s="9">
        <v>17.471</v>
      </c>
      <c r="FS17" s="9">
        <v>30.706</v>
      </c>
      <c r="FT17" s="9">
        <v>43.561999999999998</v>
      </c>
      <c r="FU17" s="9">
        <v>15.509</v>
      </c>
      <c r="FV17" s="9">
        <v>28.053000000000001</v>
      </c>
      <c r="FW17" s="9">
        <v>4.6150000000000002</v>
      </c>
      <c r="FX17" s="9">
        <v>1.962</v>
      </c>
      <c r="FY17" s="9">
        <v>2.653</v>
      </c>
      <c r="FZ17" s="9">
        <v>193.345</v>
      </c>
      <c r="GA17" s="9">
        <v>103.73399999999999</v>
      </c>
      <c r="GB17" s="9">
        <v>89.61</v>
      </c>
      <c r="GC17" s="9">
        <v>148.238</v>
      </c>
      <c r="GD17" s="9">
        <v>87.186999999999998</v>
      </c>
      <c r="GE17" s="9">
        <v>61.051000000000002</v>
      </c>
      <c r="GF17" s="9">
        <v>117.392</v>
      </c>
      <c r="GG17" s="9">
        <v>65.620999999999995</v>
      </c>
      <c r="GH17" s="9">
        <v>51.771000000000001</v>
      </c>
      <c r="GI17" s="9">
        <v>27.204000000000001</v>
      </c>
      <c r="GJ17" s="9">
        <v>19.661000000000001</v>
      </c>
      <c r="GK17" s="9">
        <v>7.5430000000000001</v>
      </c>
      <c r="GL17" s="9">
        <v>3.6419999999999999</v>
      </c>
      <c r="GM17" s="9">
        <v>1.9039999999999999</v>
      </c>
      <c r="GN17" s="9">
        <v>1.7370000000000001</v>
      </c>
      <c r="GO17" s="9">
        <v>45.106999999999999</v>
      </c>
      <c r="GP17" s="9">
        <v>16.547999999999998</v>
      </c>
      <c r="GQ17" s="9">
        <v>28.559000000000001</v>
      </c>
      <c r="GR17" s="9">
        <v>41.951999999999998</v>
      </c>
      <c r="GS17" s="9">
        <v>14.586</v>
      </c>
      <c r="GT17" s="9">
        <v>27.367000000000001</v>
      </c>
      <c r="GU17" s="9">
        <v>3.1539999999999999</v>
      </c>
      <c r="GV17" s="9">
        <v>1.962</v>
      </c>
      <c r="GW17" s="9">
        <v>1.1919999999999999</v>
      </c>
      <c r="GX17" s="9">
        <v>19.742000000000001</v>
      </c>
      <c r="GY17" s="9">
        <v>9.3580000000000005</v>
      </c>
      <c r="GZ17" s="9">
        <v>10.384</v>
      </c>
      <c r="HA17" s="9">
        <v>16.672000000000001</v>
      </c>
      <c r="HB17" s="9">
        <v>8.4350000000000005</v>
      </c>
      <c r="HC17" s="9">
        <v>8.2370000000000001</v>
      </c>
      <c r="HD17" s="9">
        <v>9.9469999999999992</v>
      </c>
      <c r="HE17" s="9">
        <v>3.1840000000000002</v>
      </c>
      <c r="HF17" s="9">
        <v>6.7629999999999999</v>
      </c>
      <c r="HG17" s="9">
        <v>3.875</v>
      </c>
      <c r="HH17" s="9">
        <v>3.0609999999999999</v>
      </c>
      <c r="HI17" s="9">
        <v>0.81299999999999994</v>
      </c>
      <c r="HJ17" s="9">
        <v>2.8490000000000002</v>
      </c>
      <c r="HK17" s="9">
        <v>2.1890000000000001</v>
      </c>
      <c r="HL17" s="9">
        <v>0.66</v>
      </c>
      <c r="HM17" s="9">
        <v>3.0710000000000002</v>
      </c>
      <c r="HN17" s="9">
        <v>0.92300000000000004</v>
      </c>
      <c r="HO17" s="9">
        <v>2.1469999999999998</v>
      </c>
      <c r="HP17" s="9">
        <v>1.61</v>
      </c>
      <c r="HQ17" s="9">
        <v>0.92300000000000004</v>
      </c>
      <c r="HR17" s="9">
        <v>0.68600000000000005</v>
      </c>
      <c r="HS17" s="9">
        <v>1.4610000000000001</v>
      </c>
      <c r="HT17" s="9">
        <v>0</v>
      </c>
      <c r="HU17" s="9">
        <v>1.4610000000000001</v>
      </c>
      <c r="HV17" s="9">
        <v>4.4749999999999996</v>
      </c>
      <c r="HW17" s="9">
        <v>3.3359999999999999</v>
      </c>
      <c r="HX17" s="9">
        <v>1.1399999999999999</v>
      </c>
      <c r="HY17" s="9">
        <v>4.4749999999999996</v>
      </c>
      <c r="HZ17" s="9">
        <v>3.3359999999999999</v>
      </c>
      <c r="IA17" s="9">
        <v>1.1399999999999999</v>
      </c>
      <c r="IB17" s="9">
        <v>3.8380000000000001</v>
      </c>
      <c r="IC17" s="9">
        <v>2.6989999999999998</v>
      </c>
      <c r="ID17" s="9">
        <v>1.1399999999999999</v>
      </c>
      <c r="IE17" s="9">
        <v>0.63700000000000001</v>
      </c>
      <c r="IF17" s="9">
        <v>0.63700000000000001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0</v>
      </c>
      <c r="C11" s="9">
        <v>0</v>
      </c>
      <c r="D11" s="9">
        <v>169.81399999999999</v>
      </c>
      <c r="E11" s="9">
        <v>95.091999999999999</v>
      </c>
      <c r="F11" s="9">
        <v>74.721999999999994</v>
      </c>
      <c r="G11" s="9">
        <v>130.91399999999999</v>
      </c>
      <c r="H11" s="9">
        <v>85.694000000000003</v>
      </c>
      <c r="I11" s="9">
        <v>45.22</v>
      </c>
      <c r="J11" s="9">
        <v>107.343</v>
      </c>
      <c r="K11" s="9">
        <v>67.442999999999998</v>
      </c>
      <c r="L11" s="9">
        <v>39.9</v>
      </c>
      <c r="M11" s="9">
        <v>21.388000000000002</v>
      </c>
      <c r="N11" s="9">
        <v>16.696999999999999</v>
      </c>
      <c r="O11" s="9">
        <v>4.6900000000000004</v>
      </c>
      <c r="P11" s="9">
        <v>2.1829999999999998</v>
      </c>
      <c r="Q11" s="9">
        <v>1.554</v>
      </c>
      <c r="R11" s="9">
        <v>0.629</v>
      </c>
      <c r="S11" s="9">
        <v>38.9</v>
      </c>
      <c r="T11" s="9">
        <v>9.3979999999999997</v>
      </c>
      <c r="U11" s="9">
        <v>29.501999999999999</v>
      </c>
      <c r="V11" s="9">
        <v>33.572000000000003</v>
      </c>
      <c r="W11" s="9">
        <v>8.359</v>
      </c>
      <c r="X11" s="9">
        <v>25.213000000000001</v>
      </c>
      <c r="Y11" s="9">
        <v>5.3280000000000003</v>
      </c>
      <c r="Z11" s="9">
        <v>1.0389999999999999</v>
      </c>
      <c r="AA11" s="9">
        <v>4.2889999999999997</v>
      </c>
      <c r="AB11" s="9">
        <v>20.776</v>
      </c>
      <c r="AC11" s="9">
        <v>10.177</v>
      </c>
      <c r="AD11" s="9">
        <v>10.599</v>
      </c>
      <c r="AE11" s="9">
        <v>11.964</v>
      </c>
      <c r="AF11" s="9">
        <v>8.298</v>
      </c>
      <c r="AG11" s="9">
        <v>3.6669999999999998</v>
      </c>
      <c r="AH11" s="9">
        <v>8.7439999999999998</v>
      </c>
      <c r="AI11" s="9">
        <v>6.2309999999999999</v>
      </c>
      <c r="AJ11" s="9">
        <v>2.5129999999999999</v>
      </c>
      <c r="AK11" s="9">
        <v>1.038</v>
      </c>
      <c r="AL11" s="9">
        <v>0.51300000000000001</v>
      </c>
      <c r="AM11" s="9">
        <v>0.52400000000000002</v>
      </c>
      <c r="AN11" s="9">
        <v>2.1829999999999998</v>
      </c>
      <c r="AO11" s="9">
        <v>1.554</v>
      </c>
      <c r="AP11" s="9">
        <v>0.629</v>
      </c>
      <c r="AQ11" s="9">
        <v>8.8109999999999999</v>
      </c>
      <c r="AR11" s="9">
        <v>1.879</v>
      </c>
      <c r="AS11" s="9">
        <v>6.9320000000000004</v>
      </c>
      <c r="AT11" s="9">
        <v>3.4830000000000001</v>
      </c>
      <c r="AU11" s="9">
        <v>0.84099999999999997</v>
      </c>
      <c r="AV11" s="9">
        <v>2.6429999999999998</v>
      </c>
      <c r="AW11" s="9">
        <v>5.3280000000000003</v>
      </c>
      <c r="AX11" s="9">
        <v>1.0389999999999999</v>
      </c>
      <c r="AY11" s="9">
        <v>4.2889999999999997</v>
      </c>
      <c r="AZ11" s="9">
        <v>94.287999999999997</v>
      </c>
      <c r="BA11" s="9">
        <v>56.298999999999999</v>
      </c>
      <c r="BB11" s="9">
        <v>37.988999999999997</v>
      </c>
      <c r="BC11" s="9">
        <v>77.587999999999994</v>
      </c>
      <c r="BD11" s="9">
        <v>52.863999999999997</v>
      </c>
      <c r="BE11" s="9">
        <v>24.724</v>
      </c>
      <c r="BF11" s="9">
        <v>61.777999999999999</v>
      </c>
      <c r="BG11" s="9">
        <v>40.646000000000001</v>
      </c>
      <c r="BH11" s="9">
        <v>21.132000000000001</v>
      </c>
      <c r="BI11" s="9">
        <v>15.81</v>
      </c>
      <c r="BJ11" s="9">
        <v>12.218</v>
      </c>
      <c r="BK11" s="9">
        <v>3.5920000000000001</v>
      </c>
      <c r="BL11" s="9">
        <v>16.699000000000002</v>
      </c>
      <c r="BM11" s="9">
        <v>3.4350000000000001</v>
      </c>
      <c r="BN11" s="9">
        <v>13.263999999999999</v>
      </c>
      <c r="BO11" s="9">
        <v>16.699000000000002</v>
      </c>
      <c r="BP11" s="9">
        <v>3.4350000000000001</v>
      </c>
      <c r="BQ11" s="9">
        <v>13.263999999999999</v>
      </c>
      <c r="BR11" s="9">
        <v>54.750999999999998</v>
      </c>
      <c r="BS11" s="9">
        <v>28.616</v>
      </c>
      <c r="BT11" s="9">
        <v>26.135000000000002</v>
      </c>
      <c r="BU11" s="9">
        <v>41.360999999999997</v>
      </c>
      <c r="BV11" s="9">
        <v>24.532</v>
      </c>
      <c r="BW11" s="9">
        <v>16.829000000000001</v>
      </c>
      <c r="BX11" s="9">
        <v>36.822000000000003</v>
      </c>
      <c r="BY11" s="9">
        <v>20.567</v>
      </c>
      <c r="BZ11" s="9">
        <v>16.254999999999999</v>
      </c>
      <c r="CA11" s="9">
        <v>4.5389999999999997</v>
      </c>
      <c r="CB11" s="9">
        <v>3.9649999999999999</v>
      </c>
      <c r="CC11" s="9">
        <v>0.57399999999999995</v>
      </c>
      <c r="CD11" s="9">
        <v>13.388999999999999</v>
      </c>
      <c r="CE11" s="9">
        <v>4.0839999999999996</v>
      </c>
      <c r="CF11" s="9">
        <v>9.3059999999999992</v>
      </c>
      <c r="CG11" s="9">
        <v>13.388999999999999</v>
      </c>
      <c r="CH11" s="9">
        <v>4.0839999999999996</v>
      </c>
      <c r="CI11" s="9">
        <v>9.3059999999999992</v>
      </c>
      <c r="CJ11" s="9">
        <v>0.98699999999999999</v>
      </c>
      <c r="CK11" s="9">
        <v>0.45500000000000002</v>
      </c>
      <c r="CL11" s="9">
        <v>0.53300000000000003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0.98699999999999999</v>
      </c>
      <c r="CZ11" s="9">
        <v>0.45500000000000002</v>
      </c>
      <c r="DA11" s="9">
        <v>0.53300000000000003</v>
      </c>
      <c r="DB11" s="9">
        <v>0.98699999999999999</v>
      </c>
      <c r="DC11" s="9">
        <v>0.45500000000000002</v>
      </c>
      <c r="DD11" s="9">
        <v>0.53300000000000003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0.98699999999999999</v>
      </c>
      <c r="EG11" s="9">
        <v>0.45500000000000002</v>
      </c>
      <c r="EH11" s="9">
        <v>0.53300000000000003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0.98699999999999999</v>
      </c>
      <c r="ES11" s="9">
        <v>0.45500000000000002</v>
      </c>
      <c r="ET11" s="9">
        <v>0.53300000000000003</v>
      </c>
      <c r="EU11" s="9">
        <v>0.98699999999999999</v>
      </c>
      <c r="EV11" s="9">
        <v>0.45500000000000002</v>
      </c>
      <c r="EW11" s="9">
        <v>0.53300000000000003</v>
      </c>
      <c r="EX11" s="9">
        <v>108.37</v>
      </c>
      <c r="EY11" s="9">
        <v>59.752000000000002</v>
      </c>
      <c r="EZ11" s="9">
        <v>48.618000000000002</v>
      </c>
      <c r="FA11" s="9">
        <v>81.19</v>
      </c>
      <c r="FB11" s="9">
        <v>54.06</v>
      </c>
      <c r="FC11" s="9">
        <v>27.13</v>
      </c>
      <c r="FD11" s="9">
        <v>63.276000000000003</v>
      </c>
      <c r="FE11" s="9">
        <v>40.771999999999998</v>
      </c>
      <c r="FF11" s="9">
        <v>22.504000000000001</v>
      </c>
      <c r="FG11" s="9">
        <v>15.92</v>
      </c>
      <c r="FH11" s="9">
        <v>11.734</v>
      </c>
      <c r="FI11" s="9">
        <v>4.1859999999999999</v>
      </c>
      <c r="FJ11" s="9">
        <v>1.994</v>
      </c>
      <c r="FK11" s="9">
        <v>1.554</v>
      </c>
      <c r="FL11" s="9">
        <v>0.44</v>
      </c>
      <c r="FM11" s="9">
        <v>27.18</v>
      </c>
      <c r="FN11" s="9">
        <v>5.6920000000000002</v>
      </c>
      <c r="FO11" s="9">
        <v>21.488</v>
      </c>
      <c r="FP11" s="9">
        <v>22.096</v>
      </c>
      <c r="FQ11" s="9">
        <v>4.6529999999999996</v>
      </c>
      <c r="FR11" s="9">
        <v>17.442</v>
      </c>
      <c r="FS11" s="9">
        <v>5.0839999999999996</v>
      </c>
      <c r="FT11" s="9">
        <v>1.0389999999999999</v>
      </c>
      <c r="FU11" s="9">
        <v>4.0460000000000003</v>
      </c>
      <c r="FV11" s="9">
        <v>30.123999999999999</v>
      </c>
      <c r="FW11" s="9">
        <v>12.17</v>
      </c>
      <c r="FX11" s="9">
        <v>17.954000000000001</v>
      </c>
      <c r="FY11" s="9">
        <v>19.459</v>
      </c>
      <c r="FZ11" s="9">
        <v>8.74</v>
      </c>
      <c r="GA11" s="9">
        <v>10.718999999999999</v>
      </c>
      <c r="GB11" s="9">
        <v>15.368</v>
      </c>
      <c r="GC11" s="9">
        <v>6.4880000000000004</v>
      </c>
      <c r="GD11" s="9">
        <v>8.8800000000000008</v>
      </c>
      <c r="GE11" s="9">
        <v>3.6509999999999998</v>
      </c>
      <c r="GF11" s="9">
        <v>2.2519999999999998</v>
      </c>
      <c r="GG11" s="9">
        <v>1.399</v>
      </c>
      <c r="GH11" s="9">
        <v>0.44</v>
      </c>
      <c r="GI11" s="9">
        <v>0</v>
      </c>
      <c r="GJ11" s="9">
        <v>0.44</v>
      </c>
      <c r="GK11" s="9">
        <v>10.664999999999999</v>
      </c>
      <c r="GL11" s="9">
        <v>3.43</v>
      </c>
      <c r="GM11" s="9">
        <v>7.2350000000000003</v>
      </c>
      <c r="GN11" s="9">
        <v>7.4489999999999998</v>
      </c>
      <c r="GO11" s="9">
        <v>2.8439999999999999</v>
      </c>
      <c r="GP11" s="9">
        <v>4.6040000000000001</v>
      </c>
      <c r="GQ11" s="9">
        <v>3.2160000000000002</v>
      </c>
      <c r="GR11" s="9">
        <v>0.58599999999999997</v>
      </c>
      <c r="GS11" s="9">
        <v>2.63</v>
      </c>
      <c r="GT11" s="9">
        <v>39.292999999999999</v>
      </c>
      <c r="GU11" s="9">
        <v>20.911999999999999</v>
      </c>
      <c r="GV11" s="9">
        <v>18.38</v>
      </c>
      <c r="GW11" s="9">
        <v>28.779</v>
      </c>
      <c r="GX11" s="9">
        <v>19.495000000000001</v>
      </c>
      <c r="GY11" s="9">
        <v>9.2840000000000007</v>
      </c>
      <c r="GZ11" s="9">
        <v>20.954999999999998</v>
      </c>
      <c r="HA11" s="9">
        <v>13.805999999999999</v>
      </c>
      <c r="HB11" s="9">
        <v>7.149</v>
      </c>
      <c r="HC11" s="9">
        <v>6.9340000000000002</v>
      </c>
      <c r="HD11" s="9">
        <v>4.7990000000000004</v>
      </c>
      <c r="HE11" s="9">
        <v>2.1349999999999998</v>
      </c>
      <c r="HF11" s="9">
        <v>0.89</v>
      </c>
      <c r="HG11" s="9">
        <v>0.89</v>
      </c>
      <c r="HH11" s="9">
        <v>0</v>
      </c>
      <c r="HI11" s="9">
        <v>10.513999999999999</v>
      </c>
      <c r="HJ11" s="9">
        <v>1.417</v>
      </c>
      <c r="HK11" s="9">
        <v>9.0960000000000001</v>
      </c>
      <c r="HL11" s="9">
        <v>9.2569999999999997</v>
      </c>
      <c r="HM11" s="9">
        <v>0.96399999999999997</v>
      </c>
      <c r="HN11" s="9">
        <v>8.2929999999999993</v>
      </c>
      <c r="HO11" s="9">
        <v>1.2569999999999999</v>
      </c>
      <c r="HP11" s="9">
        <v>0.45300000000000001</v>
      </c>
      <c r="HQ11" s="9">
        <v>0.80400000000000005</v>
      </c>
      <c r="HR11" s="9">
        <v>21.463000000000001</v>
      </c>
      <c r="HS11" s="9">
        <v>16.009</v>
      </c>
      <c r="HT11" s="9">
        <v>5.4539999999999997</v>
      </c>
      <c r="HU11" s="9">
        <v>18.783000000000001</v>
      </c>
      <c r="HV11" s="9">
        <v>15.439</v>
      </c>
      <c r="HW11" s="9">
        <v>3.3439999999999999</v>
      </c>
      <c r="HX11" s="9">
        <v>14.029</v>
      </c>
      <c r="HY11" s="9">
        <v>10.945</v>
      </c>
      <c r="HZ11" s="9">
        <v>3.0840000000000001</v>
      </c>
      <c r="IA11" s="9">
        <v>4.09</v>
      </c>
      <c r="IB11" s="9">
        <v>3.83</v>
      </c>
      <c r="IC11" s="9">
        <v>0.26</v>
      </c>
      <c r="ID11" s="9">
        <v>0.66400000000000003</v>
      </c>
      <c r="IE11" s="9">
        <v>0.66400000000000003</v>
      </c>
      <c r="IF11" s="9">
        <v>0</v>
      </c>
      <c r="IG11" s="9">
        <v>2.6789999999999998</v>
      </c>
      <c r="IH11" s="9">
        <v>0.56999999999999995</v>
      </c>
      <c r="II11" s="9">
        <v>2.109</v>
      </c>
      <c r="IJ11" s="9">
        <v>2.0680000000000001</v>
      </c>
      <c r="IK11" s="9">
        <v>0.56999999999999995</v>
      </c>
      <c r="IL11" s="9">
        <v>1.498</v>
      </c>
      <c r="IM11" s="9">
        <v>0.61199999999999999</v>
      </c>
      <c r="IN11" s="9">
        <v>0</v>
      </c>
      <c r="IO11" s="9">
        <v>0.61199999999999999</v>
      </c>
      <c r="IP11" s="9">
        <v>17.491</v>
      </c>
      <c r="IQ11" s="9">
        <v>10.661</v>
      </c>
    </row>
    <row r="12" spans="1:251">
      <c r="A12" s="10">
        <v>42401</v>
      </c>
      <c r="B12" s="9">
        <v>0</v>
      </c>
      <c r="C12" s="9">
        <v>0</v>
      </c>
      <c r="D12" s="9">
        <v>173.642</v>
      </c>
      <c r="E12" s="9">
        <v>95.105999999999995</v>
      </c>
      <c r="F12" s="9">
        <v>78.536000000000001</v>
      </c>
      <c r="G12" s="9">
        <v>138.749</v>
      </c>
      <c r="H12" s="9">
        <v>85.021000000000001</v>
      </c>
      <c r="I12" s="9">
        <v>53.726999999999997</v>
      </c>
      <c r="J12" s="9">
        <v>110.461</v>
      </c>
      <c r="K12" s="9">
        <v>66.741</v>
      </c>
      <c r="L12" s="9">
        <v>43.72</v>
      </c>
      <c r="M12" s="9">
        <v>25.302</v>
      </c>
      <c r="N12" s="9">
        <v>16.91</v>
      </c>
      <c r="O12" s="9">
        <v>8.3930000000000007</v>
      </c>
      <c r="P12" s="9">
        <v>2.9860000000000002</v>
      </c>
      <c r="Q12" s="9">
        <v>1.371</v>
      </c>
      <c r="R12" s="9">
        <v>1.615</v>
      </c>
      <c r="S12" s="9">
        <v>34.893000000000001</v>
      </c>
      <c r="T12" s="9">
        <v>10.085000000000001</v>
      </c>
      <c r="U12" s="9">
        <v>24.808</v>
      </c>
      <c r="V12" s="9">
        <v>30.859000000000002</v>
      </c>
      <c r="W12" s="9">
        <v>9.5389999999999997</v>
      </c>
      <c r="X12" s="9">
        <v>21.32</v>
      </c>
      <c r="Y12" s="9">
        <v>4.0339999999999998</v>
      </c>
      <c r="Z12" s="9">
        <v>0.54600000000000004</v>
      </c>
      <c r="AA12" s="9">
        <v>3.4889999999999999</v>
      </c>
      <c r="AB12" s="9">
        <v>23.704000000000001</v>
      </c>
      <c r="AC12" s="9">
        <v>10.566000000000001</v>
      </c>
      <c r="AD12" s="9">
        <v>13.138</v>
      </c>
      <c r="AE12" s="9">
        <v>16.440999999999999</v>
      </c>
      <c r="AF12" s="9">
        <v>9.0969999999999995</v>
      </c>
      <c r="AG12" s="9">
        <v>7.3440000000000003</v>
      </c>
      <c r="AH12" s="9">
        <v>11.102</v>
      </c>
      <c r="AI12" s="9">
        <v>5.9279999999999999</v>
      </c>
      <c r="AJ12" s="9">
        <v>5.1740000000000004</v>
      </c>
      <c r="AK12" s="9">
        <v>2.3540000000000001</v>
      </c>
      <c r="AL12" s="9">
        <v>1.7989999999999999</v>
      </c>
      <c r="AM12" s="9">
        <v>0.55500000000000005</v>
      </c>
      <c r="AN12" s="9">
        <v>2.9860000000000002</v>
      </c>
      <c r="AO12" s="9">
        <v>1.371</v>
      </c>
      <c r="AP12" s="9">
        <v>1.615</v>
      </c>
      <c r="AQ12" s="9">
        <v>7.2629999999999999</v>
      </c>
      <c r="AR12" s="9">
        <v>1.468</v>
      </c>
      <c r="AS12" s="9">
        <v>5.7939999999999996</v>
      </c>
      <c r="AT12" s="9">
        <v>3.2290000000000001</v>
      </c>
      <c r="AU12" s="9">
        <v>0.92300000000000004</v>
      </c>
      <c r="AV12" s="9">
        <v>2.306</v>
      </c>
      <c r="AW12" s="9">
        <v>4.0339999999999998</v>
      </c>
      <c r="AX12" s="9">
        <v>0.54600000000000004</v>
      </c>
      <c r="AY12" s="9">
        <v>3.4889999999999999</v>
      </c>
      <c r="AZ12" s="9">
        <v>103.752</v>
      </c>
      <c r="BA12" s="9">
        <v>60.746000000000002</v>
      </c>
      <c r="BB12" s="9">
        <v>43.006</v>
      </c>
      <c r="BC12" s="9">
        <v>86.909000000000006</v>
      </c>
      <c r="BD12" s="9">
        <v>55.212000000000003</v>
      </c>
      <c r="BE12" s="9">
        <v>31.696000000000002</v>
      </c>
      <c r="BF12" s="9">
        <v>68.02</v>
      </c>
      <c r="BG12" s="9">
        <v>43.220999999999997</v>
      </c>
      <c r="BH12" s="9">
        <v>24.8</v>
      </c>
      <c r="BI12" s="9">
        <v>18.888000000000002</v>
      </c>
      <c r="BJ12" s="9">
        <v>11.991</v>
      </c>
      <c r="BK12" s="9">
        <v>6.8970000000000002</v>
      </c>
      <c r="BL12" s="9">
        <v>16.844000000000001</v>
      </c>
      <c r="BM12" s="9">
        <v>5.5339999999999998</v>
      </c>
      <c r="BN12" s="9">
        <v>11.31</v>
      </c>
      <c r="BO12" s="9">
        <v>16.844000000000001</v>
      </c>
      <c r="BP12" s="9">
        <v>5.5339999999999998</v>
      </c>
      <c r="BQ12" s="9">
        <v>11.31</v>
      </c>
      <c r="BR12" s="9">
        <v>46.185000000000002</v>
      </c>
      <c r="BS12" s="9">
        <v>23.794</v>
      </c>
      <c r="BT12" s="9">
        <v>22.390999999999998</v>
      </c>
      <c r="BU12" s="9">
        <v>35.399000000000001</v>
      </c>
      <c r="BV12" s="9">
        <v>20.712</v>
      </c>
      <c r="BW12" s="9">
        <v>14.686999999999999</v>
      </c>
      <c r="BX12" s="9">
        <v>31.338000000000001</v>
      </c>
      <c r="BY12" s="9">
        <v>17.591999999999999</v>
      </c>
      <c r="BZ12" s="9">
        <v>13.746</v>
      </c>
      <c r="CA12" s="9">
        <v>4.0609999999999999</v>
      </c>
      <c r="CB12" s="9">
        <v>3.12</v>
      </c>
      <c r="CC12" s="9">
        <v>0.94099999999999995</v>
      </c>
      <c r="CD12" s="9">
        <v>10.786</v>
      </c>
      <c r="CE12" s="9">
        <v>3.0830000000000002</v>
      </c>
      <c r="CF12" s="9">
        <v>7.7039999999999997</v>
      </c>
      <c r="CG12" s="9">
        <v>10.786</v>
      </c>
      <c r="CH12" s="9">
        <v>3.0830000000000002</v>
      </c>
      <c r="CI12" s="9">
        <v>7.7039999999999997</v>
      </c>
      <c r="CJ12" s="9">
        <v>5.984</v>
      </c>
      <c r="CK12" s="9">
        <v>2.4769999999999999</v>
      </c>
      <c r="CL12" s="9">
        <v>3.508</v>
      </c>
      <c r="CM12" s="9">
        <v>4.7930000000000001</v>
      </c>
      <c r="CN12" s="9">
        <v>2.4769999999999999</v>
      </c>
      <c r="CO12" s="9">
        <v>2.3159999999999998</v>
      </c>
      <c r="CP12" s="9">
        <v>4.2629999999999999</v>
      </c>
      <c r="CQ12" s="9">
        <v>1.946</v>
      </c>
      <c r="CR12" s="9">
        <v>2.3159999999999998</v>
      </c>
      <c r="CS12" s="9">
        <v>0</v>
      </c>
      <c r="CT12" s="9">
        <v>0</v>
      </c>
      <c r="CU12" s="9">
        <v>0</v>
      </c>
      <c r="CV12" s="9">
        <v>0.53</v>
      </c>
      <c r="CW12" s="9">
        <v>0.53</v>
      </c>
      <c r="CX12" s="9">
        <v>0</v>
      </c>
      <c r="CY12" s="9">
        <v>1.1910000000000001</v>
      </c>
      <c r="CZ12" s="9">
        <v>0</v>
      </c>
      <c r="DA12" s="9">
        <v>1.1910000000000001</v>
      </c>
      <c r="DB12" s="9">
        <v>1.1910000000000001</v>
      </c>
      <c r="DC12" s="9">
        <v>0</v>
      </c>
      <c r="DD12" s="9">
        <v>1.1910000000000001</v>
      </c>
      <c r="DE12" s="9">
        <v>0</v>
      </c>
      <c r="DF12" s="9">
        <v>0</v>
      </c>
      <c r="DG12" s="9">
        <v>0</v>
      </c>
      <c r="DH12" s="9">
        <v>0.53</v>
      </c>
      <c r="DI12" s="9">
        <v>0.53</v>
      </c>
      <c r="DJ12" s="9">
        <v>0</v>
      </c>
      <c r="DK12" s="9">
        <v>0.53</v>
      </c>
      <c r="DL12" s="9">
        <v>0.53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0.53</v>
      </c>
      <c r="DU12" s="9">
        <v>0.53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5.4539999999999997</v>
      </c>
      <c r="EG12" s="9">
        <v>1.946</v>
      </c>
      <c r="EH12" s="9">
        <v>3.508</v>
      </c>
      <c r="EI12" s="9">
        <v>4.2629999999999999</v>
      </c>
      <c r="EJ12" s="9">
        <v>1.946</v>
      </c>
      <c r="EK12" s="9">
        <v>2.3159999999999998</v>
      </c>
      <c r="EL12" s="9">
        <v>4.2629999999999999</v>
      </c>
      <c r="EM12" s="9">
        <v>1.946</v>
      </c>
      <c r="EN12" s="9">
        <v>2.3159999999999998</v>
      </c>
      <c r="EO12" s="9">
        <v>0</v>
      </c>
      <c r="EP12" s="9">
        <v>0</v>
      </c>
      <c r="EQ12" s="9">
        <v>0</v>
      </c>
      <c r="ER12" s="9">
        <v>1.1910000000000001</v>
      </c>
      <c r="ES12" s="9">
        <v>0</v>
      </c>
      <c r="ET12" s="9">
        <v>1.1910000000000001</v>
      </c>
      <c r="EU12" s="9">
        <v>1.1910000000000001</v>
      </c>
      <c r="EV12" s="9">
        <v>0</v>
      </c>
      <c r="EW12" s="9">
        <v>1.1910000000000001</v>
      </c>
      <c r="EX12" s="9">
        <v>117.62</v>
      </c>
      <c r="EY12" s="9">
        <v>60.39</v>
      </c>
      <c r="EZ12" s="9">
        <v>57.23</v>
      </c>
      <c r="FA12" s="9">
        <v>92.557000000000002</v>
      </c>
      <c r="FB12" s="9">
        <v>54.134999999999998</v>
      </c>
      <c r="FC12" s="9">
        <v>38.421999999999997</v>
      </c>
      <c r="FD12" s="9">
        <v>70.415000000000006</v>
      </c>
      <c r="FE12" s="9">
        <v>40.578000000000003</v>
      </c>
      <c r="FF12" s="9">
        <v>29.837</v>
      </c>
      <c r="FG12" s="9">
        <v>18.687999999999999</v>
      </c>
      <c r="FH12" s="9">
        <v>11.656000000000001</v>
      </c>
      <c r="FI12" s="9">
        <v>7.032</v>
      </c>
      <c r="FJ12" s="9">
        <v>3.4540000000000002</v>
      </c>
      <c r="FK12" s="9">
        <v>1.901</v>
      </c>
      <c r="FL12" s="9">
        <v>1.5529999999999999</v>
      </c>
      <c r="FM12" s="9">
        <v>25.062999999999999</v>
      </c>
      <c r="FN12" s="9">
        <v>6.2549999999999999</v>
      </c>
      <c r="FO12" s="9">
        <v>18.808</v>
      </c>
      <c r="FP12" s="9">
        <v>21.027999999999999</v>
      </c>
      <c r="FQ12" s="9">
        <v>5.7089999999999996</v>
      </c>
      <c r="FR12" s="9">
        <v>15.319000000000001</v>
      </c>
      <c r="FS12" s="9">
        <v>4.0339999999999998</v>
      </c>
      <c r="FT12" s="9">
        <v>0.54600000000000004</v>
      </c>
      <c r="FU12" s="9">
        <v>3.4889999999999999</v>
      </c>
      <c r="FV12" s="9">
        <v>32.555999999999997</v>
      </c>
      <c r="FW12" s="9">
        <v>15.29</v>
      </c>
      <c r="FX12" s="9">
        <v>17.265999999999998</v>
      </c>
      <c r="FY12" s="9">
        <v>22.733000000000001</v>
      </c>
      <c r="FZ12" s="9">
        <v>13.395</v>
      </c>
      <c r="GA12" s="9">
        <v>9.3379999999999992</v>
      </c>
      <c r="GB12" s="9">
        <v>14.768000000000001</v>
      </c>
      <c r="GC12" s="9">
        <v>8.2940000000000005</v>
      </c>
      <c r="GD12" s="9">
        <v>6.4740000000000002</v>
      </c>
      <c r="GE12" s="9">
        <v>5.2939999999999996</v>
      </c>
      <c r="GF12" s="9">
        <v>3.4489999999999998</v>
      </c>
      <c r="GG12" s="9">
        <v>1.845</v>
      </c>
      <c r="GH12" s="9">
        <v>2.6709999999999998</v>
      </c>
      <c r="GI12" s="9">
        <v>1.651</v>
      </c>
      <c r="GJ12" s="9">
        <v>1.02</v>
      </c>
      <c r="GK12" s="9">
        <v>9.8230000000000004</v>
      </c>
      <c r="GL12" s="9">
        <v>1.895</v>
      </c>
      <c r="GM12" s="9">
        <v>7.9279999999999999</v>
      </c>
      <c r="GN12" s="9">
        <v>7.7560000000000002</v>
      </c>
      <c r="GO12" s="9">
        <v>1.8049999999999999</v>
      </c>
      <c r="GP12" s="9">
        <v>5.952</v>
      </c>
      <c r="GQ12" s="9">
        <v>2.0659999999999998</v>
      </c>
      <c r="GR12" s="9">
        <v>0.09</v>
      </c>
      <c r="GS12" s="9">
        <v>1.976</v>
      </c>
      <c r="GT12" s="9">
        <v>37.085000000000001</v>
      </c>
      <c r="GU12" s="9">
        <v>19.138000000000002</v>
      </c>
      <c r="GV12" s="9">
        <v>17.946000000000002</v>
      </c>
      <c r="GW12" s="9">
        <v>30.120999999999999</v>
      </c>
      <c r="GX12" s="9">
        <v>16.515000000000001</v>
      </c>
      <c r="GY12" s="9">
        <v>13.606</v>
      </c>
      <c r="GZ12" s="9">
        <v>23.963000000000001</v>
      </c>
      <c r="HA12" s="9">
        <v>13.411</v>
      </c>
      <c r="HB12" s="9">
        <v>10.552</v>
      </c>
      <c r="HC12" s="9">
        <v>5.6239999999999997</v>
      </c>
      <c r="HD12" s="9">
        <v>3.1030000000000002</v>
      </c>
      <c r="HE12" s="9">
        <v>2.5209999999999999</v>
      </c>
      <c r="HF12" s="9">
        <v>0.53400000000000003</v>
      </c>
      <c r="HG12" s="9">
        <v>0</v>
      </c>
      <c r="HH12" s="9">
        <v>0.53400000000000003</v>
      </c>
      <c r="HI12" s="9">
        <v>6.9640000000000004</v>
      </c>
      <c r="HJ12" s="9">
        <v>2.6240000000000001</v>
      </c>
      <c r="HK12" s="9">
        <v>4.34</v>
      </c>
      <c r="HL12" s="9">
        <v>5.452</v>
      </c>
      <c r="HM12" s="9">
        <v>2.6240000000000001</v>
      </c>
      <c r="HN12" s="9">
        <v>2.8279999999999998</v>
      </c>
      <c r="HO12" s="9">
        <v>1.512</v>
      </c>
      <c r="HP12" s="9">
        <v>0</v>
      </c>
      <c r="HQ12" s="9">
        <v>1.512</v>
      </c>
      <c r="HR12" s="9">
        <v>24.622</v>
      </c>
      <c r="HS12" s="9">
        <v>13.64</v>
      </c>
      <c r="HT12" s="9">
        <v>10.981999999999999</v>
      </c>
      <c r="HU12" s="9">
        <v>19.858000000000001</v>
      </c>
      <c r="HV12" s="9">
        <v>12.406000000000001</v>
      </c>
      <c r="HW12" s="9">
        <v>7.452</v>
      </c>
      <c r="HX12" s="9">
        <v>16.440000000000001</v>
      </c>
      <c r="HY12" s="9">
        <v>10.068</v>
      </c>
      <c r="HZ12" s="9">
        <v>6.3719999999999999</v>
      </c>
      <c r="IA12" s="9">
        <v>3.1680000000000001</v>
      </c>
      <c r="IB12" s="9">
        <v>2.0880000000000001</v>
      </c>
      <c r="IC12" s="9">
        <v>1.08</v>
      </c>
      <c r="ID12" s="9">
        <v>0.25</v>
      </c>
      <c r="IE12" s="9">
        <v>0.25</v>
      </c>
      <c r="IF12" s="9">
        <v>0</v>
      </c>
      <c r="IG12" s="9">
        <v>4.7649999999999997</v>
      </c>
      <c r="IH12" s="9">
        <v>1.2350000000000001</v>
      </c>
      <c r="II12" s="9">
        <v>3.53</v>
      </c>
      <c r="IJ12" s="9">
        <v>4.3090000000000002</v>
      </c>
      <c r="IK12" s="9">
        <v>0.77900000000000003</v>
      </c>
      <c r="IL12" s="9">
        <v>3.53</v>
      </c>
      <c r="IM12" s="9">
        <v>0.45600000000000002</v>
      </c>
      <c r="IN12" s="9">
        <v>0.45600000000000002</v>
      </c>
      <c r="IO12" s="9">
        <v>0</v>
      </c>
      <c r="IP12" s="9">
        <v>23.356999999999999</v>
      </c>
      <c r="IQ12" s="9">
        <v>12.321999999999999</v>
      </c>
    </row>
    <row r="13" spans="1:251">
      <c r="A13" s="10">
        <v>42767</v>
      </c>
      <c r="B13" s="9">
        <v>0</v>
      </c>
      <c r="C13" s="9">
        <v>0.70599999999999996</v>
      </c>
      <c r="D13" s="9">
        <v>180.77099999999999</v>
      </c>
      <c r="E13" s="9">
        <v>93.210999999999999</v>
      </c>
      <c r="F13" s="9">
        <v>87.56</v>
      </c>
      <c r="G13" s="9">
        <v>138.18799999999999</v>
      </c>
      <c r="H13" s="9">
        <v>78.596999999999994</v>
      </c>
      <c r="I13" s="9">
        <v>59.591000000000001</v>
      </c>
      <c r="J13" s="9">
        <v>115.96299999999999</v>
      </c>
      <c r="K13" s="9">
        <v>63.372</v>
      </c>
      <c r="L13" s="9">
        <v>52.591000000000001</v>
      </c>
      <c r="M13" s="9">
        <v>21.22</v>
      </c>
      <c r="N13" s="9">
        <v>14.378</v>
      </c>
      <c r="O13" s="9">
        <v>6.8419999999999996</v>
      </c>
      <c r="P13" s="9">
        <v>1.0049999999999999</v>
      </c>
      <c r="Q13" s="9">
        <v>0.84699999999999998</v>
      </c>
      <c r="R13" s="9">
        <v>0.158</v>
      </c>
      <c r="S13" s="9">
        <v>42.582999999999998</v>
      </c>
      <c r="T13" s="9">
        <v>14.614000000000001</v>
      </c>
      <c r="U13" s="9">
        <v>27.969000000000001</v>
      </c>
      <c r="V13" s="9">
        <v>35.093000000000004</v>
      </c>
      <c r="W13" s="9">
        <v>12.212</v>
      </c>
      <c r="X13" s="9">
        <v>22.881</v>
      </c>
      <c r="Y13" s="9">
        <v>7.49</v>
      </c>
      <c r="Z13" s="9">
        <v>2.4009999999999998</v>
      </c>
      <c r="AA13" s="9">
        <v>5.0890000000000004</v>
      </c>
      <c r="AB13" s="9">
        <v>25.15</v>
      </c>
      <c r="AC13" s="9">
        <v>10.785</v>
      </c>
      <c r="AD13" s="9">
        <v>14.365</v>
      </c>
      <c r="AE13" s="9">
        <v>12.305</v>
      </c>
      <c r="AF13" s="9">
        <v>6.6870000000000003</v>
      </c>
      <c r="AG13" s="9">
        <v>5.617</v>
      </c>
      <c r="AH13" s="9">
        <v>9.4809999999999999</v>
      </c>
      <c r="AI13" s="9">
        <v>4.8659999999999997</v>
      </c>
      <c r="AJ13" s="9">
        <v>4.6150000000000002</v>
      </c>
      <c r="AK13" s="9">
        <v>1.8180000000000001</v>
      </c>
      <c r="AL13" s="9">
        <v>0.97399999999999998</v>
      </c>
      <c r="AM13" s="9">
        <v>0.84399999999999997</v>
      </c>
      <c r="AN13" s="9">
        <v>1.0049999999999999</v>
      </c>
      <c r="AO13" s="9">
        <v>0.84699999999999998</v>
      </c>
      <c r="AP13" s="9">
        <v>0.158</v>
      </c>
      <c r="AQ13" s="9">
        <v>12.846</v>
      </c>
      <c r="AR13" s="9">
        <v>4.0979999999999999</v>
      </c>
      <c r="AS13" s="9">
        <v>8.7479999999999993</v>
      </c>
      <c r="AT13" s="9">
        <v>5.3559999999999999</v>
      </c>
      <c r="AU13" s="9">
        <v>1.696</v>
      </c>
      <c r="AV13" s="9">
        <v>3.6589999999999998</v>
      </c>
      <c r="AW13" s="9">
        <v>7.49</v>
      </c>
      <c r="AX13" s="9">
        <v>2.4009999999999998</v>
      </c>
      <c r="AY13" s="9">
        <v>5.0890000000000004</v>
      </c>
      <c r="AZ13" s="9">
        <v>97.048000000000002</v>
      </c>
      <c r="BA13" s="9">
        <v>54.314999999999998</v>
      </c>
      <c r="BB13" s="9">
        <v>42.732999999999997</v>
      </c>
      <c r="BC13" s="9">
        <v>81.494</v>
      </c>
      <c r="BD13" s="9">
        <v>48.043999999999997</v>
      </c>
      <c r="BE13" s="9">
        <v>33.450000000000003</v>
      </c>
      <c r="BF13" s="9">
        <v>64.096000000000004</v>
      </c>
      <c r="BG13" s="9">
        <v>35.512999999999998</v>
      </c>
      <c r="BH13" s="9">
        <v>28.582999999999998</v>
      </c>
      <c r="BI13" s="9">
        <v>17.398</v>
      </c>
      <c r="BJ13" s="9">
        <v>12.531000000000001</v>
      </c>
      <c r="BK13" s="9">
        <v>4.867</v>
      </c>
      <c r="BL13" s="9">
        <v>15.554</v>
      </c>
      <c r="BM13" s="9">
        <v>6.2709999999999999</v>
      </c>
      <c r="BN13" s="9">
        <v>9.2829999999999995</v>
      </c>
      <c r="BO13" s="9">
        <v>15.554</v>
      </c>
      <c r="BP13" s="9">
        <v>6.2709999999999999</v>
      </c>
      <c r="BQ13" s="9">
        <v>9.2829999999999995</v>
      </c>
      <c r="BR13" s="9">
        <v>58.572000000000003</v>
      </c>
      <c r="BS13" s="9">
        <v>28.11</v>
      </c>
      <c r="BT13" s="9">
        <v>30.462</v>
      </c>
      <c r="BU13" s="9">
        <v>44.389000000000003</v>
      </c>
      <c r="BV13" s="9">
        <v>23.864999999999998</v>
      </c>
      <c r="BW13" s="9">
        <v>20.524000000000001</v>
      </c>
      <c r="BX13" s="9">
        <v>42.386000000000003</v>
      </c>
      <c r="BY13" s="9">
        <v>22.992999999999999</v>
      </c>
      <c r="BZ13" s="9">
        <v>19.393000000000001</v>
      </c>
      <c r="CA13" s="9">
        <v>2.0030000000000001</v>
      </c>
      <c r="CB13" s="9">
        <v>0.872</v>
      </c>
      <c r="CC13" s="9">
        <v>1.131</v>
      </c>
      <c r="CD13" s="9">
        <v>14.183</v>
      </c>
      <c r="CE13" s="9">
        <v>4.2450000000000001</v>
      </c>
      <c r="CF13" s="9">
        <v>9.9380000000000006</v>
      </c>
      <c r="CG13" s="9">
        <v>14.183</v>
      </c>
      <c r="CH13" s="9">
        <v>4.2450000000000001</v>
      </c>
      <c r="CI13" s="9">
        <v>9.9380000000000006</v>
      </c>
      <c r="CJ13" s="9">
        <v>4.0490000000000004</v>
      </c>
      <c r="CK13" s="9">
        <v>2.1850000000000001</v>
      </c>
      <c r="CL13" s="9">
        <v>1.8640000000000001</v>
      </c>
      <c r="CM13" s="9">
        <v>4.0490000000000004</v>
      </c>
      <c r="CN13" s="9">
        <v>2.1850000000000001</v>
      </c>
      <c r="CO13" s="9">
        <v>1.8640000000000001</v>
      </c>
      <c r="CP13" s="9">
        <v>2.9209999999999998</v>
      </c>
      <c r="CQ13" s="9">
        <v>1.0569999999999999</v>
      </c>
      <c r="CR13" s="9">
        <v>1.8640000000000001</v>
      </c>
      <c r="CS13" s="9">
        <v>1.127</v>
      </c>
      <c r="CT13" s="9">
        <v>1.127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4.0490000000000004</v>
      </c>
      <c r="EG13" s="9">
        <v>2.1850000000000001</v>
      </c>
      <c r="EH13" s="9">
        <v>1.8640000000000001</v>
      </c>
      <c r="EI13" s="9">
        <v>4.0490000000000004</v>
      </c>
      <c r="EJ13" s="9">
        <v>2.1850000000000001</v>
      </c>
      <c r="EK13" s="9">
        <v>1.8640000000000001</v>
      </c>
      <c r="EL13" s="9">
        <v>2.9209999999999998</v>
      </c>
      <c r="EM13" s="9">
        <v>1.0569999999999999</v>
      </c>
      <c r="EN13" s="9">
        <v>1.8640000000000001</v>
      </c>
      <c r="EO13" s="9">
        <v>1.127</v>
      </c>
      <c r="EP13" s="9">
        <v>1.127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124.047</v>
      </c>
      <c r="EY13" s="9">
        <v>62.860999999999997</v>
      </c>
      <c r="EZ13" s="9">
        <v>61.186</v>
      </c>
      <c r="FA13" s="9">
        <v>93.126000000000005</v>
      </c>
      <c r="FB13" s="9">
        <v>53.527999999999999</v>
      </c>
      <c r="FC13" s="9">
        <v>39.597999999999999</v>
      </c>
      <c r="FD13" s="9">
        <v>71.968000000000004</v>
      </c>
      <c r="FE13" s="9">
        <v>38.436</v>
      </c>
      <c r="FF13" s="9">
        <v>33.531999999999996</v>
      </c>
      <c r="FG13" s="9">
        <v>20.152999999999999</v>
      </c>
      <c r="FH13" s="9">
        <v>14.244999999999999</v>
      </c>
      <c r="FI13" s="9">
        <v>5.9080000000000004</v>
      </c>
      <c r="FJ13" s="9">
        <v>1.0049999999999999</v>
      </c>
      <c r="FK13" s="9">
        <v>0.84699999999999998</v>
      </c>
      <c r="FL13" s="9">
        <v>0.158</v>
      </c>
      <c r="FM13" s="9">
        <v>30.922000000000001</v>
      </c>
      <c r="FN13" s="9">
        <v>9.3339999999999996</v>
      </c>
      <c r="FO13" s="9">
        <v>21.588000000000001</v>
      </c>
      <c r="FP13" s="9">
        <v>23.431999999999999</v>
      </c>
      <c r="FQ13" s="9">
        <v>6.9320000000000004</v>
      </c>
      <c r="FR13" s="9">
        <v>16.5</v>
      </c>
      <c r="FS13" s="9">
        <v>7.49</v>
      </c>
      <c r="FT13" s="9">
        <v>2.4009999999999998</v>
      </c>
      <c r="FU13" s="9">
        <v>5.0890000000000004</v>
      </c>
      <c r="FV13" s="9">
        <v>32.255000000000003</v>
      </c>
      <c r="FW13" s="9">
        <v>16.03</v>
      </c>
      <c r="FX13" s="9">
        <v>16.225000000000001</v>
      </c>
      <c r="FY13" s="9">
        <v>25.718</v>
      </c>
      <c r="FZ13" s="9">
        <v>14.680999999999999</v>
      </c>
      <c r="GA13" s="9">
        <v>11.037000000000001</v>
      </c>
      <c r="GB13" s="9">
        <v>19.556999999999999</v>
      </c>
      <c r="GC13" s="9">
        <v>10.904999999999999</v>
      </c>
      <c r="GD13" s="9">
        <v>8.6519999999999992</v>
      </c>
      <c r="GE13" s="9">
        <v>5.8230000000000004</v>
      </c>
      <c r="GF13" s="9">
        <v>3.4380000000000002</v>
      </c>
      <c r="GG13" s="9">
        <v>2.3849999999999998</v>
      </c>
      <c r="GH13" s="9">
        <v>0.33800000000000002</v>
      </c>
      <c r="GI13" s="9">
        <v>0.33800000000000002</v>
      </c>
      <c r="GJ13" s="9">
        <v>0</v>
      </c>
      <c r="GK13" s="9">
        <v>6.5380000000000003</v>
      </c>
      <c r="GL13" s="9">
        <v>1.35</v>
      </c>
      <c r="GM13" s="9">
        <v>5.1879999999999997</v>
      </c>
      <c r="GN13" s="9">
        <v>3.2919999999999998</v>
      </c>
      <c r="GO13" s="9">
        <v>1.012</v>
      </c>
      <c r="GP13" s="9">
        <v>2.2799999999999998</v>
      </c>
      <c r="GQ13" s="9">
        <v>3.246</v>
      </c>
      <c r="GR13" s="9">
        <v>0.33800000000000002</v>
      </c>
      <c r="GS13" s="9">
        <v>2.9079999999999999</v>
      </c>
      <c r="GT13" s="9">
        <v>45.540999999999997</v>
      </c>
      <c r="GU13" s="9">
        <v>24.327999999999999</v>
      </c>
      <c r="GV13" s="9">
        <v>21.213000000000001</v>
      </c>
      <c r="GW13" s="9">
        <v>32.01</v>
      </c>
      <c r="GX13" s="9">
        <v>19.03</v>
      </c>
      <c r="GY13" s="9">
        <v>12.981</v>
      </c>
      <c r="GZ13" s="9">
        <v>23.556999999999999</v>
      </c>
      <c r="HA13" s="9">
        <v>11.85</v>
      </c>
      <c r="HB13" s="9">
        <v>11.707000000000001</v>
      </c>
      <c r="HC13" s="9">
        <v>7.7859999999999996</v>
      </c>
      <c r="HD13" s="9">
        <v>6.6710000000000003</v>
      </c>
      <c r="HE13" s="9">
        <v>1.1160000000000001</v>
      </c>
      <c r="HF13" s="9">
        <v>0.66700000000000004</v>
      </c>
      <c r="HG13" s="9">
        <v>0.50900000000000001</v>
      </c>
      <c r="HH13" s="9">
        <v>0.158</v>
      </c>
      <c r="HI13" s="9">
        <v>13.531000000000001</v>
      </c>
      <c r="HJ13" s="9">
        <v>5.2990000000000004</v>
      </c>
      <c r="HK13" s="9">
        <v>8.2319999999999993</v>
      </c>
      <c r="HL13" s="9">
        <v>9.8179999999999996</v>
      </c>
      <c r="HM13" s="9">
        <v>3.2349999999999999</v>
      </c>
      <c r="HN13" s="9">
        <v>6.5830000000000002</v>
      </c>
      <c r="HO13" s="9">
        <v>3.7120000000000002</v>
      </c>
      <c r="HP13" s="9">
        <v>2.0640000000000001</v>
      </c>
      <c r="HQ13" s="9">
        <v>1.649</v>
      </c>
      <c r="HR13" s="9">
        <v>27.117999999999999</v>
      </c>
      <c r="HS13" s="9">
        <v>12.923</v>
      </c>
      <c r="HT13" s="9">
        <v>14.195</v>
      </c>
      <c r="HU13" s="9">
        <v>19.629000000000001</v>
      </c>
      <c r="HV13" s="9">
        <v>11.443</v>
      </c>
      <c r="HW13" s="9">
        <v>8.1859999999999999</v>
      </c>
      <c r="HX13" s="9">
        <v>15.131</v>
      </c>
      <c r="HY13" s="9">
        <v>8.2729999999999997</v>
      </c>
      <c r="HZ13" s="9">
        <v>6.8579999999999997</v>
      </c>
      <c r="IA13" s="9">
        <v>4.4980000000000002</v>
      </c>
      <c r="IB13" s="9">
        <v>3.169</v>
      </c>
      <c r="IC13" s="9">
        <v>1.3280000000000001</v>
      </c>
      <c r="ID13" s="9">
        <v>0</v>
      </c>
      <c r="IE13" s="9">
        <v>0</v>
      </c>
      <c r="IF13" s="9">
        <v>0</v>
      </c>
      <c r="IG13" s="9">
        <v>7.4889999999999999</v>
      </c>
      <c r="IH13" s="9">
        <v>1.4810000000000001</v>
      </c>
      <c r="II13" s="9">
        <v>6.0090000000000003</v>
      </c>
      <c r="IJ13" s="9">
        <v>6.9580000000000002</v>
      </c>
      <c r="IK13" s="9">
        <v>1.4810000000000001</v>
      </c>
      <c r="IL13" s="9">
        <v>5.4770000000000003</v>
      </c>
      <c r="IM13" s="9">
        <v>0.53200000000000003</v>
      </c>
      <c r="IN13" s="9">
        <v>0</v>
      </c>
      <c r="IO13" s="9">
        <v>0.53200000000000003</v>
      </c>
      <c r="IP13" s="9">
        <v>19.132999999999999</v>
      </c>
      <c r="IQ13" s="9">
        <v>9.58</v>
      </c>
    </row>
    <row r="14" spans="1:251">
      <c r="A14" s="10">
        <v>43132</v>
      </c>
      <c r="B14" s="9">
        <v>0.42899999999999999</v>
      </c>
      <c r="C14" s="9">
        <v>0</v>
      </c>
      <c r="D14" s="9">
        <v>174.54900000000001</v>
      </c>
      <c r="E14" s="9">
        <v>97.01</v>
      </c>
      <c r="F14" s="9">
        <v>77.539000000000001</v>
      </c>
      <c r="G14" s="9">
        <v>136.029</v>
      </c>
      <c r="H14" s="9">
        <v>85.584999999999994</v>
      </c>
      <c r="I14" s="9">
        <v>50.445</v>
      </c>
      <c r="J14" s="9">
        <v>110.944</v>
      </c>
      <c r="K14" s="9">
        <v>67.507999999999996</v>
      </c>
      <c r="L14" s="9">
        <v>43.436</v>
      </c>
      <c r="M14" s="9">
        <v>21.8</v>
      </c>
      <c r="N14" s="9">
        <v>16.024000000000001</v>
      </c>
      <c r="O14" s="9">
        <v>5.7759999999999998</v>
      </c>
      <c r="P14" s="9">
        <v>3.2850000000000001</v>
      </c>
      <c r="Q14" s="9">
        <v>2.0529999999999999</v>
      </c>
      <c r="R14" s="9">
        <v>1.2330000000000001</v>
      </c>
      <c r="S14" s="9">
        <v>38.520000000000003</v>
      </c>
      <c r="T14" s="9">
        <v>11.426</v>
      </c>
      <c r="U14" s="9">
        <v>27.094000000000001</v>
      </c>
      <c r="V14" s="9">
        <v>32.301000000000002</v>
      </c>
      <c r="W14" s="9">
        <v>9.0489999999999995</v>
      </c>
      <c r="X14" s="9">
        <v>23.251999999999999</v>
      </c>
      <c r="Y14" s="9">
        <v>6.2190000000000003</v>
      </c>
      <c r="Z14" s="9">
        <v>2.3769999999999998</v>
      </c>
      <c r="AA14" s="9">
        <v>3.8420000000000001</v>
      </c>
      <c r="AB14" s="9">
        <v>27.518000000000001</v>
      </c>
      <c r="AC14" s="9">
        <v>13.862</v>
      </c>
      <c r="AD14" s="9">
        <v>13.654999999999999</v>
      </c>
      <c r="AE14" s="9">
        <v>15.929</v>
      </c>
      <c r="AF14" s="9">
        <v>11.202</v>
      </c>
      <c r="AG14" s="9">
        <v>4.7270000000000003</v>
      </c>
      <c r="AH14" s="9">
        <v>8.8569999999999993</v>
      </c>
      <c r="AI14" s="9">
        <v>6.4340000000000002</v>
      </c>
      <c r="AJ14" s="9">
        <v>2.4220000000000002</v>
      </c>
      <c r="AK14" s="9">
        <v>3.7869999999999999</v>
      </c>
      <c r="AL14" s="9">
        <v>2.7149999999999999</v>
      </c>
      <c r="AM14" s="9">
        <v>1.0720000000000001</v>
      </c>
      <c r="AN14" s="9">
        <v>3.2850000000000001</v>
      </c>
      <c r="AO14" s="9">
        <v>2.0529999999999999</v>
      </c>
      <c r="AP14" s="9">
        <v>1.2330000000000001</v>
      </c>
      <c r="AQ14" s="9">
        <v>11.589</v>
      </c>
      <c r="AR14" s="9">
        <v>2.66</v>
      </c>
      <c r="AS14" s="9">
        <v>8.9290000000000003</v>
      </c>
      <c r="AT14" s="9">
        <v>5.37</v>
      </c>
      <c r="AU14" s="9">
        <v>0.28299999999999997</v>
      </c>
      <c r="AV14" s="9">
        <v>5.0869999999999997</v>
      </c>
      <c r="AW14" s="9">
        <v>6.2190000000000003</v>
      </c>
      <c r="AX14" s="9">
        <v>2.3769999999999998</v>
      </c>
      <c r="AY14" s="9">
        <v>3.8420000000000001</v>
      </c>
      <c r="AZ14" s="9">
        <v>87.590999999999994</v>
      </c>
      <c r="BA14" s="9">
        <v>50.536999999999999</v>
      </c>
      <c r="BB14" s="9">
        <v>37.054000000000002</v>
      </c>
      <c r="BC14" s="9">
        <v>72.563000000000002</v>
      </c>
      <c r="BD14" s="9">
        <v>47.48</v>
      </c>
      <c r="BE14" s="9">
        <v>25.082999999999998</v>
      </c>
      <c r="BF14" s="9">
        <v>57.401000000000003</v>
      </c>
      <c r="BG14" s="9">
        <v>36.058</v>
      </c>
      <c r="BH14" s="9">
        <v>21.343</v>
      </c>
      <c r="BI14" s="9">
        <v>15.162000000000001</v>
      </c>
      <c r="BJ14" s="9">
        <v>11.420999999999999</v>
      </c>
      <c r="BK14" s="9">
        <v>3.74</v>
      </c>
      <c r="BL14" s="9">
        <v>15.028</v>
      </c>
      <c r="BM14" s="9">
        <v>3.0569999999999999</v>
      </c>
      <c r="BN14" s="9">
        <v>11.971</v>
      </c>
      <c r="BO14" s="9">
        <v>15.028</v>
      </c>
      <c r="BP14" s="9">
        <v>3.0569999999999999</v>
      </c>
      <c r="BQ14" s="9">
        <v>11.971</v>
      </c>
      <c r="BR14" s="9">
        <v>59.44</v>
      </c>
      <c r="BS14" s="9">
        <v>32.610999999999997</v>
      </c>
      <c r="BT14" s="9">
        <v>26.829000000000001</v>
      </c>
      <c r="BU14" s="9">
        <v>47.537999999999997</v>
      </c>
      <c r="BV14" s="9">
        <v>26.902999999999999</v>
      </c>
      <c r="BW14" s="9">
        <v>20.635000000000002</v>
      </c>
      <c r="BX14" s="9">
        <v>44.686</v>
      </c>
      <c r="BY14" s="9">
        <v>25.015000000000001</v>
      </c>
      <c r="BZ14" s="9">
        <v>19.670999999999999</v>
      </c>
      <c r="CA14" s="9">
        <v>2.8519999999999999</v>
      </c>
      <c r="CB14" s="9">
        <v>1.8879999999999999</v>
      </c>
      <c r="CC14" s="9">
        <v>0.96399999999999997</v>
      </c>
      <c r="CD14" s="9">
        <v>11.903</v>
      </c>
      <c r="CE14" s="9">
        <v>5.7089999999999996</v>
      </c>
      <c r="CF14" s="9">
        <v>6.194</v>
      </c>
      <c r="CG14" s="9">
        <v>11.903</v>
      </c>
      <c r="CH14" s="9">
        <v>5.7089999999999996</v>
      </c>
      <c r="CI14" s="9">
        <v>6.194</v>
      </c>
      <c r="CJ14" s="9">
        <v>5.6550000000000002</v>
      </c>
      <c r="CK14" s="9">
        <v>1.2010000000000001</v>
      </c>
      <c r="CL14" s="9">
        <v>4.4539999999999997</v>
      </c>
      <c r="CM14" s="9">
        <v>4.633</v>
      </c>
      <c r="CN14" s="9">
        <v>1.2010000000000001</v>
      </c>
      <c r="CO14" s="9">
        <v>3.4319999999999999</v>
      </c>
      <c r="CP14" s="9">
        <v>4.633</v>
      </c>
      <c r="CQ14" s="9">
        <v>1.2010000000000001</v>
      </c>
      <c r="CR14" s="9">
        <v>3.4319999999999999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1.022</v>
      </c>
      <c r="CZ14" s="9">
        <v>0</v>
      </c>
      <c r="DA14" s="9">
        <v>1.022</v>
      </c>
      <c r="DB14" s="9">
        <v>1.022</v>
      </c>
      <c r="DC14" s="9">
        <v>0</v>
      </c>
      <c r="DD14" s="9">
        <v>1.022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5.6550000000000002</v>
      </c>
      <c r="EG14" s="9">
        <v>1.2010000000000001</v>
      </c>
      <c r="EH14" s="9">
        <v>4.4539999999999997</v>
      </c>
      <c r="EI14" s="9">
        <v>4.633</v>
      </c>
      <c r="EJ14" s="9">
        <v>1.2010000000000001</v>
      </c>
      <c r="EK14" s="9">
        <v>3.4319999999999999</v>
      </c>
      <c r="EL14" s="9">
        <v>4.633</v>
      </c>
      <c r="EM14" s="9">
        <v>1.2010000000000001</v>
      </c>
      <c r="EN14" s="9">
        <v>3.4319999999999999</v>
      </c>
      <c r="EO14" s="9">
        <v>0</v>
      </c>
      <c r="EP14" s="9">
        <v>0</v>
      </c>
      <c r="EQ14" s="9">
        <v>0</v>
      </c>
      <c r="ER14" s="9">
        <v>1.022</v>
      </c>
      <c r="ES14" s="9">
        <v>0</v>
      </c>
      <c r="ET14" s="9">
        <v>1.022</v>
      </c>
      <c r="EU14" s="9">
        <v>1.022</v>
      </c>
      <c r="EV14" s="9">
        <v>0</v>
      </c>
      <c r="EW14" s="9">
        <v>1.022</v>
      </c>
      <c r="EX14" s="9">
        <v>115.244</v>
      </c>
      <c r="EY14" s="9">
        <v>59.34</v>
      </c>
      <c r="EZ14" s="9">
        <v>55.904000000000003</v>
      </c>
      <c r="FA14" s="9">
        <v>85.572000000000003</v>
      </c>
      <c r="FB14" s="9">
        <v>52.058999999999997</v>
      </c>
      <c r="FC14" s="9">
        <v>33.512999999999998</v>
      </c>
      <c r="FD14" s="9">
        <v>65.36</v>
      </c>
      <c r="FE14" s="9">
        <v>38.369999999999997</v>
      </c>
      <c r="FF14" s="9">
        <v>26.99</v>
      </c>
      <c r="FG14" s="9">
        <v>17.341000000000001</v>
      </c>
      <c r="FH14" s="9">
        <v>12.05</v>
      </c>
      <c r="FI14" s="9">
        <v>5.2910000000000004</v>
      </c>
      <c r="FJ14" s="9">
        <v>2.8719999999999999</v>
      </c>
      <c r="FK14" s="9">
        <v>1.639</v>
      </c>
      <c r="FL14" s="9">
        <v>1.2330000000000001</v>
      </c>
      <c r="FM14" s="9">
        <v>29.670999999999999</v>
      </c>
      <c r="FN14" s="9">
        <v>7.2809999999999997</v>
      </c>
      <c r="FO14" s="9">
        <v>22.390999999999998</v>
      </c>
      <c r="FP14" s="9">
        <v>23.984000000000002</v>
      </c>
      <c r="FQ14" s="9">
        <v>5.4349999999999996</v>
      </c>
      <c r="FR14" s="9">
        <v>18.548999999999999</v>
      </c>
      <c r="FS14" s="9">
        <v>5.6879999999999997</v>
      </c>
      <c r="FT14" s="9">
        <v>1.8460000000000001</v>
      </c>
      <c r="FU14" s="9">
        <v>3.8420000000000001</v>
      </c>
      <c r="FV14" s="9">
        <v>32.801000000000002</v>
      </c>
      <c r="FW14" s="9">
        <v>17.146999999999998</v>
      </c>
      <c r="FX14" s="9">
        <v>15.654</v>
      </c>
      <c r="FY14" s="9">
        <v>24.952999999999999</v>
      </c>
      <c r="FZ14" s="9">
        <v>15.417</v>
      </c>
      <c r="GA14" s="9">
        <v>9.5359999999999996</v>
      </c>
      <c r="GB14" s="9">
        <v>17.456</v>
      </c>
      <c r="GC14" s="9">
        <v>10.946</v>
      </c>
      <c r="GD14" s="9">
        <v>6.51</v>
      </c>
      <c r="GE14" s="9">
        <v>5.0540000000000003</v>
      </c>
      <c r="GF14" s="9">
        <v>3.26</v>
      </c>
      <c r="GG14" s="9">
        <v>1.794</v>
      </c>
      <c r="GH14" s="9">
        <v>2.4430000000000001</v>
      </c>
      <c r="GI14" s="9">
        <v>1.2110000000000001</v>
      </c>
      <c r="GJ14" s="9">
        <v>1.2330000000000001</v>
      </c>
      <c r="GK14" s="9">
        <v>7.8479999999999999</v>
      </c>
      <c r="GL14" s="9">
        <v>1.73</v>
      </c>
      <c r="GM14" s="9">
        <v>6.1180000000000003</v>
      </c>
      <c r="GN14" s="9">
        <v>4.6749999999999998</v>
      </c>
      <c r="GO14" s="9">
        <v>0.66400000000000003</v>
      </c>
      <c r="GP14" s="9">
        <v>4.0110000000000001</v>
      </c>
      <c r="GQ14" s="9">
        <v>3.173</v>
      </c>
      <c r="GR14" s="9">
        <v>1.0660000000000001</v>
      </c>
      <c r="GS14" s="9">
        <v>2.1070000000000002</v>
      </c>
      <c r="GT14" s="9">
        <v>36.436</v>
      </c>
      <c r="GU14" s="9">
        <v>18.686</v>
      </c>
      <c r="GV14" s="9">
        <v>17.751000000000001</v>
      </c>
      <c r="GW14" s="9">
        <v>25.1</v>
      </c>
      <c r="GX14" s="9">
        <v>16.661000000000001</v>
      </c>
      <c r="GY14" s="9">
        <v>8.4380000000000006</v>
      </c>
      <c r="GZ14" s="9">
        <v>18.77</v>
      </c>
      <c r="HA14" s="9">
        <v>11.047000000000001</v>
      </c>
      <c r="HB14" s="9">
        <v>7.7229999999999999</v>
      </c>
      <c r="HC14" s="9">
        <v>5.9009999999999998</v>
      </c>
      <c r="HD14" s="9">
        <v>5.1849999999999996</v>
      </c>
      <c r="HE14" s="9">
        <v>0.71499999999999997</v>
      </c>
      <c r="HF14" s="9">
        <v>0.42899999999999999</v>
      </c>
      <c r="HG14" s="9">
        <v>0.42899999999999999</v>
      </c>
      <c r="HH14" s="9">
        <v>0</v>
      </c>
      <c r="HI14" s="9">
        <v>11.337</v>
      </c>
      <c r="HJ14" s="9">
        <v>2.024</v>
      </c>
      <c r="HK14" s="9">
        <v>9.3119999999999994</v>
      </c>
      <c r="HL14" s="9">
        <v>9.9220000000000006</v>
      </c>
      <c r="HM14" s="9">
        <v>1.472</v>
      </c>
      <c r="HN14" s="9">
        <v>8.4499999999999993</v>
      </c>
      <c r="HO14" s="9">
        <v>1.415</v>
      </c>
      <c r="HP14" s="9">
        <v>0.55300000000000005</v>
      </c>
      <c r="HQ14" s="9">
        <v>0.86199999999999999</v>
      </c>
      <c r="HR14" s="9">
        <v>21.344999999999999</v>
      </c>
      <c r="HS14" s="9">
        <v>13.308</v>
      </c>
      <c r="HT14" s="9">
        <v>8.0359999999999996</v>
      </c>
      <c r="HU14" s="9">
        <v>16.13</v>
      </c>
      <c r="HV14" s="9">
        <v>11.122</v>
      </c>
      <c r="HW14" s="9">
        <v>5.008</v>
      </c>
      <c r="HX14" s="9">
        <v>13.284000000000001</v>
      </c>
      <c r="HY14" s="9">
        <v>9.4019999999999992</v>
      </c>
      <c r="HZ14" s="9">
        <v>3.8820000000000001</v>
      </c>
      <c r="IA14" s="9">
        <v>2.8460000000000001</v>
      </c>
      <c r="IB14" s="9">
        <v>1.72</v>
      </c>
      <c r="IC14" s="9">
        <v>1.1259999999999999</v>
      </c>
      <c r="ID14" s="9">
        <v>0</v>
      </c>
      <c r="IE14" s="9">
        <v>0</v>
      </c>
      <c r="IF14" s="9">
        <v>0</v>
      </c>
      <c r="IG14" s="9">
        <v>5.2140000000000004</v>
      </c>
      <c r="IH14" s="9">
        <v>2.1859999999999999</v>
      </c>
      <c r="II14" s="9">
        <v>3.028</v>
      </c>
      <c r="IJ14" s="9">
        <v>5.2140000000000004</v>
      </c>
      <c r="IK14" s="9">
        <v>2.1859999999999999</v>
      </c>
      <c r="IL14" s="9">
        <v>3.028</v>
      </c>
      <c r="IM14" s="9">
        <v>0</v>
      </c>
      <c r="IN14" s="9">
        <v>0</v>
      </c>
      <c r="IO14" s="9">
        <v>0</v>
      </c>
      <c r="IP14" s="9">
        <v>24.661999999999999</v>
      </c>
      <c r="IQ14" s="9">
        <v>10.199</v>
      </c>
    </row>
    <row r="15" spans="1:251">
      <c r="A15" s="10">
        <v>43497</v>
      </c>
      <c r="B15" s="9">
        <v>0</v>
      </c>
      <c r="C15" s="9">
        <v>0</v>
      </c>
      <c r="D15" s="9">
        <v>158.47399999999999</v>
      </c>
      <c r="E15" s="9">
        <v>85.858999999999995</v>
      </c>
      <c r="F15" s="9">
        <v>72.616</v>
      </c>
      <c r="G15" s="9">
        <v>125.551</v>
      </c>
      <c r="H15" s="9">
        <v>76.194999999999993</v>
      </c>
      <c r="I15" s="9">
        <v>49.356000000000002</v>
      </c>
      <c r="J15" s="9">
        <v>95.763999999999996</v>
      </c>
      <c r="K15" s="9">
        <v>53.222000000000001</v>
      </c>
      <c r="L15" s="9">
        <v>42.542000000000002</v>
      </c>
      <c r="M15" s="9">
        <v>26.654</v>
      </c>
      <c r="N15" s="9">
        <v>20.553000000000001</v>
      </c>
      <c r="O15" s="9">
        <v>6.101</v>
      </c>
      <c r="P15" s="9">
        <v>3.133</v>
      </c>
      <c r="Q15" s="9">
        <v>2.42</v>
      </c>
      <c r="R15" s="9">
        <v>0.71299999999999997</v>
      </c>
      <c r="S15" s="9">
        <v>32.923000000000002</v>
      </c>
      <c r="T15" s="9">
        <v>9.6639999999999997</v>
      </c>
      <c r="U15" s="9">
        <v>23.26</v>
      </c>
      <c r="V15" s="9">
        <v>29.067</v>
      </c>
      <c r="W15" s="9">
        <v>8.3810000000000002</v>
      </c>
      <c r="X15" s="9">
        <v>20.686</v>
      </c>
      <c r="Y15" s="9">
        <v>3.8559999999999999</v>
      </c>
      <c r="Z15" s="9">
        <v>1.2829999999999999</v>
      </c>
      <c r="AA15" s="9">
        <v>2.573</v>
      </c>
      <c r="AB15" s="9">
        <v>21.013000000000002</v>
      </c>
      <c r="AC15" s="9">
        <v>13.025</v>
      </c>
      <c r="AD15" s="9">
        <v>7.9880000000000004</v>
      </c>
      <c r="AE15" s="9">
        <v>15.818</v>
      </c>
      <c r="AF15" s="9">
        <v>10.906000000000001</v>
      </c>
      <c r="AG15" s="9">
        <v>4.9119999999999999</v>
      </c>
      <c r="AH15" s="9">
        <v>6.4130000000000003</v>
      </c>
      <c r="AI15" s="9">
        <v>3.2530000000000001</v>
      </c>
      <c r="AJ15" s="9">
        <v>3.16</v>
      </c>
      <c r="AK15" s="9">
        <v>6.2720000000000002</v>
      </c>
      <c r="AL15" s="9">
        <v>5.2329999999999997</v>
      </c>
      <c r="AM15" s="9">
        <v>1.0389999999999999</v>
      </c>
      <c r="AN15" s="9">
        <v>3.133</v>
      </c>
      <c r="AO15" s="9">
        <v>2.42</v>
      </c>
      <c r="AP15" s="9">
        <v>0.71299999999999997</v>
      </c>
      <c r="AQ15" s="9">
        <v>5.1959999999999997</v>
      </c>
      <c r="AR15" s="9">
        <v>2.1190000000000002</v>
      </c>
      <c r="AS15" s="9">
        <v>3.077</v>
      </c>
      <c r="AT15" s="9">
        <v>1.34</v>
      </c>
      <c r="AU15" s="9">
        <v>0.83699999999999997</v>
      </c>
      <c r="AV15" s="9">
        <v>0.503</v>
      </c>
      <c r="AW15" s="9">
        <v>3.8559999999999999</v>
      </c>
      <c r="AX15" s="9">
        <v>1.2829999999999999</v>
      </c>
      <c r="AY15" s="9">
        <v>2.573</v>
      </c>
      <c r="AZ15" s="9">
        <v>88.667000000000002</v>
      </c>
      <c r="BA15" s="9">
        <v>49.463999999999999</v>
      </c>
      <c r="BB15" s="9">
        <v>39.203000000000003</v>
      </c>
      <c r="BC15" s="9">
        <v>75.051000000000002</v>
      </c>
      <c r="BD15" s="9">
        <v>45.886000000000003</v>
      </c>
      <c r="BE15" s="9">
        <v>29.164999999999999</v>
      </c>
      <c r="BF15" s="9">
        <v>58.36</v>
      </c>
      <c r="BG15" s="9">
        <v>33.134999999999998</v>
      </c>
      <c r="BH15" s="9">
        <v>25.225000000000001</v>
      </c>
      <c r="BI15" s="9">
        <v>16.690999999999999</v>
      </c>
      <c r="BJ15" s="9">
        <v>12.750999999999999</v>
      </c>
      <c r="BK15" s="9">
        <v>3.94</v>
      </c>
      <c r="BL15" s="9">
        <v>13.616</v>
      </c>
      <c r="BM15" s="9">
        <v>3.5779999999999998</v>
      </c>
      <c r="BN15" s="9">
        <v>10.038</v>
      </c>
      <c r="BO15" s="9">
        <v>13.616</v>
      </c>
      <c r="BP15" s="9">
        <v>3.5779999999999998</v>
      </c>
      <c r="BQ15" s="9">
        <v>10.038</v>
      </c>
      <c r="BR15" s="9">
        <v>48.793999999999997</v>
      </c>
      <c r="BS15" s="9">
        <v>23.37</v>
      </c>
      <c r="BT15" s="9">
        <v>25.423999999999999</v>
      </c>
      <c r="BU15" s="9">
        <v>34.683</v>
      </c>
      <c r="BV15" s="9">
        <v>19.404</v>
      </c>
      <c r="BW15" s="9">
        <v>15.279</v>
      </c>
      <c r="BX15" s="9">
        <v>30.99</v>
      </c>
      <c r="BY15" s="9">
        <v>16.834</v>
      </c>
      <c r="BZ15" s="9">
        <v>14.156000000000001</v>
      </c>
      <c r="CA15" s="9">
        <v>3.6920000000000002</v>
      </c>
      <c r="CB15" s="9">
        <v>2.57</v>
      </c>
      <c r="CC15" s="9">
        <v>1.123</v>
      </c>
      <c r="CD15" s="9">
        <v>14.111000000000001</v>
      </c>
      <c r="CE15" s="9">
        <v>3.9660000000000002</v>
      </c>
      <c r="CF15" s="9">
        <v>10.145</v>
      </c>
      <c r="CG15" s="9">
        <v>14.111000000000001</v>
      </c>
      <c r="CH15" s="9">
        <v>3.9660000000000002</v>
      </c>
      <c r="CI15" s="9">
        <v>10.145</v>
      </c>
      <c r="CJ15" s="9">
        <v>5.26</v>
      </c>
      <c r="CK15" s="9">
        <v>0.73699999999999999</v>
      </c>
      <c r="CL15" s="9">
        <v>4.5229999999999997</v>
      </c>
      <c r="CM15" s="9">
        <v>2.4430000000000001</v>
      </c>
      <c r="CN15" s="9">
        <v>0</v>
      </c>
      <c r="CO15" s="9">
        <v>2.4430000000000001</v>
      </c>
      <c r="CP15" s="9">
        <v>1.43</v>
      </c>
      <c r="CQ15" s="9">
        <v>0</v>
      </c>
      <c r="CR15" s="9">
        <v>1.43</v>
      </c>
      <c r="CS15" s="9">
        <v>1.012</v>
      </c>
      <c r="CT15" s="9">
        <v>0</v>
      </c>
      <c r="CU15" s="9">
        <v>1.012</v>
      </c>
      <c r="CV15" s="9">
        <v>0</v>
      </c>
      <c r="CW15" s="9">
        <v>0</v>
      </c>
      <c r="CX15" s="9">
        <v>0</v>
      </c>
      <c r="CY15" s="9">
        <v>2.8170000000000002</v>
      </c>
      <c r="CZ15" s="9">
        <v>0.73699999999999999</v>
      </c>
      <c r="DA15" s="9">
        <v>2.08</v>
      </c>
      <c r="DB15" s="9">
        <v>2.8170000000000002</v>
      </c>
      <c r="DC15" s="9">
        <v>0.73699999999999999</v>
      </c>
      <c r="DD15" s="9">
        <v>2.08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5.26</v>
      </c>
      <c r="EG15" s="9">
        <v>0.73699999999999999</v>
      </c>
      <c r="EH15" s="9">
        <v>4.5229999999999997</v>
      </c>
      <c r="EI15" s="9">
        <v>2.4430000000000001</v>
      </c>
      <c r="EJ15" s="9">
        <v>0</v>
      </c>
      <c r="EK15" s="9">
        <v>2.4430000000000001</v>
      </c>
      <c r="EL15" s="9">
        <v>1.43</v>
      </c>
      <c r="EM15" s="9">
        <v>0</v>
      </c>
      <c r="EN15" s="9">
        <v>1.43</v>
      </c>
      <c r="EO15" s="9">
        <v>1.012</v>
      </c>
      <c r="EP15" s="9">
        <v>0</v>
      </c>
      <c r="EQ15" s="9">
        <v>1.012</v>
      </c>
      <c r="ER15" s="9">
        <v>2.8170000000000002</v>
      </c>
      <c r="ES15" s="9">
        <v>0.73699999999999999</v>
      </c>
      <c r="ET15" s="9">
        <v>2.08</v>
      </c>
      <c r="EU15" s="9">
        <v>2.8170000000000002</v>
      </c>
      <c r="EV15" s="9">
        <v>0.73699999999999999</v>
      </c>
      <c r="EW15" s="9">
        <v>2.08</v>
      </c>
      <c r="EX15" s="9">
        <v>110.048</v>
      </c>
      <c r="EY15" s="9">
        <v>59.923999999999999</v>
      </c>
      <c r="EZ15" s="9">
        <v>50.124000000000002</v>
      </c>
      <c r="FA15" s="9">
        <v>88.013000000000005</v>
      </c>
      <c r="FB15" s="9">
        <v>53.063000000000002</v>
      </c>
      <c r="FC15" s="9">
        <v>34.950000000000003</v>
      </c>
      <c r="FD15" s="9">
        <v>63.381999999999998</v>
      </c>
      <c r="FE15" s="9">
        <v>34.079000000000001</v>
      </c>
      <c r="FF15" s="9">
        <v>29.303000000000001</v>
      </c>
      <c r="FG15" s="9">
        <v>21.498000000000001</v>
      </c>
      <c r="FH15" s="9">
        <v>16.562999999999999</v>
      </c>
      <c r="FI15" s="9">
        <v>4.9340000000000002</v>
      </c>
      <c r="FJ15" s="9">
        <v>3.133</v>
      </c>
      <c r="FK15" s="9">
        <v>2.42</v>
      </c>
      <c r="FL15" s="9">
        <v>0.71299999999999997</v>
      </c>
      <c r="FM15" s="9">
        <v>22.035</v>
      </c>
      <c r="FN15" s="9">
        <v>6.8620000000000001</v>
      </c>
      <c r="FO15" s="9">
        <v>15.173</v>
      </c>
      <c r="FP15" s="9">
        <v>18.372</v>
      </c>
      <c r="FQ15" s="9">
        <v>5.5789999999999997</v>
      </c>
      <c r="FR15" s="9">
        <v>12.792999999999999</v>
      </c>
      <c r="FS15" s="9">
        <v>3.6629999999999998</v>
      </c>
      <c r="FT15" s="9">
        <v>1.2829999999999999</v>
      </c>
      <c r="FU15" s="9">
        <v>2.3809999999999998</v>
      </c>
      <c r="FV15" s="9">
        <v>23.802</v>
      </c>
      <c r="FW15" s="9">
        <v>13.359</v>
      </c>
      <c r="FX15" s="9">
        <v>10.443</v>
      </c>
      <c r="FY15" s="9">
        <v>18.568999999999999</v>
      </c>
      <c r="FZ15" s="9">
        <v>12.084</v>
      </c>
      <c r="GA15" s="9">
        <v>6.4850000000000003</v>
      </c>
      <c r="GB15" s="9">
        <v>11.784000000000001</v>
      </c>
      <c r="GC15" s="9">
        <v>6.04</v>
      </c>
      <c r="GD15" s="9">
        <v>5.7439999999999998</v>
      </c>
      <c r="GE15" s="9">
        <v>5.04</v>
      </c>
      <c r="GF15" s="9">
        <v>4.2990000000000004</v>
      </c>
      <c r="GG15" s="9">
        <v>0.74099999999999999</v>
      </c>
      <c r="GH15" s="9">
        <v>1.7450000000000001</v>
      </c>
      <c r="GI15" s="9">
        <v>1.7450000000000001</v>
      </c>
      <c r="GJ15" s="9">
        <v>0</v>
      </c>
      <c r="GK15" s="9">
        <v>5.2329999999999997</v>
      </c>
      <c r="GL15" s="9">
        <v>1.2749999999999999</v>
      </c>
      <c r="GM15" s="9">
        <v>3.9580000000000002</v>
      </c>
      <c r="GN15" s="9">
        <v>2.9860000000000002</v>
      </c>
      <c r="GO15" s="9">
        <v>0.48299999999999998</v>
      </c>
      <c r="GP15" s="9">
        <v>2.504</v>
      </c>
      <c r="GQ15" s="9">
        <v>2.2469999999999999</v>
      </c>
      <c r="GR15" s="9">
        <v>0.79200000000000004</v>
      </c>
      <c r="GS15" s="9">
        <v>1.4550000000000001</v>
      </c>
      <c r="GT15" s="9">
        <v>48.921999999999997</v>
      </c>
      <c r="GU15" s="9">
        <v>27.725999999999999</v>
      </c>
      <c r="GV15" s="9">
        <v>21.196000000000002</v>
      </c>
      <c r="GW15" s="9">
        <v>39.779000000000003</v>
      </c>
      <c r="GX15" s="9">
        <v>24.581</v>
      </c>
      <c r="GY15" s="9">
        <v>15.199</v>
      </c>
      <c r="GZ15" s="9">
        <v>27.082000000000001</v>
      </c>
      <c r="HA15" s="9">
        <v>15.148999999999999</v>
      </c>
      <c r="HB15" s="9">
        <v>11.932</v>
      </c>
      <c r="HC15" s="9">
        <v>11.709</v>
      </c>
      <c r="HD15" s="9">
        <v>8.7560000000000002</v>
      </c>
      <c r="HE15" s="9">
        <v>2.952</v>
      </c>
      <c r="HF15" s="9">
        <v>0.98899999999999999</v>
      </c>
      <c r="HG15" s="9">
        <v>0.67500000000000004</v>
      </c>
      <c r="HH15" s="9">
        <v>0.314</v>
      </c>
      <c r="HI15" s="9">
        <v>9.1419999999999995</v>
      </c>
      <c r="HJ15" s="9">
        <v>3.145</v>
      </c>
      <c r="HK15" s="9">
        <v>5.9969999999999999</v>
      </c>
      <c r="HL15" s="9">
        <v>8.8239999999999998</v>
      </c>
      <c r="HM15" s="9">
        <v>3.145</v>
      </c>
      <c r="HN15" s="9">
        <v>5.6779999999999999</v>
      </c>
      <c r="HO15" s="9">
        <v>0.31900000000000001</v>
      </c>
      <c r="HP15" s="9">
        <v>0</v>
      </c>
      <c r="HQ15" s="9">
        <v>0.31900000000000001</v>
      </c>
      <c r="HR15" s="9">
        <v>17.341999999999999</v>
      </c>
      <c r="HS15" s="9">
        <v>10.106999999999999</v>
      </c>
      <c r="HT15" s="9">
        <v>7.234</v>
      </c>
      <c r="HU15" s="9">
        <v>13.173999999999999</v>
      </c>
      <c r="HV15" s="9">
        <v>8.0890000000000004</v>
      </c>
      <c r="HW15" s="9">
        <v>5.085</v>
      </c>
      <c r="HX15" s="9">
        <v>10.436</v>
      </c>
      <c r="HY15" s="9">
        <v>6.5910000000000002</v>
      </c>
      <c r="HZ15" s="9">
        <v>3.8439999999999999</v>
      </c>
      <c r="IA15" s="9">
        <v>2.7389999999999999</v>
      </c>
      <c r="IB15" s="9">
        <v>1.4970000000000001</v>
      </c>
      <c r="IC15" s="9">
        <v>1.2410000000000001</v>
      </c>
      <c r="ID15" s="9">
        <v>0</v>
      </c>
      <c r="IE15" s="9">
        <v>0</v>
      </c>
      <c r="IF15" s="9">
        <v>0</v>
      </c>
      <c r="IG15" s="9">
        <v>4.1680000000000001</v>
      </c>
      <c r="IH15" s="9">
        <v>2.0179999999999998</v>
      </c>
      <c r="II15" s="9">
        <v>2.149</v>
      </c>
      <c r="IJ15" s="9">
        <v>3.069</v>
      </c>
      <c r="IK15" s="9">
        <v>1.528</v>
      </c>
      <c r="IL15" s="9">
        <v>1.542</v>
      </c>
      <c r="IM15" s="9">
        <v>1.0980000000000001</v>
      </c>
      <c r="IN15" s="9">
        <v>0.49</v>
      </c>
      <c r="IO15" s="9">
        <v>0.60799999999999998</v>
      </c>
      <c r="IP15" s="9">
        <v>19.981999999999999</v>
      </c>
      <c r="IQ15" s="9">
        <v>8.7319999999999993</v>
      </c>
    </row>
    <row r="16" spans="1:251">
      <c r="A16" s="10">
        <v>43862</v>
      </c>
      <c r="B16" s="9">
        <v>0</v>
      </c>
      <c r="C16" s="9">
        <v>0.47299999999999998</v>
      </c>
      <c r="D16" s="9">
        <v>168.381</v>
      </c>
      <c r="E16" s="9">
        <v>87.983999999999995</v>
      </c>
      <c r="F16" s="9">
        <v>80.397000000000006</v>
      </c>
      <c r="G16" s="9">
        <v>121.31</v>
      </c>
      <c r="H16" s="9">
        <v>73.402000000000001</v>
      </c>
      <c r="I16" s="9">
        <v>47.908000000000001</v>
      </c>
      <c r="J16" s="9">
        <v>98.429000000000002</v>
      </c>
      <c r="K16" s="9">
        <v>55.139000000000003</v>
      </c>
      <c r="L16" s="9">
        <v>43.29</v>
      </c>
      <c r="M16" s="9">
        <v>20.027000000000001</v>
      </c>
      <c r="N16" s="9">
        <v>15.487</v>
      </c>
      <c r="O16" s="9">
        <v>4.5410000000000004</v>
      </c>
      <c r="P16" s="9">
        <v>2.8540000000000001</v>
      </c>
      <c r="Q16" s="9">
        <v>2.7770000000000001</v>
      </c>
      <c r="R16" s="9">
        <v>7.8E-2</v>
      </c>
      <c r="S16" s="9">
        <v>47.07</v>
      </c>
      <c r="T16" s="9">
        <v>14.582000000000001</v>
      </c>
      <c r="U16" s="9">
        <v>32.488</v>
      </c>
      <c r="V16" s="9">
        <v>39.328000000000003</v>
      </c>
      <c r="W16" s="9">
        <v>12.010999999999999</v>
      </c>
      <c r="X16" s="9">
        <v>27.317</v>
      </c>
      <c r="Y16" s="9">
        <v>7.7430000000000003</v>
      </c>
      <c r="Z16" s="9">
        <v>2.5710000000000002</v>
      </c>
      <c r="AA16" s="9">
        <v>5.1710000000000003</v>
      </c>
      <c r="AB16" s="9">
        <v>24.978999999999999</v>
      </c>
      <c r="AC16" s="9">
        <v>11.099</v>
      </c>
      <c r="AD16" s="9">
        <v>13.88</v>
      </c>
      <c r="AE16" s="9">
        <v>12.592000000000001</v>
      </c>
      <c r="AF16" s="9">
        <v>7.2350000000000003</v>
      </c>
      <c r="AG16" s="9">
        <v>5.3570000000000002</v>
      </c>
      <c r="AH16" s="9">
        <v>8.3949999999999996</v>
      </c>
      <c r="AI16" s="9">
        <v>3.1160000000000001</v>
      </c>
      <c r="AJ16" s="9">
        <v>5.28</v>
      </c>
      <c r="AK16" s="9">
        <v>1.343</v>
      </c>
      <c r="AL16" s="9">
        <v>1.343</v>
      </c>
      <c r="AM16" s="9">
        <v>0</v>
      </c>
      <c r="AN16" s="9">
        <v>2.8540000000000001</v>
      </c>
      <c r="AO16" s="9">
        <v>2.7770000000000001</v>
      </c>
      <c r="AP16" s="9">
        <v>7.8E-2</v>
      </c>
      <c r="AQ16" s="9">
        <v>12.387</v>
      </c>
      <c r="AR16" s="9">
        <v>3.8639999999999999</v>
      </c>
      <c r="AS16" s="9">
        <v>8.5220000000000002</v>
      </c>
      <c r="AT16" s="9">
        <v>4.6440000000000001</v>
      </c>
      <c r="AU16" s="9">
        <v>1.2929999999999999</v>
      </c>
      <c r="AV16" s="9">
        <v>3.351</v>
      </c>
      <c r="AW16" s="9">
        <v>7.7430000000000003</v>
      </c>
      <c r="AX16" s="9">
        <v>2.5710000000000002</v>
      </c>
      <c r="AY16" s="9">
        <v>5.1710000000000003</v>
      </c>
      <c r="AZ16" s="9">
        <v>94.930999999999997</v>
      </c>
      <c r="BA16" s="9">
        <v>56.305</v>
      </c>
      <c r="BB16" s="9">
        <v>38.625999999999998</v>
      </c>
      <c r="BC16" s="9">
        <v>77.497</v>
      </c>
      <c r="BD16" s="9">
        <v>51.24</v>
      </c>
      <c r="BE16" s="9">
        <v>26.257999999999999</v>
      </c>
      <c r="BF16" s="9">
        <v>60.819000000000003</v>
      </c>
      <c r="BG16" s="9">
        <v>38.682000000000002</v>
      </c>
      <c r="BH16" s="9">
        <v>22.137</v>
      </c>
      <c r="BI16" s="9">
        <v>16.678000000000001</v>
      </c>
      <c r="BJ16" s="9">
        <v>12.558</v>
      </c>
      <c r="BK16" s="9">
        <v>4.12</v>
      </c>
      <c r="BL16" s="9">
        <v>17.433</v>
      </c>
      <c r="BM16" s="9">
        <v>5.0650000000000004</v>
      </c>
      <c r="BN16" s="9">
        <v>12.368</v>
      </c>
      <c r="BO16" s="9">
        <v>17.433</v>
      </c>
      <c r="BP16" s="9">
        <v>5.0650000000000004</v>
      </c>
      <c r="BQ16" s="9">
        <v>12.368</v>
      </c>
      <c r="BR16" s="9">
        <v>48.472000000000001</v>
      </c>
      <c r="BS16" s="9">
        <v>20.58</v>
      </c>
      <c r="BT16" s="9">
        <v>27.890999999999998</v>
      </c>
      <c r="BU16" s="9">
        <v>31.221</v>
      </c>
      <c r="BV16" s="9">
        <v>14.928000000000001</v>
      </c>
      <c r="BW16" s="9">
        <v>16.294</v>
      </c>
      <c r="BX16" s="9">
        <v>29.213999999999999</v>
      </c>
      <c r="BY16" s="9">
        <v>13.340999999999999</v>
      </c>
      <c r="BZ16" s="9">
        <v>15.872999999999999</v>
      </c>
      <c r="CA16" s="9">
        <v>2.0070000000000001</v>
      </c>
      <c r="CB16" s="9">
        <v>1.5860000000000001</v>
      </c>
      <c r="CC16" s="9">
        <v>0.42</v>
      </c>
      <c r="CD16" s="9">
        <v>17.25</v>
      </c>
      <c r="CE16" s="9">
        <v>5.6529999999999996</v>
      </c>
      <c r="CF16" s="9">
        <v>11.598000000000001</v>
      </c>
      <c r="CG16" s="9">
        <v>17.25</v>
      </c>
      <c r="CH16" s="9">
        <v>5.6529999999999996</v>
      </c>
      <c r="CI16" s="9">
        <v>11.598000000000001</v>
      </c>
      <c r="CJ16" s="9">
        <v>3.3650000000000002</v>
      </c>
      <c r="CK16" s="9">
        <v>0.81299999999999994</v>
      </c>
      <c r="CL16" s="9">
        <v>2.552</v>
      </c>
      <c r="CM16" s="9">
        <v>1.9590000000000001</v>
      </c>
      <c r="CN16" s="9">
        <v>0.72899999999999998</v>
      </c>
      <c r="CO16" s="9">
        <v>1.23</v>
      </c>
      <c r="CP16" s="9">
        <v>1.3620000000000001</v>
      </c>
      <c r="CQ16" s="9">
        <v>0.13200000000000001</v>
      </c>
      <c r="CR16" s="9">
        <v>1.23</v>
      </c>
      <c r="CS16" s="9">
        <v>0.59699999999999998</v>
      </c>
      <c r="CT16" s="9">
        <v>0.59699999999999998</v>
      </c>
      <c r="CU16" s="9">
        <v>0</v>
      </c>
      <c r="CV16" s="9">
        <v>0</v>
      </c>
      <c r="CW16" s="9">
        <v>0</v>
      </c>
      <c r="CX16" s="9">
        <v>0</v>
      </c>
      <c r="CY16" s="9">
        <v>1.405</v>
      </c>
      <c r="CZ16" s="9">
        <v>8.3000000000000004E-2</v>
      </c>
      <c r="DA16" s="9">
        <v>1.3220000000000001</v>
      </c>
      <c r="DB16" s="9">
        <v>1.405</v>
      </c>
      <c r="DC16" s="9">
        <v>8.3000000000000004E-2</v>
      </c>
      <c r="DD16" s="9">
        <v>1.3220000000000001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3.3650000000000002</v>
      </c>
      <c r="EG16" s="9">
        <v>0.81299999999999994</v>
      </c>
      <c r="EH16" s="9">
        <v>2.552</v>
      </c>
      <c r="EI16" s="9">
        <v>1.9590000000000001</v>
      </c>
      <c r="EJ16" s="9">
        <v>0.72899999999999998</v>
      </c>
      <c r="EK16" s="9">
        <v>1.23</v>
      </c>
      <c r="EL16" s="9">
        <v>1.3620000000000001</v>
      </c>
      <c r="EM16" s="9">
        <v>0.13200000000000001</v>
      </c>
      <c r="EN16" s="9">
        <v>1.23</v>
      </c>
      <c r="EO16" s="9">
        <v>0.59699999999999998</v>
      </c>
      <c r="EP16" s="9">
        <v>0.59699999999999998</v>
      </c>
      <c r="EQ16" s="9">
        <v>0</v>
      </c>
      <c r="ER16" s="9">
        <v>1.405</v>
      </c>
      <c r="ES16" s="9">
        <v>8.3000000000000004E-2</v>
      </c>
      <c r="ET16" s="9">
        <v>1.3220000000000001</v>
      </c>
      <c r="EU16" s="9">
        <v>1.405</v>
      </c>
      <c r="EV16" s="9">
        <v>8.3000000000000004E-2</v>
      </c>
      <c r="EW16" s="9">
        <v>1.3220000000000001</v>
      </c>
      <c r="EX16" s="9">
        <v>115.03400000000001</v>
      </c>
      <c r="EY16" s="9">
        <v>64.667000000000002</v>
      </c>
      <c r="EZ16" s="9">
        <v>50.366999999999997</v>
      </c>
      <c r="FA16" s="9">
        <v>83.106999999999999</v>
      </c>
      <c r="FB16" s="9">
        <v>54.945</v>
      </c>
      <c r="FC16" s="9">
        <v>28.161999999999999</v>
      </c>
      <c r="FD16" s="9">
        <v>63.694000000000003</v>
      </c>
      <c r="FE16" s="9">
        <v>39.015999999999998</v>
      </c>
      <c r="FF16" s="9">
        <v>24.677</v>
      </c>
      <c r="FG16" s="9">
        <v>16.559000000000001</v>
      </c>
      <c r="FH16" s="9">
        <v>13.151999999999999</v>
      </c>
      <c r="FI16" s="9">
        <v>3.407</v>
      </c>
      <c r="FJ16" s="9">
        <v>2.8540000000000001</v>
      </c>
      <c r="FK16" s="9">
        <v>2.7770000000000001</v>
      </c>
      <c r="FL16" s="9">
        <v>7.8E-2</v>
      </c>
      <c r="FM16" s="9">
        <v>31.927</v>
      </c>
      <c r="FN16" s="9">
        <v>9.7219999999999995</v>
      </c>
      <c r="FO16" s="9">
        <v>22.204999999999998</v>
      </c>
      <c r="FP16" s="9">
        <v>24.518999999999998</v>
      </c>
      <c r="FQ16" s="9">
        <v>7.1509999999999998</v>
      </c>
      <c r="FR16" s="9">
        <v>17.367999999999999</v>
      </c>
      <c r="FS16" s="9">
        <v>7.4080000000000004</v>
      </c>
      <c r="FT16" s="9">
        <v>2.5710000000000002</v>
      </c>
      <c r="FU16" s="9">
        <v>4.8360000000000003</v>
      </c>
      <c r="FV16" s="9">
        <v>33.677999999999997</v>
      </c>
      <c r="FW16" s="9">
        <v>18.652000000000001</v>
      </c>
      <c r="FX16" s="9">
        <v>15.026</v>
      </c>
      <c r="FY16" s="9">
        <v>22.652000000000001</v>
      </c>
      <c r="FZ16" s="9">
        <v>16.042000000000002</v>
      </c>
      <c r="GA16" s="9">
        <v>6.61</v>
      </c>
      <c r="GB16" s="9">
        <v>14.78</v>
      </c>
      <c r="GC16" s="9">
        <v>8.8960000000000008</v>
      </c>
      <c r="GD16" s="9">
        <v>5.8849999999999998</v>
      </c>
      <c r="GE16" s="9">
        <v>5.5190000000000001</v>
      </c>
      <c r="GF16" s="9">
        <v>4.8710000000000004</v>
      </c>
      <c r="GG16" s="9">
        <v>0.64800000000000002</v>
      </c>
      <c r="GH16" s="9">
        <v>2.3530000000000002</v>
      </c>
      <c r="GI16" s="9">
        <v>2.2759999999999998</v>
      </c>
      <c r="GJ16" s="9">
        <v>7.8E-2</v>
      </c>
      <c r="GK16" s="9">
        <v>11.026</v>
      </c>
      <c r="GL16" s="9">
        <v>2.61</v>
      </c>
      <c r="GM16" s="9">
        <v>8.4160000000000004</v>
      </c>
      <c r="GN16" s="9">
        <v>5.3760000000000003</v>
      </c>
      <c r="GO16" s="9">
        <v>0.496</v>
      </c>
      <c r="GP16" s="9">
        <v>4.88</v>
      </c>
      <c r="GQ16" s="9">
        <v>5.65</v>
      </c>
      <c r="GR16" s="9">
        <v>2.1139999999999999</v>
      </c>
      <c r="GS16" s="9">
        <v>3.5350000000000001</v>
      </c>
      <c r="GT16" s="9">
        <v>41.604999999999997</v>
      </c>
      <c r="GU16" s="9">
        <v>23.576000000000001</v>
      </c>
      <c r="GV16" s="9">
        <v>18.029</v>
      </c>
      <c r="GW16" s="9">
        <v>28.381</v>
      </c>
      <c r="GX16" s="9">
        <v>19.192</v>
      </c>
      <c r="GY16" s="9">
        <v>9.1890000000000001</v>
      </c>
      <c r="GZ16" s="9">
        <v>22.154</v>
      </c>
      <c r="HA16" s="9">
        <v>14.443</v>
      </c>
      <c r="HB16" s="9">
        <v>7.7110000000000003</v>
      </c>
      <c r="HC16" s="9">
        <v>6.2270000000000003</v>
      </c>
      <c r="HD16" s="9">
        <v>4.7480000000000002</v>
      </c>
      <c r="HE16" s="9">
        <v>1.478</v>
      </c>
      <c r="HF16" s="9">
        <v>0</v>
      </c>
      <c r="HG16" s="9">
        <v>0</v>
      </c>
      <c r="HH16" s="9">
        <v>0</v>
      </c>
      <c r="HI16" s="9">
        <v>13.224</v>
      </c>
      <c r="HJ16" s="9">
        <v>4.3840000000000003</v>
      </c>
      <c r="HK16" s="9">
        <v>8.84</v>
      </c>
      <c r="HL16" s="9">
        <v>11.465999999999999</v>
      </c>
      <c r="HM16" s="9">
        <v>3.927</v>
      </c>
      <c r="HN16" s="9">
        <v>7.5389999999999997</v>
      </c>
      <c r="HO16" s="9">
        <v>1.758</v>
      </c>
      <c r="HP16" s="9">
        <v>0.45700000000000002</v>
      </c>
      <c r="HQ16" s="9">
        <v>1.3009999999999999</v>
      </c>
      <c r="HR16" s="9">
        <v>13.974</v>
      </c>
      <c r="HS16" s="9">
        <v>8.843</v>
      </c>
      <c r="HT16" s="9">
        <v>5.1310000000000002</v>
      </c>
      <c r="HU16" s="9">
        <v>11.949</v>
      </c>
      <c r="HV16" s="9">
        <v>8.1460000000000008</v>
      </c>
      <c r="HW16" s="9">
        <v>3.8029999999999999</v>
      </c>
      <c r="HX16" s="9">
        <v>9.1950000000000003</v>
      </c>
      <c r="HY16" s="9">
        <v>6.01</v>
      </c>
      <c r="HZ16" s="9">
        <v>3.1850000000000001</v>
      </c>
      <c r="IA16" s="9">
        <v>2.7530000000000001</v>
      </c>
      <c r="IB16" s="9">
        <v>2.1360000000000001</v>
      </c>
      <c r="IC16" s="9">
        <v>0.61699999999999999</v>
      </c>
      <c r="ID16" s="9">
        <v>0</v>
      </c>
      <c r="IE16" s="9">
        <v>0</v>
      </c>
      <c r="IF16" s="9">
        <v>0</v>
      </c>
      <c r="IG16" s="9">
        <v>2.0259999999999998</v>
      </c>
      <c r="IH16" s="9">
        <v>0.69699999999999995</v>
      </c>
      <c r="II16" s="9">
        <v>1.3280000000000001</v>
      </c>
      <c r="IJ16" s="9">
        <v>2.0259999999999998</v>
      </c>
      <c r="IK16" s="9">
        <v>0.69699999999999995</v>
      </c>
      <c r="IL16" s="9">
        <v>1.3280000000000001</v>
      </c>
      <c r="IM16" s="9">
        <v>0</v>
      </c>
      <c r="IN16" s="9">
        <v>0</v>
      </c>
      <c r="IO16" s="9">
        <v>0</v>
      </c>
      <c r="IP16" s="9">
        <v>25.777000000000001</v>
      </c>
      <c r="IQ16" s="9">
        <v>13.596</v>
      </c>
    </row>
    <row r="17" spans="1:251">
      <c r="A17" s="10">
        <v>44228</v>
      </c>
      <c r="B17" s="9">
        <v>0</v>
      </c>
      <c r="C17" s="9">
        <v>0</v>
      </c>
      <c r="D17" s="9">
        <v>209.553</v>
      </c>
      <c r="E17" s="9">
        <v>114.485</v>
      </c>
      <c r="F17" s="9">
        <v>95.066999999999993</v>
      </c>
      <c r="G17" s="9">
        <v>163.69800000000001</v>
      </c>
      <c r="H17" s="9">
        <v>97.466999999999999</v>
      </c>
      <c r="I17" s="9">
        <v>66.230999999999995</v>
      </c>
      <c r="J17" s="9">
        <v>127.21599999999999</v>
      </c>
      <c r="K17" s="9">
        <v>70.998000000000005</v>
      </c>
      <c r="L17" s="9">
        <v>56.218000000000004</v>
      </c>
      <c r="M17" s="9">
        <v>30.475999999999999</v>
      </c>
      <c r="N17" s="9">
        <v>22.861000000000001</v>
      </c>
      <c r="O17" s="9">
        <v>7.6150000000000002</v>
      </c>
      <c r="P17" s="9">
        <v>6.0060000000000002</v>
      </c>
      <c r="Q17" s="9">
        <v>3.609</v>
      </c>
      <c r="R17" s="9">
        <v>2.3980000000000001</v>
      </c>
      <c r="S17" s="9">
        <v>45.853999999999999</v>
      </c>
      <c r="T17" s="9">
        <v>17.018000000000001</v>
      </c>
      <c r="U17" s="9">
        <v>28.835999999999999</v>
      </c>
      <c r="V17" s="9">
        <v>41.238999999999997</v>
      </c>
      <c r="W17" s="9">
        <v>15.055999999999999</v>
      </c>
      <c r="X17" s="9">
        <v>26.183</v>
      </c>
      <c r="Y17" s="9">
        <v>4.6150000000000002</v>
      </c>
      <c r="Z17" s="9">
        <v>1.962</v>
      </c>
      <c r="AA17" s="9">
        <v>2.653</v>
      </c>
      <c r="AB17" s="9">
        <v>28.457000000000001</v>
      </c>
      <c r="AC17" s="9">
        <v>13.247</v>
      </c>
      <c r="AD17" s="9">
        <v>15.21</v>
      </c>
      <c r="AE17" s="9">
        <v>21.326000000000001</v>
      </c>
      <c r="AF17" s="9">
        <v>10.693</v>
      </c>
      <c r="AG17" s="9">
        <v>10.632</v>
      </c>
      <c r="AH17" s="9">
        <v>10.759</v>
      </c>
      <c r="AI17" s="9">
        <v>3.3370000000000002</v>
      </c>
      <c r="AJ17" s="9">
        <v>7.4210000000000003</v>
      </c>
      <c r="AK17" s="9">
        <v>4.5609999999999999</v>
      </c>
      <c r="AL17" s="9">
        <v>3.7480000000000002</v>
      </c>
      <c r="AM17" s="9">
        <v>0.81299999999999994</v>
      </c>
      <c r="AN17" s="9">
        <v>6.0060000000000002</v>
      </c>
      <c r="AO17" s="9">
        <v>3.609</v>
      </c>
      <c r="AP17" s="9">
        <v>2.3980000000000001</v>
      </c>
      <c r="AQ17" s="9">
        <v>7.1310000000000002</v>
      </c>
      <c r="AR17" s="9">
        <v>2.5539999999999998</v>
      </c>
      <c r="AS17" s="9">
        <v>4.577</v>
      </c>
      <c r="AT17" s="9">
        <v>2.516</v>
      </c>
      <c r="AU17" s="9">
        <v>0.59199999999999997</v>
      </c>
      <c r="AV17" s="9">
        <v>1.9239999999999999</v>
      </c>
      <c r="AW17" s="9">
        <v>4.6150000000000002</v>
      </c>
      <c r="AX17" s="9">
        <v>1.962</v>
      </c>
      <c r="AY17" s="9">
        <v>2.653</v>
      </c>
      <c r="AZ17" s="9">
        <v>111.108</v>
      </c>
      <c r="BA17" s="9">
        <v>66.741</v>
      </c>
      <c r="BB17" s="9">
        <v>44.366999999999997</v>
      </c>
      <c r="BC17" s="9">
        <v>92.802000000000007</v>
      </c>
      <c r="BD17" s="9">
        <v>59.55</v>
      </c>
      <c r="BE17" s="9">
        <v>33.250999999999998</v>
      </c>
      <c r="BF17" s="9">
        <v>71.444000000000003</v>
      </c>
      <c r="BG17" s="9">
        <v>44.578000000000003</v>
      </c>
      <c r="BH17" s="9">
        <v>26.867000000000001</v>
      </c>
      <c r="BI17" s="9">
        <v>21.356999999999999</v>
      </c>
      <c r="BJ17" s="9">
        <v>14.972</v>
      </c>
      <c r="BK17" s="9">
        <v>6.3849999999999998</v>
      </c>
      <c r="BL17" s="9">
        <v>18.306000000000001</v>
      </c>
      <c r="BM17" s="9">
        <v>7.1909999999999998</v>
      </c>
      <c r="BN17" s="9">
        <v>11.116</v>
      </c>
      <c r="BO17" s="9">
        <v>18.306000000000001</v>
      </c>
      <c r="BP17" s="9">
        <v>7.1909999999999998</v>
      </c>
      <c r="BQ17" s="9">
        <v>11.116</v>
      </c>
      <c r="BR17" s="9">
        <v>69.988</v>
      </c>
      <c r="BS17" s="9">
        <v>34.497</v>
      </c>
      <c r="BT17" s="9">
        <v>35.491</v>
      </c>
      <c r="BU17" s="9">
        <v>49.570999999999998</v>
      </c>
      <c r="BV17" s="9">
        <v>27.222999999999999</v>
      </c>
      <c r="BW17" s="9">
        <v>22.347000000000001</v>
      </c>
      <c r="BX17" s="9">
        <v>45.012999999999998</v>
      </c>
      <c r="BY17" s="9">
        <v>23.082999999999998</v>
      </c>
      <c r="BZ17" s="9">
        <v>21.93</v>
      </c>
      <c r="CA17" s="9">
        <v>4.5579999999999998</v>
      </c>
      <c r="CB17" s="9">
        <v>4.141</v>
      </c>
      <c r="CC17" s="9">
        <v>0.41699999999999998</v>
      </c>
      <c r="CD17" s="9">
        <v>20.417000000000002</v>
      </c>
      <c r="CE17" s="9">
        <v>7.274</v>
      </c>
      <c r="CF17" s="9">
        <v>13.143000000000001</v>
      </c>
      <c r="CG17" s="9">
        <v>20.417000000000002</v>
      </c>
      <c r="CH17" s="9">
        <v>7.274</v>
      </c>
      <c r="CI17" s="9">
        <v>13.143000000000001</v>
      </c>
      <c r="CJ17" s="9">
        <v>8.0090000000000003</v>
      </c>
      <c r="CK17" s="9">
        <v>1.9430000000000001</v>
      </c>
      <c r="CL17" s="9">
        <v>6.0659999999999998</v>
      </c>
      <c r="CM17" s="9">
        <v>5.6870000000000003</v>
      </c>
      <c r="CN17" s="9">
        <v>1.49</v>
      </c>
      <c r="CO17" s="9">
        <v>4.1970000000000001</v>
      </c>
      <c r="CP17" s="9">
        <v>3.9620000000000002</v>
      </c>
      <c r="CQ17" s="9">
        <v>0.50700000000000001</v>
      </c>
      <c r="CR17" s="9">
        <v>3.4550000000000001</v>
      </c>
      <c r="CS17" s="9">
        <v>1.24</v>
      </c>
      <c r="CT17" s="9">
        <v>0.498</v>
      </c>
      <c r="CU17" s="9">
        <v>0.74099999999999999</v>
      </c>
      <c r="CV17" s="9">
        <v>0.48499999999999999</v>
      </c>
      <c r="CW17" s="9">
        <v>0.48499999999999999</v>
      </c>
      <c r="CX17" s="9">
        <v>0</v>
      </c>
      <c r="CY17" s="9">
        <v>2.323</v>
      </c>
      <c r="CZ17" s="9">
        <v>0.45300000000000001</v>
      </c>
      <c r="DA17" s="9">
        <v>1.87</v>
      </c>
      <c r="DB17" s="9">
        <v>2.323</v>
      </c>
      <c r="DC17" s="9">
        <v>0.45300000000000001</v>
      </c>
      <c r="DD17" s="9">
        <v>1.87</v>
      </c>
      <c r="DE17" s="9">
        <v>0</v>
      </c>
      <c r="DF17" s="9">
        <v>0</v>
      </c>
      <c r="DG17" s="9">
        <v>0</v>
      </c>
      <c r="DH17" s="9">
        <v>0.48499999999999999</v>
      </c>
      <c r="DI17" s="9">
        <v>0.48499999999999999</v>
      </c>
      <c r="DJ17" s="9">
        <v>0</v>
      </c>
      <c r="DK17" s="9">
        <v>0.48499999999999999</v>
      </c>
      <c r="DL17" s="9">
        <v>0.48499999999999999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0.48499999999999999</v>
      </c>
      <c r="DU17" s="9">
        <v>0.48499999999999999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7.5250000000000004</v>
      </c>
      <c r="EG17" s="9">
        <v>1.458</v>
      </c>
      <c r="EH17" s="9">
        <v>6.0659999999999998</v>
      </c>
      <c r="EI17" s="9">
        <v>5.202</v>
      </c>
      <c r="EJ17" s="9">
        <v>1.0049999999999999</v>
      </c>
      <c r="EK17" s="9">
        <v>4.1970000000000001</v>
      </c>
      <c r="EL17" s="9">
        <v>3.9620000000000002</v>
      </c>
      <c r="EM17" s="9">
        <v>0.50700000000000001</v>
      </c>
      <c r="EN17" s="9">
        <v>3.4550000000000001</v>
      </c>
      <c r="EO17" s="9">
        <v>1.24</v>
      </c>
      <c r="EP17" s="9">
        <v>0.498</v>
      </c>
      <c r="EQ17" s="9">
        <v>0.74099999999999999</v>
      </c>
      <c r="ER17" s="9">
        <v>2.323</v>
      </c>
      <c r="ES17" s="9">
        <v>0.45300000000000001</v>
      </c>
      <c r="ET17" s="9">
        <v>1.87</v>
      </c>
      <c r="EU17" s="9">
        <v>2.323</v>
      </c>
      <c r="EV17" s="9">
        <v>0.45300000000000001</v>
      </c>
      <c r="EW17" s="9">
        <v>1.87</v>
      </c>
      <c r="EX17" s="9">
        <v>136.75</v>
      </c>
      <c r="EY17" s="9">
        <v>71.034999999999997</v>
      </c>
      <c r="EZ17" s="9">
        <v>65.715000000000003</v>
      </c>
      <c r="FA17" s="9">
        <v>104.236</v>
      </c>
      <c r="FB17" s="9">
        <v>59.1</v>
      </c>
      <c r="FC17" s="9">
        <v>45.136000000000003</v>
      </c>
      <c r="FD17" s="9">
        <v>73.003</v>
      </c>
      <c r="FE17" s="9">
        <v>38.621000000000002</v>
      </c>
      <c r="FF17" s="9">
        <v>34.381999999999998</v>
      </c>
      <c r="FG17" s="9">
        <v>25.87</v>
      </c>
      <c r="FH17" s="9">
        <v>17.513999999999999</v>
      </c>
      <c r="FI17" s="9">
        <v>8.3559999999999999</v>
      </c>
      <c r="FJ17" s="9">
        <v>5.3630000000000004</v>
      </c>
      <c r="FK17" s="9">
        <v>2.9660000000000002</v>
      </c>
      <c r="FL17" s="9">
        <v>2.3980000000000001</v>
      </c>
      <c r="FM17" s="9">
        <v>32.514000000000003</v>
      </c>
      <c r="FN17" s="9">
        <v>11.935</v>
      </c>
      <c r="FO17" s="9">
        <v>20.579000000000001</v>
      </c>
      <c r="FP17" s="9">
        <v>27.899000000000001</v>
      </c>
      <c r="FQ17" s="9">
        <v>9.9730000000000008</v>
      </c>
      <c r="FR17" s="9">
        <v>17.925999999999998</v>
      </c>
      <c r="FS17" s="9">
        <v>4.6150000000000002</v>
      </c>
      <c r="FT17" s="9">
        <v>1.962</v>
      </c>
      <c r="FU17" s="9">
        <v>2.653</v>
      </c>
      <c r="FV17" s="9">
        <v>31.835000000000001</v>
      </c>
      <c r="FW17" s="9">
        <v>16.37</v>
      </c>
      <c r="FX17" s="9">
        <v>15.465</v>
      </c>
      <c r="FY17" s="9">
        <v>18.978000000000002</v>
      </c>
      <c r="FZ17" s="9">
        <v>11.606999999999999</v>
      </c>
      <c r="GA17" s="9">
        <v>7.3710000000000004</v>
      </c>
      <c r="GB17" s="9">
        <v>11.173</v>
      </c>
      <c r="GC17" s="9">
        <v>6.94</v>
      </c>
      <c r="GD17" s="9">
        <v>4.2329999999999997</v>
      </c>
      <c r="GE17" s="9">
        <v>3.4470000000000001</v>
      </c>
      <c r="GF17" s="9">
        <v>2.0459999999999998</v>
      </c>
      <c r="GG17" s="9">
        <v>1.401</v>
      </c>
      <c r="GH17" s="9">
        <v>4.3579999999999997</v>
      </c>
      <c r="GI17" s="9">
        <v>2.62</v>
      </c>
      <c r="GJ17" s="9">
        <v>1.7370000000000001</v>
      </c>
      <c r="GK17" s="9">
        <v>12.856999999999999</v>
      </c>
      <c r="GL17" s="9">
        <v>4.7629999999999999</v>
      </c>
      <c r="GM17" s="9">
        <v>8.0939999999999994</v>
      </c>
      <c r="GN17" s="9">
        <v>10.081</v>
      </c>
      <c r="GO17" s="9">
        <v>3.4710000000000001</v>
      </c>
      <c r="GP17" s="9">
        <v>6.61</v>
      </c>
      <c r="GQ17" s="9">
        <v>2.7749999999999999</v>
      </c>
      <c r="GR17" s="9">
        <v>1.292</v>
      </c>
      <c r="GS17" s="9">
        <v>1.484</v>
      </c>
      <c r="GT17" s="9">
        <v>33.110999999999997</v>
      </c>
      <c r="GU17" s="9">
        <v>18.736000000000001</v>
      </c>
      <c r="GV17" s="9">
        <v>14.375</v>
      </c>
      <c r="GW17" s="9">
        <v>26.963999999999999</v>
      </c>
      <c r="GX17" s="9">
        <v>16.152000000000001</v>
      </c>
      <c r="GY17" s="9">
        <v>10.813000000000001</v>
      </c>
      <c r="GZ17" s="9">
        <v>16.986000000000001</v>
      </c>
      <c r="HA17" s="9">
        <v>9.7319999999999993</v>
      </c>
      <c r="HB17" s="9">
        <v>7.2539999999999996</v>
      </c>
      <c r="HC17" s="9">
        <v>8.9730000000000008</v>
      </c>
      <c r="HD17" s="9">
        <v>6.0739999999999998</v>
      </c>
      <c r="HE17" s="9">
        <v>2.899</v>
      </c>
      <c r="HF17" s="9">
        <v>1.006</v>
      </c>
      <c r="HG17" s="9">
        <v>0.34499999999999997</v>
      </c>
      <c r="HH17" s="9">
        <v>0.66</v>
      </c>
      <c r="HI17" s="9">
        <v>6.1470000000000002</v>
      </c>
      <c r="HJ17" s="9">
        <v>2.585</v>
      </c>
      <c r="HK17" s="9">
        <v>3.5619999999999998</v>
      </c>
      <c r="HL17" s="9">
        <v>5.7489999999999997</v>
      </c>
      <c r="HM17" s="9">
        <v>2.1869999999999998</v>
      </c>
      <c r="HN17" s="9">
        <v>3.5619999999999998</v>
      </c>
      <c r="HO17" s="9">
        <v>0.39800000000000002</v>
      </c>
      <c r="HP17" s="9">
        <v>0.39800000000000002</v>
      </c>
      <c r="HQ17" s="9">
        <v>0</v>
      </c>
      <c r="HR17" s="9">
        <v>24.509</v>
      </c>
      <c r="HS17" s="9">
        <v>11.53</v>
      </c>
      <c r="HT17" s="9">
        <v>12.98</v>
      </c>
      <c r="HU17" s="9">
        <v>19.507000000000001</v>
      </c>
      <c r="HV17" s="9">
        <v>10.271000000000001</v>
      </c>
      <c r="HW17" s="9">
        <v>9.2370000000000001</v>
      </c>
      <c r="HX17" s="9">
        <v>14.659000000000001</v>
      </c>
      <c r="HY17" s="9">
        <v>7.4379999999999997</v>
      </c>
      <c r="HZ17" s="9">
        <v>7.2210000000000001</v>
      </c>
      <c r="IA17" s="9">
        <v>4.8479999999999999</v>
      </c>
      <c r="IB17" s="9">
        <v>2.8319999999999999</v>
      </c>
      <c r="IC17" s="9">
        <v>2.016</v>
      </c>
      <c r="ID17" s="9">
        <v>0</v>
      </c>
      <c r="IE17" s="9">
        <v>0</v>
      </c>
      <c r="IF17" s="9">
        <v>0</v>
      </c>
      <c r="IG17" s="9">
        <v>5.0019999999999998</v>
      </c>
      <c r="IH17" s="9">
        <v>1.2589999999999999</v>
      </c>
      <c r="II17" s="9">
        <v>3.7429999999999999</v>
      </c>
      <c r="IJ17" s="9">
        <v>4.0449999999999999</v>
      </c>
      <c r="IK17" s="9">
        <v>0.98699999999999999</v>
      </c>
      <c r="IL17" s="9">
        <v>3.0579999999999998</v>
      </c>
      <c r="IM17" s="9">
        <v>0.95699999999999996</v>
      </c>
      <c r="IN17" s="9">
        <v>0.27200000000000002</v>
      </c>
      <c r="IO17" s="9">
        <v>0.68500000000000005</v>
      </c>
      <c r="IP17" s="9">
        <v>47.295000000000002</v>
      </c>
      <c r="IQ17" s="9">
        <v>24.4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6.83</v>
      </c>
      <c r="C11" s="9">
        <v>14.169</v>
      </c>
      <c r="D11" s="9">
        <v>10.385999999999999</v>
      </c>
      <c r="E11" s="9">
        <v>3.7829999999999999</v>
      </c>
      <c r="F11" s="9">
        <v>12.923</v>
      </c>
      <c r="G11" s="9">
        <v>9.5329999999999995</v>
      </c>
      <c r="H11" s="9">
        <v>3.391</v>
      </c>
      <c r="I11" s="9">
        <v>1.2450000000000001</v>
      </c>
      <c r="J11" s="9">
        <v>0.85299999999999998</v>
      </c>
      <c r="K11" s="9">
        <v>0.39200000000000002</v>
      </c>
      <c r="L11" s="9">
        <v>0</v>
      </c>
      <c r="M11" s="9">
        <v>0</v>
      </c>
      <c r="N11" s="9">
        <v>0</v>
      </c>
      <c r="O11" s="9">
        <v>3.3220000000000001</v>
      </c>
      <c r="P11" s="9">
        <v>0.27500000000000002</v>
      </c>
      <c r="Q11" s="9">
        <v>3.0470000000000002</v>
      </c>
      <c r="R11" s="9">
        <v>3.3220000000000001</v>
      </c>
      <c r="S11" s="9">
        <v>0.27500000000000002</v>
      </c>
      <c r="T11" s="9">
        <v>3.0470000000000002</v>
      </c>
      <c r="U11" s="9">
        <v>0</v>
      </c>
      <c r="V11" s="9">
        <v>0</v>
      </c>
      <c r="W11" s="9">
        <v>0</v>
      </c>
      <c r="X11" s="9">
        <v>29.183</v>
      </c>
      <c r="Y11" s="9">
        <v>15.744</v>
      </c>
      <c r="Z11" s="9">
        <v>13.439</v>
      </c>
      <c r="AA11" s="9">
        <v>23.562999999999999</v>
      </c>
      <c r="AB11" s="9">
        <v>14.057</v>
      </c>
      <c r="AC11" s="9">
        <v>9.5060000000000002</v>
      </c>
      <c r="AD11" s="9">
        <v>21.411999999999999</v>
      </c>
      <c r="AE11" s="9">
        <v>12.095000000000001</v>
      </c>
      <c r="AF11" s="9">
        <v>9.3170000000000002</v>
      </c>
      <c r="AG11" s="9">
        <v>1.962</v>
      </c>
      <c r="AH11" s="9">
        <v>1.962</v>
      </c>
      <c r="AI11" s="9">
        <v>0</v>
      </c>
      <c r="AJ11" s="9">
        <v>0.189</v>
      </c>
      <c r="AK11" s="9">
        <v>0</v>
      </c>
      <c r="AL11" s="9">
        <v>0.189</v>
      </c>
      <c r="AM11" s="9">
        <v>5.62</v>
      </c>
      <c r="AN11" s="9">
        <v>1.6870000000000001</v>
      </c>
      <c r="AO11" s="9">
        <v>3.9329999999999998</v>
      </c>
      <c r="AP11" s="9">
        <v>5.62</v>
      </c>
      <c r="AQ11" s="9">
        <v>1.6870000000000001</v>
      </c>
      <c r="AR11" s="9">
        <v>3.9329999999999998</v>
      </c>
      <c r="AS11" s="9">
        <v>0</v>
      </c>
      <c r="AT11" s="9">
        <v>0</v>
      </c>
      <c r="AU11" s="9">
        <v>0</v>
      </c>
      <c r="AV11" s="9">
        <v>33.247999999999998</v>
      </c>
      <c r="AW11" s="9">
        <v>20.05</v>
      </c>
      <c r="AX11" s="9">
        <v>13.198</v>
      </c>
      <c r="AY11" s="9">
        <v>26.161000000000001</v>
      </c>
      <c r="AZ11" s="9">
        <v>17.577000000000002</v>
      </c>
      <c r="BA11" s="9">
        <v>8.5830000000000002</v>
      </c>
      <c r="BB11" s="9">
        <v>22.655999999999999</v>
      </c>
      <c r="BC11" s="9">
        <v>14.576000000000001</v>
      </c>
      <c r="BD11" s="9">
        <v>8.0790000000000006</v>
      </c>
      <c r="BE11" s="9">
        <v>3.5049999999999999</v>
      </c>
      <c r="BF11" s="9">
        <v>3.0009999999999999</v>
      </c>
      <c r="BG11" s="9">
        <v>0.504</v>
      </c>
      <c r="BH11" s="9">
        <v>0</v>
      </c>
      <c r="BI11" s="9">
        <v>0</v>
      </c>
      <c r="BJ11" s="9">
        <v>0</v>
      </c>
      <c r="BK11" s="9">
        <v>7.0869999999999997</v>
      </c>
      <c r="BL11" s="9">
        <v>2.4729999999999999</v>
      </c>
      <c r="BM11" s="9">
        <v>4.6139999999999999</v>
      </c>
      <c r="BN11" s="9">
        <v>6.843</v>
      </c>
      <c r="BO11" s="9">
        <v>2.4729999999999999</v>
      </c>
      <c r="BP11" s="9">
        <v>4.37</v>
      </c>
      <c r="BQ11" s="9">
        <v>0.24399999999999999</v>
      </c>
      <c r="BR11" s="9">
        <v>0</v>
      </c>
      <c r="BS11" s="9">
        <v>0.24399999999999999</v>
      </c>
      <c r="BT11" s="9">
        <v>7.8789999999999996</v>
      </c>
      <c r="BU11" s="9">
        <v>5.47</v>
      </c>
      <c r="BV11" s="9">
        <v>2.4089999999999998</v>
      </c>
      <c r="BW11" s="9">
        <v>3.1150000000000002</v>
      </c>
      <c r="BX11" s="9">
        <v>2.5960000000000001</v>
      </c>
      <c r="BY11" s="9">
        <v>0.51900000000000002</v>
      </c>
      <c r="BZ11" s="9">
        <v>2.3849999999999998</v>
      </c>
      <c r="CA11" s="9">
        <v>1.8660000000000001</v>
      </c>
      <c r="CB11" s="9">
        <v>0.51900000000000002</v>
      </c>
      <c r="CC11" s="9">
        <v>0.73</v>
      </c>
      <c r="CD11" s="9">
        <v>0.73</v>
      </c>
      <c r="CE11" s="9">
        <v>0</v>
      </c>
      <c r="CF11" s="9">
        <v>0</v>
      </c>
      <c r="CG11" s="9">
        <v>0</v>
      </c>
      <c r="CH11" s="9">
        <v>0</v>
      </c>
      <c r="CI11" s="9">
        <v>4.7640000000000002</v>
      </c>
      <c r="CJ11" s="9">
        <v>2.8740000000000001</v>
      </c>
      <c r="CK11" s="9">
        <v>1.89</v>
      </c>
      <c r="CL11" s="9">
        <v>3.52</v>
      </c>
      <c r="CM11" s="9">
        <v>2.3250000000000002</v>
      </c>
      <c r="CN11" s="9">
        <v>1.196</v>
      </c>
      <c r="CO11" s="9">
        <v>1.244</v>
      </c>
      <c r="CP11" s="9">
        <v>0.54900000000000004</v>
      </c>
      <c r="CQ11" s="9">
        <v>0.69499999999999995</v>
      </c>
      <c r="CR11" s="9">
        <v>7.0940000000000003</v>
      </c>
      <c r="CS11" s="9">
        <v>4.9400000000000004</v>
      </c>
      <c r="CT11" s="9">
        <v>2.1539999999999999</v>
      </c>
      <c r="CU11" s="9">
        <v>2.786</v>
      </c>
      <c r="CV11" s="9">
        <v>2.2669999999999999</v>
      </c>
      <c r="CW11" s="9">
        <v>0.51900000000000002</v>
      </c>
      <c r="CX11" s="9">
        <v>2.056</v>
      </c>
      <c r="CY11" s="9">
        <v>1.5369999999999999</v>
      </c>
      <c r="CZ11" s="9">
        <v>0.51900000000000002</v>
      </c>
      <c r="DA11" s="9">
        <v>0.73</v>
      </c>
      <c r="DB11" s="9">
        <v>0.73</v>
      </c>
      <c r="DC11" s="9">
        <v>0</v>
      </c>
      <c r="DD11" s="9">
        <v>0</v>
      </c>
      <c r="DE11" s="9">
        <v>0</v>
      </c>
      <c r="DF11" s="9">
        <v>0</v>
      </c>
      <c r="DG11" s="9">
        <v>4.3090000000000002</v>
      </c>
      <c r="DH11" s="9">
        <v>2.673</v>
      </c>
      <c r="DI11" s="9">
        <v>1.635</v>
      </c>
      <c r="DJ11" s="9">
        <v>3.32</v>
      </c>
      <c r="DK11" s="9">
        <v>2.1240000000000001</v>
      </c>
      <c r="DL11" s="9">
        <v>1.196</v>
      </c>
      <c r="DM11" s="9">
        <v>0.98799999999999999</v>
      </c>
      <c r="DN11" s="9">
        <v>0.54900000000000004</v>
      </c>
      <c r="DO11" s="9">
        <v>0.439</v>
      </c>
      <c r="DP11" s="9">
        <v>0.255</v>
      </c>
      <c r="DQ11" s="9">
        <v>0</v>
      </c>
      <c r="DR11" s="9">
        <v>0.255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0.255</v>
      </c>
      <c r="EF11" s="9">
        <v>0</v>
      </c>
      <c r="EG11" s="9">
        <v>0.255</v>
      </c>
      <c r="EH11" s="9">
        <v>0</v>
      </c>
      <c r="EI11" s="9">
        <v>0</v>
      </c>
      <c r="EJ11" s="9">
        <v>0</v>
      </c>
      <c r="EK11" s="9">
        <v>0.255</v>
      </c>
      <c r="EL11" s="9">
        <v>0</v>
      </c>
      <c r="EM11" s="9">
        <v>0.255</v>
      </c>
      <c r="EN11" s="9">
        <v>0.53</v>
      </c>
      <c r="EO11" s="9">
        <v>0.53</v>
      </c>
      <c r="EP11" s="9">
        <v>0</v>
      </c>
      <c r="EQ11" s="9">
        <v>0.32900000000000001</v>
      </c>
      <c r="ER11" s="9">
        <v>0.32900000000000001</v>
      </c>
      <c r="ES11" s="9">
        <v>0</v>
      </c>
      <c r="ET11" s="9">
        <v>0.32900000000000001</v>
      </c>
      <c r="EU11" s="9">
        <v>0.32900000000000001</v>
      </c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0.2</v>
      </c>
      <c r="FD11" s="9">
        <v>0.2</v>
      </c>
      <c r="FE11" s="9">
        <v>0</v>
      </c>
      <c r="FF11" s="9">
        <v>0.2</v>
      </c>
      <c r="FG11" s="9">
        <v>0.2</v>
      </c>
      <c r="FH11" s="9">
        <v>0</v>
      </c>
      <c r="FI11" s="9">
        <v>0</v>
      </c>
      <c r="FJ11" s="9">
        <v>0</v>
      </c>
      <c r="FK11" s="9">
        <v>0</v>
      </c>
      <c r="FL11" s="9">
        <v>7.8789999999999996</v>
      </c>
      <c r="FM11" s="9">
        <v>5.47</v>
      </c>
      <c r="FN11" s="9">
        <v>2.4089999999999998</v>
      </c>
      <c r="FO11" s="9">
        <v>3.1150000000000002</v>
      </c>
      <c r="FP11" s="9">
        <v>2.5960000000000001</v>
      </c>
      <c r="FQ11" s="9">
        <v>0.51900000000000002</v>
      </c>
      <c r="FR11" s="9">
        <v>2.3849999999999998</v>
      </c>
      <c r="FS11" s="9">
        <v>1.8660000000000001</v>
      </c>
      <c r="FT11" s="9">
        <v>0.51900000000000002</v>
      </c>
      <c r="FU11" s="9">
        <v>0.73</v>
      </c>
      <c r="FV11" s="9">
        <v>0.73</v>
      </c>
      <c r="FW11" s="9">
        <v>0</v>
      </c>
      <c r="FX11" s="9">
        <v>0</v>
      </c>
      <c r="FY11" s="9">
        <v>0</v>
      </c>
      <c r="FZ11" s="9">
        <v>0</v>
      </c>
      <c r="GA11" s="9">
        <v>4.7640000000000002</v>
      </c>
      <c r="GB11" s="9">
        <v>2.8740000000000001</v>
      </c>
      <c r="GC11" s="9">
        <v>1.89</v>
      </c>
      <c r="GD11" s="9">
        <v>3.52</v>
      </c>
      <c r="GE11" s="9">
        <v>2.3250000000000002</v>
      </c>
      <c r="GF11" s="9">
        <v>1.196</v>
      </c>
      <c r="GG11" s="9">
        <v>1.244</v>
      </c>
      <c r="GH11" s="9">
        <v>0.54900000000000004</v>
      </c>
      <c r="GI11" s="9">
        <v>0.69499999999999995</v>
      </c>
      <c r="GJ11" s="9">
        <v>1.573</v>
      </c>
      <c r="GK11" s="9">
        <v>0.878</v>
      </c>
      <c r="GL11" s="9">
        <v>0.69499999999999995</v>
      </c>
      <c r="GM11" s="9">
        <v>0.32900000000000001</v>
      </c>
      <c r="GN11" s="9">
        <v>0.32900000000000001</v>
      </c>
      <c r="GO11" s="9">
        <v>0</v>
      </c>
      <c r="GP11" s="9">
        <v>0.32900000000000001</v>
      </c>
      <c r="GQ11" s="9">
        <v>0.32900000000000001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1.244</v>
      </c>
      <c r="GZ11" s="9">
        <v>0.54900000000000004</v>
      </c>
      <c r="HA11" s="9">
        <v>0.69499999999999995</v>
      </c>
      <c r="HB11" s="9">
        <v>0</v>
      </c>
      <c r="HC11" s="9">
        <v>0</v>
      </c>
      <c r="HD11" s="9">
        <v>0</v>
      </c>
      <c r="HE11" s="9">
        <v>1.244</v>
      </c>
      <c r="HF11" s="9">
        <v>0.54900000000000004</v>
      </c>
      <c r="HG11" s="9">
        <v>0.69499999999999995</v>
      </c>
      <c r="HH11" s="9">
        <v>4.173</v>
      </c>
      <c r="HI11" s="9">
        <v>2.4580000000000002</v>
      </c>
      <c r="HJ11" s="9">
        <v>1.7150000000000001</v>
      </c>
      <c r="HK11" s="9">
        <v>1.7010000000000001</v>
      </c>
      <c r="HL11" s="9">
        <v>1.1819999999999999</v>
      </c>
      <c r="HM11" s="9">
        <v>0.51900000000000002</v>
      </c>
      <c r="HN11" s="9">
        <v>0.97099999999999997</v>
      </c>
      <c r="HO11" s="9">
        <v>0.45200000000000001</v>
      </c>
      <c r="HP11" s="9">
        <v>0.51900000000000002</v>
      </c>
      <c r="HQ11" s="9">
        <v>0.73</v>
      </c>
      <c r="HR11" s="9">
        <v>0.73</v>
      </c>
      <c r="HS11" s="9">
        <v>0</v>
      </c>
      <c r="HT11" s="9">
        <v>2.4710000000000001</v>
      </c>
      <c r="HU11" s="9">
        <v>1.276</v>
      </c>
      <c r="HV11" s="9">
        <v>1.196</v>
      </c>
      <c r="HW11" s="9">
        <v>2.4710000000000001</v>
      </c>
      <c r="HX11" s="9">
        <v>1.276</v>
      </c>
      <c r="HY11" s="9">
        <v>1.196</v>
      </c>
      <c r="HZ11" s="9">
        <v>2.1339999999999999</v>
      </c>
      <c r="IA11" s="9">
        <v>2.1339999999999999</v>
      </c>
      <c r="IB11" s="9">
        <v>0</v>
      </c>
      <c r="IC11" s="9">
        <v>1.085</v>
      </c>
      <c r="ID11" s="9">
        <v>1.085</v>
      </c>
      <c r="IE11" s="9">
        <v>0</v>
      </c>
      <c r="IF11" s="9">
        <v>1.085</v>
      </c>
      <c r="IG11" s="9">
        <v>1.085</v>
      </c>
      <c r="IH11" s="9">
        <v>0</v>
      </c>
      <c r="II11" s="9">
        <v>0</v>
      </c>
      <c r="IJ11" s="9">
        <v>0</v>
      </c>
      <c r="IK11" s="9">
        <v>0</v>
      </c>
      <c r="IL11" s="9">
        <v>1.0489999999999999</v>
      </c>
      <c r="IM11" s="9">
        <v>1.0489999999999999</v>
      </c>
      <c r="IN11" s="9">
        <v>0</v>
      </c>
      <c r="IO11" s="9">
        <v>1.0489999999999999</v>
      </c>
      <c r="IP11" s="9">
        <v>1.0489999999999999</v>
      </c>
      <c r="IQ11" s="9">
        <v>0</v>
      </c>
    </row>
    <row r="12" spans="1:251">
      <c r="A12" s="10">
        <v>42401</v>
      </c>
      <c r="B12" s="9">
        <v>11.035</v>
      </c>
      <c r="C12" s="9">
        <v>19.846</v>
      </c>
      <c r="D12" s="9">
        <v>11.82</v>
      </c>
      <c r="E12" s="9">
        <v>8.0259999999999998</v>
      </c>
      <c r="F12" s="9">
        <v>15.244</v>
      </c>
      <c r="G12" s="9">
        <v>8.8049999999999997</v>
      </c>
      <c r="H12" s="9">
        <v>6.4390000000000001</v>
      </c>
      <c r="I12" s="9">
        <v>4.6020000000000003</v>
      </c>
      <c r="J12" s="9">
        <v>3.0150000000000001</v>
      </c>
      <c r="K12" s="9">
        <v>1.5860000000000001</v>
      </c>
      <c r="L12" s="9">
        <v>0</v>
      </c>
      <c r="M12" s="9">
        <v>0</v>
      </c>
      <c r="N12" s="9">
        <v>0</v>
      </c>
      <c r="O12" s="9">
        <v>3.5110000000000001</v>
      </c>
      <c r="P12" s="9">
        <v>0.502</v>
      </c>
      <c r="Q12" s="9">
        <v>3.01</v>
      </c>
      <c r="R12" s="9">
        <v>3.5110000000000001</v>
      </c>
      <c r="S12" s="9">
        <v>0.502</v>
      </c>
      <c r="T12" s="9">
        <v>3.01</v>
      </c>
      <c r="U12" s="9">
        <v>0</v>
      </c>
      <c r="V12" s="9">
        <v>0</v>
      </c>
      <c r="W12" s="9">
        <v>0</v>
      </c>
      <c r="X12" s="9">
        <v>29.669</v>
      </c>
      <c r="Y12" s="9">
        <v>18.428999999999998</v>
      </c>
      <c r="Z12" s="9">
        <v>11.24</v>
      </c>
      <c r="AA12" s="9">
        <v>25.466999999999999</v>
      </c>
      <c r="AB12" s="9">
        <v>16.949000000000002</v>
      </c>
      <c r="AC12" s="9">
        <v>8.5180000000000007</v>
      </c>
      <c r="AD12" s="9">
        <v>21.777999999999999</v>
      </c>
      <c r="AE12" s="9">
        <v>13.68</v>
      </c>
      <c r="AF12" s="9">
        <v>8.0980000000000008</v>
      </c>
      <c r="AG12" s="9">
        <v>3.6890000000000001</v>
      </c>
      <c r="AH12" s="9">
        <v>3.2690000000000001</v>
      </c>
      <c r="AI12" s="9">
        <v>0.42</v>
      </c>
      <c r="AJ12" s="9">
        <v>0</v>
      </c>
      <c r="AK12" s="9">
        <v>0</v>
      </c>
      <c r="AL12" s="9">
        <v>0</v>
      </c>
      <c r="AM12" s="9">
        <v>4.202</v>
      </c>
      <c r="AN12" s="9">
        <v>1.48</v>
      </c>
      <c r="AO12" s="9">
        <v>2.722</v>
      </c>
      <c r="AP12" s="9">
        <v>4.202</v>
      </c>
      <c r="AQ12" s="9">
        <v>1.48</v>
      </c>
      <c r="AR12" s="9">
        <v>2.722</v>
      </c>
      <c r="AS12" s="9">
        <v>0</v>
      </c>
      <c r="AT12" s="9">
        <v>0</v>
      </c>
      <c r="AU12" s="9">
        <v>0</v>
      </c>
      <c r="AV12" s="9">
        <v>32.337000000000003</v>
      </c>
      <c r="AW12" s="9">
        <v>18.763999999999999</v>
      </c>
      <c r="AX12" s="9">
        <v>13.573</v>
      </c>
      <c r="AY12" s="9">
        <v>25.518000000000001</v>
      </c>
      <c r="AZ12" s="9">
        <v>16.414000000000001</v>
      </c>
      <c r="BA12" s="9">
        <v>9.1039999999999992</v>
      </c>
      <c r="BB12" s="9">
        <v>22.530999999999999</v>
      </c>
      <c r="BC12" s="9">
        <v>14.429</v>
      </c>
      <c r="BD12" s="9">
        <v>8.1010000000000009</v>
      </c>
      <c r="BE12" s="9">
        <v>2.9249999999999998</v>
      </c>
      <c r="BF12" s="9">
        <v>1.9850000000000001</v>
      </c>
      <c r="BG12" s="9">
        <v>0.94099999999999995</v>
      </c>
      <c r="BH12" s="9">
        <v>6.2E-2</v>
      </c>
      <c r="BI12" s="9">
        <v>0</v>
      </c>
      <c r="BJ12" s="9">
        <v>6.2E-2</v>
      </c>
      <c r="BK12" s="9">
        <v>6.819</v>
      </c>
      <c r="BL12" s="9">
        <v>2.35</v>
      </c>
      <c r="BM12" s="9">
        <v>4.4690000000000003</v>
      </c>
      <c r="BN12" s="9">
        <v>6.819</v>
      </c>
      <c r="BO12" s="9">
        <v>2.35</v>
      </c>
      <c r="BP12" s="9">
        <v>4.4690000000000003</v>
      </c>
      <c r="BQ12" s="9">
        <v>0</v>
      </c>
      <c r="BR12" s="9">
        <v>0</v>
      </c>
      <c r="BS12" s="9">
        <v>0</v>
      </c>
      <c r="BT12" s="9">
        <v>7.7089999999999996</v>
      </c>
      <c r="BU12" s="9">
        <v>3.9180000000000001</v>
      </c>
      <c r="BV12" s="9">
        <v>3.7919999999999998</v>
      </c>
      <c r="BW12" s="9">
        <v>3.4020000000000001</v>
      </c>
      <c r="BX12" s="9">
        <v>2.0049999999999999</v>
      </c>
      <c r="BY12" s="9">
        <v>1.397</v>
      </c>
      <c r="BZ12" s="9">
        <v>3.25</v>
      </c>
      <c r="CA12" s="9">
        <v>2.0049999999999999</v>
      </c>
      <c r="CB12" s="9">
        <v>1.2450000000000001</v>
      </c>
      <c r="CC12" s="9">
        <v>0.152</v>
      </c>
      <c r="CD12" s="9">
        <v>0</v>
      </c>
      <c r="CE12" s="9">
        <v>0.152</v>
      </c>
      <c r="CF12" s="9">
        <v>0</v>
      </c>
      <c r="CG12" s="9">
        <v>0</v>
      </c>
      <c r="CH12" s="9">
        <v>0</v>
      </c>
      <c r="CI12" s="9">
        <v>4.3070000000000004</v>
      </c>
      <c r="CJ12" s="9">
        <v>1.9119999999999999</v>
      </c>
      <c r="CK12" s="9">
        <v>2.395</v>
      </c>
      <c r="CL12" s="9">
        <v>2.6150000000000002</v>
      </c>
      <c r="CM12" s="9">
        <v>1.1930000000000001</v>
      </c>
      <c r="CN12" s="9">
        <v>1.421</v>
      </c>
      <c r="CO12" s="9">
        <v>1.6919999999999999</v>
      </c>
      <c r="CP12" s="9">
        <v>0.71899999999999997</v>
      </c>
      <c r="CQ12" s="9">
        <v>0.97299999999999998</v>
      </c>
      <c r="CR12" s="9">
        <v>6.6310000000000002</v>
      </c>
      <c r="CS12" s="9">
        <v>3.597</v>
      </c>
      <c r="CT12" s="9">
        <v>3.0329999999999999</v>
      </c>
      <c r="CU12" s="9">
        <v>3.024</v>
      </c>
      <c r="CV12" s="9">
        <v>2.0049999999999999</v>
      </c>
      <c r="CW12" s="9">
        <v>1.0189999999999999</v>
      </c>
      <c r="CX12" s="9">
        <v>2.8719999999999999</v>
      </c>
      <c r="CY12" s="9">
        <v>2.0049999999999999</v>
      </c>
      <c r="CZ12" s="9">
        <v>0.86699999999999999</v>
      </c>
      <c r="DA12" s="9">
        <v>0.152</v>
      </c>
      <c r="DB12" s="9">
        <v>0</v>
      </c>
      <c r="DC12" s="9">
        <v>0.152</v>
      </c>
      <c r="DD12" s="9">
        <v>0</v>
      </c>
      <c r="DE12" s="9">
        <v>0</v>
      </c>
      <c r="DF12" s="9">
        <v>0</v>
      </c>
      <c r="DG12" s="9">
        <v>3.6070000000000002</v>
      </c>
      <c r="DH12" s="9">
        <v>1.5920000000000001</v>
      </c>
      <c r="DI12" s="9">
        <v>2.0150000000000001</v>
      </c>
      <c r="DJ12" s="9">
        <v>2.6150000000000002</v>
      </c>
      <c r="DK12" s="9">
        <v>1.1930000000000001</v>
      </c>
      <c r="DL12" s="9">
        <v>1.421</v>
      </c>
      <c r="DM12" s="9">
        <v>0.99199999999999999</v>
      </c>
      <c r="DN12" s="9">
        <v>0.39900000000000002</v>
      </c>
      <c r="DO12" s="9">
        <v>0.59299999999999997</v>
      </c>
      <c r="DP12" s="9">
        <v>1.0780000000000001</v>
      </c>
      <c r="DQ12" s="9">
        <v>0.32</v>
      </c>
      <c r="DR12" s="9">
        <v>0.75800000000000001</v>
      </c>
      <c r="DS12" s="9">
        <v>0.378</v>
      </c>
      <c r="DT12" s="9">
        <v>0</v>
      </c>
      <c r="DU12" s="9">
        <v>0.378</v>
      </c>
      <c r="DV12" s="9">
        <v>0.378</v>
      </c>
      <c r="DW12" s="9">
        <v>0</v>
      </c>
      <c r="DX12" s="9">
        <v>0.378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0.7</v>
      </c>
      <c r="EF12" s="9">
        <v>0.32</v>
      </c>
      <c r="EG12" s="9">
        <v>0.38</v>
      </c>
      <c r="EH12" s="9">
        <v>0</v>
      </c>
      <c r="EI12" s="9">
        <v>0</v>
      </c>
      <c r="EJ12" s="9">
        <v>0</v>
      </c>
      <c r="EK12" s="9">
        <v>0.7</v>
      </c>
      <c r="EL12" s="9">
        <v>0.32</v>
      </c>
      <c r="EM12" s="9">
        <v>0.38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7.7089999999999996</v>
      </c>
      <c r="FM12" s="9">
        <v>3.9180000000000001</v>
      </c>
      <c r="FN12" s="9">
        <v>3.7919999999999998</v>
      </c>
      <c r="FO12" s="9">
        <v>3.4020000000000001</v>
      </c>
      <c r="FP12" s="9">
        <v>2.0049999999999999</v>
      </c>
      <c r="FQ12" s="9">
        <v>1.397</v>
      </c>
      <c r="FR12" s="9">
        <v>3.25</v>
      </c>
      <c r="FS12" s="9">
        <v>2.0049999999999999</v>
      </c>
      <c r="FT12" s="9">
        <v>1.2450000000000001</v>
      </c>
      <c r="FU12" s="9">
        <v>0.152</v>
      </c>
      <c r="FV12" s="9">
        <v>0</v>
      </c>
      <c r="FW12" s="9">
        <v>0.152</v>
      </c>
      <c r="FX12" s="9">
        <v>0</v>
      </c>
      <c r="FY12" s="9">
        <v>0</v>
      </c>
      <c r="FZ12" s="9">
        <v>0</v>
      </c>
      <c r="GA12" s="9">
        <v>4.3070000000000004</v>
      </c>
      <c r="GB12" s="9">
        <v>1.9119999999999999</v>
      </c>
      <c r="GC12" s="9">
        <v>2.395</v>
      </c>
      <c r="GD12" s="9">
        <v>2.6150000000000002</v>
      </c>
      <c r="GE12" s="9">
        <v>1.1930000000000001</v>
      </c>
      <c r="GF12" s="9">
        <v>1.421</v>
      </c>
      <c r="GG12" s="9">
        <v>1.6919999999999999</v>
      </c>
      <c r="GH12" s="9">
        <v>0.71899999999999997</v>
      </c>
      <c r="GI12" s="9">
        <v>0.97299999999999998</v>
      </c>
      <c r="GJ12" s="9">
        <v>2.0710000000000002</v>
      </c>
      <c r="GK12" s="9">
        <v>0.71899999999999997</v>
      </c>
      <c r="GL12" s="9">
        <v>1.351</v>
      </c>
      <c r="GM12" s="9">
        <v>0.378</v>
      </c>
      <c r="GN12" s="9">
        <v>0</v>
      </c>
      <c r="GO12" s="9">
        <v>0.378</v>
      </c>
      <c r="GP12" s="9">
        <v>0.378</v>
      </c>
      <c r="GQ12" s="9">
        <v>0</v>
      </c>
      <c r="GR12" s="9">
        <v>0.378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1.6919999999999999</v>
      </c>
      <c r="GZ12" s="9">
        <v>0.71899999999999997</v>
      </c>
      <c r="HA12" s="9">
        <v>0.97299999999999998</v>
      </c>
      <c r="HB12" s="9">
        <v>0</v>
      </c>
      <c r="HC12" s="9">
        <v>0</v>
      </c>
      <c r="HD12" s="9">
        <v>0</v>
      </c>
      <c r="HE12" s="9">
        <v>1.6919999999999999</v>
      </c>
      <c r="HF12" s="9">
        <v>0.71899999999999997</v>
      </c>
      <c r="HG12" s="9">
        <v>0.97299999999999998</v>
      </c>
      <c r="HH12" s="9">
        <v>3.6779999999999999</v>
      </c>
      <c r="HI12" s="9">
        <v>2.1720000000000002</v>
      </c>
      <c r="HJ12" s="9">
        <v>1.506</v>
      </c>
      <c r="HK12" s="9">
        <v>2.3650000000000002</v>
      </c>
      <c r="HL12" s="9">
        <v>1.498</v>
      </c>
      <c r="HM12" s="9">
        <v>0.86699999999999999</v>
      </c>
      <c r="HN12" s="9">
        <v>2.3650000000000002</v>
      </c>
      <c r="HO12" s="9">
        <v>1.498</v>
      </c>
      <c r="HP12" s="9">
        <v>0.86699999999999999</v>
      </c>
      <c r="HQ12" s="9">
        <v>0</v>
      </c>
      <c r="HR12" s="9">
        <v>0</v>
      </c>
      <c r="HS12" s="9">
        <v>0</v>
      </c>
      <c r="HT12" s="9">
        <v>1.3129999999999999</v>
      </c>
      <c r="HU12" s="9">
        <v>0.67400000000000004</v>
      </c>
      <c r="HV12" s="9">
        <v>0.63900000000000001</v>
      </c>
      <c r="HW12" s="9">
        <v>1.3129999999999999</v>
      </c>
      <c r="HX12" s="9">
        <v>0.67400000000000004</v>
      </c>
      <c r="HY12" s="9">
        <v>0.63900000000000001</v>
      </c>
      <c r="HZ12" s="9">
        <v>1.9610000000000001</v>
      </c>
      <c r="IA12" s="9">
        <v>1.026</v>
      </c>
      <c r="IB12" s="9">
        <v>0.93500000000000005</v>
      </c>
      <c r="IC12" s="9">
        <v>0.65900000000000003</v>
      </c>
      <c r="ID12" s="9">
        <v>0.50700000000000001</v>
      </c>
      <c r="IE12" s="9">
        <v>0.152</v>
      </c>
      <c r="IF12" s="9">
        <v>0.50700000000000001</v>
      </c>
      <c r="IG12" s="9">
        <v>0.50700000000000001</v>
      </c>
      <c r="IH12" s="9">
        <v>0</v>
      </c>
      <c r="II12" s="9">
        <v>0.152</v>
      </c>
      <c r="IJ12" s="9">
        <v>0</v>
      </c>
      <c r="IK12" s="9">
        <v>0.152</v>
      </c>
      <c r="IL12" s="9">
        <v>1.3009999999999999</v>
      </c>
      <c r="IM12" s="9">
        <v>0.51900000000000002</v>
      </c>
      <c r="IN12" s="9">
        <v>0.78200000000000003</v>
      </c>
      <c r="IO12" s="9">
        <v>1.3009999999999999</v>
      </c>
      <c r="IP12" s="9">
        <v>0.51900000000000002</v>
      </c>
      <c r="IQ12" s="9">
        <v>0.78200000000000003</v>
      </c>
    </row>
    <row r="13" spans="1:251">
      <c r="A13" s="10">
        <v>42767</v>
      </c>
      <c r="B13" s="9">
        <v>9.5530000000000008</v>
      </c>
      <c r="C13" s="9">
        <v>15.769</v>
      </c>
      <c r="D13" s="9">
        <v>8.375</v>
      </c>
      <c r="E13" s="9">
        <v>7.3940000000000001</v>
      </c>
      <c r="F13" s="9">
        <v>13.723000000000001</v>
      </c>
      <c r="G13" s="9">
        <v>7.4080000000000004</v>
      </c>
      <c r="H13" s="9">
        <v>6.3150000000000004</v>
      </c>
      <c r="I13" s="9">
        <v>2.0459999999999998</v>
      </c>
      <c r="J13" s="9">
        <v>0.96699999999999997</v>
      </c>
      <c r="K13" s="9">
        <v>1.079</v>
      </c>
      <c r="L13" s="9">
        <v>0</v>
      </c>
      <c r="M13" s="9">
        <v>0</v>
      </c>
      <c r="N13" s="9">
        <v>0</v>
      </c>
      <c r="O13" s="9">
        <v>3.3639999999999999</v>
      </c>
      <c r="P13" s="9">
        <v>1.2050000000000001</v>
      </c>
      <c r="Q13" s="9">
        <v>2.1589999999999998</v>
      </c>
      <c r="R13" s="9">
        <v>3.3639999999999999</v>
      </c>
      <c r="S13" s="9">
        <v>1.2050000000000001</v>
      </c>
      <c r="T13" s="9">
        <v>2.1589999999999998</v>
      </c>
      <c r="U13" s="9">
        <v>0</v>
      </c>
      <c r="V13" s="9">
        <v>0</v>
      </c>
      <c r="W13" s="9">
        <v>0</v>
      </c>
      <c r="X13" s="9">
        <v>23.85</v>
      </c>
      <c r="Y13" s="9">
        <v>13.108000000000001</v>
      </c>
      <c r="Z13" s="9">
        <v>10.742000000000001</v>
      </c>
      <c r="AA13" s="9">
        <v>20.356999999999999</v>
      </c>
      <c r="AB13" s="9">
        <v>11.673999999999999</v>
      </c>
      <c r="AC13" s="9">
        <v>8.6839999999999993</v>
      </c>
      <c r="AD13" s="9">
        <v>19.201000000000001</v>
      </c>
      <c r="AE13" s="9">
        <v>11.196999999999999</v>
      </c>
      <c r="AF13" s="9">
        <v>8.0039999999999996</v>
      </c>
      <c r="AG13" s="9">
        <v>1.1559999999999999</v>
      </c>
      <c r="AH13" s="9">
        <v>0.47599999999999998</v>
      </c>
      <c r="AI13" s="9">
        <v>0.68</v>
      </c>
      <c r="AJ13" s="9">
        <v>0</v>
      </c>
      <c r="AK13" s="9">
        <v>0</v>
      </c>
      <c r="AL13" s="9">
        <v>0</v>
      </c>
      <c r="AM13" s="9">
        <v>3.4929999999999999</v>
      </c>
      <c r="AN13" s="9">
        <v>1.4339999999999999</v>
      </c>
      <c r="AO13" s="9">
        <v>2.0590000000000002</v>
      </c>
      <c r="AP13" s="9">
        <v>3.4929999999999999</v>
      </c>
      <c r="AQ13" s="9">
        <v>1.4339999999999999</v>
      </c>
      <c r="AR13" s="9">
        <v>2.0590000000000002</v>
      </c>
      <c r="AS13" s="9">
        <v>0</v>
      </c>
      <c r="AT13" s="9">
        <v>0</v>
      </c>
      <c r="AU13" s="9">
        <v>0</v>
      </c>
      <c r="AV13" s="9">
        <v>36.920999999999999</v>
      </c>
      <c r="AW13" s="9">
        <v>19.425999999999998</v>
      </c>
      <c r="AX13" s="9">
        <v>17.495000000000001</v>
      </c>
      <c r="AY13" s="9">
        <v>28.754000000000001</v>
      </c>
      <c r="AZ13" s="9">
        <v>15.58</v>
      </c>
      <c r="BA13" s="9">
        <v>13.173999999999999</v>
      </c>
      <c r="BB13" s="9">
        <v>27.715</v>
      </c>
      <c r="BC13" s="9">
        <v>14.795999999999999</v>
      </c>
      <c r="BD13" s="9">
        <v>12.919</v>
      </c>
      <c r="BE13" s="9">
        <v>1.0389999999999999</v>
      </c>
      <c r="BF13" s="9">
        <v>0.78500000000000003</v>
      </c>
      <c r="BG13" s="9">
        <v>0.254</v>
      </c>
      <c r="BH13" s="9">
        <v>0</v>
      </c>
      <c r="BI13" s="9">
        <v>0</v>
      </c>
      <c r="BJ13" s="9">
        <v>0</v>
      </c>
      <c r="BK13" s="9">
        <v>8.1669999999999998</v>
      </c>
      <c r="BL13" s="9">
        <v>3.8460000000000001</v>
      </c>
      <c r="BM13" s="9">
        <v>4.3220000000000001</v>
      </c>
      <c r="BN13" s="9">
        <v>8.1669999999999998</v>
      </c>
      <c r="BO13" s="9">
        <v>3.8460000000000001</v>
      </c>
      <c r="BP13" s="9">
        <v>4.3220000000000001</v>
      </c>
      <c r="BQ13" s="9">
        <v>0</v>
      </c>
      <c r="BR13" s="9">
        <v>0</v>
      </c>
      <c r="BS13" s="9">
        <v>0</v>
      </c>
      <c r="BT13" s="9">
        <v>8.4580000000000002</v>
      </c>
      <c r="BU13" s="9">
        <v>5.2489999999999997</v>
      </c>
      <c r="BV13" s="9">
        <v>3.2080000000000002</v>
      </c>
      <c r="BW13" s="9">
        <v>3.81</v>
      </c>
      <c r="BX13" s="9">
        <v>2.95</v>
      </c>
      <c r="BY13" s="9">
        <v>0.86099999999999999</v>
      </c>
      <c r="BZ13" s="9">
        <v>2.9849999999999999</v>
      </c>
      <c r="CA13" s="9">
        <v>2.5870000000000002</v>
      </c>
      <c r="CB13" s="9">
        <v>0.39700000000000002</v>
      </c>
      <c r="CC13" s="9">
        <v>0.82599999999999996</v>
      </c>
      <c r="CD13" s="9">
        <v>0.36199999999999999</v>
      </c>
      <c r="CE13" s="9">
        <v>0.46300000000000002</v>
      </c>
      <c r="CF13" s="9">
        <v>0</v>
      </c>
      <c r="CG13" s="9">
        <v>0</v>
      </c>
      <c r="CH13" s="9">
        <v>0</v>
      </c>
      <c r="CI13" s="9">
        <v>4.6470000000000002</v>
      </c>
      <c r="CJ13" s="9">
        <v>2.2999999999999998</v>
      </c>
      <c r="CK13" s="9">
        <v>2.3479999999999999</v>
      </c>
      <c r="CL13" s="9">
        <v>2.464</v>
      </c>
      <c r="CM13" s="9">
        <v>1.0109999999999999</v>
      </c>
      <c r="CN13" s="9">
        <v>1.4530000000000001</v>
      </c>
      <c r="CO13" s="9">
        <v>2.1829999999999998</v>
      </c>
      <c r="CP13" s="9">
        <v>1.2889999999999999</v>
      </c>
      <c r="CQ13" s="9">
        <v>0.89500000000000002</v>
      </c>
      <c r="CR13" s="9">
        <v>7.6379999999999999</v>
      </c>
      <c r="CS13" s="9">
        <v>5.2489999999999997</v>
      </c>
      <c r="CT13" s="9">
        <v>2.3889999999999998</v>
      </c>
      <c r="CU13" s="9">
        <v>2.99</v>
      </c>
      <c r="CV13" s="9">
        <v>2.95</v>
      </c>
      <c r="CW13" s="9">
        <v>4.1000000000000002E-2</v>
      </c>
      <c r="CX13" s="9">
        <v>2.6280000000000001</v>
      </c>
      <c r="CY13" s="9">
        <v>2.5870000000000002</v>
      </c>
      <c r="CZ13" s="9">
        <v>4.1000000000000002E-2</v>
      </c>
      <c r="DA13" s="9">
        <v>0.36199999999999999</v>
      </c>
      <c r="DB13" s="9">
        <v>0.36199999999999999</v>
      </c>
      <c r="DC13" s="9">
        <v>0</v>
      </c>
      <c r="DD13" s="9">
        <v>0</v>
      </c>
      <c r="DE13" s="9">
        <v>0</v>
      </c>
      <c r="DF13" s="9">
        <v>0</v>
      </c>
      <c r="DG13" s="9">
        <v>4.6470000000000002</v>
      </c>
      <c r="DH13" s="9">
        <v>2.2999999999999998</v>
      </c>
      <c r="DI13" s="9">
        <v>2.3479999999999999</v>
      </c>
      <c r="DJ13" s="9">
        <v>2.464</v>
      </c>
      <c r="DK13" s="9">
        <v>1.0109999999999999</v>
      </c>
      <c r="DL13" s="9">
        <v>1.4530000000000001</v>
      </c>
      <c r="DM13" s="9">
        <v>2.1829999999999998</v>
      </c>
      <c r="DN13" s="9">
        <v>1.2889999999999999</v>
      </c>
      <c r="DO13" s="9">
        <v>0.89500000000000002</v>
      </c>
      <c r="DP13" s="9">
        <v>0.82</v>
      </c>
      <c r="DQ13" s="9">
        <v>0</v>
      </c>
      <c r="DR13" s="9">
        <v>0.82</v>
      </c>
      <c r="DS13" s="9">
        <v>0.82</v>
      </c>
      <c r="DT13" s="9">
        <v>0</v>
      </c>
      <c r="DU13" s="9">
        <v>0.82</v>
      </c>
      <c r="DV13" s="9">
        <v>0.35599999999999998</v>
      </c>
      <c r="DW13" s="9">
        <v>0</v>
      </c>
      <c r="DX13" s="9">
        <v>0.35599999999999998</v>
      </c>
      <c r="DY13" s="9">
        <v>0.46300000000000002</v>
      </c>
      <c r="DZ13" s="9">
        <v>0</v>
      </c>
      <c r="EA13" s="9">
        <v>0.46300000000000002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8.4580000000000002</v>
      </c>
      <c r="FM13" s="9">
        <v>5.2489999999999997</v>
      </c>
      <c r="FN13" s="9">
        <v>3.2080000000000002</v>
      </c>
      <c r="FO13" s="9">
        <v>3.81</v>
      </c>
      <c r="FP13" s="9">
        <v>2.95</v>
      </c>
      <c r="FQ13" s="9">
        <v>0.86099999999999999</v>
      </c>
      <c r="FR13" s="9">
        <v>2.9849999999999999</v>
      </c>
      <c r="FS13" s="9">
        <v>2.5870000000000002</v>
      </c>
      <c r="FT13" s="9">
        <v>0.39700000000000002</v>
      </c>
      <c r="FU13" s="9">
        <v>0.82599999999999996</v>
      </c>
      <c r="FV13" s="9">
        <v>0.36199999999999999</v>
      </c>
      <c r="FW13" s="9">
        <v>0.46300000000000002</v>
      </c>
      <c r="FX13" s="9">
        <v>0</v>
      </c>
      <c r="FY13" s="9">
        <v>0</v>
      </c>
      <c r="FZ13" s="9">
        <v>0</v>
      </c>
      <c r="GA13" s="9">
        <v>4.6470000000000002</v>
      </c>
      <c r="GB13" s="9">
        <v>2.2999999999999998</v>
      </c>
      <c r="GC13" s="9">
        <v>2.3479999999999999</v>
      </c>
      <c r="GD13" s="9">
        <v>2.464</v>
      </c>
      <c r="GE13" s="9">
        <v>1.0109999999999999</v>
      </c>
      <c r="GF13" s="9">
        <v>1.4530000000000001</v>
      </c>
      <c r="GG13" s="9">
        <v>2.1829999999999998</v>
      </c>
      <c r="GH13" s="9">
        <v>1.2889999999999999</v>
      </c>
      <c r="GI13" s="9">
        <v>0.89500000000000002</v>
      </c>
      <c r="GJ13" s="9">
        <v>3.1629999999999998</v>
      </c>
      <c r="GK13" s="9">
        <v>1.804</v>
      </c>
      <c r="GL13" s="9">
        <v>1.3580000000000001</v>
      </c>
      <c r="GM13" s="9">
        <v>0.97899999999999998</v>
      </c>
      <c r="GN13" s="9">
        <v>0.51600000000000001</v>
      </c>
      <c r="GO13" s="9">
        <v>0.46300000000000002</v>
      </c>
      <c r="GP13" s="9">
        <v>0.51600000000000001</v>
      </c>
      <c r="GQ13" s="9">
        <v>0.51600000000000001</v>
      </c>
      <c r="GR13" s="9">
        <v>0</v>
      </c>
      <c r="GS13" s="9">
        <v>0.46300000000000002</v>
      </c>
      <c r="GT13" s="9">
        <v>0</v>
      </c>
      <c r="GU13" s="9">
        <v>0.46300000000000002</v>
      </c>
      <c r="GV13" s="9">
        <v>0</v>
      </c>
      <c r="GW13" s="9">
        <v>0</v>
      </c>
      <c r="GX13" s="9">
        <v>0</v>
      </c>
      <c r="GY13" s="9">
        <v>2.1829999999999998</v>
      </c>
      <c r="GZ13" s="9">
        <v>1.2889999999999999</v>
      </c>
      <c r="HA13" s="9">
        <v>0.89500000000000002</v>
      </c>
      <c r="HB13" s="9">
        <v>0</v>
      </c>
      <c r="HC13" s="9">
        <v>0</v>
      </c>
      <c r="HD13" s="9">
        <v>0</v>
      </c>
      <c r="HE13" s="9">
        <v>2.1829999999999998</v>
      </c>
      <c r="HF13" s="9">
        <v>1.2889999999999999</v>
      </c>
      <c r="HG13" s="9">
        <v>0.89500000000000002</v>
      </c>
      <c r="HH13" s="9">
        <v>3.823</v>
      </c>
      <c r="HI13" s="9">
        <v>2.742</v>
      </c>
      <c r="HJ13" s="9">
        <v>1.081</v>
      </c>
      <c r="HK13" s="9">
        <v>2.1280000000000001</v>
      </c>
      <c r="HL13" s="9">
        <v>1.7310000000000001</v>
      </c>
      <c r="HM13" s="9">
        <v>0.39700000000000002</v>
      </c>
      <c r="HN13" s="9">
        <v>1.766</v>
      </c>
      <c r="HO13" s="9">
        <v>1.369</v>
      </c>
      <c r="HP13" s="9">
        <v>0.39700000000000002</v>
      </c>
      <c r="HQ13" s="9">
        <v>0.36199999999999999</v>
      </c>
      <c r="HR13" s="9">
        <v>0.36199999999999999</v>
      </c>
      <c r="HS13" s="9">
        <v>0</v>
      </c>
      <c r="HT13" s="9">
        <v>1.6950000000000001</v>
      </c>
      <c r="HU13" s="9">
        <v>1.0109999999999999</v>
      </c>
      <c r="HV13" s="9">
        <v>0.68400000000000005</v>
      </c>
      <c r="HW13" s="9">
        <v>1.6950000000000001</v>
      </c>
      <c r="HX13" s="9">
        <v>1.0109999999999999</v>
      </c>
      <c r="HY13" s="9">
        <v>0.68400000000000005</v>
      </c>
      <c r="HZ13" s="9">
        <v>1.472</v>
      </c>
      <c r="IA13" s="9">
        <v>0.70299999999999996</v>
      </c>
      <c r="IB13" s="9">
        <v>0.76900000000000002</v>
      </c>
      <c r="IC13" s="9">
        <v>0.70299999999999996</v>
      </c>
      <c r="ID13" s="9">
        <v>0.70299999999999996</v>
      </c>
      <c r="IE13" s="9">
        <v>0</v>
      </c>
      <c r="IF13" s="9">
        <v>0.70299999999999996</v>
      </c>
      <c r="IG13" s="9">
        <v>0.70299999999999996</v>
      </c>
      <c r="IH13" s="9">
        <v>0</v>
      </c>
      <c r="II13" s="9">
        <v>0</v>
      </c>
      <c r="IJ13" s="9">
        <v>0</v>
      </c>
      <c r="IK13" s="9">
        <v>0</v>
      </c>
      <c r="IL13" s="9">
        <v>0.76900000000000002</v>
      </c>
      <c r="IM13" s="9">
        <v>0</v>
      </c>
      <c r="IN13" s="9">
        <v>0.76900000000000002</v>
      </c>
      <c r="IO13" s="9">
        <v>0.76900000000000002</v>
      </c>
      <c r="IP13" s="9">
        <v>0</v>
      </c>
      <c r="IQ13" s="9">
        <v>0.76900000000000002</v>
      </c>
    </row>
    <row r="14" spans="1:251">
      <c r="A14" s="10">
        <v>43132</v>
      </c>
      <c r="B14" s="9">
        <v>14.462</v>
      </c>
      <c r="C14" s="9">
        <v>19.388999999999999</v>
      </c>
      <c r="D14" s="9">
        <v>8.859</v>
      </c>
      <c r="E14" s="9">
        <v>10.53</v>
      </c>
      <c r="F14" s="9">
        <v>15.849</v>
      </c>
      <c r="G14" s="9">
        <v>6.9749999999999996</v>
      </c>
      <c r="H14" s="9">
        <v>8.8740000000000006</v>
      </c>
      <c r="I14" s="9">
        <v>3.54</v>
      </c>
      <c r="J14" s="9">
        <v>1.8839999999999999</v>
      </c>
      <c r="K14" s="9">
        <v>1.6559999999999999</v>
      </c>
      <c r="L14" s="9">
        <v>0</v>
      </c>
      <c r="M14" s="9">
        <v>0</v>
      </c>
      <c r="N14" s="9">
        <v>0</v>
      </c>
      <c r="O14" s="9">
        <v>5.2720000000000002</v>
      </c>
      <c r="P14" s="9">
        <v>1.34</v>
      </c>
      <c r="Q14" s="9">
        <v>3.9319999999999999</v>
      </c>
      <c r="R14" s="9">
        <v>4.173</v>
      </c>
      <c r="S14" s="9">
        <v>1.113</v>
      </c>
      <c r="T14" s="9">
        <v>3.0590000000000002</v>
      </c>
      <c r="U14" s="9">
        <v>1.099</v>
      </c>
      <c r="V14" s="9">
        <v>0.22700000000000001</v>
      </c>
      <c r="W14" s="9">
        <v>0.873</v>
      </c>
      <c r="X14" s="9">
        <v>23.722999999999999</v>
      </c>
      <c r="Y14" s="9">
        <v>16.231999999999999</v>
      </c>
      <c r="Z14" s="9">
        <v>7.49</v>
      </c>
      <c r="AA14" s="9">
        <v>20.091000000000001</v>
      </c>
      <c r="AB14" s="9">
        <v>15.173</v>
      </c>
      <c r="AC14" s="9">
        <v>4.9169999999999998</v>
      </c>
      <c r="AD14" s="9">
        <v>17.536000000000001</v>
      </c>
      <c r="AE14" s="9">
        <v>12.619</v>
      </c>
      <c r="AF14" s="9">
        <v>4.9169999999999998</v>
      </c>
      <c r="AG14" s="9">
        <v>2.5539999999999998</v>
      </c>
      <c r="AH14" s="9">
        <v>2.5539999999999998</v>
      </c>
      <c r="AI14" s="9">
        <v>0</v>
      </c>
      <c r="AJ14" s="9">
        <v>0</v>
      </c>
      <c r="AK14" s="9">
        <v>0</v>
      </c>
      <c r="AL14" s="9">
        <v>0</v>
      </c>
      <c r="AM14" s="9">
        <v>3.6320000000000001</v>
      </c>
      <c r="AN14" s="9">
        <v>1.0589999999999999</v>
      </c>
      <c r="AO14" s="9">
        <v>2.573</v>
      </c>
      <c r="AP14" s="9">
        <v>3.6320000000000001</v>
      </c>
      <c r="AQ14" s="9">
        <v>1.0589999999999999</v>
      </c>
      <c r="AR14" s="9">
        <v>2.573</v>
      </c>
      <c r="AS14" s="9">
        <v>0</v>
      </c>
      <c r="AT14" s="9">
        <v>0</v>
      </c>
      <c r="AU14" s="9">
        <v>0</v>
      </c>
      <c r="AV14" s="9">
        <v>41.237000000000002</v>
      </c>
      <c r="AW14" s="9">
        <v>22.638999999999999</v>
      </c>
      <c r="AX14" s="9">
        <v>18.597999999999999</v>
      </c>
      <c r="AY14" s="9">
        <v>34.999000000000002</v>
      </c>
      <c r="AZ14" s="9">
        <v>19.553000000000001</v>
      </c>
      <c r="BA14" s="9">
        <v>15.446</v>
      </c>
      <c r="BB14" s="9">
        <v>32.680999999999997</v>
      </c>
      <c r="BC14" s="9">
        <v>17.72</v>
      </c>
      <c r="BD14" s="9">
        <v>14.961</v>
      </c>
      <c r="BE14" s="9">
        <v>1.905</v>
      </c>
      <c r="BF14" s="9">
        <v>1.42</v>
      </c>
      <c r="BG14" s="9">
        <v>0.48499999999999999</v>
      </c>
      <c r="BH14" s="9">
        <v>0.41299999999999998</v>
      </c>
      <c r="BI14" s="9">
        <v>0.41299999999999998</v>
      </c>
      <c r="BJ14" s="9">
        <v>0</v>
      </c>
      <c r="BK14" s="9">
        <v>6.2380000000000004</v>
      </c>
      <c r="BL14" s="9">
        <v>3.0859999999999999</v>
      </c>
      <c r="BM14" s="9">
        <v>3.1520000000000001</v>
      </c>
      <c r="BN14" s="9">
        <v>5.7069999999999999</v>
      </c>
      <c r="BO14" s="9">
        <v>2.5550000000000002</v>
      </c>
      <c r="BP14" s="9">
        <v>3.1520000000000001</v>
      </c>
      <c r="BQ14" s="9">
        <v>0.53100000000000003</v>
      </c>
      <c r="BR14" s="9">
        <v>0.53100000000000003</v>
      </c>
      <c r="BS14" s="9">
        <v>0</v>
      </c>
      <c r="BT14" s="9">
        <v>8.58</v>
      </c>
      <c r="BU14" s="9">
        <v>6.5030000000000001</v>
      </c>
      <c r="BV14" s="9">
        <v>2.077</v>
      </c>
      <c r="BW14" s="9">
        <v>4.13</v>
      </c>
      <c r="BX14" s="9">
        <v>2.9689999999999999</v>
      </c>
      <c r="BY14" s="9">
        <v>1.1599999999999999</v>
      </c>
      <c r="BZ14" s="9">
        <v>3.7909999999999999</v>
      </c>
      <c r="CA14" s="9">
        <v>2.6309999999999998</v>
      </c>
      <c r="CB14" s="9">
        <v>1.1599999999999999</v>
      </c>
      <c r="CC14" s="9">
        <v>0.33900000000000002</v>
      </c>
      <c r="CD14" s="9">
        <v>0.33900000000000002</v>
      </c>
      <c r="CE14" s="9">
        <v>0</v>
      </c>
      <c r="CF14" s="9">
        <v>0</v>
      </c>
      <c r="CG14" s="9">
        <v>0</v>
      </c>
      <c r="CH14" s="9">
        <v>0</v>
      </c>
      <c r="CI14" s="9">
        <v>4.4509999999999996</v>
      </c>
      <c r="CJ14" s="9">
        <v>3.5339999999999998</v>
      </c>
      <c r="CK14" s="9">
        <v>0.91700000000000004</v>
      </c>
      <c r="CL14" s="9">
        <v>3.6880000000000002</v>
      </c>
      <c r="CM14" s="9">
        <v>3.2970000000000002</v>
      </c>
      <c r="CN14" s="9">
        <v>0.39100000000000001</v>
      </c>
      <c r="CO14" s="9">
        <v>0.76200000000000001</v>
      </c>
      <c r="CP14" s="9">
        <v>0.23699999999999999</v>
      </c>
      <c r="CQ14" s="9">
        <v>0.52600000000000002</v>
      </c>
      <c r="CR14" s="9">
        <v>6.86</v>
      </c>
      <c r="CS14" s="9">
        <v>5.665</v>
      </c>
      <c r="CT14" s="9">
        <v>1.1950000000000001</v>
      </c>
      <c r="CU14" s="9">
        <v>3.1720000000000002</v>
      </c>
      <c r="CV14" s="9">
        <v>2.3679999999999999</v>
      </c>
      <c r="CW14" s="9">
        <v>0.80300000000000005</v>
      </c>
      <c r="CX14" s="9">
        <v>2.8330000000000002</v>
      </c>
      <c r="CY14" s="9">
        <v>2.0299999999999998</v>
      </c>
      <c r="CZ14" s="9">
        <v>0.80300000000000005</v>
      </c>
      <c r="DA14" s="9">
        <v>0.33900000000000002</v>
      </c>
      <c r="DB14" s="9">
        <v>0.33900000000000002</v>
      </c>
      <c r="DC14" s="9">
        <v>0</v>
      </c>
      <c r="DD14" s="9">
        <v>0</v>
      </c>
      <c r="DE14" s="9">
        <v>0</v>
      </c>
      <c r="DF14" s="9">
        <v>0</v>
      </c>
      <c r="DG14" s="9">
        <v>3.6880000000000002</v>
      </c>
      <c r="DH14" s="9">
        <v>3.2970000000000002</v>
      </c>
      <c r="DI14" s="9">
        <v>0.39100000000000001</v>
      </c>
      <c r="DJ14" s="9">
        <v>3.6880000000000002</v>
      </c>
      <c r="DK14" s="9">
        <v>3.2970000000000002</v>
      </c>
      <c r="DL14" s="9">
        <v>0.39100000000000001</v>
      </c>
      <c r="DM14" s="9">
        <v>0</v>
      </c>
      <c r="DN14" s="9">
        <v>0</v>
      </c>
      <c r="DO14" s="9">
        <v>0</v>
      </c>
      <c r="DP14" s="9">
        <v>1.72</v>
      </c>
      <c r="DQ14" s="9">
        <v>0.83799999999999997</v>
      </c>
      <c r="DR14" s="9">
        <v>0.88300000000000001</v>
      </c>
      <c r="DS14" s="9">
        <v>0.95799999999999996</v>
      </c>
      <c r="DT14" s="9">
        <v>0.60099999999999998</v>
      </c>
      <c r="DU14" s="9">
        <v>0.35699999999999998</v>
      </c>
      <c r="DV14" s="9">
        <v>0.95799999999999996</v>
      </c>
      <c r="DW14" s="9">
        <v>0.60099999999999998</v>
      </c>
      <c r="DX14" s="9">
        <v>0.35699999999999998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0.76200000000000001</v>
      </c>
      <c r="EF14" s="9">
        <v>0.23699999999999999</v>
      </c>
      <c r="EG14" s="9">
        <v>0.52600000000000002</v>
      </c>
      <c r="EH14" s="9">
        <v>0</v>
      </c>
      <c r="EI14" s="9">
        <v>0</v>
      </c>
      <c r="EJ14" s="9">
        <v>0</v>
      </c>
      <c r="EK14" s="9">
        <v>0.76200000000000001</v>
      </c>
      <c r="EL14" s="9">
        <v>0.23699999999999999</v>
      </c>
      <c r="EM14" s="9">
        <v>0.52600000000000002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</v>
      </c>
      <c r="FK14" s="9">
        <v>0</v>
      </c>
      <c r="FL14" s="9">
        <v>8.58</v>
      </c>
      <c r="FM14" s="9">
        <v>6.5030000000000001</v>
      </c>
      <c r="FN14" s="9">
        <v>2.077</v>
      </c>
      <c r="FO14" s="9">
        <v>4.13</v>
      </c>
      <c r="FP14" s="9">
        <v>2.9689999999999999</v>
      </c>
      <c r="FQ14" s="9">
        <v>1.1599999999999999</v>
      </c>
      <c r="FR14" s="9">
        <v>3.7909999999999999</v>
      </c>
      <c r="FS14" s="9">
        <v>2.6309999999999998</v>
      </c>
      <c r="FT14" s="9">
        <v>1.1599999999999999</v>
      </c>
      <c r="FU14" s="9">
        <v>0.33900000000000002</v>
      </c>
      <c r="FV14" s="9">
        <v>0.33900000000000002</v>
      </c>
      <c r="FW14" s="9">
        <v>0</v>
      </c>
      <c r="FX14" s="9">
        <v>0</v>
      </c>
      <c r="FY14" s="9">
        <v>0</v>
      </c>
      <c r="FZ14" s="9">
        <v>0</v>
      </c>
      <c r="GA14" s="9">
        <v>4.4509999999999996</v>
      </c>
      <c r="GB14" s="9">
        <v>3.5339999999999998</v>
      </c>
      <c r="GC14" s="9">
        <v>0.91700000000000004</v>
      </c>
      <c r="GD14" s="9">
        <v>3.6880000000000002</v>
      </c>
      <c r="GE14" s="9">
        <v>3.2970000000000002</v>
      </c>
      <c r="GF14" s="9">
        <v>0.39100000000000001</v>
      </c>
      <c r="GG14" s="9">
        <v>0.76200000000000001</v>
      </c>
      <c r="GH14" s="9">
        <v>0.23699999999999999</v>
      </c>
      <c r="GI14" s="9">
        <v>0.52600000000000002</v>
      </c>
      <c r="GJ14" s="9">
        <v>1.72</v>
      </c>
      <c r="GK14" s="9">
        <v>0.83799999999999997</v>
      </c>
      <c r="GL14" s="9">
        <v>0.88300000000000001</v>
      </c>
      <c r="GM14" s="9">
        <v>0.95799999999999996</v>
      </c>
      <c r="GN14" s="9">
        <v>0.60099999999999998</v>
      </c>
      <c r="GO14" s="9">
        <v>0.35699999999999998</v>
      </c>
      <c r="GP14" s="9">
        <v>0.95799999999999996</v>
      </c>
      <c r="GQ14" s="9">
        <v>0.60099999999999998</v>
      </c>
      <c r="GR14" s="9">
        <v>0.35699999999999998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</v>
      </c>
      <c r="GY14" s="9">
        <v>0.76200000000000001</v>
      </c>
      <c r="GZ14" s="9">
        <v>0.23699999999999999</v>
      </c>
      <c r="HA14" s="9">
        <v>0.52600000000000002</v>
      </c>
      <c r="HB14" s="9">
        <v>0</v>
      </c>
      <c r="HC14" s="9">
        <v>0</v>
      </c>
      <c r="HD14" s="9">
        <v>0</v>
      </c>
      <c r="HE14" s="9">
        <v>0.76200000000000001</v>
      </c>
      <c r="HF14" s="9">
        <v>0.23699999999999999</v>
      </c>
      <c r="HG14" s="9">
        <v>0.52600000000000002</v>
      </c>
      <c r="HH14" s="9">
        <v>4.6269999999999998</v>
      </c>
      <c r="HI14" s="9">
        <v>3.4329999999999998</v>
      </c>
      <c r="HJ14" s="9">
        <v>1.1950000000000001</v>
      </c>
      <c r="HK14" s="9">
        <v>2.89</v>
      </c>
      <c r="HL14" s="9">
        <v>2.0870000000000002</v>
      </c>
      <c r="HM14" s="9">
        <v>0.80300000000000005</v>
      </c>
      <c r="HN14" s="9">
        <v>2.5510000000000002</v>
      </c>
      <c r="HO14" s="9">
        <v>1.748</v>
      </c>
      <c r="HP14" s="9">
        <v>0.80300000000000005</v>
      </c>
      <c r="HQ14" s="9">
        <v>0.33900000000000002</v>
      </c>
      <c r="HR14" s="9">
        <v>0.33900000000000002</v>
      </c>
      <c r="HS14" s="9">
        <v>0</v>
      </c>
      <c r="HT14" s="9">
        <v>1.7370000000000001</v>
      </c>
      <c r="HU14" s="9">
        <v>1.3460000000000001</v>
      </c>
      <c r="HV14" s="9">
        <v>0.39100000000000001</v>
      </c>
      <c r="HW14" s="9">
        <v>1.7370000000000001</v>
      </c>
      <c r="HX14" s="9">
        <v>1.3460000000000001</v>
      </c>
      <c r="HY14" s="9">
        <v>0.39100000000000001</v>
      </c>
      <c r="HZ14" s="9">
        <v>2.2330000000000001</v>
      </c>
      <c r="IA14" s="9">
        <v>2.2330000000000001</v>
      </c>
      <c r="IB14" s="9">
        <v>0</v>
      </c>
      <c r="IC14" s="9">
        <v>0.28199999999999997</v>
      </c>
      <c r="ID14" s="9">
        <v>0.28199999999999997</v>
      </c>
      <c r="IE14" s="9">
        <v>0</v>
      </c>
      <c r="IF14" s="9">
        <v>0.28199999999999997</v>
      </c>
      <c r="IG14" s="9">
        <v>0.28199999999999997</v>
      </c>
      <c r="IH14" s="9">
        <v>0</v>
      </c>
      <c r="II14" s="9">
        <v>0</v>
      </c>
      <c r="IJ14" s="9">
        <v>0</v>
      </c>
      <c r="IK14" s="9">
        <v>0</v>
      </c>
      <c r="IL14" s="9">
        <v>1.9510000000000001</v>
      </c>
      <c r="IM14" s="9">
        <v>1.9510000000000001</v>
      </c>
      <c r="IN14" s="9">
        <v>0</v>
      </c>
      <c r="IO14" s="9">
        <v>1.9510000000000001</v>
      </c>
      <c r="IP14" s="9">
        <v>1.9510000000000001</v>
      </c>
      <c r="IQ14" s="9">
        <v>0</v>
      </c>
    </row>
    <row r="15" spans="1:251">
      <c r="A15" s="10">
        <v>43497</v>
      </c>
      <c r="B15" s="9">
        <v>11.25</v>
      </c>
      <c r="C15" s="9">
        <v>16.489999999999998</v>
      </c>
      <c r="D15" s="9">
        <v>8.3089999999999993</v>
      </c>
      <c r="E15" s="9">
        <v>8.1809999999999992</v>
      </c>
      <c r="F15" s="9">
        <v>14.081</v>
      </c>
      <c r="G15" s="9">
        <v>6.298</v>
      </c>
      <c r="H15" s="9">
        <v>7.782</v>
      </c>
      <c r="I15" s="9">
        <v>2.0099999999999998</v>
      </c>
      <c r="J15" s="9">
        <v>2.0099999999999998</v>
      </c>
      <c r="K15" s="9">
        <v>0</v>
      </c>
      <c r="L15" s="9">
        <v>0.39900000000000002</v>
      </c>
      <c r="M15" s="9">
        <v>0</v>
      </c>
      <c r="N15" s="9">
        <v>0.39900000000000002</v>
      </c>
      <c r="O15" s="9">
        <v>3.4929999999999999</v>
      </c>
      <c r="P15" s="9">
        <v>0.42299999999999999</v>
      </c>
      <c r="Q15" s="9">
        <v>3.069</v>
      </c>
      <c r="R15" s="9">
        <v>3.4929999999999999</v>
      </c>
      <c r="S15" s="9">
        <v>0.42299999999999999</v>
      </c>
      <c r="T15" s="9">
        <v>3.069</v>
      </c>
      <c r="U15" s="9">
        <v>0</v>
      </c>
      <c r="V15" s="9">
        <v>0</v>
      </c>
      <c r="W15" s="9">
        <v>0</v>
      </c>
      <c r="X15" s="9">
        <v>16.821000000000002</v>
      </c>
      <c r="Y15" s="9">
        <v>9.3870000000000005</v>
      </c>
      <c r="Z15" s="9">
        <v>7.4340000000000002</v>
      </c>
      <c r="AA15" s="9">
        <v>13.77</v>
      </c>
      <c r="AB15" s="9">
        <v>8.5410000000000004</v>
      </c>
      <c r="AC15" s="9">
        <v>5.2290000000000001</v>
      </c>
      <c r="AD15" s="9">
        <v>10.797000000000001</v>
      </c>
      <c r="AE15" s="9">
        <v>6.085</v>
      </c>
      <c r="AF15" s="9">
        <v>4.7119999999999997</v>
      </c>
      <c r="AG15" s="9">
        <v>2.9729999999999999</v>
      </c>
      <c r="AH15" s="9">
        <v>2.456</v>
      </c>
      <c r="AI15" s="9">
        <v>0.51700000000000002</v>
      </c>
      <c r="AJ15" s="9">
        <v>0</v>
      </c>
      <c r="AK15" s="9">
        <v>0</v>
      </c>
      <c r="AL15" s="9">
        <v>0</v>
      </c>
      <c r="AM15" s="9">
        <v>3.0510000000000002</v>
      </c>
      <c r="AN15" s="9">
        <v>0.84599999999999997</v>
      </c>
      <c r="AO15" s="9">
        <v>2.2050000000000001</v>
      </c>
      <c r="AP15" s="9">
        <v>2.859</v>
      </c>
      <c r="AQ15" s="9">
        <v>0.84599999999999997</v>
      </c>
      <c r="AR15" s="9">
        <v>2.0129999999999999</v>
      </c>
      <c r="AS15" s="9">
        <v>0.192</v>
      </c>
      <c r="AT15" s="9">
        <v>0</v>
      </c>
      <c r="AU15" s="9">
        <v>0.192</v>
      </c>
      <c r="AV15" s="9">
        <v>36.865000000000002</v>
      </c>
      <c r="AW15" s="9">
        <v>17.283999999999999</v>
      </c>
      <c r="AX15" s="9">
        <v>19.581</v>
      </c>
      <c r="AY15" s="9">
        <v>26.212</v>
      </c>
      <c r="AZ15" s="9">
        <v>14.592000000000001</v>
      </c>
      <c r="BA15" s="9">
        <v>11.62</v>
      </c>
      <c r="BB15" s="9">
        <v>23.015000000000001</v>
      </c>
      <c r="BC15" s="9">
        <v>13.058</v>
      </c>
      <c r="BD15" s="9">
        <v>9.9570000000000007</v>
      </c>
      <c r="BE15" s="9">
        <v>3.1970000000000001</v>
      </c>
      <c r="BF15" s="9">
        <v>1.534</v>
      </c>
      <c r="BG15" s="9">
        <v>1.663</v>
      </c>
      <c r="BH15" s="9">
        <v>0</v>
      </c>
      <c r="BI15" s="9">
        <v>0</v>
      </c>
      <c r="BJ15" s="9">
        <v>0</v>
      </c>
      <c r="BK15" s="9">
        <v>10.653</v>
      </c>
      <c r="BL15" s="9">
        <v>2.6930000000000001</v>
      </c>
      <c r="BM15" s="9">
        <v>7.9610000000000003</v>
      </c>
      <c r="BN15" s="9">
        <v>10.653</v>
      </c>
      <c r="BO15" s="9">
        <v>2.6930000000000001</v>
      </c>
      <c r="BP15" s="9">
        <v>7.9610000000000003</v>
      </c>
      <c r="BQ15" s="9">
        <v>0</v>
      </c>
      <c r="BR15" s="9">
        <v>0</v>
      </c>
      <c r="BS15" s="9">
        <v>0</v>
      </c>
      <c r="BT15" s="9">
        <v>12.638</v>
      </c>
      <c r="BU15" s="9">
        <v>8.7769999999999992</v>
      </c>
      <c r="BV15" s="9">
        <v>3.8610000000000002</v>
      </c>
      <c r="BW15" s="9">
        <v>7.431</v>
      </c>
      <c r="BX15" s="9">
        <v>5.8840000000000003</v>
      </c>
      <c r="BY15" s="9">
        <v>1.5469999999999999</v>
      </c>
      <c r="BZ15" s="9">
        <v>6.4809999999999999</v>
      </c>
      <c r="CA15" s="9">
        <v>5.0940000000000003</v>
      </c>
      <c r="CB15" s="9">
        <v>1.387</v>
      </c>
      <c r="CC15" s="9">
        <v>0.95</v>
      </c>
      <c r="CD15" s="9">
        <v>0.79</v>
      </c>
      <c r="CE15" s="9">
        <v>0.16</v>
      </c>
      <c r="CF15" s="9">
        <v>0</v>
      </c>
      <c r="CG15" s="9">
        <v>0</v>
      </c>
      <c r="CH15" s="9">
        <v>0</v>
      </c>
      <c r="CI15" s="9">
        <v>5.2060000000000004</v>
      </c>
      <c r="CJ15" s="9">
        <v>2.8929999999999998</v>
      </c>
      <c r="CK15" s="9">
        <v>2.3140000000000001</v>
      </c>
      <c r="CL15" s="9">
        <v>2.226</v>
      </c>
      <c r="CM15" s="9">
        <v>2.226</v>
      </c>
      <c r="CN15" s="9">
        <v>0</v>
      </c>
      <c r="CO15" s="9">
        <v>2.98</v>
      </c>
      <c r="CP15" s="9">
        <v>0.66600000000000004</v>
      </c>
      <c r="CQ15" s="9">
        <v>2.3140000000000001</v>
      </c>
      <c r="CR15" s="9">
        <v>9.7509999999999994</v>
      </c>
      <c r="CS15" s="9">
        <v>7.4580000000000002</v>
      </c>
      <c r="CT15" s="9">
        <v>2.2930000000000001</v>
      </c>
      <c r="CU15" s="9">
        <v>7.0839999999999996</v>
      </c>
      <c r="CV15" s="9">
        <v>5.5369999999999999</v>
      </c>
      <c r="CW15" s="9">
        <v>1.5469999999999999</v>
      </c>
      <c r="CX15" s="9">
        <v>6.1340000000000003</v>
      </c>
      <c r="CY15" s="9">
        <v>4.7469999999999999</v>
      </c>
      <c r="CZ15" s="9">
        <v>1.387</v>
      </c>
      <c r="DA15" s="9">
        <v>0.95</v>
      </c>
      <c r="DB15" s="9">
        <v>0.79</v>
      </c>
      <c r="DC15" s="9">
        <v>0.16</v>
      </c>
      <c r="DD15" s="9">
        <v>0</v>
      </c>
      <c r="DE15" s="9">
        <v>0</v>
      </c>
      <c r="DF15" s="9">
        <v>0</v>
      </c>
      <c r="DG15" s="9">
        <v>2.6669999999999998</v>
      </c>
      <c r="DH15" s="9">
        <v>1.921</v>
      </c>
      <c r="DI15" s="9">
        <v>0.746</v>
      </c>
      <c r="DJ15" s="9">
        <v>1.7869999999999999</v>
      </c>
      <c r="DK15" s="9">
        <v>1.7869999999999999</v>
      </c>
      <c r="DL15" s="9">
        <v>0</v>
      </c>
      <c r="DM15" s="9">
        <v>0.88</v>
      </c>
      <c r="DN15" s="9">
        <v>0.13400000000000001</v>
      </c>
      <c r="DO15" s="9">
        <v>0.746</v>
      </c>
      <c r="DP15" s="9">
        <v>2.887</v>
      </c>
      <c r="DQ15" s="9">
        <v>1.319</v>
      </c>
      <c r="DR15" s="9">
        <v>1.5680000000000001</v>
      </c>
      <c r="DS15" s="9">
        <v>0.34699999999999998</v>
      </c>
      <c r="DT15" s="9">
        <v>0.34699999999999998</v>
      </c>
      <c r="DU15" s="9">
        <v>0</v>
      </c>
      <c r="DV15" s="9">
        <v>0.34699999999999998</v>
      </c>
      <c r="DW15" s="9">
        <v>0.34699999999999998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2.54</v>
      </c>
      <c r="EF15" s="9">
        <v>0.97199999999999998</v>
      </c>
      <c r="EG15" s="9">
        <v>1.5680000000000001</v>
      </c>
      <c r="EH15" s="9">
        <v>0.439</v>
      </c>
      <c r="EI15" s="9">
        <v>0.439</v>
      </c>
      <c r="EJ15" s="9">
        <v>0</v>
      </c>
      <c r="EK15" s="9">
        <v>2.1</v>
      </c>
      <c r="EL15" s="9">
        <v>0.53300000000000003</v>
      </c>
      <c r="EM15" s="9">
        <v>1.5680000000000001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0</v>
      </c>
      <c r="FI15" s="9">
        <v>0</v>
      </c>
      <c r="FJ15" s="9">
        <v>0</v>
      </c>
      <c r="FK15" s="9">
        <v>0</v>
      </c>
      <c r="FL15" s="9">
        <v>12.638</v>
      </c>
      <c r="FM15" s="9">
        <v>8.7769999999999992</v>
      </c>
      <c r="FN15" s="9">
        <v>3.8610000000000002</v>
      </c>
      <c r="FO15" s="9">
        <v>7.431</v>
      </c>
      <c r="FP15" s="9">
        <v>5.8840000000000003</v>
      </c>
      <c r="FQ15" s="9">
        <v>1.5469999999999999</v>
      </c>
      <c r="FR15" s="9">
        <v>6.4809999999999999</v>
      </c>
      <c r="FS15" s="9">
        <v>5.0940000000000003</v>
      </c>
      <c r="FT15" s="9">
        <v>1.387</v>
      </c>
      <c r="FU15" s="9">
        <v>0.95</v>
      </c>
      <c r="FV15" s="9">
        <v>0.79</v>
      </c>
      <c r="FW15" s="9">
        <v>0.16</v>
      </c>
      <c r="FX15" s="9">
        <v>0</v>
      </c>
      <c r="FY15" s="9">
        <v>0</v>
      </c>
      <c r="FZ15" s="9">
        <v>0</v>
      </c>
      <c r="GA15" s="9">
        <v>5.2060000000000004</v>
      </c>
      <c r="GB15" s="9">
        <v>2.8929999999999998</v>
      </c>
      <c r="GC15" s="9">
        <v>2.3140000000000001</v>
      </c>
      <c r="GD15" s="9">
        <v>2.226</v>
      </c>
      <c r="GE15" s="9">
        <v>2.226</v>
      </c>
      <c r="GF15" s="9">
        <v>0</v>
      </c>
      <c r="GG15" s="9">
        <v>2.98</v>
      </c>
      <c r="GH15" s="9">
        <v>0.66600000000000004</v>
      </c>
      <c r="GI15" s="9">
        <v>2.3140000000000001</v>
      </c>
      <c r="GJ15" s="9">
        <v>3.7669999999999999</v>
      </c>
      <c r="GK15" s="9">
        <v>1.4530000000000001</v>
      </c>
      <c r="GL15" s="9">
        <v>2.3140000000000001</v>
      </c>
      <c r="GM15" s="9">
        <v>0.34699999999999998</v>
      </c>
      <c r="GN15" s="9">
        <v>0.34699999999999998</v>
      </c>
      <c r="GO15" s="9">
        <v>0</v>
      </c>
      <c r="GP15" s="9">
        <v>0.34699999999999998</v>
      </c>
      <c r="GQ15" s="9">
        <v>0.34699999999999998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0</v>
      </c>
      <c r="GX15" s="9">
        <v>0</v>
      </c>
      <c r="GY15" s="9">
        <v>3.419</v>
      </c>
      <c r="GZ15" s="9">
        <v>1.1060000000000001</v>
      </c>
      <c r="HA15" s="9">
        <v>2.3140000000000001</v>
      </c>
      <c r="HB15" s="9">
        <v>0.439</v>
      </c>
      <c r="HC15" s="9">
        <v>0.439</v>
      </c>
      <c r="HD15" s="9">
        <v>0</v>
      </c>
      <c r="HE15" s="9">
        <v>2.98</v>
      </c>
      <c r="HF15" s="9">
        <v>0.66600000000000004</v>
      </c>
      <c r="HG15" s="9">
        <v>2.3140000000000001</v>
      </c>
      <c r="HH15" s="9">
        <v>7.2809999999999997</v>
      </c>
      <c r="HI15" s="9">
        <v>6.2140000000000004</v>
      </c>
      <c r="HJ15" s="9">
        <v>1.0669999999999999</v>
      </c>
      <c r="HK15" s="9">
        <v>5.9950000000000001</v>
      </c>
      <c r="HL15" s="9">
        <v>4.9269999999999996</v>
      </c>
      <c r="HM15" s="9">
        <v>1.0669999999999999</v>
      </c>
      <c r="HN15" s="9">
        <v>5.0439999999999996</v>
      </c>
      <c r="HO15" s="9">
        <v>4.1369999999999996</v>
      </c>
      <c r="HP15" s="9">
        <v>0.90700000000000003</v>
      </c>
      <c r="HQ15" s="9">
        <v>0.95</v>
      </c>
      <c r="HR15" s="9">
        <v>0.79</v>
      </c>
      <c r="HS15" s="9">
        <v>0.16</v>
      </c>
      <c r="HT15" s="9">
        <v>1.286</v>
      </c>
      <c r="HU15" s="9">
        <v>1.286</v>
      </c>
      <c r="HV15" s="9">
        <v>0</v>
      </c>
      <c r="HW15" s="9">
        <v>1.286</v>
      </c>
      <c r="HX15" s="9">
        <v>1.286</v>
      </c>
      <c r="HY15" s="9">
        <v>0</v>
      </c>
      <c r="HZ15" s="9">
        <v>1.59</v>
      </c>
      <c r="IA15" s="9">
        <v>1.1100000000000001</v>
      </c>
      <c r="IB15" s="9">
        <v>0.48</v>
      </c>
      <c r="IC15" s="9">
        <v>1.0900000000000001</v>
      </c>
      <c r="ID15" s="9">
        <v>0.61</v>
      </c>
      <c r="IE15" s="9">
        <v>0.48</v>
      </c>
      <c r="IF15" s="9">
        <v>1.0900000000000001</v>
      </c>
      <c r="IG15" s="9">
        <v>0.61</v>
      </c>
      <c r="IH15" s="9">
        <v>0.48</v>
      </c>
      <c r="II15" s="9">
        <v>0</v>
      </c>
      <c r="IJ15" s="9">
        <v>0</v>
      </c>
      <c r="IK15" s="9">
        <v>0</v>
      </c>
      <c r="IL15" s="9">
        <v>0.501</v>
      </c>
      <c r="IM15" s="9">
        <v>0.501</v>
      </c>
      <c r="IN15" s="9">
        <v>0</v>
      </c>
      <c r="IO15" s="9">
        <v>0.501</v>
      </c>
      <c r="IP15" s="9">
        <v>0.501</v>
      </c>
      <c r="IQ15" s="9">
        <v>0</v>
      </c>
    </row>
    <row r="16" spans="1:251">
      <c r="A16" s="10">
        <v>43862</v>
      </c>
      <c r="B16" s="9">
        <v>12.180999999999999</v>
      </c>
      <c r="C16" s="9">
        <v>20.125</v>
      </c>
      <c r="D16" s="9">
        <v>11.565</v>
      </c>
      <c r="E16" s="9">
        <v>8.56</v>
      </c>
      <c r="F16" s="9">
        <v>17.564</v>
      </c>
      <c r="G16" s="9">
        <v>9.6669999999999998</v>
      </c>
      <c r="H16" s="9">
        <v>7.8970000000000002</v>
      </c>
      <c r="I16" s="9">
        <v>2.06</v>
      </c>
      <c r="J16" s="9">
        <v>1.3959999999999999</v>
      </c>
      <c r="K16" s="9">
        <v>0.66400000000000003</v>
      </c>
      <c r="L16" s="9">
        <v>0.501</v>
      </c>
      <c r="M16" s="9">
        <v>0.501</v>
      </c>
      <c r="N16" s="9">
        <v>0</v>
      </c>
      <c r="O16" s="9">
        <v>5.6520000000000001</v>
      </c>
      <c r="P16" s="9">
        <v>2.0310000000000001</v>
      </c>
      <c r="Q16" s="9">
        <v>3.621</v>
      </c>
      <c r="R16" s="9">
        <v>5.6520000000000001</v>
      </c>
      <c r="S16" s="9">
        <v>2.0310000000000001</v>
      </c>
      <c r="T16" s="9">
        <v>3.621</v>
      </c>
      <c r="U16" s="9">
        <v>0</v>
      </c>
      <c r="V16" s="9">
        <v>0</v>
      </c>
      <c r="W16" s="9">
        <v>0</v>
      </c>
      <c r="X16" s="9">
        <v>25.433</v>
      </c>
      <c r="Y16" s="9">
        <v>10.585000000000001</v>
      </c>
      <c r="Z16" s="9">
        <v>14.848000000000001</v>
      </c>
      <c r="AA16" s="9">
        <v>18.231999999999999</v>
      </c>
      <c r="AB16" s="9">
        <v>9.07</v>
      </c>
      <c r="AC16" s="9">
        <v>9.1620000000000008</v>
      </c>
      <c r="AD16" s="9">
        <v>14.763999999999999</v>
      </c>
      <c r="AE16" s="9">
        <v>6.7350000000000003</v>
      </c>
      <c r="AF16" s="9">
        <v>8.0289999999999999</v>
      </c>
      <c r="AG16" s="9">
        <v>3.4689999999999999</v>
      </c>
      <c r="AH16" s="9">
        <v>2.335</v>
      </c>
      <c r="AI16" s="9">
        <v>1.1339999999999999</v>
      </c>
      <c r="AJ16" s="9">
        <v>0</v>
      </c>
      <c r="AK16" s="9">
        <v>0</v>
      </c>
      <c r="AL16" s="9">
        <v>0</v>
      </c>
      <c r="AM16" s="9">
        <v>7.2009999999999996</v>
      </c>
      <c r="AN16" s="9">
        <v>1.5149999999999999</v>
      </c>
      <c r="AO16" s="9">
        <v>5.6859999999999999</v>
      </c>
      <c r="AP16" s="9">
        <v>7.2009999999999996</v>
      </c>
      <c r="AQ16" s="9">
        <v>1.5149999999999999</v>
      </c>
      <c r="AR16" s="9">
        <v>5.6859999999999999</v>
      </c>
      <c r="AS16" s="9">
        <v>0</v>
      </c>
      <c r="AT16" s="9">
        <v>0</v>
      </c>
      <c r="AU16" s="9">
        <v>0</v>
      </c>
      <c r="AV16" s="9">
        <v>31.277999999999999</v>
      </c>
      <c r="AW16" s="9">
        <v>13.545</v>
      </c>
      <c r="AX16" s="9">
        <v>17.734000000000002</v>
      </c>
      <c r="AY16" s="9">
        <v>21.93</v>
      </c>
      <c r="AZ16" s="9">
        <v>10.116</v>
      </c>
      <c r="BA16" s="9">
        <v>11.814</v>
      </c>
      <c r="BB16" s="9">
        <v>21.332999999999998</v>
      </c>
      <c r="BC16" s="9">
        <v>9.5190000000000001</v>
      </c>
      <c r="BD16" s="9">
        <v>11.814</v>
      </c>
      <c r="BE16" s="9">
        <v>0.59699999999999998</v>
      </c>
      <c r="BF16" s="9">
        <v>0.59699999999999998</v>
      </c>
      <c r="BG16" s="9">
        <v>0</v>
      </c>
      <c r="BH16" s="9">
        <v>0</v>
      </c>
      <c r="BI16" s="9">
        <v>0</v>
      </c>
      <c r="BJ16" s="9">
        <v>0</v>
      </c>
      <c r="BK16" s="9">
        <v>9.3480000000000008</v>
      </c>
      <c r="BL16" s="9">
        <v>3.4279999999999999</v>
      </c>
      <c r="BM16" s="9">
        <v>5.9189999999999996</v>
      </c>
      <c r="BN16" s="9">
        <v>9.0129999999999999</v>
      </c>
      <c r="BO16" s="9">
        <v>3.4279999999999999</v>
      </c>
      <c r="BP16" s="9">
        <v>5.585</v>
      </c>
      <c r="BQ16" s="9">
        <v>0.33500000000000002</v>
      </c>
      <c r="BR16" s="9">
        <v>0</v>
      </c>
      <c r="BS16" s="9">
        <v>0.33500000000000002</v>
      </c>
      <c r="BT16" s="9">
        <v>11.81</v>
      </c>
      <c r="BU16" s="9">
        <v>7.1210000000000004</v>
      </c>
      <c r="BV16" s="9">
        <v>4.6890000000000001</v>
      </c>
      <c r="BW16" s="9">
        <v>5.3490000000000002</v>
      </c>
      <c r="BX16" s="9">
        <v>3.585</v>
      </c>
      <c r="BY16" s="9">
        <v>1.7649999999999999</v>
      </c>
      <c r="BZ16" s="9">
        <v>3.8769999999999998</v>
      </c>
      <c r="CA16" s="9">
        <v>2.113</v>
      </c>
      <c r="CB16" s="9">
        <v>1.7649999999999999</v>
      </c>
      <c r="CC16" s="9">
        <v>0.86799999999999999</v>
      </c>
      <c r="CD16" s="9">
        <v>0.86799999999999999</v>
      </c>
      <c r="CE16" s="9">
        <v>0</v>
      </c>
      <c r="CF16" s="9">
        <v>0.60399999999999998</v>
      </c>
      <c r="CG16" s="9">
        <v>0.60399999999999998</v>
      </c>
      <c r="CH16" s="9">
        <v>0</v>
      </c>
      <c r="CI16" s="9">
        <v>6.46</v>
      </c>
      <c r="CJ16" s="9">
        <v>3.536</v>
      </c>
      <c r="CK16" s="9">
        <v>2.9239999999999999</v>
      </c>
      <c r="CL16" s="9">
        <v>3.875</v>
      </c>
      <c r="CM16" s="9">
        <v>2.5939999999999999</v>
      </c>
      <c r="CN16" s="9">
        <v>1.2809999999999999</v>
      </c>
      <c r="CO16" s="9">
        <v>2.585</v>
      </c>
      <c r="CP16" s="9">
        <v>0.94199999999999995</v>
      </c>
      <c r="CQ16" s="9">
        <v>1.6439999999999999</v>
      </c>
      <c r="CR16" s="9">
        <v>7.64</v>
      </c>
      <c r="CS16" s="9">
        <v>5.2539999999999996</v>
      </c>
      <c r="CT16" s="9">
        <v>2.3860000000000001</v>
      </c>
      <c r="CU16" s="9">
        <v>3.9529999999999998</v>
      </c>
      <c r="CV16" s="9">
        <v>2.98</v>
      </c>
      <c r="CW16" s="9">
        <v>0.97299999999999998</v>
      </c>
      <c r="CX16" s="9">
        <v>3.085</v>
      </c>
      <c r="CY16" s="9">
        <v>2.113</v>
      </c>
      <c r="CZ16" s="9">
        <v>0.97299999999999998</v>
      </c>
      <c r="DA16" s="9">
        <v>0.86799999999999999</v>
      </c>
      <c r="DB16" s="9">
        <v>0.86799999999999999</v>
      </c>
      <c r="DC16" s="9">
        <v>0</v>
      </c>
      <c r="DD16" s="9">
        <v>0</v>
      </c>
      <c r="DE16" s="9">
        <v>0</v>
      </c>
      <c r="DF16" s="9">
        <v>0</v>
      </c>
      <c r="DG16" s="9">
        <v>3.6869999999999998</v>
      </c>
      <c r="DH16" s="9">
        <v>2.2730000000000001</v>
      </c>
      <c r="DI16" s="9">
        <v>1.4139999999999999</v>
      </c>
      <c r="DJ16" s="9">
        <v>2.9790000000000001</v>
      </c>
      <c r="DK16" s="9">
        <v>2.2730000000000001</v>
      </c>
      <c r="DL16" s="9">
        <v>0.70599999999999996</v>
      </c>
      <c r="DM16" s="9">
        <v>0.70799999999999996</v>
      </c>
      <c r="DN16" s="9">
        <v>0</v>
      </c>
      <c r="DO16" s="9">
        <v>0.70799999999999996</v>
      </c>
      <c r="DP16" s="9">
        <v>2.8460000000000001</v>
      </c>
      <c r="DQ16" s="9">
        <v>1.546</v>
      </c>
      <c r="DR16" s="9">
        <v>1.3</v>
      </c>
      <c r="DS16" s="9">
        <v>1.3959999999999999</v>
      </c>
      <c r="DT16" s="9">
        <v>0.60399999999999998</v>
      </c>
      <c r="DU16" s="9">
        <v>0.79200000000000004</v>
      </c>
      <c r="DV16" s="9">
        <v>0.79200000000000004</v>
      </c>
      <c r="DW16" s="9">
        <v>0</v>
      </c>
      <c r="DX16" s="9">
        <v>0.79200000000000004</v>
      </c>
      <c r="DY16" s="9">
        <v>0</v>
      </c>
      <c r="DZ16" s="9">
        <v>0</v>
      </c>
      <c r="EA16" s="9">
        <v>0</v>
      </c>
      <c r="EB16" s="9">
        <v>0.60399999999999998</v>
      </c>
      <c r="EC16" s="9">
        <v>0.60399999999999998</v>
      </c>
      <c r="ED16" s="9">
        <v>0</v>
      </c>
      <c r="EE16" s="9">
        <v>1.4490000000000001</v>
      </c>
      <c r="EF16" s="9">
        <v>0.94199999999999995</v>
      </c>
      <c r="EG16" s="9">
        <v>0.50800000000000001</v>
      </c>
      <c r="EH16" s="9">
        <v>0</v>
      </c>
      <c r="EI16" s="9">
        <v>0</v>
      </c>
      <c r="EJ16" s="9">
        <v>0</v>
      </c>
      <c r="EK16" s="9">
        <v>1.4490000000000001</v>
      </c>
      <c r="EL16" s="9">
        <v>0.94199999999999995</v>
      </c>
      <c r="EM16" s="9">
        <v>0.50800000000000001</v>
      </c>
      <c r="EN16" s="9">
        <v>1.3240000000000001</v>
      </c>
      <c r="EO16" s="9">
        <v>0.32100000000000001</v>
      </c>
      <c r="EP16" s="9">
        <v>1.0029999999999999</v>
      </c>
      <c r="EQ16" s="9">
        <v>0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1.3240000000000001</v>
      </c>
      <c r="FD16" s="9">
        <v>0.32100000000000001</v>
      </c>
      <c r="FE16" s="9">
        <v>1.0029999999999999</v>
      </c>
      <c r="FF16" s="9">
        <v>0.89600000000000002</v>
      </c>
      <c r="FG16" s="9">
        <v>0.32100000000000001</v>
      </c>
      <c r="FH16" s="9">
        <v>0.57499999999999996</v>
      </c>
      <c r="FI16" s="9">
        <v>0.42799999999999999</v>
      </c>
      <c r="FJ16" s="9">
        <v>0</v>
      </c>
      <c r="FK16" s="9">
        <v>0.42799999999999999</v>
      </c>
      <c r="FL16" s="9">
        <v>11.81</v>
      </c>
      <c r="FM16" s="9">
        <v>7.1210000000000004</v>
      </c>
      <c r="FN16" s="9">
        <v>4.6890000000000001</v>
      </c>
      <c r="FO16" s="9">
        <v>5.3490000000000002</v>
      </c>
      <c r="FP16" s="9">
        <v>3.585</v>
      </c>
      <c r="FQ16" s="9">
        <v>1.7649999999999999</v>
      </c>
      <c r="FR16" s="9">
        <v>3.8769999999999998</v>
      </c>
      <c r="FS16" s="9">
        <v>2.113</v>
      </c>
      <c r="FT16" s="9">
        <v>1.7649999999999999</v>
      </c>
      <c r="FU16" s="9">
        <v>0.86799999999999999</v>
      </c>
      <c r="FV16" s="9">
        <v>0.86799999999999999</v>
      </c>
      <c r="FW16" s="9">
        <v>0</v>
      </c>
      <c r="FX16" s="9">
        <v>0.60399999999999998</v>
      </c>
      <c r="FY16" s="9">
        <v>0.60399999999999998</v>
      </c>
      <c r="FZ16" s="9">
        <v>0</v>
      </c>
      <c r="GA16" s="9">
        <v>6.46</v>
      </c>
      <c r="GB16" s="9">
        <v>3.536</v>
      </c>
      <c r="GC16" s="9">
        <v>2.9239999999999999</v>
      </c>
      <c r="GD16" s="9">
        <v>3.875</v>
      </c>
      <c r="GE16" s="9">
        <v>2.5939999999999999</v>
      </c>
      <c r="GF16" s="9">
        <v>1.2809999999999999</v>
      </c>
      <c r="GG16" s="9">
        <v>2.585</v>
      </c>
      <c r="GH16" s="9">
        <v>0.94199999999999995</v>
      </c>
      <c r="GI16" s="9">
        <v>1.6439999999999999</v>
      </c>
      <c r="GJ16" s="9">
        <v>3.77</v>
      </c>
      <c r="GK16" s="9">
        <v>1.867</v>
      </c>
      <c r="GL16" s="9">
        <v>1.903</v>
      </c>
      <c r="GM16" s="9">
        <v>0.86299999999999999</v>
      </c>
      <c r="GN16" s="9">
        <v>0.60399999999999998</v>
      </c>
      <c r="GO16" s="9">
        <v>0.25900000000000001</v>
      </c>
      <c r="GP16" s="9">
        <v>0.25900000000000001</v>
      </c>
      <c r="GQ16" s="9">
        <v>0</v>
      </c>
      <c r="GR16" s="9">
        <v>0.25900000000000001</v>
      </c>
      <c r="GS16" s="9">
        <v>0</v>
      </c>
      <c r="GT16" s="9">
        <v>0</v>
      </c>
      <c r="GU16" s="9">
        <v>0</v>
      </c>
      <c r="GV16" s="9">
        <v>0.60399999999999998</v>
      </c>
      <c r="GW16" s="9">
        <v>0.60399999999999998</v>
      </c>
      <c r="GX16" s="9">
        <v>0</v>
      </c>
      <c r="GY16" s="9">
        <v>2.907</v>
      </c>
      <c r="GZ16" s="9">
        <v>1.2629999999999999</v>
      </c>
      <c r="HA16" s="9">
        <v>1.6439999999999999</v>
      </c>
      <c r="HB16" s="9">
        <v>0.32100000000000001</v>
      </c>
      <c r="HC16" s="9">
        <v>0.32100000000000001</v>
      </c>
      <c r="HD16" s="9">
        <v>0</v>
      </c>
      <c r="HE16" s="9">
        <v>2.585</v>
      </c>
      <c r="HF16" s="9">
        <v>0.94199999999999995</v>
      </c>
      <c r="HG16" s="9">
        <v>1.6439999999999999</v>
      </c>
      <c r="HH16" s="9">
        <v>4.6280000000000001</v>
      </c>
      <c r="HI16" s="9">
        <v>3.2189999999999999</v>
      </c>
      <c r="HJ16" s="9">
        <v>1.409</v>
      </c>
      <c r="HK16" s="9">
        <v>2.4209999999999998</v>
      </c>
      <c r="HL16" s="9">
        <v>1.587</v>
      </c>
      <c r="HM16" s="9">
        <v>0.83399999999999996</v>
      </c>
      <c r="HN16" s="9">
        <v>2.0379999999999998</v>
      </c>
      <c r="HO16" s="9">
        <v>1.204</v>
      </c>
      <c r="HP16" s="9">
        <v>0.83399999999999996</v>
      </c>
      <c r="HQ16" s="9">
        <v>0.38400000000000001</v>
      </c>
      <c r="HR16" s="9">
        <v>0.38400000000000001</v>
      </c>
      <c r="HS16" s="9">
        <v>0</v>
      </c>
      <c r="HT16" s="9">
        <v>2.206</v>
      </c>
      <c r="HU16" s="9">
        <v>1.631</v>
      </c>
      <c r="HV16" s="9">
        <v>0.57499999999999996</v>
      </c>
      <c r="HW16" s="9">
        <v>2.206</v>
      </c>
      <c r="HX16" s="9">
        <v>1.631</v>
      </c>
      <c r="HY16" s="9">
        <v>0.57499999999999996</v>
      </c>
      <c r="HZ16" s="9">
        <v>3.4119999999999999</v>
      </c>
      <c r="IA16" s="9">
        <v>2.0350000000000001</v>
      </c>
      <c r="IB16" s="9">
        <v>1.377</v>
      </c>
      <c r="IC16" s="9">
        <v>2.0649999999999999</v>
      </c>
      <c r="ID16" s="9">
        <v>1.393</v>
      </c>
      <c r="IE16" s="9">
        <v>0.67200000000000004</v>
      </c>
      <c r="IF16" s="9">
        <v>1.58</v>
      </c>
      <c r="IG16" s="9">
        <v>0.90900000000000003</v>
      </c>
      <c r="IH16" s="9">
        <v>0.67200000000000004</v>
      </c>
      <c r="II16" s="9">
        <v>0.48399999999999999</v>
      </c>
      <c r="IJ16" s="9">
        <v>0.48399999999999999</v>
      </c>
      <c r="IK16" s="9">
        <v>0</v>
      </c>
      <c r="IL16" s="9">
        <v>1.347</v>
      </c>
      <c r="IM16" s="9">
        <v>0.64200000000000002</v>
      </c>
      <c r="IN16" s="9">
        <v>0.70599999999999996</v>
      </c>
      <c r="IO16" s="9">
        <v>1.347</v>
      </c>
      <c r="IP16" s="9">
        <v>0.64200000000000002</v>
      </c>
      <c r="IQ16" s="9">
        <v>0.70599999999999996</v>
      </c>
    </row>
    <row r="17" spans="1:251">
      <c r="A17" s="10">
        <v>44228</v>
      </c>
      <c r="B17" s="9">
        <v>22.895</v>
      </c>
      <c r="C17" s="9">
        <v>38.786000000000001</v>
      </c>
      <c r="D17" s="9">
        <v>21.071999999999999</v>
      </c>
      <c r="E17" s="9">
        <v>17.715</v>
      </c>
      <c r="F17" s="9">
        <v>30.184000000000001</v>
      </c>
      <c r="G17" s="9">
        <v>14.51</v>
      </c>
      <c r="H17" s="9">
        <v>15.673999999999999</v>
      </c>
      <c r="I17" s="9">
        <v>8.6020000000000003</v>
      </c>
      <c r="J17" s="9">
        <v>6.5609999999999999</v>
      </c>
      <c r="K17" s="9">
        <v>2.0409999999999999</v>
      </c>
      <c r="L17" s="9">
        <v>0</v>
      </c>
      <c r="M17" s="9">
        <v>0</v>
      </c>
      <c r="N17" s="9">
        <v>0</v>
      </c>
      <c r="O17" s="9">
        <v>8.5079999999999991</v>
      </c>
      <c r="P17" s="9">
        <v>3.3279999999999998</v>
      </c>
      <c r="Q17" s="9">
        <v>5.18</v>
      </c>
      <c r="R17" s="9">
        <v>8.0239999999999991</v>
      </c>
      <c r="S17" s="9">
        <v>3.3279999999999998</v>
      </c>
      <c r="T17" s="9">
        <v>4.6950000000000003</v>
      </c>
      <c r="U17" s="9">
        <v>0.48499999999999999</v>
      </c>
      <c r="V17" s="9">
        <v>0</v>
      </c>
      <c r="W17" s="9">
        <v>0.48499999999999999</v>
      </c>
      <c r="X17" s="9">
        <v>33.963999999999999</v>
      </c>
      <c r="Y17" s="9">
        <v>23.425999999999998</v>
      </c>
      <c r="Z17" s="9">
        <v>10.538</v>
      </c>
      <c r="AA17" s="9">
        <v>30.088000000000001</v>
      </c>
      <c r="AB17" s="9">
        <v>22.498999999999999</v>
      </c>
      <c r="AC17" s="9">
        <v>7.5890000000000004</v>
      </c>
      <c r="AD17" s="9">
        <v>26.213000000000001</v>
      </c>
      <c r="AE17" s="9">
        <v>18.623000000000001</v>
      </c>
      <c r="AF17" s="9">
        <v>7.5890000000000004</v>
      </c>
      <c r="AG17" s="9">
        <v>3.278</v>
      </c>
      <c r="AH17" s="9">
        <v>3.278</v>
      </c>
      <c r="AI17" s="9">
        <v>0</v>
      </c>
      <c r="AJ17" s="9">
        <v>0.59699999999999998</v>
      </c>
      <c r="AK17" s="9">
        <v>0.59699999999999998</v>
      </c>
      <c r="AL17" s="9">
        <v>0</v>
      </c>
      <c r="AM17" s="9">
        <v>3.8759999999999999</v>
      </c>
      <c r="AN17" s="9">
        <v>0.92700000000000005</v>
      </c>
      <c r="AO17" s="9">
        <v>2.9489999999999998</v>
      </c>
      <c r="AP17" s="9">
        <v>3.8759999999999999</v>
      </c>
      <c r="AQ17" s="9">
        <v>0.92700000000000005</v>
      </c>
      <c r="AR17" s="9">
        <v>2.9489999999999998</v>
      </c>
      <c r="AS17" s="9">
        <v>0</v>
      </c>
      <c r="AT17" s="9">
        <v>0</v>
      </c>
      <c r="AU17" s="9">
        <v>0</v>
      </c>
      <c r="AV17" s="9">
        <v>46.847999999999999</v>
      </c>
      <c r="AW17" s="9">
        <v>21.966999999999999</v>
      </c>
      <c r="AX17" s="9">
        <v>24.88</v>
      </c>
      <c r="AY17" s="9">
        <v>35.06</v>
      </c>
      <c r="AZ17" s="9">
        <v>17.358000000000001</v>
      </c>
      <c r="BA17" s="9">
        <v>17.702999999999999</v>
      </c>
      <c r="BB17" s="9">
        <v>31.963000000000001</v>
      </c>
      <c r="BC17" s="9">
        <v>14.26</v>
      </c>
      <c r="BD17" s="9">
        <v>17.702999999999999</v>
      </c>
      <c r="BE17" s="9">
        <v>2.5670000000000002</v>
      </c>
      <c r="BF17" s="9">
        <v>2.5670000000000002</v>
      </c>
      <c r="BG17" s="9">
        <v>0</v>
      </c>
      <c r="BH17" s="9">
        <v>0.53</v>
      </c>
      <c r="BI17" s="9">
        <v>0.53</v>
      </c>
      <c r="BJ17" s="9">
        <v>0</v>
      </c>
      <c r="BK17" s="9">
        <v>11.787000000000001</v>
      </c>
      <c r="BL17" s="9">
        <v>4.6100000000000003</v>
      </c>
      <c r="BM17" s="9">
        <v>7.1779999999999999</v>
      </c>
      <c r="BN17" s="9">
        <v>11.787000000000001</v>
      </c>
      <c r="BO17" s="9">
        <v>4.6100000000000003</v>
      </c>
      <c r="BP17" s="9">
        <v>7.1779999999999999</v>
      </c>
      <c r="BQ17" s="9">
        <v>0</v>
      </c>
      <c r="BR17" s="9">
        <v>0</v>
      </c>
      <c r="BS17" s="9">
        <v>0</v>
      </c>
      <c r="BT17" s="9">
        <v>14.134</v>
      </c>
      <c r="BU17" s="9">
        <v>7.835</v>
      </c>
      <c r="BV17" s="9">
        <v>6.2990000000000004</v>
      </c>
      <c r="BW17" s="9">
        <v>7.0519999999999996</v>
      </c>
      <c r="BX17" s="9">
        <v>4.6840000000000002</v>
      </c>
      <c r="BY17" s="9">
        <v>2.3679999999999999</v>
      </c>
      <c r="BZ17" s="9">
        <v>5.8419999999999996</v>
      </c>
      <c r="CA17" s="9">
        <v>3.8769999999999998</v>
      </c>
      <c r="CB17" s="9">
        <v>1.966</v>
      </c>
      <c r="CC17" s="9">
        <v>0.80700000000000005</v>
      </c>
      <c r="CD17" s="9">
        <v>0.80700000000000005</v>
      </c>
      <c r="CE17" s="9">
        <v>0</v>
      </c>
      <c r="CF17" s="9">
        <v>0.40300000000000002</v>
      </c>
      <c r="CG17" s="9">
        <v>0</v>
      </c>
      <c r="CH17" s="9">
        <v>0.40300000000000002</v>
      </c>
      <c r="CI17" s="9">
        <v>7.0810000000000004</v>
      </c>
      <c r="CJ17" s="9">
        <v>3.1509999999999998</v>
      </c>
      <c r="CK17" s="9">
        <v>3.93</v>
      </c>
      <c r="CL17" s="9">
        <v>3.5939999999999999</v>
      </c>
      <c r="CM17" s="9">
        <v>2.0619999999999998</v>
      </c>
      <c r="CN17" s="9">
        <v>1.532</v>
      </c>
      <c r="CO17" s="9">
        <v>3.488</v>
      </c>
      <c r="CP17" s="9">
        <v>1.089</v>
      </c>
      <c r="CQ17" s="9">
        <v>2.399</v>
      </c>
      <c r="CR17" s="9">
        <v>10.926</v>
      </c>
      <c r="CS17" s="9">
        <v>6.32</v>
      </c>
      <c r="CT17" s="9">
        <v>4.6059999999999999</v>
      </c>
      <c r="CU17" s="9">
        <v>6.1310000000000002</v>
      </c>
      <c r="CV17" s="9">
        <v>4.1660000000000004</v>
      </c>
      <c r="CW17" s="9">
        <v>1.966</v>
      </c>
      <c r="CX17" s="9">
        <v>5.3239999999999998</v>
      </c>
      <c r="CY17" s="9">
        <v>3.3580000000000001</v>
      </c>
      <c r="CZ17" s="9">
        <v>1.966</v>
      </c>
      <c r="DA17" s="9">
        <v>0.80700000000000005</v>
      </c>
      <c r="DB17" s="9">
        <v>0.80700000000000005</v>
      </c>
      <c r="DC17" s="9">
        <v>0</v>
      </c>
      <c r="DD17" s="9">
        <v>0</v>
      </c>
      <c r="DE17" s="9">
        <v>0</v>
      </c>
      <c r="DF17" s="9">
        <v>0</v>
      </c>
      <c r="DG17" s="9">
        <v>4.7939999999999996</v>
      </c>
      <c r="DH17" s="9">
        <v>2.1539999999999999</v>
      </c>
      <c r="DI17" s="9">
        <v>2.64</v>
      </c>
      <c r="DJ17" s="9">
        <v>3.1560000000000001</v>
      </c>
      <c r="DK17" s="9">
        <v>1.6240000000000001</v>
      </c>
      <c r="DL17" s="9">
        <v>1.532</v>
      </c>
      <c r="DM17" s="9">
        <v>1.6379999999999999</v>
      </c>
      <c r="DN17" s="9">
        <v>0.53</v>
      </c>
      <c r="DO17" s="9">
        <v>1.1080000000000001</v>
      </c>
      <c r="DP17" s="9">
        <v>2.8050000000000002</v>
      </c>
      <c r="DQ17" s="9">
        <v>1.5149999999999999</v>
      </c>
      <c r="DR17" s="9">
        <v>1.2909999999999999</v>
      </c>
      <c r="DS17" s="9">
        <v>0.51800000000000002</v>
      </c>
      <c r="DT17" s="9">
        <v>0.51800000000000002</v>
      </c>
      <c r="DU17" s="9">
        <v>0</v>
      </c>
      <c r="DV17" s="9">
        <v>0.51800000000000002</v>
      </c>
      <c r="DW17" s="9">
        <v>0.51800000000000002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2.2869999999999999</v>
      </c>
      <c r="EF17" s="9">
        <v>0.996</v>
      </c>
      <c r="EG17" s="9">
        <v>1.2909999999999999</v>
      </c>
      <c r="EH17" s="9">
        <v>0.438</v>
      </c>
      <c r="EI17" s="9">
        <v>0.438</v>
      </c>
      <c r="EJ17" s="9">
        <v>0</v>
      </c>
      <c r="EK17" s="9">
        <v>1.849</v>
      </c>
      <c r="EL17" s="9">
        <v>0.55900000000000005</v>
      </c>
      <c r="EM17" s="9">
        <v>1.2909999999999999</v>
      </c>
      <c r="EN17" s="9">
        <v>0.40300000000000002</v>
      </c>
      <c r="EO17" s="9">
        <v>0</v>
      </c>
      <c r="EP17" s="9">
        <v>0.40300000000000002</v>
      </c>
      <c r="EQ17" s="9">
        <v>0.40300000000000002</v>
      </c>
      <c r="ER17" s="9">
        <v>0</v>
      </c>
      <c r="ES17" s="9">
        <v>0.40300000000000002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0.40300000000000002</v>
      </c>
      <c r="FA17" s="9">
        <v>0</v>
      </c>
      <c r="FB17" s="9">
        <v>0.40300000000000002</v>
      </c>
      <c r="FC17" s="9">
        <v>0</v>
      </c>
      <c r="FD17" s="9">
        <v>0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14.134</v>
      </c>
      <c r="FM17" s="9">
        <v>7.835</v>
      </c>
      <c r="FN17" s="9">
        <v>6.2990000000000004</v>
      </c>
      <c r="FO17" s="9">
        <v>7.0519999999999996</v>
      </c>
      <c r="FP17" s="9">
        <v>4.6840000000000002</v>
      </c>
      <c r="FQ17" s="9">
        <v>2.3679999999999999</v>
      </c>
      <c r="FR17" s="9">
        <v>5.8419999999999996</v>
      </c>
      <c r="FS17" s="9">
        <v>3.8769999999999998</v>
      </c>
      <c r="FT17" s="9">
        <v>1.966</v>
      </c>
      <c r="FU17" s="9">
        <v>0.80700000000000005</v>
      </c>
      <c r="FV17" s="9">
        <v>0.80700000000000005</v>
      </c>
      <c r="FW17" s="9">
        <v>0</v>
      </c>
      <c r="FX17" s="9">
        <v>0.40300000000000002</v>
      </c>
      <c r="FY17" s="9">
        <v>0</v>
      </c>
      <c r="FZ17" s="9">
        <v>0.40300000000000002</v>
      </c>
      <c r="GA17" s="9">
        <v>7.0810000000000004</v>
      </c>
      <c r="GB17" s="9">
        <v>3.1509999999999998</v>
      </c>
      <c r="GC17" s="9">
        <v>3.93</v>
      </c>
      <c r="GD17" s="9">
        <v>3.5939999999999999</v>
      </c>
      <c r="GE17" s="9">
        <v>2.0619999999999998</v>
      </c>
      <c r="GF17" s="9">
        <v>1.532</v>
      </c>
      <c r="GG17" s="9">
        <v>3.488</v>
      </c>
      <c r="GH17" s="9">
        <v>1.089</v>
      </c>
      <c r="GI17" s="9">
        <v>2.399</v>
      </c>
      <c r="GJ17" s="9">
        <v>4.4089999999999998</v>
      </c>
      <c r="GK17" s="9">
        <v>1.6080000000000001</v>
      </c>
      <c r="GL17" s="9">
        <v>2.8010000000000002</v>
      </c>
      <c r="GM17" s="9">
        <v>0.92100000000000004</v>
      </c>
      <c r="GN17" s="9">
        <v>0.51800000000000002</v>
      </c>
      <c r="GO17" s="9">
        <v>0.40300000000000002</v>
      </c>
      <c r="GP17" s="9">
        <v>0.51800000000000002</v>
      </c>
      <c r="GQ17" s="9">
        <v>0.51800000000000002</v>
      </c>
      <c r="GR17" s="9">
        <v>0</v>
      </c>
      <c r="GS17" s="9">
        <v>0</v>
      </c>
      <c r="GT17" s="9">
        <v>0</v>
      </c>
      <c r="GU17" s="9">
        <v>0</v>
      </c>
      <c r="GV17" s="9">
        <v>0.40300000000000002</v>
      </c>
      <c r="GW17" s="9">
        <v>0</v>
      </c>
      <c r="GX17" s="9">
        <v>0.40300000000000002</v>
      </c>
      <c r="GY17" s="9">
        <v>3.488</v>
      </c>
      <c r="GZ17" s="9">
        <v>1.089</v>
      </c>
      <c r="HA17" s="9">
        <v>2.399</v>
      </c>
      <c r="HB17" s="9">
        <v>0</v>
      </c>
      <c r="HC17" s="9">
        <v>0</v>
      </c>
      <c r="HD17" s="9">
        <v>0</v>
      </c>
      <c r="HE17" s="9">
        <v>3.488</v>
      </c>
      <c r="HF17" s="9">
        <v>1.089</v>
      </c>
      <c r="HG17" s="9">
        <v>2.399</v>
      </c>
      <c r="HH17" s="9">
        <v>6.0149999999999997</v>
      </c>
      <c r="HI17" s="9">
        <v>4.3150000000000004</v>
      </c>
      <c r="HJ17" s="9">
        <v>1.7</v>
      </c>
      <c r="HK17" s="9">
        <v>4.1440000000000001</v>
      </c>
      <c r="HL17" s="9">
        <v>3.1659999999999999</v>
      </c>
      <c r="HM17" s="9">
        <v>0.97799999999999998</v>
      </c>
      <c r="HN17" s="9">
        <v>3.669</v>
      </c>
      <c r="HO17" s="9">
        <v>2.6909999999999998</v>
      </c>
      <c r="HP17" s="9">
        <v>0.97799999999999998</v>
      </c>
      <c r="HQ17" s="9">
        <v>0.47499999999999998</v>
      </c>
      <c r="HR17" s="9">
        <v>0.47499999999999998</v>
      </c>
      <c r="HS17" s="9">
        <v>0</v>
      </c>
      <c r="HT17" s="9">
        <v>1.87</v>
      </c>
      <c r="HU17" s="9">
        <v>1.149</v>
      </c>
      <c r="HV17" s="9">
        <v>0.72199999999999998</v>
      </c>
      <c r="HW17" s="9">
        <v>1.87</v>
      </c>
      <c r="HX17" s="9">
        <v>1.149</v>
      </c>
      <c r="HY17" s="9">
        <v>0.72199999999999998</v>
      </c>
      <c r="HZ17" s="9">
        <v>3.71</v>
      </c>
      <c r="IA17" s="9">
        <v>1.913</v>
      </c>
      <c r="IB17" s="9">
        <v>1.7969999999999999</v>
      </c>
      <c r="IC17" s="9">
        <v>1.9870000000000001</v>
      </c>
      <c r="ID17" s="9">
        <v>1</v>
      </c>
      <c r="IE17" s="9">
        <v>0.98699999999999999</v>
      </c>
      <c r="IF17" s="9">
        <v>1.655</v>
      </c>
      <c r="IG17" s="9">
        <v>0.66800000000000004</v>
      </c>
      <c r="IH17" s="9">
        <v>0.98699999999999999</v>
      </c>
      <c r="II17" s="9">
        <v>0.33200000000000002</v>
      </c>
      <c r="IJ17" s="9">
        <v>0.33200000000000002</v>
      </c>
      <c r="IK17" s="9">
        <v>0</v>
      </c>
      <c r="IL17" s="9">
        <v>1.7230000000000001</v>
      </c>
      <c r="IM17" s="9">
        <v>0.91300000000000003</v>
      </c>
      <c r="IN17" s="9">
        <v>0.81</v>
      </c>
      <c r="IO17" s="9">
        <v>1.7230000000000001</v>
      </c>
      <c r="IP17" s="9">
        <v>0.91300000000000003</v>
      </c>
      <c r="IQ17" s="9">
        <v>0.81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4.9139999999999997</v>
      </c>
      <c r="BQ11" s="9">
        <v>2.5049999999999999</v>
      </c>
      <c r="BR11" s="9">
        <v>2.4089999999999998</v>
      </c>
      <c r="BS11" s="9">
        <v>1.1990000000000001</v>
      </c>
      <c r="BT11" s="9">
        <v>0.68</v>
      </c>
      <c r="BU11" s="9">
        <v>0.51900000000000002</v>
      </c>
      <c r="BV11" s="9">
        <v>0.97099999999999997</v>
      </c>
      <c r="BW11" s="9">
        <v>0.45200000000000001</v>
      </c>
      <c r="BX11" s="9">
        <v>0.51900000000000002</v>
      </c>
      <c r="BY11" s="9">
        <v>0.22800000000000001</v>
      </c>
      <c r="BZ11" s="9">
        <v>0.22800000000000001</v>
      </c>
      <c r="CA11" s="9">
        <v>0</v>
      </c>
      <c r="CB11" s="9">
        <v>0</v>
      </c>
      <c r="CC11" s="9">
        <v>0</v>
      </c>
      <c r="CD11" s="9">
        <v>0</v>
      </c>
      <c r="CE11" s="9">
        <v>3.7149999999999999</v>
      </c>
      <c r="CF11" s="9">
        <v>1.825</v>
      </c>
      <c r="CG11" s="9">
        <v>1.89</v>
      </c>
      <c r="CH11" s="9">
        <v>2.4710000000000001</v>
      </c>
      <c r="CI11" s="9">
        <v>1.276</v>
      </c>
      <c r="CJ11" s="9">
        <v>1.196</v>
      </c>
      <c r="CK11" s="9">
        <v>1.244</v>
      </c>
      <c r="CL11" s="9">
        <v>0.54900000000000004</v>
      </c>
      <c r="CM11" s="9">
        <v>0.69499999999999995</v>
      </c>
      <c r="CN11" s="9">
        <v>2.13</v>
      </c>
      <c r="CO11" s="9">
        <v>0.85</v>
      </c>
      <c r="CP11" s="9">
        <v>1.28</v>
      </c>
      <c r="CQ11" s="9">
        <v>0.38700000000000001</v>
      </c>
      <c r="CR11" s="9">
        <v>0</v>
      </c>
      <c r="CS11" s="9">
        <v>0.38700000000000001</v>
      </c>
      <c r="CT11" s="9">
        <v>0.38700000000000001</v>
      </c>
      <c r="CU11" s="9">
        <v>0</v>
      </c>
      <c r="CV11" s="9">
        <v>0.38700000000000001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1.7430000000000001</v>
      </c>
      <c r="DD11" s="9">
        <v>0.85</v>
      </c>
      <c r="DE11" s="9">
        <v>0.89300000000000002</v>
      </c>
      <c r="DF11" s="9">
        <v>1.304</v>
      </c>
      <c r="DG11" s="9">
        <v>0.85</v>
      </c>
      <c r="DH11" s="9">
        <v>0.45400000000000001</v>
      </c>
      <c r="DI11" s="9">
        <v>0.439</v>
      </c>
      <c r="DJ11" s="9">
        <v>0</v>
      </c>
      <c r="DK11" s="9">
        <v>0.439</v>
      </c>
      <c r="DL11" s="9">
        <v>1.59</v>
      </c>
      <c r="DM11" s="9">
        <v>1.202</v>
      </c>
      <c r="DN11" s="9">
        <v>0.38700000000000001</v>
      </c>
      <c r="DO11" s="9">
        <v>0.36</v>
      </c>
      <c r="DP11" s="9">
        <v>0.22800000000000001</v>
      </c>
      <c r="DQ11" s="9">
        <v>0.13200000000000001</v>
      </c>
      <c r="DR11" s="9">
        <v>0.13200000000000001</v>
      </c>
      <c r="DS11" s="9">
        <v>0</v>
      </c>
      <c r="DT11" s="9">
        <v>0.13200000000000001</v>
      </c>
      <c r="DU11" s="9">
        <v>0.22800000000000001</v>
      </c>
      <c r="DV11" s="9">
        <v>0.22800000000000001</v>
      </c>
      <c r="DW11" s="9">
        <v>0</v>
      </c>
      <c r="DX11" s="9">
        <v>0</v>
      </c>
      <c r="DY11" s="9">
        <v>0</v>
      </c>
      <c r="DZ11" s="9">
        <v>0</v>
      </c>
      <c r="EA11" s="9">
        <v>1.23</v>
      </c>
      <c r="EB11" s="9">
        <v>0.97499999999999998</v>
      </c>
      <c r="EC11" s="9">
        <v>0.255</v>
      </c>
      <c r="ED11" s="9">
        <v>0.42599999999999999</v>
      </c>
      <c r="EE11" s="9">
        <v>0.42599999999999999</v>
      </c>
      <c r="EF11" s="9">
        <v>0</v>
      </c>
      <c r="EG11" s="9">
        <v>0.80400000000000005</v>
      </c>
      <c r="EH11" s="9">
        <v>0.54900000000000004</v>
      </c>
      <c r="EI11" s="9">
        <v>0.255</v>
      </c>
      <c r="EJ11" s="9">
        <v>0.223</v>
      </c>
      <c r="EK11" s="9">
        <v>0</v>
      </c>
      <c r="EL11" s="9">
        <v>0.223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0</v>
      </c>
      <c r="EY11" s="9">
        <v>0.223</v>
      </c>
      <c r="EZ11" s="9">
        <v>0</v>
      </c>
      <c r="FA11" s="9">
        <v>0.223</v>
      </c>
      <c r="FB11" s="9">
        <v>0.223</v>
      </c>
      <c r="FC11" s="9">
        <v>0</v>
      </c>
      <c r="FD11" s="9">
        <v>0.223</v>
      </c>
      <c r="FE11" s="9">
        <v>0</v>
      </c>
      <c r="FF11" s="9">
        <v>0</v>
      </c>
      <c r="FG11" s="9">
        <v>0</v>
      </c>
      <c r="FH11" s="9">
        <v>0.97099999999999997</v>
      </c>
      <c r="FI11" s="9">
        <v>0.45200000000000001</v>
      </c>
      <c r="FJ11" s="9">
        <v>0.51900000000000002</v>
      </c>
      <c r="FK11" s="9">
        <v>0.45200000000000001</v>
      </c>
      <c r="FL11" s="9">
        <v>0.45200000000000001</v>
      </c>
      <c r="FM11" s="9">
        <v>0</v>
      </c>
      <c r="FN11" s="9">
        <v>0.45200000000000001</v>
      </c>
      <c r="FO11" s="9">
        <v>0.45200000000000001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0.51900000000000002</v>
      </c>
      <c r="FX11" s="9">
        <v>0</v>
      </c>
      <c r="FY11" s="9">
        <v>0.51900000000000002</v>
      </c>
      <c r="FZ11" s="9">
        <v>0.51900000000000002</v>
      </c>
      <c r="GA11" s="9">
        <v>0</v>
      </c>
      <c r="GB11" s="9">
        <v>0.51900000000000002</v>
      </c>
      <c r="GC11" s="9">
        <v>0</v>
      </c>
      <c r="GD11" s="9">
        <v>0</v>
      </c>
      <c r="GE11" s="9">
        <v>0</v>
      </c>
      <c r="GF11" s="9">
        <v>0.83099999999999996</v>
      </c>
      <c r="GG11" s="9">
        <v>0.83099999999999996</v>
      </c>
      <c r="GH11" s="9">
        <v>0</v>
      </c>
      <c r="GI11" s="9">
        <v>0.83099999999999996</v>
      </c>
      <c r="GJ11" s="9">
        <v>0.83099999999999996</v>
      </c>
      <c r="GK11" s="9">
        <v>0</v>
      </c>
      <c r="GL11" s="9">
        <v>0.32900000000000001</v>
      </c>
      <c r="GM11" s="9">
        <v>0.32900000000000001</v>
      </c>
      <c r="GN11" s="9">
        <v>0</v>
      </c>
      <c r="GO11" s="9">
        <v>0.502</v>
      </c>
      <c r="GP11" s="9">
        <v>0.502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2.1339999999999999</v>
      </c>
      <c r="HE11" s="9">
        <v>2.1339999999999999</v>
      </c>
      <c r="HF11" s="9">
        <v>0</v>
      </c>
      <c r="HG11" s="9">
        <v>1.085</v>
      </c>
      <c r="HH11" s="9">
        <v>1.085</v>
      </c>
      <c r="HI11" s="9">
        <v>0</v>
      </c>
      <c r="HJ11" s="9">
        <v>1.085</v>
      </c>
      <c r="HK11" s="9">
        <v>1.085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0</v>
      </c>
      <c r="HR11" s="9">
        <v>0</v>
      </c>
      <c r="HS11" s="9">
        <v>1.0489999999999999</v>
      </c>
      <c r="HT11" s="9">
        <v>1.0489999999999999</v>
      </c>
      <c r="HU11" s="9">
        <v>0</v>
      </c>
      <c r="HV11" s="9">
        <v>1.0489999999999999</v>
      </c>
      <c r="HW11" s="9">
        <v>1.0489999999999999</v>
      </c>
      <c r="HX11" s="9">
        <v>0</v>
      </c>
      <c r="HY11" s="9">
        <v>0</v>
      </c>
      <c r="HZ11" s="9">
        <v>0</v>
      </c>
      <c r="IA11" s="9">
        <v>0</v>
      </c>
      <c r="IB11" s="9">
        <v>240.73</v>
      </c>
      <c r="IC11" s="9">
        <v>126.729</v>
      </c>
      <c r="ID11" s="9">
        <v>114.001</v>
      </c>
      <c r="IE11" s="9">
        <v>167.215</v>
      </c>
      <c r="IF11" s="9">
        <v>102.63</v>
      </c>
      <c r="IG11" s="9">
        <v>64.584999999999994</v>
      </c>
      <c r="IH11" s="9">
        <v>131.291</v>
      </c>
      <c r="II11" s="9">
        <v>78.230999999999995</v>
      </c>
      <c r="IJ11" s="9">
        <v>53.06</v>
      </c>
      <c r="IK11" s="9">
        <v>34.356999999999999</v>
      </c>
      <c r="IL11" s="9">
        <v>23.507999999999999</v>
      </c>
      <c r="IM11" s="9">
        <v>10.848000000000001</v>
      </c>
      <c r="IN11" s="9">
        <v>1.5669999999999999</v>
      </c>
      <c r="IO11" s="9">
        <v>0.89100000000000001</v>
      </c>
      <c r="IP11" s="9">
        <v>0.67700000000000005</v>
      </c>
      <c r="IQ11" s="9">
        <v>73.515000000000001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6.6440000000000001</v>
      </c>
      <c r="BQ12" s="9">
        <v>3.3319999999999999</v>
      </c>
      <c r="BR12" s="9">
        <v>3.3119999999999998</v>
      </c>
      <c r="BS12" s="9">
        <v>2.665</v>
      </c>
      <c r="BT12" s="9">
        <v>1.42</v>
      </c>
      <c r="BU12" s="9">
        <v>1.2450000000000001</v>
      </c>
      <c r="BV12" s="9">
        <v>2.665</v>
      </c>
      <c r="BW12" s="9">
        <v>1.42</v>
      </c>
      <c r="BX12" s="9">
        <v>1.2450000000000001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3.9790000000000001</v>
      </c>
      <c r="CF12" s="9">
        <v>1.9119999999999999</v>
      </c>
      <c r="CG12" s="9">
        <v>2.0670000000000002</v>
      </c>
      <c r="CH12" s="9">
        <v>2.2869999999999999</v>
      </c>
      <c r="CI12" s="9">
        <v>1.1930000000000001</v>
      </c>
      <c r="CJ12" s="9">
        <v>1.0940000000000001</v>
      </c>
      <c r="CK12" s="9">
        <v>1.6919999999999999</v>
      </c>
      <c r="CL12" s="9">
        <v>0.71899999999999997</v>
      </c>
      <c r="CM12" s="9">
        <v>0.97299999999999998</v>
      </c>
      <c r="CN12" s="9">
        <v>1.6439999999999999</v>
      </c>
      <c r="CO12" s="9">
        <v>0.79100000000000004</v>
      </c>
      <c r="CP12" s="9">
        <v>0.85399999999999998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1.6439999999999999</v>
      </c>
      <c r="DD12" s="9">
        <v>0.79100000000000004</v>
      </c>
      <c r="DE12" s="9">
        <v>0.85399999999999998</v>
      </c>
      <c r="DF12" s="9">
        <v>0.26900000000000002</v>
      </c>
      <c r="DG12" s="9">
        <v>7.0999999999999994E-2</v>
      </c>
      <c r="DH12" s="9">
        <v>0.19700000000000001</v>
      </c>
      <c r="DI12" s="9">
        <v>1.3759999999999999</v>
      </c>
      <c r="DJ12" s="9">
        <v>0.71899999999999997</v>
      </c>
      <c r="DK12" s="9">
        <v>0.65600000000000003</v>
      </c>
      <c r="DL12" s="9">
        <v>2.528</v>
      </c>
      <c r="DM12" s="9">
        <v>1.085</v>
      </c>
      <c r="DN12" s="9">
        <v>1.444</v>
      </c>
      <c r="DO12" s="9">
        <v>0.97</v>
      </c>
      <c r="DP12" s="9">
        <v>0.48199999999999998</v>
      </c>
      <c r="DQ12" s="9">
        <v>0.48799999999999999</v>
      </c>
      <c r="DR12" s="9">
        <v>0.97</v>
      </c>
      <c r="DS12" s="9">
        <v>0.48199999999999998</v>
      </c>
      <c r="DT12" s="9">
        <v>0.48799999999999999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1.5589999999999999</v>
      </c>
      <c r="EB12" s="9">
        <v>0.60299999999999998</v>
      </c>
      <c r="EC12" s="9">
        <v>0.95599999999999996</v>
      </c>
      <c r="ED12" s="9">
        <v>1.242</v>
      </c>
      <c r="EE12" s="9">
        <v>0.60299999999999998</v>
      </c>
      <c r="EF12" s="9">
        <v>0.63900000000000001</v>
      </c>
      <c r="EG12" s="9">
        <v>0.317</v>
      </c>
      <c r="EH12" s="9">
        <v>0</v>
      </c>
      <c r="EI12" s="9">
        <v>0.317</v>
      </c>
      <c r="EJ12" s="9">
        <v>1.1619999999999999</v>
      </c>
      <c r="EK12" s="9">
        <v>0.68500000000000005</v>
      </c>
      <c r="EL12" s="9">
        <v>0.47699999999999998</v>
      </c>
      <c r="EM12" s="9">
        <v>0.81599999999999995</v>
      </c>
      <c r="EN12" s="9">
        <v>0.59599999999999997</v>
      </c>
      <c r="EO12" s="9">
        <v>0.22</v>
      </c>
      <c r="EP12" s="9">
        <v>0.81599999999999995</v>
      </c>
      <c r="EQ12" s="9">
        <v>0.59599999999999997</v>
      </c>
      <c r="ER12" s="9">
        <v>0.22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0.34599999999999997</v>
      </c>
      <c r="EZ12" s="9">
        <v>8.8999999999999996E-2</v>
      </c>
      <c r="FA12" s="9">
        <v>0.25700000000000001</v>
      </c>
      <c r="FB12" s="9">
        <v>0.34599999999999997</v>
      </c>
      <c r="FC12" s="9">
        <v>8.8999999999999996E-2</v>
      </c>
      <c r="FD12" s="9">
        <v>0.25700000000000001</v>
      </c>
      <c r="FE12" s="9">
        <v>0</v>
      </c>
      <c r="FF12" s="9">
        <v>0</v>
      </c>
      <c r="FG12" s="9">
        <v>0</v>
      </c>
      <c r="FH12" s="9">
        <v>1.3089999999999999</v>
      </c>
      <c r="FI12" s="9">
        <v>0.77200000000000002</v>
      </c>
      <c r="FJ12" s="9">
        <v>0.53700000000000003</v>
      </c>
      <c r="FK12" s="9">
        <v>0.879</v>
      </c>
      <c r="FL12" s="9">
        <v>0.34200000000000003</v>
      </c>
      <c r="FM12" s="9">
        <v>0.53700000000000003</v>
      </c>
      <c r="FN12" s="9">
        <v>0.879</v>
      </c>
      <c r="FO12" s="9">
        <v>0.34200000000000003</v>
      </c>
      <c r="FP12" s="9">
        <v>0.53700000000000003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0.43</v>
      </c>
      <c r="FX12" s="9">
        <v>0.43</v>
      </c>
      <c r="FY12" s="9">
        <v>0</v>
      </c>
      <c r="FZ12" s="9">
        <v>0.43</v>
      </c>
      <c r="GA12" s="9">
        <v>0.43</v>
      </c>
      <c r="GB12" s="9">
        <v>0</v>
      </c>
      <c r="GC12" s="9">
        <v>0</v>
      </c>
      <c r="GD12" s="9">
        <v>0</v>
      </c>
      <c r="GE12" s="9">
        <v>0</v>
      </c>
      <c r="GF12" s="9">
        <v>7.8E-2</v>
      </c>
      <c r="GG12" s="9">
        <v>7.8E-2</v>
      </c>
      <c r="GH12" s="9">
        <v>0</v>
      </c>
      <c r="GI12" s="9">
        <v>7.8E-2</v>
      </c>
      <c r="GJ12" s="9">
        <v>7.8E-2</v>
      </c>
      <c r="GK12" s="9">
        <v>0</v>
      </c>
      <c r="GL12" s="9">
        <v>7.8E-2</v>
      </c>
      <c r="GM12" s="9">
        <v>7.8E-2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0.98699999999999999</v>
      </c>
      <c r="HE12" s="9">
        <v>0.50700000000000001</v>
      </c>
      <c r="HF12" s="9">
        <v>0.48</v>
      </c>
      <c r="HG12" s="9">
        <v>0.65900000000000003</v>
      </c>
      <c r="HH12" s="9">
        <v>0.50700000000000001</v>
      </c>
      <c r="HI12" s="9">
        <v>0.152</v>
      </c>
      <c r="HJ12" s="9">
        <v>0.50700000000000001</v>
      </c>
      <c r="HK12" s="9">
        <v>0.50700000000000001</v>
      </c>
      <c r="HL12" s="9">
        <v>0</v>
      </c>
      <c r="HM12" s="9">
        <v>0.152</v>
      </c>
      <c r="HN12" s="9">
        <v>0</v>
      </c>
      <c r="HO12" s="9">
        <v>0.152</v>
      </c>
      <c r="HP12" s="9">
        <v>0</v>
      </c>
      <c r="HQ12" s="9">
        <v>0</v>
      </c>
      <c r="HR12" s="9">
        <v>0</v>
      </c>
      <c r="HS12" s="9">
        <v>0.32800000000000001</v>
      </c>
      <c r="HT12" s="9">
        <v>0</v>
      </c>
      <c r="HU12" s="9">
        <v>0.32800000000000001</v>
      </c>
      <c r="HV12" s="9">
        <v>0.32800000000000001</v>
      </c>
      <c r="HW12" s="9">
        <v>0</v>
      </c>
      <c r="HX12" s="9">
        <v>0.32800000000000001</v>
      </c>
      <c r="HY12" s="9">
        <v>0</v>
      </c>
      <c r="HZ12" s="9">
        <v>0</v>
      </c>
      <c r="IA12" s="9">
        <v>0</v>
      </c>
      <c r="IB12" s="9">
        <v>209.49100000000001</v>
      </c>
      <c r="IC12" s="9">
        <v>106.92400000000001</v>
      </c>
      <c r="ID12" s="9">
        <v>102.56699999999999</v>
      </c>
      <c r="IE12" s="9">
        <v>146.916</v>
      </c>
      <c r="IF12" s="9">
        <v>84.546999999999997</v>
      </c>
      <c r="IG12" s="9">
        <v>62.369</v>
      </c>
      <c r="IH12" s="9">
        <v>113.889</v>
      </c>
      <c r="II12" s="9">
        <v>65.981999999999999</v>
      </c>
      <c r="IJ12" s="9">
        <v>47.906999999999996</v>
      </c>
      <c r="IK12" s="9">
        <v>28.143999999999998</v>
      </c>
      <c r="IL12" s="9">
        <v>16.088000000000001</v>
      </c>
      <c r="IM12" s="9">
        <v>12.055999999999999</v>
      </c>
      <c r="IN12" s="9">
        <v>4.8840000000000003</v>
      </c>
      <c r="IO12" s="9">
        <v>2.4769999999999999</v>
      </c>
      <c r="IP12" s="9">
        <v>2.4060000000000001</v>
      </c>
      <c r="IQ12" s="9">
        <v>62.575000000000003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5.7130000000000001</v>
      </c>
      <c r="BQ13" s="9">
        <v>3.2730000000000001</v>
      </c>
      <c r="BR13" s="9">
        <v>2.4390000000000001</v>
      </c>
      <c r="BS13" s="9">
        <v>2.448</v>
      </c>
      <c r="BT13" s="9">
        <v>1.5880000000000001</v>
      </c>
      <c r="BU13" s="9">
        <v>0.86099999999999999</v>
      </c>
      <c r="BV13" s="9">
        <v>1.623</v>
      </c>
      <c r="BW13" s="9">
        <v>1.226</v>
      </c>
      <c r="BX13" s="9">
        <v>0.39700000000000002</v>
      </c>
      <c r="BY13" s="9">
        <v>0.82599999999999996</v>
      </c>
      <c r="BZ13" s="9">
        <v>0.36199999999999999</v>
      </c>
      <c r="CA13" s="9">
        <v>0.46300000000000002</v>
      </c>
      <c r="CB13" s="9">
        <v>0</v>
      </c>
      <c r="CC13" s="9">
        <v>0</v>
      </c>
      <c r="CD13" s="9">
        <v>0</v>
      </c>
      <c r="CE13" s="9">
        <v>3.2639999999999998</v>
      </c>
      <c r="CF13" s="9">
        <v>1.6859999999999999</v>
      </c>
      <c r="CG13" s="9">
        <v>1.579</v>
      </c>
      <c r="CH13" s="9">
        <v>1.081</v>
      </c>
      <c r="CI13" s="9">
        <v>0.39700000000000002</v>
      </c>
      <c r="CJ13" s="9">
        <v>0.68400000000000005</v>
      </c>
      <c r="CK13" s="9">
        <v>2.1829999999999998</v>
      </c>
      <c r="CL13" s="9">
        <v>1.2889999999999999</v>
      </c>
      <c r="CM13" s="9">
        <v>0.89500000000000002</v>
      </c>
      <c r="CN13" s="9">
        <v>1.27</v>
      </c>
      <c r="CO13" s="9">
        <v>1.27</v>
      </c>
      <c r="CP13" s="9">
        <v>0</v>
      </c>
      <c r="CQ13" s="9">
        <v>0.438</v>
      </c>
      <c r="CR13" s="9">
        <v>0.438</v>
      </c>
      <c r="CS13" s="9">
        <v>0</v>
      </c>
      <c r="CT13" s="9">
        <v>0.438</v>
      </c>
      <c r="CU13" s="9">
        <v>0.438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0.83099999999999996</v>
      </c>
      <c r="DD13" s="9">
        <v>0.83099999999999996</v>
      </c>
      <c r="DE13" s="9">
        <v>0</v>
      </c>
      <c r="DF13" s="9">
        <v>0</v>
      </c>
      <c r="DG13" s="9">
        <v>0</v>
      </c>
      <c r="DH13" s="9">
        <v>0</v>
      </c>
      <c r="DI13" s="9">
        <v>0.83099999999999996</v>
      </c>
      <c r="DJ13" s="9">
        <v>0.83099999999999996</v>
      </c>
      <c r="DK13" s="9">
        <v>0</v>
      </c>
      <c r="DL13" s="9">
        <v>2.569</v>
      </c>
      <c r="DM13" s="9">
        <v>0.81899999999999995</v>
      </c>
      <c r="DN13" s="9">
        <v>1.7490000000000001</v>
      </c>
      <c r="DO13" s="9">
        <v>0.86599999999999999</v>
      </c>
      <c r="DP13" s="9">
        <v>0.36199999999999999</v>
      </c>
      <c r="DQ13" s="9">
        <v>0.504</v>
      </c>
      <c r="DR13" s="9">
        <v>4.1000000000000002E-2</v>
      </c>
      <c r="DS13" s="9">
        <v>0</v>
      </c>
      <c r="DT13" s="9">
        <v>4.1000000000000002E-2</v>
      </c>
      <c r="DU13" s="9">
        <v>0.82599999999999996</v>
      </c>
      <c r="DV13" s="9">
        <v>0.36199999999999999</v>
      </c>
      <c r="DW13" s="9">
        <v>0.46300000000000002</v>
      </c>
      <c r="DX13" s="9">
        <v>0</v>
      </c>
      <c r="DY13" s="9">
        <v>0</v>
      </c>
      <c r="DZ13" s="9">
        <v>0</v>
      </c>
      <c r="EA13" s="9">
        <v>1.702</v>
      </c>
      <c r="EB13" s="9">
        <v>0.45700000000000002</v>
      </c>
      <c r="EC13" s="9">
        <v>1.2450000000000001</v>
      </c>
      <c r="ED13" s="9">
        <v>0.35</v>
      </c>
      <c r="EE13" s="9">
        <v>0</v>
      </c>
      <c r="EF13" s="9">
        <v>0.35</v>
      </c>
      <c r="EG13" s="9">
        <v>1.3520000000000001</v>
      </c>
      <c r="EH13" s="9">
        <v>0.45700000000000002</v>
      </c>
      <c r="EI13" s="9">
        <v>0.89500000000000002</v>
      </c>
      <c r="EJ13" s="9">
        <v>0.73799999999999999</v>
      </c>
      <c r="EK13" s="9">
        <v>0.38200000000000001</v>
      </c>
      <c r="EL13" s="9">
        <v>0.35599999999999998</v>
      </c>
      <c r="EM13" s="9">
        <v>0.73799999999999999</v>
      </c>
      <c r="EN13" s="9">
        <v>0.38200000000000001</v>
      </c>
      <c r="EO13" s="9">
        <v>0.35599999999999998</v>
      </c>
      <c r="EP13" s="9">
        <v>0.73799999999999999</v>
      </c>
      <c r="EQ13" s="9">
        <v>0.38200000000000001</v>
      </c>
      <c r="ER13" s="9">
        <v>0.35599999999999998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</v>
      </c>
      <c r="FH13" s="9">
        <v>1.1359999999999999</v>
      </c>
      <c r="FI13" s="9">
        <v>0.80300000000000005</v>
      </c>
      <c r="FJ13" s="9">
        <v>0.33400000000000002</v>
      </c>
      <c r="FK13" s="9">
        <v>0.40600000000000003</v>
      </c>
      <c r="FL13" s="9">
        <v>0.40600000000000003</v>
      </c>
      <c r="FM13" s="9">
        <v>0</v>
      </c>
      <c r="FN13" s="9">
        <v>0.40600000000000003</v>
      </c>
      <c r="FO13" s="9">
        <v>0.40600000000000003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0.73099999999999998</v>
      </c>
      <c r="FX13" s="9">
        <v>0.39700000000000002</v>
      </c>
      <c r="FY13" s="9">
        <v>0.33400000000000002</v>
      </c>
      <c r="FZ13" s="9">
        <v>0.73099999999999998</v>
      </c>
      <c r="GA13" s="9">
        <v>0.39700000000000002</v>
      </c>
      <c r="GB13" s="9">
        <v>0.33400000000000002</v>
      </c>
      <c r="GC13" s="9">
        <v>0</v>
      </c>
      <c r="GD13" s="9">
        <v>0</v>
      </c>
      <c r="GE13" s="9">
        <v>0</v>
      </c>
      <c r="GF13" s="9">
        <v>1.109</v>
      </c>
      <c r="GG13" s="9">
        <v>0.75700000000000001</v>
      </c>
      <c r="GH13" s="9">
        <v>0.35199999999999998</v>
      </c>
      <c r="GI13" s="9">
        <v>0.14299999999999999</v>
      </c>
      <c r="GJ13" s="9">
        <v>0.14299999999999999</v>
      </c>
      <c r="GK13" s="9">
        <v>0</v>
      </c>
      <c r="GL13" s="9">
        <v>0.14299999999999999</v>
      </c>
      <c r="GM13" s="9">
        <v>0.14299999999999999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0.96599999999999997</v>
      </c>
      <c r="GV13" s="9">
        <v>0.61399999999999999</v>
      </c>
      <c r="GW13" s="9">
        <v>0.35199999999999998</v>
      </c>
      <c r="GX13" s="9">
        <v>0.96599999999999997</v>
      </c>
      <c r="GY13" s="9">
        <v>0.61399999999999999</v>
      </c>
      <c r="GZ13" s="9">
        <v>0.35199999999999998</v>
      </c>
      <c r="HA13" s="9">
        <v>0</v>
      </c>
      <c r="HB13" s="9">
        <v>0</v>
      </c>
      <c r="HC13" s="9">
        <v>0</v>
      </c>
      <c r="HD13" s="9">
        <v>1.635</v>
      </c>
      <c r="HE13" s="9">
        <v>1.2190000000000001</v>
      </c>
      <c r="HF13" s="9">
        <v>0.41699999999999998</v>
      </c>
      <c r="HG13" s="9">
        <v>1.2190000000000001</v>
      </c>
      <c r="HH13" s="9">
        <v>1.2190000000000001</v>
      </c>
      <c r="HI13" s="9">
        <v>0</v>
      </c>
      <c r="HJ13" s="9">
        <v>1.2190000000000001</v>
      </c>
      <c r="HK13" s="9">
        <v>1.2190000000000001</v>
      </c>
      <c r="HL13" s="9">
        <v>0</v>
      </c>
      <c r="HM13" s="9">
        <v>0</v>
      </c>
      <c r="HN13" s="9">
        <v>0</v>
      </c>
      <c r="HO13" s="9">
        <v>0</v>
      </c>
      <c r="HP13" s="9">
        <v>0</v>
      </c>
      <c r="HQ13" s="9">
        <v>0</v>
      </c>
      <c r="HR13" s="9">
        <v>0</v>
      </c>
      <c r="HS13" s="9">
        <v>0.41699999999999998</v>
      </c>
      <c r="HT13" s="9">
        <v>0</v>
      </c>
      <c r="HU13" s="9">
        <v>0.41699999999999998</v>
      </c>
      <c r="HV13" s="9">
        <v>0.41699999999999998</v>
      </c>
      <c r="HW13" s="9">
        <v>0</v>
      </c>
      <c r="HX13" s="9">
        <v>0.41699999999999998</v>
      </c>
      <c r="HY13" s="9">
        <v>0</v>
      </c>
      <c r="HZ13" s="9">
        <v>0</v>
      </c>
      <c r="IA13" s="9">
        <v>0</v>
      </c>
      <c r="IB13" s="9">
        <v>210.17400000000001</v>
      </c>
      <c r="IC13" s="9">
        <v>114.83</v>
      </c>
      <c r="ID13" s="9">
        <v>95.343999999999994</v>
      </c>
      <c r="IE13" s="9">
        <v>133.96299999999999</v>
      </c>
      <c r="IF13" s="9">
        <v>80.908000000000001</v>
      </c>
      <c r="IG13" s="9">
        <v>53.055</v>
      </c>
      <c r="IH13" s="9">
        <v>102.768</v>
      </c>
      <c r="II13" s="9">
        <v>62.273000000000003</v>
      </c>
      <c r="IJ13" s="9">
        <v>40.494</v>
      </c>
      <c r="IK13" s="9">
        <v>26.794</v>
      </c>
      <c r="IL13" s="9">
        <v>16.728999999999999</v>
      </c>
      <c r="IM13" s="9">
        <v>10.065</v>
      </c>
      <c r="IN13" s="9">
        <v>4.4020000000000001</v>
      </c>
      <c r="IO13" s="9">
        <v>1.9059999999999999</v>
      </c>
      <c r="IP13" s="9">
        <v>2.496</v>
      </c>
      <c r="IQ13" s="9">
        <v>76.210999999999999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5.97</v>
      </c>
      <c r="BQ14" s="9">
        <v>3.8929999999999998</v>
      </c>
      <c r="BR14" s="9">
        <v>2.077</v>
      </c>
      <c r="BS14" s="9">
        <v>3.0230000000000001</v>
      </c>
      <c r="BT14" s="9">
        <v>1.863</v>
      </c>
      <c r="BU14" s="9">
        <v>1.1599999999999999</v>
      </c>
      <c r="BV14" s="9">
        <v>2.6850000000000001</v>
      </c>
      <c r="BW14" s="9">
        <v>1.524</v>
      </c>
      <c r="BX14" s="9">
        <v>1.1599999999999999</v>
      </c>
      <c r="BY14" s="9">
        <v>0.33900000000000002</v>
      </c>
      <c r="BZ14" s="9">
        <v>0.33900000000000002</v>
      </c>
      <c r="CA14" s="9">
        <v>0</v>
      </c>
      <c r="CB14" s="9">
        <v>0</v>
      </c>
      <c r="CC14" s="9">
        <v>0</v>
      </c>
      <c r="CD14" s="9">
        <v>0</v>
      </c>
      <c r="CE14" s="9">
        <v>2.9460000000000002</v>
      </c>
      <c r="CF14" s="9">
        <v>2.0299999999999998</v>
      </c>
      <c r="CG14" s="9">
        <v>0.91700000000000004</v>
      </c>
      <c r="CH14" s="9">
        <v>2.1840000000000002</v>
      </c>
      <c r="CI14" s="9">
        <v>1.7929999999999999</v>
      </c>
      <c r="CJ14" s="9">
        <v>0.39100000000000001</v>
      </c>
      <c r="CK14" s="9">
        <v>0.76200000000000001</v>
      </c>
      <c r="CL14" s="9">
        <v>0.23699999999999999</v>
      </c>
      <c r="CM14" s="9">
        <v>0.52600000000000002</v>
      </c>
      <c r="CN14" s="9">
        <v>2.7189999999999999</v>
      </c>
      <c r="CO14" s="9">
        <v>1.619</v>
      </c>
      <c r="CP14" s="9">
        <v>1.1000000000000001</v>
      </c>
      <c r="CQ14" s="9">
        <v>0.91300000000000003</v>
      </c>
      <c r="CR14" s="9">
        <v>0.33900000000000002</v>
      </c>
      <c r="CS14" s="9">
        <v>0.57399999999999995</v>
      </c>
      <c r="CT14" s="9">
        <v>0.57399999999999995</v>
      </c>
      <c r="CU14" s="9">
        <v>0</v>
      </c>
      <c r="CV14" s="9">
        <v>0.57399999999999995</v>
      </c>
      <c r="CW14" s="9">
        <v>0.33900000000000002</v>
      </c>
      <c r="CX14" s="9">
        <v>0.33900000000000002</v>
      </c>
      <c r="CY14" s="9">
        <v>0</v>
      </c>
      <c r="CZ14" s="9">
        <v>0</v>
      </c>
      <c r="DA14" s="9">
        <v>0</v>
      </c>
      <c r="DB14" s="9">
        <v>0</v>
      </c>
      <c r="DC14" s="9">
        <v>1.806</v>
      </c>
      <c r="DD14" s="9">
        <v>1.28</v>
      </c>
      <c r="DE14" s="9">
        <v>0.52600000000000002</v>
      </c>
      <c r="DF14" s="9">
        <v>1.28</v>
      </c>
      <c r="DG14" s="9">
        <v>1.28</v>
      </c>
      <c r="DH14" s="9">
        <v>0</v>
      </c>
      <c r="DI14" s="9">
        <v>0.52600000000000002</v>
      </c>
      <c r="DJ14" s="9">
        <v>0</v>
      </c>
      <c r="DK14" s="9">
        <v>0.52600000000000002</v>
      </c>
      <c r="DL14" s="9">
        <v>2.1509999999999998</v>
      </c>
      <c r="DM14" s="9">
        <v>1.7589999999999999</v>
      </c>
      <c r="DN14" s="9">
        <v>0.39100000000000001</v>
      </c>
      <c r="DO14" s="9">
        <v>1.3440000000000001</v>
      </c>
      <c r="DP14" s="9">
        <v>1.3440000000000001</v>
      </c>
      <c r="DQ14" s="9">
        <v>0</v>
      </c>
      <c r="DR14" s="9">
        <v>1.3440000000000001</v>
      </c>
      <c r="DS14" s="9">
        <v>1.3440000000000001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0.80700000000000005</v>
      </c>
      <c r="EB14" s="9">
        <v>0.41499999999999998</v>
      </c>
      <c r="EC14" s="9">
        <v>0.39100000000000001</v>
      </c>
      <c r="ED14" s="9">
        <v>0.56999999999999995</v>
      </c>
      <c r="EE14" s="9">
        <v>0.17799999999999999</v>
      </c>
      <c r="EF14" s="9">
        <v>0.39100000000000001</v>
      </c>
      <c r="EG14" s="9">
        <v>0.23699999999999999</v>
      </c>
      <c r="EH14" s="9">
        <v>0.23699999999999999</v>
      </c>
      <c r="EI14" s="9">
        <v>0</v>
      </c>
      <c r="EJ14" s="9">
        <v>0.55100000000000005</v>
      </c>
      <c r="EK14" s="9">
        <v>0</v>
      </c>
      <c r="EL14" s="9">
        <v>0.55100000000000005</v>
      </c>
      <c r="EM14" s="9">
        <v>0.55100000000000005</v>
      </c>
      <c r="EN14" s="9">
        <v>0</v>
      </c>
      <c r="EO14" s="9">
        <v>0.55100000000000005</v>
      </c>
      <c r="EP14" s="9">
        <v>0.55100000000000005</v>
      </c>
      <c r="EQ14" s="9">
        <v>0</v>
      </c>
      <c r="ER14" s="9">
        <v>0.55100000000000005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0.54900000000000004</v>
      </c>
      <c r="FI14" s="9">
        <v>0.51400000000000001</v>
      </c>
      <c r="FJ14" s="9">
        <v>3.5000000000000003E-2</v>
      </c>
      <c r="FK14" s="9">
        <v>0.215</v>
      </c>
      <c r="FL14" s="9">
        <v>0.18</v>
      </c>
      <c r="FM14" s="9">
        <v>3.5000000000000003E-2</v>
      </c>
      <c r="FN14" s="9">
        <v>0.215</v>
      </c>
      <c r="FO14" s="9">
        <v>0.18</v>
      </c>
      <c r="FP14" s="9">
        <v>3.5000000000000003E-2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0</v>
      </c>
      <c r="FW14" s="9">
        <v>0.33400000000000002</v>
      </c>
      <c r="FX14" s="9">
        <v>0.33400000000000002</v>
      </c>
      <c r="FY14" s="9">
        <v>0</v>
      </c>
      <c r="FZ14" s="9">
        <v>0.33400000000000002</v>
      </c>
      <c r="GA14" s="9">
        <v>0.33400000000000002</v>
      </c>
      <c r="GB14" s="9">
        <v>0</v>
      </c>
      <c r="GC14" s="9">
        <v>0</v>
      </c>
      <c r="GD14" s="9">
        <v>0</v>
      </c>
      <c r="GE14" s="9">
        <v>0</v>
      </c>
      <c r="GF14" s="9">
        <v>1.35</v>
      </c>
      <c r="GG14" s="9">
        <v>1.35</v>
      </c>
      <c r="GH14" s="9">
        <v>0</v>
      </c>
      <c r="GI14" s="9">
        <v>0.82499999999999996</v>
      </c>
      <c r="GJ14" s="9">
        <v>0.82499999999999996</v>
      </c>
      <c r="GK14" s="9">
        <v>0</v>
      </c>
      <c r="GL14" s="9">
        <v>0.82499999999999996</v>
      </c>
      <c r="GM14" s="9">
        <v>0.82499999999999996</v>
      </c>
      <c r="GN14" s="9">
        <v>0</v>
      </c>
      <c r="GO14" s="9">
        <v>0</v>
      </c>
      <c r="GP14" s="9">
        <v>0</v>
      </c>
      <c r="GQ14" s="9">
        <v>0</v>
      </c>
      <c r="GR14" s="9">
        <v>0</v>
      </c>
      <c r="GS14" s="9">
        <v>0</v>
      </c>
      <c r="GT14" s="9">
        <v>0</v>
      </c>
      <c r="GU14" s="9">
        <v>0.52500000000000002</v>
      </c>
      <c r="GV14" s="9">
        <v>0.52500000000000002</v>
      </c>
      <c r="GW14" s="9">
        <v>0</v>
      </c>
      <c r="GX14" s="9">
        <v>0.52500000000000002</v>
      </c>
      <c r="GY14" s="9">
        <v>0.52500000000000002</v>
      </c>
      <c r="GZ14" s="9">
        <v>0</v>
      </c>
      <c r="HA14" s="9">
        <v>0</v>
      </c>
      <c r="HB14" s="9">
        <v>0</v>
      </c>
      <c r="HC14" s="9">
        <v>0</v>
      </c>
      <c r="HD14" s="9">
        <v>1.2609999999999999</v>
      </c>
      <c r="HE14" s="9">
        <v>1.2609999999999999</v>
      </c>
      <c r="HF14" s="9">
        <v>0</v>
      </c>
      <c r="HG14" s="9">
        <v>0.28199999999999997</v>
      </c>
      <c r="HH14" s="9">
        <v>0.28199999999999997</v>
      </c>
      <c r="HI14" s="9">
        <v>0</v>
      </c>
      <c r="HJ14" s="9">
        <v>0.28199999999999997</v>
      </c>
      <c r="HK14" s="9">
        <v>0.28199999999999997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</v>
      </c>
      <c r="HS14" s="9">
        <v>0.97899999999999998</v>
      </c>
      <c r="HT14" s="9">
        <v>0.97899999999999998</v>
      </c>
      <c r="HU14" s="9">
        <v>0</v>
      </c>
      <c r="HV14" s="9">
        <v>0.97899999999999998</v>
      </c>
      <c r="HW14" s="9">
        <v>0.97899999999999998</v>
      </c>
      <c r="HX14" s="9">
        <v>0</v>
      </c>
      <c r="HY14" s="9">
        <v>0</v>
      </c>
      <c r="HZ14" s="9">
        <v>0</v>
      </c>
      <c r="IA14" s="9">
        <v>0</v>
      </c>
      <c r="IB14" s="9">
        <v>203.50299999999999</v>
      </c>
      <c r="IC14" s="9">
        <v>110.721</v>
      </c>
      <c r="ID14" s="9">
        <v>92.781999999999996</v>
      </c>
      <c r="IE14" s="9">
        <v>142.59200000000001</v>
      </c>
      <c r="IF14" s="9">
        <v>85.742999999999995</v>
      </c>
      <c r="IG14" s="9">
        <v>56.848999999999997</v>
      </c>
      <c r="IH14" s="9">
        <v>109.92100000000001</v>
      </c>
      <c r="II14" s="9">
        <v>66.210999999999999</v>
      </c>
      <c r="IJ14" s="9">
        <v>43.709000000000003</v>
      </c>
      <c r="IK14" s="9">
        <v>26.16</v>
      </c>
      <c r="IL14" s="9">
        <v>15.586</v>
      </c>
      <c r="IM14" s="9">
        <v>10.574</v>
      </c>
      <c r="IN14" s="9">
        <v>6.5110000000000001</v>
      </c>
      <c r="IO14" s="9">
        <v>3.9460000000000002</v>
      </c>
      <c r="IP14" s="9">
        <v>2.5649999999999999</v>
      </c>
      <c r="IQ14" s="9">
        <v>60.911000000000001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9.1910000000000007</v>
      </c>
      <c r="BQ15" s="9">
        <v>5.8090000000000002</v>
      </c>
      <c r="BR15" s="9">
        <v>3.3809999999999998</v>
      </c>
      <c r="BS15" s="9">
        <v>5.1820000000000004</v>
      </c>
      <c r="BT15" s="9">
        <v>4.1150000000000002</v>
      </c>
      <c r="BU15" s="9">
        <v>1.0669999999999999</v>
      </c>
      <c r="BV15" s="9">
        <v>4.5439999999999996</v>
      </c>
      <c r="BW15" s="9">
        <v>3.637</v>
      </c>
      <c r="BX15" s="9">
        <v>0.90700000000000003</v>
      </c>
      <c r="BY15" s="9">
        <v>0.63800000000000001</v>
      </c>
      <c r="BZ15" s="9">
        <v>0.47699999999999998</v>
      </c>
      <c r="CA15" s="9">
        <v>0.16</v>
      </c>
      <c r="CB15" s="9">
        <v>0</v>
      </c>
      <c r="CC15" s="9">
        <v>0</v>
      </c>
      <c r="CD15" s="9">
        <v>0</v>
      </c>
      <c r="CE15" s="9">
        <v>4.0090000000000003</v>
      </c>
      <c r="CF15" s="9">
        <v>1.6950000000000001</v>
      </c>
      <c r="CG15" s="9">
        <v>2.3140000000000001</v>
      </c>
      <c r="CH15" s="9">
        <v>1.028</v>
      </c>
      <c r="CI15" s="9">
        <v>1.028</v>
      </c>
      <c r="CJ15" s="9">
        <v>0</v>
      </c>
      <c r="CK15" s="9">
        <v>2.98</v>
      </c>
      <c r="CL15" s="9">
        <v>0.66600000000000004</v>
      </c>
      <c r="CM15" s="9">
        <v>2.3140000000000001</v>
      </c>
      <c r="CN15" s="9">
        <v>4.375</v>
      </c>
      <c r="CO15" s="9">
        <v>2.6869999999999998</v>
      </c>
      <c r="CP15" s="9">
        <v>1.6870000000000001</v>
      </c>
      <c r="CQ15" s="9">
        <v>1.3109999999999999</v>
      </c>
      <c r="CR15" s="9">
        <v>1.151</v>
      </c>
      <c r="CS15" s="9">
        <v>0.16</v>
      </c>
      <c r="CT15" s="9">
        <v>1.151</v>
      </c>
      <c r="CU15" s="9">
        <v>1.151</v>
      </c>
      <c r="CV15" s="9">
        <v>0</v>
      </c>
      <c r="CW15" s="9">
        <v>0.16</v>
      </c>
      <c r="CX15" s="9">
        <v>0</v>
      </c>
      <c r="CY15" s="9">
        <v>0.16</v>
      </c>
      <c r="CZ15" s="9">
        <v>0</v>
      </c>
      <c r="DA15" s="9">
        <v>0</v>
      </c>
      <c r="DB15" s="9">
        <v>0</v>
      </c>
      <c r="DC15" s="9">
        <v>3.0630000000000002</v>
      </c>
      <c r="DD15" s="9">
        <v>1.536</v>
      </c>
      <c r="DE15" s="9">
        <v>1.5269999999999999</v>
      </c>
      <c r="DF15" s="9">
        <v>0.87</v>
      </c>
      <c r="DG15" s="9">
        <v>0.87</v>
      </c>
      <c r="DH15" s="9">
        <v>0</v>
      </c>
      <c r="DI15" s="9">
        <v>2.194</v>
      </c>
      <c r="DJ15" s="9">
        <v>0.66600000000000004</v>
      </c>
      <c r="DK15" s="9">
        <v>1.5269999999999999</v>
      </c>
      <c r="DL15" s="9">
        <v>1.3240000000000001</v>
      </c>
      <c r="DM15" s="9">
        <v>0.8</v>
      </c>
      <c r="DN15" s="9">
        <v>0.52400000000000002</v>
      </c>
      <c r="DO15" s="9">
        <v>1.3240000000000001</v>
      </c>
      <c r="DP15" s="9">
        <v>0.8</v>
      </c>
      <c r="DQ15" s="9">
        <v>0.52400000000000002</v>
      </c>
      <c r="DR15" s="9">
        <v>1.3240000000000001</v>
      </c>
      <c r="DS15" s="9">
        <v>0.8</v>
      </c>
      <c r="DT15" s="9">
        <v>0.52400000000000002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3.048</v>
      </c>
      <c r="EK15" s="9">
        <v>1.8779999999999999</v>
      </c>
      <c r="EL15" s="9">
        <v>1.169</v>
      </c>
      <c r="EM15" s="9">
        <v>2.1019999999999999</v>
      </c>
      <c r="EN15" s="9">
        <v>1.72</v>
      </c>
      <c r="EO15" s="9">
        <v>0.38300000000000001</v>
      </c>
      <c r="EP15" s="9">
        <v>1.625</v>
      </c>
      <c r="EQ15" s="9">
        <v>1.242</v>
      </c>
      <c r="ER15" s="9">
        <v>0.38300000000000001</v>
      </c>
      <c r="ES15" s="9">
        <v>0.47699999999999998</v>
      </c>
      <c r="ET15" s="9">
        <v>0.47699999999999998</v>
      </c>
      <c r="EU15" s="9">
        <v>0</v>
      </c>
      <c r="EV15" s="9">
        <v>0</v>
      </c>
      <c r="EW15" s="9">
        <v>0</v>
      </c>
      <c r="EX15" s="9">
        <v>0</v>
      </c>
      <c r="EY15" s="9">
        <v>0.94499999999999995</v>
      </c>
      <c r="EZ15" s="9">
        <v>0.159</v>
      </c>
      <c r="FA15" s="9">
        <v>0.78700000000000003</v>
      </c>
      <c r="FB15" s="9">
        <v>0.159</v>
      </c>
      <c r="FC15" s="9">
        <v>0.159</v>
      </c>
      <c r="FD15" s="9">
        <v>0</v>
      </c>
      <c r="FE15" s="9">
        <v>0.78700000000000003</v>
      </c>
      <c r="FF15" s="9">
        <v>0</v>
      </c>
      <c r="FG15" s="9">
        <v>0.78700000000000003</v>
      </c>
      <c r="FH15" s="9">
        <v>0.44400000000000001</v>
      </c>
      <c r="FI15" s="9">
        <v>0.44400000000000001</v>
      </c>
      <c r="FJ15" s="9">
        <v>0</v>
      </c>
      <c r="FK15" s="9">
        <v>0.44400000000000001</v>
      </c>
      <c r="FL15" s="9">
        <v>0.44400000000000001</v>
      </c>
      <c r="FM15" s="9">
        <v>0</v>
      </c>
      <c r="FN15" s="9">
        <v>0.44400000000000001</v>
      </c>
      <c r="FO15" s="9">
        <v>0.44400000000000001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2.0110000000000001</v>
      </c>
      <c r="GG15" s="9">
        <v>2.0110000000000001</v>
      </c>
      <c r="GH15" s="9">
        <v>0</v>
      </c>
      <c r="GI15" s="9">
        <v>0.81299999999999994</v>
      </c>
      <c r="GJ15" s="9">
        <v>0.81299999999999994</v>
      </c>
      <c r="GK15" s="9">
        <v>0</v>
      </c>
      <c r="GL15" s="9">
        <v>0.5</v>
      </c>
      <c r="GM15" s="9">
        <v>0.5</v>
      </c>
      <c r="GN15" s="9">
        <v>0</v>
      </c>
      <c r="GO15" s="9">
        <v>0.313</v>
      </c>
      <c r="GP15" s="9">
        <v>0.313</v>
      </c>
      <c r="GQ15" s="9">
        <v>0</v>
      </c>
      <c r="GR15" s="9">
        <v>0</v>
      </c>
      <c r="GS15" s="9">
        <v>0</v>
      </c>
      <c r="GT15" s="9">
        <v>0</v>
      </c>
      <c r="GU15" s="9">
        <v>1.198</v>
      </c>
      <c r="GV15" s="9">
        <v>1.198</v>
      </c>
      <c r="GW15" s="9">
        <v>0</v>
      </c>
      <c r="GX15" s="9">
        <v>1.198</v>
      </c>
      <c r="GY15" s="9">
        <v>1.198</v>
      </c>
      <c r="GZ15" s="9">
        <v>0</v>
      </c>
      <c r="HA15" s="9">
        <v>0</v>
      </c>
      <c r="HB15" s="9">
        <v>0</v>
      </c>
      <c r="HC15" s="9">
        <v>0</v>
      </c>
      <c r="HD15" s="9">
        <v>1.4370000000000001</v>
      </c>
      <c r="HE15" s="9">
        <v>0.95699999999999996</v>
      </c>
      <c r="HF15" s="9">
        <v>0.48</v>
      </c>
      <c r="HG15" s="9">
        <v>1.4370000000000001</v>
      </c>
      <c r="HH15" s="9">
        <v>0.95699999999999996</v>
      </c>
      <c r="HI15" s="9">
        <v>0.48</v>
      </c>
      <c r="HJ15" s="9">
        <v>1.4370000000000001</v>
      </c>
      <c r="HK15" s="9">
        <v>0.95699999999999996</v>
      </c>
      <c r="HL15" s="9">
        <v>0.48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185.87700000000001</v>
      </c>
      <c r="IC15" s="9">
        <v>100.03400000000001</v>
      </c>
      <c r="ID15" s="9">
        <v>85.843000000000004</v>
      </c>
      <c r="IE15" s="9">
        <v>124.051</v>
      </c>
      <c r="IF15" s="9">
        <v>79.748999999999995</v>
      </c>
      <c r="IG15" s="9">
        <v>44.302</v>
      </c>
      <c r="IH15" s="9">
        <v>91.263000000000005</v>
      </c>
      <c r="II15" s="9">
        <v>56.207000000000001</v>
      </c>
      <c r="IJ15" s="9">
        <v>35.055</v>
      </c>
      <c r="IK15" s="9">
        <v>26.960999999999999</v>
      </c>
      <c r="IL15" s="9">
        <v>18.856000000000002</v>
      </c>
      <c r="IM15" s="9">
        <v>8.1039999999999992</v>
      </c>
      <c r="IN15" s="9">
        <v>5.827</v>
      </c>
      <c r="IO15" s="9">
        <v>4.6849999999999996</v>
      </c>
      <c r="IP15" s="9">
        <v>1.1419999999999999</v>
      </c>
      <c r="IQ15" s="9">
        <v>61.826000000000001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7.4569999999999999</v>
      </c>
      <c r="BQ16" s="9">
        <v>4.0069999999999997</v>
      </c>
      <c r="BR16" s="9">
        <v>3.45</v>
      </c>
      <c r="BS16" s="9">
        <v>3.028</v>
      </c>
      <c r="BT16" s="9">
        <v>1.796</v>
      </c>
      <c r="BU16" s="9">
        <v>1.232</v>
      </c>
      <c r="BV16" s="9">
        <v>2.04</v>
      </c>
      <c r="BW16" s="9">
        <v>0.80800000000000005</v>
      </c>
      <c r="BX16" s="9">
        <v>1.232</v>
      </c>
      <c r="BY16" s="9">
        <v>0.38400000000000001</v>
      </c>
      <c r="BZ16" s="9">
        <v>0.38400000000000001</v>
      </c>
      <c r="CA16" s="9">
        <v>0</v>
      </c>
      <c r="CB16" s="9">
        <v>0.60399999999999998</v>
      </c>
      <c r="CC16" s="9">
        <v>0.60399999999999998</v>
      </c>
      <c r="CD16" s="9">
        <v>0</v>
      </c>
      <c r="CE16" s="9">
        <v>4.4290000000000003</v>
      </c>
      <c r="CF16" s="9">
        <v>2.2109999999999999</v>
      </c>
      <c r="CG16" s="9">
        <v>2.2189999999999999</v>
      </c>
      <c r="CH16" s="9">
        <v>1.8440000000000001</v>
      </c>
      <c r="CI16" s="9">
        <v>1.2689999999999999</v>
      </c>
      <c r="CJ16" s="9">
        <v>0.57499999999999996</v>
      </c>
      <c r="CK16" s="9">
        <v>2.585</v>
      </c>
      <c r="CL16" s="9">
        <v>0.94199999999999995</v>
      </c>
      <c r="CM16" s="9">
        <v>1.6439999999999999</v>
      </c>
      <c r="CN16" s="9">
        <v>3.5539999999999998</v>
      </c>
      <c r="CO16" s="9">
        <v>2.0790000000000002</v>
      </c>
      <c r="CP16" s="9">
        <v>1.4750000000000001</v>
      </c>
      <c r="CQ16" s="9">
        <v>0.97699999999999998</v>
      </c>
      <c r="CR16" s="9">
        <v>0.71799999999999997</v>
      </c>
      <c r="CS16" s="9">
        <v>0.25900000000000001</v>
      </c>
      <c r="CT16" s="9">
        <v>0.372</v>
      </c>
      <c r="CU16" s="9">
        <v>0.113</v>
      </c>
      <c r="CV16" s="9">
        <v>0.25900000000000001</v>
      </c>
      <c r="CW16" s="9">
        <v>0</v>
      </c>
      <c r="CX16" s="9">
        <v>0</v>
      </c>
      <c r="CY16" s="9">
        <v>0</v>
      </c>
      <c r="CZ16" s="9">
        <v>0.60399999999999998</v>
      </c>
      <c r="DA16" s="9">
        <v>0.60399999999999998</v>
      </c>
      <c r="DB16" s="9">
        <v>0</v>
      </c>
      <c r="DC16" s="9">
        <v>2.577</v>
      </c>
      <c r="DD16" s="9">
        <v>1.3620000000000001</v>
      </c>
      <c r="DE16" s="9">
        <v>1.216</v>
      </c>
      <c r="DF16" s="9">
        <v>0.42</v>
      </c>
      <c r="DG16" s="9">
        <v>0.42</v>
      </c>
      <c r="DH16" s="9">
        <v>0</v>
      </c>
      <c r="DI16" s="9">
        <v>2.157</v>
      </c>
      <c r="DJ16" s="9">
        <v>0.94199999999999995</v>
      </c>
      <c r="DK16" s="9">
        <v>1.216</v>
      </c>
      <c r="DL16" s="9">
        <v>1.363</v>
      </c>
      <c r="DM16" s="9">
        <v>0.91700000000000004</v>
      </c>
      <c r="DN16" s="9">
        <v>0.44600000000000001</v>
      </c>
      <c r="DO16" s="9">
        <v>1.208</v>
      </c>
      <c r="DP16" s="9">
        <v>0.76200000000000001</v>
      </c>
      <c r="DQ16" s="9">
        <v>0.44600000000000001</v>
      </c>
      <c r="DR16" s="9">
        <v>0.82399999999999995</v>
      </c>
      <c r="DS16" s="9">
        <v>0.379</v>
      </c>
      <c r="DT16" s="9">
        <v>0.44600000000000001</v>
      </c>
      <c r="DU16" s="9">
        <v>0.38400000000000001</v>
      </c>
      <c r="DV16" s="9">
        <v>0.38400000000000001</v>
      </c>
      <c r="DW16" s="9">
        <v>0</v>
      </c>
      <c r="DX16" s="9">
        <v>0</v>
      </c>
      <c r="DY16" s="9">
        <v>0</v>
      </c>
      <c r="DZ16" s="9">
        <v>0</v>
      </c>
      <c r="EA16" s="9">
        <v>0.155</v>
      </c>
      <c r="EB16" s="9">
        <v>0.155</v>
      </c>
      <c r="EC16" s="9">
        <v>0</v>
      </c>
      <c r="ED16" s="9">
        <v>0.155</v>
      </c>
      <c r="EE16" s="9">
        <v>0.155</v>
      </c>
      <c r="EF16" s="9">
        <v>0</v>
      </c>
      <c r="EG16" s="9">
        <v>0</v>
      </c>
      <c r="EH16" s="9">
        <v>0</v>
      </c>
      <c r="EI16" s="9">
        <v>0</v>
      </c>
      <c r="EJ16" s="9">
        <v>1.51</v>
      </c>
      <c r="EK16" s="9">
        <v>1.01</v>
      </c>
      <c r="EL16" s="9">
        <v>0.5</v>
      </c>
      <c r="EM16" s="9">
        <v>0.38800000000000001</v>
      </c>
      <c r="EN16" s="9">
        <v>0.316</v>
      </c>
      <c r="EO16" s="9">
        <v>7.1999999999999995E-2</v>
      </c>
      <c r="EP16" s="9">
        <v>0.38800000000000001</v>
      </c>
      <c r="EQ16" s="9">
        <v>0.316</v>
      </c>
      <c r="ER16" s="9">
        <v>7.1999999999999995E-2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1.1220000000000001</v>
      </c>
      <c r="EZ16" s="9">
        <v>0.69399999999999995</v>
      </c>
      <c r="FA16" s="9">
        <v>0.42799999999999999</v>
      </c>
      <c r="FB16" s="9">
        <v>0.69399999999999995</v>
      </c>
      <c r="FC16" s="9">
        <v>0.69399999999999995</v>
      </c>
      <c r="FD16" s="9">
        <v>0</v>
      </c>
      <c r="FE16" s="9">
        <v>0.42799999999999999</v>
      </c>
      <c r="FF16" s="9">
        <v>0</v>
      </c>
      <c r="FG16" s="9">
        <v>0.42799999999999999</v>
      </c>
      <c r="FH16" s="9">
        <v>1.03</v>
      </c>
      <c r="FI16" s="9">
        <v>0</v>
      </c>
      <c r="FJ16" s="9">
        <v>1.03</v>
      </c>
      <c r="FK16" s="9">
        <v>0.45500000000000002</v>
      </c>
      <c r="FL16" s="9">
        <v>0</v>
      </c>
      <c r="FM16" s="9">
        <v>0.45500000000000002</v>
      </c>
      <c r="FN16" s="9">
        <v>0.45500000000000002</v>
      </c>
      <c r="FO16" s="9">
        <v>0</v>
      </c>
      <c r="FP16" s="9">
        <v>0.45500000000000002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0.57499999999999996</v>
      </c>
      <c r="FX16" s="9">
        <v>0</v>
      </c>
      <c r="FY16" s="9">
        <v>0.57499999999999996</v>
      </c>
      <c r="FZ16" s="9">
        <v>0.57499999999999996</v>
      </c>
      <c r="GA16" s="9">
        <v>0</v>
      </c>
      <c r="GB16" s="9">
        <v>0.57499999999999996</v>
      </c>
      <c r="GC16" s="9">
        <v>0</v>
      </c>
      <c r="GD16" s="9">
        <v>0</v>
      </c>
      <c r="GE16" s="9">
        <v>0</v>
      </c>
      <c r="GF16" s="9">
        <v>1.5920000000000001</v>
      </c>
      <c r="GG16" s="9">
        <v>1.5920000000000001</v>
      </c>
      <c r="GH16" s="9">
        <v>0</v>
      </c>
      <c r="GI16" s="9">
        <v>0.90800000000000003</v>
      </c>
      <c r="GJ16" s="9">
        <v>0.90800000000000003</v>
      </c>
      <c r="GK16" s="9">
        <v>0</v>
      </c>
      <c r="GL16" s="9">
        <v>0.90800000000000003</v>
      </c>
      <c r="GM16" s="9">
        <v>0.90800000000000003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0.68400000000000005</v>
      </c>
      <c r="GV16" s="9">
        <v>0.68400000000000005</v>
      </c>
      <c r="GW16" s="9">
        <v>0</v>
      </c>
      <c r="GX16" s="9">
        <v>0.68400000000000005</v>
      </c>
      <c r="GY16" s="9">
        <v>0.68400000000000005</v>
      </c>
      <c r="GZ16" s="9">
        <v>0</v>
      </c>
      <c r="HA16" s="9">
        <v>0</v>
      </c>
      <c r="HB16" s="9">
        <v>0</v>
      </c>
      <c r="HC16" s="9">
        <v>0</v>
      </c>
      <c r="HD16" s="9">
        <v>2.7610000000000001</v>
      </c>
      <c r="HE16" s="9">
        <v>1.522</v>
      </c>
      <c r="HF16" s="9">
        <v>1.2390000000000001</v>
      </c>
      <c r="HG16" s="9">
        <v>1.4139999999999999</v>
      </c>
      <c r="HH16" s="9">
        <v>0.88100000000000001</v>
      </c>
      <c r="HI16" s="9">
        <v>0.53300000000000003</v>
      </c>
      <c r="HJ16" s="9">
        <v>0.92900000000000005</v>
      </c>
      <c r="HK16" s="9">
        <v>0.39600000000000002</v>
      </c>
      <c r="HL16" s="9">
        <v>0.53300000000000003</v>
      </c>
      <c r="HM16" s="9">
        <v>0.48399999999999999</v>
      </c>
      <c r="HN16" s="9">
        <v>0.48399999999999999</v>
      </c>
      <c r="HO16" s="9">
        <v>0</v>
      </c>
      <c r="HP16" s="9">
        <v>0</v>
      </c>
      <c r="HQ16" s="9">
        <v>0</v>
      </c>
      <c r="HR16" s="9">
        <v>0</v>
      </c>
      <c r="HS16" s="9">
        <v>1.347</v>
      </c>
      <c r="HT16" s="9">
        <v>0.64200000000000002</v>
      </c>
      <c r="HU16" s="9">
        <v>0.70599999999999996</v>
      </c>
      <c r="HV16" s="9">
        <v>1.347</v>
      </c>
      <c r="HW16" s="9">
        <v>0.64200000000000002</v>
      </c>
      <c r="HX16" s="9">
        <v>0.70599999999999996</v>
      </c>
      <c r="HY16" s="9">
        <v>0</v>
      </c>
      <c r="HZ16" s="9">
        <v>0</v>
      </c>
      <c r="IA16" s="9">
        <v>0</v>
      </c>
      <c r="IB16" s="9">
        <v>200.82499999999999</v>
      </c>
      <c r="IC16" s="9">
        <v>107.182</v>
      </c>
      <c r="ID16" s="9">
        <v>93.643000000000001</v>
      </c>
      <c r="IE16" s="9">
        <v>140.53700000000001</v>
      </c>
      <c r="IF16" s="9">
        <v>85.350999999999999</v>
      </c>
      <c r="IG16" s="9">
        <v>55.186</v>
      </c>
      <c r="IH16" s="9">
        <v>107.55500000000001</v>
      </c>
      <c r="II16" s="9">
        <v>63.841999999999999</v>
      </c>
      <c r="IJ16" s="9">
        <v>43.713000000000001</v>
      </c>
      <c r="IK16" s="9">
        <v>28.576000000000001</v>
      </c>
      <c r="IL16" s="9">
        <v>19.256</v>
      </c>
      <c r="IM16" s="9">
        <v>9.32</v>
      </c>
      <c r="IN16" s="9">
        <v>4.4059999999999997</v>
      </c>
      <c r="IO16" s="9">
        <v>2.2530000000000001</v>
      </c>
      <c r="IP16" s="9">
        <v>2.1539999999999999</v>
      </c>
      <c r="IQ16" s="9">
        <v>60.287999999999997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10.928000000000001</v>
      </c>
      <c r="BQ17" s="9">
        <v>5.617</v>
      </c>
      <c r="BR17" s="9">
        <v>5.3120000000000003</v>
      </c>
      <c r="BS17" s="9">
        <v>4.399</v>
      </c>
      <c r="BT17" s="9">
        <v>3.0179999999999998</v>
      </c>
      <c r="BU17" s="9">
        <v>1.381</v>
      </c>
      <c r="BV17" s="9">
        <v>3.5209999999999999</v>
      </c>
      <c r="BW17" s="9">
        <v>2.5430000000000001</v>
      </c>
      <c r="BX17" s="9">
        <v>0.97799999999999998</v>
      </c>
      <c r="BY17" s="9">
        <v>0.47499999999999998</v>
      </c>
      <c r="BZ17" s="9">
        <v>0.47499999999999998</v>
      </c>
      <c r="CA17" s="9">
        <v>0</v>
      </c>
      <c r="CB17" s="9">
        <v>0.40300000000000002</v>
      </c>
      <c r="CC17" s="9">
        <v>0</v>
      </c>
      <c r="CD17" s="9">
        <v>0.40300000000000002</v>
      </c>
      <c r="CE17" s="9">
        <v>6.5289999999999999</v>
      </c>
      <c r="CF17" s="9">
        <v>2.5979999999999999</v>
      </c>
      <c r="CG17" s="9">
        <v>3.93</v>
      </c>
      <c r="CH17" s="9">
        <v>3.0409999999999999</v>
      </c>
      <c r="CI17" s="9">
        <v>1.5089999999999999</v>
      </c>
      <c r="CJ17" s="9">
        <v>1.532</v>
      </c>
      <c r="CK17" s="9">
        <v>3.488</v>
      </c>
      <c r="CL17" s="9">
        <v>1.089</v>
      </c>
      <c r="CM17" s="9">
        <v>2.399</v>
      </c>
      <c r="CN17" s="9">
        <v>4.9790000000000001</v>
      </c>
      <c r="CO17" s="9">
        <v>2.84</v>
      </c>
      <c r="CP17" s="9">
        <v>2.1389999999999998</v>
      </c>
      <c r="CQ17" s="9">
        <v>1.7669999999999999</v>
      </c>
      <c r="CR17" s="9">
        <v>1.3640000000000001</v>
      </c>
      <c r="CS17" s="9">
        <v>0.40300000000000002</v>
      </c>
      <c r="CT17" s="9">
        <v>0.88900000000000001</v>
      </c>
      <c r="CU17" s="9">
        <v>0.88900000000000001</v>
      </c>
      <c r="CV17" s="9">
        <v>0</v>
      </c>
      <c r="CW17" s="9">
        <v>0.47499999999999998</v>
      </c>
      <c r="CX17" s="9">
        <v>0.47499999999999998</v>
      </c>
      <c r="CY17" s="9">
        <v>0</v>
      </c>
      <c r="CZ17" s="9">
        <v>0.40300000000000002</v>
      </c>
      <c r="DA17" s="9">
        <v>0</v>
      </c>
      <c r="DB17" s="9">
        <v>0.40300000000000002</v>
      </c>
      <c r="DC17" s="9">
        <v>3.2120000000000002</v>
      </c>
      <c r="DD17" s="9">
        <v>1.476</v>
      </c>
      <c r="DE17" s="9">
        <v>1.736</v>
      </c>
      <c r="DF17" s="9">
        <v>0.38700000000000001</v>
      </c>
      <c r="DG17" s="9">
        <v>0.38700000000000001</v>
      </c>
      <c r="DH17" s="9">
        <v>0</v>
      </c>
      <c r="DI17" s="9">
        <v>2.8250000000000002</v>
      </c>
      <c r="DJ17" s="9">
        <v>1.089</v>
      </c>
      <c r="DK17" s="9">
        <v>1.736</v>
      </c>
      <c r="DL17" s="9">
        <v>2.8159999999999998</v>
      </c>
      <c r="DM17" s="9">
        <v>1.5229999999999999</v>
      </c>
      <c r="DN17" s="9">
        <v>1.2929999999999999</v>
      </c>
      <c r="DO17" s="9">
        <v>0.40100000000000002</v>
      </c>
      <c r="DP17" s="9">
        <v>0.40100000000000002</v>
      </c>
      <c r="DQ17" s="9">
        <v>0</v>
      </c>
      <c r="DR17" s="9">
        <v>0.40100000000000002</v>
      </c>
      <c r="DS17" s="9">
        <v>0.40100000000000002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2.4140000000000001</v>
      </c>
      <c r="EB17" s="9">
        <v>1.1220000000000001</v>
      </c>
      <c r="EC17" s="9">
        <v>1.2929999999999999</v>
      </c>
      <c r="ED17" s="9">
        <v>1.752</v>
      </c>
      <c r="EE17" s="9">
        <v>1.1220000000000001</v>
      </c>
      <c r="EF17" s="9">
        <v>0.63</v>
      </c>
      <c r="EG17" s="9">
        <v>0.66200000000000003</v>
      </c>
      <c r="EH17" s="9">
        <v>0</v>
      </c>
      <c r="EI17" s="9">
        <v>0.66200000000000003</v>
      </c>
      <c r="EJ17" s="9">
        <v>1.0129999999999999</v>
      </c>
      <c r="EK17" s="9">
        <v>0.61799999999999999</v>
      </c>
      <c r="EL17" s="9">
        <v>0.39500000000000002</v>
      </c>
      <c r="EM17" s="9">
        <v>0.92100000000000004</v>
      </c>
      <c r="EN17" s="9">
        <v>0.61799999999999999</v>
      </c>
      <c r="EO17" s="9">
        <v>0.30399999999999999</v>
      </c>
      <c r="EP17" s="9">
        <v>0.92100000000000004</v>
      </c>
      <c r="EQ17" s="9">
        <v>0.61799999999999999</v>
      </c>
      <c r="ER17" s="9">
        <v>0.30399999999999999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9.1999999999999998E-2</v>
      </c>
      <c r="EZ17" s="9">
        <v>0</v>
      </c>
      <c r="FA17" s="9">
        <v>9.1999999999999998E-2</v>
      </c>
      <c r="FB17" s="9">
        <v>9.1999999999999998E-2</v>
      </c>
      <c r="FC17" s="9">
        <v>0</v>
      </c>
      <c r="FD17" s="9">
        <v>9.1999999999999998E-2</v>
      </c>
      <c r="FE17" s="9">
        <v>0</v>
      </c>
      <c r="FF17" s="9">
        <v>0</v>
      </c>
      <c r="FG17" s="9">
        <v>0</v>
      </c>
      <c r="FH17" s="9">
        <v>2.12</v>
      </c>
      <c r="FI17" s="9">
        <v>0.63600000000000001</v>
      </c>
      <c r="FJ17" s="9">
        <v>1.4850000000000001</v>
      </c>
      <c r="FK17" s="9">
        <v>1.31</v>
      </c>
      <c r="FL17" s="9">
        <v>0.63600000000000001</v>
      </c>
      <c r="FM17" s="9">
        <v>0.67500000000000004</v>
      </c>
      <c r="FN17" s="9">
        <v>1.31</v>
      </c>
      <c r="FO17" s="9">
        <v>0.63600000000000001</v>
      </c>
      <c r="FP17" s="9">
        <v>0.67500000000000004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0.81</v>
      </c>
      <c r="FX17" s="9">
        <v>0</v>
      </c>
      <c r="FY17" s="9">
        <v>0.81</v>
      </c>
      <c r="FZ17" s="9">
        <v>0.81</v>
      </c>
      <c r="GA17" s="9">
        <v>0</v>
      </c>
      <c r="GB17" s="9">
        <v>0.81</v>
      </c>
      <c r="GC17" s="9">
        <v>0</v>
      </c>
      <c r="GD17" s="9">
        <v>0</v>
      </c>
      <c r="GE17" s="9">
        <v>0</v>
      </c>
      <c r="GF17" s="9">
        <v>1.4750000000000001</v>
      </c>
      <c r="GG17" s="9">
        <v>1.177</v>
      </c>
      <c r="GH17" s="9">
        <v>0.29799999999999999</v>
      </c>
      <c r="GI17" s="9">
        <v>1.4750000000000001</v>
      </c>
      <c r="GJ17" s="9">
        <v>1.177</v>
      </c>
      <c r="GK17" s="9">
        <v>0.29799999999999999</v>
      </c>
      <c r="GL17" s="9">
        <v>1.4750000000000001</v>
      </c>
      <c r="GM17" s="9">
        <v>1.177</v>
      </c>
      <c r="GN17" s="9">
        <v>0.29799999999999999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1.73</v>
      </c>
      <c r="HE17" s="9">
        <v>1.0409999999999999</v>
      </c>
      <c r="HF17" s="9">
        <v>0.68899999999999995</v>
      </c>
      <c r="HG17" s="9">
        <v>1.1779999999999999</v>
      </c>
      <c r="HH17" s="9">
        <v>0.48799999999999999</v>
      </c>
      <c r="HI17" s="9">
        <v>0.68899999999999995</v>
      </c>
      <c r="HJ17" s="9">
        <v>0.84599999999999997</v>
      </c>
      <c r="HK17" s="9">
        <v>0.157</v>
      </c>
      <c r="HL17" s="9">
        <v>0.68899999999999995</v>
      </c>
      <c r="HM17" s="9">
        <v>0.33200000000000002</v>
      </c>
      <c r="HN17" s="9">
        <v>0.33200000000000002</v>
      </c>
      <c r="HO17" s="9">
        <v>0</v>
      </c>
      <c r="HP17" s="9">
        <v>0</v>
      </c>
      <c r="HQ17" s="9">
        <v>0</v>
      </c>
      <c r="HR17" s="9">
        <v>0</v>
      </c>
      <c r="HS17" s="9">
        <v>0.55300000000000005</v>
      </c>
      <c r="HT17" s="9">
        <v>0.55300000000000005</v>
      </c>
      <c r="HU17" s="9">
        <v>0</v>
      </c>
      <c r="HV17" s="9">
        <v>0.55300000000000005</v>
      </c>
      <c r="HW17" s="9">
        <v>0.55300000000000005</v>
      </c>
      <c r="HX17" s="9">
        <v>0</v>
      </c>
      <c r="HY17" s="9">
        <v>0</v>
      </c>
      <c r="HZ17" s="9">
        <v>0</v>
      </c>
      <c r="IA17" s="9">
        <v>0</v>
      </c>
      <c r="IB17" s="9">
        <v>245.21799999999999</v>
      </c>
      <c r="IC17" s="9">
        <v>138.44200000000001</v>
      </c>
      <c r="ID17" s="9">
        <v>106.776</v>
      </c>
      <c r="IE17" s="9">
        <v>176.92500000000001</v>
      </c>
      <c r="IF17" s="9">
        <v>105.398</v>
      </c>
      <c r="IG17" s="9">
        <v>71.527000000000001</v>
      </c>
      <c r="IH17" s="9">
        <v>134.59299999999999</v>
      </c>
      <c r="II17" s="9">
        <v>78.692999999999998</v>
      </c>
      <c r="IJ17" s="9">
        <v>55.9</v>
      </c>
      <c r="IK17" s="9">
        <v>37.07</v>
      </c>
      <c r="IL17" s="9">
        <v>24.667999999999999</v>
      </c>
      <c r="IM17" s="9">
        <v>12.401999999999999</v>
      </c>
      <c r="IN17" s="9">
        <v>5.2610000000000001</v>
      </c>
      <c r="IO17" s="9">
        <v>2.0369999999999999</v>
      </c>
      <c r="IP17" s="9">
        <v>3.2240000000000002</v>
      </c>
      <c r="IQ17" s="9">
        <v>68.293000000000006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24.099</v>
      </c>
      <c r="C11" s="9">
        <v>49.415999999999997</v>
      </c>
      <c r="D11" s="9">
        <v>64.134</v>
      </c>
      <c r="E11" s="9">
        <v>19.649000000000001</v>
      </c>
      <c r="F11" s="9">
        <v>44.484999999999999</v>
      </c>
      <c r="G11" s="9">
        <v>9.3810000000000002</v>
      </c>
      <c r="H11" s="9">
        <v>4.45</v>
      </c>
      <c r="I11" s="9">
        <v>4.931</v>
      </c>
      <c r="J11" s="9">
        <v>212.62299999999999</v>
      </c>
      <c r="K11" s="9">
        <v>115.483</v>
      </c>
      <c r="L11" s="9">
        <v>97.14</v>
      </c>
      <c r="M11" s="9">
        <v>149.52000000000001</v>
      </c>
      <c r="N11" s="9">
        <v>93.462999999999994</v>
      </c>
      <c r="O11" s="9">
        <v>56.057000000000002</v>
      </c>
      <c r="P11" s="9">
        <v>118.26900000000001</v>
      </c>
      <c r="Q11" s="9">
        <v>72.046999999999997</v>
      </c>
      <c r="R11" s="9">
        <v>46.222000000000001</v>
      </c>
      <c r="S11" s="9">
        <v>30.747</v>
      </c>
      <c r="T11" s="9">
        <v>20.913</v>
      </c>
      <c r="U11" s="9">
        <v>9.8339999999999996</v>
      </c>
      <c r="V11" s="9">
        <v>0.503</v>
      </c>
      <c r="W11" s="9">
        <v>0.503</v>
      </c>
      <c r="X11" s="9">
        <v>0</v>
      </c>
      <c r="Y11" s="9">
        <v>63.103000000000002</v>
      </c>
      <c r="Z11" s="9">
        <v>22.02</v>
      </c>
      <c r="AA11" s="9">
        <v>41.082999999999998</v>
      </c>
      <c r="AB11" s="9">
        <v>58.765000000000001</v>
      </c>
      <c r="AC11" s="9">
        <v>19.108000000000001</v>
      </c>
      <c r="AD11" s="9">
        <v>39.656999999999996</v>
      </c>
      <c r="AE11" s="9">
        <v>4.3380000000000001</v>
      </c>
      <c r="AF11" s="9">
        <v>2.9119999999999999</v>
      </c>
      <c r="AG11" s="9">
        <v>1.4259999999999999</v>
      </c>
      <c r="AH11" s="9">
        <v>21.6</v>
      </c>
      <c r="AI11" s="9">
        <v>7.7960000000000003</v>
      </c>
      <c r="AJ11" s="9">
        <v>13.804</v>
      </c>
      <c r="AK11" s="9">
        <v>12.516999999999999</v>
      </c>
      <c r="AL11" s="9">
        <v>5.7169999999999996</v>
      </c>
      <c r="AM11" s="9">
        <v>6.8</v>
      </c>
      <c r="AN11" s="9">
        <v>7.8440000000000003</v>
      </c>
      <c r="AO11" s="9">
        <v>2.734</v>
      </c>
      <c r="AP11" s="9">
        <v>5.109</v>
      </c>
      <c r="AQ11" s="9">
        <v>3.609</v>
      </c>
      <c r="AR11" s="9">
        <v>2.5950000000000002</v>
      </c>
      <c r="AS11" s="9">
        <v>1.014</v>
      </c>
      <c r="AT11" s="9">
        <v>1.0640000000000001</v>
      </c>
      <c r="AU11" s="9">
        <v>0.38700000000000001</v>
      </c>
      <c r="AV11" s="9">
        <v>0.67700000000000005</v>
      </c>
      <c r="AW11" s="9">
        <v>9.0830000000000002</v>
      </c>
      <c r="AX11" s="9">
        <v>2.0790000000000002</v>
      </c>
      <c r="AY11" s="9">
        <v>7.0039999999999996</v>
      </c>
      <c r="AZ11" s="9">
        <v>4.04</v>
      </c>
      <c r="BA11" s="9">
        <v>0.54100000000000004</v>
      </c>
      <c r="BB11" s="9">
        <v>3.4990000000000001</v>
      </c>
      <c r="BC11" s="9">
        <v>5.0430000000000001</v>
      </c>
      <c r="BD11" s="9">
        <v>1.538</v>
      </c>
      <c r="BE11" s="9">
        <v>3.5049999999999999</v>
      </c>
      <c r="BF11" s="9">
        <v>6.5069999999999997</v>
      </c>
      <c r="BG11" s="9">
        <v>3.45</v>
      </c>
      <c r="BH11" s="9">
        <v>3.0569999999999999</v>
      </c>
      <c r="BI11" s="9">
        <v>5.1779999999999999</v>
      </c>
      <c r="BJ11" s="9">
        <v>3.45</v>
      </c>
      <c r="BK11" s="9">
        <v>1.728</v>
      </c>
      <c r="BL11" s="9">
        <v>5.1779999999999999</v>
      </c>
      <c r="BM11" s="9">
        <v>3.45</v>
      </c>
      <c r="BN11" s="9">
        <v>1.728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1.329</v>
      </c>
      <c r="BV11" s="9">
        <v>0</v>
      </c>
      <c r="BW11" s="9">
        <v>1.329</v>
      </c>
      <c r="BX11" s="9">
        <v>1.329</v>
      </c>
      <c r="BY11" s="9">
        <v>0</v>
      </c>
      <c r="BZ11" s="9">
        <v>1.329</v>
      </c>
      <c r="CA11" s="9">
        <v>0</v>
      </c>
      <c r="CB11" s="9">
        <v>0</v>
      </c>
      <c r="CC11" s="9">
        <v>0</v>
      </c>
      <c r="CD11" s="9">
        <v>206.89699999999999</v>
      </c>
      <c r="CE11" s="9">
        <v>108.199</v>
      </c>
      <c r="CF11" s="9">
        <v>98.697999999999993</v>
      </c>
      <c r="CG11" s="9">
        <v>152.27099999999999</v>
      </c>
      <c r="CH11" s="9">
        <v>92.908000000000001</v>
      </c>
      <c r="CI11" s="9">
        <v>59.363</v>
      </c>
      <c r="CJ11" s="9">
        <v>118.86</v>
      </c>
      <c r="CK11" s="9">
        <v>70.018000000000001</v>
      </c>
      <c r="CL11" s="9">
        <v>48.841999999999999</v>
      </c>
      <c r="CM11" s="9">
        <v>31.844000000000001</v>
      </c>
      <c r="CN11" s="9">
        <v>21.998999999999999</v>
      </c>
      <c r="CO11" s="9">
        <v>9.8450000000000006</v>
      </c>
      <c r="CP11" s="9">
        <v>1.5669999999999999</v>
      </c>
      <c r="CQ11" s="9">
        <v>0.89100000000000001</v>
      </c>
      <c r="CR11" s="9">
        <v>0.67700000000000005</v>
      </c>
      <c r="CS11" s="9">
        <v>54.625999999999998</v>
      </c>
      <c r="CT11" s="9">
        <v>15.291</v>
      </c>
      <c r="CU11" s="9">
        <v>39.335000000000001</v>
      </c>
      <c r="CV11" s="9">
        <v>46.225000000000001</v>
      </c>
      <c r="CW11" s="9">
        <v>11.821</v>
      </c>
      <c r="CX11" s="9">
        <v>34.404000000000003</v>
      </c>
      <c r="CY11" s="9">
        <v>8.4009999999999998</v>
      </c>
      <c r="CZ11" s="9">
        <v>3.47</v>
      </c>
      <c r="DA11" s="9">
        <v>4.931</v>
      </c>
      <c r="DB11" s="9">
        <v>22.312000000000001</v>
      </c>
      <c r="DC11" s="9">
        <v>9.56</v>
      </c>
      <c r="DD11" s="9">
        <v>12.752000000000001</v>
      </c>
      <c r="DE11" s="9">
        <v>10.948</v>
      </c>
      <c r="DF11" s="9">
        <v>5.55</v>
      </c>
      <c r="DG11" s="9">
        <v>5.3979999999999997</v>
      </c>
      <c r="DH11" s="9">
        <v>6.3529999999999998</v>
      </c>
      <c r="DI11" s="9">
        <v>2.6459999999999999</v>
      </c>
      <c r="DJ11" s="9">
        <v>3.7069999999999999</v>
      </c>
      <c r="DK11" s="9">
        <v>3.0270000000000001</v>
      </c>
      <c r="DL11" s="9">
        <v>2.0129999999999999</v>
      </c>
      <c r="DM11" s="9">
        <v>1.014</v>
      </c>
      <c r="DN11" s="9">
        <v>1.5669999999999999</v>
      </c>
      <c r="DO11" s="9">
        <v>0.89100000000000001</v>
      </c>
      <c r="DP11" s="9">
        <v>0.67700000000000005</v>
      </c>
      <c r="DQ11" s="9">
        <v>11.365</v>
      </c>
      <c r="DR11" s="9">
        <v>4.0110000000000001</v>
      </c>
      <c r="DS11" s="9">
        <v>7.3540000000000001</v>
      </c>
      <c r="DT11" s="9">
        <v>2.964</v>
      </c>
      <c r="DU11" s="9">
        <v>0.54100000000000004</v>
      </c>
      <c r="DV11" s="9">
        <v>2.423</v>
      </c>
      <c r="DW11" s="9">
        <v>8.4009999999999998</v>
      </c>
      <c r="DX11" s="9">
        <v>3.47</v>
      </c>
      <c r="DY11" s="9">
        <v>4.931</v>
      </c>
      <c r="DZ11" s="9">
        <v>126.79</v>
      </c>
      <c r="EA11" s="9">
        <v>72.888999999999996</v>
      </c>
      <c r="EB11" s="9">
        <v>53.901000000000003</v>
      </c>
      <c r="EC11" s="9">
        <v>100.19799999999999</v>
      </c>
      <c r="ED11" s="9">
        <v>65.97</v>
      </c>
      <c r="EE11" s="9">
        <v>34.226999999999997</v>
      </c>
      <c r="EF11" s="9">
        <v>76.814999999999998</v>
      </c>
      <c r="EG11" s="9">
        <v>49.984999999999999</v>
      </c>
      <c r="EH11" s="9">
        <v>26.83</v>
      </c>
      <c r="EI11" s="9">
        <v>23.382999999999999</v>
      </c>
      <c r="EJ11" s="9">
        <v>15.984999999999999</v>
      </c>
      <c r="EK11" s="9">
        <v>7.3979999999999997</v>
      </c>
      <c r="EL11" s="9">
        <v>26.593</v>
      </c>
      <c r="EM11" s="9">
        <v>6.9189999999999996</v>
      </c>
      <c r="EN11" s="9">
        <v>19.673999999999999</v>
      </c>
      <c r="EO11" s="9">
        <v>26.593</v>
      </c>
      <c r="EP11" s="9">
        <v>6.9189999999999996</v>
      </c>
      <c r="EQ11" s="9">
        <v>19.673999999999999</v>
      </c>
      <c r="ER11" s="9">
        <v>57.793999999999997</v>
      </c>
      <c r="ES11" s="9">
        <v>25.748999999999999</v>
      </c>
      <c r="ET11" s="9">
        <v>32.045000000000002</v>
      </c>
      <c r="EU11" s="9">
        <v>41.125</v>
      </c>
      <c r="EV11" s="9">
        <v>21.388000000000002</v>
      </c>
      <c r="EW11" s="9">
        <v>19.738</v>
      </c>
      <c r="EX11" s="9">
        <v>35.692</v>
      </c>
      <c r="EY11" s="9">
        <v>17.387</v>
      </c>
      <c r="EZ11" s="9">
        <v>18.305</v>
      </c>
      <c r="FA11" s="9">
        <v>5.4340000000000002</v>
      </c>
      <c r="FB11" s="9">
        <v>4.0010000000000003</v>
      </c>
      <c r="FC11" s="9">
        <v>1.4330000000000001</v>
      </c>
      <c r="FD11" s="9">
        <v>16.669</v>
      </c>
      <c r="FE11" s="9">
        <v>4.3620000000000001</v>
      </c>
      <c r="FF11" s="9">
        <v>12.307</v>
      </c>
      <c r="FG11" s="9">
        <v>16.669</v>
      </c>
      <c r="FH11" s="9">
        <v>4.3620000000000001</v>
      </c>
      <c r="FI11" s="9">
        <v>12.307</v>
      </c>
      <c r="FJ11" s="9">
        <v>33.832999999999998</v>
      </c>
      <c r="FK11" s="9">
        <v>18.53</v>
      </c>
      <c r="FL11" s="9">
        <v>15.302</v>
      </c>
      <c r="FM11" s="9">
        <v>14.944000000000001</v>
      </c>
      <c r="FN11" s="9">
        <v>9.7219999999999995</v>
      </c>
      <c r="FO11" s="9">
        <v>5.2210000000000001</v>
      </c>
      <c r="FP11" s="9">
        <v>12.430999999999999</v>
      </c>
      <c r="FQ11" s="9">
        <v>8.2129999999999992</v>
      </c>
      <c r="FR11" s="9">
        <v>4.218</v>
      </c>
      <c r="FS11" s="9">
        <v>2.5129999999999999</v>
      </c>
      <c r="FT11" s="9">
        <v>1.5089999999999999</v>
      </c>
      <c r="FU11" s="9">
        <v>1.0029999999999999</v>
      </c>
      <c r="FV11" s="9">
        <v>0</v>
      </c>
      <c r="FW11" s="9">
        <v>0</v>
      </c>
      <c r="FX11" s="9">
        <v>0</v>
      </c>
      <c r="FY11" s="9">
        <v>18.888999999999999</v>
      </c>
      <c r="FZ11" s="9">
        <v>8.8079999999999998</v>
      </c>
      <c r="GA11" s="9">
        <v>10.081</v>
      </c>
      <c r="GB11" s="9">
        <v>17.908999999999999</v>
      </c>
      <c r="GC11" s="9">
        <v>7.8280000000000003</v>
      </c>
      <c r="GD11" s="9">
        <v>10.081</v>
      </c>
      <c r="GE11" s="9">
        <v>0.98</v>
      </c>
      <c r="GF11" s="9">
        <v>0.98</v>
      </c>
      <c r="GG11" s="9">
        <v>0</v>
      </c>
      <c r="GH11" s="9">
        <v>2.7360000000000002</v>
      </c>
      <c r="GI11" s="9">
        <v>1.6040000000000001</v>
      </c>
      <c r="GJ11" s="9">
        <v>1.1319999999999999</v>
      </c>
      <c r="GK11" s="9">
        <v>1.323</v>
      </c>
      <c r="GL11" s="9">
        <v>0.625</v>
      </c>
      <c r="GM11" s="9">
        <v>0.69799999999999995</v>
      </c>
      <c r="GN11" s="9">
        <v>1.323</v>
      </c>
      <c r="GO11" s="9">
        <v>0.625</v>
      </c>
      <c r="GP11" s="9">
        <v>0.69799999999999995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1.413</v>
      </c>
      <c r="GX11" s="9">
        <v>0.98</v>
      </c>
      <c r="GY11" s="9">
        <v>0.434</v>
      </c>
      <c r="GZ11" s="9">
        <v>0.434</v>
      </c>
      <c r="HA11" s="9">
        <v>0</v>
      </c>
      <c r="HB11" s="9">
        <v>0.434</v>
      </c>
      <c r="HC11" s="9">
        <v>0.98</v>
      </c>
      <c r="HD11" s="9">
        <v>0.98</v>
      </c>
      <c r="HE11" s="9">
        <v>0</v>
      </c>
      <c r="HF11" s="9">
        <v>31.097000000000001</v>
      </c>
      <c r="HG11" s="9">
        <v>16.925999999999998</v>
      </c>
      <c r="HH11" s="9">
        <v>14.170999999999999</v>
      </c>
      <c r="HI11" s="9">
        <v>13.621</v>
      </c>
      <c r="HJ11" s="9">
        <v>9.0980000000000008</v>
      </c>
      <c r="HK11" s="9">
        <v>4.5229999999999997</v>
      </c>
      <c r="HL11" s="9">
        <v>11.108000000000001</v>
      </c>
      <c r="HM11" s="9">
        <v>7.5890000000000004</v>
      </c>
      <c r="HN11" s="9">
        <v>3.52</v>
      </c>
      <c r="HO11" s="9">
        <v>2.5129999999999999</v>
      </c>
      <c r="HP11" s="9">
        <v>1.5089999999999999</v>
      </c>
      <c r="HQ11" s="9">
        <v>1.0029999999999999</v>
      </c>
      <c r="HR11" s="9">
        <v>17.475999999999999</v>
      </c>
      <c r="HS11" s="9">
        <v>7.8280000000000003</v>
      </c>
      <c r="HT11" s="9">
        <v>9.6479999999999997</v>
      </c>
      <c r="HU11" s="9">
        <v>17.475999999999999</v>
      </c>
      <c r="HV11" s="9">
        <v>7.8280000000000003</v>
      </c>
      <c r="HW11" s="9">
        <v>9.6479999999999997</v>
      </c>
      <c r="HX11" s="9">
        <v>176.779</v>
      </c>
      <c r="HY11" s="9">
        <v>91.734999999999999</v>
      </c>
      <c r="HZ11" s="9">
        <v>85.043000000000006</v>
      </c>
      <c r="IA11" s="9">
        <v>117.864</v>
      </c>
      <c r="IB11" s="9">
        <v>72.378</v>
      </c>
      <c r="IC11" s="9">
        <v>45.487000000000002</v>
      </c>
      <c r="ID11" s="9">
        <v>86.941000000000003</v>
      </c>
      <c r="IE11" s="9">
        <v>51.886000000000003</v>
      </c>
      <c r="IF11" s="9">
        <v>35.055999999999997</v>
      </c>
      <c r="IG11" s="9">
        <v>29.742999999999999</v>
      </c>
      <c r="IH11" s="9">
        <v>19.989000000000001</v>
      </c>
      <c r="II11" s="9">
        <v>9.7539999999999996</v>
      </c>
      <c r="IJ11" s="9">
        <v>1.18</v>
      </c>
      <c r="IK11" s="9">
        <v>0.503</v>
      </c>
      <c r="IL11" s="9">
        <v>0.67700000000000005</v>
      </c>
      <c r="IM11" s="9">
        <v>58.914999999999999</v>
      </c>
      <c r="IN11" s="9">
        <v>19.358000000000001</v>
      </c>
      <c r="IO11" s="9">
        <v>39.557000000000002</v>
      </c>
      <c r="IP11" s="9">
        <v>50.024999999999999</v>
      </c>
      <c r="IQ11" s="9">
        <v>14.907999999999999</v>
      </c>
    </row>
    <row r="12" spans="1:251">
      <c r="A12" s="10">
        <v>42401</v>
      </c>
      <c r="B12" s="9">
        <v>22.376999999999999</v>
      </c>
      <c r="C12" s="9">
        <v>40.198</v>
      </c>
      <c r="D12" s="9">
        <v>56.677</v>
      </c>
      <c r="E12" s="9">
        <v>21.719000000000001</v>
      </c>
      <c r="F12" s="9">
        <v>34.957000000000001</v>
      </c>
      <c r="G12" s="9">
        <v>5.8979999999999997</v>
      </c>
      <c r="H12" s="9">
        <v>0.65700000000000003</v>
      </c>
      <c r="I12" s="9">
        <v>5.2409999999999997</v>
      </c>
      <c r="J12" s="9">
        <v>176.28700000000001</v>
      </c>
      <c r="K12" s="9">
        <v>93.37</v>
      </c>
      <c r="L12" s="9">
        <v>82.917000000000002</v>
      </c>
      <c r="M12" s="9">
        <v>124.032</v>
      </c>
      <c r="N12" s="9">
        <v>73.495999999999995</v>
      </c>
      <c r="O12" s="9">
        <v>50.536000000000001</v>
      </c>
      <c r="P12" s="9">
        <v>100.572</v>
      </c>
      <c r="Q12" s="9">
        <v>59.32</v>
      </c>
      <c r="R12" s="9">
        <v>41.252000000000002</v>
      </c>
      <c r="S12" s="9">
        <v>23.46</v>
      </c>
      <c r="T12" s="9">
        <v>14.176</v>
      </c>
      <c r="U12" s="9">
        <v>9.2840000000000007</v>
      </c>
      <c r="V12" s="9">
        <v>0</v>
      </c>
      <c r="W12" s="9">
        <v>0</v>
      </c>
      <c r="X12" s="9">
        <v>0</v>
      </c>
      <c r="Y12" s="9">
        <v>52.255000000000003</v>
      </c>
      <c r="Z12" s="9">
        <v>19.873999999999999</v>
      </c>
      <c r="AA12" s="9">
        <v>32.381</v>
      </c>
      <c r="AB12" s="9">
        <v>51.095999999999997</v>
      </c>
      <c r="AC12" s="9">
        <v>19.873999999999999</v>
      </c>
      <c r="AD12" s="9">
        <v>31.222000000000001</v>
      </c>
      <c r="AE12" s="9">
        <v>1.159</v>
      </c>
      <c r="AF12" s="9">
        <v>0</v>
      </c>
      <c r="AG12" s="9">
        <v>1.159</v>
      </c>
      <c r="AH12" s="9">
        <v>25.562999999999999</v>
      </c>
      <c r="AI12" s="9">
        <v>11.723000000000001</v>
      </c>
      <c r="AJ12" s="9">
        <v>13.840999999999999</v>
      </c>
      <c r="AK12" s="9">
        <v>18.468</v>
      </c>
      <c r="AL12" s="9">
        <v>10.618</v>
      </c>
      <c r="AM12" s="9">
        <v>7.85</v>
      </c>
      <c r="AN12" s="9">
        <v>11.467000000000001</v>
      </c>
      <c r="AO12" s="9">
        <v>6.6619999999999999</v>
      </c>
      <c r="AP12" s="9">
        <v>4.8049999999999997</v>
      </c>
      <c r="AQ12" s="9">
        <v>3.2589999999999999</v>
      </c>
      <c r="AR12" s="9">
        <v>1.9119999999999999</v>
      </c>
      <c r="AS12" s="9">
        <v>1.3460000000000001</v>
      </c>
      <c r="AT12" s="9">
        <v>3.7410000000000001</v>
      </c>
      <c r="AU12" s="9">
        <v>2.044</v>
      </c>
      <c r="AV12" s="9">
        <v>1.698</v>
      </c>
      <c r="AW12" s="9">
        <v>7.0960000000000001</v>
      </c>
      <c r="AX12" s="9">
        <v>1.105</v>
      </c>
      <c r="AY12" s="9">
        <v>5.9909999999999997</v>
      </c>
      <c r="AZ12" s="9">
        <v>2.996</v>
      </c>
      <c r="BA12" s="9">
        <v>0.44800000000000001</v>
      </c>
      <c r="BB12" s="9">
        <v>2.548</v>
      </c>
      <c r="BC12" s="9">
        <v>4.0999999999999996</v>
      </c>
      <c r="BD12" s="9">
        <v>0.65700000000000003</v>
      </c>
      <c r="BE12" s="9">
        <v>3.4430000000000001</v>
      </c>
      <c r="BF12" s="9">
        <v>7.641</v>
      </c>
      <c r="BG12" s="9">
        <v>1.831</v>
      </c>
      <c r="BH12" s="9">
        <v>5.81</v>
      </c>
      <c r="BI12" s="9">
        <v>4.4169999999999998</v>
      </c>
      <c r="BJ12" s="9">
        <v>0.433</v>
      </c>
      <c r="BK12" s="9">
        <v>3.9830000000000001</v>
      </c>
      <c r="BL12" s="9">
        <v>1.849</v>
      </c>
      <c r="BM12" s="9">
        <v>0</v>
      </c>
      <c r="BN12" s="9">
        <v>1.849</v>
      </c>
      <c r="BO12" s="9">
        <v>1.425</v>
      </c>
      <c r="BP12" s="9">
        <v>0</v>
      </c>
      <c r="BQ12" s="9">
        <v>1.425</v>
      </c>
      <c r="BR12" s="9">
        <v>1.1419999999999999</v>
      </c>
      <c r="BS12" s="9">
        <v>0.433</v>
      </c>
      <c r="BT12" s="9">
        <v>0.70899999999999996</v>
      </c>
      <c r="BU12" s="9">
        <v>3.2240000000000002</v>
      </c>
      <c r="BV12" s="9">
        <v>1.397</v>
      </c>
      <c r="BW12" s="9">
        <v>1.827</v>
      </c>
      <c r="BX12" s="9">
        <v>2.5840000000000001</v>
      </c>
      <c r="BY12" s="9">
        <v>1.397</v>
      </c>
      <c r="BZ12" s="9">
        <v>1.1870000000000001</v>
      </c>
      <c r="CA12" s="9">
        <v>0.64</v>
      </c>
      <c r="CB12" s="9">
        <v>0</v>
      </c>
      <c r="CC12" s="9">
        <v>0.64</v>
      </c>
      <c r="CD12" s="9">
        <v>176.76400000000001</v>
      </c>
      <c r="CE12" s="9">
        <v>92.284000000000006</v>
      </c>
      <c r="CF12" s="9">
        <v>84.48</v>
      </c>
      <c r="CG12" s="9">
        <v>131.45500000000001</v>
      </c>
      <c r="CH12" s="9">
        <v>76.936000000000007</v>
      </c>
      <c r="CI12" s="9">
        <v>54.518999999999998</v>
      </c>
      <c r="CJ12" s="9">
        <v>100.07</v>
      </c>
      <c r="CK12" s="9">
        <v>58.371000000000002</v>
      </c>
      <c r="CL12" s="9">
        <v>41.698999999999998</v>
      </c>
      <c r="CM12" s="9">
        <v>26.501000000000001</v>
      </c>
      <c r="CN12" s="9">
        <v>16.088000000000001</v>
      </c>
      <c r="CO12" s="9">
        <v>10.413</v>
      </c>
      <c r="CP12" s="9">
        <v>4.8840000000000003</v>
      </c>
      <c r="CQ12" s="9">
        <v>2.4769999999999999</v>
      </c>
      <c r="CR12" s="9">
        <v>2.4060000000000001</v>
      </c>
      <c r="CS12" s="9">
        <v>45.308999999999997</v>
      </c>
      <c r="CT12" s="9">
        <v>15.348000000000001</v>
      </c>
      <c r="CU12" s="9">
        <v>29.960999999999999</v>
      </c>
      <c r="CV12" s="9">
        <v>39.909999999999997</v>
      </c>
      <c r="CW12" s="9">
        <v>14.691000000000001</v>
      </c>
      <c r="CX12" s="9">
        <v>25.219000000000001</v>
      </c>
      <c r="CY12" s="9">
        <v>5.399</v>
      </c>
      <c r="CZ12" s="9">
        <v>0.65700000000000003</v>
      </c>
      <c r="DA12" s="9">
        <v>4.742</v>
      </c>
      <c r="DB12" s="9">
        <v>31.018999999999998</v>
      </c>
      <c r="DC12" s="9">
        <v>11.972</v>
      </c>
      <c r="DD12" s="9">
        <v>19.047000000000001</v>
      </c>
      <c r="DE12" s="9">
        <v>21.123999999999999</v>
      </c>
      <c r="DF12" s="9">
        <v>9.9179999999999993</v>
      </c>
      <c r="DG12" s="9">
        <v>11.206</v>
      </c>
      <c r="DH12" s="9">
        <v>12.138999999999999</v>
      </c>
      <c r="DI12" s="9">
        <v>5.4320000000000004</v>
      </c>
      <c r="DJ12" s="9">
        <v>6.7069999999999999</v>
      </c>
      <c r="DK12" s="9">
        <v>4.101</v>
      </c>
      <c r="DL12" s="9">
        <v>2.0089999999999999</v>
      </c>
      <c r="DM12" s="9">
        <v>2.0920000000000001</v>
      </c>
      <c r="DN12" s="9">
        <v>4.8840000000000003</v>
      </c>
      <c r="DO12" s="9">
        <v>2.4769999999999999</v>
      </c>
      <c r="DP12" s="9">
        <v>2.4060000000000001</v>
      </c>
      <c r="DQ12" s="9">
        <v>9.8949999999999996</v>
      </c>
      <c r="DR12" s="9">
        <v>2.0539999999999998</v>
      </c>
      <c r="DS12" s="9">
        <v>7.8410000000000002</v>
      </c>
      <c r="DT12" s="9">
        <v>4.4960000000000004</v>
      </c>
      <c r="DU12" s="9">
        <v>1.397</v>
      </c>
      <c r="DV12" s="9">
        <v>3.0990000000000002</v>
      </c>
      <c r="DW12" s="9">
        <v>5.399</v>
      </c>
      <c r="DX12" s="9">
        <v>0.65700000000000003</v>
      </c>
      <c r="DY12" s="9">
        <v>4.742</v>
      </c>
      <c r="DZ12" s="9">
        <v>103.78100000000001</v>
      </c>
      <c r="EA12" s="9">
        <v>57.158999999999999</v>
      </c>
      <c r="EB12" s="9">
        <v>46.622</v>
      </c>
      <c r="EC12" s="9">
        <v>79.227000000000004</v>
      </c>
      <c r="ED12" s="9">
        <v>46.802</v>
      </c>
      <c r="EE12" s="9">
        <v>32.423999999999999</v>
      </c>
      <c r="EF12" s="9">
        <v>61.139000000000003</v>
      </c>
      <c r="EG12" s="9">
        <v>34.761000000000003</v>
      </c>
      <c r="EH12" s="9">
        <v>26.378</v>
      </c>
      <c r="EI12" s="9">
        <v>18.087</v>
      </c>
      <c r="EJ12" s="9">
        <v>12.041</v>
      </c>
      <c r="EK12" s="9">
        <v>6.0460000000000003</v>
      </c>
      <c r="EL12" s="9">
        <v>24.553999999999998</v>
      </c>
      <c r="EM12" s="9">
        <v>10.356</v>
      </c>
      <c r="EN12" s="9">
        <v>14.198</v>
      </c>
      <c r="EO12" s="9">
        <v>24.553999999999998</v>
      </c>
      <c r="EP12" s="9">
        <v>10.356</v>
      </c>
      <c r="EQ12" s="9">
        <v>14.198</v>
      </c>
      <c r="ER12" s="9">
        <v>41.963999999999999</v>
      </c>
      <c r="ES12" s="9">
        <v>23.152999999999999</v>
      </c>
      <c r="ET12" s="9">
        <v>18.811</v>
      </c>
      <c r="EU12" s="9">
        <v>31.105</v>
      </c>
      <c r="EV12" s="9">
        <v>20.216000000000001</v>
      </c>
      <c r="EW12" s="9">
        <v>10.888999999999999</v>
      </c>
      <c r="EX12" s="9">
        <v>26.792000000000002</v>
      </c>
      <c r="EY12" s="9">
        <v>18.178000000000001</v>
      </c>
      <c r="EZ12" s="9">
        <v>8.6140000000000008</v>
      </c>
      <c r="FA12" s="9">
        <v>4.3129999999999997</v>
      </c>
      <c r="FB12" s="9">
        <v>2.0379999999999998</v>
      </c>
      <c r="FC12" s="9">
        <v>2.2749999999999999</v>
      </c>
      <c r="FD12" s="9">
        <v>10.859</v>
      </c>
      <c r="FE12" s="9">
        <v>2.9369999999999998</v>
      </c>
      <c r="FF12" s="9">
        <v>7.9219999999999997</v>
      </c>
      <c r="FG12" s="9">
        <v>10.859</v>
      </c>
      <c r="FH12" s="9">
        <v>2.9369999999999998</v>
      </c>
      <c r="FI12" s="9">
        <v>7.9219999999999997</v>
      </c>
      <c r="FJ12" s="9">
        <v>32.726999999999997</v>
      </c>
      <c r="FK12" s="9">
        <v>14.64</v>
      </c>
      <c r="FL12" s="9">
        <v>18.087</v>
      </c>
      <c r="FM12" s="9">
        <v>15.461</v>
      </c>
      <c r="FN12" s="9">
        <v>7.6109999999999998</v>
      </c>
      <c r="FO12" s="9">
        <v>7.85</v>
      </c>
      <c r="FP12" s="9">
        <v>13.819000000000001</v>
      </c>
      <c r="FQ12" s="9">
        <v>7.6109999999999998</v>
      </c>
      <c r="FR12" s="9">
        <v>6.2080000000000002</v>
      </c>
      <c r="FS12" s="9">
        <v>1.6419999999999999</v>
      </c>
      <c r="FT12" s="9">
        <v>0</v>
      </c>
      <c r="FU12" s="9">
        <v>1.6419999999999999</v>
      </c>
      <c r="FV12" s="9">
        <v>0</v>
      </c>
      <c r="FW12" s="9">
        <v>0</v>
      </c>
      <c r="FX12" s="9">
        <v>0</v>
      </c>
      <c r="FY12" s="9">
        <v>17.265999999999998</v>
      </c>
      <c r="FZ12" s="9">
        <v>7.0289999999999999</v>
      </c>
      <c r="GA12" s="9">
        <v>10.237</v>
      </c>
      <c r="GB12" s="9">
        <v>16.766999999999999</v>
      </c>
      <c r="GC12" s="9">
        <v>7.0289999999999999</v>
      </c>
      <c r="GD12" s="9">
        <v>9.7379999999999995</v>
      </c>
      <c r="GE12" s="9">
        <v>0.499</v>
      </c>
      <c r="GF12" s="9">
        <v>0</v>
      </c>
      <c r="GG12" s="9">
        <v>0.499</v>
      </c>
      <c r="GH12" s="9">
        <v>0.499</v>
      </c>
      <c r="GI12" s="9">
        <v>0</v>
      </c>
      <c r="GJ12" s="9">
        <v>0.499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0.499</v>
      </c>
      <c r="GX12" s="9">
        <v>0</v>
      </c>
      <c r="GY12" s="9">
        <v>0.499</v>
      </c>
      <c r="GZ12" s="9">
        <v>0</v>
      </c>
      <c r="HA12" s="9">
        <v>0</v>
      </c>
      <c r="HB12" s="9">
        <v>0</v>
      </c>
      <c r="HC12" s="9">
        <v>0.499</v>
      </c>
      <c r="HD12" s="9">
        <v>0</v>
      </c>
      <c r="HE12" s="9">
        <v>0.499</v>
      </c>
      <c r="HF12" s="9">
        <v>32.228000000000002</v>
      </c>
      <c r="HG12" s="9">
        <v>14.64</v>
      </c>
      <c r="HH12" s="9">
        <v>17.588000000000001</v>
      </c>
      <c r="HI12" s="9">
        <v>15.461</v>
      </c>
      <c r="HJ12" s="9">
        <v>7.6109999999999998</v>
      </c>
      <c r="HK12" s="9">
        <v>7.85</v>
      </c>
      <c r="HL12" s="9">
        <v>13.819000000000001</v>
      </c>
      <c r="HM12" s="9">
        <v>7.6109999999999998</v>
      </c>
      <c r="HN12" s="9">
        <v>6.2080000000000002</v>
      </c>
      <c r="HO12" s="9">
        <v>1.6419999999999999</v>
      </c>
      <c r="HP12" s="9">
        <v>0</v>
      </c>
      <c r="HQ12" s="9">
        <v>1.6419999999999999</v>
      </c>
      <c r="HR12" s="9">
        <v>16.766999999999999</v>
      </c>
      <c r="HS12" s="9">
        <v>7.0289999999999999</v>
      </c>
      <c r="HT12" s="9">
        <v>9.7379999999999995</v>
      </c>
      <c r="HU12" s="9">
        <v>16.766999999999999</v>
      </c>
      <c r="HV12" s="9">
        <v>7.0289999999999999</v>
      </c>
      <c r="HW12" s="9">
        <v>9.7379999999999995</v>
      </c>
      <c r="HX12" s="9">
        <v>152.14099999999999</v>
      </c>
      <c r="HY12" s="9">
        <v>70.822999999999993</v>
      </c>
      <c r="HZ12" s="9">
        <v>81.319000000000003</v>
      </c>
      <c r="IA12" s="9">
        <v>101.791</v>
      </c>
      <c r="IB12" s="9">
        <v>54.679000000000002</v>
      </c>
      <c r="IC12" s="9">
        <v>47.112000000000002</v>
      </c>
      <c r="ID12" s="9">
        <v>73.677000000000007</v>
      </c>
      <c r="IE12" s="9">
        <v>38.058</v>
      </c>
      <c r="IF12" s="9">
        <v>35.619</v>
      </c>
      <c r="IG12" s="9">
        <v>23.850999999999999</v>
      </c>
      <c r="IH12" s="9">
        <v>14.145</v>
      </c>
      <c r="II12" s="9">
        <v>9.7059999999999995</v>
      </c>
      <c r="IJ12" s="9">
        <v>4.2640000000000002</v>
      </c>
      <c r="IK12" s="9">
        <v>2.4769999999999999</v>
      </c>
      <c r="IL12" s="9">
        <v>1.786</v>
      </c>
      <c r="IM12" s="9">
        <v>50.35</v>
      </c>
      <c r="IN12" s="9">
        <v>16.143000000000001</v>
      </c>
      <c r="IO12" s="9">
        <v>34.207000000000001</v>
      </c>
      <c r="IP12" s="9">
        <v>44.451999999999998</v>
      </c>
      <c r="IQ12" s="9">
        <v>15.486000000000001</v>
      </c>
    </row>
    <row r="13" spans="1:251">
      <c r="A13" s="10">
        <v>42767</v>
      </c>
      <c r="B13" s="9">
        <v>33.923000000000002</v>
      </c>
      <c r="C13" s="9">
        <v>42.287999999999997</v>
      </c>
      <c r="D13" s="9">
        <v>69.840999999999994</v>
      </c>
      <c r="E13" s="9">
        <v>31.562000000000001</v>
      </c>
      <c r="F13" s="9">
        <v>38.279000000000003</v>
      </c>
      <c r="G13" s="9">
        <v>6.37</v>
      </c>
      <c r="H13" s="9">
        <v>2.3610000000000002</v>
      </c>
      <c r="I13" s="9">
        <v>4.0090000000000003</v>
      </c>
      <c r="J13" s="9">
        <v>181.04</v>
      </c>
      <c r="K13" s="9">
        <v>102.328</v>
      </c>
      <c r="L13" s="9">
        <v>78.710999999999999</v>
      </c>
      <c r="M13" s="9">
        <v>116.06</v>
      </c>
      <c r="N13" s="9">
        <v>73.504999999999995</v>
      </c>
      <c r="O13" s="9">
        <v>42.555</v>
      </c>
      <c r="P13" s="9">
        <v>91.646000000000001</v>
      </c>
      <c r="Q13" s="9">
        <v>58.027999999999999</v>
      </c>
      <c r="R13" s="9">
        <v>33.618000000000002</v>
      </c>
      <c r="S13" s="9">
        <v>23.686</v>
      </c>
      <c r="T13" s="9">
        <v>14.749000000000001</v>
      </c>
      <c r="U13" s="9">
        <v>8.9369999999999994</v>
      </c>
      <c r="V13" s="9">
        <v>0.72799999999999998</v>
      </c>
      <c r="W13" s="9">
        <v>0.72799999999999998</v>
      </c>
      <c r="X13" s="9">
        <v>0</v>
      </c>
      <c r="Y13" s="9">
        <v>64.98</v>
      </c>
      <c r="Z13" s="9">
        <v>28.823</v>
      </c>
      <c r="AA13" s="9">
        <v>36.156999999999996</v>
      </c>
      <c r="AB13" s="9">
        <v>61.768000000000001</v>
      </c>
      <c r="AC13" s="9">
        <v>27.97</v>
      </c>
      <c r="AD13" s="9">
        <v>33.798000000000002</v>
      </c>
      <c r="AE13" s="9">
        <v>3.2120000000000002</v>
      </c>
      <c r="AF13" s="9">
        <v>0.85299999999999998</v>
      </c>
      <c r="AG13" s="9">
        <v>2.359</v>
      </c>
      <c r="AH13" s="9">
        <v>23.295000000000002</v>
      </c>
      <c r="AI13" s="9">
        <v>10.811999999999999</v>
      </c>
      <c r="AJ13" s="9">
        <v>12.483000000000001</v>
      </c>
      <c r="AK13" s="9">
        <v>13.234</v>
      </c>
      <c r="AL13" s="9">
        <v>6.3659999999999997</v>
      </c>
      <c r="AM13" s="9">
        <v>6.867</v>
      </c>
      <c r="AN13" s="9">
        <v>7.585</v>
      </c>
      <c r="AO13" s="9">
        <v>3.83</v>
      </c>
      <c r="AP13" s="9">
        <v>3.7559999999999998</v>
      </c>
      <c r="AQ13" s="9">
        <v>3.1080000000000001</v>
      </c>
      <c r="AR13" s="9">
        <v>1.98</v>
      </c>
      <c r="AS13" s="9">
        <v>1.1279999999999999</v>
      </c>
      <c r="AT13" s="9">
        <v>2.5409999999999999</v>
      </c>
      <c r="AU13" s="9">
        <v>0.55700000000000005</v>
      </c>
      <c r="AV13" s="9">
        <v>1.984</v>
      </c>
      <c r="AW13" s="9">
        <v>10.061</v>
      </c>
      <c r="AX13" s="9">
        <v>4.4450000000000003</v>
      </c>
      <c r="AY13" s="9">
        <v>5.6159999999999997</v>
      </c>
      <c r="AZ13" s="9">
        <v>6.9039999999999999</v>
      </c>
      <c r="BA13" s="9">
        <v>2.9380000000000002</v>
      </c>
      <c r="BB13" s="9">
        <v>3.9660000000000002</v>
      </c>
      <c r="BC13" s="9">
        <v>3.1579999999999999</v>
      </c>
      <c r="BD13" s="9">
        <v>1.5069999999999999</v>
      </c>
      <c r="BE13" s="9">
        <v>1.651</v>
      </c>
      <c r="BF13" s="9">
        <v>5.84</v>
      </c>
      <c r="BG13" s="9">
        <v>1.69</v>
      </c>
      <c r="BH13" s="9">
        <v>4.149</v>
      </c>
      <c r="BI13" s="9">
        <v>4.67</v>
      </c>
      <c r="BJ13" s="9">
        <v>1.0369999999999999</v>
      </c>
      <c r="BK13" s="9">
        <v>3.6339999999999999</v>
      </c>
      <c r="BL13" s="9">
        <v>3.5369999999999999</v>
      </c>
      <c r="BM13" s="9">
        <v>0.41599999999999998</v>
      </c>
      <c r="BN13" s="9">
        <v>3.121</v>
      </c>
      <c r="BO13" s="9">
        <v>0</v>
      </c>
      <c r="BP13" s="9">
        <v>0</v>
      </c>
      <c r="BQ13" s="9">
        <v>0</v>
      </c>
      <c r="BR13" s="9">
        <v>1.1339999999999999</v>
      </c>
      <c r="BS13" s="9">
        <v>0.621</v>
      </c>
      <c r="BT13" s="9">
        <v>0.51300000000000001</v>
      </c>
      <c r="BU13" s="9">
        <v>1.169</v>
      </c>
      <c r="BV13" s="9">
        <v>0.65400000000000003</v>
      </c>
      <c r="BW13" s="9">
        <v>0.51600000000000001</v>
      </c>
      <c r="BX13" s="9">
        <v>1.169</v>
      </c>
      <c r="BY13" s="9">
        <v>0.65400000000000003</v>
      </c>
      <c r="BZ13" s="9">
        <v>0.51600000000000001</v>
      </c>
      <c r="CA13" s="9">
        <v>0</v>
      </c>
      <c r="CB13" s="9">
        <v>0</v>
      </c>
      <c r="CC13" s="9">
        <v>0</v>
      </c>
      <c r="CD13" s="9">
        <v>168.65100000000001</v>
      </c>
      <c r="CE13" s="9">
        <v>91.844999999999999</v>
      </c>
      <c r="CF13" s="9">
        <v>76.805999999999997</v>
      </c>
      <c r="CG13" s="9">
        <v>116.134</v>
      </c>
      <c r="CH13" s="9">
        <v>70.040000000000006</v>
      </c>
      <c r="CI13" s="9">
        <v>46.094000000000001</v>
      </c>
      <c r="CJ13" s="9">
        <v>87.774000000000001</v>
      </c>
      <c r="CK13" s="9">
        <v>52.954999999999998</v>
      </c>
      <c r="CL13" s="9">
        <v>34.82</v>
      </c>
      <c r="CM13" s="9">
        <v>23.957999999999998</v>
      </c>
      <c r="CN13" s="9">
        <v>15.179</v>
      </c>
      <c r="CO13" s="9">
        <v>8.7789999999999999</v>
      </c>
      <c r="CP13" s="9">
        <v>4.4020000000000001</v>
      </c>
      <c r="CQ13" s="9">
        <v>1.9059999999999999</v>
      </c>
      <c r="CR13" s="9">
        <v>2.496</v>
      </c>
      <c r="CS13" s="9">
        <v>52.517000000000003</v>
      </c>
      <c r="CT13" s="9">
        <v>21.805</v>
      </c>
      <c r="CU13" s="9">
        <v>30.712</v>
      </c>
      <c r="CV13" s="9">
        <v>46.854999999999997</v>
      </c>
      <c r="CW13" s="9">
        <v>20.152000000000001</v>
      </c>
      <c r="CX13" s="9">
        <v>26.702999999999999</v>
      </c>
      <c r="CY13" s="9">
        <v>5.6619999999999999</v>
      </c>
      <c r="CZ13" s="9">
        <v>1.653</v>
      </c>
      <c r="DA13" s="9">
        <v>4.0090000000000003</v>
      </c>
      <c r="DB13" s="9">
        <v>23.763999999999999</v>
      </c>
      <c r="DC13" s="9">
        <v>9.3420000000000005</v>
      </c>
      <c r="DD13" s="9">
        <v>14.423</v>
      </c>
      <c r="DE13" s="9">
        <v>14.464</v>
      </c>
      <c r="DF13" s="9">
        <v>6.6269999999999998</v>
      </c>
      <c r="DG13" s="9">
        <v>7.8369999999999997</v>
      </c>
      <c r="DH13" s="9">
        <v>8.0129999999999999</v>
      </c>
      <c r="DI13" s="9">
        <v>3.2410000000000001</v>
      </c>
      <c r="DJ13" s="9">
        <v>4.7729999999999997</v>
      </c>
      <c r="DK13" s="9">
        <v>2.048</v>
      </c>
      <c r="DL13" s="9">
        <v>1.48</v>
      </c>
      <c r="DM13" s="9">
        <v>0.56799999999999995</v>
      </c>
      <c r="DN13" s="9">
        <v>4.4020000000000001</v>
      </c>
      <c r="DO13" s="9">
        <v>1.9059999999999999</v>
      </c>
      <c r="DP13" s="9">
        <v>2.496</v>
      </c>
      <c r="DQ13" s="9">
        <v>9.3000000000000007</v>
      </c>
      <c r="DR13" s="9">
        <v>2.714</v>
      </c>
      <c r="DS13" s="9">
        <v>6.5860000000000003</v>
      </c>
      <c r="DT13" s="9">
        <v>3.6379999999999999</v>
      </c>
      <c r="DU13" s="9">
        <v>1.0620000000000001</v>
      </c>
      <c r="DV13" s="9">
        <v>2.577</v>
      </c>
      <c r="DW13" s="9">
        <v>5.6619999999999999</v>
      </c>
      <c r="DX13" s="9">
        <v>1.653</v>
      </c>
      <c r="DY13" s="9">
        <v>4.0090000000000003</v>
      </c>
      <c r="DZ13" s="9">
        <v>97.575000000000003</v>
      </c>
      <c r="EA13" s="9">
        <v>60.146999999999998</v>
      </c>
      <c r="EB13" s="9">
        <v>37.427999999999997</v>
      </c>
      <c r="EC13" s="9">
        <v>67.966999999999999</v>
      </c>
      <c r="ED13" s="9">
        <v>45.658999999999999</v>
      </c>
      <c r="EE13" s="9">
        <v>22.308</v>
      </c>
      <c r="EF13" s="9">
        <v>49.679000000000002</v>
      </c>
      <c r="EG13" s="9">
        <v>34.917999999999999</v>
      </c>
      <c r="EH13" s="9">
        <v>14.76</v>
      </c>
      <c r="EI13" s="9">
        <v>18.288</v>
      </c>
      <c r="EJ13" s="9">
        <v>10.741</v>
      </c>
      <c r="EK13" s="9">
        <v>7.5469999999999997</v>
      </c>
      <c r="EL13" s="9">
        <v>29.608000000000001</v>
      </c>
      <c r="EM13" s="9">
        <v>14.488</v>
      </c>
      <c r="EN13" s="9">
        <v>15.121</v>
      </c>
      <c r="EO13" s="9">
        <v>29.608000000000001</v>
      </c>
      <c r="EP13" s="9">
        <v>14.488</v>
      </c>
      <c r="EQ13" s="9">
        <v>15.121</v>
      </c>
      <c r="ER13" s="9">
        <v>47.311999999999998</v>
      </c>
      <c r="ES13" s="9">
        <v>22.356000000000002</v>
      </c>
      <c r="ET13" s="9">
        <v>24.954999999999998</v>
      </c>
      <c r="EU13" s="9">
        <v>33.704000000000001</v>
      </c>
      <c r="EV13" s="9">
        <v>17.754000000000001</v>
      </c>
      <c r="EW13" s="9">
        <v>15.95</v>
      </c>
      <c r="EX13" s="9">
        <v>30.082000000000001</v>
      </c>
      <c r="EY13" s="9">
        <v>14.795999999999999</v>
      </c>
      <c r="EZ13" s="9">
        <v>15.286</v>
      </c>
      <c r="FA13" s="9">
        <v>3.6219999999999999</v>
      </c>
      <c r="FB13" s="9">
        <v>2.9580000000000002</v>
      </c>
      <c r="FC13" s="9">
        <v>0.66300000000000003</v>
      </c>
      <c r="FD13" s="9">
        <v>13.608000000000001</v>
      </c>
      <c r="FE13" s="9">
        <v>4.6020000000000003</v>
      </c>
      <c r="FF13" s="9">
        <v>9.0050000000000008</v>
      </c>
      <c r="FG13" s="9">
        <v>13.608000000000001</v>
      </c>
      <c r="FH13" s="9">
        <v>4.6020000000000003</v>
      </c>
      <c r="FI13" s="9">
        <v>9.0050000000000008</v>
      </c>
      <c r="FJ13" s="9">
        <v>41.523000000000003</v>
      </c>
      <c r="FK13" s="9">
        <v>22.986000000000001</v>
      </c>
      <c r="FL13" s="9">
        <v>18.538</v>
      </c>
      <c r="FM13" s="9">
        <v>17.829000000000001</v>
      </c>
      <c r="FN13" s="9">
        <v>10.868</v>
      </c>
      <c r="FO13" s="9">
        <v>6.9610000000000003</v>
      </c>
      <c r="FP13" s="9">
        <v>14.993</v>
      </c>
      <c r="FQ13" s="9">
        <v>9.3190000000000008</v>
      </c>
      <c r="FR13" s="9">
        <v>5.6749999999999998</v>
      </c>
      <c r="FS13" s="9">
        <v>2.8359999999999999</v>
      </c>
      <c r="FT13" s="9">
        <v>1.5489999999999999</v>
      </c>
      <c r="FU13" s="9">
        <v>1.2869999999999999</v>
      </c>
      <c r="FV13" s="9">
        <v>0</v>
      </c>
      <c r="FW13" s="9">
        <v>0</v>
      </c>
      <c r="FX13" s="9">
        <v>0</v>
      </c>
      <c r="FY13" s="9">
        <v>23.693999999999999</v>
      </c>
      <c r="FZ13" s="9">
        <v>12.118</v>
      </c>
      <c r="GA13" s="9">
        <v>11.576000000000001</v>
      </c>
      <c r="GB13" s="9">
        <v>22.986000000000001</v>
      </c>
      <c r="GC13" s="9">
        <v>11.41</v>
      </c>
      <c r="GD13" s="9">
        <v>11.576000000000001</v>
      </c>
      <c r="GE13" s="9">
        <v>0.70799999999999996</v>
      </c>
      <c r="GF13" s="9">
        <v>0.70799999999999996</v>
      </c>
      <c r="GG13" s="9">
        <v>0</v>
      </c>
      <c r="GH13" s="9">
        <v>3.669</v>
      </c>
      <c r="GI13" s="9">
        <v>2.125</v>
      </c>
      <c r="GJ13" s="9">
        <v>1.5429999999999999</v>
      </c>
      <c r="GK13" s="9">
        <v>1.68</v>
      </c>
      <c r="GL13" s="9">
        <v>0.78300000000000003</v>
      </c>
      <c r="GM13" s="9">
        <v>0.89700000000000002</v>
      </c>
      <c r="GN13" s="9">
        <v>1.68</v>
      </c>
      <c r="GO13" s="9">
        <v>0.78300000000000003</v>
      </c>
      <c r="GP13" s="9">
        <v>0.89700000000000002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1.988</v>
      </c>
      <c r="GX13" s="9">
        <v>1.3420000000000001</v>
      </c>
      <c r="GY13" s="9">
        <v>0.64600000000000002</v>
      </c>
      <c r="GZ13" s="9">
        <v>1.2809999999999999</v>
      </c>
      <c r="HA13" s="9">
        <v>0.63500000000000001</v>
      </c>
      <c r="HB13" s="9">
        <v>0.64600000000000002</v>
      </c>
      <c r="HC13" s="9">
        <v>0.70799999999999996</v>
      </c>
      <c r="HD13" s="9">
        <v>0.70799999999999996</v>
      </c>
      <c r="HE13" s="9">
        <v>0</v>
      </c>
      <c r="HF13" s="9">
        <v>37.854999999999997</v>
      </c>
      <c r="HG13" s="9">
        <v>20.86</v>
      </c>
      <c r="HH13" s="9">
        <v>16.994</v>
      </c>
      <c r="HI13" s="9">
        <v>16.149000000000001</v>
      </c>
      <c r="HJ13" s="9">
        <v>10.085000000000001</v>
      </c>
      <c r="HK13" s="9">
        <v>6.0640000000000001</v>
      </c>
      <c r="HL13" s="9">
        <v>13.313000000000001</v>
      </c>
      <c r="HM13" s="9">
        <v>8.5359999999999996</v>
      </c>
      <c r="HN13" s="9">
        <v>4.7779999999999996</v>
      </c>
      <c r="HO13" s="9">
        <v>2.8359999999999999</v>
      </c>
      <c r="HP13" s="9">
        <v>1.5489999999999999</v>
      </c>
      <c r="HQ13" s="9">
        <v>1.2869999999999999</v>
      </c>
      <c r="HR13" s="9">
        <v>21.706</v>
      </c>
      <c r="HS13" s="9">
        <v>10.775</v>
      </c>
      <c r="HT13" s="9">
        <v>10.93</v>
      </c>
      <c r="HU13" s="9">
        <v>21.706</v>
      </c>
      <c r="HV13" s="9">
        <v>10.775</v>
      </c>
      <c r="HW13" s="9">
        <v>10.93</v>
      </c>
      <c r="HX13" s="9">
        <v>158.155</v>
      </c>
      <c r="HY13" s="9">
        <v>81.944999999999993</v>
      </c>
      <c r="HZ13" s="9">
        <v>76.209999999999994</v>
      </c>
      <c r="IA13" s="9">
        <v>97.072999999999993</v>
      </c>
      <c r="IB13" s="9">
        <v>56.036000000000001</v>
      </c>
      <c r="IC13" s="9">
        <v>41.036999999999999</v>
      </c>
      <c r="ID13" s="9">
        <v>67.692999999999998</v>
      </c>
      <c r="IE13" s="9">
        <v>38.554000000000002</v>
      </c>
      <c r="IF13" s="9">
        <v>29.138999999999999</v>
      </c>
      <c r="IG13" s="9">
        <v>24.978000000000002</v>
      </c>
      <c r="IH13" s="9">
        <v>15.576000000000001</v>
      </c>
      <c r="II13" s="9">
        <v>9.4019999999999992</v>
      </c>
      <c r="IJ13" s="9">
        <v>4.4020000000000001</v>
      </c>
      <c r="IK13" s="9">
        <v>1.9059999999999999</v>
      </c>
      <c r="IL13" s="9">
        <v>2.496</v>
      </c>
      <c r="IM13" s="9">
        <v>61.081000000000003</v>
      </c>
      <c r="IN13" s="9">
        <v>25.908000000000001</v>
      </c>
      <c r="IO13" s="9">
        <v>35.173000000000002</v>
      </c>
      <c r="IP13" s="9">
        <v>55.511000000000003</v>
      </c>
      <c r="IQ13" s="9">
        <v>24.347000000000001</v>
      </c>
    </row>
    <row r="14" spans="1:251">
      <c r="A14" s="10">
        <v>43132</v>
      </c>
      <c r="B14" s="9">
        <v>24.978000000000002</v>
      </c>
      <c r="C14" s="9">
        <v>35.933</v>
      </c>
      <c r="D14" s="9">
        <v>54.575000000000003</v>
      </c>
      <c r="E14" s="9">
        <v>24.411999999999999</v>
      </c>
      <c r="F14" s="9">
        <v>30.163</v>
      </c>
      <c r="G14" s="9">
        <v>6.3360000000000003</v>
      </c>
      <c r="H14" s="9">
        <v>0.56599999999999995</v>
      </c>
      <c r="I14" s="9">
        <v>5.77</v>
      </c>
      <c r="J14" s="9">
        <v>166.48099999999999</v>
      </c>
      <c r="K14" s="9">
        <v>93.162999999999997</v>
      </c>
      <c r="L14" s="9">
        <v>73.316999999999993</v>
      </c>
      <c r="M14" s="9">
        <v>118.919</v>
      </c>
      <c r="N14" s="9">
        <v>70.563999999999993</v>
      </c>
      <c r="O14" s="9">
        <v>48.354999999999997</v>
      </c>
      <c r="P14" s="9">
        <v>96.168000000000006</v>
      </c>
      <c r="Q14" s="9">
        <v>57.901000000000003</v>
      </c>
      <c r="R14" s="9">
        <v>38.267000000000003</v>
      </c>
      <c r="S14" s="9">
        <v>21.715</v>
      </c>
      <c r="T14" s="9">
        <v>12.135</v>
      </c>
      <c r="U14" s="9">
        <v>9.5809999999999995</v>
      </c>
      <c r="V14" s="9">
        <v>1.0349999999999999</v>
      </c>
      <c r="W14" s="9">
        <v>0.52800000000000002</v>
      </c>
      <c r="X14" s="9">
        <v>0.50700000000000001</v>
      </c>
      <c r="Y14" s="9">
        <v>47.561999999999998</v>
      </c>
      <c r="Z14" s="9">
        <v>22.6</v>
      </c>
      <c r="AA14" s="9">
        <v>24.962</v>
      </c>
      <c r="AB14" s="9">
        <v>46.018999999999998</v>
      </c>
      <c r="AC14" s="9">
        <v>22.033999999999999</v>
      </c>
      <c r="AD14" s="9">
        <v>23.984999999999999</v>
      </c>
      <c r="AE14" s="9">
        <v>1.5429999999999999</v>
      </c>
      <c r="AF14" s="9">
        <v>0.56599999999999995</v>
      </c>
      <c r="AG14" s="9">
        <v>0.97799999999999998</v>
      </c>
      <c r="AH14" s="9">
        <v>29.798999999999999</v>
      </c>
      <c r="AI14" s="9">
        <v>12.782</v>
      </c>
      <c r="AJ14" s="9">
        <v>17.016999999999999</v>
      </c>
      <c r="AK14" s="9">
        <v>18.077000000000002</v>
      </c>
      <c r="AL14" s="9">
        <v>11.021000000000001</v>
      </c>
      <c r="AM14" s="9">
        <v>7.056</v>
      </c>
      <c r="AN14" s="9">
        <v>10.994</v>
      </c>
      <c r="AO14" s="9">
        <v>6.5049999999999999</v>
      </c>
      <c r="AP14" s="9">
        <v>4.49</v>
      </c>
      <c r="AQ14" s="9">
        <v>2.3959999999999999</v>
      </c>
      <c r="AR14" s="9">
        <v>1.8879999999999999</v>
      </c>
      <c r="AS14" s="9">
        <v>0.50800000000000001</v>
      </c>
      <c r="AT14" s="9">
        <v>4.6870000000000003</v>
      </c>
      <c r="AU14" s="9">
        <v>2.629</v>
      </c>
      <c r="AV14" s="9">
        <v>2.0579999999999998</v>
      </c>
      <c r="AW14" s="9">
        <v>11.722</v>
      </c>
      <c r="AX14" s="9">
        <v>1.7609999999999999</v>
      </c>
      <c r="AY14" s="9">
        <v>9.9610000000000003</v>
      </c>
      <c r="AZ14" s="9">
        <v>7.476</v>
      </c>
      <c r="BA14" s="9">
        <v>1.7609999999999999</v>
      </c>
      <c r="BB14" s="9">
        <v>5.7149999999999999</v>
      </c>
      <c r="BC14" s="9">
        <v>4.2460000000000004</v>
      </c>
      <c r="BD14" s="9">
        <v>0</v>
      </c>
      <c r="BE14" s="9">
        <v>4.2460000000000004</v>
      </c>
      <c r="BF14" s="9">
        <v>7.2229999999999999</v>
      </c>
      <c r="BG14" s="9">
        <v>4.7759999999999998</v>
      </c>
      <c r="BH14" s="9">
        <v>2.448</v>
      </c>
      <c r="BI14" s="9">
        <v>5.5960000000000001</v>
      </c>
      <c r="BJ14" s="9">
        <v>4.1580000000000004</v>
      </c>
      <c r="BK14" s="9">
        <v>1.4379999999999999</v>
      </c>
      <c r="BL14" s="9">
        <v>2.7589999999999999</v>
      </c>
      <c r="BM14" s="9">
        <v>1.806</v>
      </c>
      <c r="BN14" s="9">
        <v>0.95299999999999996</v>
      </c>
      <c r="BO14" s="9">
        <v>2.0489999999999999</v>
      </c>
      <c r="BP14" s="9">
        <v>1.5640000000000001</v>
      </c>
      <c r="BQ14" s="9">
        <v>0.48499999999999999</v>
      </c>
      <c r="BR14" s="9">
        <v>0.78900000000000003</v>
      </c>
      <c r="BS14" s="9">
        <v>0.78900000000000003</v>
      </c>
      <c r="BT14" s="9">
        <v>0</v>
      </c>
      <c r="BU14" s="9">
        <v>1.627</v>
      </c>
      <c r="BV14" s="9">
        <v>0.61699999999999999</v>
      </c>
      <c r="BW14" s="9">
        <v>1.01</v>
      </c>
      <c r="BX14" s="9">
        <v>1.081</v>
      </c>
      <c r="BY14" s="9">
        <v>0.61699999999999999</v>
      </c>
      <c r="BZ14" s="9">
        <v>0.46300000000000002</v>
      </c>
      <c r="CA14" s="9">
        <v>0.54600000000000004</v>
      </c>
      <c r="CB14" s="9">
        <v>0</v>
      </c>
      <c r="CC14" s="9">
        <v>0.54600000000000004</v>
      </c>
      <c r="CD14" s="9">
        <v>167.92099999999999</v>
      </c>
      <c r="CE14" s="9">
        <v>91.144999999999996</v>
      </c>
      <c r="CF14" s="9">
        <v>76.775999999999996</v>
      </c>
      <c r="CG14" s="9">
        <v>125.5</v>
      </c>
      <c r="CH14" s="9">
        <v>77.02</v>
      </c>
      <c r="CI14" s="9">
        <v>48.478999999999999</v>
      </c>
      <c r="CJ14" s="9">
        <v>98.015000000000001</v>
      </c>
      <c r="CK14" s="9">
        <v>59.524000000000001</v>
      </c>
      <c r="CL14" s="9">
        <v>38.491</v>
      </c>
      <c r="CM14" s="9">
        <v>22.414000000000001</v>
      </c>
      <c r="CN14" s="9">
        <v>14.99</v>
      </c>
      <c r="CO14" s="9">
        <v>7.423</v>
      </c>
      <c r="CP14" s="9">
        <v>5.0720000000000001</v>
      </c>
      <c r="CQ14" s="9">
        <v>2.5059999999999998</v>
      </c>
      <c r="CR14" s="9">
        <v>2.5649999999999999</v>
      </c>
      <c r="CS14" s="9">
        <v>42.420999999999999</v>
      </c>
      <c r="CT14" s="9">
        <v>14.125</v>
      </c>
      <c r="CU14" s="9">
        <v>28.295999999999999</v>
      </c>
      <c r="CV14" s="9">
        <v>36.857999999999997</v>
      </c>
      <c r="CW14" s="9">
        <v>13.558999999999999</v>
      </c>
      <c r="CX14" s="9">
        <v>23.298999999999999</v>
      </c>
      <c r="CY14" s="9">
        <v>5.5629999999999997</v>
      </c>
      <c r="CZ14" s="9">
        <v>0.56599999999999995</v>
      </c>
      <c r="DA14" s="9">
        <v>4.9969999999999999</v>
      </c>
      <c r="DB14" s="9">
        <v>28.178999999999998</v>
      </c>
      <c r="DC14" s="9">
        <v>12.492000000000001</v>
      </c>
      <c r="DD14" s="9">
        <v>15.686999999999999</v>
      </c>
      <c r="DE14" s="9">
        <v>18.317</v>
      </c>
      <c r="DF14" s="9">
        <v>10.63</v>
      </c>
      <c r="DG14" s="9">
        <v>7.6870000000000003</v>
      </c>
      <c r="DH14" s="9">
        <v>9.827</v>
      </c>
      <c r="DI14" s="9">
        <v>5.19</v>
      </c>
      <c r="DJ14" s="9">
        <v>4.6369999999999996</v>
      </c>
      <c r="DK14" s="9">
        <v>3.4180000000000001</v>
      </c>
      <c r="DL14" s="9">
        <v>2.9329999999999998</v>
      </c>
      <c r="DM14" s="9">
        <v>0.48499999999999999</v>
      </c>
      <c r="DN14" s="9">
        <v>5.0720000000000001</v>
      </c>
      <c r="DO14" s="9">
        <v>2.5059999999999998</v>
      </c>
      <c r="DP14" s="9">
        <v>2.5649999999999999</v>
      </c>
      <c r="DQ14" s="9">
        <v>9.8620000000000001</v>
      </c>
      <c r="DR14" s="9">
        <v>1.863</v>
      </c>
      <c r="DS14" s="9">
        <v>7.9989999999999997</v>
      </c>
      <c r="DT14" s="9">
        <v>4.2990000000000004</v>
      </c>
      <c r="DU14" s="9">
        <v>1.2969999999999999</v>
      </c>
      <c r="DV14" s="9">
        <v>3.0019999999999998</v>
      </c>
      <c r="DW14" s="9">
        <v>5.5629999999999997</v>
      </c>
      <c r="DX14" s="9">
        <v>0.56599999999999995</v>
      </c>
      <c r="DY14" s="9">
        <v>4.9969999999999999</v>
      </c>
      <c r="DZ14" s="9">
        <v>93.224000000000004</v>
      </c>
      <c r="EA14" s="9">
        <v>51.904000000000003</v>
      </c>
      <c r="EB14" s="9">
        <v>41.32</v>
      </c>
      <c r="EC14" s="9">
        <v>73.054000000000002</v>
      </c>
      <c r="ED14" s="9">
        <v>44.164999999999999</v>
      </c>
      <c r="EE14" s="9">
        <v>28.888999999999999</v>
      </c>
      <c r="EF14" s="9">
        <v>59.02</v>
      </c>
      <c r="EG14" s="9">
        <v>36.037999999999997</v>
      </c>
      <c r="EH14" s="9">
        <v>22.981999999999999</v>
      </c>
      <c r="EI14" s="9">
        <v>14.034000000000001</v>
      </c>
      <c r="EJ14" s="9">
        <v>8.1280000000000001</v>
      </c>
      <c r="EK14" s="9">
        <v>5.907</v>
      </c>
      <c r="EL14" s="9">
        <v>20.170000000000002</v>
      </c>
      <c r="EM14" s="9">
        <v>7.7389999999999999</v>
      </c>
      <c r="EN14" s="9">
        <v>12.430999999999999</v>
      </c>
      <c r="EO14" s="9">
        <v>20.170000000000002</v>
      </c>
      <c r="EP14" s="9">
        <v>7.7389999999999999</v>
      </c>
      <c r="EQ14" s="9">
        <v>12.430999999999999</v>
      </c>
      <c r="ER14" s="9">
        <v>46.518000000000001</v>
      </c>
      <c r="ES14" s="9">
        <v>26.748000000000001</v>
      </c>
      <c r="ET14" s="9">
        <v>19.768999999999998</v>
      </c>
      <c r="EU14" s="9">
        <v>34.128999999999998</v>
      </c>
      <c r="EV14" s="9">
        <v>22.225000000000001</v>
      </c>
      <c r="EW14" s="9">
        <v>11.903</v>
      </c>
      <c r="EX14" s="9">
        <v>29.167999999999999</v>
      </c>
      <c r="EY14" s="9">
        <v>18.295999999999999</v>
      </c>
      <c r="EZ14" s="9">
        <v>10.872</v>
      </c>
      <c r="FA14" s="9">
        <v>4.9610000000000003</v>
      </c>
      <c r="FB14" s="9">
        <v>3.93</v>
      </c>
      <c r="FC14" s="9">
        <v>1.0309999999999999</v>
      </c>
      <c r="FD14" s="9">
        <v>12.388999999999999</v>
      </c>
      <c r="FE14" s="9">
        <v>4.5229999999999997</v>
      </c>
      <c r="FF14" s="9">
        <v>7.8659999999999997</v>
      </c>
      <c r="FG14" s="9">
        <v>12.388999999999999</v>
      </c>
      <c r="FH14" s="9">
        <v>4.5229999999999997</v>
      </c>
      <c r="FI14" s="9">
        <v>7.8659999999999997</v>
      </c>
      <c r="FJ14" s="9">
        <v>35.582000000000001</v>
      </c>
      <c r="FK14" s="9">
        <v>19.576000000000001</v>
      </c>
      <c r="FL14" s="9">
        <v>16.006</v>
      </c>
      <c r="FM14" s="9">
        <v>17.091999999999999</v>
      </c>
      <c r="FN14" s="9">
        <v>8.7230000000000008</v>
      </c>
      <c r="FO14" s="9">
        <v>8.3699999999999992</v>
      </c>
      <c r="FP14" s="9">
        <v>11.906000000000001</v>
      </c>
      <c r="FQ14" s="9">
        <v>6.6879999999999997</v>
      </c>
      <c r="FR14" s="9">
        <v>5.218</v>
      </c>
      <c r="FS14" s="9">
        <v>3.7469999999999999</v>
      </c>
      <c r="FT14" s="9">
        <v>0.59599999999999997</v>
      </c>
      <c r="FU14" s="9">
        <v>3.1509999999999998</v>
      </c>
      <c r="FV14" s="9">
        <v>1.4390000000000001</v>
      </c>
      <c r="FW14" s="9">
        <v>1.4390000000000001</v>
      </c>
      <c r="FX14" s="9">
        <v>0</v>
      </c>
      <c r="FY14" s="9">
        <v>18.489999999999998</v>
      </c>
      <c r="FZ14" s="9">
        <v>10.853</v>
      </c>
      <c r="GA14" s="9">
        <v>7.6360000000000001</v>
      </c>
      <c r="GB14" s="9">
        <v>17.716999999999999</v>
      </c>
      <c r="GC14" s="9">
        <v>10.853</v>
      </c>
      <c r="GD14" s="9">
        <v>6.8630000000000004</v>
      </c>
      <c r="GE14" s="9">
        <v>0.77300000000000002</v>
      </c>
      <c r="GF14" s="9">
        <v>0</v>
      </c>
      <c r="GG14" s="9">
        <v>0.77300000000000002</v>
      </c>
      <c r="GH14" s="9">
        <v>4.3490000000000002</v>
      </c>
      <c r="GI14" s="9">
        <v>3.117</v>
      </c>
      <c r="GJ14" s="9">
        <v>1.232</v>
      </c>
      <c r="GK14" s="9">
        <v>2.0350000000000001</v>
      </c>
      <c r="GL14" s="9">
        <v>2.0350000000000001</v>
      </c>
      <c r="GM14" s="9">
        <v>0</v>
      </c>
      <c r="GN14" s="9">
        <v>0.59599999999999997</v>
      </c>
      <c r="GO14" s="9">
        <v>0.59599999999999997</v>
      </c>
      <c r="GP14" s="9">
        <v>0</v>
      </c>
      <c r="GQ14" s="9">
        <v>0</v>
      </c>
      <c r="GR14" s="9">
        <v>0</v>
      </c>
      <c r="GS14" s="9">
        <v>0</v>
      </c>
      <c r="GT14" s="9">
        <v>1.4390000000000001</v>
      </c>
      <c r="GU14" s="9">
        <v>1.4390000000000001</v>
      </c>
      <c r="GV14" s="9">
        <v>0</v>
      </c>
      <c r="GW14" s="9">
        <v>2.3140000000000001</v>
      </c>
      <c r="GX14" s="9">
        <v>1.081</v>
      </c>
      <c r="GY14" s="9">
        <v>1.232</v>
      </c>
      <c r="GZ14" s="9">
        <v>1.5409999999999999</v>
      </c>
      <c r="HA14" s="9">
        <v>1.081</v>
      </c>
      <c r="HB14" s="9">
        <v>0.45900000000000002</v>
      </c>
      <c r="HC14" s="9">
        <v>0.77300000000000002</v>
      </c>
      <c r="HD14" s="9">
        <v>0</v>
      </c>
      <c r="HE14" s="9">
        <v>0.77300000000000002</v>
      </c>
      <c r="HF14" s="9">
        <v>31.233000000000001</v>
      </c>
      <c r="HG14" s="9">
        <v>16.459</v>
      </c>
      <c r="HH14" s="9">
        <v>14.773999999999999</v>
      </c>
      <c r="HI14" s="9">
        <v>15.057</v>
      </c>
      <c r="HJ14" s="9">
        <v>6.6870000000000003</v>
      </c>
      <c r="HK14" s="9">
        <v>8.3699999999999992</v>
      </c>
      <c r="HL14" s="9">
        <v>11.31</v>
      </c>
      <c r="HM14" s="9">
        <v>6.0919999999999996</v>
      </c>
      <c r="HN14" s="9">
        <v>5.218</v>
      </c>
      <c r="HO14" s="9">
        <v>3.7469999999999999</v>
      </c>
      <c r="HP14" s="9">
        <v>0.59599999999999997</v>
      </c>
      <c r="HQ14" s="9">
        <v>3.1509999999999998</v>
      </c>
      <c r="HR14" s="9">
        <v>16.175999999999998</v>
      </c>
      <c r="HS14" s="9">
        <v>9.7720000000000002</v>
      </c>
      <c r="HT14" s="9">
        <v>6.4039999999999999</v>
      </c>
      <c r="HU14" s="9">
        <v>16.175999999999998</v>
      </c>
      <c r="HV14" s="9">
        <v>9.7720000000000002</v>
      </c>
      <c r="HW14" s="9">
        <v>6.4039999999999999</v>
      </c>
      <c r="HX14" s="9">
        <v>150.261</v>
      </c>
      <c r="HY14" s="9">
        <v>75.558999999999997</v>
      </c>
      <c r="HZ14" s="9">
        <v>74.701999999999998</v>
      </c>
      <c r="IA14" s="9">
        <v>100.268</v>
      </c>
      <c r="IB14" s="9">
        <v>55.795000000000002</v>
      </c>
      <c r="IC14" s="9">
        <v>44.472999999999999</v>
      </c>
      <c r="ID14" s="9">
        <v>72.33</v>
      </c>
      <c r="IE14" s="9">
        <v>40.167999999999999</v>
      </c>
      <c r="IF14" s="9">
        <v>32.161999999999999</v>
      </c>
      <c r="IG14" s="9">
        <v>21.841000000000001</v>
      </c>
      <c r="IH14" s="9">
        <v>12.095000000000001</v>
      </c>
      <c r="II14" s="9">
        <v>9.7460000000000004</v>
      </c>
      <c r="IJ14" s="9">
        <v>6.0979999999999999</v>
      </c>
      <c r="IK14" s="9">
        <v>3.532</v>
      </c>
      <c r="IL14" s="9">
        <v>2.5649999999999999</v>
      </c>
      <c r="IM14" s="9">
        <v>49.993000000000002</v>
      </c>
      <c r="IN14" s="9">
        <v>19.763999999999999</v>
      </c>
      <c r="IO14" s="9">
        <v>30.228999999999999</v>
      </c>
      <c r="IP14" s="9">
        <v>43.656999999999996</v>
      </c>
      <c r="IQ14" s="9">
        <v>19.198</v>
      </c>
    </row>
    <row r="15" spans="1:251">
      <c r="A15" s="10">
        <v>43497</v>
      </c>
      <c r="B15" s="9">
        <v>20.285</v>
      </c>
      <c r="C15" s="9">
        <v>41.540999999999997</v>
      </c>
      <c r="D15" s="9">
        <v>56.814999999999998</v>
      </c>
      <c r="E15" s="9">
        <v>19.751999999999999</v>
      </c>
      <c r="F15" s="9">
        <v>37.063000000000002</v>
      </c>
      <c r="G15" s="9">
        <v>5.0110000000000001</v>
      </c>
      <c r="H15" s="9">
        <v>0.53300000000000003</v>
      </c>
      <c r="I15" s="9">
        <v>4.4779999999999998</v>
      </c>
      <c r="J15" s="9">
        <v>154.31299999999999</v>
      </c>
      <c r="K15" s="9">
        <v>82.096000000000004</v>
      </c>
      <c r="L15" s="9">
        <v>72.216999999999999</v>
      </c>
      <c r="M15" s="9">
        <v>105.327</v>
      </c>
      <c r="N15" s="9">
        <v>67.650000000000006</v>
      </c>
      <c r="O15" s="9">
        <v>37.677</v>
      </c>
      <c r="P15" s="9">
        <v>81.233000000000004</v>
      </c>
      <c r="Q15" s="9">
        <v>50.732999999999997</v>
      </c>
      <c r="R15" s="9">
        <v>30.498999999999999</v>
      </c>
      <c r="S15" s="9">
        <v>22.353000000000002</v>
      </c>
      <c r="T15" s="9">
        <v>16.317</v>
      </c>
      <c r="U15" s="9">
        <v>6.0359999999999996</v>
      </c>
      <c r="V15" s="9">
        <v>1.742</v>
      </c>
      <c r="W15" s="9">
        <v>0.6</v>
      </c>
      <c r="X15" s="9">
        <v>1.1419999999999999</v>
      </c>
      <c r="Y15" s="9">
        <v>48.984999999999999</v>
      </c>
      <c r="Z15" s="9">
        <v>14.446</v>
      </c>
      <c r="AA15" s="9">
        <v>34.54</v>
      </c>
      <c r="AB15" s="9">
        <v>47.441000000000003</v>
      </c>
      <c r="AC15" s="9">
        <v>14.446</v>
      </c>
      <c r="AD15" s="9">
        <v>32.994999999999997</v>
      </c>
      <c r="AE15" s="9">
        <v>1.544</v>
      </c>
      <c r="AF15" s="9">
        <v>0</v>
      </c>
      <c r="AG15" s="9">
        <v>1.544</v>
      </c>
      <c r="AH15" s="9">
        <v>27.03</v>
      </c>
      <c r="AI15" s="9">
        <v>15.555999999999999</v>
      </c>
      <c r="AJ15" s="9">
        <v>11.475</v>
      </c>
      <c r="AK15" s="9">
        <v>14.731999999999999</v>
      </c>
      <c r="AL15" s="9">
        <v>9.7170000000000005</v>
      </c>
      <c r="AM15" s="9">
        <v>5.016</v>
      </c>
      <c r="AN15" s="9">
        <v>7.96</v>
      </c>
      <c r="AO15" s="9">
        <v>4.29</v>
      </c>
      <c r="AP15" s="9">
        <v>3.669</v>
      </c>
      <c r="AQ15" s="9">
        <v>3.2930000000000001</v>
      </c>
      <c r="AR15" s="9">
        <v>1.9470000000000001</v>
      </c>
      <c r="AS15" s="9">
        <v>1.3460000000000001</v>
      </c>
      <c r="AT15" s="9">
        <v>3.4790000000000001</v>
      </c>
      <c r="AU15" s="9">
        <v>3.4790000000000001</v>
      </c>
      <c r="AV15" s="9">
        <v>0</v>
      </c>
      <c r="AW15" s="9">
        <v>12.298</v>
      </c>
      <c r="AX15" s="9">
        <v>5.8390000000000004</v>
      </c>
      <c r="AY15" s="9">
        <v>6.4589999999999996</v>
      </c>
      <c r="AZ15" s="9">
        <v>9.3740000000000006</v>
      </c>
      <c r="BA15" s="9">
        <v>5.306</v>
      </c>
      <c r="BB15" s="9">
        <v>4.0679999999999996</v>
      </c>
      <c r="BC15" s="9">
        <v>2.9239999999999999</v>
      </c>
      <c r="BD15" s="9">
        <v>0.53300000000000003</v>
      </c>
      <c r="BE15" s="9">
        <v>2.391</v>
      </c>
      <c r="BF15" s="9">
        <v>4.5339999999999998</v>
      </c>
      <c r="BG15" s="9">
        <v>2.383</v>
      </c>
      <c r="BH15" s="9">
        <v>2.1509999999999998</v>
      </c>
      <c r="BI15" s="9">
        <v>3.9910000000000001</v>
      </c>
      <c r="BJ15" s="9">
        <v>2.383</v>
      </c>
      <c r="BK15" s="9">
        <v>1.609</v>
      </c>
      <c r="BL15" s="9">
        <v>2.0699999999999998</v>
      </c>
      <c r="BM15" s="9">
        <v>1.1830000000000001</v>
      </c>
      <c r="BN15" s="9">
        <v>0.88700000000000001</v>
      </c>
      <c r="BO15" s="9">
        <v>1.3149999999999999</v>
      </c>
      <c r="BP15" s="9">
        <v>0.59299999999999997</v>
      </c>
      <c r="BQ15" s="9">
        <v>0.72199999999999998</v>
      </c>
      <c r="BR15" s="9">
        <v>0.60599999999999998</v>
      </c>
      <c r="BS15" s="9">
        <v>0.60599999999999998</v>
      </c>
      <c r="BT15" s="9">
        <v>0</v>
      </c>
      <c r="BU15" s="9">
        <v>0.54300000000000004</v>
      </c>
      <c r="BV15" s="9">
        <v>0</v>
      </c>
      <c r="BW15" s="9">
        <v>0.54300000000000004</v>
      </c>
      <c r="BX15" s="9">
        <v>0</v>
      </c>
      <c r="BY15" s="9">
        <v>0</v>
      </c>
      <c r="BZ15" s="9">
        <v>0</v>
      </c>
      <c r="CA15" s="9">
        <v>0.54300000000000004</v>
      </c>
      <c r="CB15" s="9">
        <v>0</v>
      </c>
      <c r="CC15" s="9">
        <v>0.54300000000000004</v>
      </c>
      <c r="CD15" s="9">
        <v>151.29</v>
      </c>
      <c r="CE15" s="9">
        <v>82.012</v>
      </c>
      <c r="CF15" s="9">
        <v>69.278999999999996</v>
      </c>
      <c r="CG15" s="9">
        <v>108.738</v>
      </c>
      <c r="CH15" s="9">
        <v>72.692999999999998</v>
      </c>
      <c r="CI15" s="9">
        <v>36.043999999999997</v>
      </c>
      <c r="CJ15" s="9">
        <v>78.116</v>
      </c>
      <c r="CK15" s="9">
        <v>50.305</v>
      </c>
      <c r="CL15" s="9">
        <v>27.811</v>
      </c>
      <c r="CM15" s="9">
        <v>24.794</v>
      </c>
      <c r="CN15" s="9">
        <v>17.702000000000002</v>
      </c>
      <c r="CO15" s="9">
        <v>7.0919999999999996</v>
      </c>
      <c r="CP15" s="9">
        <v>5.827</v>
      </c>
      <c r="CQ15" s="9">
        <v>4.6849999999999996</v>
      </c>
      <c r="CR15" s="9">
        <v>1.1419999999999999</v>
      </c>
      <c r="CS15" s="9">
        <v>42.552999999999997</v>
      </c>
      <c r="CT15" s="9">
        <v>9.3179999999999996</v>
      </c>
      <c r="CU15" s="9">
        <v>33.234000000000002</v>
      </c>
      <c r="CV15" s="9">
        <v>38.003</v>
      </c>
      <c r="CW15" s="9">
        <v>8.7850000000000001</v>
      </c>
      <c r="CX15" s="9">
        <v>29.218</v>
      </c>
      <c r="CY15" s="9">
        <v>4.5490000000000004</v>
      </c>
      <c r="CZ15" s="9">
        <v>0.53300000000000003</v>
      </c>
      <c r="DA15" s="9">
        <v>4.016</v>
      </c>
      <c r="DB15" s="9">
        <v>25.445</v>
      </c>
      <c r="DC15" s="9">
        <v>14.233000000000001</v>
      </c>
      <c r="DD15" s="9">
        <v>11.212</v>
      </c>
      <c r="DE15" s="9">
        <v>16.434999999999999</v>
      </c>
      <c r="DF15" s="9">
        <v>12.04</v>
      </c>
      <c r="DG15" s="9">
        <v>4.3949999999999996</v>
      </c>
      <c r="DH15" s="9">
        <v>7.0049999999999999</v>
      </c>
      <c r="DI15" s="9">
        <v>4.1920000000000002</v>
      </c>
      <c r="DJ15" s="9">
        <v>2.8119999999999998</v>
      </c>
      <c r="DK15" s="9">
        <v>3.6030000000000002</v>
      </c>
      <c r="DL15" s="9">
        <v>3.1619999999999999</v>
      </c>
      <c r="DM15" s="9">
        <v>0.441</v>
      </c>
      <c r="DN15" s="9">
        <v>5.827</v>
      </c>
      <c r="DO15" s="9">
        <v>4.6849999999999996</v>
      </c>
      <c r="DP15" s="9">
        <v>1.1419999999999999</v>
      </c>
      <c r="DQ15" s="9">
        <v>9.01</v>
      </c>
      <c r="DR15" s="9">
        <v>2.194</v>
      </c>
      <c r="DS15" s="9">
        <v>6.8170000000000002</v>
      </c>
      <c r="DT15" s="9">
        <v>4.4610000000000003</v>
      </c>
      <c r="DU15" s="9">
        <v>1.661</v>
      </c>
      <c r="DV15" s="9">
        <v>2.8010000000000002</v>
      </c>
      <c r="DW15" s="9">
        <v>4.5490000000000004</v>
      </c>
      <c r="DX15" s="9">
        <v>0.53300000000000003</v>
      </c>
      <c r="DY15" s="9">
        <v>4.016</v>
      </c>
      <c r="DZ15" s="9">
        <v>98.510999999999996</v>
      </c>
      <c r="EA15" s="9">
        <v>53.45</v>
      </c>
      <c r="EB15" s="9">
        <v>45.061</v>
      </c>
      <c r="EC15" s="9">
        <v>72.366</v>
      </c>
      <c r="ED15" s="9">
        <v>47.573</v>
      </c>
      <c r="EE15" s="9">
        <v>24.792999999999999</v>
      </c>
      <c r="EF15" s="9">
        <v>53.374000000000002</v>
      </c>
      <c r="EG15" s="9">
        <v>34.259</v>
      </c>
      <c r="EH15" s="9">
        <v>19.114999999999998</v>
      </c>
      <c r="EI15" s="9">
        <v>18.992000000000001</v>
      </c>
      <c r="EJ15" s="9">
        <v>13.314</v>
      </c>
      <c r="EK15" s="9">
        <v>5.6779999999999999</v>
      </c>
      <c r="EL15" s="9">
        <v>26.146000000000001</v>
      </c>
      <c r="EM15" s="9">
        <v>5.8769999999999998</v>
      </c>
      <c r="EN15" s="9">
        <v>20.268999999999998</v>
      </c>
      <c r="EO15" s="9">
        <v>26.146000000000001</v>
      </c>
      <c r="EP15" s="9">
        <v>5.8769999999999998</v>
      </c>
      <c r="EQ15" s="9">
        <v>20.268999999999998</v>
      </c>
      <c r="ER15" s="9">
        <v>27.334</v>
      </c>
      <c r="ES15" s="9">
        <v>14.327999999999999</v>
      </c>
      <c r="ET15" s="9">
        <v>13.005000000000001</v>
      </c>
      <c r="EU15" s="9">
        <v>19.937000000000001</v>
      </c>
      <c r="EV15" s="9">
        <v>13.081</v>
      </c>
      <c r="EW15" s="9">
        <v>6.8559999999999999</v>
      </c>
      <c r="EX15" s="9">
        <v>17.738</v>
      </c>
      <c r="EY15" s="9">
        <v>11.853999999999999</v>
      </c>
      <c r="EZ15" s="9">
        <v>5.8840000000000003</v>
      </c>
      <c r="FA15" s="9">
        <v>2.2000000000000002</v>
      </c>
      <c r="FB15" s="9">
        <v>1.2270000000000001</v>
      </c>
      <c r="FC15" s="9">
        <v>0.97299999999999998</v>
      </c>
      <c r="FD15" s="9">
        <v>7.3959999999999999</v>
      </c>
      <c r="FE15" s="9">
        <v>1.248</v>
      </c>
      <c r="FF15" s="9">
        <v>6.149</v>
      </c>
      <c r="FG15" s="9">
        <v>7.3959999999999999</v>
      </c>
      <c r="FH15" s="9">
        <v>1.248</v>
      </c>
      <c r="FI15" s="9">
        <v>6.149</v>
      </c>
      <c r="FJ15" s="9">
        <v>34.585999999999999</v>
      </c>
      <c r="FK15" s="9">
        <v>18.021999999999998</v>
      </c>
      <c r="FL15" s="9">
        <v>16.564</v>
      </c>
      <c r="FM15" s="9">
        <v>15.313000000000001</v>
      </c>
      <c r="FN15" s="9">
        <v>7.056</v>
      </c>
      <c r="FO15" s="9">
        <v>8.2569999999999997</v>
      </c>
      <c r="FP15" s="9">
        <v>13.147</v>
      </c>
      <c r="FQ15" s="9">
        <v>5.9020000000000001</v>
      </c>
      <c r="FR15" s="9">
        <v>7.2450000000000001</v>
      </c>
      <c r="FS15" s="9">
        <v>2.1659999999999999</v>
      </c>
      <c r="FT15" s="9">
        <v>1.1539999999999999</v>
      </c>
      <c r="FU15" s="9">
        <v>1.012</v>
      </c>
      <c r="FV15" s="9">
        <v>0</v>
      </c>
      <c r="FW15" s="9">
        <v>0</v>
      </c>
      <c r="FX15" s="9">
        <v>0</v>
      </c>
      <c r="FY15" s="9">
        <v>19.274000000000001</v>
      </c>
      <c r="FZ15" s="9">
        <v>10.967000000000001</v>
      </c>
      <c r="GA15" s="9">
        <v>8.3070000000000004</v>
      </c>
      <c r="GB15" s="9">
        <v>18.812000000000001</v>
      </c>
      <c r="GC15" s="9">
        <v>10.967000000000001</v>
      </c>
      <c r="GD15" s="9">
        <v>7.8449999999999998</v>
      </c>
      <c r="GE15" s="9">
        <v>0.46200000000000002</v>
      </c>
      <c r="GF15" s="9">
        <v>0</v>
      </c>
      <c r="GG15" s="9">
        <v>0.46200000000000002</v>
      </c>
      <c r="GH15" s="9">
        <v>2.7389999999999999</v>
      </c>
      <c r="GI15" s="9">
        <v>2.0070000000000001</v>
      </c>
      <c r="GJ15" s="9">
        <v>0.73099999999999998</v>
      </c>
      <c r="GK15" s="9">
        <v>0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2.7389999999999999</v>
      </c>
      <c r="GX15" s="9">
        <v>2.0070000000000001</v>
      </c>
      <c r="GY15" s="9">
        <v>0.73099999999999998</v>
      </c>
      <c r="GZ15" s="9">
        <v>2.2770000000000001</v>
      </c>
      <c r="HA15" s="9">
        <v>2.0070000000000001</v>
      </c>
      <c r="HB15" s="9">
        <v>0.27</v>
      </c>
      <c r="HC15" s="9">
        <v>0.46200000000000002</v>
      </c>
      <c r="HD15" s="9">
        <v>0</v>
      </c>
      <c r="HE15" s="9">
        <v>0.46200000000000002</v>
      </c>
      <c r="HF15" s="9">
        <v>31.847000000000001</v>
      </c>
      <c r="HG15" s="9">
        <v>16.015000000000001</v>
      </c>
      <c r="HH15" s="9">
        <v>15.833</v>
      </c>
      <c r="HI15" s="9">
        <v>15.313000000000001</v>
      </c>
      <c r="HJ15" s="9">
        <v>7.056</v>
      </c>
      <c r="HK15" s="9">
        <v>8.2569999999999997</v>
      </c>
      <c r="HL15" s="9">
        <v>13.147</v>
      </c>
      <c r="HM15" s="9">
        <v>5.9020000000000001</v>
      </c>
      <c r="HN15" s="9">
        <v>7.2450000000000001</v>
      </c>
      <c r="HO15" s="9">
        <v>2.1659999999999999</v>
      </c>
      <c r="HP15" s="9">
        <v>1.1539999999999999</v>
      </c>
      <c r="HQ15" s="9">
        <v>1.012</v>
      </c>
      <c r="HR15" s="9">
        <v>16.535</v>
      </c>
      <c r="HS15" s="9">
        <v>8.9589999999999996</v>
      </c>
      <c r="HT15" s="9">
        <v>7.5750000000000002</v>
      </c>
      <c r="HU15" s="9">
        <v>16.535</v>
      </c>
      <c r="HV15" s="9">
        <v>8.9589999999999996</v>
      </c>
      <c r="HW15" s="9">
        <v>7.5750000000000002</v>
      </c>
      <c r="HX15" s="9">
        <v>141.61000000000001</v>
      </c>
      <c r="HY15" s="9">
        <v>77.305000000000007</v>
      </c>
      <c r="HZ15" s="9">
        <v>64.305000000000007</v>
      </c>
      <c r="IA15" s="9">
        <v>89.673000000000002</v>
      </c>
      <c r="IB15" s="9">
        <v>59.25</v>
      </c>
      <c r="IC15" s="9">
        <v>30.422999999999998</v>
      </c>
      <c r="ID15" s="9">
        <v>60.091999999999999</v>
      </c>
      <c r="IE15" s="9">
        <v>36.963000000000001</v>
      </c>
      <c r="IF15" s="9">
        <v>23.13</v>
      </c>
      <c r="IG15" s="9">
        <v>24.861999999999998</v>
      </c>
      <c r="IH15" s="9">
        <v>18.247</v>
      </c>
      <c r="II15" s="9">
        <v>6.6150000000000002</v>
      </c>
      <c r="IJ15" s="9">
        <v>4.7190000000000003</v>
      </c>
      <c r="IK15" s="9">
        <v>4.04</v>
      </c>
      <c r="IL15" s="9">
        <v>0.67900000000000005</v>
      </c>
      <c r="IM15" s="9">
        <v>51.936999999999998</v>
      </c>
      <c r="IN15" s="9">
        <v>18.055</v>
      </c>
      <c r="IO15" s="9">
        <v>33.881999999999998</v>
      </c>
      <c r="IP15" s="9">
        <v>46.926000000000002</v>
      </c>
      <c r="IQ15" s="9">
        <v>17.521999999999998</v>
      </c>
    </row>
    <row r="16" spans="1:251">
      <c r="A16" s="10">
        <v>43862</v>
      </c>
      <c r="B16" s="9">
        <v>21.831</v>
      </c>
      <c r="C16" s="9">
        <v>38.457000000000001</v>
      </c>
      <c r="D16" s="9">
        <v>53.841000000000001</v>
      </c>
      <c r="E16" s="9">
        <v>20.512</v>
      </c>
      <c r="F16" s="9">
        <v>33.33</v>
      </c>
      <c r="G16" s="9">
        <v>6.4470000000000001</v>
      </c>
      <c r="H16" s="9">
        <v>1.32</v>
      </c>
      <c r="I16" s="9">
        <v>5.1269999999999998</v>
      </c>
      <c r="J16" s="9">
        <v>165.08099999999999</v>
      </c>
      <c r="K16" s="9">
        <v>90.635000000000005</v>
      </c>
      <c r="L16" s="9">
        <v>74.445999999999998</v>
      </c>
      <c r="M16" s="9">
        <v>115.367</v>
      </c>
      <c r="N16" s="9">
        <v>71.584000000000003</v>
      </c>
      <c r="O16" s="9">
        <v>43.783000000000001</v>
      </c>
      <c r="P16" s="9">
        <v>92.281000000000006</v>
      </c>
      <c r="Q16" s="9">
        <v>56.091000000000001</v>
      </c>
      <c r="R16" s="9">
        <v>36.19</v>
      </c>
      <c r="S16" s="9">
        <v>22.355</v>
      </c>
      <c r="T16" s="9">
        <v>15.493</v>
      </c>
      <c r="U16" s="9">
        <v>6.8620000000000001</v>
      </c>
      <c r="V16" s="9">
        <v>0.73099999999999998</v>
      </c>
      <c r="W16" s="9">
        <v>0</v>
      </c>
      <c r="X16" s="9">
        <v>0.73099999999999998</v>
      </c>
      <c r="Y16" s="9">
        <v>49.713999999999999</v>
      </c>
      <c r="Z16" s="9">
        <v>19.050999999999998</v>
      </c>
      <c r="AA16" s="9">
        <v>30.663</v>
      </c>
      <c r="AB16" s="9">
        <v>46.701999999999998</v>
      </c>
      <c r="AC16" s="9">
        <v>19.050999999999998</v>
      </c>
      <c r="AD16" s="9">
        <v>27.651</v>
      </c>
      <c r="AE16" s="9">
        <v>3.012</v>
      </c>
      <c r="AF16" s="9">
        <v>0</v>
      </c>
      <c r="AG16" s="9">
        <v>3.012</v>
      </c>
      <c r="AH16" s="9">
        <v>30.475999999999999</v>
      </c>
      <c r="AI16" s="9">
        <v>13.535</v>
      </c>
      <c r="AJ16" s="9">
        <v>16.940999999999999</v>
      </c>
      <c r="AK16" s="9">
        <v>20.515000000000001</v>
      </c>
      <c r="AL16" s="9">
        <v>10.754</v>
      </c>
      <c r="AM16" s="9">
        <v>9.7609999999999992</v>
      </c>
      <c r="AN16" s="9">
        <v>13.65</v>
      </c>
      <c r="AO16" s="9">
        <v>6.43</v>
      </c>
      <c r="AP16" s="9">
        <v>7.22</v>
      </c>
      <c r="AQ16" s="9">
        <v>4.883</v>
      </c>
      <c r="AR16" s="9">
        <v>3.0760000000000001</v>
      </c>
      <c r="AS16" s="9">
        <v>1.8069999999999999</v>
      </c>
      <c r="AT16" s="9">
        <v>1.982</v>
      </c>
      <c r="AU16" s="9">
        <v>1.248</v>
      </c>
      <c r="AV16" s="9">
        <v>0.73399999999999999</v>
      </c>
      <c r="AW16" s="9">
        <v>9.9610000000000003</v>
      </c>
      <c r="AX16" s="9">
        <v>2.7810000000000001</v>
      </c>
      <c r="AY16" s="9">
        <v>7.181</v>
      </c>
      <c r="AZ16" s="9">
        <v>6.9539999999999997</v>
      </c>
      <c r="BA16" s="9">
        <v>1.4610000000000001</v>
      </c>
      <c r="BB16" s="9">
        <v>5.4930000000000003</v>
      </c>
      <c r="BC16" s="9">
        <v>3.0070000000000001</v>
      </c>
      <c r="BD16" s="9">
        <v>1.32</v>
      </c>
      <c r="BE16" s="9">
        <v>1.6870000000000001</v>
      </c>
      <c r="BF16" s="9">
        <v>5.2679999999999998</v>
      </c>
      <c r="BG16" s="9">
        <v>3.012</v>
      </c>
      <c r="BH16" s="9">
        <v>2.2559999999999998</v>
      </c>
      <c r="BI16" s="9">
        <v>4.6550000000000002</v>
      </c>
      <c r="BJ16" s="9">
        <v>3.012</v>
      </c>
      <c r="BK16" s="9">
        <v>1.643</v>
      </c>
      <c r="BL16" s="9">
        <v>1.6240000000000001</v>
      </c>
      <c r="BM16" s="9">
        <v>1.321</v>
      </c>
      <c r="BN16" s="9">
        <v>0.30299999999999999</v>
      </c>
      <c r="BO16" s="9">
        <v>1.3380000000000001</v>
      </c>
      <c r="BP16" s="9">
        <v>0.68600000000000005</v>
      </c>
      <c r="BQ16" s="9">
        <v>0.65100000000000002</v>
      </c>
      <c r="BR16" s="9">
        <v>1.694</v>
      </c>
      <c r="BS16" s="9">
        <v>1.0049999999999999</v>
      </c>
      <c r="BT16" s="9">
        <v>0.68899999999999995</v>
      </c>
      <c r="BU16" s="9">
        <v>0.61299999999999999</v>
      </c>
      <c r="BV16" s="9">
        <v>0</v>
      </c>
      <c r="BW16" s="9">
        <v>0.61299999999999999</v>
      </c>
      <c r="BX16" s="9">
        <v>0.185</v>
      </c>
      <c r="BY16" s="9">
        <v>0</v>
      </c>
      <c r="BZ16" s="9">
        <v>0.185</v>
      </c>
      <c r="CA16" s="9">
        <v>0.42799999999999999</v>
      </c>
      <c r="CB16" s="9">
        <v>0</v>
      </c>
      <c r="CC16" s="9">
        <v>0.42799999999999999</v>
      </c>
      <c r="CD16" s="9">
        <v>164.10499999999999</v>
      </c>
      <c r="CE16" s="9">
        <v>89.998999999999995</v>
      </c>
      <c r="CF16" s="9">
        <v>74.106999999999999</v>
      </c>
      <c r="CG16" s="9">
        <v>122.889</v>
      </c>
      <c r="CH16" s="9">
        <v>76.340999999999994</v>
      </c>
      <c r="CI16" s="9">
        <v>46.548000000000002</v>
      </c>
      <c r="CJ16" s="9">
        <v>91.960999999999999</v>
      </c>
      <c r="CK16" s="9">
        <v>55.991</v>
      </c>
      <c r="CL16" s="9">
        <v>35.97</v>
      </c>
      <c r="CM16" s="9">
        <v>26.521000000000001</v>
      </c>
      <c r="CN16" s="9">
        <v>18.097999999999999</v>
      </c>
      <c r="CO16" s="9">
        <v>8.4239999999999995</v>
      </c>
      <c r="CP16" s="9">
        <v>4.4059999999999997</v>
      </c>
      <c r="CQ16" s="9">
        <v>2.2530000000000001</v>
      </c>
      <c r="CR16" s="9">
        <v>2.1539999999999999</v>
      </c>
      <c r="CS16" s="9">
        <v>41.216000000000001</v>
      </c>
      <c r="CT16" s="9">
        <v>13.657</v>
      </c>
      <c r="CU16" s="9">
        <v>27.559000000000001</v>
      </c>
      <c r="CV16" s="9">
        <v>35.469000000000001</v>
      </c>
      <c r="CW16" s="9">
        <v>12.337</v>
      </c>
      <c r="CX16" s="9">
        <v>23.131</v>
      </c>
      <c r="CY16" s="9">
        <v>5.7480000000000002</v>
      </c>
      <c r="CZ16" s="9">
        <v>1.32</v>
      </c>
      <c r="DA16" s="9">
        <v>4.4279999999999999</v>
      </c>
      <c r="DB16" s="9">
        <v>28.491</v>
      </c>
      <c r="DC16" s="9">
        <v>13.177</v>
      </c>
      <c r="DD16" s="9">
        <v>15.315</v>
      </c>
      <c r="DE16" s="9">
        <v>17.693000000000001</v>
      </c>
      <c r="DF16" s="9">
        <v>10.75</v>
      </c>
      <c r="DG16" s="9">
        <v>6.9429999999999996</v>
      </c>
      <c r="DH16" s="9">
        <v>10.448</v>
      </c>
      <c r="DI16" s="9">
        <v>6.2510000000000003</v>
      </c>
      <c r="DJ16" s="9">
        <v>4.1970000000000001</v>
      </c>
      <c r="DK16" s="9">
        <v>2.8380000000000001</v>
      </c>
      <c r="DL16" s="9">
        <v>2.246</v>
      </c>
      <c r="DM16" s="9">
        <v>0.59199999999999997</v>
      </c>
      <c r="DN16" s="9">
        <v>4.4059999999999997</v>
      </c>
      <c r="DO16" s="9">
        <v>2.2530000000000001</v>
      </c>
      <c r="DP16" s="9">
        <v>2.1539999999999999</v>
      </c>
      <c r="DQ16" s="9">
        <v>10.798999999999999</v>
      </c>
      <c r="DR16" s="9">
        <v>2.427</v>
      </c>
      <c r="DS16" s="9">
        <v>8.3710000000000004</v>
      </c>
      <c r="DT16" s="9">
        <v>5.0510000000000002</v>
      </c>
      <c r="DU16" s="9">
        <v>1.1080000000000001</v>
      </c>
      <c r="DV16" s="9">
        <v>3.944</v>
      </c>
      <c r="DW16" s="9">
        <v>5.7480000000000002</v>
      </c>
      <c r="DX16" s="9">
        <v>1.32</v>
      </c>
      <c r="DY16" s="9">
        <v>4.4279999999999999</v>
      </c>
      <c r="DZ16" s="9">
        <v>101.283</v>
      </c>
      <c r="EA16" s="9">
        <v>59.35</v>
      </c>
      <c r="EB16" s="9">
        <v>41.933</v>
      </c>
      <c r="EC16" s="9">
        <v>77.992000000000004</v>
      </c>
      <c r="ED16" s="9">
        <v>49.938000000000002</v>
      </c>
      <c r="EE16" s="9">
        <v>28.053999999999998</v>
      </c>
      <c r="EF16" s="9">
        <v>58.31</v>
      </c>
      <c r="EG16" s="9">
        <v>36.942</v>
      </c>
      <c r="EH16" s="9">
        <v>21.369</v>
      </c>
      <c r="EI16" s="9">
        <v>19.681000000000001</v>
      </c>
      <c r="EJ16" s="9">
        <v>12.996</v>
      </c>
      <c r="EK16" s="9">
        <v>6.6849999999999996</v>
      </c>
      <c r="EL16" s="9">
        <v>23.291</v>
      </c>
      <c r="EM16" s="9">
        <v>9.4120000000000008</v>
      </c>
      <c r="EN16" s="9">
        <v>13.879</v>
      </c>
      <c r="EO16" s="9">
        <v>23.291</v>
      </c>
      <c r="EP16" s="9">
        <v>9.4120000000000008</v>
      </c>
      <c r="EQ16" s="9">
        <v>13.879</v>
      </c>
      <c r="ER16" s="9">
        <v>34.331000000000003</v>
      </c>
      <c r="ES16" s="9">
        <v>17.472000000000001</v>
      </c>
      <c r="ET16" s="9">
        <v>16.859000000000002</v>
      </c>
      <c r="EU16" s="9">
        <v>27.204999999999998</v>
      </c>
      <c r="EV16" s="9">
        <v>15.654</v>
      </c>
      <c r="EW16" s="9">
        <v>11.551</v>
      </c>
      <c r="EX16" s="9">
        <v>23.202999999999999</v>
      </c>
      <c r="EY16" s="9">
        <v>12.798999999999999</v>
      </c>
      <c r="EZ16" s="9">
        <v>10.404</v>
      </c>
      <c r="FA16" s="9">
        <v>4.0019999999999998</v>
      </c>
      <c r="FB16" s="9">
        <v>2.8559999999999999</v>
      </c>
      <c r="FC16" s="9">
        <v>1.1459999999999999</v>
      </c>
      <c r="FD16" s="9">
        <v>7.1260000000000003</v>
      </c>
      <c r="FE16" s="9">
        <v>1.8180000000000001</v>
      </c>
      <c r="FF16" s="9">
        <v>5.3079999999999998</v>
      </c>
      <c r="FG16" s="9">
        <v>7.1260000000000003</v>
      </c>
      <c r="FH16" s="9">
        <v>1.8180000000000001</v>
      </c>
      <c r="FI16" s="9">
        <v>5.3079999999999998</v>
      </c>
      <c r="FJ16" s="9">
        <v>36.72</v>
      </c>
      <c r="FK16" s="9">
        <v>17.184000000000001</v>
      </c>
      <c r="FL16" s="9">
        <v>19.536000000000001</v>
      </c>
      <c r="FM16" s="9">
        <v>17.648</v>
      </c>
      <c r="FN16" s="9">
        <v>9.0090000000000003</v>
      </c>
      <c r="FO16" s="9">
        <v>8.6389999999999993</v>
      </c>
      <c r="FP16" s="9">
        <v>15.593999999999999</v>
      </c>
      <c r="FQ16" s="9">
        <v>7.851</v>
      </c>
      <c r="FR16" s="9">
        <v>7.7430000000000003</v>
      </c>
      <c r="FS16" s="9">
        <v>2.0539999999999998</v>
      </c>
      <c r="FT16" s="9">
        <v>1.1579999999999999</v>
      </c>
      <c r="FU16" s="9">
        <v>0.89600000000000002</v>
      </c>
      <c r="FV16" s="9">
        <v>0</v>
      </c>
      <c r="FW16" s="9">
        <v>0</v>
      </c>
      <c r="FX16" s="9">
        <v>0</v>
      </c>
      <c r="FY16" s="9">
        <v>19.071999999999999</v>
      </c>
      <c r="FZ16" s="9">
        <v>8.1739999999999995</v>
      </c>
      <c r="GA16" s="9">
        <v>10.897</v>
      </c>
      <c r="GB16" s="9">
        <v>18.372</v>
      </c>
      <c r="GC16" s="9">
        <v>8.1739999999999995</v>
      </c>
      <c r="GD16" s="9">
        <v>10.198</v>
      </c>
      <c r="GE16" s="9">
        <v>0.69899999999999995</v>
      </c>
      <c r="GF16" s="9">
        <v>0</v>
      </c>
      <c r="GG16" s="9">
        <v>0.69899999999999995</v>
      </c>
      <c r="GH16" s="9">
        <v>3.8540000000000001</v>
      </c>
      <c r="GI16" s="9">
        <v>2.1789999999999998</v>
      </c>
      <c r="GJ16" s="9">
        <v>1.6759999999999999</v>
      </c>
      <c r="GK16" s="9">
        <v>1.5640000000000001</v>
      </c>
      <c r="GL16" s="9">
        <v>1.2609999999999999</v>
      </c>
      <c r="GM16" s="9">
        <v>0.30299999999999999</v>
      </c>
      <c r="GN16" s="9">
        <v>1.5640000000000001</v>
      </c>
      <c r="GO16" s="9">
        <v>1.2609999999999999</v>
      </c>
      <c r="GP16" s="9">
        <v>0.30299999999999999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2.29</v>
      </c>
      <c r="GX16" s="9">
        <v>0.91700000000000004</v>
      </c>
      <c r="GY16" s="9">
        <v>1.373</v>
      </c>
      <c r="GZ16" s="9">
        <v>1.591</v>
      </c>
      <c r="HA16" s="9">
        <v>0.91700000000000004</v>
      </c>
      <c r="HB16" s="9">
        <v>0.67400000000000004</v>
      </c>
      <c r="HC16" s="9">
        <v>0.69899999999999995</v>
      </c>
      <c r="HD16" s="9">
        <v>0</v>
      </c>
      <c r="HE16" s="9">
        <v>0.69899999999999995</v>
      </c>
      <c r="HF16" s="9">
        <v>32.866</v>
      </c>
      <c r="HG16" s="9">
        <v>15.005000000000001</v>
      </c>
      <c r="HH16" s="9">
        <v>17.861000000000001</v>
      </c>
      <c r="HI16" s="9">
        <v>16.084</v>
      </c>
      <c r="HJ16" s="9">
        <v>7.7480000000000002</v>
      </c>
      <c r="HK16" s="9">
        <v>8.3360000000000003</v>
      </c>
      <c r="HL16" s="9">
        <v>14.03</v>
      </c>
      <c r="HM16" s="9">
        <v>6.59</v>
      </c>
      <c r="HN16" s="9">
        <v>7.44</v>
      </c>
      <c r="HO16" s="9">
        <v>2.0539999999999998</v>
      </c>
      <c r="HP16" s="9">
        <v>1.1579999999999999</v>
      </c>
      <c r="HQ16" s="9">
        <v>0.89600000000000002</v>
      </c>
      <c r="HR16" s="9">
        <v>16.782</v>
      </c>
      <c r="HS16" s="9">
        <v>7.2569999999999997</v>
      </c>
      <c r="HT16" s="9">
        <v>9.5250000000000004</v>
      </c>
      <c r="HU16" s="9">
        <v>16.782</v>
      </c>
      <c r="HV16" s="9">
        <v>7.2569999999999997</v>
      </c>
      <c r="HW16" s="9">
        <v>9.5250000000000004</v>
      </c>
      <c r="HX16" s="9">
        <v>151.64599999999999</v>
      </c>
      <c r="HY16" s="9">
        <v>80.08</v>
      </c>
      <c r="HZ16" s="9">
        <v>71.566999999999993</v>
      </c>
      <c r="IA16" s="9">
        <v>101.964</v>
      </c>
      <c r="IB16" s="9">
        <v>61.036999999999999</v>
      </c>
      <c r="IC16" s="9">
        <v>40.927</v>
      </c>
      <c r="ID16" s="9">
        <v>73.66</v>
      </c>
      <c r="IE16" s="9">
        <v>43.164999999999999</v>
      </c>
      <c r="IF16" s="9">
        <v>30.495000000000001</v>
      </c>
      <c r="IG16" s="9">
        <v>23.898</v>
      </c>
      <c r="IH16" s="9">
        <v>15.619</v>
      </c>
      <c r="II16" s="9">
        <v>8.2789999999999999</v>
      </c>
      <c r="IJ16" s="9">
        <v>4.4059999999999997</v>
      </c>
      <c r="IK16" s="9">
        <v>2.2530000000000001</v>
      </c>
      <c r="IL16" s="9">
        <v>2.1539999999999999</v>
      </c>
      <c r="IM16" s="9">
        <v>49.682000000000002</v>
      </c>
      <c r="IN16" s="9">
        <v>19.042999999999999</v>
      </c>
      <c r="IO16" s="9">
        <v>30.638999999999999</v>
      </c>
      <c r="IP16" s="9">
        <v>44.658999999999999</v>
      </c>
      <c r="IQ16" s="9">
        <v>17.722999999999999</v>
      </c>
    </row>
    <row r="17" spans="1:251">
      <c r="A17" s="10">
        <v>44228</v>
      </c>
      <c r="B17" s="9">
        <v>33.043999999999997</v>
      </c>
      <c r="C17" s="9">
        <v>35.249000000000002</v>
      </c>
      <c r="D17" s="9">
        <v>59.988999999999997</v>
      </c>
      <c r="E17" s="9">
        <v>28.052</v>
      </c>
      <c r="F17" s="9">
        <v>31.936</v>
      </c>
      <c r="G17" s="9">
        <v>8.3040000000000003</v>
      </c>
      <c r="H17" s="9">
        <v>4.992</v>
      </c>
      <c r="I17" s="9">
        <v>3.3130000000000002</v>
      </c>
      <c r="J17" s="9">
        <v>210.042</v>
      </c>
      <c r="K17" s="9">
        <v>120.937</v>
      </c>
      <c r="L17" s="9">
        <v>89.105000000000004</v>
      </c>
      <c r="M17" s="9">
        <v>151.905</v>
      </c>
      <c r="N17" s="9">
        <v>93.884</v>
      </c>
      <c r="O17" s="9">
        <v>58.021000000000001</v>
      </c>
      <c r="P17" s="9">
        <v>118.922</v>
      </c>
      <c r="Q17" s="9">
        <v>72.840999999999994</v>
      </c>
      <c r="R17" s="9">
        <v>46.081000000000003</v>
      </c>
      <c r="S17" s="9">
        <v>32.095999999999997</v>
      </c>
      <c r="T17" s="9">
        <v>20.558</v>
      </c>
      <c r="U17" s="9">
        <v>11.538</v>
      </c>
      <c r="V17" s="9">
        <v>0.88600000000000001</v>
      </c>
      <c r="W17" s="9">
        <v>0.48499999999999999</v>
      </c>
      <c r="X17" s="9">
        <v>0.40200000000000002</v>
      </c>
      <c r="Y17" s="9">
        <v>58.137</v>
      </c>
      <c r="Z17" s="9">
        <v>27.053000000000001</v>
      </c>
      <c r="AA17" s="9">
        <v>31.084</v>
      </c>
      <c r="AB17" s="9">
        <v>53.988999999999997</v>
      </c>
      <c r="AC17" s="9">
        <v>24.648</v>
      </c>
      <c r="AD17" s="9">
        <v>29.341000000000001</v>
      </c>
      <c r="AE17" s="9">
        <v>4.149</v>
      </c>
      <c r="AF17" s="9">
        <v>2.4049999999999998</v>
      </c>
      <c r="AG17" s="9">
        <v>1.7430000000000001</v>
      </c>
      <c r="AH17" s="9">
        <v>26.966000000000001</v>
      </c>
      <c r="AI17" s="9">
        <v>12.273</v>
      </c>
      <c r="AJ17" s="9">
        <v>14.693</v>
      </c>
      <c r="AK17" s="9">
        <v>18.387</v>
      </c>
      <c r="AL17" s="9">
        <v>6.8689999999999998</v>
      </c>
      <c r="AM17" s="9">
        <v>11.518000000000001</v>
      </c>
      <c r="AN17" s="9">
        <v>11.628</v>
      </c>
      <c r="AO17" s="9">
        <v>3.3929999999999998</v>
      </c>
      <c r="AP17" s="9">
        <v>8.2349999999999994</v>
      </c>
      <c r="AQ17" s="9">
        <v>3.2970000000000002</v>
      </c>
      <c r="AR17" s="9">
        <v>2.4329999999999998</v>
      </c>
      <c r="AS17" s="9">
        <v>0.86399999999999999</v>
      </c>
      <c r="AT17" s="9">
        <v>3.4620000000000002</v>
      </c>
      <c r="AU17" s="9">
        <v>1.042</v>
      </c>
      <c r="AV17" s="9">
        <v>2.42</v>
      </c>
      <c r="AW17" s="9">
        <v>8.5790000000000006</v>
      </c>
      <c r="AX17" s="9">
        <v>5.4039999999999999</v>
      </c>
      <c r="AY17" s="9">
        <v>3.1749999999999998</v>
      </c>
      <c r="AZ17" s="9">
        <v>4.8840000000000003</v>
      </c>
      <c r="BA17" s="9">
        <v>2.8180000000000001</v>
      </c>
      <c r="BB17" s="9">
        <v>2.0659999999999998</v>
      </c>
      <c r="BC17" s="9">
        <v>3.6949999999999998</v>
      </c>
      <c r="BD17" s="9">
        <v>2.5859999999999999</v>
      </c>
      <c r="BE17" s="9">
        <v>1.109</v>
      </c>
      <c r="BF17" s="9">
        <v>8.2100000000000009</v>
      </c>
      <c r="BG17" s="9">
        <v>5.2329999999999997</v>
      </c>
      <c r="BH17" s="9">
        <v>2.9769999999999999</v>
      </c>
      <c r="BI17" s="9">
        <v>6.633</v>
      </c>
      <c r="BJ17" s="9">
        <v>4.6459999999999999</v>
      </c>
      <c r="BK17" s="9">
        <v>1.9870000000000001</v>
      </c>
      <c r="BL17" s="9">
        <v>4.0430000000000001</v>
      </c>
      <c r="BM17" s="9">
        <v>2.4590000000000001</v>
      </c>
      <c r="BN17" s="9">
        <v>1.5840000000000001</v>
      </c>
      <c r="BO17" s="9">
        <v>1.6759999999999999</v>
      </c>
      <c r="BP17" s="9">
        <v>1.6759999999999999</v>
      </c>
      <c r="BQ17" s="9">
        <v>0</v>
      </c>
      <c r="BR17" s="9">
        <v>0.91400000000000003</v>
      </c>
      <c r="BS17" s="9">
        <v>0.51100000000000001</v>
      </c>
      <c r="BT17" s="9">
        <v>0.40300000000000002</v>
      </c>
      <c r="BU17" s="9">
        <v>1.577</v>
      </c>
      <c r="BV17" s="9">
        <v>0.58699999999999997</v>
      </c>
      <c r="BW17" s="9">
        <v>0.99</v>
      </c>
      <c r="BX17" s="9">
        <v>1.1160000000000001</v>
      </c>
      <c r="BY17" s="9">
        <v>0.58699999999999997</v>
      </c>
      <c r="BZ17" s="9">
        <v>0.52900000000000003</v>
      </c>
      <c r="CA17" s="9">
        <v>0.46100000000000002</v>
      </c>
      <c r="CB17" s="9">
        <v>0</v>
      </c>
      <c r="CC17" s="9">
        <v>0.46100000000000002</v>
      </c>
      <c r="CD17" s="9">
        <v>202.797</v>
      </c>
      <c r="CE17" s="9">
        <v>115.20699999999999</v>
      </c>
      <c r="CF17" s="9">
        <v>87.59</v>
      </c>
      <c r="CG17" s="9">
        <v>154.018</v>
      </c>
      <c r="CH17" s="9">
        <v>93.358999999999995</v>
      </c>
      <c r="CI17" s="9">
        <v>60.658999999999999</v>
      </c>
      <c r="CJ17" s="9">
        <v>117.673</v>
      </c>
      <c r="CK17" s="9">
        <v>70.45</v>
      </c>
      <c r="CL17" s="9">
        <v>47.222000000000001</v>
      </c>
      <c r="CM17" s="9">
        <v>32.24</v>
      </c>
      <c r="CN17" s="9">
        <v>21.356000000000002</v>
      </c>
      <c r="CO17" s="9">
        <v>10.884</v>
      </c>
      <c r="CP17" s="9">
        <v>4.1050000000000004</v>
      </c>
      <c r="CQ17" s="9">
        <v>1.5529999999999999</v>
      </c>
      <c r="CR17" s="9">
        <v>2.5529999999999999</v>
      </c>
      <c r="CS17" s="9">
        <v>48.779000000000003</v>
      </c>
      <c r="CT17" s="9">
        <v>21.847999999999999</v>
      </c>
      <c r="CU17" s="9">
        <v>26.931000000000001</v>
      </c>
      <c r="CV17" s="9">
        <v>42.084000000000003</v>
      </c>
      <c r="CW17" s="9">
        <v>17.492000000000001</v>
      </c>
      <c r="CX17" s="9">
        <v>24.591999999999999</v>
      </c>
      <c r="CY17" s="9">
        <v>6.6950000000000003</v>
      </c>
      <c r="CZ17" s="9">
        <v>4.3559999999999999</v>
      </c>
      <c r="DA17" s="9">
        <v>2.339</v>
      </c>
      <c r="DB17" s="9">
        <v>28.760999999999999</v>
      </c>
      <c r="DC17" s="9">
        <v>13.369</v>
      </c>
      <c r="DD17" s="9">
        <v>15.391999999999999</v>
      </c>
      <c r="DE17" s="9">
        <v>19.097000000000001</v>
      </c>
      <c r="DF17" s="9">
        <v>7.7809999999999997</v>
      </c>
      <c r="DG17" s="9">
        <v>11.316000000000001</v>
      </c>
      <c r="DH17" s="9">
        <v>11.913</v>
      </c>
      <c r="DI17" s="9">
        <v>4.0140000000000002</v>
      </c>
      <c r="DJ17" s="9">
        <v>7.899</v>
      </c>
      <c r="DK17" s="9">
        <v>3.0790000000000002</v>
      </c>
      <c r="DL17" s="9">
        <v>2.2149999999999999</v>
      </c>
      <c r="DM17" s="9">
        <v>0.86399999999999999</v>
      </c>
      <c r="DN17" s="9">
        <v>4.1050000000000004</v>
      </c>
      <c r="DO17" s="9">
        <v>1.5529999999999999</v>
      </c>
      <c r="DP17" s="9">
        <v>2.5529999999999999</v>
      </c>
      <c r="DQ17" s="9">
        <v>9.6639999999999997</v>
      </c>
      <c r="DR17" s="9">
        <v>5.5880000000000001</v>
      </c>
      <c r="DS17" s="9">
        <v>4.0759999999999996</v>
      </c>
      <c r="DT17" s="9">
        <v>2.9689999999999999</v>
      </c>
      <c r="DU17" s="9">
        <v>1.232</v>
      </c>
      <c r="DV17" s="9">
        <v>1.7370000000000001</v>
      </c>
      <c r="DW17" s="9">
        <v>6.6950000000000003</v>
      </c>
      <c r="DX17" s="9">
        <v>4.3559999999999999</v>
      </c>
      <c r="DY17" s="9">
        <v>2.339</v>
      </c>
      <c r="DZ17" s="9">
        <v>122.47499999999999</v>
      </c>
      <c r="EA17" s="9">
        <v>75.412000000000006</v>
      </c>
      <c r="EB17" s="9">
        <v>47.063000000000002</v>
      </c>
      <c r="EC17" s="9">
        <v>97.536000000000001</v>
      </c>
      <c r="ED17" s="9">
        <v>64.932000000000002</v>
      </c>
      <c r="EE17" s="9">
        <v>32.603999999999999</v>
      </c>
      <c r="EF17" s="9">
        <v>74.283000000000001</v>
      </c>
      <c r="EG17" s="9">
        <v>50.015999999999998</v>
      </c>
      <c r="EH17" s="9">
        <v>24.266999999999999</v>
      </c>
      <c r="EI17" s="9">
        <v>23.253</v>
      </c>
      <c r="EJ17" s="9">
        <v>14.917</v>
      </c>
      <c r="EK17" s="9">
        <v>8.3369999999999997</v>
      </c>
      <c r="EL17" s="9">
        <v>24.937999999999999</v>
      </c>
      <c r="EM17" s="9">
        <v>10.48</v>
      </c>
      <c r="EN17" s="9">
        <v>14.459</v>
      </c>
      <c r="EO17" s="9">
        <v>24.937999999999999</v>
      </c>
      <c r="EP17" s="9">
        <v>10.48</v>
      </c>
      <c r="EQ17" s="9">
        <v>14.459</v>
      </c>
      <c r="ER17" s="9">
        <v>51.561</v>
      </c>
      <c r="ES17" s="9">
        <v>26.425000000000001</v>
      </c>
      <c r="ET17" s="9">
        <v>25.135999999999999</v>
      </c>
      <c r="EU17" s="9">
        <v>37.384</v>
      </c>
      <c r="EV17" s="9">
        <v>20.645</v>
      </c>
      <c r="EW17" s="9">
        <v>16.739000000000001</v>
      </c>
      <c r="EX17" s="9">
        <v>31.477</v>
      </c>
      <c r="EY17" s="9">
        <v>16.420999999999999</v>
      </c>
      <c r="EZ17" s="9">
        <v>15.055999999999999</v>
      </c>
      <c r="FA17" s="9">
        <v>5.907</v>
      </c>
      <c r="FB17" s="9">
        <v>4.2240000000000002</v>
      </c>
      <c r="FC17" s="9">
        <v>1.6830000000000001</v>
      </c>
      <c r="FD17" s="9">
        <v>14.177</v>
      </c>
      <c r="FE17" s="9">
        <v>5.78</v>
      </c>
      <c r="FF17" s="9">
        <v>8.3970000000000002</v>
      </c>
      <c r="FG17" s="9">
        <v>14.177</v>
      </c>
      <c r="FH17" s="9">
        <v>5.78</v>
      </c>
      <c r="FI17" s="9">
        <v>8.3970000000000002</v>
      </c>
      <c r="FJ17" s="9">
        <v>42.420999999999999</v>
      </c>
      <c r="FK17" s="9">
        <v>23.236000000000001</v>
      </c>
      <c r="FL17" s="9">
        <v>19.184999999999999</v>
      </c>
      <c r="FM17" s="9">
        <v>22.907</v>
      </c>
      <c r="FN17" s="9">
        <v>12.039</v>
      </c>
      <c r="FO17" s="9">
        <v>10.867000000000001</v>
      </c>
      <c r="FP17" s="9">
        <v>16.920000000000002</v>
      </c>
      <c r="FQ17" s="9">
        <v>8.2430000000000003</v>
      </c>
      <c r="FR17" s="9">
        <v>8.6780000000000008</v>
      </c>
      <c r="FS17" s="9">
        <v>4.83</v>
      </c>
      <c r="FT17" s="9">
        <v>3.3119999999999998</v>
      </c>
      <c r="FU17" s="9">
        <v>1.518</v>
      </c>
      <c r="FV17" s="9">
        <v>1.1559999999999999</v>
      </c>
      <c r="FW17" s="9">
        <v>0.48499999999999999</v>
      </c>
      <c r="FX17" s="9">
        <v>0.67100000000000004</v>
      </c>
      <c r="FY17" s="9">
        <v>19.513999999999999</v>
      </c>
      <c r="FZ17" s="9">
        <v>11.196</v>
      </c>
      <c r="GA17" s="9">
        <v>8.3179999999999996</v>
      </c>
      <c r="GB17" s="9">
        <v>17.904</v>
      </c>
      <c r="GC17" s="9">
        <v>10.56</v>
      </c>
      <c r="GD17" s="9">
        <v>7.3440000000000003</v>
      </c>
      <c r="GE17" s="9">
        <v>1.61</v>
      </c>
      <c r="GF17" s="9">
        <v>0.63600000000000001</v>
      </c>
      <c r="GG17" s="9">
        <v>0.97399999999999998</v>
      </c>
      <c r="GH17" s="9">
        <v>5.4249999999999998</v>
      </c>
      <c r="GI17" s="9">
        <v>3.4249999999999998</v>
      </c>
      <c r="GJ17" s="9">
        <v>2</v>
      </c>
      <c r="GK17" s="9">
        <v>2.3980000000000001</v>
      </c>
      <c r="GL17" s="9">
        <v>1.7270000000000001</v>
      </c>
      <c r="GM17" s="9">
        <v>0.67100000000000004</v>
      </c>
      <c r="GN17" s="9">
        <v>0.55700000000000005</v>
      </c>
      <c r="GO17" s="9">
        <v>0.55700000000000005</v>
      </c>
      <c r="GP17" s="9">
        <v>0</v>
      </c>
      <c r="GQ17" s="9">
        <v>0.68500000000000005</v>
      </c>
      <c r="GR17" s="9">
        <v>0.68500000000000005</v>
      </c>
      <c r="GS17" s="9">
        <v>0</v>
      </c>
      <c r="GT17" s="9">
        <v>1.1559999999999999</v>
      </c>
      <c r="GU17" s="9">
        <v>0.48499999999999999</v>
      </c>
      <c r="GV17" s="9">
        <v>0.67100000000000004</v>
      </c>
      <c r="GW17" s="9">
        <v>3.0270000000000001</v>
      </c>
      <c r="GX17" s="9">
        <v>1.698</v>
      </c>
      <c r="GY17" s="9">
        <v>1.329</v>
      </c>
      <c r="GZ17" s="9">
        <v>1.417</v>
      </c>
      <c r="HA17" s="9">
        <v>1.0620000000000001</v>
      </c>
      <c r="HB17" s="9">
        <v>0.35499999999999998</v>
      </c>
      <c r="HC17" s="9">
        <v>1.61</v>
      </c>
      <c r="HD17" s="9">
        <v>0.63600000000000001</v>
      </c>
      <c r="HE17" s="9">
        <v>0.97399999999999998</v>
      </c>
      <c r="HF17" s="9">
        <v>36.996000000000002</v>
      </c>
      <c r="HG17" s="9">
        <v>19.811</v>
      </c>
      <c r="HH17" s="9">
        <v>17.184999999999999</v>
      </c>
      <c r="HI17" s="9">
        <v>20.507999999999999</v>
      </c>
      <c r="HJ17" s="9">
        <v>10.313000000000001</v>
      </c>
      <c r="HK17" s="9">
        <v>10.196</v>
      </c>
      <c r="HL17" s="9">
        <v>16.363</v>
      </c>
      <c r="HM17" s="9">
        <v>7.6849999999999996</v>
      </c>
      <c r="HN17" s="9">
        <v>8.6780000000000008</v>
      </c>
      <c r="HO17" s="9">
        <v>4.1449999999999996</v>
      </c>
      <c r="HP17" s="9">
        <v>2.6269999999999998</v>
      </c>
      <c r="HQ17" s="9">
        <v>1.518</v>
      </c>
      <c r="HR17" s="9">
        <v>16.486999999999998</v>
      </c>
      <c r="HS17" s="9">
        <v>9.4979999999999993</v>
      </c>
      <c r="HT17" s="9">
        <v>6.9889999999999999</v>
      </c>
      <c r="HU17" s="9">
        <v>16.486999999999998</v>
      </c>
      <c r="HV17" s="9">
        <v>9.4979999999999993</v>
      </c>
      <c r="HW17" s="9">
        <v>6.9889999999999999</v>
      </c>
      <c r="HX17" s="9">
        <v>181.822</v>
      </c>
      <c r="HY17" s="9">
        <v>100.08199999999999</v>
      </c>
      <c r="HZ17" s="9">
        <v>81.739999999999995</v>
      </c>
      <c r="IA17" s="9">
        <v>127.402</v>
      </c>
      <c r="IB17" s="9">
        <v>73.113</v>
      </c>
      <c r="IC17" s="9">
        <v>54.289000000000001</v>
      </c>
      <c r="ID17" s="9">
        <v>92.951999999999998</v>
      </c>
      <c r="IE17" s="9">
        <v>52.497</v>
      </c>
      <c r="IF17" s="9">
        <v>40.454999999999998</v>
      </c>
      <c r="IG17" s="9">
        <v>29.786000000000001</v>
      </c>
      <c r="IH17" s="9">
        <v>19.175000000000001</v>
      </c>
      <c r="II17" s="9">
        <v>10.61</v>
      </c>
      <c r="IJ17" s="9">
        <v>4.6639999999999997</v>
      </c>
      <c r="IK17" s="9">
        <v>1.44</v>
      </c>
      <c r="IL17" s="9">
        <v>3.2240000000000002</v>
      </c>
      <c r="IM17" s="9">
        <v>54.42</v>
      </c>
      <c r="IN17" s="9">
        <v>26.969000000000001</v>
      </c>
      <c r="IO17" s="9">
        <v>27.451000000000001</v>
      </c>
      <c r="IP17" s="9">
        <v>46.115000000000002</v>
      </c>
      <c r="IQ17" s="9">
        <v>21.977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35.116999999999997</v>
      </c>
      <c r="C11" s="9">
        <v>8.8889999999999993</v>
      </c>
      <c r="D11" s="9">
        <v>4.45</v>
      </c>
      <c r="E11" s="9">
        <v>4.4400000000000004</v>
      </c>
      <c r="F11" s="9">
        <v>46.317999999999998</v>
      </c>
      <c r="G11" s="9">
        <v>20.939</v>
      </c>
      <c r="H11" s="9">
        <v>25.379000000000001</v>
      </c>
      <c r="I11" s="9">
        <v>26.614000000000001</v>
      </c>
      <c r="J11" s="9">
        <v>15.769</v>
      </c>
      <c r="K11" s="9">
        <v>10.845000000000001</v>
      </c>
      <c r="L11" s="9">
        <v>15.106</v>
      </c>
      <c r="M11" s="9">
        <v>8.6370000000000005</v>
      </c>
      <c r="N11" s="9">
        <v>6.4690000000000003</v>
      </c>
      <c r="O11" s="9">
        <v>10.831</v>
      </c>
      <c r="P11" s="9">
        <v>7.1319999999999997</v>
      </c>
      <c r="Q11" s="9">
        <v>3.7</v>
      </c>
      <c r="R11" s="9">
        <v>0.67700000000000005</v>
      </c>
      <c r="S11" s="9">
        <v>0</v>
      </c>
      <c r="T11" s="9">
        <v>0.67700000000000005</v>
      </c>
      <c r="U11" s="9">
        <v>19.704000000000001</v>
      </c>
      <c r="V11" s="9">
        <v>5.17</v>
      </c>
      <c r="W11" s="9">
        <v>14.534000000000001</v>
      </c>
      <c r="X11" s="9">
        <v>17.161000000000001</v>
      </c>
      <c r="Y11" s="9">
        <v>4.0030000000000001</v>
      </c>
      <c r="Z11" s="9">
        <v>13.157999999999999</v>
      </c>
      <c r="AA11" s="9">
        <v>2.5430000000000001</v>
      </c>
      <c r="AB11" s="9">
        <v>1.1659999999999999</v>
      </c>
      <c r="AC11" s="9">
        <v>1.377</v>
      </c>
      <c r="AD11" s="9">
        <v>73.305000000000007</v>
      </c>
      <c r="AE11" s="9">
        <v>36.095999999999997</v>
      </c>
      <c r="AF11" s="9">
        <v>37.209000000000003</v>
      </c>
      <c r="AG11" s="9">
        <v>49.973999999999997</v>
      </c>
      <c r="AH11" s="9">
        <v>26.896999999999998</v>
      </c>
      <c r="AI11" s="9">
        <v>23.076000000000001</v>
      </c>
      <c r="AJ11" s="9">
        <v>37.302999999999997</v>
      </c>
      <c r="AK11" s="9">
        <v>19.18</v>
      </c>
      <c r="AL11" s="9">
        <v>18.123999999999999</v>
      </c>
      <c r="AM11" s="9">
        <v>12.167</v>
      </c>
      <c r="AN11" s="9">
        <v>7.2140000000000004</v>
      </c>
      <c r="AO11" s="9">
        <v>4.9530000000000003</v>
      </c>
      <c r="AP11" s="9">
        <v>0.503</v>
      </c>
      <c r="AQ11" s="9">
        <v>0.503</v>
      </c>
      <c r="AR11" s="9">
        <v>0</v>
      </c>
      <c r="AS11" s="9">
        <v>23.332000000000001</v>
      </c>
      <c r="AT11" s="9">
        <v>9.1989999999999998</v>
      </c>
      <c r="AU11" s="9">
        <v>14.132999999999999</v>
      </c>
      <c r="AV11" s="9">
        <v>18.663</v>
      </c>
      <c r="AW11" s="9">
        <v>6.2910000000000004</v>
      </c>
      <c r="AX11" s="9">
        <v>12.372999999999999</v>
      </c>
      <c r="AY11" s="9">
        <v>4.6680000000000001</v>
      </c>
      <c r="AZ11" s="9">
        <v>2.9089999999999998</v>
      </c>
      <c r="BA11" s="9">
        <v>1.76</v>
      </c>
      <c r="BB11" s="9">
        <v>31.408999999999999</v>
      </c>
      <c r="BC11" s="9">
        <v>19.806999999999999</v>
      </c>
      <c r="BD11" s="9">
        <v>11.602</v>
      </c>
      <c r="BE11" s="9">
        <v>23.358000000000001</v>
      </c>
      <c r="BF11" s="9">
        <v>16.738</v>
      </c>
      <c r="BG11" s="9">
        <v>6.62</v>
      </c>
      <c r="BH11" s="9">
        <v>18.966999999999999</v>
      </c>
      <c r="BI11" s="9">
        <v>13.449</v>
      </c>
      <c r="BJ11" s="9">
        <v>5.5179999999999998</v>
      </c>
      <c r="BK11" s="9">
        <v>4.391</v>
      </c>
      <c r="BL11" s="9">
        <v>3.2890000000000001</v>
      </c>
      <c r="BM11" s="9">
        <v>1.1020000000000001</v>
      </c>
      <c r="BN11" s="9">
        <v>0</v>
      </c>
      <c r="BO11" s="9">
        <v>0</v>
      </c>
      <c r="BP11" s="9">
        <v>0</v>
      </c>
      <c r="BQ11" s="9">
        <v>8.0510000000000002</v>
      </c>
      <c r="BR11" s="9">
        <v>3.07</v>
      </c>
      <c r="BS11" s="9">
        <v>4.9809999999999999</v>
      </c>
      <c r="BT11" s="9">
        <v>6.3730000000000002</v>
      </c>
      <c r="BU11" s="9">
        <v>2.6949999999999998</v>
      </c>
      <c r="BV11" s="9">
        <v>3.6779999999999999</v>
      </c>
      <c r="BW11" s="9">
        <v>1.6779999999999999</v>
      </c>
      <c r="BX11" s="9">
        <v>0.375</v>
      </c>
      <c r="BY11" s="9">
        <v>1.3029999999999999</v>
      </c>
      <c r="BZ11" s="9">
        <v>25.747</v>
      </c>
      <c r="CA11" s="9">
        <v>14.893000000000001</v>
      </c>
      <c r="CB11" s="9">
        <v>10.853999999999999</v>
      </c>
      <c r="CC11" s="9">
        <v>17.919</v>
      </c>
      <c r="CD11" s="9">
        <v>12.974</v>
      </c>
      <c r="CE11" s="9">
        <v>4.9450000000000003</v>
      </c>
      <c r="CF11" s="9">
        <v>15.565</v>
      </c>
      <c r="CG11" s="9">
        <v>10.62</v>
      </c>
      <c r="CH11" s="9">
        <v>4.9450000000000003</v>
      </c>
      <c r="CI11" s="9">
        <v>2.3540000000000001</v>
      </c>
      <c r="CJ11" s="9">
        <v>2.3540000000000001</v>
      </c>
      <c r="CK11" s="9">
        <v>0</v>
      </c>
      <c r="CL11" s="9">
        <v>0</v>
      </c>
      <c r="CM11" s="9">
        <v>0</v>
      </c>
      <c r="CN11" s="9">
        <v>0</v>
      </c>
      <c r="CO11" s="9">
        <v>7.8280000000000003</v>
      </c>
      <c r="CP11" s="9">
        <v>1.919</v>
      </c>
      <c r="CQ11" s="9">
        <v>5.9089999999999998</v>
      </c>
      <c r="CR11" s="9">
        <v>7.8280000000000003</v>
      </c>
      <c r="CS11" s="9">
        <v>1.919</v>
      </c>
      <c r="CT11" s="9">
        <v>5.9089999999999998</v>
      </c>
      <c r="CU11" s="9">
        <v>0</v>
      </c>
      <c r="CV11" s="9">
        <v>0</v>
      </c>
      <c r="CW11" s="9">
        <v>0</v>
      </c>
      <c r="CX11" s="9">
        <v>29.914999999999999</v>
      </c>
      <c r="CY11" s="9">
        <v>13.475</v>
      </c>
      <c r="CZ11" s="9">
        <v>16.440000000000001</v>
      </c>
      <c r="DA11" s="9">
        <v>22.742999999999999</v>
      </c>
      <c r="DB11" s="9">
        <v>11.823</v>
      </c>
      <c r="DC11" s="9">
        <v>10.92</v>
      </c>
      <c r="DD11" s="9">
        <v>20.927</v>
      </c>
      <c r="DE11" s="9">
        <v>10.597</v>
      </c>
      <c r="DF11" s="9">
        <v>10.33</v>
      </c>
      <c r="DG11" s="9">
        <v>1.8160000000000001</v>
      </c>
      <c r="DH11" s="9">
        <v>1.226</v>
      </c>
      <c r="DI11" s="9">
        <v>0.59</v>
      </c>
      <c r="DJ11" s="9">
        <v>0</v>
      </c>
      <c r="DK11" s="9">
        <v>0</v>
      </c>
      <c r="DL11" s="9">
        <v>0</v>
      </c>
      <c r="DM11" s="9">
        <v>7.1710000000000003</v>
      </c>
      <c r="DN11" s="9">
        <v>1.6519999999999999</v>
      </c>
      <c r="DO11" s="9">
        <v>5.5190000000000001</v>
      </c>
      <c r="DP11" s="9">
        <v>6.68</v>
      </c>
      <c r="DQ11" s="9">
        <v>1.6519999999999999</v>
      </c>
      <c r="DR11" s="9">
        <v>5.0279999999999996</v>
      </c>
      <c r="DS11" s="9">
        <v>0.49099999999999999</v>
      </c>
      <c r="DT11" s="9">
        <v>0</v>
      </c>
      <c r="DU11" s="9">
        <v>0.49099999999999999</v>
      </c>
      <c r="DV11" s="9">
        <v>34.036000000000001</v>
      </c>
      <c r="DW11" s="9">
        <v>21.518999999999998</v>
      </c>
      <c r="DX11" s="9">
        <v>12.516999999999999</v>
      </c>
      <c r="DY11" s="9">
        <v>26.606999999999999</v>
      </c>
      <c r="DZ11" s="9">
        <v>18.43</v>
      </c>
      <c r="EA11" s="9">
        <v>8.1780000000000008</v>
      </c>
      <c r="EB11" s="9">
        <v>23.422000000000001</v>
      </c>
      <c r="EC11" s="9">
        <v>15.747999999999999</v>
      </c>
      <c r="ED11" s="9">
        <v>7.6740000000000004</v>
      </c>
      <c r="EE11" s="9">
        <v>2.798</v>
      </c>
      <c r="EF11" s="9">
        <v>2.294</v>
      </c>
      <c r="EG11" s="9">
        <v>0.504</v>
      </c>
      <c r="EH11" s="9">
        <v>0.38700000000000001</v>
      </c>
      <c r="EI11" s="9">
        <v>0.38700000000000001</v>
      </c>
      <c r="EJ11" s="9">
        <v>0</v>
      </c>
      <c r="EK11" s="9">
        <v>7.4290000000000003</v>
      </c>
      <c r="EL11" s="9">
        <v>3.089</v>
      </c>
      <c r="EM11" s="9">
        <v>4.34</v>
      </c>
      <c r="EN11" s="9">
        <v>7.4290000000000003</v>
      </c>
      <c r="EO11" s="9">
        <v>3.089</v>
      </c>
      <c r="EP11" s="9">
        <v>4.34</v>
      </c>
      <c r="EQ11" s="9">
        <v>0</v>
      </c>
      <c r="ER11" s="9">
        <v>0</v>
      </c>
      <c r="ES11" s="9">
        <v>0</v>
      </c>
      <c r="ET11" s="9">
        <v>187.804</v>
      </c>
      <c r="EU11" s="9">
        <v>99.135000000000005</v>
      </c>
      <c r="EV11" s="9">
        <v>88.668999999999997</v>
      </c>
      <c r="EW11" s="9">
        <v>117.67400000000001</v>
      </c>
      <c r="EX11" s="9">
        <v>70.423000000000002</v>
      </c>
      <c r="EY11" s="9">
        <v>47.250999999999998</v>
      </c>
      <c r="EZ11" s="9">
        <v>91.777000000000001</v>
      </c>
      <c r="FA11" s="9">
        <v>51.113999999999997</v>
      </c>
      <c r="FB11" s="9">
        <v>40.662999999999997</v>
      </c>
      <c r="FC11" s="9">
        <v>23.048999999999999</v>
      </c>
      <c r="FD11" s="9">
        <v>17.55</v>
      </c>
      <c r="FE11" s="9">
        <v>5.4989999999999997</v>
      </c>
      <c r="FF11" s="9">
        <v>2.847</v>
      </c>
      <c r="FG11" s="9">
        <v>1.7589999999999999</v>
      </c>
      <c r="FH11" s="9">
        <v>1.0880000000000001</v>
      </c>
      <c r="FI11" s="9">
        <v>70.131</v>
      </c>
      <c r="FJ11" s="9">
        <v>28.712</v>
      </c>
      <c r="FK11" s="9">
        <v>41.418999999999997</v>
      </c>
      <c r="FL11" s="9">
        <v>63.191000000000003</v>
      </c>
      <c r="FM11" s="9">
        <v>25.088000000000001</v>
      </c>
      <c r="FN11" s="9">
        <v>38.103000000000002</v>
      </c>
      <c r="FO11" s="9">
        <v>6.94</v>
      </c>
      <c r="FP11" s="9">
        <v>3.6240000000000001</v>
      </c>
      <c r="FQ11" s="9">
        <v>3.3159999999999998</v>
      </c>
      <c r="FR11" s="9">
        <v>164.68700000000001</v>
      </c>
      <c r="FS11" s="9">
        <v>87.953000000000003</v>
      </c>
      <c r="FT11" s="9">
        <v>76.733999999999995</v>
      </c>
      <c r="FU11" s="9">
        <v>102.934</v>
      </c>
      <c r="FV11" s="9">
        <v>61.654000000000003</v>
      </c>
      <c r="FW11" s="9">
        <v>41.279000000000003</v>
      </c>
      <c r="FX11" s="9">
        <v>83.376999999999995</v>
      </c>
      <c r="FY11" s="9">
        <v>46.026000000000003</v>
      </c>
      <c r="FZ11" s="9">
        <v>37.350999999999999</v>
      </c>
      <c r="GA11" s="9">
        <v>18.946999999999999</v>
      </c>
      <c r="GB11" s="9">
        <v>15.019</v>
      </c>
      <c r="GC11" s="9">
        <v>3.9279999999999999</v>
      </c>
      <c r="GD11" s="9">
        <v>0.61</v>
      </c>
      <c r="GE11" s="9">
        <v>0.61</v>
      </c>
      <c r="GF11" s="9">
        <v>0</v>
      </c>
      <c r="GG11" s="9">
        <v>61.753</v>
      </c>
      <c r="GH11" s="9">
        <v>26.298999999999999</v>
      </c>
      <c r="GI11" s="9">
        <v>35.454999999999998</v>
      </c>
      <c r="GJ11" s="9">
        <v>58.554000000000002</v>
      </c>
      <c r="GK11" s="9">
        <v>24.581</v>
      </c>
      <c r="GL11" s="9">
        <v>33.972999999999999</v>
      </c>
      <c r="GM11" s="9">
        <v>3.2</v>
      </c>
      <c r="GN11" s="9">
        <v>1.718</v>
      </c>
      <c r="GO11" s="9">
        <v>1.4810000000000001</v>
      </c>
      <c r="GP11" s="9">
        <v>18.097000000000001</v>
      </c>
      <c r="GQ11" s="9">
        <v>8.0579999999999998</v>
      </c>
      <c r="GR11" s="9">
        <v>10.039</v>
      </c>
      <c r="GS11" s="9">
        <v>11.393000000000001</v>
      </c>
      <c r="GT11" s="9">
        <v>6.8979999999999997</v>
      </c>
      <c r="GU11" s="9">
        <v>4.4950000000000001</v>
      </c>
      <c r="GV11" s="9">
        <v>6.7560000000000002</v>
      </c>
      <c r="GW11" s="9">
        <v>4.367</v>
      </c>
      <c r="GX11" s="9">
        <v>2.3889999999999998</v>
      </c>
      <c r="GY11" s="9">
        <v>3.5489999999999999</v>
      </c>
      <c r="GZ11" s="9">
        <v>2.5310000000000001</v>
      </c>
      <c r="HA11" s="9">
        <v>1.0189999999999999</v>
      </c>
      <c r="HB11" s="9">
        <v>1.0880000000000001</v>
      </c>
      <c r="HC11" s="9">
        <v>0</v>
      </c>
      <c r="HD11" s="9">
        <v>1.0880000000000001</v>
      </c>
      <c r="HE11" s="9">
        <v>6.7039999999999997</v>
      </c>
      <c r="HF11" s="9">
        <v>1.1599999999999999</v>
      </c>
      <c r="HG11" s="9">
        <v>5.5439999999999996</v>
      </c>
      <c r="HH11" s="9">
        <v>4.2169999999999996</v>
      </c>
      <c r="HI11" s="9">
        <v>0.50700000000000001</v>
      </c>
      <c r="HJ11" s="9">
        <v>3.71</v>
      </c>
      <c r="HK11" s="9">
        <v>2.4870000000000001</v>
      </c>
      <c r="HL11" s="9">
        <v>0.65300000000000002</v>
      </c>
      <c r="HM11" s="9">
        <v>1.8340000000000001</v>
      </c>
      <c r="HN11" s="9">
        <v>5.0209999999999999</v>
      </c>
      <c r="HO11" s="9">
        <v>3.1240000000000001</v>
      </c>
      <c r="HP11" s="9">
        <v>1.897</v>
      </c>
      <c r="HQ11" s="9">
        <v>3.347</v>
      </c>
      <c r="HR11" s="9">
        <v>1.87</v>
      </c>
      <c r="HS11" s="9">
        <v>1.4770000000000001</v>
      </c>
      <c r="HT11" s="9">
        <v>1.6439999999999999</v>
      </c>
      <c r="HU11" s="9">
        <v>0.72099999999999997</v>
      </c>
      <c r="HV11" s="9">
        <v>0.92300000000000004</v>
      </c>
      <c r="HW11" s="9">
        <v>0.55300000000000005</v>
      </c>
      <c r="HX11" s="9">
        <v>0</v>
      </c>
      <c r="HY11" s="9">
        <v>0.55300000000000005</v>
      </c>
      <c r="HZ11" s="9">
        <v>1.1499999999999999</v>
      </c>
      <c r="IA11" s="9">
        <v>1.1499999999999999</v>
      </c>
      <c r="IB11" s="9">
        <v>0</v>
      </c>
      <c r="IC11" s="9">
        <v>1.6739999999999999</v>
      </c>
      <c r="ID11" s="9">
        <v>1.2529999999999999</v>
      </c>
      <c r="IE11" s="9">
        <v>0.42</v>
      </c>
      <c r="IF11" s="9">
        <v>0.42</v>
      </c>
      <c r="IG11" s="9">
        <v>0</v>
      </c>
      <c r="IH11" s="9">
        <v>0.42</v>
      </c>
      <c r="II11" s="9">
        <v>1.2529999999999999</v>
      </c>
      <c r="IJ11" s="9">
        <v>1.2529999999999999</v>
      </c>
      <c r="IK11" s="9">
        <v>0</v>
      </c>
      <c r="IL11" s="9">
        <v>150.364</v>
      </c>
      <c r="IM11" s="9">
        <v>81.975999999999999</v>
      </c>
      <c r="IN11" s="9">
        <v>68.388000000000005</v>
      </c>
      <c r="IO11" s="9">
        <v>108.605</v>
      </c>
      <c r="IP11" s="9">
        <v>64.522000000000006</v>
      </c>
      <c r="IQ11" s="9">
        <v>44.082999999999998</v>
      </c>
    </row>
    <row r="12" spans="1:251">
      <c r="A12" s="10">
        <v>42401</v>
      </c>
      <c r="B12" s="9">
        <v>28.966000000000001</v>
      </c>
      <c r="C12" s="9">
        <v>5.8979999999999997</v>
      </c>
      <c r="D12" s="9">
        <v>0.65700000000000003</v>
      </c>
      <c r="E12" s="9">
        <v>5.2409999999999997</v>
      </c>
      <c r="F12" s="9">
        <v>43.701999999999998</v>
      </c>
      <c r="G12" s="9">
        <v>14.677</v>
      </c>
      <c r="H12" s="9">
        <v>29.024999999999999</v>
      </c>
      <c r="I12" s="9">
        <v>24.111999999999998</v>
      </c>
      <c r="J12" s="9">
        <v>12.071</v>
      </c>
      <c r="K12" s="9">
        <v>12.041</v>
      </c>
      <c r="L12" s="9">
        <v>15.629</v>
      </c>
      <c r="M12" s="9">
        <v>5.3170000000000002</v>
      </c>
      <c r="N12" s="9">
        <v>10.311999999999999</v>
      </c>
      <c r="O12" s="9">
        <v>7.3120000000000003</v>
      </c>
      <c r="P12" s="9">
        <v>6.1280000000000001</v>
      </c>
      <c r="Q12" s="9">
        <v>1.1850000000000001</v>
      </c>
      <c r="R12" s="9">
        <v>1.171</v>
      </c>
      <c r="S12" s="9">
        <v>0.627</v>
      </c>
      <c r="T12" s="9">
        <v>0.54400000000000004</v>
      </c>
      <c r="U12" s="9">
        <v>19.59</v>
      </c>
      <c r="V12" s="9">
        <v>2.605</v>
      </c>
      <c r="W12" s="9">
        <v>16.984999999999999</v>
      </c>
      <c r="X12" s="9">
        <v>16.582999999999998</v>
      </c>
      <c r="Y12" s="9">
        <v>1.948</v>
      </c>
      <c r="Z12" s="9">
        <v>14.635</v>
      </c>
      <c r="AA12" s="9">
        <v>3.0070000000000001</v>
      </c>
      <c r="AB12" s="9">
        <v>0.65700000000000003</v>
      </c>
      <c r="AC12" s="9">
        <v>2.35</v>
      </c>
      <c r="AD12" s="9">
        <v>56.218000000000004</v>
      </c>
      <c r="AE12" s="9">
        <v>26.99</v>
      </c>
      <c r="AF12" s="9">
        <v>29.228000000000002</v>
      </c>
      <c r="AG12" s="9">
        <v>38.353000000000002</v>
      </c>
      <c r="AH12" s="9">
        <v>18.704000000000001</v>
      </c>
      <c r="AI12" s="9">
        <v>19.649000000000001</v>
      </c>
      <c r="AJ12" s="9">
        <v>30.347000000000001</v>
      </c>
      <c r="AK12" s="9">
        <v>15.241</v>
      </c>
      <c r="AL12" s="9">
        <v>15.106</v>
      </c>
      <c r="AM12" s="9">
        <v>6.0549999999999997</v>
      </c>
      <c r="AN12" s="9">
        <v>2.0449999999999999</v>
      </c>
      <c r="AO12" s="9">
        <v>4.01</v>
      </c>
      <c r="AP12" s="9">
        <v>1.9510000000000001</v>
      </c>
      <c r="AQ12" s="9">
        <v>1.417</v>
      </c>
      <c r="AR12" s="9">
        <v>0.53400000000000003</v>
      </c>
      <c r="AS12" s="9">
        <v>17.864999999999998</v>
      </c>
      <c r="AT12" s="9">
        <v>8.2859999999999996</v>
      </c>
      <c r="AU12" s="9">
        <v>9.5779999999999994</v>
      </c>
      <c r="AV12" s="9">
        <v>14.973000000000001</v>
      </c>
      <c r="AW12" s="9">
        <v>8.2859999999999996</v>
      </c>
      <c r="AX12" s="9">
        <v>6.6870000000000003</v>
      </c>
      <c r="AY12" s="9">
        <v>2.891</v>
      </c>
      <c r="AZ12" s="9">
        <v>0</v>
      </c>
      <c r="BA12" s="9">
        <v>2.891</v>
      </c>
      <c r="BB12" s="9">
        <v>25.372</v>
      </c>
      <c r="BC12" s="9">
        <v>14.717000000000001</v>
      </c>
      <c r="BD12" s="9">
        <v>10.656000000000001</v>
      </c>
      <c r="BE12" s="9">
        <v>19.484000000000002</v>
      </c>
      <c r="BF12" s="9">
        <v>12.867000000000001</v>
      </c>
      <c r="BG12" s="9">
        <v>6.617</v>
      </c>
      <c r="BH12" s="9">
        <v>14.303000000000001</v>
      </c>
      <c r="BI12" s="9">
        <v>10.561</v>
      </c>
      <c r="BJ12" s="9">
        <v>3.742</v>
      </c>
      <c r="BK12" s="9">
        <v>4.0389999999999997</v>
      </c>
      <c r="BL12" s="9">
        <v>1.873</v>
      </c>
      <c r="BM12" s="9">
        <v>2.1659999999999999</v>
      </c>
      <c r="BN12" s="9">
        <v>1.1419999999999999</v>
      </c>
      <c r="BO12" s="9">
        <v>0.433</v>
      </c>
      <c r="BP12" s="9">
        <v>0.70899999999999996</v>
      </c>
      <c r="BQ12" s="9">
        <v>5.8879999999999999</v>
      </c>
      <c r="BR12" s="9">
        <v>1.849</v>
      </c>
      <c r="BS12" s="9">
        <v>4.0389999999999997</v>
      </c>
      <c r="BT12" s="9">
        <v>5.8879999999999999</v>
      </c>
      <c r="BU12" s="9">
        <v>1.849</v>
      </c>
      <c r="BV12" s="9">
        <v>4.0389999999999997</v>
      </c>
      <c r="BW12" s="9">
        <v>0</v>
      </c>
      <c r="BX12" s="9">
        <v>0</v>
      </c>
      <c r="BY12" s="9">
        <v>0</v>
      </c>
      <c r="BZ12" s="9">
        <v>26.85</v>
      </c>
      <c r="CA12" s="9">
        <v>14.44</v>
      </c>
      <c r="CB12" s="9">
        <v>12.41</v>
      </c>
      <c r="CC12" s="9">
        <v>19.841999999999999</v>
      </c>
      <c r="CD12" s="9">
        <v>11.037000000000001</v>
      </c>
      <c r="CE12" s="9">
        <v>8.8049999999999997</v>
      </c>
      <c r="CF12" s="9">
        <v>13.397</v>
      </c>
      <c r="CG12" s="9">
        <v>6.9390000000000001</v>
      </c>
      <c r="CH12" s="9">
        <v>6.4580000000000002</v>
      </c>
      <c r="CI12" s="9">
        <v>6.4450000000000003</v>
      </c>
      <c r="CJ12" s="9">
        <v>4.0979999999999999</v>
      </c>
      <c r="CK12" s="9">
        <v>2.3460000000000001</v>
      </c>
      <c r="CL12" s="9">
        <v>0</v>
      </c>
      <c r="CM12" s="9">
        <v>0</v>
      </c>
      <c r="CN12" s="9">
        <v>0</v>
      </c>
      <c r="CO12" s="9">
        <v>7.008</v>
      </c>
      <c r="CP12" s="9">
        <v>3.4020000000000001</v>
      </c>
      <c r="CQ12" s="9">
        <v>3.605</v>
      </c>
      <c r="CR12" s="9">
        <v>7.008</v>
      </c>
      <c r="CS12" s="9">
        <v>3.4020000000000001</v>
      </c>
      <c r="CT12" s="9">
        <v>3.605</v>
      </c>
      <c r="CU12" s="9">
        <v>0</v>
      </c>
      <c r="CV12" s="9">
        <v>0</v>
      </c>
      <c r="CW12" s="9">
        <v>0</v>
      </c>
      <c r="CX12" s="9">
        <v>32.171999999999997</v>
      </c>
      <c r="CY12" s="9">
        <v>19.524999999999999</v>
      </c>
      <c r="CZ12" s="9">
        <v>12.648</v>
      </c>
      <c r="DA12" s="9">
        <v>25.030999999999999</v>
      </c>
      <c r="DB12" s="9">
        <v>15.228999999999999</v>
      </c>
      <c r="DC12" s="9">
        <v>9.8019999999999996</v>
      </c>
      <c r="DD12" s="9">
        <v>23.428000000000001</v>
      </c>
      <c r="DE12" s="9">
        <v>14.766</v>
      </c>
      <c r="DF12" s="9">
        <v>8.6630000000000003</v>
      </c>
      <c r="DG12" s="9">
        <v>1.6020000000000001</v>
      </c>
      <c r="DH12" s="9">
        <v>0.46400000000000002</v>
      </c>
      <c r="DI12" s="9">
        <v>1.139</v>
      </c>
      <c r="DJ12" s="9">
        <v>0</v>
      </c>
      <c r="DK12" s="9">
        <v>0</v>
      </c>
      <c r="DL12" s="9">
        <v>0</v>
      </c>
      <c r="DM12" s="9">
        <v>7.141</v>
      </c>
      <c r="DN12" s="9">
        <v>4.2960000000000003</v>
      </c>
      <c r="DO12" s="9">
        <v>2.8460000000000001</v>
      </c>
      <c r="DP12" s="9">
        <v>7.141</v>
      </c>
      <c r="DQ12" s="9">
        <v>4.2960000000000003</v>
      </c>
      <c r="DR12" s="9">
        <v>2.8460000000000001</v>
      </c>
      <c r="DS12" s="9">
        <v>0</v>
      </c>
      <c r="DT12" s="9">
        <v>0</v>
      </c>
      <c r="DU12" s="9">
        <v>0</v>
      </c>
      <c r="DV12" s="9">
        <v>25.177</v>
      </c>
      <c r="DW12" s="9">
        <v>16.576000000000001</v>
      </c>
      <c r="DX12" s="9">
        <v>8.6010000000000009</v>
      </c>
      <c r="DY12" s="9">
        <v>20.094000000000001</v>
      </c>
      <c r="DZ12" s="9">
        <v>14.638999999999999</v>
      </c>
      <c r="EA12" s="9">
        <v>5.4560000000000004</v>
      </c>
      <c r="EB12" s="9">
        <v>16.783999999999999</v>
      </c>
      <c r="EC12" s="9">
        <v>13.159000000000001</v>
      </c>
      <c r="ED12" s="9">
        <v>3.625</v>
      </c>
      <c r="EE12" s="9">
        <v>2.69</v>
      </c>
      <c r="EF12" s="9">
        <v>1.4790000000000001</v>
      </c>
      <c r="EG12" s="9">
        <v>1.2110000000000001</v>
      </c>
      <c r="EH12" s="9">
        <v>0.62</v>
      </c>
      <c r="EI12" s="9">
        <v>0</v>
      </c>
      <c r="EJ12" s="9">
        <v>0.62</v>
      </c>
      <c r="EK12" s="9">
        <v>5.0830000000000002</v>
      </c>
      <c r="EL12" s="9">
        <v>1.9379999999999999</v>
      </c>
      <c r="EM12" s="9">
        <v>3.145</v>
      </c>
      <c r="EN12" s="9">
        <v>5.0830000000000002</v>
      </c>
      <c r="EO12" s="9">
        <v>1.9379999999999999</v>
      </c>
      <c r="EP12" s="9">
        <v>3.145</v>
      </c>
      <c r="EQ12" s="9">
        <v>0</v>
      </c>
      <c r="ER12" s="9">
        <v>0</v>
      </c>
      <c r="ES12" s="9">
        <v>0</v>
      </c>
      <c r="ET12" s="9">
        <v>189.012</v>
      </c>
      <c r="EU12" s="9">
        <v>101.276</v>
      </c>
      <c r="EV12" s="9">
        <v>87.736000000000004</v>
      </c>
      <c r="EW12" s="9">
        <v>123.20399999999999</v>
      </c>
      <c r="EX12" s="9">
        <v>72.897000000000006</v>
      </c>
      <c r="EY12" s="9">
        <v>50.307000000000002</v>
      </c>
      <c r="EZ12" s="9">
        <v>92.665000000000006</v>
      </c>
      <c r="FA12" s="9">
        <v>53.771999999999998</v>
      </c>
      <c r="FB12" s="9">
        <v>38.893000000000001</v>
      </c>
      <c r="FC12" s="9">
        <v>25.882000000000001</v>
      </c>
      <c r="FD12" s="9">
        <v>15.848000000000001</v>
      </c>
      <c r="FE12" s="9">
        <v>10.034000000000001</v>
      </c>
      <c r="FF12" s="9">
        <v>4.657</v>
      </c>
      <c r="FG12" s="9">
        <v>3.2770000000000001</v>
      </c>
      <c r="FH12" s="9">
        <v>1.38</v>
      </c>
      <c r="FI12" s="9">
        <v>65.808000000000007</v>
      </c>
      <c r="FJ12" s="9">
        <v>28.379000000000001</v>
      </c>
      <c r="FK12" s="9">
        <v>37.429000000000002</v>
      </c>
      <c r="FL12" s="9">
        <v>60.390999999999998</v>
      </c>
      <c r="FM12" s="9">
        <v>24.452999999999999</v>
      </c>
      <c r="FN12" s="9">
        <v>35.938000000000002</v>
      </c>
      <c r="FO12" s="9">
        <v>5.4180000000000001</v>
      </c>
      <c r="FP12" s="9">
        <v>3.9260000000000002</v>
      </c>
      <c r="FQ12" s="9">
        <v>1.492</v>
      </c>
      <c r="FR12" s="9">
        <v>157.72</v>
      </c>
      <c r="FS12" s="9">
        <v>80.819000000000003</v>
      </c>
      <c r="FT12" s="9">
        <v>76.900999999999996</v>
      </c>
      <c r="FU12" s="9">
        <v>102.98399999999999</v>
      </c>
      <c r="FV12" s="9">
        <v>59.457999999999998</v>
      </c>
      <c r="FW12" s="9">
        <v>43.526000000000003</v>
      </c>
      <c r="FX12" s="9">
        <v>81.697000000000003</v>
      </c>
      <c r="FY12" s="9">
        <v>46.127000000000002</v>
      </c>
      <c r="FZ12" s="9">
        <v>35.57</v>
      </c>
      <c r="GA12" s="9">
        <v>20.710999999999999</v>
      </c>
      <c r="GB12" s="9">
        <v>12.754</v>
      </c>
      <c r="GC12" s="9">
        <v>7.9569999999999999</v>
      </c>
      <c r="GD12" s="9">
        <v>0.57599999999999996</v>
      </c>
      <c r="GE12" s="9">
        <v>0.57599999999999996</v>
      </c>
      <c r="GF12" s="9">
        <v>0</v>
      </c>
      <c r="GG12" s="9">
        <v>54.734999999999999</v>
      </c>
      <c r="GH12" s="9">
        <v>21.361000000000001</v>
      </c>
      <c r="GI12" s="9">
        <v>33.375</v>
      </c>
      <c r="GJ12" s="9">
        <v>53.881999999999998</v>
      </c>
      <c r="GK12" s="9">
        <v>20.783999999999999</v>
      </c>
      <c r="GL12" s="9">
        <v>33.097999999999999</v>
      </c>
      <c r="GM12" s="9">
        <v>0.85399999999999998</v>
      </c>
      <c r="GN12" s="9">
        <v>0.57699999999999996</v>
      </c>
      <c r="GO12" s="9">
        <v>0.27600000000000002</v>
      </c>
      <c r="GP12" s="9">
        <v>25.442</v>
      </c>
      <c r="GQ12" s="9">
        <v>17.353000000000002</v>
      </c>
      <c r="GR12" s="9">
        <v>8.0890000000000004</v>
      </c>
      <c r="GS12" s="9">
        <v>15.659000000000001</v>
      </c>
      <c r="GT12" s="9">
        <v>11.002000000000001</v>
      </c>
      <c r="GU12" s="9">
        <v>4.6580000000000004</v>
      </c>
      <c r="GV12" s="9">
        <v>9.3320000000000007</v>
      </c>
      <c r="GW12" s="9">
        <v>6.7469999999999999</v>
      </c>
      <c r="GX12" s="9">
        <v>2.585</v>
      </c>
      <c r="GY12" s="9">
        <v>3.5880000000000001</v>
      </c>
      <c r="GZ12" s="9">
        <v>2.4969999999999999</v>
      </c>
      <c r="HA12" s="9">
        <v>1.091</v>
      </c>
      <c r="HB12" s="9">
        <v>2.7389999999999999</v>
      </c>
      <c r="HC12" s="9">
        <v>1.7569999999999999</v>
      </c>
      <c r="HD12" s="9">
        <v>0.98199999999999998</v>
      </c>
      <c r="HE12" s="9">
        <v>9.7829999999999995</v>
      </c>
      <c r="HF12" s="9">
        <v>6.351</v>
      </c>
      <c r="HG12" s="9">
        <v>3.431</v>
      </c>
      <c r="HH12" s="9">
        <v>5.8849999999999998</v>
      </c>
      <c r="HI12" s="9">
        <v>3.669</v>
      </c>
      <c r="HJ12" s="9">
        <v>2.2160000000000002</v>
      </c>
      <c r="HK12" s="9">
        <v>3.8969999999999998</v>
      </c>
      <c r="HL12" s="9">
        <v>2.6819999999999999</v>
      </c>
      <c r="HM12" s="9">
        <v>1.2150000000000001</v>
      </c>
      <c r="HN12" s="9">
        <v>5.85</v>
      </c>
      <c r="HO12" s="9">
        <v>3.1040000000000001</v>
      </c>
      <c r="HP12" s="9">
        <v>2.7469999999999999</v>
      </c>
      <c r="HQ12" s="9">
        <v>4.5599999999999996</v>
      </c>
      <c r="HR12" s="9">
        <v>2.4369999999999998</v>
      </c>
      <c r="HS12" s="9">
        <v>2.1230000000000002</v>
      </c>
      <c r="HT12" s="9">
        <v>1.6359999999999999</v>
      </c>
      <c r="HU12" s="9">
        <v>0.89800000000000002</v>
      </c>
      <c r="HV12" s="9">
        <v>0.73799999999999999</v>
      </c>
      <c r="HW12" s="9">
        <v>1.583</v>
      </c>
      <c r="HX12" s="9">
        <v>0.59599999999999997</v>
      </c>
      <c r="HY12" s="9">
        <v>0.98599999999999999</v>
      </c>
      <c r="HZ12" s="9">
        <v>1.3420000000000001</v>
      </c>
      <c r="IA12" s="9">
        <v>0.94299999999999995</v>
      </c>
      <c r="IB12" s="9">
        <v>0.39900000000000002</v>
      </c>
      <c r="IC12" s="9">
        <v>1.29</v>
      </c>
      <c r="ID12" s="9">
        <v>0.66700000000000004</v>
      </c>
      <c r="IE12" s="9">
        <v>0.623</v>
      </c>
      <c r="IF12" s="9">
        <v>0.623</v>
      </c>
      <c r="IG12" s="9">
        <v>0</v>
      </c>
      <c r="IH12" s="9">
        <v>0.623</v>
      </c>
      <c r="II12" s="9">
        <v>0.66700000000000004</v>
      </c>
      <c r="IJ12" s="9">
        <v>0.66700000000000004</v>
      </c>
      <c r="IK12" s="9">
        <v>0</v>
      </c>
      <c r="IL12" s="9">
        <v>149.49</v>
      </c>
      <c r="IM12" s="9">
        <v>77.257000000000005</v>
      </c>
      <c r="IN12" s="9">
        <v>72.233000000000004</v>
      </c>
      <c r="IO12" s="9">
        <v>103.89</v>
      </c>
      <c r="IP12" s="9">
        <v>60.938000000000002</v>
      </c>
      <c r="IQ12" s="9">
        <v>42.951999999999998</v>
      </c>
    </row>
    <row r="13" spans="1:251">
      <c r="A13" s="10">
        <v>42767</v>
      </c>
      <c r="B13" s="9">
        <v>31.164000000000001</v>
      </c>
      <c r="C13" s="9">
        <v>5.5709999999999997</v>
      </c>
      <c r="D13" s="9">
        <v>1.5609999999999999</v>
      </c>
      <c r="E13" s="9">
        <v>4.0090000000000003</v>
      </c>
      <c r="F13" s="9">
        <v>36.896999999999998</v>
      </c>
      <c r="G13" s="9">
        <v>18.358000000000001</v>
      </c>
      <c r="H13" s="9">
        <v>18.539000000000001</v>
      </c>
      <c r="I13" s="9">
        <v>20.417000000000002</v>
      </c>
      <c r="J13" s="9">
        <v>13.103999999999999</v>
      </c>
      <c r="K13" s="9">
        <v>7.3129999999999997</v>
      </c>
      <c r="L13" s="9">
        <v>10.94</v>
      </c>
      <c r="M13" s="9">
        <v>7.9429999999999996</v>
      </c>
      <c r="N13" s="9">
        <v>2.9969999999999999</v>
      </c>
      <c r="O13" s="9">
        <v>8.343</v>
      </c>
      <c r="P13" s="9">
        <v>4.5389999999999997</v>
      </c>
      <c r="Q13" s="9">
        <v>3.8039999999999998</v>
      </c>
      <c r="R13" s="9">
        <v>1.1339999999999999</v>
      </c>
      <c r="S13" s="9">
        <v>0.621</v>
      </c>
      <c r="T13" s="9">
        <v>0.51300000000000001</v>
      </c>
      <c r="U13" s="9">
        <v>16.48</v>
      </c>
      <c r="V13" s="9">
        <v>5.2549999999999999</v>
      </c>
      <c r="W13" s="9">
        <v>11.225</v>
      </c>
      <c r="X13" s="9">
        <v>12.721</v>
      </c>
      <c r="Y13" s="9">
        <v>4.4009999999999998</v>
      </c>
      <c r="Z13" s="9">
        <v>8.32</v>
      </c>
      <c r="AA13" s="9">
        <v>3.7589999999999999</v>
      </c>
      <c r="AB13" s="9">
        <v>0.85299999999999998</v>
      </c>
      <c r="AC13" s="9">
        <v>2.9060000000000001</v>
      </c>
      <c r="AD13" s="9">
        <v>67.760999999999996</v>
      </c>
      <c r="AE13" s="9">
        <v>37.640999999999998</v>
      </c>
      <c r="AF13" s="9">
        <v>30.12</v>
      </c>
      <c r="AG13" s="9">
        <v>41.795000000000002</v>
      </c>
      <c r="AH13" s="9">
        <v>23.273</v>
      </c>
      <c r="AI13" s="9">
        <v>18.521999999999998</v>
      </c>
      <c r="AJ13" s="9">
        <v>31.018999999999998</v>
      </c>
      <c r="AK13" s="9">
        <v>16.798999999999999</v>
      </c>
      <c r="AL13" s="9">
        <v>14.218999999999999</v>
      </c>
      <c r="AM13" s="9">
        <v>9.9220000000000006</v>
      </c>
      <c r="AN13" s="9">
        <v>6.4740000000000002</v>
      </c>
      <c r="AO13" s="9">
        <v>3.448</v>
      </c>
      <c r="AP13" s="9">
        <v>0.85499999999999998</v>
      </c>
      <c r="AQ13" s="9">
        <v>0</v>
      </c>
      <c r="AR13" s="9">
        <v>0.85499999999999998</v>
      </c>
      <c r="AS13" s="9">
        <v>25.966000000000001</v>
      </c>
      <c r="AT13" s="9">
        <v>14.367000000000001</v>
      </c>
      <c r="AU13" s="9">
        <v>11.598000000000001</v>
      </c>
      <c r="AV13" s="9">
        <v>24.861999999999998</v>
      </c>
      <c r="AW13" s="9">
        <v>14.367000000000001</v>
      </c>
      <c r="AX13" s="9">
        <v>10.494</v>
      </c>
      <c r="AY13" s="9">
        <v>1.1040000000000001</v>
      </c>
      <c r="AZ13" s="9">
        <v>0</v>
      </c>
      <c r="BA13" s="9">
        <v>1.1040000000000001</v>
      </c>
      <c r="BB13" s="9">
        <v>31.257999999999999</v>
      </c>
      <c r="BC13" s="9">
        <v>14.135999999999999</v>
      </c>
      <c r="BD13" s="9">
        <v>17.122</v>
      </c>
      <c r="BE13" s="9">
        <v>17.666</v>
      </c>
      <c r="BF13" s="9">
        <v>10.502000000000001</v>
      </c>
      <c r="BG13" s="9">
        <v>7.1639999999999997</v>
      </c>
      <c r="BH13" s="9">
        <v>11.618</v>
      </c>
      <c r="BI13" s="9">
        <v>6.2050000000000001</v>
      </c>
      <c r="BJ13" s="9">
        <v>5.4139999999999997</v>
      </c>
      <c r="BK13" s="9">
        <v>3.6339999999999999</v>
      </c>
      <c r="BL13" s="9">
        <v>3.012</v>
      </c>
      <c r="BM13" s="9">
        <v>0.622</v>
      </c>
      <c r="BN13" s="9">
        <v>2.4140000000000001</v>
      </c>
      <c r="BO13" s="9">
        <v>1.2849999999999999</v>
      </c>
      <c r="BP13" s="9">
        <v>1.129</v>
      </c>
      <c r="BQ13" s="9">
        <v>13.592000000000001</v>
      </c>
      <c r="BR13" s="9">
        <v>3.6339999999999999</v>
      </c>
      <c r="BS13" s="9">
        <v>9.9580000000000002</v>
      </c>
      <c r="BT13" s="9">
        <v>13.592000000000001</v>
      </c>
      <c r="BU13" s="9">
        <v>3.6339999999999999</v>
      </c>
      <c r="BV13" s="9">
        <v>9.9580000000000002</v>
      </c>
      <c r="BW13" s="9">
        <v>0</v>
      </c>
      <c r="BX13" s="9">
        <v>0</v>
      </c>
      <c r="BY13" s="9">
        <v>0</v>
      </c>
      <c r="BZ13" s="9">
        <v>22.239000000000001</v>
      </c>
      <c r="CA13" s="9">
        <v>11.81</v>
      </c>
      <c r="CB13" s="9">
        <v>10.429</v>
      </c>
      <c r="CC13" s="9">
        <v>17.195</v>
      </c>
      <c r="CD13" s="9">
        <v>9.1579999999999995</v>
      </c>
      <c r="CE13" s="9">
        <v>8.0370000000000008</v>
      </c>
      <c r="CF13" s="9">
        <v>14.116</v>
      </c>
      <c r="CG13" s="9">
        <v>7.6070000000000002</v>
      </c>
      <c r="CH13" s="9">
        <v>6.5090000000000003</v>
      </c>
      <c r="CI13" s="9">
        <v>3.0790000000000002</v>
      </c>
      <c r="CJ13" s="9">
        <v>1.5509999999999999</v>
      </c>
      <c r="CK13" s="9">
        <v>1.528</v>
      </c>
      <c r="CL13" s="9">
        <v>0</v>
      </c>
      <c r="CM13" s="9">
        <v>0</v>
      </c>
      <c r="CN13" s="9">
        <v>0</v>
      </c>
      <c r="CO13" s="9">
        <v>5.0439999999999996</v>
      </c>
      <c r="CP13" s="9">
        <v>2.6520000000000001</v>
      </c>
      <c r="CQ13" s="9">
        <v>2.3919999999999999</v>
      </c>
      <c r="CR13" s="9">
        <v>4.3369999999999997</v>
      </c>
      <c r="CS13" s="9">
        <v>1.9450000000000001</v>
      </c>
      <c r="CT13" s="9">
        <v>2.3919999999999999</v>
      </c>
      <c r="CU13" s="9">
        <v>0.70799999999999996</v>
      </c>
      <c r="CV13" s="9">
        <v>0.70799999999999996</v>
      </c>
      <c r="CW13" s="9">
        <v>0</v>
      </c>
      <c r="CX13" s="9">
        <v>26.245000000000001</v>
      </c>
      <c r="CY13" s="9">
        <v>17.151</v>
      </c>
      <c r="CZ13" s="9">
        <v>9.0939999999999994</v>
      </c>
      <c r="DA13" s="9">
        <v>18.393000000000001</v>
      </c>
      <c r="DB13" s="9">
        <v>13.14</v>
      </c>
      <c r="DC13" s="9">
        <v>5.2530000000000001</v>
      </c>
      <c r="DD13" s="9">
        <v>17.728999999999999</v>
      </c>
      <c r="DE13" s="9">
        <v>13.14</v>
      </c>
      <c r="DF13" s="9">
        <v>4.59</v>
      </c>
      <c r="DG13" s="9">
        <v>0.66300000000000003</v>
      </c>
      <c r="DH13" s="9">
        <v>0</v>
      </c>
      <c r="DI13" s="9">
        <v>0.66300000000000003</v>
      </c>
      <c r="DJ13" s="9">
        <v>0</v>
      </c>
      <c r="DK13" s="9">
        <v>0</v>
      </c>
      <c r="DL13" s="9">
        <v>0</v>
      </c>
      <c r="DM13" s="9">
        <v>7.8520000000000003</v>
      </c>
      <c r="DN13" s="9">
        <v>4.0110000000000001</v>
      </c>
      <c r="DO13" s="9">
        <v>3.8410000000000002</v>
      </c>
      <c r="DP13" s="9">
        <v>7.0529999999999999</v>
      </c>
      <c r="DQ13" s="9">
        <v>3.2120000000000002</v>
      </c>
      <c r="DR13" s="9">
        <v>3.8410000000000002</v>
      </c>
      <c r="DS13" s="9">
        <v>0.79900000000000004</v>
      </c>
      <c r="DT13" s="9">
        <v>0.79900000000000004</v>
      </c>
      <c r="DU13" s="9">
        <v>0</v>
      </c>
      <c r="DV13" s="9">
        <v>25.774999999999999</v>
      </c>
      <c r="DW13" s="9">
        <v>15.734999999999999</v>
      </c>
      <c r="DX13" s="9">
        <v>10.039999999999999</v>
      </c>
      <c r="DY13" s="9">
        <v>18.498000000000001</v>
      </c>
      <c r="DZ13" s="9">
        <v>11.731999999999999</v>
      </c>
      <c r="EA13" s="9">
        <v>6.766</v>
      </c>
      <c r="EB13" s="9">
        <v>17.344999999999999</v>
      </c>
      <c r="EC13" s="9">
        <v>10.58</v>
      </c>
      <c r="ED13" s="9">
        <v>6.766</v>
      </c>
      <c r="EE13" s="9">
        <v>1.1519999999999999</v>
      </c>
      <c r="EF13" s="9">
        <v>1.1519999999999999</v>
      </c>
      <c r="EG13" s="9">
        <v>0</v>
      </c>
      <c r="EH13" s="9">
        <v>0</v>
      </c>
      <c r="EI13" s="9">
        <v>0</v>
      </c>
      <c r="EJ13" s="9">
        <v>0</v>
      </c>
      <c r="EK13" s="9">
        <v>7.2779999999999996</v>
      </c>
      <c r="EL13" s="9">
        <v>4.0030000000000001</v>
      </c>
      <c r="EM13" s="9">
        <v>3.274</v>
      </c>
      <c r="EN13" s="9">
        <v>7.2779999999999996</v>
      </c>
      <c r="EO13" s="9">
        <v>4.0030000000000001</v>
      </c>
      <c r="EP13" s="9">
        <v>3.274</v>
      </c>
      <c r="EQ13" s="9">
        <v>0</v>
      </c>
      <c r="ER13" s="9">
        <v>0</v>
      </c>
      <c r="ES13" s="9">
        <v>0</v>
      </c>
      <c r="ET13" s="9">
        <v>201.01900000000001</v>
      </c>
      <c r="EU13" s="9">
        <v>99.563999999999993</v>
      </c>
      <c r="EV13" s="9">
        <v>101.456</v>
      </c>
      <c r="EW13" s="9">
        <v>138.928</v>
      </c>
      <c r="EX13" s="9">
        <v>72.808000000000007</v>
      </c>
      <c r="EY13" s="9">
        <v>66.12</v>
      </c>
      <c r="EZ13" s="9">
        <v>113.619</v>
      </c>
      <c r="FA13" s="9">
        <v>55.761000000000003</v>
      </c>
      <c r="FB13" s="9">
        <v>57.857999999999997</v>
      </c>
      <c r="FC13" s="9">
        <v>21.712</v>
      </c>
      <c r="FD13" s="9">
        <v>14.318</v>
      </c>
      <c r="FE13" s="9">
        <v>7.3949999999999996</v>
      </c>
      <c r="FF13" s="9">
        <v>3.597</v>
      </c>
      <c r="FG13" s="9">
        <v>2.7290000000000001</v>
      </c>
      <c r="FH13" s="9">
        <v>0.86799999999999999</v>
      </c>
      <c r="FI13" s="9">
        <v>62.091999999999999</v>
      </c>
      <c r="FJ13" s="9">
        <v>26.756</v>
      </c>
      <c r="FK13" s="9">
        <v>35.335000000000001</v>
      </c>
      <c r="FL13" s="9">
        <v>54.912999999999997</v>
      </c>
      <c r="FM13" s="9">
        <v>24.361999999999998</v>
      </c>
      <c r="FN13" s="9">
        <v>30.550999999999998</v>
      </c>
      <c r="FO13" s="9">
        <v>7.1790000000000003</v>
      </c>
      <c r="FP13" s="9">
        <v>2.395</v>
      </c>
      <c r="FQ13" s="9">
        <v>4.7839999999999998</v>
      </c>
      <c r="FR13" s="9">
        <v>170.24799999999999</v>
      </c>
      <c r="FS13" s="9">
        <v>84.793000000000006</v>
      </c>
      <c r="FT13" s="9">
        <v>85.454999999999998</v>
      </c>
      <c r="FU13" s="9">
        <v>117.175</v>
      </c>
      <c r="FV13" s="9">
        <v>61.84</v>
      </c>
      <c r="FW13" s="9">
        <v>55.335000000000001</v>
      </c>
      <c r="FX13" s="9">
        <v>101.08</v>
      </c>
      <c r="FY13" s="9">
        <v>49.963000000000001</v>
      </c>
      <c r="FZ13" s="9">
        <v>51.116999999999997</v>
      </c>
      <c r="GA13" s="9">
        <v>15.686</v>
      </c>
      <c r="GB13" s="9">
        <v>11.877000000000001</v>
      </c>
      <c r="GC13" s="9">
        <v>3.8090000000000002</v>
      </c>
      <c r="GD13" s="9">
        <v>0.40899999999999997</v>
      </c>
      <c r="GE13" s="9">
        <v>0</v>
      </c>
      <c r="GF13" s="9">
        <v>0.40899999999999997</v>
      </c>
      <c r="GG13" s="9">
        <v>53.073</v>
      </c>
      <c r="GH13" s="9">
        <v>22.952999999999999</v>
      </c>
      <c r="GI13" s="9">
        <v>30.12</v>
      </c>
      <c r="GJ13" s="9">
        <v>49.616</v>
      </c>
      <c r="GK13" s="9">
        <v>21.803000000000001</v>
      </c>
      <c r="GL13" s="9">
        <v>27.812000000000001</v>
      </c>
      <c r="GM13" s="9">
        <v>3.4580000000000002</v>
      </c>
      <c r="GN13" s="9">
        <v>1.1499999999999999</v>
      </c>
      <c r="GO13" s="9">
        <v>2.3079999999999998</v>
      </c>
      <c r="GP13" s="9">
        <v>21.366</v>
      </c>
      <c r="GQ13" s="9">
        <v>11.805</v>
      </c>
      <c r="GR13" s="9">
        <v>9.56</v>
      </c>
      <c r="GS13" s="9">
        <v>13.423999999999999</v>
      </c>
      <c r="GT13" s="9">
        <v>8.0020000000000007</v>
      </c>
      <c r="GU13" s="9">
        <v>5.4219999999999997</v>
      </c>
      <c r="GV13" s="9">
        <v>7.62</v>
      </c>
      <c r="GW13" s="9">
        <v>3.8940000000000001</v>
      </c>
      <c r="GX13" s="9">
        <v>3.7269999999999999</v>
      </c>
      <c r="GY13" s="9">
        <v>2.6160000000000001</v>
      </c>
      <c r="GZ13" s="9">
        <v>1.38</v>
      </c>
      <c r="HA13" s="9">
        <v>1.236</v>
      </c>
      <c r="HB13" s="9">
        <v>3.1880000000000002</v>
      </c>
      <c r="HC13" s="9">
        <v>2.7290000000000001</v>
      </c>
      <c r="HD13" s="9">
        <v>0.45900000000000002</v>
      </c>
      <c r="HE13" s="9">
        <v>7.9409999999999998</v>
      </c>
      <c r="HF13" s="9">
        <v>3.8029999999999999</v>
      </c>
      <c r="HG13" s="9">
        <v>4.1379999999999999</v>
      </c>
      <c r="HH13" s="9">
        <v>5.2969999999999997</v>
      </c>
      <c r="HI13" s="9">
        <v>2.5579999999999998</v>
      </c>
      <c r="HJ13" s="9">
        <v>2.7389999999999999</v>
      </c>
      <c r="HK13" s="9">
        <v>2.645</v>
      </c>
      <c r="HL13" s="9">
        <v>1.2450000000000001</v>
      </c>
      <c r="HM13" s="9">
        <v>1.4</v>
      </c>
      <c r="HN13" s="9">
        <v>9.4049999999999994</v>
      </c>
      <c r="HO13" s="9">
        <v>2.9649999999999999</v>
      </c>
      <c r="HP13" s="9">
        <v>6.44</v>
      </c>
      <c r="HQ13" s="9">
        <v>8.3279999999999994</v>
      </c>
      <c r="HR13" s="9">
        <v>2.9649999999999999</v>
      </c>
      <c r="HS13" s="9">
        <v>5.3630000000000004</v>
      </c>
      <c r="HT13" s="9">
        <v>4.9189999999999996</v>
      </c>
      <c r="HU13" s="9">
        <v>1.905</v>
      </c>
      <c r="HV13" s="9">
        <v>3.0139999999999998</v>
      </c>
      <c r="HW13" s="9">
        <v>3.41</v>
      </c>
      <c r="HX13" s="9">
        <v>1.06</v>
      </c>
      <c r="HY13" s="9">
        <v>2.35</v>
      </c>
      <c r="HZ13" s="9">
        <v>0</v>
      </c>
      <c r="IA13" s="9">
        <v>0</v>
      </c>
      <c r="IB13" s="9">
        <v>0</v>
      </c>
      <c r="IC13" s="9">
        <v>1.077</v>
      </c>
      <c r="ID13" s="9">
        <v>0</v>
      </c>
      <c r="IE13" s="9">
        <v>1.077</v>
      </c>
      <c r="IF13" s="9">
        <v>0</v>
      </c>
      <c r="IG13" s="9">
        <v>0</v>
      </c>
      <c r="IH13" s="9">
        <v>0</v>
      </c>
      <c r="II13" s="9">
        <v>1.077</v>
      </c>
      <c r="IJ13" s="9">
        <v>0</v>
      </c>
      <c r="IK13" s="9">
        <v>1.077</v>
      </c>
      <c r="IL13" s="9">
        <v>162.68299999999999</v>
      </c>
      <c r="IM13" s="9">
        <v>78.602999999999994</v>
      </c>
      <c r="IN13" s="9">
        <v>84.08</v>
      </c>
      <c r="IO13" s="9">
        <v>121.01600000000001</v>
      </c>
      <c r="IP13" s="9">
        <v>62.973999999999997</v>
      </c>
      <c r="IQ13" s="9">
        <v>58.040999999999997</v>
      </c>
    </row>
    <row r="14" spans="1:251">
      <c r="A14" s="10">
        <v>43132</v>
      </c>
      <c r="B14" s="9">
        <v>24.459</v>
      </c>
      <c r="C14" s="9">
        <v>6.3360000000000003</v>
      </c>
      <c r="D14" s="9">
        <v>0.56599999999999995</v>
      </c>
      <c r="E14" s="9">
        <v>5.77</v>
      </c>
      <c r="F14" s="9">
        <v>44.094000000000001</v>
      </c>
      <c r="G14" s="9">
        <v>20.024000000000001</v>
      </c>
      <c r="H14" s="9">
        <v>24.07</v>
      </c>
      <c r="I14" s="9">
        <v>26.434999999999999</v>
      </c>
      <c r="J14" s="9">
        <v>13.071</v>
      </c>
      <c r="K14" s="9">
        <v>13.364000000000001</v>
      </c>
      <c r="L14" s="9">
        <v>15.882999999999999</v>
      </c>
      <c r="M14" s="9">
        <v>7.5780000000000003</v>
      </c>
      <c r="N14" s="9">
        <v>8.3040000000000003</v>
      </c>
      <c r="O14" s="9">
        <v>6.5990000000000002</v>
      </c>
      <c r="P14" s="9">
        <v>3.2839999999999998</v>
      </c>
      <c r="Q14" s="9">
        <v>3.3149999999999999</v>
      </c>
      <c r="R14" s="9">
        <v>3.9540000000000002</v>
      </c>
      <c r="S14" s="9">
        <v>2.2090000000000001</v>
      </c>
      <c r="T14" s="9">
        <v>1.7450000000000001</v>
      </c>
      <c r="U14" s="9">
        <v>17.658999999999999</v>
      </c>
      <c r="V14" s="9">
        <v>6.9530000000000003</v>
      </c>
      <c r="W14" s="9">
        <v>10.706</v>
      </c>
      <c r="X14" s="9">
        <v>12.778</v>
      </c>
      <c r="Y14" s="9">
        <v>6.9530000000000003</v>
      </c>
      <c r="Z14" s="9">
        <v>5.8259999999999996</v>
      </c>
      <c r="AA14" s="9">
        <v>4.88</v>
      </c>
      <c r="AB14" s="9">
        <v>0</v>
      </c>
      <c r="AC14" s="9">
        <v>4.88</v>
      </c>
      <c r="AD14" s="9">
        <v>54.170999999999999</v>
      </c>
      <c r="AE14" s="9">
        <v>26.338000000000001</v>
      </c>
      <c r="AF14" s="9">
        <v>27.832999999999998</v>
      </c>
      <c r="AG14" s="9">
        <v>36.777000000000001</v>
      </c>
      <c r="AH14" s="9">
        <v>18.175999999999998</v>
      </c>
      <c r="AI14" s="9">
        <v>18.600000000000001</v>
      </c>
      <c r="AJ14" s="9">
        <v>27.547999999999998</v>
      </c>
      <c r="AK14" s="9">
        <v>13.015000000000001</v>
      </c>
      <c r="AL14" s="9">
        <v>14.532999999999999</v>
      </c>
      <c r="AM14" s="9">
        <v>7.9050000000000002</v>
      </c>
      <c r="AN14" s="9">
        <v>3.8380000000000001</v>
      </c>
      <c r="AO14" s="9">
        <v>4.0670000000000002</v>
      </c>
      <c r="AP14" s="9">
        <v>1.3240000000000001</v>
      </c>
      <c r="AQ14" s="9">
        <v>1.3240000000000001</v>
      </c>
      <c r="AR14" s="9">
        <v>0</v>
      </c>
      <c r="AS14" s="9">
        <v>17.395</v>
      </c>
      <c r="AT14" s="9">
        <v>8.1620000000000008</v>
      </c>
      <c r="AU14" s="9">
        <v>9.2330000000000005</v>
      </c>
      <c r="AV14" s="9">
        <v>16.283999999999999</v>
      </c>
      <c r="AW14" s="9">
        <v>7.5960000000000001</v>
      </c>
      <c r="AX14" s="9">
        <v>8.6880000000000006</v>
      </c>
      <c r="AY14" s="9">
        <v>1.1100000000000001</v>
      </c>
      <c r="AZ14" s="9">
        <v>0.56599999999999995</v>
      </c>
      <c r="BA14" s="9">
        <v>0.54500000000000004</v>
      </c>
      <c r="BB14" s="9">
        <v>23.564</v>
      </c>
      <c r="BC14" s="9">
        <v>12.121</v>
      </c>
      <c r="BD14" s="9">
        <v>11.443</v>
      </c>
      <c r="BE14" s="9">
        <v>16.831</v>
      </c>
      <c r="BF14" s="9">
        <v>11.063000000000001</v>
      </c>
      <c r="BG14" s="9">
        <v>5.7679999999999998</v>
      </c>
      <c r="BH14" s="9">
        <v>12.538</v>
      </c>
      <c r="BI14" s="9">
        <v>8.8650000000000002</v>
      </c>
      <c r="BJ14" s="9">
        <v>3.673</v>
      </c>
      <c r="BK14" s="9">
        <v>3.4729999999999999</v>
      </c>
      <c r="BL14" s="9">
        <v>2.198</v>
      </c>
      <c r="BM14" s="9">
        <v>1.2749999999999999</v>
      </c>
      <c r="BN14" s="9">
        <v>0.82</v>
      </c>
      <c r="BO14" s="9">
        <v>0</v>
      </c>
      <c r="BP14" s="9">
        <v>0.82</v>
      </c>
      <c r="BQ14" s="9">
        <v>6.7329999999999997</v>
      </c>
      <c r="BR14" s="9">
        <v>1.0580000000000001</v>
      </c>
      <c r="BS14" s="9">
        <v>5.6749999999999998</v>
      </c>
      <c r="BT14" s="9">
        <v>6.7329999999999997</v>
      </c>
      <c r="BU14" s="9">
        <v>1.0580000000000001</v>
      </c>
      <c r="BV14" s="9">
        <v>5.6749999999999998</v>
      </c>
      <c r="BW14" s="9">
        <v>0</v>
      </c>
      <c r="BX14" s="9">
        <v>0</v>
      </c>
      <c r="BY14" s="9">
        <v>0</v>
      </c>
      <c r="BZ14" s="9">
        <v>28.431000000000001</v>
      </c>
      <c r="CA14" s="9">
        <v>17.076000000000001</v>
      </c>
      <c r="CB14" s="9">
        <v>11.356</v>
      </c>
      <c r="CC14" s="9">
        <v>20.225000000000001</v>
      </c>
      <c r="CD14" s="9">
        <v>13.484999999999999</v>
      </c>
      <c r="CE14" s="9">
        <v>6.74</v>
      </c>
      <c r="CF14" s="9">
        <v>16.361000000000001</v>
      </c>
      <c r="CG14" s="9">
        <v>10.71</v>
      </c>
      <c r="CH14" s="9">
        <v>5.6509999999999998</v>
      </c>
      <c r="CI14" s="9">
        <v>3.8639999999999999</v>
      </c>
      <c r="CJ14" s="9">
        <v>2.7749999999999999</v>
      </c>
      <c r="CK14" s="9">
        <v>1.089</v>
      </c>
      <c r="CL14" s="9">
        <v>0</v>
      </c>
      <c r="CM14" s="9">
        <v>0</v>
      </c>
      <c r="CN14" s="9">
        <v>0</v>
      </c>
      <c r="CO14" s="9">
        <v>8.2070000000000007</v>
      </c>
      <c r="CP14" s="9">
        <v>3.5910000000000002</v>
      </c>
      <c r="CQ14" s="9">
        <v>4.6159999999999997</v>
      </c>
      <c r="CR14" s="9">
        <v>7.8620000000000001</v>
      </c>
      <c r="CS14" s="9">
        <v>3.5910000000000002</v>
      </c>
      <c r="CT14" s="9">
        <v>4.2709999999999999</v>
      </c>
      <c r="CU14" s="9">
        <v>0.34499999999999997</v>
      </c>
      <c r="CV14" s="9">
        <v>0</v>
      </c>
      <c r="CW14" s="9">
        <v>0.34499999999999997</v>
      </c>
      <c r="CX14" s="9">
        <v>22.027000000000001</v>
      </c>
      <c r="CY14" s="9">
        <v>13.058999999999999</v>
      </c>
      <c r="CZ14" s="9">
        <v>8.968</v>
      </c>
      <c r="DA14" s="9">
        <v>16.992999999999999</v>
      </c>
      <c r="DB14" s="9">
        <v>11.766999999999999</v>
      </c>
      <c r="DC14" s="9">
        <v>5.226</v>
      </c>
      <c r="DD14" s="9">
        <v>15.529</v>
      </c>
      <c r="DE14" s="9">
        <v>10.303000000000001</v>
      </c>
      <c r="DF14" s="9">
        <v>5.226</v>
      </c>
      <c r="DG14" s="9">
        <v>1.4650000000000001</v>
      </c>
      <c r="DH14" s="9">
        <v>1.4650000000000001</v>
      </c>
      <c r="DI14" s="9">
        <v>0</v>
      </c>
      <c r="DJ14" s="9">
        <v>0</v>
      </c>
      <c r="DK14" s="9">
        <v>0</v>
      </c>
      <c r="DL14" s="9">
        <v>0</v>
      </c>
      <c r="DM14" s="9">
        <v>5.0339999999999998</v>
      </c>
      <c r="DN14" s="9">
        <v>1.292</v>
      </c>
      <c r="DO14" s="9">
        <v>3.742</v>
      </c>
      <c r="DP14" s="9">
        <v>5.0339999999999998</v>
      </c>
      <c r="DQ14" s="9">
        <v>1.292</v>
      </c>
      <c r="DR14" s="9">
        <v>3.742</v>
      </c>
      <c r="DS14" s="9">
        <v>0</v>
      </c>
      <c r="DT14" s="9">
        <v>0</v>
      </c>
      <c r="DU14" s="9">
        <v>0</v>
      </c>
      <c r="DV14" s="9">
        <v>31.215</v>
      </c>
      <c r="DW14" s="9">
        <v>22.103000000000002</v>
      </c>
      <c r="DX14" s="9">
        <v>9.1120000000000001</v>
      </c>
      <c r="DY14" s="9">
        <v>25.331</v>
      </c>
      <c r="DZ14" s="9">
        <v>18.181000000000001</v>
      </c>
      <c r="EA14" s="9">
        <v>7.15</v>
      </c>
      <c r="EB14" s="9">
        <v>22.062999999999999</v>
      </c>
      <c r="EC14" s="9">
        <v>15.741</v>
      </c>
      <c r="ED14" s="9">
        <v>6.3220000000000001</v>
      </c>
      <c r="EE14" s="9">
        <v>2.855</v>
      </c>
      <c r="EF14" s="9">
        <v>2.0270000000000001</v>
      </c>
      <c r="EG14" s="9">
        <v>0.82799999999999996</v>
      </c>
      <c r="EH14" s="9">
        <v>0.41299999999999998</v>
      </c>
      <c r="EI14" s="9">
        <v>0.41299999999999998</v>
      </c>
      <c r="EJ14" s="9">
        <v>0</v>
      </c>
      <c r="EK14" s="9">
        <v>5.8840000000000003</v>
      </c>
      <c r="EL14" s="9">
        <v>3.9220000000000002</v>
      </c>
      <c r="EM14" s="9">
        <v>1.962</v>
      </c>
      <c r="EN14" s="9">
        <v>5.8840000000000003</v>
      </c>
      <c r="EO14" s="9">
        <v>3.9220000000000002</v>
      </c>
      <c r="EP14" s="9">
        <v>1.962</v>
      </c>
      <c r="EQ14" s="9">
        <v>0</v>
      </c>
      <c r="ER14" s="9">
        <v>0</v>
      </c>
      <c r="ES14" s="9">
        <v>0</v>
      </c>
      <c r="ET14" s="9">
        <v>193.869</v>
      </c>
      <c r="EU14" s="9">
        <v>97.093000000000004</v>
      </c>
      <c r="EV14" s="9">
        <v>96.775999999999996</v>
      </c>
      <c r="EW14" s="9">
        <v>121.736</v>
      </c>
      <c r="EX14" s="9">
        <v>68.05</v>
      </c>
      <c r="EY14" s="9">
        <v>53.685000000000002</v>
      </c>
      <c r="EZ14" s="9">
        <v>102.464</v>
      </c>
      <c r="FA14" s="9">
        <v>55.252000000000002</v>
      </c>
      <c r="FB14" s="9">
        <v>47.213000000000001</v>
      </c>
      <c r="FC14" s="9">
        <v>15.096</v>
      </c>
      <c r="FD14" s="9">
        <v>9.734</v>
      </c>
      <c r="FE14" s="9">
        <v>5.3620000000000001</v>
      </c>
      <c r="FF14" s="9">
        <v>4.1749999999999998</v>
      </c>
      <c r="FG14" s="9">
        <v>3.0640000000000001</v>
      </c>
      <c r="FH14" s="9">
        <v>1.111</v>
      </c>
      <c r="FI14" s="9">
        <v>72.132999999999996</v>
      </c>
      <c r="FJ14" s="9">
        <v>29.042000000000002</v>
      </c>
      <c r="FK14" s="9">
        <v>43.091000000000001</v>
      </c>
      <c r="FL14" s="9">
        <v>66.754000000000005</v>
      </c>
      <c r="FM14" s="9">
        <v>27.358000000000001</v>
      </c>
      <c r="FN14" s="9">
        <v>39.396000000000001</v>
      </c>
      <c r="FO14" s="9">
        <v>5.3789999999999996</v>
      </c>
      <c r="FP14" s="9">
        <v>1.6839999999999999</v>
      </c>
      <c r="FQ14" s="9">
        <v>3.6949999999999998</v>
      </c>
      <c r="FR14" s="9">
        <v>166.34200000000001</v>
      </c>
      <c r="FS14" s="9">
        <v>83.847999999999999</v>
      </c>
      <c r="FT14" s="9">
        <v>82.494</v>
      </c>
      <c r="FU14" s="9">
        <v>106.09099999999999</v>
      </c>
      <c r="FV14" s="9">
        <v>59.271999999999998</v>
      </c>
      <c r="FW14" s="9">
        <v>46.819000000000003</v>
      </c>
      <c r="FX14" s="9">
        <v>91.744</v>
      </c>
      <c r="FY14" s="9">
        <v>49.347000000000001</v>
      </c>
      <c r="FZ14" s="9">
        <v>42.396000000000001</v>
      </c>
      <c r="GA14" s="9">
        <v>13.138</v>
      </c>
      <c r="GB14" s="9">
        <v>9.2919999999999998</v>
      </c>
      <c r="GC14" s="9">
        <v>3.8460000000000001</v>
      </c>
      <c r="GD14" s="9">
        <v>1.2090000000000001</v>
      </c>
      <c r="GE14" s="9">
        <v>0.63300000000000001</v>
      </c>
      <c r="GF14" s="9">
        <v>0.57699999999999996</v>
      </c>
      <c r="GG14" s="9">
        <v>60.250999999999998</v>
      </c>
      <c r="GH14" s="9">
        <v>24.576000000000001</v>
      </c>
      <c r="GI14" s="9">
        <v>35.674999999999997</v>
      </c>
      <c r="GJ14" s="9">
        <v>59.247999999999998</v>
      </c>
      <c r="GK14" s="9">
        <v>24.576000000000001</v>
      </c>
      <c r="GL14" s="9">
        <v>34.671999999999997</v>
      </c>
      <c r="GM14" s="9">
        <v>1.0029999999999999</v>
      </c>
      <c r="GN14" s="9">
        <v>0</v>
      </c>
      <c r="GO14" s="9">
        <v>1.0029999999999999</v>
      </c>
      <c r="GP14" s="9">
        <v>20.827999999999999</v>
      </c>
      <c r="GQ14" s="9">
        <v>10.455</v>
      </c>
      <c r="GR14" s="9">
        <v>10.372</v>
      </c>
      <c r="GS14" s="9">
        <v>11.108000000000001</v>
      </c>
      <c r="GT14" s="9">
        <v>5.9889999999999999</v>
      </c>
      <c r="GU14" s="9">
        <v>5.12</v>
      </c>
      <c r="GV14" s="9">
        <v>7.4539999999999997</v>
      </c>
      <c r="GW14" s="9">
        <v>3.847</v>
      </c>
      <c r="GX14" s="9">
        <v>3.6070000000000002</v>
      </c>
      <c r="GY14" s="9">
        <v>1.421</v>
      </c>
      <c r="GZ14" s="9">
        <v>0.442</v>
      </c>
      <c r="HA14" s="9">
        <v>0.97799999999999998</v>
      </c>
      <c r="HB14" s="9">
        <v>2.234</v>
      </c>
      <c r="HC14" s="9">
        <v>1.7</v>
      </c>
      <c r="HD14" s="9">
        <v>0.53400000000000003</v>
      </c>
      <c r="HE14" s="9">
        <v>9.7189999999999994</v>
      </c>
      <c r="HF14" s="9">
        <v>4.4669999999999996</v>
      </c>
      <c r="HG14" s="9">
        <v>5.2530000000000001</v>
      </c>
      <c r="HH14" s="9">
        <v>5.343</v>
      </c>
      <c r="HI14" s="9">
        <v>2.782</v>
      </c>
      <c r="HJ14" s="9">
        <v>2.5609999999999999</v>
      </c>
      <c r="HK14" s="9">
        <v>4.3760000000000003</v>
      </c>
      <c r="HL14" s="9">
        <v>1.6839999999999999</v>
      </c>
      <c r="HM14" s="9">
        <v>2.6920000000000002</v>
      </c>
      <c r="HN14" s="9">
        <v>6.6989999999999998</v>
      </c>
      <c r="HO14" s="9">
        <v>2.7890000000000001</v>
      </c>
      <c r="HP14" s="9">
        <v>3.91</v>
      </c>
      <c r="HQ14" s="9">
        <v>4.5359999999999996</v>
      </c>
      <c r="HR14" s="9">
        <v>2.7890000000000001</v>
      </c>
      <c r="HS14" s="9">
        <v>1.7470000000000001</v>
      </c>
      <c r="HT14" s="9">
        <v>3.2669999999999999</v>
      </c>
      <c r="HU14" s="9">
        <v>2.0569999999999999</v>
      </c>
      <c r="HV14" s="9">
        <v>1.2090000000000001</v>
      </c>
      <c r="HW14" s="9">
        <v>0.53700000000000003</v>
      </c>
      <c r="HX14" s="9">
        <v>0</v>
      </c>
      <c r="HY14" s="9">
        <v>0.53700000000000003</v>
      </c>
      <c r="HZ14" s="9">
        <v>0.73199999999999998</v>
      </c>
      <c r="IA14" s="9">
        <v>0.73199999999999998</v>
      </c>
      <c r="IB14" s="9">
        <v>0</v>
      </c>
      <c r="IC14" s="9">
        <v>2.1629999999999998</v>
      </c>
      <c r="ID14" s="9">
        <v>0</v>
      </c>
      <c r="IE14" s="9">
        <v>2.1629999999999998</v>
      </c>
      <c r="IF14" s="9">
        <v>2.1629999999999998</v>
      </c>
      <c r="IG14" s="9">
        <v>0</v>
      </c>
      <c r="IH14" s="9">
        <v>2.1629999999999998</v>
      </c>
      <c r="II14" s="9">
        <v>0</v>
      </c>
      <c r="IJ14" s="9">
        <v>0</v>
      </c>
      <c r="IK14" s="9">
        <v>0</v>
      </c>
      <c r="IL14" s="9">
        <v>153.96299999999999</v>
      </c>
      <c r="IM14" s="9">
        <v>76.951999999999998</v>
      </c>
      <c r="IN14" s="9">
        <v>77.010999999999996</v>
      </c>
      <c r="IO14" s="9">
        <v>105.254</v>
      </c>
      <c r="IP14" s="9">
        <v>59.598999999999997</v>
      </c>
      <c r="IQ14" s="9">
        <v>45.655000000000001</v>
      </c>
    </row>
    <row r="15" spans="1:251">
      <c r="A15" s="10">
        <v>43497</v>
      </c>
      <c r="B15" s="9">
        <v>29.404</v>
      </c>
      <c r="C15" s="9">
        <v>5.0110000000000001</v>
      </c>
      <c r="D15" s="9">
        <v>0.53300000000000003</v>
      </c>
      <c r="E15" s="9">
        <v>4.4779999999999998</v>
      </c>
      <c r="F15" s="9">
        <v>40.335000000000001</v>
      </c>
      <c r="G15" s="9">
        <v>21.893000000000001</v>
      </c>
      <c r="H15" s="9">
        <v>18.442</v>
      </c>
      <c r="I15" s="9">
        <v>24.248999999999999</v>
      </c>
      <c r="J15" s="9">
        <v>17.007000000000001</v>
      </c>
      <c r="K15" s="9">
        <v>7.2430000000000003</v>
      </c>
      <c r="L15" s="9">
        <v>13.864000000000001</v>
      </c>
      <c r="M15" s="9">
        <v>9.375</v>
      </c>
      <c r="N15" s="9">
        <v>4.4889999999999999</v>
      </c>
      <c r="O15" s="9">
        <v>6.9290000000000003</v>
      </c>
      <c r="P15" s="9">
        <v>4.1749999999999998</v>
      </c>
      <c r="Q15" s="9">
        <v>2.754</v>
      </c>
      <c r="R15" s="9">
        <v>3.4569999999999999</v>
      </c>
      <c r="S15" s="9">
        <v>3.4569999999999999</v>
      </c>
      <c r="T15" s="9">
        <v>0</v>
      </c>
      <c r="U15" s="9">
        <v>16.085000000000001</v>
      </c>
      <c r="V15" s="9">
        <v>4.8869999999999996</v>
      </c>
      <c r="W15" s="9">
        <v>11.199</v>
      </c>
      <c r="X15" s="9">
        <v>12.635999999999999</v>
      </c>
      <c r="Y15" s="9">
        <v>4.3540000000000001</v>
      </c>
      <c r="Z15" s="9">
        <v>8.282</v>
      </c>
      <c r="AA15" s="9">
        <v>3.45</v>
      </c>
      <c r="AB15" s="9">
        <v>0.53300000000000003</v>
      </c>
      <c r="AC15" s="9">
        <v>2.9169999999999998</v>
      </c>
      <c r="AD15" s="9">
        <v>66.917000000000002</v>
      </c>
      <c r="AE15" s="9">
        <v>37.950000000000003</v>
      </c>
      <c r="AF15" s="9">
        <v>28.966999999999999</v>
      </c>
      <c r="AG15" s="9">
        <v>39.487000000000002</v>
      </c>
      <c r="AH15" s="9">
        <v>26.509</v>
      </c>
      <c r="AI15" s="9">
        <v>12.978</v>
      </c>
      <c r="AJ15" s="9">
        <v>25.675000000000001</v>
      </c>
      <c r="AK15" s="9">
        <v>15.855</v>
      </c>
      <c r="AL15" s="9">
        <v>9.8209999999999997</v>
      </c>
      <c r="AM15" s="9">
        <v>12.548999999999999</v>
      </c>
      <c r="AN15" s="9">
        <v>10.07</v>
      </c>
      <c r="AO15" s="9">
        <v>2.4790000000000001</v>
      </c>
      <c r="AP15" s="9">
        <v>1.262</v>
      </c>
      <c r="AQ15" s="9">
        <v>0.58399999999999996</v>
      </c>
      <c r="AR15" s="9">
        <v>0.67900000000000005</v>
      </c>
      <c r="AS15" s="9">
        <v>27.43</v>
      </c>
      <c r="AT15" s="9">
        <v>11.442</v>
      </c>
      <c r="AU15" s="9">
        <v>15.989000000000001</v>
      </c>
      <c r="AV15" s="9">
        <v>25.869</v>
      </c>
      <c r="AW15" s="9">
        <v>11.442</v>
      </c>
      <c r="AX15" s="9">
        <v>14.427</v>
      </c>
      <c r="AY15" s="9">
        <v>1.5609999999999999</v>
      </c>
      <c r="AZ15" s="9">
        <v>0</v>
      </c>
      <c r="BA15" s="9">
        <v>1.5609999999999999</v>
      </c>
      <c r="BB15" s="9">
        <v>20.196000000000002</v>
      </c>
      <c r="BC15" s="9">
        <v>9.6509999999999998</v>
      </c>
      <c r="BD15" s="9">
        <v>10.545999999999999</v>
      </c>
      <c r="BE15" s="9">
        <v>14.648</v>
      </c>
      <c r="BF15" s="9">
        <v>8.5370000000000008</v>
      </c>
      <c r="BG15" s="9">
        <v>6.1109999999999998</v>
      </c>
      <c r="BH15" s="9">
        <v>10.74</v>
      </c>
      <c r="BI15" s="9">
        <v>6.0110000000000001</v>
      </c>
      <c r="BJ15" s="9">
        <v>4.7290000000000001</v>
      </c>
      <c r="BK15" s="9">
        <v>3.9079999999999999</v>
      </c>
      <c r="BL15" s="9">
        <v>2.5259999999999998</v>
      </c>
      <c r="BM15" s="9">
        <v>1.3819999999999999</v>
      </c>
      <c r="BN15" s="9">
        <v>0</v>
      </c>
      <c r="BO15" s="9">
        <v>0</v>
      </c>
      <c r="BP15" s="9">
        <v>0</v>
      </c>
      <c r="BQ15" s="9">
        <v>5.548</v>
      </c>
      <c r="BR15" s="9">
        <v>1.1140000000000001</v>
      </c>
      <c r="BS15" s="9">
        <v>4.4340000000000002</v>
      </c>
      <c r="BT15" s="9">
        <v>5.548</v>
      </c>
      <c r="BU15" s="9">
        <v>1.1140000000000001</v>
      </c>
      <c r="BV15" s="9">
        <v>4.4340000000000002</v>
      </c>
      <c r="BW15" s="9">
        <v>0</v>
      </c>
      <c r="BX15" s="9">
        <v>0</v>
      </c>
      <c r="BY15" s="9">
        <v>0</v>
      </c>
      <c r="BZ15" s="9">
        <v>14.162000000000001</v>
      </c>
      <c r="CA15" s="9">
        <v>7.8120000000000003</v>
      </c>
      <c r="CB15" s="9">
        <v>6.351</v>
      </c>
      <c r="CC15" s="9">
        <v>11.289</v>
      </c>
      <c r="CD15" s="9">
        <v>7.1980000000000004</v>
      </c>
      <c r="CE15" s="9">
        <v>4.0910000000000002</v>
      </c>
      <c r="CF15" s="9">
        <v>9.8130000000000006</v>
      </c>
      <c r="CG15" s="9">
        <v>5.7220000000000004</v>
      </c>
      <c r="CH15" s="9">
        <v>4.0910000000000002</v>
      </c>
      <c r="CI15" s="9">
        <v>1.476</v>
      </c>
      <c r="CJ15" s="9">
        <v>1.476</v>
      </c>
      <c r="CK15" s="9">
        <v>0</v>
      </c>
      <c r="CL15" s="9">
        <v>0</v>
      </c>
      <c r="CM15" s="9">
        <v>0</v>
      </c>
      <c r="CN15" s="9">
        <v>0</v>
      </c>
      <c r="CO15" s="9">
        <v>2.8730000000000002</v>
      </c>
      <c r="CP15" s="9">
        <v>0.61299999999999999</v>
      </c>
      <c r="CQ15" s="9">
        <v>2.2599999999999998</v>
      </c>
      <c r="CR15" s="9">
        <v>2.8730000000000002</v>
      </c>
      <c r="CS15" s="9">
        <v>0.61299999999999999</v>
      </c>
      <c r="CT15" s="9">
        <v>2.2599999999999998</v>
      </c>
      <c r="CU15" s="9">
        <v>0</v>
      </c>
      <c r="CV15" s="9">
        <v>0</v>
      </c>
      <c r="CW15" s="9">
        <v>0</v>
      </c>
      <c r="CX15" s="9">
        <v>22.033999999999999</v>
      </c>
      <c r="CY15" s="9">
        <v>10.058999999999999</v>
      </c>
      <c r="CZ15" s="9">
        <v>11.975</v>
      </c>
      <c r="DA15" s="9">
        <v>17.664000000000001</v>
      </c>
      <c r="DB15" s="9">
        <v>9.4269999999999996</v>
      </c>
      <c r="DC15" s="9">
        <v>8.2370000000000001</v>
      </c>
      <c r="DD15" s="9">
        <v>16.114999999999998</v>
      </c>
      <c r="DE15" s="9">
        <v>8.782</v>
      </c>
      <c r="DF15" s="9">
        <v>7.3330000000000002</v>
      </c>
      <c r="DG15" s="9">
        <v>0.441</v>
      </c>
      <c r="DH15" s="9">
        <v>0</v>
      </c>
      <c r="DI15" s="9">
        <v>0.441</v>
      </c>
      <c r="DJ15" s="9">
        <v>1.1080000000000001</v>
      </c>
      <c r="DK15" s="9">
        <v>0.64500000000000002</v>
      </c>
      <c r="DL15" s="9">
        <v>0.46400000000000002</v>
      </c>
      <c r="DM15" s="9">
        <v>4.37</v>
      </c>
      <c r="DN15" s="9">
        <v>0.63200000000000001</v>
      </c>
      <c r="DO15" s="9">
        <v>3.738</v>
      </c>
      <c r="DP15" s="9">
        <v>4.37</v>
      </c>
      <c r="DQ15" s="9">
        <v>0.63200000000000001</v>
      </c>
      <c r="DR15" s="9">
        <v>3.738</v>
      </c>
      <c r="DS15" s="9">
        <v>0</v>
      </c>
      <c r="DT15" s="9">
        <v>0</v>
      </c>
      <c r="DU15" s="9">
        <v>0</v>
      </c>
      <c r="DV15" s="9">
        <v>22.231999999999999</v>
      </c>
      <c r="DW15" s="9">
        <v>12.669</v>
      </c>
      <c r="DX15" s="9">
        <v>9.5630000000000006</v>
      </c>
      <c r="DY15" s="9">
        <v>16.713999999999999</v>
      </c>
      <c r="DZ15" s="9">
        <v>11.071999999999999</v>
      </c>
      <c r="EA15" s="9">
        <v>5.641</v>
      </c>
      <c r="EB15" s="9">
        <v>15.055</v>
      </c>
      <c r="EC15" s="9">
        <v>10.462</v>
      </c>
      <c r="ED15" s="9">
        <v>4.593</v>
      </c>
      <c r="EE15" s="9">
        <v>1.6579999999999999</v>
      </c>
      <c r="EF15" s="9">
        <v>0.61</v>
      </c>
      <c r="EG15" s="9">
        <v>1.048</v>
      </c>
      <c r="EH15" s="9">
        <v>0</v>
      </c>
      <c r="EI15" s="9">
        <v>0</v>
      </c>
      <c r="EJ15" s="9">
        <v>0</v>
      </c>
      <c r="EK15" s="9">
        <v>5.5190000000000001</v>
      </c>
      <c r="EL15" s="9">
        <v>1.597</v>
      </c>
      <c r="EM15" s="9">
        <v>3.9220000000000002</v>
      </c>
      <c r="EN15" s="9">
        <v>5.5190000000000001</v>
      </c>
      <c r="EO15" s="9">
        <v>1.597</v>
      </c>
      <c r="EP15" s="9">
        <v>3.9220000000000002</v>
      </c>
      <c r="EQ15" s="9">
        <v>0</v>
      </c>
      <c r="ER15" s="9">
        <v>0</v>
      </c>
      <c r="ES15" s="9">
        <v>0</v>
      </c>
      <c r="ET15" s="9">
        <v>169.774</v>
      </c>
      <c r="EU15" s="9">
        <v>88.603999999999999</v>
      </c>
      <c r="EV15" s="9">
        <v>81.17</v>
      </c>
      <c r="EW15" s="9">
        <v>105.949</v>
      </c>
      <c r="EX15" s="9">
        <v>64.213999999999999</v>
      </c>
      <c r="EY15" s="9">
        <v>41.734999999999999</v>
      </c>
      <c r="EZ15" s="9">
        <v>75.116</v>
      </c>
      <c r="FA15" s="9">
        <v>42.664999999999999</v>
      </c>
      <c r="FB15" s="9">
        <v>32.450000000000003</v>
      </c>
      <c r="FC15" s="9">
        <v>28.510999999999999</v>
      </c>
      <c r="FD15" s="9">
        <v>20.222999999999999</v>
      </c>
      <c r="FE15" s="9">
        <v>8.2880000000000003</v>
      </c>
      <c r="FF15" s="9">
        <v>2.3220000000000001</v>
      </c>
      <c r="FG15" s="9">
        <v>1.3260000000000001</v>
      </c>
      <c r="FH15" s="9">
        <v>0.997</v>
      </c>
      <c r="FI15" s="9">
        <v>63.825000000000003</v>
      </c>
      <c r="FJ15" s="9">
        <v>24.390999999999998</v>
      </c>
      <c r="FK15" s="9">
        <v>39.435000000000002</v>
      </c>
      <c r="FL15" s="9">
        <v>53.545000000000002</v>
      </c>
      <c r="FM15" s="9">
        <v>21.648</v>
      </c>
      <c r="FN15" s="9">
        <v>31.896000000000001</v>
      </c>
      <c r="FO15" s="9">
        <v>10.28</v>
      </c>
      <c r="FP15" s="9">
        <v>2.742</v>
      </c>
      <c r="FQ15" s="9">
        <v>7.5380000000000003</v>
      </c>
      <c r="FR15" s="9">
        <v>135.119</v>
      </c>
      <c r="FS15" s="9">
        <v>69.456000000000003</v>
      </c>
      <c r="FT15" s="9">
        <v>65.662999999999997</v>
      </c>
      <c r="FU15" s="9">
        <v>83.905000000000001</v>
      </c>
      <c r="FV15" s="9">
        <v>49.119</v>
      </c>
      <c r="FW15" s="9">
        <v>34.786000000000001</v>
      </c>
      <c r="FX15" s="9">
        <v>61.634999999999998</v>
      </c>
      <c r="FY15" s="9">
        <v>34.567</v>
      </c>
      <c r="FZ15" s="9">
        <v>27.067</v>
      </c>
      <c r="GA15" s="9">
        <v>22.271000000000001</v>
      </c>
      <c r="GB15" s="9">
        <v>14.552</v>
      </c>
      <c r="GC15" s="9">
        <v>7.7190000000000003</v>
      </c>
      <c r="GD15" s="9">
        <v>0</v>
      </c>
      <c r="GE15" s="9">
        <v>0</v>
      </c>
      <c r="GF15" s="9">
        <v>0</v>
      </c>
      <c r="GG15" s="9">
        <v>51.213999999999999</v>
      </c>
      <c r="GH15" s="9">
        <v>20.337</v>
      </c>
      <c r="GI15" s="9">
        <v>30.876999999999999</v>
      </c>
      <c r="GJ15" s="9">
        <v>45.037999999999997</v>
      </c>
      <c r="GK15" s="9">
        <v>18.649000000000001</v>
      </c>
      <c r="GL15" s="9">
        <v>26.388000000000002</v>
      </c>
      <c r="GM15" s="9">
        <v>6.1760000000000002</v>
      </c>
      <c r="GN15" s="9">
        <v>1.6870000000000001</v>
      </c>
      <c r="GO15" s="9">
        <v>4.4889999999999999</v>
      </c>
      <c r="GP15" s="9">
        <v>27.736999999999998</v>
      </c>
      <c r="GQ15" s="9">
        <v>13.318</v>
      </c>
      <c r="GR15" s="9">
        <v>14.419</v>
      </c>
      <c r="GS15" s="9">
        <v>15.125</v>
      </c>
      <c r="GT15" s="9">
        <v>9.2639999999999993</v>
      </c>
      <c r="GU15" s="9">
        <v>5.8609999999999998</v>
      </c>
      <c r="GV15" s="9">
        <v>10.464</v>
      </c>
      <c r="GW15" s="9">
        <v>5.5990000000000002</v>
      </c>
      <c r="GX15" s="9">
        <v>4.8650000000000002</v>
      </c>
      <c r="GY15" s="9">
        <v>2.9</v>
      </c>
      <c r="GZ15" s="9">
        <v>2.9</v>
      </c>
      <c r="HA15" s="9">
        <v>0</v>
      </c>
      <c r="HB15" s="9">
        <v>1.7609999999999999</v>
      </c>
      <c r="HC15" s="9">
        <v>0.76500000000000001</v>
      </c>
      <c r="HD15" s="9">
        <v>0.997</v>
      </c>
      <c r="HE15" s="9">
        <v>12.611000000000001</v>
      </c>
      <c r="HF15" s="9">
        <v>4.0540000000000003</v>
      </c>
      <c r="HG15" s="9">
        <v>8.5579999999999998</v>
      </c>
      <c r="HH15" s="9">
        <v>8.5069999999999997</v>
      </c>
      <c r="HI15" s="9">
        <v>2.9990000000000001</v>
      </c>
      <c r="HJ15" s="9">
        <v>5.508</v>
      </c>
      <c r="HK15" s="9">
        <v>4.1040000000000001</v>
      </c>
      <c r="HL15" s="9">
        <v>1.0549999999999999</v>
      </c>
      <c r="HM15" s="9">
        <v>3.0489999999999999</v>
      </c>
      <c r="HN15" s="9">
        <v>6.9180000000000001</v>
      </c>
      <c r="HO15" s="9">
        <v>5.8310000000000004</v>
      </c>
      <c r="HP15" s="9">
        <v>1.0880000000000001</v>
      </c>
      <c r="HQ15" s="9">
        <v>6.9180000000000001</v>
      </c>
      <c r="HR15" s="9">
        <v>5.8310000000000004</v>
      </c>
      <c r="HS15" s="9">
        <v>1.0880000000000001</v>
      </c>
      <c r="HT15" s="9">
        <v>3.0169999999999999</v>
      </c>
      <c r="HU15" s="9">
        <v>2.4990000000000001</v>
      </c>
      <c r="HV15" s="9">
        <v>0.51800000000000002</v>
      </c>
      <c r="HW15" s="9">
        <v>3.34</v>
      </c>
      <c r="HX15" s="9">
        <v>2.7709999999999999</v>
      </c>
      <c r="HY15" s="9">
        <v>0.56899999999999995</v>
      </c>
      <c r="HZ15" s="9">
        <v>0.56100000000000005</v>
      </c>
      <c r="IA15" s="9">
        <v>0.56100000000000005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140.72999999999999</v>
      </c>
      <c r="IM15" s="9">
        <v>73.936999999999998</v>
      </c>
      <c r="IN15" s="9">
        <v>66.792000000000002</v>
      </c>
      <c r="IO15" s="9">
        <v>96.694999999999993</v>
      </c>
      <c r="IP15" s="9">
        <v>59.737000000000002</v>
      </c>
      <c r="IQ15" s="9">
        <v>36.957999999999998</v>
      </c>
    </row>
    <row r="16" spans="1:251">
      <c r="A16" s="10">
        <v>43862</v>
      </c>
      <c r="B16" s="9">
        <v>26.936</v>
      </c>
      <c r="C16" s="9">
        <v>5.0229999999999997</v>
      </c>
      <c r="D16" s="9">
        <v>1.32</v>
      </c>
      <c r="E16" s="9">
        <v>3.7029999999999998</v>
      </c>
      <c r="F16" s="9">
        <v>40.43</v>
      </c>
      <c r="G16" s="9">
        <v>18.902999999999999</v>
      </c>
      <c r="H16" s="9">
        <v>21.527000000000001</v>
      </c>
      <c r="I16" s="9">
        <v>26.161000000000001</v>
      </c>
      <c r="J16" s="9">
        <v>15.324</v>
      </c>
      <c r="K16" s="9">
        <v>10.837</v>
      </c>
      <c r="L16" s="9">
        <v>17.466000000000001</v>
      </c>
      <c r="M16" s="9">
        <v>8.8170000000000002</v>
      </c>
      <c r="N16" s="9">
        <v>8.6489999999999991</v>
      </c>
      <c r="O16" s="9">
        <v>6.3460000000000001</v>
      </c>
      <c r="P16" s="9">
        <v>4.891</v>
      </c>
      <c r="Q16" s="9">
        <v>1.454</v>
      </c>
      <c r="R16" s="9">
        <v>2.3490000000000002</v>
      </c>
      <c r="S16" s="9">
        <v>1.6160000000000001</v>
      </c>
      <c r="T16" s="9">
        <v>0.73399999999999999</v>
      </c>
      <c r="U16" s="9">
        <v>14.269</v>
      </c>
      <c r="V16" s="9">
        <v>3.5790000000000002</v>
      </c>
      <c r="W16" s="9">
        <v>10.69</v>
      </c>
      <c r="X16" s="9">
        <v>10.845000000000001</v>
      </c>
      <c r="Y16" s="9">
        <v>2.9359999999999999</v>
      </c>
      <c r="Z16" s="9">
        <v>7.9080000000000004</v>
      </c>
      <c r="AA16" s="9">
        <v>3.4239999999999999</v>
      </c>
      <c r="AB16" s="9">
        <v>0.64300000000000002</v>
      </c>
      <c r="AC16" s="9">
        <v>2.782</v>
      </c>
      <c r="AD16" s="9">
        <v>68.525999999999996</v>
      </c>
      <c r="AE16" s="9">
        <v>39.912999999999997</v>
      </c>
      <c r="AF16" s="9">
        <v>28.613</v>
      </c>
      <c r="AG16" s="9">
        <v>44.674999999999997</v>
      </c>
      <c r="AH16" s="9">
        <v>30.013999999999999</v>
      </c>
      <c r="AI16" s="9">
        <v>14.66</v>
      </c>
      <c r="AJ16" s="9">
        <v>33.723999999999997</v>
      </c>
      <c r="AK16" s="9">
        <v>23.187999999999999</v>
      </c>
      <c r="AL16" s="9">
        <v>10.537000000000001</v>
      </c>
      <c r="AM16" s="9">
        <v>10.262</v>
      </c>
      <c r="AN16" s="9">
        <v>6.827</v>
      </c>
      <c r="AO16" s="9">
        <v>3.4350000000000001</v>
      </c>
      <c r="AP16" s="9">
        <v>0.68899999999999995</v>
      </c>
      <c r="AQ16" s="9">
        <v>0</v>
      </c>
      <c r="AR16" s="9">
        <v>0.68899999999999995</v>
      </c>
      <c r="AS16" s="9">
        <v>23.850999999999999</v>
      </c>
      <c r="AT16" s="9">
        <v>9.8979999999999997</v>
      </c>
      <c r="AU16" s="9">
        <v>13.952999999999999</v>
      </c>
      <c r="AV16" s="9">
        <v>23.358000000000001</v>
      </c>
      <c r="AW16" s="9">
        <v>9.8979999999999997</v>
      </c>
      <c r="AX16" s="9">
        <v>13.46</v>
      </c>
      <c r="AY16" s="9">
        <v>0.49299999999999999</v>
      </c>
      <c r="AZ16" s="9">
        <v>0</v>
      </c>
      <c r="BA16" s="9">
        <v>0.49299999999999999</v>
      </c>
      <c r="BB16" s="9">
        <v>21.745999999999999</v>
      </c>
      <c r="BC16" s="9">
        <v>10.717000000000001</v>
      </c>
      <c r="BD16" s="9">
        <v>11.029</v>
      </c>
      <c r="BE16" s="9">
        <v>14.561999999999999</v>
      </c>
      <c r="BF16" s="9">
        <v>6.9260000000000002</v>
      </c>
      <c r="BG16" s="9">
        <v>7.6360000000000001</v>
      </c>
      <c r="BH16" s="9">
        <v>9.9730000000000008</v>
      </c>
      <c r="BI16" s="9">
        <v>5.0060000000000002</v>
      </c>
      <c r="BJ16" s="9">
        <v>4.9669999999999996</v>
      </c>
      <c r="BK16" s="9">
        <v>3.2210000000000001</v>
      </c>
      <c r="BL16" s="9">
        <v>1.2829999999999999</v>
      </c>
      <c r="BM16" s="9">
        <v>1.9379999999999999</v>
      </c>
      <c r="BN16" s="9">
        <v>1.3680000000000001</v>
      </c>
      <c r="BO16" s="9">
        <v>0.63700000000000001</v>
      </c>
      <c r="BP16" s="9">
        <v>0.73099999999999998</v>
      </c>
      <c r="BQ16" s="9">
        <v>7.1840000000000002</v>
      </c>
      <c r="BR16" s="9">
        <v>3.7919999999999998</v>
      </c>
      <c r="BS16" s="9">
        <v>3.3919999999999999</v>
      </c>
      <c r="BT16" s="9">
        <v>6.0789999999999997</v>
      </c>
      <c r="BU16" s="9">
        <v>3.1150000000000002</v>
      </c>
      <c r="BV16" s="9">
        <v>2.964</v>
      </c>
      <c r="BW16" s="9">
        <v>1.105</v>
      </c>
      <c r="BX16" s="9">
        <v>0.67700000000000005</v>
      </c>
      <c r="BY16" s="9">
        <v>0.42799999999999999</v>
      </c>
      <c r="BZ16" s="9">
        <v>20.945</v>
      </c>
      <c r="CA16" s="9">
        <v>10.547000000000001</v>
      </c>
      <c r="CB16" s="9">
        <v>10.398</v>
      </c>
      <c r="CC16" s="9">
        <v>16.567</v>
      </c>
      <c r="CD16" s="9">
        <v>8.7729999999999997</v>
      </c>
      <c r="CE16" s="9">
        <v>7.7939999999999996</v>
      </c>
      <c r="CF16" s="9">
        <v>12.497</v>
      </c>
      <c r="CG16" s="9">
        <v>6.1550000000000002</v>
      </c>
      <c r="CH16" s="9">
        <v>6.3419999999999996</v>
      </c>
      <c r="CI16" s="9">
        <v>4.07</v>
      </c>
      <c r="CJ16" s="9">
        <v>2.6179999999999999</v>
      </c>
      <c r="CK16" s="9">
        <v>1.452</v>
      </c>
      <c r="CL16" s="9">
        <v>0</v>
      </c>
      <c r="CM16" s="9">
        <v>0</v>
      </c>
      <c r="CN16" s="9">
        <v>0</v>
      </c>
      <c r="CO16" s="9">
        <v>4.3780000000000001</v>
      </c>
      <c r="CP16" s="9">
        <v>1.774</v>
      </c>
      <c r="CQ16" s="9">
        <v>2.6040000000000001</v>
      </c>
      <c r="CR16" s="9">
        <v>4.3780000000000001</v>
      </c>
      <c r="CS16" s="9">
        <v>1.774</v>
      </c>
      <c r="CT16" s="9">
        <v>2.6040000000000001</v>
      </c>
      <c r="CU16" s="9">
        <v>0</v>
      </c>
      <c r="CV16" s="9">
        <v>0</v>
      </c>
      <c r="CW16" s="9">
        <v>0</v>
      </c>
      <c r="CX16" s="9">
        <v>25.35</v>
      </c>
      <c r="CY16" s="9">
        <v>14.61</v>
      </c>
      <c r="CZ16" s="9">
        <v>10.74</v>
      </c>
      <c r="DA16" s="9">
        <v>19.305</v>
      </c>
      <c r="DB16" s="9">
        <v>13.06</v>
      </c>
      <c r="DC16" s="9">
        <v>6.2450000000000001</v>
      </c>
      <c r="DD16" s="9">
        <v>15.224</v>
      </c>
      <c r="DE16" s="9">
        <v>10.021000000000001</v>
      </c>
      <c r="DF16" s="9">
        <v>5.2039999999999997</v>
      </c>
      <c r="DG16" s="9">
        <v>4.08</v>
      </c>
      <c r="DH16" s="9">
        <v>3.0390000000000001</v>
      </c>
      <c r="DI16" s="9">
        <v>1.0409999999999999</v>
      </c>
      <c r="DJ16" s="9">
        <v>0</v>
      </c>
      <c r="DK16" s="9">
        <v>0</v>
      </c>
      <c r="DL16" s="9">
        <v>0</v>
      </c>
      <c r="DM16" s="9">
        <v>6.0449999999999999</v>
      </c>
      <c r="DN16" s="9">
        <v>1.55</v>
      </c>
      <c r="DO16" s="9">
        <v>4.4960000000000004</v>
      </c>
      <c r="DP16" s="9">
        <v>4.6219999999999999</v>
      </c>
      <c r="DQ16" s="9">
        <v>1.55</v>
      </c>
      <c r="DR16" s="9">
        <v>3.0720000000000001</v>
      </c>
      <c r="DS16" s="9">
        <v>1.4239999999999999</v>
      </c>
      <c r="DT16" s="9">
        <v>0</v>
      </c>
      <c r="DU16" s="9">
        <v>1.4239999999999999</v>
      </c>
      <c r="DV16" s="9">
        <v>23.829000000000001</v>
      </c>
      <c r="DW16" s="9">
        <v>12.493</v>
      </c>
      <c r="DX16" s="9">
        <v>11.336</v>
      </c>
      <c r="DY16" s="9">
        <v>19.268000000000001</v>
      </c>
      <c r="DZ16" s="9">
        <v>11.254</v>
      </c>
      <c r="EA16" s="9">
        <v>8.0139999999999993</v>
      </c>
      <c r="EB16" s="9">
        <v>18.670000000000002</v>
      </c>
      <c r="EC16" s="9">
        <v>10.656000000000001</v>
      </c>
      <c r="ED16" s="9">
        <v>8.0139999999999993</v>
      </c>
      <c r="EE16" s="9">
        <v>0.59699999999999998</v>
      </c>
      <c r="EF16" s="9">
        <v>0.59699999999999998</v>
      </c>
      <c r="EG16" s="9">
        <v>0</v>
      </c>
      <c r="EH16" s="9">
        <v>0</v>
      </c>
      <c r="EI16" s="9">
        <v>0</v>
      </c>
      <c r="EJ16" s="9">
        <v>0</v>
      </c>
      <c r="EK16" s="9">
        <v>4.5609999999999999</v>
      </c>
      <c r="EL16" s="9">
        <v>1.2390000000000001</v>
      </c>
      <c r="EM16" s="9">
        <v>3.3220000000000001</v>
      </c>
      <c r="EN16" s="9">
        <v>4.5609999999999999</v>
      </c>
      <c r="EO16" s="9">
        <v>1.2390000000000001</v>
      </c>
      <c r="EP16" s="9">
        <v>3.3220000000000001</v>
      </c>
      <c r="EQ16" s="9">
        <v>0</v>
      </c>
      <c r="ER16" s="9">
        <v>0</v>
      </c>
      <c r="ES16" s="9">
        <v>0</v>
      </c>
      <c r="ET16" s="9">
        <v>193.39500000000001</v>
      </c>
      <c r="EU16" s="9">
        <v>101.161</v>
      </c>
      <c r="EV16" s="9">
        <v>92.233999999999995</v>
      </c>
      <c r="EW16" s="9">
        <v>115.65300000000001</v>
      </c>
      <c r="EX16" s="9">
        <v>68.414000000000001</v>
      </c>
      <c r="EY16" s="9">
        <v>47.24</v>
      </c>
      <c r="EZ16" s="9">
        <v>89.099000000000004</v>
      </c>
      <c r="FA16" s="9">
        <v>49.134</v>
      </c>
      <c r="FB16" s="9">
        <v>39.966000000000001</v>
      </c>
      <c r="FC16" s="9">
        <v>19.899000000000001</v>
      </c>
      <c r="FD16" s="9">
        <v>13.734999999999999</v>
      </c>
      <c r="FE16" s="9">
        <v>6.1639999999999997</v>
      </c>
      <c r="FF16" s="9">
        <v>6.6550000000000002</v>
      </c>
      <c r="FG16" s="9">
        <v>5.5449999999999999</v>
      </c>
      <c r="FH16" s="9">
        <v>1.1100000000000001</v>
      </c>
      <c r="FI16" s="9">
        <v>77.742000000000004</v>
      </c>
      <c r="FJ16" s="9">
        <v>32.747</v>
      </c>
      <c r="FK16" s="9">
        <v>44.994999999999997</v>
      </c>
      <c r="FL16" s="9">
        <v>67.462999999999994</v>
      </c>
      <c r="FM16" s="9">
        <v>28.103000000000002</v>
      </c>
      <c r="FN16" s="9">
        <v>39.36</v>
      </c>
      <c r="FO16" s="9">
        <v>10.279</v>
      </c>
      <c r="FP16" s="9">
        <v>4.6449999999999996</v>
      </c>
      <c r="FQ16" s="9">
        <v>5.6340000000000003</v>
      </c>
      <c r="FR16" s="9">
        <v>162.50800000000001</v>
      </c>
      <c r="FS16" s="9">
        <v>86.731999999999999</v>
      </c>
      <c r="FT16" s="9">
        <v>75.777000000000001</v>
      </c>
      <c r="FU16" s="9">
        <v>98.491</v>
      </c>
      <c r="FV16" s="9">
        <v>59.290999999999997</v>
      </c>
      <c r="FW16" s="9">
        <v>39.200000000000003</v>
      </c>
      <c r="FX16" s="9">
        <v>77.67</v>
      </c>
      <c r="FY16" s="9">
        <v>45.161000000000001</v>
      </c>
      <c r="FZ16" s="9">
        <v>32.509</v>
      </c>
      <c r="GA16" s="9">
        <v>17.393999999999998</v>
      </c>
      <c r="GB16" s="9">
        <v>11.813000000000001</v>
      </c>
      <c r="GC16" s="9">
        <v>5.5810000000000004</v>
      </c>
      <c r="GD16" s="9">
        <v>3.4260000000000002</v>
      </c>
      <c r="GE16" s="9">
        <v>2.3159999999999998</v>
      </c>
      <c r="GF16" s="9">
        <v>1.1100000000000001</v>
      </c>
      <c r="GG16" s="9">
        <v>64.018000000000001</v>
      </c>
      <c r="GH16" s="9">
        <v>27.440999999999999</v>
      </c>
      <c r="GI16" s="9">
        <v>36.576999999999998</v>
      </c>
      <c r="GJ16" s="9">
        <v>59.493000000000002</v>
      </c>
      <c r="GK16" s="9">
        <v>24.959</v>
      </c>
      <c r="GL16" s="9">
        <v>34.534999999999997</v>
      </c>
      <c r="GM16" s="9">
        <v>4.524</v>
      </c>
      <c r="GN16" s="9">
        <v>2.4820000000000002</v>
      </c>
      <c r="GO16" s="9">
        <v>2.0419999999999998</v>
      </c>
      <c r="GP16" s="9">
        <v>24.766999999999999</v>
      </c>
      <c r="GQ16" s="9">
        <v>12.012</v>
      </c>
      <c r="GR16" s="9">
        <v>12.754</v>
      </c>
      <c r="GS16" s="9">
        <v>13.962</v>
      </c>
      <c r="GT16" s="9">
        <v>7.3170000000000002</v>
      </c>
      <c r="GU16" s="9">
        <v>6.6440000000000001</v>
      </c>
      <c r="GV16" s="9">
        <v>10.617000000000001</v>
      </c>
      <c r="GW16" s="9">
        <v>3.972</v>
      </c>
      <c r="GX16" s="9">
        <v>6.6440000000000001</v>
      </c>
      <c r="GY16" s="9">
        <v>1.302</v>
      </c>
      <c r="GZ16" s="9">
        <v>1.302</v>
      </c>
      <c r="HA16" s="9">
        <v>0</v>
      </c>
      <c r="HB16" s="9">
        <v>2.0430000000000001</v>
      </c>
      <c r="HC16" s="9">
        <v>2.0430000000000001</v>
      </c>
      <c r="HD16" s="9">
        <v>0</v>
      </c>
      <c r="HE16" s="9">
        <v>10.805</v>
      </c>
      <c r="HF16" s="9">
        <v>4.6950000000000003</v>
      </c>
      <c r="HG16" s="9">
        <v>6.11</v>
      </c>
      <c r="HH16" s="9">
        <v>6.7830000000000004</v>
      </c>
      <c r="HI16" s="9">
        <v>2.532</v>
      </c>
      <c r="HJ16" s="9">
        <v>4.2510000000000003</v>
      </c>
      <c r="HK16" s="9">
        <v>4.0220000000000002</v>
      </c>
      <c r="HL16" s="9">
        <v>2.1629999999999998</v>
      </c>
      <c r="HM16" s="9">
        <v>1.859</v>
      </c>
      <c r="HN16" s="9">
        <v>6.12</v>
      </c>
      <c r="HO16" s="9">
        <v>2.4169999999999998</v>
      </c>
      <c r="HP16" s="9">
        <v>3.7029999999999998</v>
      </c>
      <c r="HQ16" s="9">
        <v>3.2010000000000001</v>
      </c>
      <c r="HR16" s="9">
        <v>1.8049999999999999</v>
      </c>
      <c r="HS16" s="9">
        <v>1.3959999999999999</v>
      </c>
      <c r="HT16" s="9">
        <v>0.81299999999999994</v>
      </c>
      <c r="HU16" s="9">
        <v>0</v>
      </c>
      <c r="HV16" s="9">
        <v>0.81299999999999994</v>
      </c>
      <c r="HW16" s="9">
        <v>1.2030000000000001</v>
      </c>
      <c r="HX16" s="9">
        <v>0.62</v>
      </c>
      <c r="HY16" s="9">
        <v>0.58299999999999996</v>
      </c>
      <c r="HZ16" s="9">
        <v>1.1859999999999999</v>
      </c>
      <c r="IA16" s="9">
        <v>1.1859999999999999</v>
      </c>
      <c r="IB16" s="9">
        <v>0</v>
      </c>
      <c r="IC16" s="9">
        <v>2.919</v>
      </c>
      <c r="ID16" s="9">
        <v>0.61199999999999999</v>
      </c>
      <c r="IE16" s="9">
        <v>2.3069999999999999</v>
      </c>
      <c r="IF16" s="9">
        <v>1.1870000000000001</v>
      </c>
      <c r="IG16" s="9">
        <v>0.61199999999999999</v>
      </c>
      <c r="IH16" s="9">
        <v>0.57499999999999996</v>
      </c>
      <c r="II16" s="9">
        <v>1.732</v>
      </c>
      <c r="IJ16" s="9">
        <v>0</v>
      </c>
      <c r="IK16" s="9">
        <v>1.732</v>
      </c>
      <c r="IL16" s="9">
        <v>156.64099999999999</v>
      </c>
      <c r="IM16" s="9">
        <v>84.057000000000002</v>
      </c>
      <c r="IN16" s="9">
        <v>72.582999999999998</v>
      </c>
      <c r="IO16" s="9">
        <v>99.388000000000005</v>
      </c>
      <c r="IP16" s="9">
        <v>61.350999999999999</v>
      </c>
      <c r="IQ16" s="9">
        <v>38.036999999999999</v>
      </c>
    </row>
    <row r="17" spans="1:251">
      <c r="A17" s="10">
        <v>44228</v>
      </c>
      <c r="B17" s="9">
        <v>24.138000000000002</v>
      </c>
      <c r="C17" s="9">
        <v>8.3040000000000003</v>
      </c>
      <c r="D17" s="9">
        <v>4.992</v>
      </c>
      <c r="E17" s="9">
        <v>3.3130000000000002</v>
      </c>
      <c r="F17" s="9">
        <v>44.109000000000002</v>
      </c>
      <c r="G17" s="9">
        <v>20.879000000000001</v>
      </c>
      <c r="H17" s="9">
        <v>23.231000000000002</v>
      </c>
      <c r="I17" s="9">
        <v>26.61</v>
      </c>
      <c r="J17" s="9">
        <v>14.039</v>
      </c>
      <c r="K17" s="9">
        <v>12.571999999999999</v>
      </c>
      <c r="L17" s="9">
        <v>16.984000000000002</v>
      </c>
      <c r="M17" s="9">
        <v>9.0139999999999993</v>
      </c>
      <c r="N17" s="9">
        <v>7.97</v>
      </c>
      <c r="O17" s="9">
        <v>7.2519999999999998</v>
      </c>
      <c r="P17" s="9">
        <v>4.0949999999999998</v>
      </c>
      <c r="Q17" s="9">
        <v>3.157</v>
      </c>
      <c r="R17" s="9">
        <v>2.3740000000000001</v>
      </c>
      <c r="S17" s="9">
        <v>0.92900000000000005</v>
      </c>
      <c r="T17" s="9">
        <v>1.4450000000000001</v>
      </c>
      <c r="U17" s="9">
        <v>17.498999999999999</v>
      </c>
      <c r="V17" s="9">
        <v>6.84</v>
      </c>
      <c r="W17" s="9">
        <v>10.659000000000001</v>
      </c>
      <c r="X17" s="9">
        <v>13.587</v>
      </c>
      <c r="Y17" s="9">
        <v>4.67</v>
      </c>
      <c r="Z17" s="9">
        <v>8.9169999999999998</v>
      </c>
      <c r="AA17" s="9">
        <v>3.9119999999999999</v>
      </c>
      <c r="AB17" s="9">
        <v>2.17</v>
      </c>
      <c r="AC17" s="9">
        <v>1.742</v>
      </c>
      <c r="AD17" s="9">
        <v>59.149000000000001</v>
      </c>
      <c r="AE17" s="9">
        <v>32.813000000000002</v>
      </c>
      <c r="AF17" s="9">
        <v>26.337</v>
      </c>
      <c r="AG17" s="9">
        <v>37.347999999999999</v>
      </c>
      <c r="AH17" s="9">
        <v>20.79</v>
      </c>
      <c r="AI17" s="9">
        <v>16.558</v>
      </c>
      <c r="AJ17" s="9">
        <v>24.873999999999999</v>
      </c>
      <c r="AK17" s="9">
        <v>13.756</v>
      </c>
      <c r="AL17" s="9">
        <v>11.118</v>
      </c>
      <c r="AM17" s="9">
        <v>10.694000000000001</v>
      </c>
      <c r="AN17" s="9">
        <v>7.0339999999999998</v>
      </c>
      <c r="AO17" s="9">
        <v>3.66</v>
      </c>
      <c r="AP17" s="9">
        <v>1.7789999999999999</v>
      </c>
      <c r="AQ17" s="9">
        <v>0</v>
      </c>
      <c r="AR17" s="9">
        <v>1.7789999999999999</v>
      </c>
      <c r="AS17" s="9">
        <v>21.802</v>
      </c>
      <c r="AT17" s="9">
        <v>12.023</v>
      </c>
      <c r="AU17" s="9">
        <v>9.7789999999999999</v>
      </c>
      <c r="AV17" s="9">
        <v>20.164999999999999</v>
      </c>
      <c r="AW17" s="9">
        <v>10.846</v>
      </c>
      <c r="AX17" s="9">
        <v>9.3179999999999996</v>
      </c>
      <c r="AY17" s="9">
        <v>1.637</v>
      </c>
      <c r="AZ17" s="9">
        <v>1.1759999999999999</v>
      </c>
      <c r="BA17" s="9">
        <v>0.46100000000000002</v>
      </c>
      <c r="BB17" s="9">
        <v>32.551000000000002</v>
      </c>
      <c r="BC17" s="9">
        <v>20.088000000000001</v>
      </c>
      <c r="BD17" s="9">
        <v>12.462999999999999</v>
      </c>
      <c r="BE17" s="9">
        <v>27.344000000000001</v>
      </c>
      <c r="BF17" s="9">
        <v>16.710999999999999</v>
      </c>
      <c r="BG17" s="9">
        <v>10.632999999999999</v>
      </c>
      <c r="BH17" s="9">
        <v>22.143000000000001</v>
      </c>
      <c r="BI17" s="9">
        <v>14.71</v>
      </c>
      <c r="BJ17" s="9">
        <v>7.4329999999999998</v>
      </c>
      <c r="BK17" s="9">
        <v>5.2009999999999996</v>
      </c>
      <c r="BL17" s="9">
        <v>2.0009999999999999</v>
      </c>
      <c r="BM17" s="9">
        <v>3.1989999999999998</v>
      </c>
      <c r="BN17" s="9">
        <v>0</v>
      </c>
      <c r="BO17" s="9">
        <v>0</v>
      </c>
      <c r="BP17" s="9">
        <v>0</v>
      </c>
      <c r="BQ17" s="9">
        <v>5.2080000000000002</v>
      </c>
      <c r="BR17" s="9">
        <v>3.3769999999999998</v>
      </c>
      <c r="BS17" s="9">
        <v>1.83</v>
      </c>
      <c r="BT17" s="9">
        <v>3.9470000000000001</v>
      </c>
      <c r="BU17" s="9">
        <v>2.7410000000000001</v>
      </c>
      <c r="BV17" s="9">
        <v>1.2050000000000001</v>
      </c>
      <c r="BW17" s="9">
        <v>1.2609999999999999</v>
      </c>
      <c r="BX17" s="9">
        <v>0.63600000000000001</v>
      </c>
      <c r="BY17" s="9">
        <v>0.625</v>
      </c>
      <c r="BZ17" s="9">
        <v>46.012</v>
      </c>
      <c r="CA17" s="9">
        <v>26.303000000000001</v>
      </c>
      <c r="CB17" s="9">
        <v>19.71</v>
      </c>
      <c r="CC17" s="9">
        <v>36.100999999999999</v>
      </c>
      <c r="CD17" s="9">
        <v>21.574000000000002</v>
      </c>
      <c r="CE17" s="9">
        <v>14.526999999999999</v>
      </c>
      <c r="CF17" s="9">
        <v>28.951000000000001</v>
      </c>
      <c r="CG17" s="9">
        <v>15.018000000000001</v>
      </c>
      <c r="CH17" s="9">
        <v>13.933</v>
      </c>
      <c r="CI17" s="9">
        <v>6.6390000000000002</v>
      </c>
      <c r="CJ17" s="9">
        <v>6.0449999999999999</v>
      </c>
      <c r="CK17" s="9">
        <v>0.59399999999999997</v>
      </c>
      <c r="CL17" s="9">
        <v>0.51100000000000001</v>
      </c>
      <c r="CM17" s="9">
        <v>0.51100000000000001</v>
      </c>
      <c r="CN17" s="9">
        <v>0</v>
      </c>
      <c r="CO17" s="9">
        <v>9.9109999999999996</v>
      </c>
      <c r="CP17" s="9">
        <v>4.7290000000000001</v>
      </c>
      <c r="CQ17" s="9">
        <v>5.1820000000000004</v>
      </c>
      <c r="CR17" s="9">
        <v>8.4169999999999998</v>
      </c>
      <c r="CS17" s="9">
        <v>3.7189999999999999</v>
      </c>
      <c r="CT17" s="9">
        <v>4.6970000000000001</v>
      </c>
      <c r="CU17" s="9">
        <v>1.4950000000000001</v>
      </c>
      <c r="CV17" s="9">
        <v>1.01</v>
      </c>
      <c r="CW17" s="9">
        <v>0.48499999999999999</v>
      </c>
      <c r="CX17" s="9">
        <v>34.466999999999999</v>
      </c>
      <c r="CY17" s="9">
        <v>22.363</v>
      </c>
      <c r="CZ17" s="9">
        <v>12.103999999999999</v>
      </c>
      <c r="DA17" s="9">
        <v>26.283999999999999</v>
      </c>
      <c r="DB17" s="9">
        <v>18.385000000000002</v>
      </c>
      <c r="DC17" s="9">
        <v>7.899</v>
      </c>
      <c r="DD17" s="9">
        <v>22.279</v>
      </c>
      <c r="DE17" s="9">
        <v>15.45</v>
      </c>
      <c r="DF17" s="9">
        <v>6.83</v>
      </c>
      <c r="DG17" s="9">
        <v>3.4079999999999999</v>
      </c>
      <c r="DH17" s="9">
        <v>2.3380000000000001</v>
      </c>
      <c r="DI17" s="9">
        <v>1.07</v>
      </c>
      <c r="DJ17" s="9">
        <v>0.59699999999999998</v>
      </c>
      <c r="DK17" s="9">
        <v>0.59699999999999998</v>
      </c>
      <c r="DL17" s="9">
        <v>0</v>
      </c>
      <c r="DM17" s="9">
        <v>8.1829999999999998</v>
      </c>
      <c r="DN17" s="9">
        <v>3.9790000000000001</v>
      </c>
      <c r="DO17" s="9">
        <v>4.2050000000000001</v>
      </c>
      <c r="DP17" s="9">
        <v>8.1829999999999998</v>
      </c>
      <c r="DQ17" s="9">
        <v>3.9790000000000001</v>
      </c>
      <c r="DR17" s="9">
        <v>4.2050000000000001</v>
      </c>
      <c r="DS17" s="9">
        <v>0</v>
      </c>
      <c r="DT17" s="9">
        <v>0</v>
      </c>
      <c r="DU17" s="9">
        <v>0</v>
      </c>
      <c r="DV17" s="9">
        <v>28.928999999999998</v>
      </c>
      <c r="DW17" s="9">
        <v>15.997</v>
      </c>
      <c r="DX17" s="9">
        <v>12.932</v>
      </c>
      <c r="DY17" s="9">
        <v>23.238</v>
      </c>
      <c r="DZ17" s="9">
        <v>13.9</v>
      </c>
      <c r="EA17" s="9">
        <v>9.3379999999999992</v>
      </c>
      <c r="EB17" s="9">
        <v>19.361999999999998</v>
      </c>
      <c r="EC17" s="9">
        <v>10.746</v>
      </c>
      <c r="ED17" s="9">
        <v>8.6159999999999997</v>
      </c>
      <c r="EE17" s="9">
        <v>3.8769999999999998</v>
      </c>
      <c r="EF17" s="9">
        <v>3.1539999999999999</v>
      </c>
      <c r="EG17" s="9">
        <v>0.72199999999999998</v>
      </c>
      <c r="EH17" s="9">
        <v>0</v>
      </c>
      <c r="EI17" s="9">
        <v>0</v>
      </c>
      <c r="EJ17" s="9">
        <v>0</v>
      </c>
      <c r="EK17" s="9">
        <v>5.69</v>
      </c>
      <c r="EL17" s="9">
        <v>2.097</v>
      </c>
      <c r="EM17" s="9">
        <v>3.5939999999999999</v>
      </c>
      <c r="EN17" s="9">
        <v>5.69</v>
      </c>
      <c r="EO17" s="9">
        <v>2.097</v>
      </c>
      <c r="EP17" s="9">
        <v>3.5939999999999999</v>
      </c>
      <c r="EQ17" s="9">
        <v>0</v>
      </c>
      <c r="ER17" s="9">
        <v>0</v>
      </c>
      <c r="ES17" s="9">
        <v>0</v>
      </c>
      <c r="ET17" s="9">
        <v>207.54400000000001</v>
      </c>
      <c r="EU17" s="9">
        <v>106.789</v>
      </c>
      <c r="EV17" s="9">
        <v>100.755</v>
      </c>
      <c r="EW17" s="9">
        <v>141.59899999999999</v>
      </c>
      <c r="EX17" s="9">
        <v>78.001000000000005</v>
      </c>
      <c r="EY17" s="9">
        <v>63.597999999999999</v>
      </c>
      <c r="EZ17" s="9">
        <v>104.361</v>
      </c>
      <c r="FA17" s="9">
        <v>52.042999999999999</v>
      </c>
      <c r="FB17" s="9">
        <v>52.317999999999998</v>
      </c>
      <c r="FC17" s="9">
        <v>32.747</v>
      </c>
      <c r="FD17" s="9">
        <v>23.722000000000001</v>
      </c>
      <c r="FE17" s="9">
        <v>9.0239999999999991</v>
      </c>
      <c r="FF17" s="9">
        <v>4.4909999999999997</v>
      </c>
      <c r="FG17" s="9">
        <v>2.2349999999999999</v>
      </c>
      <c r="FH17" s="9">
        <v>2.2559999999999998</v>
      </c>
      <c r="FI17" s="9">
        <v>65.944999999999993</v>
      </c>
      <c r="FJ17" s="9">
        <v>28.788</v>
      </c>
      <c r="FK17" s="9">
        <v>37.156999999999996</v>
      </c>
      <c r="FL17" s="9">
        <v>56.11</v>
      </c>
      <c r="FM17" s="9">
        <v>23.355</v>
      </c>
      <c r="FN17" s="9">
        <v>32.755000000000003</v>
      </c>
      <c r="FO17" s="9">
        <v>9.8360000000000003</v>
      </c>
      <c r="FP17" s="9">
        <v>5.4329999999999998</v>
      </c>
      <c r="FQ17" s="9">
        <v>4.4020000000000001</v>
      </c>
      <c r="FR17" s="9">
        <v>175.86500000000001</v>
      </c>
      <c r="FS17" s="9">
        <v>92.542000000000002</v>
      </c>
      <c r="FT17" s="9">
        <v>83.322999999999993</v>
      </c>
      <c r="FU17" s="9">
        <v>122.17100000000001</v>
      </c>
      <c r="FV17" s="9">
        <v>68.393000000000001</v>
      </c>
      <c r="FW17" s="9">
        <v>53.777999999999999</v>
      </c>
      <c r="FX17" s="9">
        <v>92.688999999999993</v>
      </c>
      <c r="FY17" s="9">
        <v>47.755000000000003</v>
      </c>
      <c r="FZ17" s="9">
        <v>44.935000000000002</v>
      </c>
      <c r="GA17" s="9">
        <v>26.597000000000001</v>
      </c>
      <c r="GB17" s="9">
        <v>19.527000000000001</v>
      </c>
      <c r="GC17" s="9">
        <v>7.07</v>
      </c>
      <c r="GD17" s="9">
        <v>2.8849999999999998</v>
      </c>
      <c r="GE17" s="9">
        <v>1.111</v>
      </c>
      <c r="GF17" s="9">
        <v>1.774</v>
      </c>
      <c r="GG17" s="9">
        <v>53.694000000000003</v>
      </c>
      <c r="GH17" s="9">
        <v>24.149000000000001</v>
      </c>
      <c r="GI17" s="9">
        <v>29.545000000000002</v>
      </c>
      <c r="GJ17" s="9">
        <v>49.523000000000003</v>
      </c>
      <c r="GK17" s="9">
        <v>21.702000000000002</v>
      </c>
      <c r="GL17" s="9">
        <v>27.821000000000002</v>
      </c>
      <c r="GM17" s="9">
        <v>4.1710000000000003</v>
      </c>
      <c r="GN17" s="9">
        <v>2.4470000000000001</v>
      </c>
      <c r="GO17" s="9">
        <v>1.724</v>
      </c>
      <c r="GP17" s="9">
        <v>29.227</v>
      </c>
      <c r="GQ17" s="9">
        <v>12.231</v>
      </c>
      <c r="GR17" s="9">
        <v>16.995999999999999</v>
      </c>
      <c r="GS17" s="9">
        <v>17.617999999999999</v>
      </c>
      <c r="GT17" s="9">
        <v>8.2330000000000005</v>
      </c>
      <c r="GU17" s="9">
        <v>9.3849999999999998</v>
      </c>
      <c r="GV17" s="9">
        <v>9.8610000000000007</v>
      </c>
      <c r="GW17" s="9">
        <v>2.9140000000000001</v>
      </c>
      <c r="GX17" s="9">
        <v>6.9480000000000004</v>
      </c>
      <c r="GY17" s="9">
        <v>6.15</v>
      </c>
      <c r="GZ17" s="9">
        <v>4.1950000000000003</v>
      </c>
      <c r="HA17" s="9">
        <v>1.9550000000000001</v>
      </c>
      <c r="HB17" s="9">
        <v>1.607</v>
      </c>
      <c r="HC17" s="9">
        <v>1.1240000000000001</v>
      </c>
      <c r="HD17" s="9">
        <v>0.48199999999999998</v>
      </c>
      <c r="HE17" s="9">
        <v>11.61</v>
      </c>
      <c r="HF17" s="9">
        <v>3.9980000000000002</v>
      </c>
      <c r="HG17" s="9">
        <v>7.6120000000000001</v>
      </c>
      <c r="HH17" s="9">
        <v>6.5869999999999997</v>
      </c>
      <c r="HI17" s="9">
        <v>1.653</v>
      </c>
      <c r="HJ17" s="9">
        <v>4.9329999999999998</v>
      </c>
      <c r="HK17" s="9">
        <v>5.0229999999999997</v>
      </c>
      <c r="HL17" s="9">
        <v>2.3450000000000002</v>
      </c>
      <c r="HM17" s="9">
        <v>2.6779999999999999</v>
      </c>
      <c r="HN17" s="9">
        <v>2.452</v>
      </c>
      <c r="HO17" s="9">
        <v>2.016</v>
      </c>
      <c r="HP17" s="9">
        <v>0.436</v>
      </c>
      <c r="HQ17" s="9">
        <v>1.81</v>
      </c>
      <c r="HR17" s="9">
        <v>1.375</v>
      </c>
      <c r="HS17" s="9">
        <v>0.436</v>
      </c>
      <c r="HT17" s="9">
        <v>1.81</v>
      </c>
      <c r="HU17" s="9">
        <v>1.375</v>
      </c>
      <c r="HV17" s="9">
        <v>0.436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0</v>
      </c>
      <c r="IC17" s="9">
        <v>0.64200000000000002</v>
      </c>
      <c r="ID17" s="9">
        <v>0.64200000000000002</v>
      </c>
      <c r="IE17" s="9">
        <v>0</v>
      </c>
      <c r="IF17" s="9">
        <v>0</v>
      </c>
      <c r="IG17" s="9">
        <v>0</v>
      </c>
      <c r="IH17" s="9">
        <v>0</v>
      </c>
      <c r="II17" s="9">
        <v>0.64200000000000002</v>
      </c>
      <c r="IJ17" s="9">
        <v>0.64200000000000002</v>
      </c>
      <c r="IK17" s="9">
        <v>0</v>
      </c>
      <c r="IL17" s="9">
        <v>174.80199999999999</v>
      </c>
      <c r="IM17" s="9">
        <v>92.915999999999997</v>
      </c>
      <c r="IN17" s="9">
        <v>81.885999999999996</v>
      </c>
      <c r="IO17" s="9">
        <v>127.227</v>
      </c>
      <c r="IP17" s="9">
        <v>72.292000000000002</v>
      </c>
      <c r="IQ17" s="9">
        <v>54.933999999999997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85.665999999999997</v>
      </c>
      <c r="C11" s="9">
        <v>46.636000000000003</v>
      </c>
      <c r="D11" s="9">
        <v>39.029000000000003</v>
      </c>
      <c r="E11" s="9">
        <v>20.091999999999999</v>
      </c>
      <c r="F11" s="9">
        <v>16.126000000000001</v>
      </c>
      <c r="G11" s="9">
        <v>3.9660000000000002</v>
      </c>
      <c r="H11" s="9">
        <v>2.847</v>
      </c>
      <c r="I11" s="9">
        <v>1.7589999999999999</v>
      </c>
      <c r="J11" s="9">
        <v>1.0880000000000001</v>
      </c>
      <c r="K11" s="9">
        <v>41.759</v>
      </c>
      <c r="L11" s="9">
        <v>17.454999999999998</v>
      </c>
      <c r="M11" s="9">
        <v>24.303999999999998</v>
      </c>
      <c r="N11" s="9">
        <v>36.192</v>
      </c>
      <c r="O11" s="9">
        <v>15.202999999999999</v>
      </c>
      <c r="P11" s="9">
        <v>20.989000000000001</v>
      </c>
      <c r="Q11" s="9">
        <v>5.5670000000000002</v>
      </c>
      <c r="R11" s="9">
        <v>2.2509999999999999</v>
      </c>
      <c r="S11" s="9">
        <v>3.3159999999999998</v>
      </c>
      <c r="T11" s="9">
        <v>22.103999999999999</v>
      </c>
      <c r="U11" s="9">
        <v>11.643000000000001</v>
      </c>
      <c r="V11" s="9">
        <v>10.461</v>
      </c>
      <c r="W11" s="9">
        <v>13.851000000000001</v>
      </c>
      <c r="X11" s="9">
        <v>8.8840000000000003</v>
      </c>
      <c r="Y11" s="9">
        <v>4.9660000000000002</v>
      </c>
      <c r="Z11" s="9">
        <v>8.7140000000000004</v>
      </c>
      <c r="AA11" s="9">
        <v>5.8540000000000001</v>
      </c>
      <c r="AB11" s="9">
        <v>2.86</v>
      </c>
      <c r="AC11" s="9">
        <v>2.2890000000000001</v>
      </c>
      <c r="AD11" s="9">
        <v>1.2709999999999999</v>
      </c>
      <c r="AE11" s="9">
        <v>1.0189999999999999</v>
      </c>
      <c r="AF11" s="9">
        <v>2.847</v>
      </c>
      <c r="AG11" s="9">
        <v>1.7589999999999999</v>
      </c>
      <c r="AH11" s="9">
        <v>1.0880000000000001</v>
      </c>
      <c r="AI11" s="9">
        <v>8.2530000000000001</v>
      </c>
      <c r="AJ11" s="9">
        <v>2.758</v>
      </c>
      <c r="AK11" s="9">
        <v>5.4950000000000001</v>
      </c>
      <c r="AL11" s="9">
        <v>2.6869999999999998</v>
      </c>
      <c r="AM11" s="9">
        <v>0.50700000000000001</v>
      </c>
      <c r="AN11" s="9">
        <v>2.1789999999999998</v>
      </c>
      <c r="AO11" s="9">
        <v>5.5670000000000002</v>
      </c>
      <c r="AP11" s="9">
        <v>2.2509999999999999</v>
      </c>
      <c r="AQ11" s="9">
        <v>3.3159999999999998</v>
      </c>
      <c r="AR11" s="9">
        <v>88.355000000000004</v>
      </c>
      <c r="AS11" s="9">
        <v>52.567</v>
      </c>
      <c r="AT11" s="9">
        <v>35.787999999999997</v>
      </c>
      <c r="AU11" s="9">
        <v>69.055999999999997</v>
      </c>
      <c r="AV11" s="9">
        <v>44.938000000000002</v>
      </c>
      <c r="AW11" s="9">
        <v>24.117000000000001</v>
      </c>
      <c r="AX11" s="9">
        <v>53.6</v>
      </c>
      <c r="AY11" s="9">
        <v>32.429000000000002</v>
      </c>
      <c r="AZ11" s="9">
        <v>21.17</v>
      </c>
      <c r="BA11" s="9">
        <v>15.456</v>
      </c>
      <c r="BB11" s="9">
        <v>12.509</v>
      </c>
      <c r="BC11" s="9">
        <v>2.9470000000000001</v>
      </c>
      <c r="BD11" s="9">
        <v>19.3</v>
      </c>
      <c r="BE11" s="9">
        <v>7.6289999999999996</v>
      </c>
      <c r="BF11" s="9">
        <v>11.670999999999999</v>
      </c>
      <c r="BG11" s="9">
        <v>19.3</v>
      </c>
      <c r="BH11" s="9">
        <v>7.6289999999999996</v>
      </c>
      <c r="BI11" s="9">
        <v>11.670999999999999</v>
      </c>
      <c r="BJ11" s="9">
        <v>39.904000000000003</v>
      </c>
      <c r="BK11" s="9">
        <v>17.766999999999999</v>
      </c>
      <c r="BL11" s="9">
        <v>22.138000000000002</v>
      </c>
      <c r="BM11" s="9">
        <v>25.698</v>
      </c>
      <c r="BN11" s="9">
        <v>10.699</v>
      </c>
      <c r="BO11" s="9">
        <v>14.999000000000001</v>
      </c>
      <c r="BP11" s="9">
        <v>23.352</v>
      </c>
      <c r="BQ11" s="9">
        <v>8.3529999999999998</v>
      </c>
      <c r="BR11" s="9">
        <v>14.999000000000001</v>
      </c>
      <c r="BS11" s="9">
        <v>2.3460000000000001</v>
      </c>
      <c r="BT11" s="9">
        <v>2.3460000000000001</v>
      </c>
      <c r="BU11" s="9">
        <v>0</v>
      </c>
      <c r="BV11" s="9">
        <v>14.206</v>
      </c>
      <c r="BW11" s="9">
        <v>7.0679999999999996</v>
      </c>
      <c r="BX11" s="9">
        <v>7.1379999999999999</v>
      </c>
      <c r="BY11" s="9">
        <v>14.206</v>
      </c>
      <c r="BZ11" s="9">
        <v>7.0679999999999996</v>
      </c>
      <c r="CA11" s="9">
        <v>7.1379999999999999</v>
      </c>
      <c r="CB11" s="9">
        <v>37.441000000000003</v>
      </c>
      <c r="CC11" s="9">
        <v>17.158999999999999</v>
      </c>
      <c r="CD11" s="9">
        <v>20.282</v>
      </c>
      <c r="CE11" s="9">
        <v>9.0690000000000008</v>
      </c>
      <c r="CF11" s="9">
        <v>5.9009999999999998</v>
      </c>
      <c r="CG11" s="9">
        <v>3.1680000000000001</v>
      </c>
      <c r="CH11" s="9">
        <v>6.1109999999999998</v>
      </c>
      <c r="CI11" s="9">
        <v>4.4770000000000003</v>
      </c>
      <c r="CJ11" s="9">
        <v>1.6339999999999999</v>
      </c>
      <c r="CK11" s="9">
        <v>2.9569999999999999</v>
      </c>
      <c r="CL11" s="9">
        <v>1.4239999999999999</v>
      </c>
      <c r="CM11" s="9">
        <v>1.534</v>
      </c>
      <c r="CN11" s="9">
        <v>0</v>
      </c>
      <c r="CO11" s="9">
        <v>0</v>
      </c>
      <c r="CP11" s="9">
        <v>0</v>
      </c>
      <c r="CQ11" s="9">
        <v>28.372</v>
      </c>
      <c r="CR11" s="9">
        <v>11.257999999999999</v>
      </c>
      <c r="CS11" s="9">
        <v>17.114000000000001</v>
      </c>
      <c r="CT11" s="9">
        <v>26.998999999999999</v>
      </c>
      <c r="CU11" s="9">
        <v>9.8840000000000003</v>
      </c>
      <c r="CV11" s="9">
        <v>17.114000000000001</v>
      </c>
      <c r="CW11" s="9">
        <v>1.373</v>
      </c>
      <c r="CX11" s="9">
        <v>1.373</v>
      </c>
      <c r="CY11" s="9">
        <v>0</v>
      </c>
      <c r="CZ11" s="9">
        <v>3.36</v>
      </c>
      <c r="DA11" s="9">
        <v>1.778</v>
      </c>
      <c r="DB11" s="9">
        <v>1.5820000000000001</v>
      </c>
      <c r="DC11" s="9">
        <v>0.40500000000000003</v>
      </c>
      <c r="DD11" s="9">
        <v>0.40500000000000003</v>
      </c>
      <c r="DE11" s="9">
        <v>0</v>
      </c>
      <c r="DF11" s="9">
        <v>0.40500000000000003</v>
      </c>
      <c r="DG11" s="9">
        <v>0.40500000000000003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2.956</v>
      </c>
      <c r="DP11" s="9">
        <v>1.373</v>
      </c>
      <c r="DQ11" s="9">
        <v>1.5820000000000001</v>
      </c>
      <c r="DR11" s="9">
        <v>1.5820000000000001</v>
      </c>
      <c r="DS11" s="9">
        <v>0</v>
      </c>
      <c r="DT11" s="9">
        <v>1.5820000000000001</v>
      </c>
      <c r="DU11" s="9">
        <v>1.373</v>
      </c>
      <c r="DV11" s="9">
        <v>1.373</v>
      </c>
      <c r="DW11" s="9">
        <v>0</v>
      </c>
      <c r="DX11" s="9">
        <v>34.08</v>
      </c>
      <c r="DY11" s="9">
        <v>15.381</v>
      </c>
      <c r="DZ11" s="9">
        <v>18.7</v>
      </c>
      <c r="EA11" s="9">
        <v>8.6639999999999997</v>
      </c>
      <c r="EB11" s="9">
        <v>5.4960000000000004</v>
      </c>
      <c r="EC11" s="9">
        <v>3.1680000000000001</v>
      </c>
      <c r="ED11" s="9">
        <v>5.7069999999999999</v>
      </c>
      <c r="EE11" s="9">
        <v>4.0730000000000004</v>
      </c>
      <c r="EF11" s="9">
        <v>1.6339999999999999</v>
      </c>
      <c r="EG11" s="9">
        <v>2.9569999999999999</v>
      </c>
      <c r="EH11" s="9">
        <v>1.4239999999999999</v>
      </c>
      <c r="EI11" s="9">
        <v>1.534</v>
      </c>
      <c r="EJ11" s="9">
        <v>25.416</v>
      </c>
      <c r="EK11" s="9">
        <v>9.8840000000000003</v>
      </c>
      <c r="EL11" s="9">
        <v>15.532</v>
      </c>
      <c r="EM11" s="9">
        <v>25.416</v>
      </c>
      <c r="EN11" s="9">
        <v>9.8840000000000003</v>
      </c>
      <c r="EO11" s="9">
        <v>15.532</v>
      </c>
      <c r="EP11" s="9">
        <v>143.30500000000001</v>
      </c>
      <c r="EQ11" s="9">
        <v>75.471999999999994</v>
      </c>
      <c r="ER11" s="9">
        <v>67.832999999999998</v>
      </c>
      <c r="ES11" s="9">
        <v>84.483999999999995</v>
      </c>
      <c r="ET11" s="9">
        <v>51.246000000000002</v>
      </c>
      <c r="EU11" s="9">
        <v>33.238</v>
      </c>
      <c r="EV11" s="9">
        <v>61.948999999999998</v>
      </c>
      <c r="EW11" s="9">
        <v>34.868000000000002</v>
      </c>
      <c r="EX11" s="9">
        <v>27.081</v>
      </c>
      <c r="EY11" s="9">
        <v>19.687000000000001</v>
      </c>
      <c r="EZ11" s="9">
        <v>14.619</v>
      </c>
      <c r="FA11" s="9">
        <v>5.069</v>
      </c>
      <c r="FB11" s="9">
        <v>2.847</v>
      </c>
      <c r="FC11" s="9">
        <v>1.7589999999999999</v>
      </c>
      <c r="FD11" s="9">
        <v>1.0880000000000001</v>
      </c>
      <c r="FE11" s="9">
        <v>58.820999999999998</v>
      </c>
      <c r="FF11" s="9">
        <v>24.225999999999999</v>
      </c>
      <c r="FG11" s="9">
        <v>34.594999999999999</v>
      </c>
      <c r="FH11" s="9">
        <v>52.546999999999997</v>
      </c>
      <c r="FI11" s="9">
        <v>21.268000000000001</v>
      </c>
      <c r="FJ11" s="9">
        <v>31.279</v>
      </c>
      <c r="FK11" s="9">
        <v>6.274</v>
      </c>
      <c r="FL11" s="9">
        <v>2.9580000000000002</v>
      </c>
      <c r="FM11" s="9">
        <v>3.3159999999999998</v>
      </c>
      <c r="FN11" s="9">
        <v>35.914999999999999</v>
      </c>
      <c r="FO11" s="9">
        <v>18.754000000000001</v>
      </c>
      <c r="FP11" s="9">
        <v>17.16</v>
      </c>
      <c r="FQ11" s="9">
        <v>21.77</v>
      </c>
      <c r="FR11" s="9">
        <v>13.372</v>
      </c>
      <c r="FS11" s="9">
        <v>8.3979999999999997</v>
      </c>
      <c r="FT11" s="9">
        <v>16.064</v>
      </c>
      <c r="FU11" s="9">
        <v>9.2219999999999995</v>
      </c>
      <c r="FV11" s="9">
        <v>6.8419999999999996</v>
      </c>
      <c r="FW11" s="9">
        <v>5.0970000000000004</v>
      </c>
      <c r="FX11" s="9">
        <v>3.54</v>
      </c>
      <c r="FY11" s="9">
        <v>1.556</v>
      </c>
      <c r="FZ11" s="9">
        <v>0.61</v>
      </c>
      <c r="GA11" s="9">
        <v>0.61</v>
      </c>
      <c r="GB11" s="9">
        <v>0</v>
      </c>
      <c r="GC11" s="9">
        <v>14.144</v>
      </c>
      <c r="GD11" s="9">
        <v>5.3819999999999997</v>
      </c>
      <c r="GE11" s="9">
        <v>8.7620000000000005</v>
      </c>
      <c r="GF11" s="9">
        <v>12.055999999999999</v>
      </c>
      <c r="GG11" s="9">
        <v>4.3040000000000003</v>
      </c>
      <c r="GH11" s="9">
        <v>7.7510000000000003</v>
      </c>
      <c r="GI11" s="9">
        <v>2.089</v>
      </c>
      <c r="GJ11" s="9">
        <v>1.0780000000000001</v>
      </c>
      <c r="GK11" s="9">
        <v>1.0109999999999999</v>
      </c>
      <c r="GL11" s="9">
        <v>54.918999999999997</v>
      </c>
      <c r="GM11" s="9">
        <v>25.562000000000001</v>
      </c>
      <c r="GN11" s="9">
        <v>29.356999999999999</v>
      </c>
      <c r="GO11" s="9">
        <v>25.919</v>
      </c>
      <c r="GP11" s="9">
        <v>15.406000000000001</v>
      </c>
      <c r="GQ11" s="9">
        <v>10.512</v>
      </c>
      <c r="GR11" s="9">
        <v>19.376000000000001</v>
      </c>
      <c r="GS11" s="9">
        <v>12.074</v>
      </c>
      <c r="GT11" s="9">
        <v>7.3029999999999999</v>
      </c>
      <c r="GU11" s="9">
        <v>4.968</v>
      </c>
      <c r="GV11" s="9">
        <v>2.8460000000000001</v>
      </c>
      <c r="GW11" s="9">
        <v>2.1219999999999999</v>
      </c>
      <c r="GX11" s="9">
        <v>1.5740000000000001</v>
      </c>
      <c r="GY11" s="9">
        <v>0.48599999999999999</v>
      </c>
      <c r="GZ11" s="9">
        <v>1.0880000000000001</v>
      </c>
      <c r="HA11" s="9">
        <v>29.001000000000001</v>
      </c>
      <c r="HB11" s="9">
        <v>10.156000000000001</v>
      </c>
      <c r="HC11" s="9">
        <v>18.844999999999999</v>
      </c>
      <c r="HD11" s="9">
        <v>25.939</v>
      </c>
      <c r="HE11" s="9">
        <v>8.9280000000000008</v>
      </c>
      <c r="HF11" s="9">
        <v>17.010999999999999</v>
      </c>
      <c r="HG11" s="9">
        <v>3.0609999999999999</v>
      </c>
      <c r="HH11" s="9">
        <v>1.228</v>
      </c>
      <c r="HI11" s="9">
        <v>1.833</v>
      </c>
      <c r="HJ11" s="9">
        <v>34.231999999999999</v>
      </c>
      <c r="HK11" s="9">
        <v>20.376999999999999</v>
      </c>
      <c r="HL11" s="9">
        <v>13.855</v>
      </c>
      <c r="HM11" s="9">
        <v>24.295000000000002</v>
      </c>
      <c r="HN11" s="9">
        <v>14.984999999999999</v>
      </c>
      <c r="HO11" s="9">
        <v>9.31</v>
      </c>
      <c r="HP11" s="9">
        <v>16.666</v>
      </c>
      <c r="HQ11" s="9">
        <v>8.4250000000000007</v>
      </c>
      <c r="HR11" s="9">
        <v>8.2409999999999997</v>
      </c>
      <c r="HS11" s="9">
        <v>6.9649999999999999</v>
      </c>
      <c r="HT11" s="9">
        <v>5.8959999999999999</v>
      </c>
      <c r="HU11" s="9">
        <v>1.069</v>
      </c>
      <c r="HV11" s="9">
        <v>0.66400000000000003</v>
      </c>
      <c r="HW11" s="9">
        <v>0.66400000000000003</v>
      </c>
      <c r="HX11" s="9">
        <v>0</v>
      </c>
      <c r="HY11" s="9">
        <v>9.9369999999999994</v>
      </c>
      <c r="HZ11" s="9">
        <v>5.3920000000000003</v>
      </c>
      <c r="IA11" s="9">
        <v>4.5449999999999999</v>
      </c>
      <c r="IB11" s="9">
        <v>8.8130000000000006</v>
      </c>
      <c r="IC11" s="9">
        <v>4.74</v>
      </c>
      <c r="ID11" s="9">
        <v>4.0730000000000004</v>
      </c>
      <c r="IE11" s="9">
        <v>1.1240000000000001</v>
      </c>
      <c r="IF11" s="9">
        <v>0.65300000000000002</v>
      </c>
      <c r="IG11" s="9">
        <v>0.47099999999999997</v>
      </c>
      <c r="IH11" s="9">
        <v>18.239000000000001</v>
      </c>
      <c r="II11" s="9">
        <v>10.779</v>
      </c>
      <c r="IJ11" s="9">
        <v>7.46</v>
      </c>
      <c r="IK11" s="9">
        <v>12.5</v>
      </c>
      <c r="IL11" s="9">
        <v>7.4829999999999997</v>
      </c>
      <c r="IM11" s="9">
        <v>5.0170000000000003</v>
      </c>
      <c r="IN11" s="9">
        <v>9.843</v>
      </c>
      <c r="IO11" s="9">
        <v>5.1479999999999997</v>
      </c>
      <c r="IP11" s="9">
        <v>4.6950000000000003</v>
      </c>
      <c r="IQ11" s="9">
        <v>2.657</v>
      </c>
    </row>
    <row r="12" spans="1:251">
      <c r="A12" s="10">
        <v>42401</v>
      </c>
      <c r="B12" s="9">
        <v>78.816000000000003</v>
      </c>
      <c r="C12" s="9">
        <v>45.698999999999998</v>
      </c>
      <c r="D12" s="9">
        <v>33.116999999999997</v>
      </c>
      <c r="E12" s="9">
        <v>21.402999999999999</v>
      </c>
      <c r="F12" s="9">
        <v>12.493</v>
      </c>
      <c r="G12" s="9">
        <v>8.91</v>
      </c>
      <c r="H12" s="9">
        <v>3.6709999999999998</v>
      </c>
      <c r="I12" s="9">
        <v>2.746</v>
      </c>
      <c r="J12" s="9">
        <v>0.92500000000000004</v>
      </c>
      <c r="K12" s="9">
        <v>45.6</v>
      </c>
      <c r="L12" s="9">
        <v>16.318999999999999</v>
      </c>
      <c r="M12" s="9">
        <v>29.280999999999999</v>
      </c>
      <c r="N12" s="9">
        <v>41.22</v>
      </c>
      <c r="O12" s="9">
        <v>13.430999999999999</v>
      </c>
      <c r="P12" s="9">
        <v>27.789000000000001</v>
      </c>
      <c r="Q12" s="9">
        <v>4.38</v>
      </c>
      <c r="R12" s="9">
        <v>2.8879999999999999</v>
      </c>
      <c r="S12" s="9">
        <v>1.492</v>
      </c>
      <c r="T12" s="9">
        <v>25.175999999999998</v>
      </c>
      <c r="U12" s="9">
        <v>15.932</v>
      </c>
      <c r="V12" s="9">
        <v>9.2439999999999998</v>
      </c>
      <c r="W12" s="9">
        <v>18.850999999999999</v>
      </c>
      <c r="X12" s="9">
        <v>12.494999999999999</v>
      </c>
      <c r="Y12" s="9">
        <v>6.3559999999999999</v>
      </c>
      <c r="Z12" s="9">
        <v>10.555999999999999</v>
      </c>
      <c r="AA12" s="9">
        <v>7.202</v>
      </c>
      <c r="AB12" s="9">
        <v>3.3540000000000001</v>
      </c>
      <c r="AC12" s="9">
        <v>4.6239999999999997</v>
      </c>
      <c r="AD12" s="9">
        <v>2.5470000000000002</v>
      </c>
      <c r="AE12" s="9">
        <v>2.077</v>
      </c>
      <c r="AF12" s="9">
        <v>3.6709999999999998</v>
      </c>
      <c r="AG12" s="9">
        <v>2.746</v>
      </c>
      <c r="AH12" s="9">
        <v>0.92500000000000004</v>
      </c>
      <c r="AI12" s="9">
        <v>6.3250000000000002</v>
      </c>
      <c r="AJ12" s="9">
        <v>3.4359999999999999</v>
      </c>
      <c r="AK12" s="9">
        <v>2.8879999999999999</v>
      </c>
      <c r="AL12" s="9">
        <v>1.9450000000000001</v>
      </c>
      <c r="AM12" s="9">
        <v>0.54800000000000004</v>
      </c>
      <c r="AN12" s="9">
        <v>1.397</v>
      </c>
      <c r="AO12" s="9">
        <v>4.38</v>
      </c>
      <c r="AP12" s="9">
        <v>2.8879999999999999</v>
      </c>
      <c r="AQ12" s="9">
        <v>1.492</v>
      </c>
      <c r="AR12" s="9">
        <v>94.049000000000007</v>
      </c>
      <c r="AS12" s="9">
        <v>48.491</v>
      </c>
      <c r="AT12" s="9">
        <v>45.558</v>
      </c>
      <c r="AU12" s="9">
        <v>65.478999999999999</v>
      </c>
      <c r="AV12" s="9">
        <v>38.747</v>
      </c>
      <c r="AW12" s="9">
        <v>26.731999999999999</v>
      </c>
      <c r="AX12" s="9">
        <v>50.781999999999996</v>
      </c>
      <c r="AY12" s="9">
        <v>30.882999999999999</v>
      </c>
      <c r="AZ12" s="9">
        <v>19.899000000000001</v>
      </c>
      <c r="BA12" s="9">
        <v>14.696999999999999</v>
      </c>
      <c r="BB12" s="9">
        <v>7.8639999999999999</v>
      </c>
      <c r="BC12" s="9">
        <v>6.8330000000000002</v>
      </c>
      <c r="BD12" s="9">
        <v>28.571000000000002</v>
      </c>
      <c r="BE12" s="9">
        <v>9.7439999999999998</v>
      </c>
      <c r="BF12" s="9">
        <v>18.827000000000002</v>
      </c>
      <c r="BG12" s="9">
        <v>28.571000000000002</v>
      </c>
      <c r="BH12" s="9">
        <v>9.7439999999999998</v>
      </c>
      <c r="BI12" s="9">
        <v>18.827000000000002</v>
      </c>
      <c r="BJ12" s="9">
        <v>30.265000000000001</v>
      </c>
      <c r="BK12" s="9">
        <v>12.835000000000001</v>
      </c>
      <c r="BL12" s="9">
        <v>17.43</v>
      </c>
      <c r="BM12" s="9">
        <v>19.559999999999999</v>
      </c>
      <c r="BN12" s="9">
        <v>9.6959999999999997</v>
      </c>
      <c r="BO12" s="9">
        <v>9.8650000000000002</v>
      </c>
      <c r="BP12" s="9">
        <v>17.478000000000002</v>
      </c>
      <c r="BQ12" s="9">
        <v>7.6130000000000004</v>
      </c>
      <c r="BR12" s="9">
        <v>9.8650000000000002</v>
      </c>
      <c r="BS12" s="9">
        <v>2.0819999999999999</v>
      </c>
      <c r="BT12" s="9">
        <v>2.0819999999999999</v>
      </c>
      <c r="BU12" s="9">
        <v>0</v>
      </c>
      <c r="BV12" s="9">
        <v>10.704000000000001</v>
      </c>
      <c r="BW12" s="9">
        <v>3.1389999999999998</v>
      </c>
      <c r="BX12" s="9">
        <v>7.5650000000000004</v>
      </c>
      <c r="BY12" s="9">
        <v>10.704000000000001</v>
      </c>
      <c r="BZ12" s="9">
        <v>3.1389999999999998</v>
      </c>
      <c r="CA12" s="9">
        <v>7.5650000000000004</v>
      </c>
      <c r="CB12" s="9">
        <v>39.521999999999998</v>
      </c>
      <c r="CC12" s="9">
        <v>24.018999999999998</v>
      </c>
      <c r="CD12" s="9">
        <v>15.503</v>
      </c>
      <c r="CE12" s="9">
        <v>19.314</v>
      </c>
      <c r="CF12" s="9">
        <v>11.959</v>
      </c>
      <c r="CG12" s="9">
        <v>7.3550000000000004</v>
      </c>
      <c r="CH12" s="9">
        <v>13.849</v>
      </c>
      <c r="CI12" s="9">
        <v>8.0730000000000004</v>
      </c>
      <c r="CJ12" s="9">
        <v>5.7759999999999998</v>
      </c>
      <c r="CK12" s="9">
        <v>4.4790000000000001</v>
      </c>
      <c r="CL12" s="9">
        <v>3.355</v>
      </c>
      <c r="CM12" s="9">
        <v>1.123</v>
      </c>
      <c r="CN12" s="9">
        <v>0.98599999999999999</v>
      </c>
      <c r="CO12" s="9">
        <v>0.53</v>
      </c>
      <c r="CP12" s="9">
        <v>0.45500000000000002</v>
      </c>
      <c r="CQ12" s="9">
        <v>20.207999999999998</v>
      </c>
      <c r="CR12" s="9">
        <v>12.06</v>
      </c>
      <c r="CS12" s="9">
        <v>8.1489999999999991</v>
      </c>
      <c r="CT12" s="9">
        <v>19.170000000000002</v>
      </c>
      <c r="CU12" s="9">
        <v>11.022</v>
      </c>
      <c r="CV12" s="9">
        <v>8.1489999999999991</v>
      </c>
      <c r="CW12" s="9">
        <v>1.038</v>
      </c>
      <c r="CX12" s="9">
        <v>1.038</v>
      </c>
      <c r="CY12" s="9">
        <v>0</v>
      </c>
      <c r="CZ12" s="9">
        <v>4.6539999999999999</v>
      </c>
      <c r="DA12" s="9">
        <v>4.1980000000000004</v>
      </c>
      <c r="DB12" s="9">
        <v>0.45500000000000002</v>
      </c>
      <c r="DC12" s="9">
        <v>1.603</v>
      </c>
      <c r="DD12" s="9">
        <v>1.1479999999999999</v>
      </c>
      <c r="DE12" s="9">
        <v>0.45500000000000002</v>
      </c>
      <c r="DF12" s="9">
        <v>0.61699999999999999</v>
      </c>
      <c r="DG12" s="9">
        <v>0.61699999999999999</v>
      </c>
      <c r="DH12" s="9">
        <v>0</v>
      </c>
      <c r="DI12" s="9">
        <v>0</v>
      </c>
      <c r="DJ12" s="9">
        <v>0</v>
      </c>
      <c r="DK12" s="9">
        <v>0</v>
      </c>
      <c r="DL12" s="9">
        <v>0.98599999999999999</v>
      </c>
      <c r="DM12" s="9">
        <v>0.53</v>
      </c>
      <c r="DN12" s="9">
        <v>0.45500000000000002</v>
      </c>
      <c r="DO12" s="9">
        <v>3.05</v>
      </c>
      <c r="DP12" s="9">
        <v>3.05</v>
      </c>
      <c r="DQ12" s="9">
        <v>0</v>
      </c>
      <c r="DR12" s="9">
        <v>2.012</v>
      </c>
      <c r="DS12" s="9">
        <v>2.012</v>
      </c>
      <c r="DT12" s="9">
        <v>0</v>
      </c>
      <c r="DU12" s="9">
        <v>1.038</v>
      </c>
      <c r="DV12" s="9">
        <v>1.038</v>
      </c>
      <c r="DW12" s="9">
        <v>0</v>
      </c>
      <c r="DX12" s="9">
        <v>34.868000000000002</v>
      </c>
      <c r="DY12" s="9">
        <v>19.82</v>
      </c>
      <c r="DZ12" s="9">
        <v>15.048</v>
      </c>
      <c r="EA12" s="9">
        <v>17.710999999999999</v>
      </c>
      <c r="EB12" s="9">
        <v>10.811</v>
      </c>
      <c r="EC12" s="9">
        <v>6.899</v>
      </c>
      <c r="ED12" s="9">
        <v>13.231999999999999</v>
      </c>
      <c r="EE12" s="9">
        <v>7.4560000000000004</v>
      </c>
      <c r="EF12" s="9">
        <v>5.7759999999999998</v>
      </c>
      <c r="EG12" s="9">
        <v>4.4790000000000001</v>
      </c>
      <c r="EH12" s="9">
        <v>3.355</v>
      </c>
      <c r="EI12" s="9">
        <v>1.123</v>
      </c>
      <c r="EJ12" s="9">
        <v>17.158000000000001</v>
      </c>
      <c r="EK12" s="9">
        <v>9.0090000000000003</v>
      </c>
      <c r="EL12" s="9">
        <v>8.1489999999999991</v>
      </c>
      <c r="EM12" s="9">
        <v>17.158000000000001</v>
      </c>
      <c r="EN12" s="9">
        <v>9.0090000000000003</v>
      </c>
      <c r="EO12" s="9">
        <v>8.1489999999999991</v>
      </c>
      <c r="EP12" s="9">
        <v>144.25200000000001</v>
      </c>
      <c r="EQ12" s="9">
        <v>74.736000000000004</v>
      </c>
      <c r="ER12" s="9">
        <v>69.516000000000005</v>
      </c>
      <c r="ES12" s="9">
        <v>91.462000000000003</v>
      </c>
      <c r="ET12" s="9">
        <v>51.6</v>
      </c>
      <c r="EU12" s="9">
        <v>39.862000000000002</v>
      </c>
      <c r="EV12" s="9">
        <v>64.103999999999999</v>
      </c>
      <c r="EW12" s="9">
        <v>35.237000000000002</v>
      </c>
      <c r="EX12" s="9">
        <v>28.867999999999999</v>
      </c>
      <c r="EY12" s="9">
        <v>23.277000000000001</v>
      </c>
      <c r="EZ12" s="9">
        <v>13.663</v>
      </c>
      <c r="FA12" s="9">
        <v>9.6140000000000008</v>
      </c>
      <c r="FB12" s="9">
        <v>4.0810000000000004</v>
      </c>
      <c r="FC12" s="9">
        <v>2.7</v>
      </c>
      <c r="FD12" s="9">
        <v>1.38</v>
      </c>
      <c r="FE12" s="9">
        <v>52.79</v>
      </c>
      <c r="FF12" s="9">
        <v>23.135999999999999</v>
      </c>
      <c r="FG12" s="9">
        <v>29.654</v>
      </c>
      <c r="FH12" s="9">
        <v>47.372</v>
      </c>
      <c r="FI12" s="9">
        <v>19.21</v>
      </c>
      <c r="FJ12" s="9">
        <v>28.161999999999999</v>
      </c>
      <c r="FK12" s="9">
        <v>5.4180000000000001</v>
      </c>
      <c r="FL12" s="9">
        <v>3.9260000000000002</v>
      </c>
      <c r="FM12" s="9">
        <v>1.492</v>
      </c>
      <c r="FN12" s="9">
        <v>33.826999999999998</v>
      </c>
      <c r="FO12" s="9">
        <v>17.190999999999999</v>
      </c>
      <c r="FP12" s="9">
        <v>16.635999999999999</v>
      </c>
      <c r="FQ12" s="9">
        <v>18.63</v>
      </c>
      <c r="FR12" s="9">
        <v>10.837</v>
      </c>
      <c r="FS12" s="9">
        <v>7.7930000000000001</v>
      </c>
      <c r="FT12" s="9">
        <v>10.057</v>
      </c>
      <c r="FU12" s="9">
        <v>7.3979999999999997</v>
      </c>
      <c r="FV12" s="9">
        <v>2.66</v>
      </c>
      <c r="FW12" s="9">
        <v>7.0330000000000004</v>
      </c>
      <c r="FX12" s="9">
        <v>2.298</v>
      </c>
      <c r="FY12" s="9">
        <v>4.7350000000000003</v>
      </c>
      <c r="FZ12" s="9">
        <v>1.5389999999999999</v>
      </c>
      <c r="GA12" s="9">
        <v>1.141</v>
      </c>
      <c r="GB12" s="9">
        <v>0.39900000000000002</v>
      </c>
      <c r="GC12" s="9">
        <v>15.196999999999999</v>
      </c>
      <c r="GD12" s="9">
        <v>6.3540000000000001</v>
      </c>
      <c r="GE12" s="9">
        <v>8.843</v>
      </c>
      <c r="GF12" s="9">
        <v>12.625</v>
      </c>
      <c r="GG12" s="9">
        <v>4.0579999999999998</v>
      </c>
      <c r="GH12" s="9">
        <v>8.5670000000000002</v>
      </c>
      <c r="GI12" s="9">
        <v>2.573</v>
      </c>
      <c r="GJ12" s="9">
        <v>2.2959999999999998</v>
      </c>
      <c r="GK12" s="9">
        <v>0.27600000000000002</v>
      </c>
      <c r="GL12" s="9">
        <v>60.447000000000003</v>
      </c>
      <c r="GM12" s="9">
        <v>26.643000000000001</v>
      </c>
      <c r="GN12" s="9">
        <v>33.802999999999997</v>
      </c>
      <c r="GO12" s="9">
        <v>36.856000000000002</v>
      </c>
      <c r="GP12" s="9">
        <v>17.123000000000001</v>
      </c>
      <c r="GQ12" s="9">
        <v>19.733000000000001</v>
      </c>
      <c r="GR12" s="9">
        <v>29.722000000000001</v>
      </c>
      <c r="GS12" s="9">
        <v>12.015000000000001</v>
      </c>
      <c r="GT12" s="9">
        <v>17.707000000000001</v>
      </c>
      <c r="GU12" s="9">
        <v>6.06</v>
      </c>
      <c r="GV12" s="9">
        <v>4.5599999999999996</v>
      </c>
      <c r="GW12" s="9">
        <v>1.5</v>
      </c>
      <c r="GX12" s="9">
        <v>1.0740000000000001</v>
      </c>
      <c r="GY12" s="9">
        <v>0.54700000000000004</v>
      </c>
      <c r="GZ12" s="9">
        <v>0.52600000000000002</v>
      </c>
      <c r="HA12" s="9">
        <v>23.591000000000001</v>
      </c>
      <c r="HB12" s="9">
        <v>9.52</v>
      </c>
      <c r="HC12" s="9">
        <v>14.07</v>
      </c>
      <c r="HD12" s="9">
        <v>21.696000000000002</v>
      </c>
      <c r="HE12" s="9">
        <v>8.2620000000000005</v>
      </c>
      <c r="HF12" s="9">
        <v>13.433999999999999</v>
      </c>
      <c r="HG12" s="9">
        <v>1.8939999999999999</v>
      </c>
      <c r="HH12" s="9">
        <v>1.258</v>
      </c>
      <c r="HI12" s="9">
        <v>0.63600000000000001</v>
      </c>
      <c r="HJ12" s="9">
        <v>27.989000000000001</v>
      </c>
      <c r="HK12" s="9">
        <v>17.96</v>
      </c>
      <c r="HL12" s="9">
        <v>10.029</v>
      </c>
      <c r="HM12" s="9">
        <v>18.414999999999999</v>
      </c>
      <c r="HN12" s="9">
        <v>13.161</v>
      </c>
      <c r="HO12" s="9">
        <v>5.2549999999999999</v>
      </c>
      <c r="HP12" s="9">
        <v>12.101000000000001</v>
      </c>
      <c r="HQ12" s="9">
        <v>9.0169999999999995</v>
      </c>
      <c r="HR12" s="9">
        <v>3.0840000000000001</v>
      </c>
      <c r="HS12" s="9">
        <v>4.8470000000000004</v>
      </c>
      <c r="HT12" s="9">
        <v>3.1309999999999998</v>
      </c>
      <c r="HU12" s="9">
        <v>1.7150000000000001</v>
      </c>
      <c r="HV12" s="9">
        <v>1.468</v>
      </c>
      <c r="HW12" s="9">
        <v>1.012</v>
      </c>
      <c r="HX12" s="9">
        <v>0.45500000000000002</v>
      </c>
      <c r="HY12" s="9">
        <v>9.5739999999999998</v>
      </c>
      <c r="HZ12" s="9">
        <v>4.7990000000000004</v>
      </c>
      <c r="IA12" s="9">
        <v>4.774</v>
      </c>
      <c r="IB12" s="9">
        <v>8.9939999999999998</v>
      </c>
      <c r="IC12" s="9">
        <v>4.7990000000000004</v>
      </c>
      <c r="ID12" s="9">
        <v>4.1950000000000003</v>
      </c>
      <c r="IE12" s="9">
        <v>0.57899999999999996</v>
      </c>
      <c r="IF12" s="9">
        <v>0</v>
      </c>
      <c r="IG12" s="9">
        <v>0.57899999999999996</v>
      </c>
      <c r="IH12" s="9">
        <v>21.989000000000001</v>
      </c>
      <c r="II12" s="9">
        <v>12.942</v>
      </c>
      <c r="IJ12" s="9">
        <v>9.0470000000000006</v>
      </c>
      <c r="IK12" s="9">
        <v>17.561</v>
      </c>
      <c r="IL12" s="9">
        <v>10.48</v>
      </c>
      <c r="IM12" s="9">
        <v>7.0810000000000004</v>
      </c>
      <c r="IN12" s="9">
        <v>12.224</v>
      </c>
      <c r="IO12" s="9">
        <v>6.8070000000000004</v>
      </c>
      <c r="IP12" s="9">
        <v>5.4169999999999998</v>
      </c>
      <c r="IQ12" s="9">
        <v>5.3369999999999997</v>
      </c>
    </row>
    <row r="13" spans="1:251">
      <c r="A13" s="10">
        <v>42767</v>
      </c>
      <c r="B13" s="9">
        <v>98.694000000000003</v>
      </c>
      <c r="C13" s="9">
        <v>48.506999999999998</v>
      </c>
      <c r="D13" s="9">
        <v>50.188000000000002</v>
      </c>
      <c r="E13" s="9">
        <v>19.134</v>
      </c>
      <c r="F13" s="9">
        <v>11.739000000000001</v>
      </c>
      <c r="G13" s="9">
        <v>7.3949999999999996</v>
      </c>
      <c r="H13" s="9">
        <v>3.1880000000000002</v>
      </c>
      <c r="I13" s="9">
        <v>2.7290000000000001</v>
      </c>
      <c r="J13" s="9">
        <v>0.45900000000000002</v>
      </c>
      <c r="K13" s="9">
        <v>41.667999999999999</v>
      </c>
      <c r="L13" s="9">
        <v>15.629</v>
      </c>
      <c r="M13" s="9">
        <v>26.039000000000001</v>
      </c>
      <c r="N13" s="9">
        <v>35.363999999999997</v>
      </c>
      <c r="O13" s="9">
        <v>13.234</v>
      </c>
      <c r="P13" s="9">
        <v>22.13</v>
      </c>
      <c r="Q13" s="9">
        <v>6.3029999999999999</v>
      </c>
      <c r="R13" s="9">
        <v>2.395</v>
      </c>
      <c r="S13" s="9">
        <v>3.9089999999999998</v>
      </c>
      <c r="T13" s="9">
        <v>24.422999999999998</v>
      </c>
      <c r="U13" s="9">
        <v>10.83</v>
      </c>
      <c r="V13" s="9">
        <v>13.593</v>
      </c>
      <c r="W13" s="9">
        <v>14.587</v>
      </c>
      <c r="X13" s="9">
        <v>6.8630000000000004</v>
      </c>
      <c r="Y13" s="9">
        <v>7.7240000000000002</v>
      </c>
      <c r="Z13" s="9">
        <v>6.71</v>
      </c>
      <c r="AA13" s="9">
        <v>3.0310000000000001</v>
      </c>
      <c r="AB13" s="9">
        <v>3.6789999999999998</v>
      </c>
      <c r="AC13" s="9">
        <v>4.6890000000000001</v>
      </c>
      <c r="AD13" s="9">
        <v>1.1040000000000001</v>
      </c>
      <c r="AE13" s="9">
        <v>3.5859999999999999</v>
      </c>
      <c r="AF13" s="9">
        <v>3.1880000000000002</v>
      </c>
      <c r="AG13" s="9">
        <v>2.7290000000000001</v>
      </c>
      <c r="AH13" s="9">
        <v>0.45900000000000002</v>
      </c>
      <c r="AI13" s="9">
        <v>9.8360000000000003</v>
      </c>
      <c r="AJ13" s="9">
        <v>3.968</v>
      </c>
      <c r="AK13" s="9">
        <v>5.8689999999999998</v>
      </c>
      <c r="AL13" s="9">
        <v>3.5329999999999999</v>
      </c>
      <c r="AM13" s="9">
        <v>1.573</v>
      </c>
      <c r="AN13" s="9">
        <v>1.96</v>
      </c>
      <c r="AO13" s="9">
        <v>6.3029999999999999</v>
      </c>
      <c r="AP13" s="9">
        <v>2.395</v>
      </c>
      <c r="AQ13" s="9">
        <v>3.9089999999999998</v>
      </c>
      <c r="AR13" s="9">
        <v>97.227999999999994</v>
      </c>
      <c r="AS13" s="9">
        <v>50.682000000000002</v>
      </c>
      <c r="AT13" s="9">
        <v>46.545000000000002</v>
      </c>
      <c r="AU13" s="9">
        <v>76.781999999999996</v>
      </c>
      <c r="AV13" s="9">
        <v>41.877000000000002</v>
      </c>
      <c r="AW13" s="9">
        <v>34.905000000000001</v>
      </c>
      <c r="AX13" s="9">
        <v>62.945</v>
      </c>
      <c r="AY13" s="9">
        <v>31.849</v>
      </c>
      <c r="AZ13" s="9">
        <v>31.096</v>
      </c>
      <c r="BA13" s="9">
        <v>13.837</v>
      </c>
      <c r="BB13" s="9">
        <v>10.028</v>
      </c>
      <c r="BC13" s="9">
        <v>3.8090000000000002</v>
      </c>
      <c r="BD13" s="9">
        <v>20.445</v>
      </c>
      <c r="BE13" s="9">
        <v>8.8049999999999997</v>
      </c>
      <c r="BF13" s="9">
        <v>11.64</v>
      </c>
      <c r="BG13" s="9">
        <v>20.445</v>
      </c>
      <c r="BH13" s="9">
        <v>8.8049999999999997</v>
      </c>
      <c r="BI13" s="9">
        <v>11.64</v>
      </c>
      <c r="BJ13" s="9">
        <v>41.031999999999996</v>
      </c>
      <c r="BK13" s="9">
        <v>17.091000000000001</v>
      </c>
      <c r="BL13" s="9">
        <v>23.942</v>
      </c>
      <c r="BM13" s="9">
        <v>29.646000000000001</v>
      </c>
      <c r="BN13" s="9">
        <v>14.234</v>
      </c>
      <c r="BO13" s="9">
        <v>15.412000000000001</v>
      </c>
      <c r="BP13" s="9">
        <v>29.039000000000001</v>
      </c>
      <c r="BQ13" s="9">
        <v>13.627000000000001</v>
      </c>
      <c r="BR13" s="9">
        <v>15.412000000000001</v>
      </c>
      <c r="BS13" s="9">
        <v>0.60699999999999998</v>
      </c>
      <c r="BT13" s="9">
        <v>0.60699999999999998</v>
      </c>
      <c r="BU13" s="9">
        <v>0</v>
      </c>
      <c r="BV13" s="9">
        <v>11.385999999999999</v>
      </c>
      <c r="BW13" s="9">
        <v>2.8559999999999999</v>
      </c>
      <c r="BX13" s="9">
        <v>8.5299999999999994</v>
      </c>
      <c r="BY13" s="9">
        <v>11.385999999999999</v>
      </c>
      <c r="BZ13" s="9">
        <v>2.8559999999999999</v>
      </c>
      <c r="CA13" s="9">
        <v>8.5299999999999994</v>
      </c>
      <c r="CB13" s="9">
        <v>38.335999999999999</v>
      </c>
      <c r="CC13" s="9">
        <v>20.96</v>
      </c>
      <c r="CD13" s="9">
        <v>17.376000000000001</v>
      </c>
      <c r="CE13" s="9">
        <v>17.911999999999999</v>
      </c>
      <c r="CF13" s="9">
        <v>9.8330000000000002</v>
      </c>
      <c r="CG13" s="9">
        <v>8.0790000000000006</v>
      </c>
      <c r="CH13" s="9">
        <v>14.925000000000001</v>
      </c>
      <c r="CI13" s="9">
        <v>7.2549999999999999</v>
      </c>
      <c r="CJ13" s="9">
        <v>7.67</v>
      </c>
      <c r="CK13" s="9">
        <v>2.5790000000000002</v>
      </c>
      <c r="CL13" s="9">
        <v>2.5790000000000002</v>
      </c>
      <c r="CM13" s="9">
        <v>0</v>
      </c>
      <c r="CN13" s="9">
        <v>0.40899999999999997</v>
      </c>
      <c r="CO13" s="9">
        <v>0</v>
      </c>
      <c r="CP13" s="9">
        <v>0.40899999999999997</v>
      </c>
      <c r="CQ13" s="9">
        <v>20.423999999999999</v>
      </c>
      <c r="CR13" s="9">
        <v>11.127000000000001</v>
      </c>
      <c r="CS13" s="9">
        <v>9.2970000000000006</v>
      </c>
      <c r="CT13" s="9">
        <v>19.547999999999998</v>
      </c>
      <c r="CU13" s="9">
        <v>11.127000000000001</v>
      </c>
      <c r="CV13" s="9">
        <v>8.4209999999999994</v>
      </c>
      <c r="CW13" s="9">
        <v>0.876</v>
      </c>
      <c r="CX13" s="9">
        <v>0</v>
      </c>
      <c r="CY13" s="9">
        <v>0.876</v>
      </c>
      <c r="CZ13" s="9">
        <v>2.1779999999999999</v>
      </c>
      <c r="DA13" s="9">
        <v>0.48799999999999999</v>
      </c>
      <c r="DB13" s="9">
        <v>1.6910000000000001</v>
      </c>
      <c r="DC13" s="9">
        <v>0.40899999999999997</v>
      </c>
      <c r="DD13" s="9">
        <v>0</v>
      </c>
      <c r="DE13" s="9">
        <v>0.40899999999999997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0.40899999999999997</v>
      </c>
      <c r="DM13" s="9">
        <v>0</v>
      </c>
      <c r="DN13" s="9">
        <v>0.40899999999999997</v>
      </c>
      <c r="DO13" s="9">
        <v>1.77</v>
      </c>
      <c r="DP13" s="9">
        <v>0.48799999999999999</v>
      </c>
      <c r="DQ13" s="9">
        <v>1.282</v>
      </c>
      <c r="DR13" s="9">
        <v>0.89400000000000002</v>
      </c>
      <c r="DS13" s="9">
        <v>0.48799999999999999</v>
      </c>
      <c r="DT13" s="9">
        <v>0.40600000000000003</v>
      </c>
      <c r="DU13" s="9">
        <v>0.876</v>
      </c>
      <c r="DV13" s="9">
        <v>0</v>
      </c>
      <c r="DW13" s="9">
        <v>0.876</v>
      </c>
      <c r="DX13" s="9">
        <v>36.158000000000001</v>
      </c>
      <c r="DY13" s="9">
        <v>20.472999999999999</v>
      </c>
      <c r="DZ13" s="9">
        <v>15.685</v>
      </c>
      <c r="EA13" s="9">
        <v>17.503</v>
      </c>
      <c r="EB13" s="9">
        <v>9.8330000000000002</v>
      </c>
      <c r="EC13" s="9">
        <v>7.67</v>
      </c>
      <c r="ED13" s="9">
        <v>14.925000000000001</v>
      </c>
      <c r="EE13" s="9">
        <v>7.2549999999999999</v>
      </c>
      <c r="EF13" s="9">
        <v>7.67</v>
      </c>
      <c r="EG13" s="9">
        <v>2.5790000000000002</v>
      </c>
      <c r="EH13" s="9">
        <v>2.5790000000000002</v>
      </c>
      <c r="EI13" s="9">
        <v>0</v>
      </c>
      <c r="EJ13" s="9">
        <v>18.654</v>
      </c>
      <c r="EK13" s="9">
        <v>10.638999999999999</v>
      </c>
      <c r="EL13" s="9">
        <v>8.0150000000000006</v>
      </c>
      <c r="EM13" s="9">
        <v>18.654</v>
      </c>
      <c r="EN13" s="9">
        <v>10.638999999999999</v>
      </c>
      <c r="EO13" s="9">
        <v>8.0150000000000006</v>
      </c>
      <c r="EP13" s="9">
        <v>158.51599999999999</v>
      </c>
      <c r="EQ13" s="9">
        <v>79.227999999999994</v>
      </c>
      <c r="ER13" s="9">
        <v>79.287999999999997</v>
      </c>
      <c r="ES13" s="9">
        <v>108.045</v>
      </c>
      <c r="ET13" s="9">
        <v>56.86</v>
      </c>
      <c r="EU13" s="9">
        <v>51.185000000000002</v>
      </c>
      <c r="EV13" s="9">
        <v>84.581000000000003</v>
      </c>
      <c r="EW13" s="9">
        <v>40.420999999999999</v>
      </c>
      <c r="EX13" s="9">
        <v>44.16</v>
      </c>
      <c r="EY13" s="9">
        <v>19.867000000000001</v>
      </c>
      <c r="EZ13" s="9">
        <v>13.71</v>
      </c>
      <c r="FA13" s="9">
        <v>6.157</v>
      </c>
      <c r="FB13" s="9">
        <v>3.597</v>
      </c>
      <c r="FC13" s="9">
        <v>2.7290000000000001</v>
      </c>
      <c r="FD13" s="9">
        <v>0.86799999999999999</v>
      </c>
      <c r="FE13" s="9">
        <v>50.472000000000001</v>
      </c>
      <c r="FF13" s="9">
        <v>22.369</v>
      </c>
      <c r="FG13" s="9">
        <v>28.103000000000002</v>
      </c>
      <c r="FH13" s="9">
        <v>43.292000000000002</v>
      </c>
      <c r="FI13" s="9">
        <v>19.974</v>
      </c>
      <c r="FJ13" s="9">
        <v>23.318999999999999</v>
      </c>
      <c r="FK13" s="9">
        <v>7.1790000000000003</v>
      </c>
      <c r="FL13" s="9">
        <v>2.395</v>
      </c>
      <c r="FM13" s="9">
        <v>4.7839999999999998</v>
      </c>
      <c r="FN13" s="9">
        <v>44.314999999999998</v>
      </c>
      <c r="FO13" s="9">
        <v>19.753</v>
      </c>
      <c r="FP13" s="9">
        <v>24.562000000000001</v>
      </c>
      <c r="FQ13" s="9">
        <v>26.998999999999999</v>
      </c>
      <c r="FR13" s="9">
        <v>13.808</v>
      </c>
      <c r="FS13" s="9">
        <v>13.19</v>
      </c>
      <c r="FT13" s="9">
        <v>18.675000000000001</v>
      </c>
      <c r="FU13" s="9">
        <v>8.4939999999999998</v>
      </c>
      <c r="FV13" s="9">
        <v>10.182</v>
      </c>
      <c r="FW13" s="9">
        <v>6.851</v>
      </c>
      <c r="FX13" s="9">
        <v>4.7110000000000003</v>
      </c>
      <c r="FY13" s="9">
        <v>2.14</v>
      </c>
      <c r="FZ13" s="9">
        <v>1.472</v>
      </c>
      <c r="GA13" s="9">
        <v>0.60399999999999998</v>
      </c>
      <c r="GB13" s="9">
        <v>0.86799999999999999</v>
      </c>
      <c r="GC13" s="9">
        <v>17.315999999999999</v>
      </c>
      <c r="GD13" s="9">
        <v>5.944</v>
      </c>
      <c r="GE13" s="9">
        <v>11.372</v>
      </c>
      <c r="GF13" s="9">
        <v>13.808999999999999</v>
      </c>
      <c r="GG13" s="9">
        <v>5.2519999999999998</v>
      </c>
      <c r="GH13" s="9">
        <v>8.5570000000000004</v>
      </c>
      <c r="GI13" s="9">
        <v>3.5070000000000001</v>
      </c>
      <c r="GJ13" s="9">
        <v>0.69199999999999995</v>
      </c>
      <c r="GK13" s="9">
        <v>2.8149999999999999</v>
      </c>
      <c r="GL13" s="9">
        <v>61.959000000000003</v>
      </c>
      <c r="GM13" s="9">
        <v>33.866999999999997</v>
      </c>
      <c r="GN13" s="9">
        <v>28.091999999999999</v>
      </c>
      <c r="GO13" s="9">
        <v>40.119</v>
      </c>
      <c r="GP13" s="9">
        <v>22.594999999999999</v>
      </c>
      <c r="GQ13" s="9">
        <v>17.524000000000001</v>
      </c>
      <c r="GR13" s="9">
        <v>29.155000000000001</v>
      </c>
      <c r="GS13" s="9">
        <v>13.795</v>
      </c>
      <c r="GT13" s="9">
        <v>15.36</v>
      </c>
      <c r="GU13" s="9">
        <v>9.4979999999999993</v>
      </c>
      <c r="GV13" s="9">
        <v>7.3339999999999996</v>
      </c>
      <c r="GW13" s="9">
        <v>2.165</v>
      </c>
      <c r="GX13" s="9">
        <v>1.466</v>
      </c>
      <c r="GY13" s="9">
        <v>1.466</v>
      </c>
      <c r="GZ13" s="9">
        <v>0</v>
      </c>
      <c r="HA13" s="9">
        <v>21.84</v>
      </c>
      <c r="HB13" s="9">
        <v>11.272</v>
      </c>
      <c r="HC13" s="9">
        <v>10.568</v>
      </c>
      <c r="HD13" s="9">
        <v>18.54</v>
      </c>
      <c r="HE13" s="9">
        <v>9.57</v>
      </c>
      <c r="HF13" s="9">
        <v>8.9689999999999994</v>
      </c>
      <c r="HG13" s="9">
        <v>3.3010000000000002</v>
      </c>
      <c r="HH13" s="9">
        <v>1.702</v>
      </c>
      <c r="HI13" s="9">
        <v>1.599</v>
      </c>
      <c r="HJ13" s="9">
        <v>27.164000000000001</v>
      </c>
      <c r="HK13" s="9">
        <v>12.31</v>
      </c>
      <c r="HL13" s="9">
        <v>14.853999999999999</v>
      </c>
      <c r="HM13" s="9">
        <v>20.003</v>
      </c>
      <c r="HN13" s="9">
        <v>9.11</v>
      </c>
      <c r="HO13" s="9">
        <v>10.893000000000001</v>
      </c>
      <c r="HP13" s="9">
        <v>17.050999999999998</v>
      </c>
      <c r="HQ13" s="9">
        <v>8.01</v>
      </c>
      <c r="HR13" s="9">
        <v>9.0410000000000004</v>
      </c>
      <c r="HS13" s="9">
        <v>2.2930000000000001</v>
      </c>
      <c r="HT13" s="9">
        <v>0.441</v>
      </c>
      <c r="HU13" s="9">
        <v>1.8520000000000001</v>
      </c>
      <c r="HV13" s="9">
        <v>0.65900000000000003</v>
      </c>
      <c r="HW13" s="9">
        <v>0.65900000000000003</v>
      </c>
      <c r="HX13" s="9">
        <v>0</v>
      </c>
      <c r="HY13" s="9">
        <v>7.1609999999999996</v>
      </c>
      <c r="HZ13" s="9">
        <v>3.2</v>
      </c>
      <c r="IA13" s="9">
        <v>3.9609999999999999</v>
      </c>
      <c r="IB13" s="9">
        <v>6.79</v>
      </c>
      <c r="IC13" s="9">
        <v>3.2</v>
      </c>
      <c r="ID13" s="9">
        <v>3.59</v>
      </c>
      <c r="IE13" s="9">
        <v>0.371</v>
      </c>
      <c r="IF13" s="9">
        <v>0</v>
      </c>
      <c r="IG13" s="9">
        <v>0.371</v>
      </c>
      <c r="IH13" s="9">
        <v>25.077999999999999</v>
      </c>
      <c r="II13" s="9">
        <v>13.298999999999999</v>
      </c>
      <c r="IJ13" s="9">
        <v>11.779</v>
      </c>
      <c r="IK13" s="9">
        <v>20.923999999999999</v>
      </c>
      <c r="IL13" s="9">
        <v>11.346</v>
      </c>
      <c r="IM13" s="9">
        <v>9.5779999999999994</v>
      </c>
      <c r="IN13" s="9">
        <v>19.7</v>
      </c>
      <c r="IO13" s="9">
        <v>10.122</v>
      </c>
      <c r="IP13" s="9">
        <v>9.5779999999999994</v>
      </c>
      <c r="IQ13" s="9">
        <v>1.224</v>
      </c>
    </row>
    <row r="14" spans="1:251">
      <c r="A14" s="10">
        <v>43132</v>
      </c>
      <c r="B14" s="9">
        <v>85.983000000000004</v>
      </c>
      <c r="C14" s="9">
        <v>46.8</v>
      </c>
      <c r="D14" s="9">
        <v>39.183</v>
      </c>
      <c r="E14" s="9">
        <v>15.096</v>
      </c>
      <c r="F14" s="9">
        <v>9.734</v>
      </c>
      <c r="G14" s="9">
        <v>5.3620000000000001</v>
      </c>
      <c r="H14" s="9">
        <v>4.1749999999999998</v>
      </c>
      <c r="I14" s="9">
        <v>3.0640000000000001</v>
      </c>
      <c r="J14" s="9">
        <v>1.111</v>
      </c>
      <c r="K14" s="9">
        <v>48.709000000000003</v>
      </c>
      <c r="L14" s="9">
        <v>17.353000000000002</v>
      </c>
      <c r="M14" s="9">
        <v>31.356000000000002</v>
      </c>
      <c r="N14" s="9">
        <v>43.33</v>
      </c>
      <c r="O14" s="9">
        <v>15.667999999999999</v>
      </c>
      <c r="P14" s="9">
        <v>27.661000000000001</v>
      </c>
      <c r="Q14" s="9">
        <v>5.3789999999999996</v>
      </c>
      <c r="R14" s="9">
        <v>1.6839999999999999</v>
      </c>
      <c r="S14" s="9">
        <v>3.6949999999999998</v>
      </c>
      <c r="T14" s="9">
        <v>21.814</v>
      </c>
      <c r="U14" s="9">
        <v>9.1969999999999992</v>
      </c>
      <c r="V14" s="9">
        <v>12.618</v>
      </c>
      <c r="W14" s="9">
        <v>9.5220000000000002</v>
      </c>
      <c r="X14" s="9">
        <v>5.2030000000000003</v>
      </c>
      <c r="Y14" s="9">
        <v>4.3179999999999996</v>
      </c>
      <c r="Z14" s="9">
        <v>4.359</v>
      </c>
      <c r="AA14" s="9">
        <v>1.577</v>
      </c>
      <c r="AB14" s="9">
        <v>2.782</v>
      </c>
      <c r="AC14" s="9">
        <v>0.98699999999999999</v>
      </c>
      <c r="AD14" s="9">
        <v>0.56200000000000006</v>
      </c>
      <c r="AE14" s="9">
        <v>0.42499999999999999</v>
      </c>
      <c r="AF14" s="9">
        <v>4.1749999999999998</v>
      </c>
      <c r="AG14" s="9">
        <v>3.0640000000000001</v>
      </c>
      <c r="AH14" s="9">
        <v>1.111</v>
      </c>
      <c r="AI14" s="9">
        <v>12.292999999999999</v>
      </c>
      <c r="AJ14" s="9">
        <v>3.9929999999999999</v>
      </c>
      <c r="AK14" s="9">
        <v>8.2989999999999995</v>
      </c>
      <c r="AL14" s="9">
        <v>6.9130000000000003</v>
      </c>
      <c r="AM14" s="9">
        <v>2.3090000000000002</v>
      </c>
      <c r="AN14" s="9">
        <v>4.6040000000000001</v>
      </c>
      <c r="AO14" s="9">
        <v>5.3789999999999996</v>
      </c>
      <c r="AP14" s="9">
        <v>1.6839999999999999</v>
      </c>
      <c r="AQ14" s="9">
        <v>3.6949999999999998</v>
      </c>
      <c r="AR14" s="9">
        <v>98.546999999999997</v>
      </c>
      <c r="AS14" s="9">
        <v>52.429000000000002</v>
      </c>
      <c r="AT14" s="9">
        <v>46.118000000000002</v>
      </c>
      <c r="AU14" s="9">
        <v>71.834999999999994</v>
      </c>
      <c r="AV14" s="9">
        <v>42.759</v>
      </c>
      <c r="AW14" s="9">
        <v>29.076000000000001</v>
      </c>
      <c r="AX14" s="9">
        <v>59.335999999999999</v>
      </c>
      <c r="AY14" s="9">
        <v>34.709000000000003</v>
      </c>
      <c r="AZ14" s="9">
        <v>24.626999999999999</v>
      </c>
      <c r="BA14" s="9">
        <v>12.499000000000001</v>
      </c>
      <c r="BB14" s="9">
        <v>8.0500000000000007</v>
      </c>
      <c r="BC14" s="9">
        <v>4.4489999999999998</v>
      </c>
      <c r="BD14" s="9">
        <v>26.712</v>
      </c>
      <c r="BE14" s="9">
        <v>9.67</v>
      </c>
      <c r="BF14" s="9">
        <v>17.042000000000002</v>
      </c>
      <c r="BG14" s="9">
        <v>26.712</v>
      </c>
      <c r="BH14" s="9">
        <v>9.67</v>
      </c>
      <c r="BI14" s="9">
        <v>17.042000000000002</v>
      </c>
      <c r="BJ14" s="9">
        <v>33.601999999999997</v>
      </c>
      <c r="BK14" s="9">
        <v>15.326000000000001</v>
      </c>
      <c r="BL14" s="9">
        <v>18.274999999999999</v>
      </c>
      <c r="BM14" s="9">
        <v>23.898</v>
      </c>
      <c r="BN14" s="9">
        <v>11.637</v>
      </c>
      <c r="BO14" s="9">
        <v>12.260999999999999</v>
      </c>
      <c r="BP14" s="9">
        <v>22.286999999999999</v>
      </c>
      <c r="BQ14" s="9">
        <v>10.515000000000001</v>
      </c>
      <c r="BR14" s="9">
        <v>11.773</v>
      </c>
      <c r="BS14" s="9">
        <v>1.61</v>
      </c>
      <c r="BT14" s="9">
        <v>1.123</v>
      </c>
      <c r="BU14" s="9">
        <v>0.48799999999999999</v>
      </c>
      <c r="BV14" s="9">
        <v>9.7040000000000006</v>
      </c>
      <c r="BW14" s="9">
        <v>3.6890000000000001</v>
      </c>
      <c r="BX14" s="9">
        <v>6.0149999999999997</v>
      </c>
      <c r="BY14" s="9">
        <v>9.7040000000000006</v>
      </c>
      <c r="BZ14" s="9">
        <v>3.6890000000000001</v>
      </c>
      <c r="CA14" s="9">
        <v>6.0149999999999997</v>
      </c>
      <c r="CB14" s="9">
        <v>39.905999999999999</v>
      </c>
      <c r="CC14" s="9">
        <v>20.140999999999998</v>
      </c>
      <c r="CD14" s="9">
        <v>19.765000000000001</v>
      </c>
      <c r="CE14" s="9">
        <v>16.481000000000002</v>
      </c>
      <c r="CF14" s="9">
        <v>8.4510000000000005</v>
      </c>
      <c r="CG14" s="9">
        <v>8.0299999999999994</v>
      </c>
      <c r="CH14" s="9">
        <v>16.481000000000002</v>
      </c>
      <c r="CI14" s="9">
        <v>8.4510000000000005</v>
      </c>
      <c r="CJ14" s="9">
        <v>8.0299999999999994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23.423999999999999</v>
      </c>
      <c r="CR14" s="9">
        <v>11.689</v>
      </c>
      <c r="CS14" s="9">
        <v>11.734999999999999</v>
      </c>
      <c r="CT14" s="9">
        <v>23.423999999999999</v>
      </c>
      <c r="CU14" s="9">
        <v>11.689</v>
      </c>
      <c r="CV14" s="9">
        <v>11.734999999999999</v>
      </c>
      <c r="CW14" s="9">
        <v>0</v>
      </c>
      <c r="CX14" s="9">
        <v>0</v>
      </c>
      <c r="CY14" s="9">
        <v>0</v>
      </c>
      <c r="CZ14" s="9">
        <v>2.1930000000000001</v>
      </c>
      <c r="DA14" s="9">
        <v>0.55600000000000005</v>
      </c>
      <c r="DB14" s="9">
        <v>1.6379999999999999</v>
      </c>
      <c r="DC14" s="9">
        <v>0.51700000000000002</v>
      </c>
      <c r="DD14" s="9">
        <v>0</v>
      </c>
      <c r="DE14" s="9">
        <v>0.51700000000000002</v>
      </c>
      <c r="DF14" s="9">
        <v>0.51700000000000002</v>
      </c>
      <c r="DG14" s="9">
        <v>0</v>
      </c>
      <c r="DH14" s="9">
        <v>0.51700000000000002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1.677</v>
      </c>
      <c r="DP14" s="9">
        <v>0.55600000000000005</v>
      </c>
      <c r="DQ14" s="9">
        <v>1.121</v>
      </c>
      <c r="DR14" s="9">
        <v>1.677</v>
      </c>
      <c r="DS14" s="9">
        <v>0.55600000000000005</v>
      </c>
      <c r="DT14" s="9">
        <v>1.121</v>
      </c>
      <c r="DU14" s="9">
        <v>0</v>
      </c>
      <c r="DV14" s="9">
        <v>0</v>
      </c>
      <c r="DW14" s="9">
        <v>0</v>
      </c>
      <c r="DX14" s="9">
        <v>37.712000000000003</v>
      </c>
      <c r="DY14" s="9">
        <v>19.585000000000001</v>
      </c>
      <c r="DZ14" s="9">
        <v>18.128</v>
      </c>
      <c r="EA14" s="9">
        <v>15.965</v>
      </c>
      <c r="EB14" s="9">
        <v>8.4510000000000005</v>
      </c>
      <c r="EC14" s="9">
        <v>7.5140000000000002</v>
      </c>
      <c r="ED14" s="9">
        <v>15.965</v>
      </c>
      <c r="EE14" s="9">
        <v>8.4510000000000005</v>
      </c>
      <c r="EF14" s="9">
        <v>7.5140000000000002</v>
      </c>
      <c r="EG14" s="9">
        <v>0</v>
      </c>
      <c r="EH14" s="9">
        <v>0</v>
      </c>
      <c r="EI14" s="9">
        <v>0</v>
      </c>
      <c r="EJ14" s="9">
        <v>21.748000000000001</v>
      </c>
      <c r="EK14" s="9">
        <v>11.132999999999999</v>
      </c>
      <c r="EL14" s="9">
        <v>10.614000000000001</v>
      </c>
      <c r="EM14" s="9">
        <v>21.748000000000001</v>
      </c>
      <c r="EN14" s="9">
        <v>11.132999999999999</v>
      </c>
      <c r="EO14" s="9">
        <v>10.614000000000001</v>
      </c>
      <c r="EP14" s="9">
        <v>152.113</v>
      </c>
      <c r="EQ14" s="9">
        <v>75.004999999999995</v>
      </c>
      <c r="ER14" s="9">
        <v>77.108000000000004</v>
      </c>
      <c r="ES14" s="9">
        <v>89.691000000000003</v>
      </c>
      <c r="ET14" s="9">
        <v>51.289000000000001</v>
      </c>
      <c r="EU14" s="9">
        <v>38.402000000000001</v>
      </c>
      <c r="EV14" s="9">
        <v>72.540999999999997</v>
      </c>
      <c r="EW14" s="9">
        <v>40.024999999999999</v>
      </c>
      <c r="EX14" s="9">
        <v>32.515999999999998</v>
      </c>
      <c r="EY14" s="9">
        <v>12.974</v>
      </c>
      <c r="EZ14" s="9">
        <v>8.1989999999999998</v>
      </c>
      <c r="FA14" s="9">
        <v>4.7750000000000004</v>
      </c>
      <c r="FB14" s="9">
        <v>4.1749999999999998</v>
      </c>
      <c r="FC14" s="9">
        <v>3.0640000000000001</v>
      </c>
      <c r="FD14" s="9">
        <v>1.111</v>
      </c>
      <c r="FE14" s="9">
        <v>62.421999999999997</v>
      </c>
      <c r="FF14" s="9">
        <v>23.716000000000001</v>
      </c>
      <c r="FG14" s="9">
        <v>38.706000000000003</v>
      </c>
      <c r="FH14" s="9">
        <v>57.573999999999998</v>
      </c>
      <c r="FI14" s="9">
        <v>22.562999999999999</v>
      </c>
      <c r="FJ14" s="9">
        <v>35.011000000000003</v>
      </c>
      <c r="FK14" s="9">
        <v>4.8479999999999999</v>
      </c>
      <c r="FL14" s="9">
        <v>1.153</v>
      </c>
      <c r="FM14" s="9">
        <v>3.6949999999999998</v>
      </c>
      <c r="FN14" s="9">
        <v>40.030999999999999</v>
      </c>
      <c r="FO14" s="9">
        <v>16.018000000000001</v>
      </c>
      <c r="FP14" s="9">
        <v>24.013000000000002</v>
      </c>
      <c r="FQ14" s="9">
        <v>24.009</v>
      </c>
      <c r="FR14" s="9">
        <v>11.022</v>
      </c>
      <c r="FS14" s="9">
        <v>12.987</v>
      </c>
      <c r="FT14" s="9">
        <v>17.023</v>
      </c>
      <c r="FU14" s="9">
        <v>7.3230000000000004</v>
      </c>
      <c r="FV14" s="9">
        <v>9.6999999999999993</v>
      </c>
      <c r="FW14" s="9">
        <v>3.5430000000000001</v>
      </c>
      <c r="FX14" s="9">
        <v>1.367</v>
      </c>
      <c r="FY14" s="9">
        <v>2.1760000000000002</v>
      </c>
      <c r="FZ14" s="9">
        <v>3.4430000000000001</v>
      </c>
      <c r="GA14" s="9">
        <v>2.3319999999999999</v>
      </c>
      <c r="GB14" s="9">
        <v>1.111</v>
      </c>
      <c r="GC14" s="9">
        <v>16.021999999999998</v>
      </c>
      <c r="GD14" s="9">
        <v>4.9960000000000004</v>
      </c>
      <c r="GE14" s="9">
        <v>11.026</v>
      </c>
      <c r="GF14" s="9">
        <v>14.494</v>
      </c>
      <c r="GG14" s="9">
        <v>4.9960000000000004</v>
      </c>
      <c r="GH14" s="9">
        <v>9.4979999999999993</v>
      </c>
      <c r="GI14" s="9">
        <v>1.528</v>
      </c>
      <c r="GJ14" s="9">
        <v>0</v>
      </c>
      <c r="GK14" s="9">
        <v>1.528</v>
      </c>
      <c r="GL14" s="9">
        <v>58.439</v>
      </c>
      <c r="GM14" s="9">
        <v>29.420999999999999</v>
      </c>
      <c r="GN14" s="9">
        <v>29.016999999999999</v>
      </c>
      <c r="GO14" s="9">
        <v>31.988</v>
      </c>
      <c r="GP14" s="9">
        <v>20.564</v>
      </c>
      <c r="GQ14" s="9">
        <v>11.425000000000001</v>
      </c>
      <c r="GR14" s="9">
        <v>24.282</v>
      </c>
      <c r="GS14" s="9">
        <v>14.430999999999999</v>
      </c>
      <c r="GT14" s="9">
        <v>9.8510000000000009</v>
      </c>
      <c r="GU14" s="9">
        <v>6.9749999999999996</v>
      </c>
      <c r="GV14" s="9">
        <v>5.4009999999999998</v>
      </c>
      <c r="GW14" s="9">
        <v>1.5740000000000001</v>
      </c>
      <c r="GX14" s="9">
        <v>0.73199999999999998</v>
      </c>
      <c r="GY14" s="9">
        <v>0.73199999999999998</v>
      </c>
      <c r="GZ14" s="9">
        <v>0</v>
      </c>
      <c r="HA14" s="9">
        <v>26.45</v>
      </c>
      <c r="HB14" s="9">
        <v>8.8580000000000005</v>
      </c>
      <c r="HC14" s="9">
        <v>17.593</v>
      </c>
      <c r="HD14" s="9">
        <v>24.198</v>
      </c>
      <c r="HE14" s="9">
        <v>8.25</v>
      </c>
      <c r="HF14" s="9">
        <v>15.946999999999999</v>
      </c>
      <c r="HG14" s="9">
        <v>2.2530000000000001</v>
      </c>
      <c r="HH14" s="9">
        <v>0.60699999999999998</v>
      </c>
      <c r="HI14" s="9">
        <v>1.645</v>
      </c>
      <c r="HJ14" s="9">
        <v>29.513000000000002</v>
      </c>
      <c r="HK14" s="9">
        <v>16.571000000000002</v>
      </c>
      <c r="HL14" s="9">
        <v>12.943</v>
      </c>
      <c r="HM14" s="9">
        <v>18.428999999999998</v>
      </c>
      <c r="HN14" s="9">
        <v>11.612</v>
      </c>
      <c r="HO14" s="9">
        <v>6.8179999999999996</v>
      </c>
      <c r="HP14" s="9">
        <v>16.977</v>
      </c>
      <c r="HQ14" s="9">
        <v>10.647</v>
      </c>
      <c r="HR14" s="9">
        <v>6.33</v>
      </c>
      <c r="HS14" s="9">
        <v>1.4530000000000001</v>
      </c>
      <c r="HT14" s="9">
        <v>0.96499999999999997</v>
      </c>
      <c r="HU14" s="9">
        <v>0.48799999999999999</v>
      </c>
      <c r="HV14" s="9">
        <v>0</v>
      </c>
      <c r="HW14" s="9">
        <v>0</v>
      </c>
      <c r="HX14" s="9">
        <v>0</v>
      </c>
      <c r="HY14" s="9">
        <v>11.084</v>
      </c>
      <c r="HZ14" s="9">
        <v>4.9589999999999996</v>
      </c>
      <c r="IA14" s="9">
        <v>6.125</v>
      </c>
      <c r="IB14" s="9">
        <v>11.084</v>
      </c>
      <c r="IC14" s="9">
        <v>4.9589999999999996</v>
      </c>
      <c r="ID14" s="9">
        <v>6.125</v>
      </c>
      <c r="IE14" s="9">
        <v>0</v>
      </c>
      <c r="IF14" s="9">
        <v>0</v>
      </c>
      <c r="IG14" s="9">
        <v>0</v>
      </c>
      <c r="IH14" s="9">
        <v>24.13</v>
      </c>
      <c r="II14" s="9">
        <v>12.994999999999999</v>
      </c>
      <c r="IJ14" s="9">
        <v>11.135</v>
      </c>
      <c r="IK14" s="9">
        <v>15.263999999999999</v>
      </c>
      <c r="IL14" s="9">
        <v>8.0909999999999993</v>
      </c>
      <c r="IM14" s="9">
        <v>7.173</v>
      </c>
      <c r="IN14" s="9">
        <v>14.26</v>
      </c>
      <c r="IO14" s="9">
        <v>7.6239999999999997</v>
      </c>
      <c r="IP14" s="9">
        <v>6.6360000000000001</v>
      </c>
      <c r="IQ14" s="9">
        <v>1.004</v>
      </c>
    </row>
    <row r="15" spans="1:251">
      <c r="A15" s="10">
        <v>43497</v>
      </c>
      <c r="B15" s="9">
        <v>67.325999999999993</v>
      </c>
      <c r="C15" s="9">
        <v>39.652000000000001</v>
      </c>
      <c r="D15" s="9">
        <v>27.672999999999998</v>
      </c>
      <c r="E15" s="9">
        <v>27.047999999999998</v>
      </c>
      <c r="F15" s="9">
        <v>18.759</v>
      </c>
      <c r="G15" s="9">
        <v>8.2880000000000003</v>
      </c>
      <c r="H15" s="9">
        <v>2.3220000000000001</v>
      </c>
      <c r="I15" s="9">
        <v>1.3260000000000001</v>
      </c>
      <c r="J15" s="9">
        <v>0.997</v>
      </c>
      <c r="K15" s="9">
        <v>44.033999999999999</v>
      </c>
      <c r="L15" s="9">
        <v>14.201000000000001</v>
      </c>
      <c r="M15" s="9">
        <v>29.834</v>
      </c>
      <c r="N15" s="9">
        <v>33.753999999999998</v>
      </c>
      <c r="O15" s="9">
        <v>11.458</v>
      </c>
      <c r="P15" s="9">
        <v>22.295000000000002</v>
      </c>
      <c r="Q15" s="9">
        <v>10.28</v>
      </c>
      <c r="R15" s="9">
        <v>2.742</v>
      </c>
      <c r="S15" s="9">
        <v>7.5380000000000003</v>
      </c>
      <c r="T15" s="9">
        <v>33.459000000000003</v>
      </c>
      <c r="U15" s="9">
        <v>19.013999999999999</v>
      </c>
      <c r="V15" s="9">
        <v>14.445</v>
      </c>
      <c r="W15" s="9">
        <v>19.678000000000001</v>
      </c>
      <c r="X15" s="9">
        <v>14.311999999999999</v>
      </c>
      <c r="Y15" s="9">
        <v>5.367</v>
      </c>
      <c r="Z15" s="9">
        <v>11.215</v>
      </c>
      <c r="AA15" s="9">
        <v>8.0220000000000002</v>
      </c>
      <c r="AB15" s="9">
        <v>3.1930000000000001</v>
      </c>
      <c r="AC15" s="9">
        <v>6.1420000000000003</v>
      </c>
      <c r="AD15" s="9">
        <v>4.9649999999999999</v>
      </c>
      <c r="AE15" s="9">
        <v>1.177</v>
      </c>
      <c r="AF15" s="9">
        <v>2.3220000000000001</v>
      </c>
      <c r="AG15" s="9">
        <v>1.3260000000000001</v>
      </c>
      <c r="AH15" s="9">
        <v>0.997</v>
      </c>
      <c r="AI15" s="9">
        <v>13.781000000000001</v>
      </c>
      <c r="AJ15" s="9">
        <v>4.702</v>
      </c>
      <c r="AK15" s="9">
        <v>9.0790000000000006</v>
      </c>
      <c r="AL15" s="9">
        <v>3.5</v>
      </c>
      <c r="AM15" s="9">
        <v>1.96</v>
      </c>
      <c r="AN15" s="9">
        <v>1.54</v>
      </c>
      <c r="AO15" s="9">
        <v>10.28</v>
      </c>
      <c r="AP15" s="9">
        <v>2.742</v>
      </c>
      <c r="AQ15" s="9">
        <v>7.5380000000000003</v>
      </c>
      <c r="AR15" s="9">
        <v>76.509</v>
      </c>
      <c r="AS15" s="9">
        <v>41.09</v>
      </c>
      <c r="AT15" s="9">
        <v>35.418999999999997</v>
      </c>
      <c r="AU15" s="9">
        <v>55.738999999999997</v>
      </c>
      <c r="AV15" s="9">
        <v>35.588999999999999</v>
      </c>
      <c r="AW15" s="9">
        <v>20.149999999999999</v>
      </c>
      <c r="AX15" s="9">
        <v>40.786000000000001</v>
      </c>
      <c r="AY15" s="9">
        <v>25.524999999999999</v>
      </c>
      <c r="AZ15" s="9">
        <v>15.260999999999999</v>
      </c>
      <c r="BA15" s="9">
        <v>14.952999999999999</v>
      </c>
      <c r="BB15" s="9">
        <v>10.064</v>
      </c>
      <c r="BC15" s="9">
        <v>4.8879999999999999</v>
      </c>
      <c r="BD15" s="9">
        <v>20.77</v>
      </c>
      <c r="BE15" s="9">
        <v>5.5010000000000003</v>
      </c>
      <c r="BF15" s="9">
        <v>15.27</v>
      </c>
      <c r="BG15" s="9">
        <v>20.77</v>
      </c>
      <c r="BH15" s="9">
        <v>5.5010000000000003</v>
      </c>
      <c r="BI15" s="9">
        <v>15.27</v>
      </c>
      <c r="BJ15" s="9">
        <v>30.760999999999999</v>
      </c>
      <c r="BK15" s="9">
        <v>13.833</v>
      </c>
      <c r="BL15" s="9">
        <v>16.928000000000001</v>
      </c>
      <c r="BM15" s="9">
        <v>21.277999999999999</v>
      </c>
      <c r="BN15" s="9">
        <v>9.8360000000000003</v>
      </c>
      <c r="BO15" s="9">
        <v>11.442</v>
      </c>
      <c r="BP15" s="9">
        <v>15.324</v>
      </c>
      <c r="BQ15" s="9">
        <v>6.1050000000000004</v>
      </c>
      <c r="BR15" s="9">
        <v>9.2189999999999994</v>
      </c>
      <c r="BS15" s="9">
        <v>5.9539999999999997</v>
      </c>
      <c r="BT15" s="9">
        <v>3.73</v>
      </c>
      <c r="BU15" s="9">
        <v>2.2229999999999999</v>
      </c>
      <c r="BV15" s="9">
        <v>9.4830000000000005</v>
      </c>
      <c r="BW15" s="9">
        <v>3.9980000000000002</v>
      </c>
      <c r="BX15" s="9">
        <v>5.4859999999999998</v>
      </c>
      <c r="BY15" s="9">
        <v>9.4830000000000005</v>
      </c>
      <c r="BZ15" s="9">
        <v>3.9980000000000002</v>
      </c>
      <c r="CA15" s="9">
        <v>5.4859999999999998</v>
      </c>
      <c r="CB15" s="9">
        <v>29.045000000000002</v>
      </c>
      <c r="CC15" s="9">
        <v>14.667</v>
      </c>
      <c r="CD15" s="9">
        <v>14.378</v>
      </c>
      <c r="CE15" s="9">
        <v>9.2539999999999996</v>
      </c>
      <c r="CF15" s="9">
        <v>4.4770000000000003</v>
      </c>
      <c r="CG15" s="9">
        <v>4.7770000000000001</v>
      </c>
      <c r="CH15" s="9">
        <v>7.79</v>
      </c>
      <c r="CI15" s="9">
        <v>3.0129999999999999</v>
      </c>
      <c r="CJ15" s="9">
        <v>4.7770000000000001</v>
      </c>
      <c r="CK15" s="9">
        <v>1.4630000000000001</v>
      </c>
      <c r="CL15" s="9">
        <v>1.4630000000000001</v>
      </c>
      <c r="CM15" s="9">
        <v>0</v>
      </c>
      <c r="CN15" s="9">
        <v>0</v>
      </c>
      <c r="CO15" s="9">
        <v>0</v>
      </c>
      <c r="CP15" s="9">
        <v>0</v>
      </c>
      <c r="CQ15" s="9">
        <v>19.791</v>
      </c>
      <c r="CR15" s="9">
        <v>10.19</v>
      </c>
      <c r="CS15" s="9">
        <v>9.6010000000000009</v>
      </c>
      <c r="CT15" s="9">
        <v>19.791</v>
      </c>
      <c r="CU15" s="9">
        <v>10.19</v>
      </c>
      <c r="CV15" s="9">
        <v>9.6010000000000009</v>
      </c>
      <c r="CW15" s="9">
        <v>0</v>
      </c>
      <c r="CX15" s="9">
        <v>0</v>
      </c>
      <c r="CY15" s="9">
        <v>0</v>
      </c>
      <c r="CZ15" s="9">
        <v>4.3810000000000002</v>
      </c>
      <c r="DA15" s="9">
        <v>1.8620000000000001</v>
      </c>
      <c r="DB15" s="9">
        <v>2.5190000000000001</v>
      </c>
      <c r="DC15" s="9">
        <v>1.214</v>
      </c>
      <c r="DD15" s="9">
        <v>0</v>
      </c>
      <c r="DE15" s="9">
        <v>1.214</v>
      </c>
      <c r="DF15" s="9">
        <v>1.214</v>
      </c>
      <c r="DG15" s="9">
        <v>0</v>
      </c>
      <c r="DH15" s="9">
        <v>1.214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3.1659999999999999</v>
      </c>
      <c r="DP15" s="9">
        <v>1.8620000000000001</v>
      </c>
      <c r="DQ15" s="9">
        <v>1.3049999999999999</v>
      </c>
      <c r="DR15" s="9">
        <v>3.1659999999999999</v>
      </c>
      <c r="DS15" s="9">
        <v>1.8620000000000001</v>
      </c>
      <c r="DT15" s="9">
        <v>1.3049999999999999</v>
      </c>
      <c r="DU15" s="9">
        <v>0</v>
      </c>
      <c r="DV15" s="9">
        <v>0</v>
      </c>
      <c r="DW15" s="9">
        <v>0</v>
      </c>
      <c r="DX15" s="9">
        <v>24.664000000000001</v>
      </c>
      <c r="DY15" s="9">
        <v>12.805</v>
      </c>
      <c r="DZ15" s="9">
        <v>11.859</v>
      </c>
      <c r="EA15" s="9">
        <v>8.0389999999999997</v>
      </c>
      <c r="EB15" s="9">
        <v>4.4770000000000003</v>
      </c>
      <c r="EC15" s="9">
        <v>3.5619999999999998</v>
      </c>
      <c r="ED15" s="9">
        <v>6.5759999999999996</v>
      </c>
      <c r="EE15" s="9">
        <v>3.0129999999999999</v>
      </c>
      <c r="EF15" s="9">
        <v>3.5619999999999998</v>
      </c>
      <c r="EG15" s="9">
        <v>1.4630000000000001</v>
      </c>
      <c r="EH15" s="9">
        <v>1.4630000000000001</v>
      </c>
      <c r="EI15" s="9">
        <v>0</v>
      </c>
      <c r="EJ15" s="9">
        <v>16.625</v>
      </c>
      <c r="EK15" s="9">
        <v>8.3279999999999994</v>
      </c>
      <c r="EL15" s="9">
        <v>8.2959999999999994</v>
      </c>
      <c r="EM15" s="9">
        <v>16.625</v>
      </c>
      <c r="EN15" s="9">
        <v>8.3279999999999994</v>
      </c>
      <c r="EO15" s="9">
        <v>8.2959999999999994</v>
      </c>
      <c r="EP15" s="9">
        <v>138.09299999999999</v>
      </c>
      <c r="EQ15" s="9">
        <v>69.686000000000007</v>
      </c>
      <c r="ER15" s="9">
        <v>68.406999999999996</v>
      </c>
      <c r="ES15" s="9">
        <v>86.129000000000005</v>
      </c>
      <c r="ET15" s="9">
        <v>50.86</v>
      </c>
      <c r="EU15" s="9">
        <v>35.268999999999998</v>
      </c>
      <c r="EV15" s="9">
        <v>60.49</v>
      </c>
      <c r="EW15" s="9">
        <v>32.936999999999998</v>
      </c>
      <c r="EX15" s="9">
        <v>27.553000000000001</v>
      </c>
      <c r="EY15" s="9">
        <v>23.315999999999999</v>
      </c>
      <c r="EZ15" s="9">
        <v>16.597000000000001</v>
      </c>
      <c r="FA15" s="9">
        <v>6.7190000000000003</v>
      </c>
      <c r="FB15" s="9">
        <v>2.3220000000000001</v>
      </c>
      <c r="FC15" s="9">
        <v>1.3260000000000001</v>
      </c>
      <c r="FD15" s="9">
        <v>0.997</v>
      </c>
      <c r="FE15" s="9">
        <v>51.963999999999999</v>
      </c>
      <c r="FF15" s="9">
        <v>18.827000000000002</v>
      </c>
      <c r="FG15" s="9">
        <v>33.137999999999998</v>
      </c>
      <c r="FH15" s="9">
        <v>42.33</v>
      </c>
      <c r="FI15" s="9">
        <v>16.731000000000002</v>
      </c>
      <c r="FJ15" s="9">
        <v>25.6</v>
      </c>
      <c r="FK15" s="9">
        <v>9.6340000000000003</v>
      </c>
      <c r="FL15" s="9">
        <v>2.0960000000000001</v>
      </c>
      <c r="FM15" s="9">
        <v>7.5380000000000003</v>
      </c>
      <c r="FN15" s="9">
        <v>37.115000000000002</v>
      </c>
      <c r="FO15" s="9">
        <v>17.38</v>
      </c>
      <c r="FP15" s="9">
        <v>19.734999999999999</v>
      </c>
      <c r="FQ15" s="9">
        <v>22.411999999999999</v>
      </c>
      <c r="FR15" s="9">
        <v>11.034000000000001</v>
      </c>
      <c r="FS15" s="9">
        <v>11.379</v>
      </c>
      <c r="FT15" s="9">
        <v>12.91</v>
      </c>
      <c r="FU15" s="9">
        <v>4.6609999999999996</v>
      </c>
      <c r="FV15" s="9">
        <v>8.2490000000000006</v>
      </c>
      <c r="FW15" s="9">
        <v>7.5789999999999997</v>
      </c>
      <c r="FX15" s="9">
        <v>5.0469999999999997</v>
      </c>
      <c r="FY15" s="9">
        <v>2.532</v>
      </c>
      <c r="FZ15" s="9">
        <v>1.923</v>
      </c>
      <c r="GA15" s="9">
        <v>1.3260000000000001</v>
      </c>
      <c r="GB15" s="9">
        <v>0.59799999999999998</v>
      </c>
      <c r="GC15" s="9">
        <v>14.702999999999999</v>
      </c>
      <c r="GD15" s="9">
        <v>6.3460000000000001</v>
      </c>
      <c r="GE15" s="9">
        <v>8.3559999999999999</v>
      </c>
      <c r="GF15" s="9">
        <v>9.6760000000000002</v>
      </c>
      <c r="GG15" s="9">
        <v>5.3049999999999997</v>
      </c>
      <c r="GH15" s="9">
        <v>4.3710000000000004</v>
      </c>
      <c r="GI15" s="9">
        <v>5.0259999999999998</v>
      </c>
      <c r="GJ15" s="9">
        <v>1.0409999999999999</v>
      </c>
      <c r="GK15" s="9">
        <v>3.9849999999999999</v>
      </c>
      <c r="GL15" s="9">
        <v>62.664999999999999</v>
      </c>
      <c r="GM15" s="9">
        <v>34.515999999999998</v>
      </c>
      <c r="GN15" s="9">
        <v>28.149000000000001</v>
      </c>
      <c r="GO15" s="9">
        <v>37.926000000000002</v>
      </c>
      <c r="GP15" s="9">
        <v>24.782</v>
      </c>
      <c r="GQ15" s="9">
        <v>13.144</v>
      </c>
      <c r="GR15" s="9">
        <v>28.062999999999999</v>
      </c>
      <c r="GS15" s="9">
        <v>16.841000000000001</v>
      </c>
      <c r="GT15" s="9">
        <v>11.222</v>
      </c>
      <c r="GU15" s="9">
        <v>9.8629999999999995</v>
      </c>
      <c r="GV15" s="9">
        <v>7.9409999999999998</v>
      </c>
      <c r="GW15" s="9">
        <v>1.923</v>
      </c>
      <c r="GX15" s="9">
        <v>0</v>
      </c>
      <c r="GY15" s="9">
        <v>0</v>
      </c>
      <c r="GZ15" s="9">
        <v>0</v>
      </c>
      <c r="HA15" s="9">
        <v>24.738</v>
      </c>
      <c r="HB15" s="9">
        <v>9.734</v>
      </c>
      <c r="HC15" s="9">
        <v>15.004</v>
      </c>
      <c r="HD15" s="9">
        <v>22.603000000000002</v>
      </c>
      <c r="HE15" s="9">
        <v>9.17</v>
      </c>
      <c r="HF15" s="9">
        <v>13.433</v>
      </c>
      <c r="HG15" s="9">
        <v>2.1360000000000001</v>
      </c>
      <c r="HH15" s="9">
        <v>0.56399999999999995</v>
      </c>
      <c r="HI15" s="9">
        <v>1.571</v>
      </c>
      <c r="HJ15" s="9">
        <v>21.573</v>
      </c>
      <c r="HK15" s="9">
        <v>9.7780000000000005</v>
      </c>
      <c r="HL15" s="9">
        <v>11.795</v>
      </c>
      <c r="HM15" s="9">
        <v>13.26</v>
      </c>
      <c r="HN15" s="9">
        <v>7.5819999999999999</v>
      </c>
      <c r="HO15" s="9">
        <v>5.6779999999999999</v>
      </c>
      <c r="HP15" s="9">
        <v>9.5359999999999996</v>
      </c>
      <c r="HQ15" s="9">
        <v>5.5279999999999996</v>
      </c>
      <c r="HR15" s="9">
        <v>4.0090000000000003</v>
      </c>
      <c r="HS15" s="9">
        <v>3.7229999999999999</v>
      </c>
      <c r="HT15" s="9">
        <v>2.0539999999999998</v>
      </c>
      <c r="HU15" s="9">
        <v>1.669</v>
      </c>
      <c r="HV15" s="9">
        <v>0</v>
      </c>
      <c r="HW15" s="9">
        <v>0</v>
      </c>
      <c r="HX15" s="9">
        <v>0</v>
      </c>
      <c r="HY15" s="9">
        <v>8.3130000000000006</v>
      </c>
      <c r="HZ15" s="9">
        <v>2.1970000000000001</v>
      </c>
      <c r="IA15" s="9">
        <v>6.117</v>
      </c>
      <c r="IB15" s="9">
        <v>5.8410000000000002</v>
      </c>
      <c r="IC15" s="9">
        <v>1.706</v>
      </c>
      <c r="ID15" s="9">
        <v>4.1349999999999998</v>
      </c>
      <c r="IE15" s="9">
        <v>2.472</v>
      </c>
      <c r="IF15" s="9">
        <v>0.49</v>
      </c>
      <c r="IG15" s="9">
        <v>1.982</v>
      </c>
      <c r="IH15" s="9">
        <v>16.741</v>
      </c>
      <c r="II15" s="9">
        <v>8.0120000000000005</v>
      </c>
      <c r="IJ15" s="9">
        <v>8.7289999999999992</v>
      </c>
      <c r="IK15" s="9">
        <v>12.531000000000001</v>
      </c>
      <c r="IL15" s="9">
        <v>7.4630000000000001</v>
      </c>
      <c r="IM15" s="9">
        <v>5.0679999999999996</v>
      </c>
      <c r="IN15" s="9">
        <v>9.9809999999999999</v>
      </c>
      <c r="IO15" s="9">
        <v>5.907</v>
      </c>
      <c r="IP15" s="9">
        <v>4.0739999999999998</v>
      </c>
      <c r="IQ15" s="9">
        <v>2.1509999999999998</v>
      </c>
    </row>
    <row r="16" spans="1:251">
      <c r="A16" s="10">
        <v>43862</v>
      </c>
      <c r="B16" s="9">
        <v>74.326999999999998</v>
      </c>
      <c r="C16" s="9">
        <v>42.433999999999997</v>
      </c>
      <c r="D16" s="9">
        <v>31.893000000000001</v>
      </c>
      <c r="E16" s="9">
        <v>18.405999999999999</v>
      </c>
      <c r="F16" s="9">
        <v>13.372</v>
      </c>
      <c r="G16" s="9">
        <v>5.0330000000000004</v>
      </c>
      <c r="H16" s="9">
        <v>6.6550000000000002</v>
      </c>
      <c r="I16" s="9">
        <v>5.5449999999999999</v>
      </c>
      <c r="J16" s="9">
        <v>1.1100000000000001</v>
      </c>
      <c r="K16" s="9">
        <v>57.253</v>
      </c>
      <c r="L16" s="9">
        <v>22.706</v>
      </c>
      <c r="M16" s="9">
        <v>34.546999999999997</v>
      </c>
      <c r="N16" s="9">
        <v>47.968000000000004</v>
      </c>
      <c r="O16" s="9">
        <v>18.675999999999998</v>
      </c>
      <c r="P16" s="9">
        <v>29.292000000000002</v>
      </c>
      <c r="Q16" s="9">
        <v>9.2850000000000001</v>
      </c>
      <c r="R16" s="9">
        <v>4.03</v>
      </c>
      <c r="S16" s="9">
        <v>5.2549999999999999</v>
      </c>
      <c r="T16" s="9">
        <v>29.946999999999999</v>
      </c>
      <c r="U16" s="9">
        <v>16.108000000000001</v>
      </c>
      <c r="V16" s="9">
        <v>13.839</v>
      </c>
      <c r="W16" s="9">
        <v>15.377000000000001</v>
      </c>
      <c r="X16" s="9">
        <v>9.8079999999999998</v>
      </c>
      <c r="Y16" s="9">
        <v>5.569</v>
      </c>
      <c r="Z16" s="9">
        <v>7.42</v>
      </c>
      <c r="AA16" s="9">
        <v>2.9609999999999999</v>
      </c>
      <c r="AB16" s="9">
        <v>4.4589999999999996</v>
      </c>
      <c r="AC16" s="9">
        <v>1.302</v>
      </c>
      <c r="AD16" s="9">
        <v>1.302</v>
      </c>
      <c r="AE16" s="9">
        <v>0</v>
      </c>
      <c r="AF16" s="9">
        <v>6.6550000000000002</v>
      </c>
      <c r="AG16" s="9">
        <v>5.5449999999999999</v>
      </c>
      <c r="AH16" s="9">
        <v>1.1100000000000001</v>
      </c>
      <c r="AI16" s="9">
        <v>14.57</v>
      </c>
      <c r="AJ16" s="9">
        <v>6.3</v>
      </c>
      <c r="AK16" s="9">
        <v>8.2690000000000001</v>
      </c>
      <c r="AL16" s="9">
        <v>5.2850000000000001</v>
      </c>
      <c r="AM16" s="9">
        <v>2.2709999999999999</v>
      </c>
      <c r="AN16" s="9">
        <v>3.0150000000000001</v>
      </c>
      <c r="AO16" s="9">
        <v>9.2850000000000001</v>
      </c>
      <c r="AP16" s="9">
        <v>4.03</v>
      </c>
      <c r="AQ16" s="9">
        <v>5.2549999999999999</v>
      </c>
      <c r="AR16" s="9">
        <v>87.786000000000001</v>
      </c>
      <c r="AS16" s="9">
        <v>53.468000000000004</v>
      </c>
      <c r="AT16" s="9">
        <v>34.317999999999998</v>
      </c>
      <c r="AU16" s="9">
        <v>59.563000000000002</v>
      </c>
      <c r="AV16" s="9">
        <v>40.271000000000001</v>
      </c>
      <c r="AW16" s="9">
        <v>19.292000000000002</v>
      </c>
      <c r="AX16" s="9">
        <v>43.62</v>
      </c>
      <c r="AY16" s="9">
        <v>29.361999999999998</v>
      </c>
      <c r="AZ16" s="9">
        <v>14.259</v>
      </c>
      <c r="BA16" s="9">
        <v>15.943</v>
      </c>
      <c r="BB16" s="9">
        <v>10.909000000000001</v>
      </c>
      <c r="BC16" s="9">
        <v>5.0330000000000004</v>
      </c>
      <c r="BD16" s="9">
        <v>28.222999999999999</v>
      </c>
      <c r="BE16" s="9">
        <v>13.196999999999999</v>
      </c>
      <c r="BF16" s="9">
        <v>15.026</v>
      </c>
      <c r="BG16" s="9">
        <v>28.222999999999999</v>
      </c>
      <c r="BH16" s="9">
        <v>13.196999999999999</v>
      </c>
      <c r="BI16" s="9">
        <v>15.026</v>
      </c>
      <c r="BJ16" s="9">
        <v>38.908000000000001</v>
      </c>
      <c r="BK16" s="9">
        <v>14.481</v>
      </c>
      <c r="BL16" s="9">
        <v>24.425999999999998</v>
      </c>
      <c r="BM16" s="9">
        <v>24.448</v>
      </c>
      <c r="BN16" s="9">
        <v>11.273</v>
      </c>
      <c r="BO16" s="9">
        <v>13.175000000000001</v>
      </c>
      <c r="BP16" s="9">
        <v>23.286999999999999</v>
      </c>
      <c r="BQ16" s="9">
        <v>10.112</v>
      </c>
      <c r="BR16" s="9">
        <v>13.175000000000001</v>
      </c>
      <c r="BS16" s="9">
        <v>1.161</v>
      </c>
      <c r="BT16" s="9">
        <v>1.161</v>
      </c>
      <c r="BU16" s="9">
        <v>0</v>
      </c>
      <c r="BV16" s="9">
        <v>14.46</v>
      </c>
      <c r="BW16" s="9">
        <v>3.2080000000000002</v>
      </c>
      <c r="BX16" s="9">
        <v>11.252000000000001</v>
      </c>
      <c r="BY16" s="9">
        <v>14.46</v>
      </c>
      <c r="BZ16" s="9">
        <v>3.2080000000000002</v>
      </c>
      <c r="CA16" s="9">
        <v>11.252000000000001</v>
      </c>
      <c r="CB16" s="9">
        <v>36.755000000000003</v>
      </c>
      <c r="CC16" s="9">
        <v>17.103999999999999</v>
      </c>
      <c r="CD16" s="9">
        <v>19.651</v>
      </c>
      <c r="CE16" s="9">
        <v>16.265999999999998</v>
      </c>
      <c r="CF16" s="9">
        <v>7.0620000000000003</v>
      </c>
      <c r="CG16" s="9">
        <v>9.2029999999999994</v>
      </c>
      <c r="CH16" s="9">
        <v>14.772</v>
      </c>
      <c r="CI16" s="9">
        <v>6.7</v>
      </c>
      <c r="CJ16" s="9">
        <v>8.0719999999999992</v>
      </c>
      <c r="CK16" s="9">
        <v>1.494</v>
      </c>
      <c r="CL16" s="9">
        <v>0.36299999999999999</v>
      </c>
      <c r="CM16" s="9">
        <v>1.131</v>
      </c>
      <c r="CN16" s="9">
        <v>0</v>
      </c>
      <c r="CO16" s="9">
        <v>0</v>
      </c>
      <c r="CP16" s="9">
        <v>0</v>
      </c>
      <c r="CQ16" s="9">
        <v>20.489000000000001</v>
      </c>
      <c r="CR16" s="9">
        <v>10.041</v>
      </c>
      <c r="CS16" s="9">
        <v>10.448</v>
      </c>
      <c r="CT16" s="9">
        <v>19.495000000000001</v>
      </c>
      <c r="CU16" s="9">
        <v>9.4260000000000002</v>
      </c>
      <c r="CV16" s="9">
        <v>10.069000000000001</v>
      </c>
      <c r="CW16" s="9">
        <v>0.99399999999999999</v>
      </c>
      <c r="CX16" s="9">
        <v>0.61499999999999999</v>
      </c>
      <c r="CY16" s="9">
        <v>0.379</v>
      </c>
      <c r="CZ16" s="9">
        <v>3.7810000000000001</v>
      </c>
      <c r="DA16" s="9">
        <v>1.488</v>
      </c>
      <c r="DB16" s="9">
        <v>2.2930000000000001</v>
      </c>
      <c r="DC16" s="9">
        <v>0.82099999999999995</v>
      </c>
      <c r="DD16" s="9">
        <v>0</v>
      </c>
      <c r="DE16" s="9">
        <v>0.82099999999999995</v>
      </c>
      <c r="DF16" s="9">
        <v>0.82099999999999995</v>
      </c>
      <c r="DG16" s="9">
        <v>0</v>
      </c>
      <c r="DH16" s="9">
        <v>0.82099999999999995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2.96</v>
      </c>
      <c r="DP16" s="9">
        <v>1.488</v>
      </c>
      <c r="DQ16" s="9">
        <v>1.472</v>
      </c>
      <c r="DR16" s="9">
        <v>1.966</v>
      </c>
      <c r="DS16" s="9">
        <v>0.873</v>
      </c>
      <c r="DT16" s="9">
        <v>1.093</v>
      </c>
      <c r="DU16" s="9">
        <v>0.99399999999999999</v>
      </c>
      <c r="DV16" s="9">
        <v>0.61499999999999999</v>
      </c>
      <c r="DW16" s="9">
        <v>0.379</v>
      </c>
      <c r="DX16" s="9">
        <v>32.972999999999999</v>
      </c>
      <c r="DY16" s="9">
        <v>15.616</v>
      </c>
      <c r="DZ16" s="9">
        <v>17.358000000000001</v>
      </c>
      <c r="EA16" s="9">
        <v>15.445</v>
      </c>
      <c r="EB16" s="9">
        <v>7.0620000000000003</v>
      </c>
      <c r="EC16" s="9">
        <v>8.3819999999999997</v>
      </c>
      <c r="ED16" s="9">
        <v>13.951000000000001</v>
      </c>
      <c r="EE16" s="9">
        <v>6.7</v>
      </c>
      <c r="EF16" s="9">
        <v>7.2519999999999998</v>
      </c>
      <c r="EG16" s="9">
        <v>1.494</v>
      </c>
      <c r="EH16" s="9">
        <v>0.36299999999999999</v>
      </c>
      <c r="EI16" s="9">
        <v>1.131</v>
      </c>
      <c r="EJ16" s="9">
        <v>17.529</v>
      </c>
      <c r="EK16" s="9">
        <v>8.5530000000000008</v>
      </c>
      <c r="EL16" s="9">
        <v>8.9760000000000009</v>
      </c>
      <c r="EM16" s="9">
        <v>17.529</v>
      </c>
      <c r="EN16" s="9">
        <v>8.5530000000000008</v>
      </c>
      <c r="EO16" s="9">
        <v>8.9760000000000009</v>
      </c>
      <c r="EP16" s="9">
        <v>148.886</v>
      </c>
      <c r="EQ16" s="9">
        <v>78.897000000000006</v>
      </c>
      <c r="ER16" s="9">
        <v>69.989000000000004</v>
      </c>
      <c r="ES16" s="9">
        <v>83.894000000000005</v>
      </c>
      <c r="ET16" s="9">
        <v>50.744</v>
      </c>
      <c r="EU16" s="9">
        <v>33.15</v>
      </c>
      <c r="EV16" s="9">
        <v>59.488</v>
      </c>
      <c r="EW16" s="9">
        <v>33.109000000000002</v>
      </c>
      <c r="EX16" s="9">
        <v>26.379000000000001</v>
      </c>
      <c r="EY16" s="9">
        <v>17.75</v>
      </c>
      <c r="EZ16" s="9">
        <v>12.09</v>
      </c>
      <c r="FA16" s="9">
        <v>5.6609999999999996</v>
      </c>
      <c r="FB16" s="9">
        <v>6.6550000000000002</v>
      </c>
      <c r="FC16" s="9">
        <v>5.5449999999999999</v>
      </c>
      <c r="FD16" s="9">
        <v>1.1100000000000001</v>
      </c>
      <c r="FE16" s="9">
        <v>64.992999999999995</v>
      </c>
      <c r="FF16" s="9">
        <v>28.154</v>
      </c>
      <c r="FG16" s="9">
        <v>36.838999999999999</v>
      </c>
      <c r="FH16" s="9">
        <v>54.713999999999999</v>
      </c>
      <c r="FI16" s="9">
        <v>23.509</v>
      </c>
      <c r="FJ16" s="9">
        <v>31.204999999999998</v>
      </c>
      <c r="FK16" s="9">
        <v>10.279</v>
      </c>
      <c r="FL16" s="9">
        <v>4.6449999999999996</v>
      </c>
      <c r="FM16" s="9">
        <v>5.6340000000000003</v>
      </c>
      <c r="FN16" s="9">
        <v>48.776000000000003</v>
      </c>
      <c r="FO16" s="9">
        <v>26.175999999999998</v>
      </c>
      <c r="FP16" s="9">
        <v>22.6</v>
      </c>
      <c r="FQ16" s="9">
        <v>29.34</v>
      </c>
      <c r="FR16" s="9">
        <v>19.109000000000002</v>
      </c>
      <c r="FS16" s="9">
        <v>10.231</v>
      </c>
      <c r="FT16" s="9">
        <v>16.164999999999999</v>
      </c>
      <c r="FU16" s="9">
        <v>9.0009999999999994</v>
      </c>
      <c r="FV16" s="9">
        <v>7.1639999999999997</v>
      </c>
      <c r="FW16" s="9">
        <v>9.2850000000000001</v>
      </c>
      <c r="FX16" s="9">
        <v>6.87</v>
      </c>
      <c r="FY16" s="9">
        <v>2.4159999999999999</v>
      </c>
      <c r="FZ16" s="9">
        <v>3.89</v>
      </c>
      <c r="GA16" s="9">
        <v>3.238</v>
      </c>
      <c r="GB16" s="9">
        <v>0.65200000000000002</v>
      </c>
      <c r="GC16" s="9">
        <v>19.434999999999999</v>
      </c>
      <c r="GD16" s="9">
        <v>7.0670000000000002</v>
      </c>
      <c r="GE16" s="9">
        <v>12.369</v>
      </c>
      <c r="GF16" s="9">
        <v>14.228</v>
      </c>
      <c r="GG16" s="9">
        <v>5.0190000000000001</v>
      </c>
      <c r="GH16" s="9">
        <v>9.2089999999999996</v>
      </c>
      <c r="GI16" s="9">
        <v>5.2069999999999999</v>
      </c>
      <c r="GJ16" s="9">
        <v>2.048</v>
      </c>
      <c r="GK16" s="9">
        <v>3.1589999999999998</v>
      </c>
      <c r="GL16" s="9">
        <v>54.612000000000002</v>
      </c>
      <c r="GM16" s="9">
        <v>28.943000000000001</v>
      </c>
      <c r="GN16" s="9">
        <v>25.669</v>
      </c>
      <c r="GO16" s="9">
        <v>26.646000000000001</v>
      </c>
      <c r="GP16" s="9">
        <v>15.247</v>
      </c>
      <c r="GQ16" s="9">
        <v>11.398999999999999</v>
      </c>
      <c r="GR16" s="9">
        <v>20.369</v>
      </c>
      <c r="GS16" s="9">
        <v>11.013999999999999</v>
      </c>
      <c r="GT16" s="9">
        <v>9.3550000000000004</v>
      </c>
      <c r="GU16" s="9">
        <v>5.23</v>
      </c>
      <c r="GV16" s="9">
        <v>3.6440000000000001</v>
      </c>
      <c r="GW16" s="9">
        <v>1.5860000000000001</v>
      </c>
      <c r="GX16" s="9">
        <v>1.048</v>
      </c>
      <c r="GY16" s="9">
        <v>0.59</v>
      </c>
      <c r="GZ16" s="9">
        <v>0.45800000000000002</v>
      </c>
      <c r="HA16" s="9">
        <v>27.966000000000001</v>
      </c>
      <c r="HB16" s="9">
        <v>13.696</v>
      </c>
      <c r="HC16" s="9">
        <v>14.27</v>
      </c>
      <c r="HD16" s="9">
        <v>24.568000000000001</v>
      </c>
      <c r="HE16" s="9">
        <v>11.099</v>
      </c>
      <c r="HF16" s="9">
        <v>13.468</v>
      </c>
      <c r="HG16" s="9">
        <v>3.399</v>
      </c>
      <c r="HH16" s="9">
        <v>2.597</v>
      </c>
      <c r="HI16" s="9">
        <v>0.80200000000000005</v>
      </c>
      <c r="HJ16" s="9">
        <v>27.768000000000001</v>
      </c>
      <c r="HK16" s="9">
        <v>14.614000000000001</v>
      </c>
      <c r="HL16" s="9">
        <v>13.154</v>
      </c>
      <c r="HM16" s="9">
        <v>15.269</v>
      </c>
      <c r="HN16" s="9">
        <v>8.89</v>
      </c>
      <c r="HO16" s="9">
        <v>6.3789999999999996</v>
      </c>
      <c r="HP16" s="9">
        <v>12.484999999999999</v>
      </c>
      <c r="HQ16" s="9">
        <v>6.7240000000000002</v>
      </c>
      <c r="HR16" s="9">
        <v>5.7619999999999996</v>
      </c>
      <c r="HS16" s="9">
        <v>1.5680000000000001</v>
      </c>
      <c r="HT16" s="9">
        <v>0.95</v>
      </c>
      <c r="HU16" s="9">
        <v>0.61699999999999999</v>
      </c>
      <c r="HV16" s="9">
        <v>1.216</v>
      </c>
      <c r="HW16" s="9">
        <v>1.216</v>
      </c>
      <c r="HX16" s="9">
        <v>0</v>
      </c>
      <c r="HY16" s="9">
        <v>12.499000000000001</v>
      </c>
      <c r="HZ16" s="9">
        <v>5.7240000000000002</v>
      </c>
      <c r="IA16" s="9">
        <v>6.7750000000000004</v>
      </c>
      <c r="IB16" s="9">
        <v>11.526</v>
      </c>
      <c r="IC16" s="9">
        <v>5.7240000000000002</v>
      </c>
      <c r="ID16" s="9">
        <v>5.8029999999999999</v>
      </c>
      <c r="IE16" s="9">
        <v>0.97299999999999998</v>
      </c>
      <c r="IF16" s="9">
        <v>0</v>
      </c>
      <c r="IG16" s="9">
        <v>0.97299999999999998</v>
      </c>
      <c r="IH16" s="9">
        <v>17.73</v>
      </c>
      <c r="II16" s="9">
        <v>9.1649999999999991</v>
      </c>
      <c r="IJ16" s="9">
        <v>8.5649999999999995</v>
      </c>
      <c r="IK16" s="9">
        <v>12.638</v>
      </c>
      <c r="IL16" s="9">
        <v>7.4980000000000002</v>
      </c>
      <c r="IM16" s="9">
        <v>5.14</v>
      </c>
      <c r="IN16" s="9">
        <v>10.468999999999999</v>
      </c>
      <c r="IO16" s="9">
        <v>6.37</v>
      </c>
      <c r="IP16" s="9">
        <v>4.0990000000000002</v>
      </c>
      <c r="IQ16" s="9">
        <v>1.667</v>
      </c>
    </row>
    <row r="17" spans="1:251">
      <c r="A17" s="10">
        <v>44228</v>
      </c>
      <c r="B17" s="9">
        <v>93.67</v>
      </c>
      <c r="C17" s="9">
        <v>48.713000000000001</v>
      </c>
      <c r="D17" s="9">
        <v>44.957000000000001</v>
      </c>
      <c r="E17" s="9">
        <v>29.065000000000001</v>
      </c>
      <c r="F17" s="9">
        <v>21.344000000000001</v>
      </c>
      <c r="G17" s="9">
        <v>7.7210000000000001</v>
      </c>
      <c r="H17" s="9">
        <v>4.4909999999999997</v>
      </c>
      <c r="I17" s="9">
        <v>2.2349999999999999</v>
      </c>
      <c r="J17" s="9">
        <v>2.2559999999999998</v>
      </c>
      <c r="K17" s="9">
        <v>47.576000000000001</v>
      </c>
      <c r="L17" s="9">
        <v>20.623999999999999</v>
      </c>
      <c r="M17" s="9">
        <v>26.952000000000002</v>
      </c>
      <c r="N17" s="9">
        <v>39.19</v>
      </c>
      <c r="O17" s="9">
        <v>16.236000000000001</v>
      </c>
      <c r="P17" s="9">
        <v>22.954999999999998</v>
      </c>
      <c r="Q17" s="9">
        <v>8.3849999999999998</v>
      </c>
      <c r="R17" s="9">
        <v>4.3879999999999999</v>
      </c>
      <c r="S17" s="9">
        <v>3.9969999999999999</v>
      </c>
      <c r="T17" s="9">
        <v>31.722000000000001</v>
      </c>
      <c r="U17" s="9">
        <v>15.468</v>
      </c>
      <c r="V17" s="9">
        <v>16.254000000000001</v>
      </c>
      <c r="W17" s="9">
        <v>19.224</v>
      </c>
      <c r="X17" s="9">
        <v>9.9819999999999993</v>
      </c>
      <c r="Y17" s="9">
        <v>9.2420000000000009</v>
      </c>
      <c r="Z17" s="9">
        <v>9.9589999999999996</v>
      </c>
      <c r="AA17" s="9">
        <v>3.786</v>
      </c>
      <c r="AB17" s="9">
        <v>6.173</v>
      </c>
      <c r="AC17" s="9">
        <v>4.774</v>
      </c>
      <c r="AD17" s="9">
        <v>3.96</v>
      </c>
      <c r="AE17" s="9">
        <v>0.81299999999999994</v>
      </c>
      <c r="AF17" s="9">
        <v>4.4909999999999997</v>
      </c>
      <c r="AG17" s="9">
        <v>2.2349999999999999</v>
      </c>
      <c r="AH17" s="9">
        <v>2.2559999999999998</v>
      </c>
      <c r="AI17" s="9">
        <v>12.497999999999999</v>
      </c>
      <c r="AJ17" s="9">
        <v>5.4859999999999998</v>
      </c>
      <c r="AK17" s="9">
        <v>7.0119999999999996</v>
      </c>
      <c r="AL17" s="9">
        <v>4.1130000000000004</v>
      </c>
      <c r="AM17" s="9">
        <v>1.0980000000000001</v>
      </c>
      <c r="AN17" s="9">
        <v>3.0150000000000001</v>
      </c>
      <c r="AO17" s="9">
        <v>8.3849999999999998</v>
      </c>
      <c r="AP17" s="9">
        <v>4.3879999999999999</v>
      </c>
      <c r="AQ17" s="9">
        <v>3.9969999999999999</v>
      </c>
      <c r="AR17" s="9">
        <v>107.001</v>
      </c>
      <c r="AS17" s="9">
        <v>59.237000000000002</v>
      </c>
      <c r="AT17" s="9">
        <v>47.765000000000001</v>
      </c>
      <c r="AU17" s="9">
        <v>82.683999999999997</v>
      </c>
      <c r="AV17" s="9">
        <v>48.957000000000001</v>
      </c>
      <c r="AW17" s="9">
        <v>33.726999999999997</v>
      </c>
      <c r="AX17" s="9">
        <v>62.112000000000002</v>
      </c>
      <c r="AY17" s="9">
        <v>33.822000000000003</v>
      </c>
      <c r="AZ17" s="9">
        <v>28.29</v>
      </c>
      <c r="BA17" s="9">
        <v>20.571999999999999</v>
      </c>
      <c r="BB17" s="9">
        <v>15.134</v>
      </c>
      <c r="BC17" s="9">
        <v>5.4370000000000003</v>
      </c>
      <c r="BD17" s="9">
        <v>24.318000000000001</v>
      </c>
      <c r="BE17" s="9">
        <v>10.28</v>
      </c>
      <c r="BF17" s="9">
        <v>14.038</v>
      </c>
      <c r="BG17" s="9">
        <v>24.318000000000001</v>
      </c>
      <c r="BH17" s="9">
        <v>10.28</v>
      </c>
      <c r="BI17" s="9">
        <v>14.038</v>
      </c>
      <c r="BJ17" s="9">
        <v>36.079000000000001</v>
      </c>
      <c r="BK17" s="9">
        <v>18.210999999999999</v>
      </c>
      <c r="BL17" s="9">
        <v>17.867000000000001</v>
      </c>
      <c r="BM17" s="9">
        <v>25.318999999999999</v>
      </c>
      <c r="BN17" s="9">
        <v>13.353999999999999</v>
      </c>
      <c r="BO17" s="9">
        <v>11.965</v>
      </c>
      <c r="BP17" s="9">
        <v>21.599</v>
      </c>
      <c r="BQ17" s="9">
        <v>11.103999999999999</v>
      </c>
      <c r="BR17" s="9">
        <v>10.494999999999999</v>
      </c>
      <c r="BS17" s="9">
        <v>3.72</v>
      </c>
      <c r="BT17" s="9">
        <v>2.25</v>
      </c>
      <c r="BU17" s="9">
        <v>1.4710000000000001</v>
      </c>
      <c r="BV17" s="9">
        <v>10.76</v>
      </c>
      <c r="BW17" s="9">
        <v>4.8570000000000002</v>
      </c>
      <c r="BX17" s="9">
        <v>5.9020000000000001</v>
      </c>
      <c r="BY17" s="9">
        <v>10.76</v>
      </c>
      <c r="BZ17" s="9">
        <v>4.8570000000000002</v>
      </c>
      <c r="CA17" s="9">
        <v>5.9020000000000001</v>
      </c>
      <c r="CB17" s="9">
        <v>32.741999999999997</v>
      </c>
      <c r="CC17" s="9">
        <v>13.872999999999999</v>
      </c>
      <c r="CD17" s="9">
        <v>18.869</v>
      </c>
      <c r="CE17" s="9">
        <v>14.372</v>
      </c>
      <c r="CF17" s="9">
        <v>5.7080000000000002</v>
      </c>
      <c r="CG17" s="9">
        <v>8.6639999999999997</v>
      </c>
      <c r="CH17" s="9">
        <v>10.691000000000001</v>
      </c>
      <c r="CI17" s="9">
        <v>3.33</v>
      </c>
      <c r="CJ17" s="9">
        <v>7.3609999999999998</v>
      </c>
      <c r="CK17" s="9">
        <v>3.681</v>
      </c>
      <c r="CL17" s="9">
        <v>2.3780000000000001</v>
      </c>
      <c r="CM17" s="9">
        <v>1.3029999999999999</v>
      </c>
      <c r="CN17" s="9">
        <v>0</v>
      </c>
      <c r="CO17" s="9">
        <v>0</v>
      </c>
      <c r="CP17" s="9">
        <v>0</v>
      </c>
      <c r="CQ17" s="9">
        <v>18.37</v>
      </c>
      <c r="CR17" s="9">
        <v>8.1649999999999991</v>
      </c>
      <c r="CS17" s="9">
        <v>10.205</v>
      </c>
      <c r="CT17" s="9">
        <v>16.919</v>
      </c>
      <c r="CU17" s="9">
        <v>7.1189999999999998</v>
      </c>
      <c r="CV17" s="9">
        <v>9.8000000000000007</v>
      </c>
      <c r="CW17" s="9">
        <v>1.45</v>
      </c>
      <c r="CX17" s="9">
        <v>1.0449999999999999</v>
      </c>
      <c r="CY17" s="9">
        <v>0.40500000000000003</v>
      </c>
      <c r="CZ17" s="9">
        <v>1.45</v>
      </c>
      <c r="DA17" s="9">
        <v>1.0449999999999999</v>
      </c>
      <c r="DB17" s="9">
        <v>0.40500000000000003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1.45</v>
      </c>
      <c r="DP17" s="9">
        <v>1.0449999999999999</v>
      </c>
      <c r="DQ17" s="9">
        <v>0.40500000000000003</v>
      </c>
      <c r="DR17" s="9">
        <v>0</v>
      </c>
      <c r="DS17" s="9">
        <v>0</v>
      </c>
      <c r="DT17" s="9">
        <v>0</v>
      </c>
      <c r="DU17" s="9">
        <v>1.45</v>
      </c>
      <c r="DV17" s="9">
        <v>1.0449999999999999</v>
      </c>
      <c r="DW17" s="9">
        <v>0.40500000000000003</v>
      </c>
      <c r="DX17" s="9">
        <v>31.292000000000002</v>
      </c>
      <c r="DY17" s="9">
        <v>12.827</v>
      </c>
      <c r="DZ17" s="9">
        <v>18.463999999999999</v>
      </c>
      <c r="EA17" s="9">
        <v>14.372</v>
      </c>
      <c r="EB17" s="9">
        <v>5.7080000000000002</v>
      </c>
      <c r="EC17" s="9">
        <v>8.6639999999999997</v>
      </c>
      <c r="ED17" s="9">
        <v>10.691000000000001</v>
      </c>
      <c r="EE17" s="9">
        <v>3.33</v>
      </c>
      <c r="EF17" s="9">
        <v>7.3609999999999998</v>
      </c>
      <c r="EG17" s="9">
        <v>3.681</v>
      </c>
      <c r="EH17" s="9">
        <v>2.3780000000000001</v>
      </c>
      <c r="EI17" s="9">
        <v>1.3029999999999999</v>
      </c>
      <c r="EJ17" s="9">
        <v>16.919</v>
      </c>
      <c r="EK17" s="9">
        <v>7.1189999999999998</v>
      </c>
      <c r="EL17" s="9">
        <v>9.8000000000000007</v>
      </c>
      <c r="EM17" s="9">
        <v>16.919</v>
      </c>
      <c r="EN17" s="9">
        <v>7.1189999999999998</v>
      </c>
      <c r="EO17" s="9">
        <v>9.8000000000000007</v>
      </c>
      <c r="EP17" s="9">
        <v>159.66999999999999</v>
      </c>
      <c r="EQ17" s="9">
        <v>80.543999999999997</v>
      </c>
      <c r="ER17" s="9">
        <v>79.126000000000005</v>
      </c>
      <c r="ES17" s="9">
        <v>106.107</v>
      </c>
      <c r="ET17" s="9">
        <v>56.762999999999998</v>
      </c>
      <c r="EU17" s="9">
        <v>49.343000000000004</v>
      </c>
      <c r="EV17" s="9">
        <v>73.454999999999998</v>
      </c>
      <c r="EW17" s="9">
        <v>35.008000000000003</v>
      </c>
      <c r="EX17" s="9">
        <v>38.447000000000003</v>
      </c>
      <c r="EY17" s="9">
        <v>28.69</v>
      </c>
      <c r="EZ17" s="9">
        <v>20.05</v>
      </c>
      <c r="FA17" s="9">
        <v>8.64</v>
      </c>
      <c r="FB17" s="9">
        <v>3.9609999999999999</v>
      </c>
      <c r="FC17" s="9">
        <v>1.7050000000000001</v>
      </c>
      <c r="FD17" s="9">
        <v>2.2559999999999998</v>
      </c>
      <c r="FE17" s="9">
        <v>53.564</v>
      </c>
      <c r="FF17" s="9">
        <v>23.780999999999999</v>
      </c>
      <c r="FG17" s="9">
        <v>29.783000000000001</v>
      </c>
      <c r="FH17" s="9">
        <v>44.15</v>
      </c>
      <c r="FI17" s="9">
        <v>18.768999999999998</v>
      </c>
      <c r="FJ17" s="9">
        <v>25.381</v>
      </c>
      <c r="FK17" s="9">
        <v>9.4139999999999997</v>
      </c>
      <c r="FL17" s="9">
        <v>5.0119999999999996</v>
      </c>
      <c r="FM17" s="9">
        <v>4.4020000000000001</v>
      </c>
      <c r="FN17" s="9">
        <v>36.459000000000003</v>
      </c>
      <c r="FO17" s="9">
        <v>17.103000000000002</v>
      </c>
      <c r="FP17" s="9">
        <v>19.355</v>
      </c>
      <c r="FQ17" s="9">
        <v>17.529</v>
      </c>
      <c r="FR17" s="9">
        <v>9.9830000000000005</v>
      </c>
      <c r="FS17" s="9">
        <v>7.5449999999999999</v>
      </c>
      <c r="FT17" s="9">
        <v>11.077</v>
      </c>
      <c r="FU17" s="9">
        <v>5.8689999999999998</v>
      </c>
      <c r="FV17" s="9">
        <v>5.2080000000000002</v>
      </c>
      <c r="FW17" s="9">
        <v>4.0970000000000004</v>
      </c>
      <c r="FX17" s="9">
        <v>3.5339999999999998</v>
      </c>
      <c r="FY17" s="9">
        <v>0.56299999999999994</v>
      </c>
      <c r="FZ17" s="9">
        <v>2.3540000000000001</v>
      </c>
      <c r="GA17" s="9">
        <v>0.57999999999999996</v>
      </c>
      <c r="GB17" s="9">
        <v>1.774</v>
      </c>
      <c r="GC17" s="9">
        <v>18.93</v>
      </c>
      <c r="GD17" s="9">
        <v>7.12</v>
      </c>
      <c r="GE17" s="9">
        <v>11.81</v>
      </c>
      <c r="GF17" s="9">
        <v>12.717000000000001</v>
      </c>
      <c r="GG17" s="9">
        <v>3.0449999999999999</v>
      </c>
      <c r="GH17" s="9">
        <v>9.6720000000000006</v>
      </c>
      <c r="GI17" s="9">
        <v>6.2130000000000001</v>
      </c>
      <c r="GJ17" s="9">
        <v>4.0759999999999996</v>
      </c>
      <c r="GK17" s="9">
        <v>2.1379999999999999</v>
      </c>
      <c r="GL17" s="9">
        <v>57.234999999999999</v>
      </c>
      <c r="GM17" s="9">
        <v>32.082999999999998</v>
      </c>
      <c r="GN17" s="9">
        <v>25.152999999999999</v>
      </c>
      <c r="GO17" s="9">
        <v>38.765000000000001</v>
      </c>
      <c r="GP17" s="9">
        <v>22.949000000000002</v>
      </c>
      <c r="GQ17" s="9">
        <v>15.817</v>
      </c>
      <c r="GR17" s="9">
        <v>24.027000000000001</v>
      </c>
      <c r="GS17" s="9">
        <v>13.153</v>
      </c>
      <c r="GT17" s="9">
        <v>10.874000000000001</v>
      </c>
      <c r="GU17" s="9">
        <v>13.132</v>
      </c>
      <c r="GV17" s="9">
        <v>8.6709999999999994</v>
      </c>
      <c r="GW17" s="9">
        <v>4.4610000000000003</v>
      </c>
      <c r="GX17" s="9">
        <v>1.607</v>
      </c>
      <c r="GY17" s="9">
        <v>1.1240000000000001</v>
      </c>
      <c r="GZ17" s="9">
        <v>0.48199999999999998</v>
      </c>
      <c r="HA17" s="9">
        <v>18.47</v>
      </c>
      <c r="HB17" s="9">
        <v>9.1340000000000003</v>
      </c>
      <c r="HC17" s="9">
        <v>9.3360000000000003</v>
      </c>
      <c r="HD17" s="9">
        <v>16.739000000000001</v>
      </c>
      <c r="HE17" s="9">
        <v>8.4700000000000006</v>
      </c>
      <c r="HF17" s="9">
        <v>8.2690000000000001</v>
      </c>
      <c r="HG17" s="9">
        <v>1.7310000000000001</v>
      </c>
      <c r="HH17" s="9">
        <v>0.66400000000000003</v>
      </c>
      <c r="HI17" s="9">
        <v>1.0669999999999999</v>
      </c>
      <c r="HJ17" s="9">
        <v>22.638999999999999</v>
      </c>
      <c r="HK17" s="9">
        <v>10.5</v>
      </c>
      <c r="HL17" s="9">
        <v>12.138999999999999</v>
      </c>
      <c r="HM17" s="9">
        <v>15.708</v>
      </c>
      <c r="HN17" s="9">
        <v>7.3550000000000004</v>
      </c>
      <c r="HO17" s="9">
        <v>8.3529999999999998</v>
      </c>
      <c r="HP17" s="9">
        <v>12.204000000000001</v>
      </c>
      <c r="HQ17" s="9">
        <v>5.1520000000000001</v>
      </c>
      <c r="HR17" s="9">
        <v>7.0519999999999996</v>
      </c>
      <c r="HS17" s="9">
        <v>3.504</v>
      </c>
      <c r="HT17" s="9">
        <v>2.2029999999999998</v>
      </c>
      <c r="HU17" s="9">
        <v>1.3009999999999999</v>
      </c>
      <c r="HV17" s="9">
        <v>0</v>
      </c>
      <c r="HW17" s="9">
        <v>0</v>
      </c>
      <c r="HX17" s="9">
        <v>0</v>
      </c>
      <c r="HY17" s="9">
        <v>6.931</v>
      </c>
      <c r="HZ17" s="9">
        <v>3.145</v>
      </c>
      <c r="IA17" s="9">
        <v>3.7869999999999999</v>
      </c>
      <c r="IB17" s="9">
        <v>5.4619999999999997</v>
      </c>
      <c r="IC17" s="9">
        <v>2.8719999999999999</v>
      </c>
      <c r="ID17" s="9">
        <v>2.589</v>
      </c>
      <c r="IE17" s="9">
        <v>1.47</v>
      </c>
      <c r="IF17" s="9">
        <v>0.27200000000000002</v>
      </c>
      <c r="IG17" s="9">
        <v>1.1970000000000001</v>
      </c>
      <c r="IH17" s="9">
        <v>43.337000000000003</v>
      </c>
      <c r="II17" s="9">
        <v>20.858000000000001</v>
      </c>
      <c r="IJ17" s="9">
        <v>22.478999999999999</v>
      </c>
      <c r="IK17" s="9">
        <v>34.104999999999997</v>
      </c>
      <c r="IL17" s="9">
        <v>16.475999999999999</v>
      </c>
      <c r="IM17" s="9">
        <v>17.629000000000001</v>
      </c>
      <c r="IN17" s="9">
        <v>26.148</v>
      </c>
      <c r="IO17" s="9">
        <v>10.834</v>
      </c>
      <c r="IP17" s="9">
        <v>15.313000000000001</v>
      </c>
      <c r="IQ17" s="9">
        <v>7.9569999999999999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2.335</v>
      </c>
      <c r="C11" s="9">
        <v>0.32200000000000001</v>
      </c>
      <c r="D11" s="9">
        <v>0</v>
      </c>
      <c r="E11" s="9">
        <v>0</v>
      </c>
      <c r="F11" s="9">
        <v>0</v>
      </c>
      <c r="G11" s="9">
        <v>5.7389999999999999</v>
      </c>
      <c r="H11" s="9">
        <v>3.2959999999999998</v>
      </c>
      <c r="I11" s="9">
        <v>2.4430000000000001</v>
      </c>
      <c r="J11" s="9">
        <v>5.7389999999999999</v>
      </c>
      <c r="K11" s="9">
        <v>3.2959999999999998</v>
      </c>
      <c r="L11" s="9">
        <v>2.4430000000000001</v>
      </c>
      <c r="M11" s="9">
        <v>0</v>
      </c>
      <c r="N11" s="9">
        <v>0</v>
      </c>
      <c r="O11" s="9">
        <v>0</v>
      </c>
      <c r="P11" s="9">
        <v>31.805</v>
      </c>
      <c r="Q11" s="9">
        <v>16.891999999999999</v>
      </c>
      <c r="R11" s="9">
        <v>14.913</v>
      </c>
      <c r="S11" s="9">
        <v>24.436</v>
      </c>
      <c r="T11" s="9">
        <v>13.784000000000001</v>
      </c>
      <c r="U11" s="9">
        <v>10.651999999999999</v>
      </c>
      <c r="V11" s="9">
        <v>22.08</v>
      </c>
      <c r="W11" s="9">
        <v>11.858000000000001</v>
      </c>
      <c r="X11" s="9">
        <v>10.222</v>
      </c>
      <c r="Y11" s="9">
        <v>2.3559999999999999</v>
      </c>
      <c r="Z11" s="9">
        <v>1.9259999999999999</v>
      </c>
      <c r="AA11" s="9">
        <v>0.43099999999999999</v>
      </c>
      <c r="AB11" s="9">
        <v>0</v>
      </c>
      <c r="AC11" s="9">
        <v>0</v>
      </c>
      <c r="AD11" s="9">
        <v>0</v>
      </c>
      <c r="AE11" s="9">
        <v>7.3689999999999998</v>
      </c>
      <c r="AF11" s="9">
        <v>3.1080000000000001</v>
      </c>
      <c r="AG11" s="9">
        <v>4.26</v>
      </c>
      <c r="AH11" s="9">
        <v>6.7030000000000003</v>
      </c>
      <c r="AI11" s="9">
        <v>2.4420000000000002</v>
      </c>
      <c r="AJ11" s="9">
        <v>4.26</v>
      </c>
      <c r="AK11" s="9">
        <v>0.66600000000000004</v>
      </c>
      <c r="AL11" s="9">
        <v>0.66600000000000004</v>
      </c>
      <c r="AM11" s="9">
        <v>0</v>
      </c>
      <c r="AN11" s="9">
        <v>12.695</v>
      </c>
      <c r="AO11" s="9">
        <v>6.77</v>
      </c>
      <c r="AP11" s="9">
        <v>5.9240000000000004</v>
      </c>
      <c r="AQ11" s="9">
        <v>8.7530000000000001</v>
      </c>
      <c r="AR11" s="9">
        <v>5.3929999999999998</v>
      </c>
      <c r="AS11" s="9">
        <v>3.3610000000000002</v>
      </c>
      <c r="AT11" s="9">
        <v>7.7480000000000002</v>
      </c>
      <c r="AU11" s="9">
        <v>4.3869999999999996</v>
      </c>
      <c r="AV11" s="9">
        <v>3.3610000000000002</v>
      </c>
      <c r="AW11" s="9">
        <v>1.0049999999999999</v>
      </c>
      <c r="AX11" s="9">
        <v>1.0049999999999999</v>
      </c>
      <c r="AY11" s="9">
        <v>0</v>
      </c>
      <c r="AZ11" s="9">
        <v>0</v>
      </c>
      <c r="BA11" s="9">
        <v>0</v>
      </c>
      <c r="BB11" s="9">
        <v>0</v>
      </c>
      <c r="BC11" s="9">
        <v>3.9409999999999998</v>
      </c>
      <c r="BD11" s="9">
        <v>1.3779999999999999</v>
      </c>
      <c r="BE11" s="9">
        <v>2.5640000000000001</v>
      </c>
      <c r="BF11" s="9">
        <v>3.9409999999999998</v>
      </c>
      <c r="BG11" s="9">
        <v>1.3779999999999999</v>
      </c>
      <c r="BH11" s="9">
        <v>2.5640000000000001</v>
      </c>
      <c r="BI11" s="9">
        <v>0</v>
      </c>
      <c r="BJ11" s="9">
        <v>0</v>
      </c>
      <c r="BK11" s="9">
        <v>0</v>
      </c>
      <c r="BL11" s="9">
        <v>163.095</v>
      </c>
      <c r="BM11" s="9">
        <v>93.206000000000003</v>
      </c>
      <c r="BN11" s="9">
        <v>69.89</v>
      </c>
      <c r="BO11" s="9">
        <v>120.75</v>
      </c>
      <c r="BP11" s="9">
        <v>75.463999999999999</v>
      </c>
      <c r="BQ11" s="9">
        <v>45.286000000000001</v>
      </c>
      <c r="BR11" s="9">
        <v>102.414</v>
      </c>
      <c r="BS11" s="9">
        <v>62.591000000000001</v>
      </c>
      <c r="BT11" s="9">
        <v>39.823</v>
      </c>
      <c r="BU11" s="9">
        <v>14.502000000000001</v>
      </c>
      <c r="BV11" s="9">
        <v>9.4789999999999992</v>
      </c>
      <c r="BW11" s="9">
        <v>5.0229999999999997</v>
      </c>
      <c r="BX11" s="9">
        <v>3.8340000000000001</v>
      </c>
      <c r="BY11" s="9">
        <v>3.3940000000000001</v>
      </c>
      <c r="BZ11" s="9">
        <v>0.44</v>
      </c>
      <c r="CA11" s="9">
        <v>42.344999999999999</v>
      </c>
      <c r="CB11" s="9">
        <v>17.741</v>
      </c>
      <c r="CC11" s="9">
        <v>24.603999999999999</v>
      </c>
      <c r="CD11" s="9">
        <v>37.764000000000003</v>
      </c>
      <c r="CE11" s="9">
        <v>15.542</v>
      </c>
      <c r="CF11" s="9">
        <v>22.222000000000001</v>
      </c>
      <c r="CG11" s="9">
        <v>4.5819999999999999</v>
      </c>
      <c r="CH11" s="9">
        <v>2.1989999999999998</v>
      </c>
      <c r="CI11" s="9">
        <v>2.3820000000000001</v>
      </c>
      <c r="CJ11" s="9">
        <v>140.327</v>
      </c>
      <c r="CK11" s="9">
        <v>80.885999999999996</v>
      </c>
      <c r="CL11" s="9">
        <v>59.441000000000003</v>
      </c>
      <c r="CM11" s="9">
        <v>104.515</v>
      </c>
      <c r="CN11" s="9">
        <v>65.789000000000001</v>
      </c>
      <c r="CO11" s="9">
        <v>38.725999999999999</v>
      </c>
      <c r="CP11" s="9">
        <v>91.025999999999996</v>
      </c>
      <c r="CQ11" s="9">
        <v>55.712000000000003</v>
      </c>
      <c r="CR11" s="9">
        <v>35.314</v>
      </c>
      <c r="CS11" s="9">
        <v>12.544</v>
      </c>
      <c r="CT11" s="9">
        <v>9.1319999999999997</v>
      </c>
      <c r="CU11" s="9">
        <v>3.4119999999999999</v>
      </c>
      <c r="CV11" s="9">
        <v>0.94499999999999995</v>
      </c>
      <c r="CW11" s="9">
        <v>0.94499999999999995</v>
      </c>
      <c r="CX11" s="9">
        <v>0</v>
      </c>
      <c r="CY11" s="9">
        <v>35.811999999999998</v>
      </c>
      <c r="CZ11" s="9">
        <v>15.097</v>
      </c>
      <c r="DA11" s="9">
        <v>20.715</v>
      </c>
      <c r="DB11" s="9">
        <v>33.652999999999999</v>
      </c>
      <c r="DC11" s="9">
        <v>14.340999999999999</v>
      </c>
      <c r="DD11" s="9">
        <v>19.312000000000001</v>
      </c>
      <c r="DE11" s="9">
        <v>2.1589999999999998</v>
      </c>
      <c r="DF11" s="9">
        <v>0.75700000000000001</v>
      </c>
      <c r="DG11" s="9">
        <v>1.403</v>
      </c>
      <c r="DH11" s="9">
        <v>19.256</v>
      </c>
      <c r="DI11" s="9">
        <v>10.366</v>
      </c>
      <c r="DJ11" s="9">
        <v>8.89</v>
      </c>
      <c r="DK11" s="9">
        <v>13.622999999999999</v>
      </c>
      <c r="DL11" s="9">
        <v>8.1769999999999996</v>
      </c>
      <c r="DM11" s="9">
        <v>5.4459999999999997</v>
      </c>
      <c r="DN11" s="9">
        <v>10.576000000000001</v>
      </c>
      <c r="DO11" s="9">
        <v>6.5510000000000002</v>
      </c>
      <c r="DP11" s="9">
        <v>4.0250000000000004</v>
      </c>
      <c r="DQ11" s="9">
        <v>0.98099999999999998</v>
      </c>
      <c r="DR11" s="9">
        <v>0</v>
      </c>
      <c r="DS11" s="9">
        <v>0.98099999999999998</v>
      </c>
      <c r="DT11" s="9">
        <v>2.0670000000000002</v>
      </c>
      <c r="DU11" s="9">
        <v>1.627</v>
      </c>
      <c r="DV11" s="9">
        <v>0.44</v>
      </c>
      <c r="DW11" s="9">
        <v>5.633</v>
      </c>
      <c r="DX11" s="9">
        <v>2.1890000000000001</v>
      </c>
      <c r="DY11" s="9">
        <v>3.444</v>
      </c>
      <c r="DZ11" s="9">
        <v>3.665</v>
      </c>
      <c r="EA11" s="9">
        <v>1.2010000000000001</v>
      </c>
      <c r="EB11" s="9">
        <v>2.464</v>
      </c>
      <c r="EC11" s="9">
        <v>1.9670000000000001</v>
      </c>
      <c r="ED11" s="9">
        <v>0.98799999999999999</v>
      </c>
      <c r="EE11" s="9">
        <v>0.97899999999999998</v>
      </c>
      <c r="EF11" s="9">
        <v>3.512</v>
      </c>
      <c r="EG11" s="9">
        <v>1.954</v>
      </c>
      <c r="EH11" s="9">
        <v>1.5589999999999999</v>
      </c>
      <c r="EI11" s="9">
        <v>2.6120000000000001</v>
      </c>
      <c r="EJ11" s="9">
        <v>1.4990000000000001</v>
      </c>
      <c r="EK11" s="9">
        <v>1.1140000000000001</v>
      </c>
      <c r="EL11" s="9">
        <v>0.81200000000000006</v>
      </c>
      <c r="EM11" s="9">
        <v>0.32900000000000001</v>
      </c>
      <c r="EN11" s="9">
        <v>0.48299999999999998</v>
      </c>
      <c r="EO11" s="9">
        <v>0.97699999999999998</v>
      </c>
      <c r="EP11" s="9">
        <v>0.34599999999999997</v>
      </c>
      <c r="EQ11" s="9">
        <v>0.63100000000000001</v>
      </c>
      <c r="ER11" s="9">
        <v>0.82299999999999995</v>
      </c>
      <c r="ES11" s="9">
        <v>0.82299999999999995</v>
      </c>
      <c r="ET11" s="9">
        <v>0</v>
      </c>
      <c r="EU11" s="9">
        <v>0.9</v>
      </c>
      <c r="EV11" s="9">
        <v>0.45500000000000002</v>
      </c>
      <c r="EW11" s="9">
        <v>0.44500000000000001</v>
      </c>
      <c r="EX11" s="9">
        <v>0.44500000000000001</v>
      </c>
      <c r="EY11" s="9">
        <v>0</v>
      </c>
      <c r="EZ11" s="9">
        <v>0.44500000000000001</v>
      </c>
      <c r="FA11" s="9">
        <v>0.45500000000000002</v>
      </c>
      <c r="FB11" s="9">
        <v>0.45500000000000002</v>
      </c>
      <c r="FC11" s="9">
        <v>0</v>
      </c>
      <c r="FD11" s="9">
        <v>132.69200000000001</v>
      </c>
      <c r="FE11" s="9">
        <v>76.435000000000002</v>
      </c>
      <c r="FF11" s="9">
        <v>56.256</v>
      </c>
      <c r="FG11" s="9">
        <v>101.578</v>
      </c>
      <c r="FH11" s="9">
        <v>63.856000000000002</v>
      </c>
      <c r="FI11" s="9">
        <v>37.722999999999999</v>
      </c>
      <c r="FJ11" s="9">
        <v>85.212000000000003</v>
      </c>
      <c r="FK11" s="9">
        <v>51.828000000000003</v>
      </c>
      <c r="FL11" s="9">
        <v>33.384</v>
      </c>
      <c r="FM11" s="9">
        <v>12.532</v>
      </c>
      <c r="FN11" s="9">
        <v>8.6329999999999991</v>
      </c>
      <c r="FO11" s="9">
        <v>3.899</v>
      </c>
      <c r="FP11" s="9">
        <v>3.8340000000000001</v>
      </c>
      <c r="FQ11" s="9">
        <v>3.3940000000000001</v>
      </c>
      <c r="FR11" s="9">
        <v>0.44</v>
      </c>
      <c r="FS11" s="9">
        <v>31.113</v>
      </c>
      <c r="FT11" s="9">
        <v>12.58</v>
      </c>
      <c r="FU11" s="9">
        <v>18.533999999999999</v>
      </c>
      <c r="FV11" s="9">
        <v>27.065999999999999</v>
      </c>
      <c r="FW11" s="9">
        <v>10.914999999999999</v>
      </c>
      <c r="FX11" s="9">
        <v>16.152000000000001</v>
      </c>
      <c r="FY11" s="9">
        <v>4.0469999999999997</v>
      </c>
      <c r="FZ11" s="9">
        <v>1.665</v>
      </c>
      <c r="GA11" s="9">
        <v>2.3820000000000001</v>
      </c>
      <c r="GB11" s="9">
        <v>20.071000000000002</v>
      </c>
      <c r="GC11" s="9">
        <v>11.984</v>
      </c>
      <c r="GD11" s="9">
        <v>8.0869999999999997</v>
      </c>
      <c r="GE11" s="9">
        <v>14.154</v>
      </c>
      <c r="GF11" s="9">
        <v>9.5079999999999991</v>
      </c>
      <c r="GG11" s="9">
        <v>4.6459999999999999</v>
      </c>
      <c r="GH11" s="9">
        <v>8.9160000000000004</v>
      </c>
      <c r="GI11" s="9">
        <v>5.7670000000000003</v>
      </c>
      <c r="GJ11" s="9">
        <v>3.149</v>
      </c>
      <c r="GK11" s="9">
        <v>1.403</v>
      </c>
      <c r="GL11" s="9">
        <v>0.34599999999999997</v>
      </c>
      <c r="GM11" s="9">
        <v>1.0569999999999999</v>
      </c>
      <c r="GN11" s="9">
        <v>3.8340000000000001</v>
      </c>
      <c r="GO11" s="9">
        <v>3.3940000000000001</v>
      </c>
      <c r="GP11" s="9">
        <v>0.44</v>
      </c>
      <c r="GQ11" s="9">
        <v>5.9169999999999998</v>
      </c>
      <c r="GR11" s="9">
        <v>2.4769999999999999</v>
      </c>
      <c r="GS11" s="9">
        <v>3.4409999999999998</v>
      </c>
      <c r="GT11" s="9">
        <v>1.87</v>
      </c>
      <c r="GU11" s="9">
        <v>0.81200000000000006</v>
      </c>
      <c r="GV11" s="9">
        <v>1.0580000000000001</v>
      </c>
      <c r="GW11" s="9">
        <v>4.0469999999999997</v>
      </c>
      <c r="GX11" s="9">
        <v>1.665</v>
      </c>
      <c r="GY11" s="9">
        <v>2.3820000000000001</v>
      </c>
      <c r="GZ11" s="9">
        <v>82.335999999999999</v>
      </c>
      <c r="HA11" s="9">
        <v>52.21</v>
      </c>
      <c r="HB11" s="9">
        <v>30.126000000000001</v>
      </c>
      <c r="HC11" s="9">
        <v>65.025999999999996</v>
      </c>
      <c r="HD11" s="9">
        <v>44.472000000000001</v>
      </c>
      <c r="HE11" s="9">
        <v>20.553999999999998</v>
      </c>
      <c r="HF11" s="9">
        <v>55.347000000000001</v>
      </c>
      <c r="HG11" s="9">
        <v>37.137999999999998</v>
      </c>
      <c r="HH11" s="9">
        <v>18.209</v>
      </c>
      <c r="HI11" s="9">
        <v>9.6790000000000003</v>
      </c>
      <c r="HJ11" s="9">
        <v>7.3339999999999996</v>
      </c>
      <c r="HK11" s="9">
        <v>2.3450000000000002</v>
      </c>
      <c r="HL11" s="9">
        <v>17.309000000000001</v>
      </c>
      <c r="HM11" s="9">
        <v>7.7380000000000004</v>
      </c>
      <c r="HN11" s="9">
        <v>9.5719999999999992</v>
      </c>
      <c r="HO11" s="9">
        <v>17.309000000000001</v>
      </c>
      <c r="HP11" s="9">
        <v>7.7380000000000004</v>
      </c>
      <c r="HQ11" s="9">
        <v>9.5719999999999992</v>
      </c>
      <c r="HR11" s="9">
        <v>30.285</v>
      </c>
      <c r="HS11" s="9">
        <v>12.241</v>
      </c>
      <c r="HT11" s="9">
        <v>18.044</v>
      </c>
      <c r="HU11" s="9">
        <v>22.398</v>
      </c>
      <c r="HV11" s="9">
        <v>9.8759999999999994</v>
      </c>
      <c r="HW11" s="9">
        <v>12.522</v>
      </c>
      <c r="HX11" s="9">
        <v>20.95</v>
      </c>
      <c r="HY11" s="9">
        <v>8.9239999999999995</v>
      </c>
      <c r="HZ11" s="9">
        <v>12.026</v>
      </c>
      <c r="IA11" s="9">
        <v>1.4490000000000001</v>
      </c>
      <c r="IB11" s="9">
        <v>0.95199999999999996</v>
      </c>
      <c r="IC11" s="9">
        <v>0.496</v>
      </c>
      <c r="ID11" s="9">
        <v>7.8869999999999996</v>
      </c>
      <c r="IE11" s="9">
        <v>2.3650000000000002</v>
      </c>
      <c r="IF11" s="9">
        <v>5.5220000000000002</v>
      </c>
      <c r="IG11" s="9">
        <v>7.8869999999999996</v>
      </c>
      <c r="IH11" s="9">
        <v>2.3650000000000002</v>
      </c>
      <c r="II11" s="9">
        <v>5.5220000000000002</v>
      </c>
      <c r="IJ11" s="9">
        <v>30.402999999999999</v>
      </c>
      <c r="IK11" s="9">
        <v>16.77</v>
      </c>
      <c r="IL11" s="9">
        <v>13.632999999999999</v>
      </c>
      <c r="IM11" s="9">
        <v>19.172000000000001</v>
      </c>
      <c r="IN11" s="9">
        <v>11.608000000000001</v>
      </c>
      <c r="IO11" s="9">
        <v>7.5629999999999997</v>
      </c>
      <c r="IP11" s="9">
        <v>17.202000000000002</v>
      </c>
      <c r="IQ11" s="9">
        <v>10.763</v>
      </c>
    </row>
    <row r="12" spans="1:251">
      <c r="A12" s="10">
        <v>42401</v>
      </c>
      <c r="B12" s="9">
        <v>3.673</v>
      </c>
      <c r="C12" s="9">
        <v>1.6639999999999999</v>
      </c>
      <c r="D12" s="9">
        <v>0</v>
      </c>
      <c r="E12" s="9">
        <v>0</v>
      </c>
      <c r="F12" s="9">
        <v>0</v>
      </c>
      <c r="G12" s="9">
        <v>4.4279999999999999</v>
      </c>
      <c r="H12" s="9">
        <v>2.4620000000000002</v>
      </c>
      <c r="I12" s="9">
        <v>1.966</v>
      </c>
      <c r="J12" s="9">
        <v>4.0570000000000004</v>
      </c>
      <c r="K12" s="9">
        <v>2.0910000000000002</v>
      </c>
      <c r="L12" s="9">
        <v>1.966</v>
      </c>
      <c r="M12" s="9">
        <v>0.371</v>
      </c>
      <c r="N12" s="9">
        <v>0.371</v>
      </c>
      <c r="O12" s="9">
        <v>0</v>
      </c>
      <c r="P12" s="9">
        <v>23.876999999999999</v>
      </c>
      <c r="Q12" s="9">
        <v>14.97</v>
      </c>
      <c r="R12" s="9">
        <v>8.907</v>
      </c>
      <c r="S12" s="9">
        <v>16.579000000000001</v>
      </c>
      <c r="T12" s="9">
        <v>12.363</v>
      </c>
      <c r="U12" s="9">
        <v>4.2169999999999996</v>
      </c>
      <c r="V12" s="9">
        <v>14.967000000000001</v>
      </c>
      <c r="W12" s="9">
        <v>11.17</v>
      </c>
      <c r="X12" s="9">
        <v>3.7970000000000002</v>
      </c>
      <c r="Y12" s="9">
        <v>1.6120000000000001</v>
      </c>
      <c r="Z12" s="9">
        <v>1.1919999999999999</v>
      </c>
      <c r="AA12" s="9">
        <v>0.42</v>
      </c>
      <c r="AB12" s="9">
        <v>0</v>
      </c>
      <c r="AC12" s="9">
        <v>0</v>
      </c>
      <c r="AD12" s="9">
        <v>0</v>
      </c>
      <c r="AE12" s="9">
        <v>7.298</v>
      </c>
      <c r="AF12" s="9">
        <v>2.6070000000000002</v>
      </c>
      <c r="AG12" s="9">
        <v>4.6909999999999998</v>
      </c>
      <c r="AH12" s="9">
        <v>7.298</v>
      </c>
      <c r="AI12" s="9">
        <v>2.6070000000000002</v>
      </c>
      <c r="AJ12" s="9">
        <v>4.6909999999999998</v>
      </c>
      <c r="AK12" s="9">
        <v>0</v>
      </c>
      <c r="AL12" s="9">
        <v>0</v>
      </c>
      <c r="AM12" s="9">
        <v>0</v>
      </c>
      <c r="AN12" s="9">
        <v>20.882999999999999</v>
      </c>
      <c r="AO12" s="9">
        <v>11.57</v>
      </c>
      <c r="AP12" s="9">
        <v>9.3130000000000006</v>
      </c>
      <c r="AQ12" s="9">
        <v>15.163</v>
      </c>
      <c r="AR12" s="9">
        <v>8.9339999999999993</v>
      </c>
      <c r="AS12" s="9">
        <v>6.2279999999999998</v>
      </c>
      <c r="AT12" s="9">
        <v>13.593</v>
      </c>
      <c r="AU12" s="9">
        <v>7.3650000000000002</v>
      </c>
      <c r="AV12" s="9">
        <v>6.2279999999999998</v>
      </c>
      <c r="AW12" s="9">
        <v>0.99299999999999999</v>
      </c>
      <c r="AX12" s="9">
        <v>0.99299999999999999</v>
      </c>
      <c r="AY12" s="9">
        <v>0</v>
      </c>
      <c r="AZ12" s="9">
        <v>0.57599999999999996</v>
      </c>
      <c r="BA12" s="9">
        <v>0.57599999999999996</v>
      </c>
      <c r="BB12" s="9">
        <v>0</v>
      </c>
      <c r="BC12" s="9">
        <v>5.72</v>
      </c>
      <c r="BD12" s="9">
        <v>2.6349999999999998</v>
      </c>
      <c r="BE12" s="9">
        <v>3.085</v>
      </c>
      <c r="BF12" s="9">
        <v>5.72</v>
      </c>
      <c r="BG12" s="9">
        <v>2.6349999999999998</v>
      </c>
      <c r="BH12" s="9">
        <v>3.085</v>
      </c>
      <c r="BI12" s="9">
        <v>0</v>
      </c>
      <c r="BJ12" s="9">
        <v>0</v>
      </c>
      <c r="BK12" s="9">
        <v>0</v>
      </c>
      <c r="BL12" s="9">
        <v>138.208</v>
      </c>
      <c r="BM12" s="9">
        <v>68.557000000000002</v>
      </c>
      <c r="BN12" s="9">
        <v>69.650999999999996</v>
      </c>
      <c r="BO12" s="9">
        <v>100.027</v>
      </c>
      <c r="BP12" s="9">
        <v>56.947000000000003</v>
      </c>
      <c r="BQ12" s="9">
        <v>43.079000000000001</v>
      </c>
      <c r="BR12" s="9">
        <v>84.509</v>
      </c>
      <c r="BS12" s="9">
        <v>48.011000000000003</v>
      </c>
      <c r="BT12" s="9">
        <v>36.497999999999998</v>
      </c>
      <c r="BU12" s="9">
        <v>13.169</v>
      </c>
      <c r="BV12" s="9">
        <v>7.9260000000000002</v>
      </c>
      <c r="BW12" s="9">
        <v>5.2430000000000003</v>
      </c>
      <c r="BX12" s="9">
        <v>2.3479999999999999</v>
      </c>
      <c r="BY12" s="9">
        <v>1.01</v>
      </c>
      <c r="BZ12" s="9">
        <v>1.3380000000000001</v>
      </c>
      <c r="CA12" s="9">
        <v>38.180999999999997</v>
      </c>
      <c r="CB12" s="9">
        <v>11.609</v>
      </c>
      <c r="CC12" s="9">
        <v>26.571999999999999</v>
      </c>
      <c r="CD12" s="9">
        <v>35.61</v>
      </c>
      <c r="CE12" s="9">
        <v>10.837</v>
      </c>
      <c r="CF12" s="9">
        <v>24.773</v>
      </c>
      <c r="CG12" s="9">
        <v>2.5710000000000002</v>
      </c>
      <c r="CH12" s="9">
        <v>0.77200000000000002</v>
      </c>
      <c r="CI12" s="9">
        <v>1.7989999999999999</v>
      </c>
      <c r="CJ12" s="9">
        <v>117.985</v>
      </c>
      <c r="CK12" s="9">
        <v>60.073999999999998</v>
      </c>
      <c r="CL12" s="9">
        <v>57.911000000000001</v>
      </c>
      <c r="CM12" s="9">
        <v>85.263999999999996</v>
      </c>
      <c r="CN12" s="9">
        <v>49.941000000000003</v>
      </c>
      <c r="CO12" s="9">
        <v>35.323</v>
      </c>
      <c r="CP12" s="9">
        <v>72.721999999999994</v>
      </c>
      <c r="CQ12" s="9">
        <v>43.021000000000001</v>
      </c>
      <c r="CR12" s="9">
        <v>29.701000000000001</v>
      </c>
      <c r="CS12" s="9">
        <v>12.163</v>
      </c>
      <c r="CT12" s="9">
        <v>6.92</v>
      </c>
      <c r="CU12" s="9">
        <v>5.2430000000000003</v>
      </c>
      <c r="CV12" s="9">
        <v>0.379</v>
      </c>
      <c r="CW12" s="9">
        <v>0</v>
      </c>
      <c r="CX12" s="9">
        <v>0.379</v>
      </c>
      <c r="CY12" s="9">
        <v>32.720999999999997</v>
      </c>
      <c r="CZ12" s="9">
        <v>10.134</v>
      </c>
      <c r="DA12" s="9">
        <v>22.588000000000001</v>
      </c>
      <c r="DB12" s="9">
        <v>32.088000000000001</v>
      </c>
      <c r="DC12" s="9">
        <v>9.8170000000000002</v>
      </c>
      <c r="DD12" s="9">
        <v>22.271000000000001</v>
      </c>
      <c r="DE12" s="9">
        <v>0.63400000000000001</v>
      </c>
      <c r="DF12" s="9">
        <v>0.317</v>
      </c>
      <c r="DG12" s="9">
        <v>0.317</v>
      </c>
      <c r="DH12" s="9">
        <v>16.626999999999999</v>
      </c>
      <c r="DI12" s="9">
        <v>6.6079999999999997</v>
      </c>
      <c r="DJ12" s="9">
        <v>10.019</v>
      </c>
      <c r="DK12" s="9">
        <v>11.542</v>
      </c>
      <c r="DL12" s="9">
        <v>5.1319999999999997</v>
      </c>
      <c r="DM12" s="9">
        <v>6.41</v>
      </c>
      <c r="DN12" s="9">
        <v>8.5660000000000007</v>
      </c>
      <c r="DO12" s="9">
        <v>3.1150000000000002</v>
      </c>
      <c r="DP12" s="9">
        <v>5.4509999999999996</v>
      </c>
      <c r="DQ12" s="9">
        <v>1.0069999999999999</v>
      </c>
      <c r="DR12" s="9">
        <v>1.0069999999999999</v>
      </c>
      <c r="DS12" s="9">
        <v>0</v>
      </c>
      <c r="DT12" s="9">
        <v>1.97</v>
      </c>
      <c r="DU12" s="9">
        <v>1.01</v>
      </c>
      <c r="DV12" s="9">
        <v>0.95899999999999996</v>
      </c>
      <c r="DW12" s="9">
        <v>5.085</v>
      </c>
      <c r="DX12" s="9">
        <v>1.476</v>
      </c>
      <c r="DY12" s="9">
        <v>3.609</v>
      </c>
      <c r="DZ12" s="9">
        <v>3.1469999999999998</v>
      </c>
      <c r="EA12" s="9">
        <v>1.02</v>
      </c>
      <c r="EB12" s="9">
        <v>2.1269999999999998</v>
      </c>
      <c r="EC12" s="9">
        <v>1.9379999999999999</v>
      </c>
      <c r="ED12" s="9">
        <v>0.45600000000000002</v>
      </c>
      <c r="EE12" s="9">
        <v>1.482</v>
      </c>
      <c r="EF12" s="9">
        <v>3.5960000000000001</v>
      </c>
      <c r="EG12" s="9">
        <v>1.875</v>
      </c>
      <c r="EH12" s="9">
        <v>1.7210000000000001</v>
      </c>
      <c r="EI12" s="9">
        <v>3.2210000000000001</v>
      </c>
      <c r="EJ12" s="9">
        <v>1.875</v>
      </c>
      <c r="EK12" s="9">
        <v>1.3460000000000001</v>
      </c>
      <c r="EL12" s="9">
        <v>3.2210000000000001</v>
      </c>
      <c r="EM12" s="9">
        <v>1.875</v>
      </c>
      <c r="EN12" s="9">
        <v>1.3460000000000001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0.375</v>
      </c>
      <c r="EV12" s="9">
        <v>0</v>
      </c>
      <c r="EW12" s="9">
        <v>0.375</v>
      </c>
      <c r="EX12" s="9">
        <v>0.375</v>
      </c>
      <c r="EY12" s="9">
        <v>0</v>
      </c>
      <c r="EZ12" s="9">
        <v>0.375</v>
      </c>
      <c r="FA12" s="9">
        <v>0</v>
      </c>
      <c r="FB12" s="9">
        <v>0</v>
      </c>
      <c r="FC12" s="9">
        <v>0</v>
      </c>
      <c r="FD12" s="9">
        <v>115.849</v>
      </c>
      <c r="FE12" s="9">
        <v>57.298000000000002</v>
      </c>
      <c r="FF12" s="9">
        <v>58.551000000000002</v>
      </c>
      <c r="FG12" s="9">
        <v>90.081999999999994</v>
      </c>
      <c r="FH12" s="9">
        <v>51.941000000000003</v>
      </c>
      <c r="FI12" s="9">
        <v>38.142000000000003</v>
      </c>
      <c r="FJ12" s="9">
        <v>75.447999999999993</v>
      </c>
      <c r="FK12" s="9">
        <v>43.887</v>
      </c>
      <c r="FL12" s="9">
        <v>31.561</v>
      </c>
      <c r="FM12" s="9">
        <v>12.286</v>
      </c>
      <c r="FN12" s="9">
        <v>7.0430000000000001</v>
      </c>
      <c r="FO12" s="9">
        <v>5.2430000000000003</v>
      </c>
      <c r="FP12" s="9">
        <v>2.3479999999999999</v>
      </c>
      <c r="FQ12" s="9">
        <v>1.01</v>
      </c>
      <c r="FR12" s="9">
        <v>1.3380000000000001</v>
      </c>
      <c r="FS12" s="9">
        <v>25.766999999999999</v>
      </c>
      <c r="FT12" s="9">
        <v>5.3570000000000002</v>
      </c>
      <c r="FU12" s="9">
        <v>20.41</v>
      </c>
      <c r="FV12" s="9">
        <v>23.512</v>
      </c>
      <c r="FW12" s="9">
        <v>4.9009999999999998</v>
      </c>
      <c r="FX12" s="9">
        <v>18.611000000000001</v>
      </c>
      <c r="FY12" s="9">
        <v>2.2549999999999999</v>
      </c>
      <c r="FZ12" s="9">
        <v>0.45600000000000002</v>
      </c>
      <c r="GA12" s="9">
        <v>1.7989999999999999</v>
      </c>
      <c r="GB12" s="9">
        <v>15.486000000000001</v>
      </c>
      <c r="GC12" s="9">
        <v>5.6340000000000003</v>
      </c>
      <c r="GD12" s="9">
        <v>9.8520000000000003</v>
      </c>
      <c r="GE12" s="9">
        <v>9.65</v>
      </c>
      <c r="GF12" s="9">
        <v>3.8780000000000001</v>
      </c>
      <c r="GG12" s="9">
        <v>5.7720000000000002</v>
      </c>
      <c r="GH12" s="9">
        <v>6.2949999999999999</v>
      </c>
      <c r="GI12" s="9">
        <v>1.861</v>
      </c>
      <c r="GJ12" s="9">
        <v>4.4340000000000002</v>
      </c>
      <c r="GK12" s="9">
        <v>1.0069999999999999</v>
      </c>
      <c r="GL12" s="9">
        <v>1.0069999999999999</v>
      </c>
      <c r="GM12" s="9">
        <v>0</v>
      </c>
      <c r="GN12" s="9">
        <v>2.3479999999999999</v>
      </c>
      <c r="GO12" s="9">
        <v>1.01</v>
      </c>
      <c r="GP12" s="9">
        <v>1.3380000000000001</v>
      </c>
      <c r="GQ12" s="9">
        <v>5.8369999999999997</v>
      </c>
      <c r="GR12" s="9">
        <v>1.756</v>
      </c>
      <c r="GS12" s="9">
        <v>4.08</v>
      </c>
      <c r="GT12" s="9">
        <v>3.5819999999999999</v>
      </c>
      <c r="GU12" s="9">
        <v>1.3009999999999999</v>
      </c>
      <c r="GV12" s="9">
        <v>2.2810000000000001</v>
      </c>
      <c r="GW12" s="9">
        <v>2.2549999999999999</v>
      </c>
      <c r="GX12" s="9">
        <v>0.45600000000000002</v>
      </c>
      <c r="GY12" s="9">
        <v>1.7989999999999999</v>
      </c>
      <c r="GZ12" s="9">
        <v>73.676000000000002</v>
      </c>
      <c r="HA12" s="9">
        <v>41.564999999999998</v>
      </c>
      <c r="HB12" s="9">
        <v>32.110999999999997</v>
      </c>
      <c r="HC12" s="9">
        <v>60.121000000000002</v>
      </c>
      <c r="HD12" s="9">
        <v>38.808999999999997</v>
      </c>
      <c r="HE12" s="9">
        <v>21.312999999999999</v>
      </c>
      <c r="HF12" s="9">
        <v>51.712000000000003</v>
      </c>
      <c r="HG12" s="9">
        <v>34.124000000000002</v>
      </c>
      <c r="HH12" s="9">
        <v>17.588000000000001</v>
      </c>
      <c r="HI12" s="9">
        <v>8.41</v>
      </c>
      <c r="HJ12" s="9">
        <v>4.6849999999999996</v>
      </c>
      <c r="HK12" s="9">
        <v>3.7250000000000001</v>
      </c>
      <c r="HL12" s="9">
        <v>13.555</v>
      </c>
      <c r="HM12" s="9">
        <v>2.7559999999999998</v>
      </c>
      <c r="HN12" s="9">
        <v>10.798</v>
      </c>
      <c r="HO12" s="9">
        <v>13.555</v>
      </c>
      <c r="HP12" s="9">
        <v>2.7559999999999998</v>
      </c>
      <c r="HQ12" s="9">
        <v>10.798</v>
      </c>
      <c r="HR12" s="9">
        <v>26.686</v>
      </c>
      <c r="HS12" s="9">
        <v>10.098000000000001</v>
      </c>
      <c r="HT12" s="9">
        <v>16.588000000000001</v>
      </c>
      <c r="HU12" s="9">
        <v>20.311</v>
      </c>
      <c r="HV12" s="9">
        <v>9.2539999999999996</v>
      </c>
      <c r="HW12" s="9">
        <v>11.057</v>
      </c>
      <c r="HX12" s="9">
        <v>17.442</v>
      </c>
      <c r="HY12" s="9">
        <v>7.9029999999999996</v>
      </c>
      <c r="HZ12" s="9">
        <v>9.5389999999999997</v>
      </c>
      <c r="IA12" s="9">
        <v>2.87</v>
      </c>
      <c r="IB12" s="9">
        <v>1.3520000000000001</v>
      </c>
      <c r="IC12" s="9">
        <v>1.518</v>
      </c>
      <c r="ID12" s="9">
        <v>6.375</v>
      </c>
      <c r="IE12" s="9">
        <v>0.84399999999999997</v>
      </c>
      <c r="IF12" s="9">
        <v>5.5309999999999997</v>
      </c>
      <c r="IG12" s="9">
        <v>6.375</v>
      </c>
      <c r="IH12" s="9">
        <v>0.84399999999999997</v>
      </c>
      <c r="II12" s="9">
        <v>5.5309999999999997</v>
      </c>
      <c r="IJ12" s="9">
        <v>22.359000000000002</v>
      </c>
      <c r="IK12" s="9">
        <v>11.259</v>
      </c>
      <c r="IL12" s="9">
        <v>11.1</v>
      </c>
      <c r="IM12" s="9">
        <v>9.9440000000000008</v>
      </c>
      <c r="IN12" s="9">
        <v>5.0069999999999997</v>
      </c>
      <c r="IO12" s="9">
        <v>4.9379999999999997</v>
      </c>
      <c r="IP12" s="9">
        <v>9.0609999999999999</v>
      </c>
      <c r="IQ12" s="9">
        <v>4.1230000000000002</v>
      </c>
    </row>
    <row r="13" spans="1:251">
      <c r="A13" s="10">
        <v>42767</v>
      </c>
      <c r="B13" s="9">
        <v>1.224</v>
      </c>
      <c r="C13" s="9">
        <v>0</v>
      </c>
      <c r="D13" s="9">
        <v>0</v>
      </c>
      <c r="E13" s="9">
        <v>0</v>
      </c>
      <c r="F13" s="9">
        <v>0</v>
      </c>
      <c r="G13" s="9">
        <v>4.1529999999999996</v>
      </c>
      <c r="H13" s="9">
        <v>1.952</v>
      </c>
      <c r="I13" s="9">
        <v>2.2010000000000001</v>
      </c>
      <c r="J13" s="9">
        <v>4.1529999999999996</v>
      </c>
      <c r="K13" s="9">
        <v>1.952</v>
      </c>
      <c r="L13" s="9">
        <v>2.2010000000000001</v>
      </c>
      <c r="M13" s="9">
        <v>0</v>
      </c>
      <c r="N13" s="9">
        <v>0</v>
      </c>
      <c r="O13" s="9">
        <v>0</v>
      </c>
      <c r="P13" s="9">
        <v>16.053999999999998</v>
      </c>
      <c r="Q13" s="9">
        <v>6.2759999999999998</v>
      </c>
      <c r="R13" s="9">
        <v>9.7780000000000005</v>
      </c>
      <c r="S13" s="9">
        <v>11.957000000000001</v>
      </c>
      <c r="T13" s="9">
        <v>4.51</v>
      </c>
      <c r="U13" s="9">
        <v>7.4470000000000001</v>
      </c>
      <c r="V13" s="9">
        <v>11.414</v>
      </c>
      <c r="W13" s="9">
        <v>4.51</v>
      </c>
      <c r="X13" s="9">
        <v>6.9029999999999996</v>
      </c>
      <c r="Y13" s="9">
        <v>0.54400000000000004</v>
      </c>
      <c r="Z13" s="9">
        <v>0</v>
      </c>
      <c r="AA13" s="9">
        <v>0.54400000000000004</v>
      </c>
      <c r="AB13" s="9">
        <v>0</v>
      </c>
      <c r="AC13" s="9">
        <v>0</v>
      </c>
      <c r="AD13" s="9">
        <v>0</v>
      </c>
      <c r="AE13" s="9">
        <v>4.0970000000000004</v>
      </c>
      <c r="AF13" s="9">
        <v>1.766</v>
      </c>
      <c r="AG13" s="9">
        <v>2.331</v>
      </c>
      <c r="AH13" s="9">
        <v>4.0970000000000004</v>
      </c>
      <c r="AI13" s="9">
        <v>1.766</v>
      </c>
      <c r="AJ13" s="9">
        <v>2.331</v>
      </c>
      <c r="AK13" s="9">
        <v>0</v>
      </c>
      <c r="AL13" s="9">
        <v>0</v>
      </c>
      <c r="AM13" s="9">
        <v>0</v>
      </c>
      <c r="AN13" s="9">
        <v>26.449000000000002</v>
      </c>
      <c r="AO13" s="9">
        <v>14.058999999999999</v>
      </c>
      <c r="AP13" s="9">
        <v>12.388999999999999</v>
      </c>
      <c r="AQ13" s="9">
        <v>18.925999999999998</v>
      </c>
      <c r="AR13" s="9">
        <v>11.436999999999999</v>
      </c>
      <c r="AS13" s="9">
        <v>7.4880000000000004</v>
      </c>
      <c r="AT13" s="9">
        <v>17.623999999999999</v>
      </c>
      <c r="AU13" s="9">
        <v>10.83</v>
      </c>
      <c r="AV13" s="9">
        <v>6.7939999999999996</v>
      </c>
      <c r="AW13" s="9">
        <v>1.302</v>
      </c>
      <c r="AX13" s="9">
        <v>0.60699999999999998</v>
      </c>
      <c r="AY13" s="9">
        <v>0.69399999999999995</v>
      </c>
      <c r="AZ13" s="9">
        <v>0</v>
      </c>
      <c r="BA13" s="9">
        <v>0</v>
      </c>
      <c r="BB13" s="9">
        <v>0</v>
      </c>
      <c r="BC13" s="9">
        <v>7.5229999999999997</v>
      </c>
      <c r="BD13" s="9">
        <v>2.6219999999999999</v>
      </c>
      <c r="BE13" s="9">
        <v>4.9009999999999998</v>
      </c>
      <c r="BF13" s="9">
        <v>7.5229999999999997</v>
      </c>
      <c r="BG13" s="9">
        <v>2.6219999999999999</v>
      </c>
      <c r="BH13" s="9">
        <v>4.9009999999999998</v>
      </c>
      <c r="BI13" s="9">
        <v>0</v>
      </c>
      <c r="BJ13" s="9">
        <v>0</v>
      </c>
      <c r="BK13" s="9">
        <v>0</v>
      </c>
      <c r="BL13" s="9">
        <v>169.155</v>
      </c>
      <c r="BM13" s="9">
        <v>91.912999999999997</v>
      </c>
      <c r="BN13" s="9">
        <v>77.242000000000004</v>
      </c>
      <c r="BO13" s="9">
        <v>120.11</v>
      </c>
      <c r="BP13" s="9">
        <v>68.474000000000004</v>
      </c>
      <c r="BQ13" s="9">
        <v>51.636000000000003</v>
      </c>
      <c r="BR13" s="9">
        <v>104.599</v>
      </c>
      <c r="BS13" s="9">
        <v>59.457000000000001</v>
      </c>
      <c r="BT13" s="9">
        <v>45.142000000000003</v>
      </c>
      <c r="BU13" s="9">
        <v>13.416</v>
      </c>
      <c r="BV13" s="9">
        <v>7.5490000000000004</v>
      </c>
      <c r="BW13" s="9">
        <v>5.867</v>
      </c>
      <c r="BX13" s="9">
        <v>2.0939999999999999</v>
      </c>
      <c r="BY13" s="9">
        <v>1.4670000000000001</v>
      </c>
      <c r="BZ13" s="9">
        <v>0.627</v>
      </c>
      <c r="CA13" s="9">
        <v>49.045999999999999</v>
      </c>
      <c r="CB13" s="9">
        <v>23.44</v>
      </c>
      <c r="CC13" s="9">
        <v>25.606000000000002</v>
      </c>
      <c r="CD13" s="9">
        <v>44.01</v>
      </c>
      <c r="CE13" s="9">
        <v>20.584</v>
      </c>
      <c r="CF13" s="9">
        <v>23.425999999999998</v>
      </c>
      <c r="CG13" s="9">
        <v>5.0359999999999996</v>
      </c>
      <c r="CH13" s="9">
        <v>2.8559999999999999</v>
      </c>
      <c r="CI13" s="9">
        <v>2.1800000000000002</v>
      </c>
      <c r="CJ13" s="9">
        <v>143.291</v>
      </c>
      <c r="CK13" s="9">
        <v>77.793000000000006</v>
      </c>
      <c r="CL13" s="9">
        <v>65.498000000000005</v>
      </c>
      <c r="CM13" s="9">
        <v>101.062</v>
      </c>
      <c r="CN13" s="9">
        <v>56.899000000000001</v>
      </c>
      <c r="CO13" s="9">
        <v>44.164000000000001</v>
      </c>
      <c r="CP13" s="9">
        <v>88.287000000000006</v>
      </c>
      <c r="CQ13" s="9">
        <v>49.774000000000001</v>
      </c>
      <c r="CR13" s="9">
        <v>38.514000000000003</v>
      </c>
      <c r="CS13" s="9">
        <v>12.148</v>
      </c>
      <c r="CT13" s="9">
        <v>7.125</v>
      </c>
      <c r="CU13" s="9">
        <v>5.0229999999999997</v>
      </c>
      <c r="CV13" s="9">
        <v>0.627</v>
      </c>
      <c r="CW13" s="9">
        <v>0</v>
      </c>
      <c r="CX13" s="9">
        <v>0.627</v>
      </c>
      <c r="CY13" s="9">
        <v>42.228999999999999</v>
      </c>
      <c r="CZ13" s="9">
        <v>20.893999999999998</v>
      </c>
      <c r="DA13" s="9">
        <v>21.335000000000001</v>
      </c>
      <c r="DB13" s="9">
        <v>39.195</v>
      </c>
      <c r="DC13" s="9">
        <v>19.128</v>
      </c>
      <c r="DD13" s="9">
        <v>20.067</v>
      </c>
      <c r="DE13" s="9">
        <v>3.0339999999999998</v>
      </c>
      <c r="DF13" s="9">
        <v>1.766</v>
      </c>
      <c r="DG13" s="9">
        <v>1.268</v>
      </c>
      <c r="DH13" s="9">
        <v>20.725999999999999</v>
      </c>
      <c r="DI13" s="9">
        <v>11.25</v>
      </c>
      <c r="DJ13" s="9">
        <v>9.4760000000000009</v>
      </c>
      <c r="DK13" s="9">
        <v>14.971</v>
      </c>
      <c r="DL13" s="9">
        <v>8.7040000000000006</v>
      </c>
      <c r="DM13" s="9">
        <v>6.266</v>
      </c>
      <c r="DN13" s="9">
        <v>12.579000000000001</v>
      </c>
      <c r="DO13" s="9">
        <v>6.8129999999999997</v>
      </c>
      <c r="DP13" s="9">
        <v>5.766</v>
      </c>
      <c r="DQ13" s="9">
        <v>0.92500000000000004</v>
      </c>
      <c r="DR13" s="9">
        <v>0.42399999999999999</v>
      </c>
      <c r="DS13" s="9">
        <v>0.5</v>
      </c>
      <c r="DT13" s="9">
        <v>1.4670000000000001</v>
      </c>
      <c r="DU13" s="9">
        <v>1.4670000000000001</v>
      </c>
      <c r="DV13" s="9">
        <v>0</v>
      </c>
      <c r="DW13" s="9">
        <v>5.7549999999999999</v>
      </c>
      <c r="DX13" s="9">
        <v>2.5459999999999998</v>
      </c>
      <c r="DY13" s="9">
        <v>3.21</v>
      </c>
      <c r="DZ13" s="9">
        <v>3.754</v>
      </c>
      <c r="EA13" s="9">
        <v>1.456</v>
      </c>
      <c r="EB13" s="9">
        <v>2.2970000000000002</v>
      </c>
      <c r="EC13" s="9">
        <v>2.0019999999999998</v>
      </c>
      <c r="ED13" s="9">
        <v>1.089</v>
      </c>
      <c r="EE13" s="9">
        <v>0.91200000000000003</v>
      </c>
      <c r="EF13" s="9">
        <v>5.1379999999999999</v>
      </c>
      <c r="EG13" s="9">
        <v>2.871</v>
      </c>
      <c r="EH13" s="9">
        <v>2.2679999999999998</v>
      </c>
      <c r="EI13" s="9">
        <v>4.077</v>
      </c>
      <c r="EJ13" s="9">
        <v>2.871</v>
      </c>
      <c r="EK13" s="9">
        <v>1.206</v>
      </c>
      <c r="EL13" s="9">
        <v>3.7330000000000001</v>
      </c>
      <c r="EM13" s="9">
        <v>2.871</v>
      </c>
      <c r="EN13" s="9">
        <v>0.86199999999999999</v>
      </c>
      <c r="EO13" s="9">
        <v>0.34399999999999997</v>
      </c>
      <c r="EP13" s="9">
        <v>0</v>
      </c>
      <c r="EQ13" s="9">
        <v>0.34399999999999997</v>
      </c>
      <c r="ER13" s="9">
        <v>0</v>
      </c>
      <c r="ES13" s="9">
        <v>0</v>
      </c>
      <c r="ET13" s="9">
        <v>0</v>
      </c>
      <c r="EU13" s="9">
        <v>1.0609999999999999</v>
      </c>
      <c r="EV13" s="9">
        <v>0</v>
      </c>
      <c r="EW13" s="9">
        <v>1.0609999999999999</v>
      </c>
      <c r="EX13" s="9">
        <v>1.0609999999999999</v>
      </c>
      <c r="EY13" s="9">
        <v>0</v>
      </c>
      <c r="EZ13" s="9">
        <v>1.0609999999999999</v>
      </c>
      <c r="FA13" s="9">
        <v>0</v>
      </c>
      <c r="FB13" s="9">
        <v>0</v>
      </c>
      <c r="FC13" s="9">
        <v>0</v>
      </c>
      <c r="FD13" s="9">
        <v>141.04900000000001</v>
      </c>
      <c r="FE13" s="9">
        <v>72.576999999999998</v>
      </c>
      <c r="FF13" s="9">
        <v>68.471999999999994</v>
      </c>
      <c r="FG13" s="9">
        <v>107.01300000000001</v>
      </c>
      <c r="FH13" s="9">
        <v>59.243000000000002</v>
      </c>
      <c r="FI13" s="9">
        <v>47.77</v>
      </c>
      <c r="FJ13" s="9">
        <v>94.320999999999998</v>
      </c>
      <c r="FK13" s="9">
        <v>52.62</v>
      </c>
      <c r="FL13" s="9">
        <v>41.701000000000001</v>
      </c>
      <c r="FM13" s="9">
        <v>10.598000000000001</v>
      </c>
      <c r="FN13" s="9">
        <v>5.1559999999999997</v>
      </c>
      <c r="FO13" s="9">
        <v>5.4420000000000002</v>
      </c>
      <c r="FP13" s="9">
        <v>2.0939999999999999</v>
      </c>
      <c r="FQ13" s="9">
        <v>1.4670000000000001</v>
      </c>
      <c r="FR13" s="9">
        <v>0.627</v>
      </c>
      <c r="FS13" s="9">
        <v>34.036000000000001</v>
      </c>
      <c r="FT13" s="9">
        <v>13.334</v>
      </c>
      <c r="FU13" s="9">
        <v>20.702000000000002</v>
      </c>
      <c r="FV13" s="9">
        <v>29.327999999999999</v>
      </c>
      <c r="FW13" s="9">
        <v>10.478</v>
      </c>
      <c r="FX13" s="9">
        <v>18.850000000000001</v>
      </c>
      <c r="FY13" s="9">
        <v>4.7080000000000002</v>
      </c>
      <c r="FZ13" s="9">
        <v>2.8559999999999999</v>
      </c>
      <c r="GA13" s="9">
        <v>1.8520000000000001</v>
      </c>
      <c r="GB13" s="9">
        <v>21.292999999999999</v>
      </c>
      <c r="GC13" s="9">
        <v>12.198</v>
      </c>
      <c r="GD13" s="9">
        <v>9.0939999999999994</v>
      </c>
      <c r="GE13" s="9">
        <v>14.742000000000001</v>
      </c>
      <c r="GF13" s="9">
        <v>9.343</v>
      </c>
      <c r="GG13" s="9">
        <v>5.4</v>
      </c>
      <c r="GH13" s="9">
        <v>11.38</v>
      </c>
      <c r="GI13" s="9">
        <v>7.4509999999999996</v>
      </c>
      <c r="GJ13" s="9">
        <v>3.9289999999999998</v>
      </c>
      <c r="GK13" s="9">
        <v>1.268</v>
      </c>
      <c r="GL13" s="9">
        <v>0.42399999999999999</v>
      </c>
      <c r="GM13" s="9">
        <v>0.84399999999999997</v>
      </c>
      <c r="GN13" s="9">
        <v>2.0939999999999999</v>
      </c>
      <c r="GO13" s="9">
        <v>1.4670000000000001</v>
      </c>
      <c r="GP13" s="9">
        <v>0.627</v>
      </c>
      <c r="GQ13" s="9">
        <v>6.55</v>
      </c>
      <c r="GR13" s="9">
        <v>2.8559999999999999</v>
      </c>
      <c r="GS13" s="9">
        <v>3.6949999999999998</v>
      </c>
      <c r="GT13" s="9">
        <v>1.8420000000000001</v>
      </c>
      <c r="GU13" s="9">
        <v>0</v>
      </c>
      <c r="GV13" s="9">
        <v>1.8420000000000001</v>
      </c>
      <c r="GW13" s="9">
        <v>4.7080000000000002</v>
      </c>
      <c r="GX13" s="9">
        <v>2.8559999999999999</v>
      </c>
      <c r="GY13" s="9">
        <v>1.8520000000000001</v>
      </c>
      <c r="GZ13" s="9">
        <v>88.391000000000005</v>
      </c>
      <c r="HA13" s="9">
        <v>48.078000000000003</v>
      </c>
      <c r="HB13" s="9">
        <v>40.313000000000002</v>
      </c>
      <c r="HC13" s="9">
        <v>69.356999999999999</v>
      </c>
      <c r="HD13" s="9">
        <v>38.694000000000003</v>
      </c>
      <c r="HE13" s="9">
        <v>30.663</v>
      </c>
      <c r="HF13" s="9">
        <v>62.107999999999997</v>
      </c>
      <c r="HG13" s="9">
        <v>34.753999999999998</v>
      </c>
      <c r="HH13" s="9">
        <v>27.353999999999999</v>
      </c>
      <c r="HI13" s="9">
        <v>7.2489999999999997</v>
      </c>
      <c r="HJ13" s="9">
        <v>3.94</v>
      </c>
      <c r="HK13" s="9">
        <v>3.3090000000000002</v>
      </c>
      <c r="HL13" s="9">
        <v>19.033999999999999</v>
      </c>
      <c r="HM13" s="9">
        <v>9.3840000000000003</v>
      </c>
      <c r="HN13" s="9">
        <v>9.65</v>
      </c>
      <c r="HO13" s="9">
        <v>19.033999999999999</v>
      </c>
      <c r="HP13" s="9">
        <v>9.3840000000000003</v>
      </c>
      <c r="HQ13" s="9">
        <v>9.65</v>
      </c>
      <c r="HR13" s="9">
        <v>31.364999999999998</v>
      </c>
      <c r="HS13" s="9">
        <v>12.301</v>
      </c>
      <c r="HT13" s="9">
        <v>19.065000000000001</v>
      </c>
      <c r="HU13" s="9">
        <v>22.914000000000001</v>
      </c>
      <c r="HV13" s="9">
        <v>11.207000000000001</v>
      </c>
      <c r="HW13" s="9">
        <v>11.707000000000001</v>
      </c>
      <c r="HX13" s="9">
        <v>20.832999999999998</v>
      </c>
      <c r="HY13" s="9">
        <v>10.414999999999999</v>
      </c>
      <c r="HZ13" s="9">
        <v>10.417999999999999</v>
      </c>
      <c r="IA13" s="9">
        <v>2.08</v>
      </c>
      <c r="IB13" s="9">
        <v>0.79200000000000004</v>
      </c>
      <c r="IC13" s="9">
        <v>1.288</v>
      </c>
      <c r="ID13" s="9">
        <v>8.452</v>
      </c>
      <c r="IE13" s="9">
        <v>1.0940000000000001</v>
      </c>
      <c r="IF13" s="9">
        <v>7.3579999999999997</v>
      </c>
      <c r="IG13" s="9">
        <v>8.452</v>
      </c>
      <c r="IH13" s="9">
        <v>1.0940000000000001</v>
      </c>
      <c r="II13" s="9">
        <v>7.3579999999999997</v>
      </c>
      <c r="IJ13" s="9">
        <v>28.106000000000002</v>
      </c>
      <c r="IK13" s="9">
        <v>19.335999999999999</v>
      </c>
      <c r="IL13" s="9">
        <v>8.77</v>
      </c>
      <c r="IM13" s="9">
        <v>13.097</v>
      </c>
      <c r="IN13" s="9">
        <v>9.23</v>
      </c>
      <c r="IO13" s="9">
        <v>3.8660000000000001</v>
      </c>
      <c r="IP13" s="9">
        <v>10.278</v>
      </c>
      <c r="IQ13" s="9">
        <v>6.8369999999999997</v>
      </c>
    </row>
    <row r="14" spans="1:251">
      <c r="A14" s="10">
        <v>43132</v>
      </c>
      <c r="B14" s="9">
        <v>0.46700000000000003</v>
      </c>
      <c r="C14" s="9">
        <v>0.53700000000000003</v>
      </c>
      <c r="D14" s="9">
        <v>0</v>
      </c>
      <c r="E14" s="9">
        <v>0</v>
      </c>
      <c r="F14" s="9">
        <v>0</v>
      </c>
      <c r="G14" s="9">
        <v>8.8659999999999997</v>
      </c>
      <c r="H14" s="9">
        <v>4.9039999999999999</v>
      </c>
      <c r="I14" s="9">
        <v>3.9620000000000002</v>
      </c>
      <c r="J14" s="9">
        <v>7.7990000000000004</v>
      </c>
      <c r="K14" s="9">
        <v>4.3579999999999997</v>
      </c>
      <c r="L14" s="9">
        <v>3.4409999999999998</v>
      </c>
      <c r="M14" s="9">
        <v>1.0669999999999999</v>
      </c>
      <c r="N14" s="9">
        <v>0.54600000000000004</v>
      </c>
      <c r="O14" s="9">
        <v>0.52100000000000002</v>
      </c>
      <c r="P14" s="9">
        <v>21.096</v>
      </c>
      <c r="Q14" s="9">
        <v>12.417</v>
      </c>
      <c r="R14" s="9">
        <v>8.68</v>
      </c>
      <c r="S14" s="9">
        <v>16.454000000000001</v>
      </c>
      <c r="T14" s="9">
        <v>10.193</v>
      </c>
      <c r="U14" s="9">
        <v>6.2610000000000001</v>
      </c>
      <c r="V14" s="9">
        <v>14.847</v>
      </c>
      <c r="W14" s="9">
        <v>9.173</v>
      </c>
      <c r="X14" s="9">
        <v>5.6740000000000004</v>
      </c>
      <c r="Y14" s="9">
        <v>1.607</v>
      </c>
      <c r="Z14" s="9">
        <v>1.02</v>
      </c>
      <c r="AA14" s="9">
        <v>0.58699999999999997</v>
      </c>
      <c r="AB14" s="9">
        <v>0</v>
      </c>
      <c r="AC14" s="9">
        <v>0</v>
      </c>
      <c r="AD14" s="9">
        <v>0</v>
      </c>
      <c r="AE14" s="9">
        <v>4.6420000000000003</v>
      </c>
      <c r="AF14" s="9">
        <v>2.2240000000000002</v>
      </c>
      <c r="AG14" s="9">
        <v>2.4180000000000001</v>
      </c>
      <c r="AH14" s="9">
        <v>4.6420000000000003</v>
      </c>
      <c r="AI14" s="9">
        <v>2.2240000000000002</v>
      </c>
      <c r="AJ14" s="9">
        <v>2.4180000000000001</v>
      </c>
      <c r="AK14" s="9">
        <v>0</v>
      </c>
      <c r="AL14" s="9">
        <v>0</v>
      </c>
      <c r="AM14" s="9">
        <v>0</v>
      </c>
      <c r="AN14" s="9">
        <v>20.66</v>
      </c>
      <c r="AO14" s="9">
        <v>9.6709999999999994</v>
      </c>
      <c r="AP14" s="9">
        <v>10.989000000000001</v>
      </c>
      <c r="AQ14" s="9">
        <v>15.590999999999999</v>
      </c>
      <c r="AR14" s="9">
        <v>6.569</v>
      </c>
      <c r="AS14" s="9">
        <v>9.0220000000000002</v>
      </c>
      <c r="AT14" s="9">
        <v>15.076000000000001</v>
      </c>
      <c r="AU14" s="9">
        <v>6.0540000000000003</v>
      </c>
      <c r="AV14" s="9">
        <v>9.0220000000000002</v>
      </c>
      <c r="AW14" s="9">
        <v>0.51500000000000001</v>
      </c>
      <c r="AX14" s="9">
        <v>0.51500000000000001</v>
      </c>
      <c r="AY14" s="9">
        <v>0</v>
      </c>
      <c r="AZ14" s="9">
        <v>0</v>
      </c>
      <c r="BA14" s="9">
        <v>0</v>
      </c>
      <c r="BB14" s="9">
        <v>0</v>
      </c>
      <c r="BC14" s="9">
        <v>5.069</v>
      </c>
      <c r="BD14" s="9">
        <v>3.1019999999999999</v>
      </c>
      <c r="BE14" s="9">
        <v>1.9670000000000001</v>
      </c>
      <c r="BF14" s="9">
        <v>4.5380000000000003</v>
      </c>
      <c r="BG14" s="9">
        <v>2.5710000000000002</v>
      </c>
      <c r="BH14" s="9">
        <v>1.9670000000000001</v>
      </c>
      <c r="BI14" s="9">
        <v>0.53100000000000003</v>
      </c>
      <c r="BJ14" s="9">
        <v>0.53100000000000003</v>
      </c>
      <c r="BK14" s="9">
        <v>0</v>
      </c>
      <c r="BL14" s="9">
        <v>165.232</v>
      </c>
      <c r="BM14" s="9">
        <v>84.614999999999995</v>
      </c>
      <c r="BN14" s="9">
        <v>80.616</v>
      </c>
      <c r="BO14" s="9">
        <v>122.416</v>
      </c>
      <c r="BP14" s="9">
        <v>69.707999999999998</v>
      </c>
      <c r="BQ14" s="9">
        <v>52.707999999999998</v>
      </c>
      <c r="BR14" s="9">
        <v>106.01900000000001</v>
      </c>
      <c r="BS14" s="9">
        <v>59.226999999999997</v>
      </c>
      <c r="BT14" s="9">
        <v>46.792000000000002</v>
      </c>
      <c r="BU14" s="9">
        <v>14.115</v>
      </c>
      <c r="BV14" s="9">
        <v>9.0920000000000005</v>
      </c>
      <c r="BW14" s="9">
        <v>5.0229999999999997</v>
      </c>
      <c r="BX14" s="9">
        <v>2.2810000000000001</v>
      </c>
      <c r="BY14" s="9">
        <v>1.3879999999999999</v>
      </c>
      <c r="BZ14" s="9">
        <v>0.89300000000000002</v>
      </c>
      <c r="CA14" s="9">
        <v>42.816000000000003</v>
      </c>
      <c r="CB14" s="9">
        <v>14.907999999999999</v>
      </c>
      <c r="CC14" s="9">
        <v>27.908000000000001</v>
      </c>
      <c r="CD14" s="9">
        <v>39.529000000000003</v>
      </c>
      <c r="CE14" s="9">
        <v>12.776999999999999</v>
      </c>
      <c r="CF14" s="9">
        <v>26.751000000000001</v>
      </c>
      <c r="CG14" s="9">
        <v>3.2869999999999999</v>
      </c>
      <c r="CH14" s="9">
        <v>2.13</v>
      </c>
      <c r="CI14" s="9">
        <v>1.157</v>
      </c>
      <c r="CJ14" s="9">
        <v>142.95099999999999</v>
      </c>
      <c r="CK14" s="9">
        <v>72.155000000000001</v>
      </c>
      <c r="CL14" s="9">
        <v>70.796000000000006</v>
      </c>
      <c r="CM14" s="9">
        <v>107.68300000000001</v>
      </c>
      <c r="CN14" s="9">
        <v>60.927</v>
      </c>
      <c r="CO14" s="9">
        <v>46.756999999999998</v>
      </c>
      <c r="CP14" s="9">
        <v>95.21</v>
      </c>
      <c r="CQ14" s="9">
        <v>52.646999999999998</v>
      </c>
      <c r="CR14" s="9">
        <v>42.563000000000002</v>
      </c>
      <c r="CS14" s="9">
        <v>12.036</v>
      </c>
      <c r="CT14" s="9">
        <v>7.8419999999999996</v>
      </c>
      <c r="CU14" s="9">
        <v>4.194</v>
      </c>
      <c r="CV14" s="9">
        <v>0.438</v>
      </c>
      <c r="CW14" s="9">
        <v>0.438</v>
      </c>
      <c r="CX14" s="9">
        <v>0</v>
      </c>
      <c r="CY14" s="9">
        <v>35.268000000000001</v>
      </c>
      <c r="CZ14" s="9">
        <v>11.228999999999999</v>
      </c>
      <c r="DA14" s="9">
        <v>24.039000000000001</v>
      </c>
      <c r="DB14" s="9">
        <v>34.075000000000003</v>
      </c>
      <c r="DC14" s="9">
        <v>10.436</v>
      </c>
      <c r="DD14" s="9">
        <v>23.638999999999999</v>
      </c>
      <c r="DE14" s="9">
        <v>1.1919999999999999</v>
      </c>
      <c r="DF14" s="9">
        <v>0.79300000000000004</v>
      </c>
      <c r="DG14" s="9">
        <v>0.4</v>
      </c>
      <c r="DH14" s="9">
        <v>18.73</v>
      </c>
      <c r="DI14" s="9">
        <v>9.6349999999999998</v>
      </c>
      <c r="DJ14" s="9">
        <v>9.0960000000000001</v>
      </c>
      <c r="DK14" s="9">
        <v>12.688000000000001</v>
      </c>
      <c r="DL14" s="9">
        <v>7.4619999999999997</v>
      </c>
      <c r="DM14" s="9">
        <v>5.226</v>
      </c>
      <c r="DN14" s="9">
        <v>8.7650000000000006</v>
      </c>
      <c r="DO14" s="9">
        <v>5.2610000000000001</v>
      </c>
      <c r="DP14" s="9">
        <v>3.504</v>
      </c>
      <c r="DQ14" s="9">
        <v>2.08</v>
      </c>
      <c r="DR14" s="9">
        <v>1.25</v>
      </c>
      <c r="DS14" s="9">
        <v>0.82899999999999996</v>
      </c>
      <c r="DT14" s="9">
        <v>1.8440000000000001</v>
      </c>
      <c r="DU14" s="9">
        <v>0.95099999999999996</v>
      </c>
      <c r="DV14" s="9">
        <v>0.89300000000000002</v>
      </c>
      <c r="DW14" s="9">
        <v>6.0419999999999998</v>
      </c>
      <c r="DX14" s="9">
        <v>2.173</v>
      </c>
      <c r="DY14" s="9">
        <v>3.8690000000000002</v>
      </c>
      <c r="DZ14" s="9">
        <v>4.3760000000000003</v>
      </c>
      <c r="EA14" s="9">
        <v>1.264</v>
      </c>
      <c r="EB14" s="9">
        <v>3.1120000000000001</v>
      </c>
      <c r="EC14" s="9">
        <v>1.6659999999999999</v>
      </c>
      <c r="ED14" s="9">
        <v>0.90900000000000003</v>
      </c>
      <c r="EE14" s="9">
        <v>0.75700000000000001</v>
      </c>
      <c r="EF14" s="9">
        <v>3.5510000000000002</v>
      </c>
      <c r="EG14" s="9">
        <v>2.8250000000000002</v>
      </c>
      <c r="EH14" s="9">
        <v>0.72499999999999998</v>
      </c>
      <c r="EI14" s="9">
        <v>2.044</v>
      </c>
      <c r="EJ14" s="9">
        <v>1.319</v>
      </c>
      <c r="EK14" s="9">
        <v>0.72499999999999998</v>
      </c>
      <c r="EL14" s="9">
        <v>2.044</v>
      </c>
      <c r="EM14" s="9">
        <v>1.319</v>
      </c>
      <c r="EN14" s="9">
        <v>0.72499999999999998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1.506</v>
      </c>
      <c r="EV14" s="9">
        <v>1.506</v>
      </c>
      <c r="EW14" s="9">
        <v>0</v>
      </c>
      <c r="EX14" s="9">
        <v>1.0780000000000001</v>
      </c>
      <c r="EY14" s="9">
        <v>1.0780000000000001</v>
      </c>
      <c r="EZ14" s="9">
        <v>0</v>
      </c>
      <c r="FA14" s="9">
        <v>0.42899999999999999</v>
      </c>
      <c r="FB14" s="9">
        <v>0.42899999999999999</v>
      </c>
      <c r="FC14" s="9">
        <v>0</v>
      </c>
      <c r="FD14" s="9">
        <v>139.34899999999999</v>
      </c>
      <c r="FE14" s="9">
        <v>71.337999999999994</v>
      </c>
      <c r="FF14" s="9">
        <v>68.010999999999996</v>
      </c>
      <c r="FG14" s="9">
        <v>108.06100000000001</v>
      </c>
      <c r="FH14" s="9">
        <v>61.877000000000002</v>
      </c>
      <c r="FI14" s="9">
        <v>46.183999999999997</v>
      </c>
      <c r="FJ14" s="9">
        <v>92.406000000000006</v>
      </c>
      <c r="FK14" s="9">
        <v>52.137</v>
      </c>
      <c r="FL14" s="9">
        <v>40.268000000000001</v>
      </c>
      <c r="FM14" s="9">
        <v>13.374000000000001</v>
      </c>
      <c r="FN14" s="9">
        <v>8.3510000000000009</v>
      </c>
      <c r="FO14" s="9">
        <v>5.0229999999999997</v>
      </c>
      <c r="FP14" s="9">
        <v>2.2810000000000001</v>
      </c>
      <c r="FQ14" s="9">
        <v>1.3879999999999999</v>
      </c>
      <c r="FR14" s="9">
        <v>0.89300000000000002</v>
      </c>
      <c r="FS14" s="9">
        <v>31.288</v>
      </c>
      <c r="FT14" s="9">
        <v>9.4610000000000003</v>
      </c>
      <c r="FU14" s="9">
        <v>21.827000000000002</v>
      </c>
      <c r="FV14" s="9">
        <v>28.54</v>
      </c>
      <c r="FW14" s="9">
        <v>7.8689999999999998</v>
      </c>
      <c r="FX14" s="9">
        <v>20.670999999999999</v>
      </c>
      <c r="FY14" s="9">
        <v>2.7480000000000002</v>
      </c>
      <c r="FZ14" s="9">
        <v>1.5920000000000001</v>
      </c>
      <c r="GA14" s="9">
        <v>1.157</v>
      </c>
      <c r="GB14" s="9">
        <v>19.663</v>
      </c>
      <c r="GC14" s="9">
        <v>11.443</v>
      </c>
      <c r="GD14" s="9">
        <v>8.2200000000000006</v>
      </c>
      <c r="GE14" s="9">
        <v>14.026</v>
      </c>
      <c r="GF14" s="9">
        <v>8.7129999999999992</v>
      </c>
      <c r="GG14" s="9">
        <v>5.3129999999999997</v>
      </c>
      <c r="GH14" s="9">
        <v>9.6649999999999991</v>
      </c>
      <c r="GI14" s="9">
        <v>6.0739999999999998</v>
      </c>
      <c r="GJ14" s="9">
        <v>3.5910000000000002</v>
      </c>
      <c r="GK14" s="9">
        <v>2.08</v>
      </c>
      <c r="GL14" s="9">
        <v>1.25</v>
      </c>
      <c r="GM14" s="9">
        <v>0.82899999999999996</v>
      </c>
      <c r="GN14" s="9">
        <v>2.2810000000000001</v>
      </c>
      <c r="GO14" s="9">
        <v>1.3879999999999999</v>
      </c>
      <c r="GP14" s="9">
        <v>0.89300000000000002</v>
      </c>
      <c r="GQ14" s="9">
        <v>5.6369999999999996</v>
      </c>
      <c r="GR14" s="9">
        <v>2.73</v>
      </c>
      <c r="GS14" s="9">
        <v>2.907</v>
      </c>
      <c r="GT14" s="9">
        <v>2.8889999999999998</v>
      </c>
      <c r="GU14" s="9">
        <v>1.1379999999999999</v>
      </c>
      <c r="GV14" s="9">
        <v>1.7509999999999999</v>
      </c>
      <c r="GW14" s="9">
        <v>2.7480000000000002</v>
      </c>
      <c r="GX14" s="9">
        <v>1.5920000000000001</v>
      </c>
      <c r="GY14" s="9">
        <v>1.157</v>
      </c>
      <c r="GZ14" s="9">
        <v>83.406000000000006</v>
      </c>
      <c r="HA14" s="9">
        <v>41.765999999999998</v>
      </c>
      <c r="HB14" s="9">
        <v>41.64</v>
      </c>
      <c r="HC14" s="9">
        <v>65.631</v>
      </c>
      <c r="HD14" s="9">
        <v>37.344000000000001</v>
      </c>
      <c r="HE14" s="9">
        <v>28.286999999999999</v>
      </c>
      <c r="HF14" s="9">
        <v>55.621000000000002</v>
      </c>
      <c r="HG14" s="9">
        <v>31.527999999999999</v>
      </c>
      <c r="HH14" s="9">
        <v>24.093</v>
      </c>
      <c r="HI14" s="9">
        <v>10.01</v>
      </c>
      <c r="HJ14" s="9">
        <v>5.8159999999999998</v>
      </c>
      <c r="HK14" s="9">
        <v>4.194</v>
      </c>
      <c r="HL14" s="9">
        <v>17.774999999999999</v>
      </c>
      <c r="HM14" s="9">
        <v>4.4210000000000003</v>
      </c>
      <c r="HN14" s="9">
        <v>13.353999999999999</v>
      </c>
      <c r="HO14" s="9">
        <v>17.774999999999999</v>
      </c>
      <c r="HP14" s="9">
        <v>4.4210000000000003</v>
      </c>
      <c r="HQ14" s="9">
        <v>13.353999999999999</v>
      </c>
      <c r="HR14" s="9">
        <v>36.28</v>
      </c>
      <c r="HS14" s="9">
        <v>18.129000000000001</v>
      </c>
      <c r="HT14" s="9">
        <v>18.151</v>
      </c>
      <c r="HU14" s="9">
        <v>28.404</v>
      </c>
      <c r="HV14" s="9">
        <v>15.82</v>
      </c>
      <c r="HW14" s="9">
        <v>12.585000000000001</v>
      </c>
      <c r="HX14" s="9">
        <v>27.119</v>
      </c>
      <c r="HY14" s="9">
        <v>14.535</v>
      </c>
      <c r="HZ14" s="9">
        <v>12.585000000000001</v>
      </c>
      <c r="IA14" s="9">
        <v>1.2849999999999999</v>
      </c>
      <c r="IB14" s="9">
        <v>1.2849999999999999</v>
      </c>
      <c r="IC14" s="9">
        <v>0</v>
      </c>
      <c r="ID14" s="9">
        <v>7.8760000000000003</v>
      </c>
      <c r="IE14" s="9">
        <v>2.3090000000000002</v>
      </c>
      <c r="IF14" s="9">
        <v>5.5659999999999998</v>
      </c>
      <c r="IG14" s="9">
        <v>7.8760000000000003</v>
      </c>
      <c r="IH14" s="9">
        <v>2.3090000000000002</v>
      </c>
      <c r="II14" s="9">
        <v>5.5659999999999998</v>
      </c>
      <c r="IJ14" s="9">
        <v>25.882999999999999</v>
      </c>
      <c r="IK14" s="9">
        <v>13.278</v>
      </c>
      <c r="IL14" s="9">
        <v>12.605</v>
      </c>
      <c r="IM14" s="9">
        <v>14.355</v>
      </c>
      <c r="IN14" s="9">
        <v>7.8310000000000004</v>
      </c>
      <c r="IO14" s="9">
        <v>6.524</v>
      </c>
      <c r="IP14" s="9">
        <v>13.614000000000001</v>
      </c>
      <c r="IQ14" s="9">
        <v>7.09</v>
      </c>
    </row>
    <row r="15" spans="1:251">
      <c r="A15" s="10">
        <v>43497</v>
      </c>
      <c r="B15" s="9">
        <v>1.556</v>
      </c>
      <c r="C15" s="9">
        <v>0.59499999999999997</v>
      </c>
      <c r="D15" s="9">
        <v>0.39900000000000002</v>
      </c>
      <c r="E15" s="9">
        <v>0</v>
      </c>
      <c r="F15" s="9">
        <v>0.39900000000000002</v>
      </c>
      <c r="G15" s="9">
        <v>4.21</v>
      </c>
      <c r="H15" s="9">
        <v>0.54900000000000004</v>
      </c>
      <c r="I15" s="9">
        <v>3.661</v>
      </c>
      <c r="J15" s="9">
        <v>4.21</v>
      </c>
      <c r="K15" s="9">
        <v>0.54900000000000004</v>
      </c>
      <c r="L15" s="9">
        <v>3.661</v>
      </c>
      <c r="M15" s="9">
        <v>0</v>
      </c>
      <c r="N15" s="9">
        <v>0</v>
      </c>
      <c r="O15" s="9">
        <v>0</v>
      </c>
      <c r="P15" s="9">
        <v>16.087</v>
      </c>
      <c r="Q15" s="9">
        <v>10.401999999999999</v>
      </c>
      <c r="R15" s="9">
        <v>5.6840000000000002</v>
      </c>
      <c r="S15" s="9">
        <v>10.117000000000001</v>
      </c>
      <c r="T15" s="9">
        <v>6.5940000000000003</v>
      </c>
      <c r="U15" s="9">
        <v>3.524</v>
      </c>
      <c r="V15" s="9">
        <v>8.2989999999999995</v>
      </c>
      <c r="W15" s="9">
        <v>4.7750000000000004</v>
      </c>
      <c r="X15" s="9">
        <v>3.524</v>
      </c>
      <c r="Y15" s="9">
        <v>1.819</v>
      </c>
      <c r="Z15" s="9">
        <v>1.819</v>
      </c>
      <c r="AA15" s="9">
        <v>0</v>
      </c>
      <c r="AB15" s="9">
        <v>0</v>
      </c>
      <c r="AC15" s="9">
        <v>0</v>
      </c>
      <c r="AD15" s="9">
        <v>0</v>
      </c>
      <c r="AE15" s="9">
        <v>5.9690000000000003</v>
      </c>
      <c r="AF15" s="9">
        <v>3.8090000000000002</v>
      </c>
      <c r="AG15" s="9">
        <v>2.161</v>
      </c>
      <c r="AH15" s="9">
        <v>5.3230000000000004</v>
      </c>
      <c r="AI15" s="9">
        <v>3.1619999999999999</v>
      </c>
      <c r="AJ15" s="9">
        <v>2.161</v>
      </c>
      <c r="AK15" s="9">
        <v>0.64600000000000002</v>
      </c>
      <c r="AL15" s="9">
        <v>0.64600000000000002</v>
      </c>
      <c r="AM15" s="9">
        <v>0</v>
      </c>
      <c r="AN15" s="9">
        <v>15.593999999999999</v>
      </c>
      <c r="AO15" s="9">
        <v>8.516</v>
      </c>
      <c r="AP15" s="9">
        <v>7.0789999999999997</v>
      </c>
      <c r="AQ15" s="9">
        <v>9.7029999999999994</v>
      </c>
      <c r="AR15" s="9">
        <v>6.76</v>
      </c>
      <c r="AS15" s="9">
        <v>2.9430000000000001</v>
      </c>
      <c r="AT15" s="9">
        <v>6.3259999999999996</v>
      </c>
      <c r="AU15" s="9">
        <v>4.9530000000000003</v>
      </c>
      <c r="AV15" s="9">
        <v>1.3740000000000001</v>
      </c>
      <c r="AW15" s="9">
        <v>3.3759999999999999</v>
      </c>
      <c r="AX15" s="9">
        <v>1.8069999999999999</v>
      </c>
      <c r="AY15" s="9">
        <v>1.569</v>
      </c>
      <c r="AZ15" s="9">
        <v>0</v>
      </c>
      <c r="BA15" s="9">
        <v>0</v>
      </c>
      <c r="BB15" s="9">
        <v>0</v>
      </c>
      <c r="BC15" s="9">
        <v>5.8920000000000003</v>
      </c>
      <c r="BD15" s="9">
        <v>1.7549999999999999</v>
      </c>
      <c r="BE15" s="9">
        <v>4.1360000000000001</v>
      </c>
      <c r="BF15" s="9">
        <v>5.8920000000000003</v>
      </c>
      <c r="BG15" s="9">
        <v>1.7549999999999999</v>
      </c>
      <c r="BH15" s="9">
        <v>4.1360000000000001</v>
      </c>
      <c r="BI15" s="9">
        <v>0</v>
      </c>
      <c r="BJ15" s="9">
        <v>0</v>
      </c>
      <c r="BK15" s="9">
        <v>0</v>
      </c>
      <c r="BL15" s="9">
        <v>147.69300000000001</v>
      </c>
      <c r="BM15" s="9">
        <v>74.216999999999999</v>
      </c>
      <c r="BN15" s="9">
        <v>73.475999999999999</v>
      </c>
      <c r="BO15" s="9">
        <v>105.797</v>
      </c>
      <c r="BP15" s="9">
        <v>59.036999999999999</v>
      </c>
      <c r="BQ15" s="9">
        <v>46.761000000000003</v>
      </c>
      <c r="BR15" s="9">
        <v>86.557000000000002</v>
      </c>
      <c r="BS15" s="9">
        <v>47.168999999999997</v>
      </c>
      <c r="BT15" s="9">
        <v>39.387999999999998</v>
      </c>
      <c r="BU15" s="9">
        <v>17.231000000000002</v>
      </c>
      <c r="BV15" s="9">
        <v>10.215999999999999</v>
      </c>
      <c r="BW15" s="9">
        <v>7.0149999999999997</v>
      </c>
      <c r="BX15" s="9">
        <v>2.0089999999999999</v>
      </c>
      <c r="BY15" s="9">
        <v>1.6519999999999999</v>
      </c>
      <c r="BZ15" s="9">
        <v>0.35799999999999998</v>
      </c>
      <c r="CA15" s="9">
        <v>41.896000000000001</v>
      </c>
      <c r="CB15" s="9">
        <v>15.180999999999999</v>
      </c>
      <c r="CC15" s="9">
        <v>26.715</v>
      </c>
      <c r="CD15" s="9">
        <v>38.191000000000003</v>
      </c>
      <c r="CE15" s="9">
        <v>14.151</v>
      </c>
      <c r="CF15" s="9">
        <v>24.039000000000001</v>
      </c>
      <c r="CG15" s="9">
        <v>3.7050000000000001</v>
      </c>
      <c r="CH15" s="9">
        <v>1.0289999999999999</v>
      </c>
      <c r="CI15" s="9">
        <v>2.6760000000000002</v>
      </c>
      <c r="CJ15" s="9">
        <v>126.604</v>
      </c>
      <c r="CK15" s="9">
        <v>64.59</v>
      </c>
      <c r="CL15" s="9">
        <v>62.014000000000003</v>
      </c>
      <c r="CM15" s="9">
        <v>92.424999999999997</v>
      </c>
      <c r="CN15" s="9">
        <v>51.646000000000001</v>
      </c>
      <c r="CO15" s="9">
        <v>40.779000000000003</v>
      </c>
      <c r="CP15" s="9">
        <v>78.215999999999994</v>
      </c>
      <c r="CQ15" s="9">
        <v>42.786000000000001</v>
      </c>
      <c r="CR15" s="9">
        <v>35.430999999999997</v>
      </c>
      <c r="CS15" s="9">
        <v>13.851000000000001</v>
      </c>
      <c r="CT15" s="9">
        <v>8.8610000000000007</v>
      </c>
      <c r="CU15" s="9">
        <v>4.99</v>
      </c>
      <c r="CV15" s="9">
        <v>0.35799999999999998</v>
      </c>
      <c r="CW15" s="9">
        <v>0</v>
      </c>
      <c r="CX15" s="9">
        <v>0.35799999999999998</v>
      </c>
      <c r="CY15" s="9">
        <v>34.18</v>
      </c>
      <c r="CZ15" s="9">
        <v>12.944000000000001</v>
      </c>
      <c r="DA15" s="9">
        <v>21.236000000000001</v>
      </c>
      <c r="DB15" s="9">
        <v>32.651000000000003</v>
      </c>
      <c r="DC15" s="9">
        <v>12.435</v>
      </c>
      <c r="DD15" s="9">
        <v>20.216000000000001</v>
      </c>
      <c r="DE15" s="9">
        <v>1.5289999999999999</v>
      </c>
      <c r="DF15" s="9">
        <v>0.50900000000000001</v>
      </c>
      <c r="DG15" s="9">
        <v>1.02</v>
      </c>
      <c r="DH15" s="9">
        <v>16.789000000000001</v>
      </c>
      <c r="DI15" s="9">
        <v>7.9029999999999996</v>
      </c>
      <c r="DJ15" s="9">
        <v>8.8849999999999998</v>
      </c>
      <c r="DK15" s="9">
        <v>10.093</v>
      </c>
      <c r="DL15" s="9">
        <v>5.6669999999999998</v>
      </c>
      <c r="DM15" s="9">
        <v>4.4260000000000002</v>
      </c>
      <c r="DN15" s="9">
        <v>6.6029999999999998</v>
      </c>
      <c r="DO15" s="9">
        <v>3.7320000000000002</v>
      </c>
      <c r="DP15" s="9">
        <v>2.871</v>
      </c>
      <c r="DQ15" s="9">
        <v>2.5129999999999999</v>
      </c>
      <c r="DR15" s="9">
        <v>0.95799999999999996</v>
      </c>
      <c r="DS15" s="9">
        <v>1.5549999999999999</v>
      </c>
      <c r="DT15" s="9">
        <v>0.97699999999999998</v>
      </c>
      <c r="DU15" s="9">
        <v>0.97699999999999998</v>
      </c>
      <c r="DV15" s="9">
        <v>0</v>
      </c>
      <c r="DW15" s="9">
        <v>6.6959999999999997</v>
      </c>
      <c r="DX15" s="9">
        <v>2.2370000000000001</v>
      </c>
      <c r="DY15" s="9">
        <v>4.4589999999999996</v>
      </c>
      <c r="DZ15" s="9">
        <v>5.0869999999999997</v>
      </c>
      <c r="EA15" s="9">
        <v>1.716</v>
      </c>
      <c r="EB15" s="9">
        <v>3.371</v>
      </c>
      <c r="EC15" s="9">
        <v>1.609</v>
      </c>
      <c r="ED15" s="9">
        <v>0.52100000000000002</v>
      </c>
      <c r="EE15" s="9">
        <v>1.0880000000000001</v>
      </c>
      <c r="EF15" s="9">
        <v>4.3</v>
      </c>
      <c r="EG15" s="9">
        <v>1.724</v>
      </c>
      <c r="EH15" s="9">
        <v>2.5760000000000001</v>
      </c>
      <c r="EI15" s="9">
        <v>3.28</v>
      </c>
      <c r="EJ15" s="9">
        <v>1.724</v>
      </c>
      <c r="EK15" s="9">
        <v>1.556</v>
      </c>
      <c r="EL15" s="9">
        <v>1.7370000000000001</v>
      </c>
      <c r="EM15" s="9">
        <v>0.65100000000000002</v>
      </c>
      <c r="EN15" s="9">
        <v>1.0860000000000001</v>
      </c>
      <c r="EO15" s="9">
        <v>0.86699999999999999</v>
      </c>
      <c r="EP15" s="9">
        <v>0.39700000000000002</v>
      </c>
      <c r="EQ15" s="9">
        <v>0.47</v>
      </c>
      <c r="ER15" s="9">
        <v>0.67500000000000004</v>
      </c>
      <c r="ES15" s="9">
        <v>0.67500000000000004</v>
      </c>
      <c r="ET15" s="9">
        <v>0</v>
      </c>
      <c r="EU15" s="9">
        <v>1.02</v>
      </c>
      <c r="EV15" s="9">
        <v>0</v>
      </c>
      <c r="EW15" s="9">
        <v>1.02</v>
      </c>
      <c r="EX15" s="9">
        <v>0.45300000000000001</v>
      </c>
      <c r="EY15" s="9">
        <v>0</v>
      </c>
      <c r="EZ15" s="9">
        <v>0.45300000000000001</v>
      </c>
      <c r="FA15" s="9">
        <v>0.56699999999999995</v>
      </c>
      <c r="FB15" s="9">
        <v>0</v>
      </c>
      <c r="FC15" s="9">
        <v>0.56699999999999995</v>
      </c>
      <c r="FD15" s="9">
        <v>124.371</v>
      </c>
      <c r="FE15" s="9">
        <v>62.371000000000002</v>
      </c>
      <c r="FF15" s="9">
        <v>62</v>
      </c>
      <c r="FG15" s="9">
        <v>93.051000000000002</v>
      </c>
      <c r="FH15" s="9">
        <v>52.146000000000001</v>
      </c>
      <c r="FI15" s="9">
        <v>40.905000000000001</v>
      </c>
      <c r="FJ15" s="9">
        <v>74.91</v>
      </c>
      <c r="FK15" s="9">
        <v>41.02</v>
      </c>
      <c r="FL15" s="9">
        <v>33.89</v>
      </c>
      <c r="FM15" s="9">
        <v>16.489999999999998</v>
      </c>
      <c r="FN15" s="9">
        <v>9.4740000000000002</v>
      </c>
      <c r="FO15" s="9">
        <v>7.0149999999999997</v>
      </c>
      <c r="FP15" s="9">
        <v>1.6519999999999999</v>
      </c>
      <c r="FQ15" s="9">
        <v>1.6519999999999999</v>
      </c>
      <c r="FR15" s="9">
        <v>0</v>
      </c>
      <c r="FS15" s="9">
        <v>31.318999999999999</v>
      </c>
      <c r="FT15" s="9">
        <v>10.225</v>
      </c>
      <c r="FU15" s="9">
        <v>21.094999999999999</v>
      </c>
      <c r="FV15" s="9">
        <v>28.161000000000001</v>
      </c>
      <c r="FW15" s="9">
        <v>9.1950000000000003</v>
      </c>
      <c r="FX15" s="9">
        <v>18.966000000000001</v>
      </c>
      <c r="FY15" s="9">
        <v>3.1579999999999999</v>
      </c>
      <c r="FZ15" s="9">
        <v>1.0289999999999999</v>
      </c>
      <c r="GA15" s="9">
        <v>2.129</v>
      </c>
      <c r="GB15" s="9">
        <v>17.233000000000001</v>
      </c>
      <c r="GC15" s="9">
        <v>8.9659999999999993</v>
      </c>
      <c r="GD15" s="9">
        <v>8.2669999999999995</v>
      </c>
      <c r="GE15" s="9">
        <v>11.28</v>
      </c>
      <c r="GF15" s="9">
        <v>7.4980000000000002</v>
      </c>
      <c r="GG15" s="9">
        <v>3.782</v>
      </c>
      <c r="GH15" s="9">
        <v>6.7279999999999998</v>
      </c>
      <c r="GI15" s="9">
        <v>4.4909999999999997</v>
      </c>
      <c r="GJ15" s="9">
        <v>2.2370000000000001</v>
      </c>
      <c r="GK15" s="9">
        <v>2.9</v>
      </c>
      <c r="GL15" s="9">
        <v>1.355</v>
      </c>
      <c r="GM15" s="9">
        <v>1.5449999999999999</v>
      </c>
      <c r="GN15" s="9">
        <v>1.6519999999999999</v>
      </c>
      <c r="GO15" s="9">
        <v>1.6519999999999999</v>
      </c>
      <c r="GP15" s="9">
        <v>0</v>
      </c>
      <c r="GQ15" s="9">
        <v>5.9530000000000003</v>
      </c>
      <c r="GR15" s="9">
        <v>1.4690000000000001</v>
      </c>
      <c r="GS15" s="9">
        <v>4.4850000000000003</v>
      </c>
      <c r="GT15" s="9">
        <v>2.7949999999999999</v>
      </c>
      <c r="GU15" s="9">
        <v>0.439</v>
      </c>
      <c r="GV15" s="9">
        <v>2.3559999999999999</v>
      </c>
      <c r="GW15" s="9">
        <v>3.1579999999999999</v>
      </c>
      <c r="GX15" s="9">
        <v>1.0289999999999999</v>
      </c>
      <c r="GY15" s="9">
        <v>2.129</v>
      </c>
      <c r="GZ15" s="9">
        <v>71.903999999999996</v>
      </c>
      <c r="HA15" s="9">
        <v>37.808999999999997</v>
      </c>
      <c r="HB15" s="9">
        <v>34.094000000000001</v>
      </c>
      <c r="HC15" s="9">
        <v>54.795999999999999</v>
      </c>
      <c r="HD15" s="9">
        <v>31.527999999999999</v>
      </c>
      <c r="HE15" s="9">
        <v>23.266999999999999</v>
      </c>
      <c r="HF15" s="9">
        <v>43.997999999999998</v>
      </c>
      <c r="HG15" s="9">
        <v>24.481000000000002</v>
      </c>
      <c r="HH15" s="9">
        <v>19.516999999999999</v>
      </c>
      <c r="HI15" s="9">
        <v>10.798</v>
      </c>
      <c r="HJ15" s="9">
        <v>7.0469999999999997</v>
      </c>
      <c r="HK15" s="9">
        <v>3.7509999999999999</v>
      </c>
      <c r="HL15" s="9">
        <v>17.108000000000001</v>
      </c>
      <c r="HM15" s="9">
        <v>6.2809999999999997</v>
      </c>
      <c r="HN15" s="9">
        <v>10.827</v>
      </c>
      <c r="HO15" s="9">
        <v>17.108000000000001</v>
      </c>
      <c r="HP15" s="9">
        <v>6.2809999999999997</v>
      </c>
      <c r="HQ15" s="9">
        <v>10.827</v>
      </c>
      <c r="HR15" s="9">
        <v>35.234000000000002</v>
      </c>
      <c r="HS15" s="9">
        <v>15.595000000000001</v>
      </c>
      <c r="HT15" s="9">
        <v>19.638999999999999</v>
      </c>
      <c r="HU15" s="9">
        <v>26.975999999999999</v>
      </c>
      <c r="HV15" s="9">
        <v>13.12</v>
      </c>
      <c r="HW15" s="9">
        <v>13.856</v>
      </c>
      <c r="HX15" s="9">
        <v>24.184000000000001</v>
      </c>
      <c r="HY15" s="9">
        <v>12.048</v>
      </c>
      <c r="HZ15" s="9">
        <v>12.135999999999999</v>
      </c>
      <c r="IA15" s="9">
        <v>2.7919999999999998</v>
      </c>
      <c r="IB15" s="9">
        <v>1.0720000000000001</v>
      </c>
      <c r="IC15" s="9">
        <v>1.72</v>
      </c>
      <c r="ID15" s="9">
        <v>8.2579999999999991</v>
      </c>
      <c r="IE15" s="9">
        <v>2.4750000000000001</v>
      </c>
      <c r="IF15" s="9">
        <v>5.7830000000000004</v>
      </c>
      <c r="IG15" s="9">
        <v>8.2579999999999991</v>
      </c>
      <c r="IH15" s="9">
        <v>2.4750000000000001</v>
      </c>
      <c r="II15" s="9">
        <v>5.7830000000000004</v>
      </c>
      <c r="IJ15" s="9">
        <v>23.321999999999999</v>
      </c>
      <c r="IK15" s="9">
        <v>11.847</v>
      </c>
      <c r="IL15" s="9">
        <v>11.476000000000001</v>
      </c>
      <c r="IM15" s="9">
        <v>12.746</v>
      </c>
      <c r="IN15" s="9">
        <v>6.89</v>
      </c>
      <c r="IO15" s="9">
        <v>5.8550000000000004</v>
      </c>
      <c r="IP15" s="9">
        <v>11.647</v>
      </c>
      <c r="IQ15" s="9">
        <v>6.149</v>
      </c>
    </row>
    <row r="16" spans="1:251">
      <c r="A16" s="10">
        <v>43862</v>
      </c>
      <c r="B16" s="9">
        <v>0.626</v>
      </c>
      <c r="C16" s="9">
        <v>1.0409999999999999</v>
      </c>
      <c r="D16" s="9">
        <v>0.501</v>
      </c>
      <c r="E16" s="9">
        <v>0.501</v>
      </c>
      <c r="F16" s="9">
        <v>0</v>
      </c>
      <c r="G16" s="9">
        <v>5.0919999999999996</v>
      </c>
      <c r="H16" s="9">
        <v>1.667</v>
      </c>
      <c r="I16" s="9">
        <v>3.4249999999999998</v>
      </c>
      <c r="J16" s="9">
        <v>4.391</v>
      </c>
      <c r="K16" s="9">
        <v>1.667</v>
      </c>
      <c r="L16" s="9">
        <v>2.7240000000000002</v>
      </c>
      <c r="M16" s="9">
        <v>0.7</v>
      </c>
      <c r="N16" s="9">
        <v>0</v>
      </c>
      <c r="O16" s="9">
        <v>0.7</v>
      </c>
      <c r="P16" s="9">
        <v>21.709</v>
      </c>
      <c r="Q16" s="9">
        <v>11.481</v>
      </c>
      <c r="R16" s="9">
        <v>10.228</v>
      </c>
      <c r="S16" s="9">
        <v>14.959</v>
      </c>
      <c r="T16" s="9">
        <v>8.8840000000000003</v>
      </c>
      <c r="U16" s="9">
        <v>6.0739999999999998</v>
      </c>
      <c r="V16" s="9">
        <v>13.971</v>
      </c>
      <c r="W16" s="9">
        <v>8.4</v>
      </c>
      <c r="X16" s="9">
        <v>5.5709999999999997</v>
      </c>
      <c r="Y16" s="9">
        <v>0.98799999999999999</v>
      </c>
      <c r="Z16" s="9">
        <v>0.48399999999999999</v>
      </c>
      <c r="AA16" s="9">
        <v>0.503</v>
      </c>
      <c r="AB16" s="9">
        <v>0</v>
      </c>
      <c r="AC16" s="9">
        <v>0</v>
      </c>
      <c r="AD16" s="9">
        <v>0</v>
      </c>
      <c r="AE16" s="9">
        <v>6.75</v>
      </c>
      <c r="AF16" s="9">
        <v>2.5960000000000001</v>
      </c>
      <c r="AG16" s="9">
        <v>4.1539999999999999</v>
      </c>
      <c r="AH16" s="9">
        <v>6.75</v>
      </c>
      <c r="AI16" s="9">
        <v>2.5960000000000001</v>
      </c>
      <c r="AJ16" s="9">
        <v>4.1539999999999999</v>
      </c>
      <c r="AK16" s="9">
        <v>0</v>
      </c>
      <c r="AL16" s="9">
        <v>0</v>
      </c>
      <c r="AM16" s="9">
        <v>0</v>
      </c>
      <c r="AN16" s="9">
        <v>22.800999999999998</v>
      </c>
      <c r="AO16" s="9">
        <v>10.782999999999999</v>
      </c>
      <c r="AP16" s="9">
        <v>12.016999999999999</v>
      </c>
      <c r="AQ16" s="9">
        <v>16.800999999999998</v>
      </c>
      <c r="AR16" s="9">
        <v>8.7859999999999996</v>
      </c>
      <c r="AS16" s="9">
        <v>8.0150000000000006</v>
      </c>
      <c r="AT16" s="9">
        <v>15.641</v>
      </c>
      <c r="AU16" s="9">
        <v>7.625</v>
      </c>
      <c r="AV16" s="9">
        <v>8.0150000000000006</v>
      </c>
      <c r="AW16" s="9">
        <v>1.161</v>
      </c>
      <c r="AX16" s="9">
        <v>1.161</v>
      </c>
      <c r="AY16" s="9">
        <v>0</v>
      </c>
      <c r="AZ16" s="9">
        <v>0</v>
      </c>
      <c r="BA16" s="9">
        <v>0</v>
      </c>
      <c r="BB16" s="9">
        <v>0</v>
      </c>
      <c r="BC16" s="9">
        <v>5.9989999999999997</v>
      </c>
      <c r="BD16" s="9">
        <v>1.9970000000000001</v>
      </c>
      <c r="BE16" s="9">
        <v>4.0019999999999998</v>
      </c>
      <c r="BF16" s="9">
        <v>5.9989999999999997</v>
      </c>
      <c r="BG16" s="9">
        <v>1.9970000000000001</v>
      </c>
      <c r="BH16" s="9">
        <v>4.0019999999999998</v>
      </c>
      <c r="BI16" s="9">
        <v>0</v>
      </c>
      <c r="BJ16" s="9">
        <v>0</v>
      </c>
      <c r="BK16" s="9">
        <v>0</v>
      </c>
      <c r="BL16" s="9">
        <v>152.892</v>
      </c>
      <c r="BM16" s="9">
        <v>88.972999999999999</v>
      </c>
      <c r="BN16" s="9">
        <v>63.918999999999997</v>
      </c>
      <c r="BO16" s="9">
        <v>102.598</v>
      </c>
      <c r="BP16" s="9">
        <v>61.162999999999997</v>
      </c>
      <c r="BQ16" s="9">
        <v>41.436</v>
      </c>
      <c r="BR16" s="9">
        <v>80.013999999999996</v>
      </c>
      <c r="BS16" s="9">
        <v>43.548999999999999</v>
      </c>
      <c r="BT16" s="9">
        <v>36.465000000000003</v>
      </c>
      <c r="BU16" s="9">
        <v>16.081</v>
      </c>
      <c r="BV16" s="9">
        <v>12.323</v>
      </c>
      <c r="BW16" s="9">
        <v>3.758</v>
      </c>
      <c r="BX16" s="9">
        <v>6.5030000000000001</v>
      </c>
      <c r="BY16" s="9">
        <v>5.29</v>
      </c>
      <c r="BZ16" s="9">
        <v>1.2130000000000001</v>
      </c>
      <c r="CA16" s="9">
        <v>50.293999999999997</v>
      </c>
      <c r="CB16" s="9">
        <v>27.81</v>
      </c>
      <c r="CC16" s="9">
        <v>22.483000000000001</v>
      </c>
      <c r="CD16" s="9">
        <v>46.045000000000002</v>
      </c>
      <c r="CE16" s="9">
        <v>25.193000000000001</v>
      </c>
      <c r="CF16" s="9">
        <v>20.852</v>
      </c>
      <c r="CG16" s="9">
        <v>4.2489999999999997</v>
      </c>
      <c r="CH16" s="9">
        <v>2.6179999999999999</v>
      </c>
      <c r="CI16" s="9">
        <v>1.631</v>
      </c>
      <c r="CJ16" s="9">
        <v>129.989</v>
      </c>
      <c r="CK16" s="9">
        <v>76.031000000000006</v>
      </c>
      <c r="CL16" s="9">
        <v>53.957000000000001</v>
      </c>
      <c r="CM16" s="9">
        <v>85.42</v>
      </c>
      <c r="CN16" s="9">
        <v>52.566000000000003</v>
      </c>
      <c r="CO16" s="9">
        <v>32.853000000000002</v>
      </c>
      <c r="CP16" s="9">
        <v>70.248999999999995</v>
      </c>
      <c r="CQ16" s="9">
        <v>39.289000000000001</v>
      </c>
      <c r="CR16" s="9">
        <v>30.96</v>
      </c>
      <c r="CS16" s="9">
        <v>12.429</v>
      </c>
      <c r="CT16" s="9">
        <v>10.536</v>
      </c>
      <c r="CU16" s="9">
        <v>1.893</v>
      </c>
      <c r="CV16" s="9">
        <v>2.7410000000000001</v>
      </c>
      <c r="CW16" s="9">
        <v>2.7410000000000001</v>
      </c>
      <c r="CX16" s="9">
        <v>0</v>
      </c>
      <c r="CY16" s="9">
        <v>44.569000000000003</v>
      </c>
      <c r="CZ16" s="9">
        <v>23.465</v>
      </c>
      <c r="DA16" s="9">
        <v>21.103999999999999</v>
      </c>
      <c r="DB16" s="9">
        <v>41.588000000000001</v>
      </c>
      <c r="DC16" s="9">
        <v>22.114999999999998</v>
      </c>
      <c r="DD16" s="9">
        <v>19.472999999999999</v>
      </c>
      <c r="DE16" s="9">
        <v>2.9820000000000002</v>
      </c>
      <c r="DF16" s="9">
        <v>1.35</v>
      </c>
      <c r="DG16" s="9">
        <v>1.631</v>
      </c>
      <c r="DH16" s="9">
        <v>19.768000000000001</v>
      </c>
      <c r="DI16" s="9">
        <v>11.885</v>
      </c>
      <c r="DJ16" s="9">
        <v>7.883</v>
      </c>
      <c r="DK16" s="9">
        <v>14.965999999999999</v>
      </c>
      <c r="DL16" s="9">
        <v>8.0120000000000005</v>
      </c>
      <c r="DM16" s="9">
        <v>6.9539999999999997</v>
      </c>
      <c r="DN16" s="9">
        <v>9.2059999999999995</v>
      </c>
      <c r="DO16" s="9">
        <v>4.26</v>
      </c>
      <c r="DP16" s="9">
        <v>4.9459999999999997</v>
      </c>
      <c r="DQ16" s="9">
        <v>2.585</v>
      </c>
      <c r="DR16" s="9">
        <v>1.2030000000000001</v>
      </c>
      <c r="DS16" s="9">
        <v>1.3819999999999999</v>
      </c>
      <c r="DT16" s="9">
        <v>3.1749999999999998</v>
      </c>
      <c r="DU16" s="9">
        <v>2.5489999999999999</v>
      </c>
      <c r="DV16" s="9">
        <v>0.627</v>
      </c>
      <c r="DW16" s="9">
        <v>4.8019999999999996</v>
      </c>
      <c r="DX16" s="9">
        <v>3.8730000000000002</v>
      </c>
      <c r="DY16" s="9">
        <v>0.92900000000000005</v>
      </c>
      <c r="DZ16" s="9">
        <v>3.5350000000000001</v>
      </c>
      <c r="EA16" s="9">
        <v>2.6059999999999999</v>
      </c>
      <c r="EB16" s="9">
        <v>0.92900000000000005</v>
      </c>
      <c r="EC16" s="9">
        <v>1.2669999999999999</v>
      </c>
      <c r="ED16" s="9">
        <v>1.2669999999999999</v>
      </c>
      <c r="EE16" s="9">
        <v>0</v>
      </c>
      <c r="EF16" s="9">
        <v>3.1349999999999998</v>
      </c>
      <c r="EG16" s="9">
        <v>1.0569999999999999</v>
      </c>
      <c r="EH16" s="9">
        <v>2.0779999999999998</v>
      </c>
      <c r="EI16" s="9">
        <v>2.2130000000000001</v>
      </c>
      <c r="EJ16" s="9">
        <v>0.58499999999999996</v>
      </c>
      <c r="EK16" s="9">
        <v>1.6279999999999999</v>
      </c>
      <c r="EL16" s="9">
        <v>0.55900000000000005</v>
      </c>
      <c r="EM16" s="9">
        <v>0</v>
      </c>
      <c r="EN16" s="9">
        <v>0.55900000000000005</v>
      </c>
      <c r="EO16" s="9">
        <v>1.0669999999999999</v>
      </c>
      <c r="EP16" s="9">
        <v>0.58499999999999996</v>
      </c>
      <c r="EQ16" s="9">
        <v>0.48299999999999998</v>
      </c>
      <c r="ER16" s="9">
        <v>0.58699999999999997</v>
      </c>
      <c r="ES16" s="9">
        <v>0</v>
      </c>
      <c r="ET16" s="9">
        <v>0.58699999999999997</v>
      </c>
      <c r="EU16" s="9">
        <v>0.92200000000000004</v>
      </c>
      <c r="EV16" s="9">
        <v>0.47199999999999998</v>
      </c>
      <c r="EW16" s="9">
        <v>0.45</v>
      </c>
      <c r="EX16" s="9">
        <v>0.92200000000000004</v>
      </c>
      <c r="EY16" s="9">
        <v>0.47199999999999998</v>
      </c>
      <c r="EZ16" s="9">
        <v>0.45</v>
      </c>
      <c r="FA16" s="9">
        <v>0</v>
      </c>
      <c r="FB16" s="9">
        <v>0</v>
      </c>
      <c r="FC16" s="9">
        <v>0</v>
      </c>
      <c r="FD16" s="9">
        <v>122.151</v>
      </c>
      <c r="FE16" s="9">
        <v>70.855999999999995</v>
      </c>
      <c r="FF16" s="9">
        <v>51.295000000000002</v>
      </c>
      <c r="FG16" s="9">
        <v>88.866</v>
      </c>
      <c r="FH16" s="9">
        <v>54.087000000000003</v>
      </c>
      <c r="FI16" s="9">
        <v>34.779000000000003</v>
      </c>
      <c r="FJ16" s="9">
        <v>67.438000000000002</v>
      </c>
      <c r="FK16" s="9">
        <v>36.472999999999999</v>
      </c>
      <c r="FL16" s="9">
        <v>30.963999999999999</v>
      </c>
      <c r="FM16" s="9">
        <v>14.925000000000001</v>
      </c>
      <c r="FN16" s="9">
        <v>12.323</v>
      </c>
      <c r="FO16" s="9">
        <v>2.6019999999999999</v>
      </c>
      <c r="FP16" s="9">
        <v>6.5030000000000001</v>
      </c>
      <c r="FQ16" s="9">
        <v>5.29</v>
      </c>
      <c r="FR16" s="9">
        <v>1.2130000000000001</v>
      </c>
      <c r="FS16" s="9">
        <v>33.284999999999997</v>
      </c>
      <c r="FT16" s="9">
        <v>16.768999999999998</v>
      </c>
      <c r="FU16" s="9">
        <v>16.515999999999998</v>
      </c>
      <c r="FV16" s="9">
        <v>29.036000000000001</v>
      </c>
      <c r="FW16" s="9">
        <v>14.151999999999999</v>
      </c>
      <c r="FX16" s="9">
        <v>14.884</v>
      </c>
      <c r="FY16" s="9">
        <v>4.2489999999999997</v>
      </c>
      <c r="FZ16" s="9">
        <v>2.6179999999999999</v>
      </c>
      <c r="GA16" s="9">
        <v>1.631</v>
      </c>
      <c r="GB16" s="9">
        <v>19.677</v>
      </c>
      <c r="GC16" s="9">
        <v>12.587</v>
      </c>
      <c r="GD16" s="9">
        <v>7.09</v>
      </c>
      <c r="GE16" s="9">
        <v>13.525</v>
      </c>
      <c r="GF16" s="9">
        <v>9.4250000000000007</v>
      </c>
      <c r="GG16" s="9">
        <v>4.101</v>
      </c>
      <c r="GH16" s="9">
        <v>4.532</v>
      </c>
      <c r="GI16" s="9">
        <v>2.347</v>
      </c>
      <c r="GJ16" s="9">
        <v>2.1850000000000001</v>
      </c>
      <c r="GK16" s="9">
        <v>2.4900000000000002</v>
      </c>
      <c r="GL16" s="9">
        <v>1.788</v>
      </c>
      <c r="GM16" s="9">
        <v>0.70199999999999996</v>
      </c>
      <c r="GN16" s="9">
        <v>6.5030000000000001</v>
      </c>
      <c r="GO16" s="9">
        <v>5.29</v>
      </c>
      <c r="GP16" s="9">
        <v>1.2130000000000001</v>
      </c>
      <c r="GQ16" s="9">
        <v>6.1520000000000001</v>
      </c>
      <c r="GR16" s="9">
        <v>3.1629999999999998</v>
      </c>
      <c r="GS16" s="9">
        <v>2.9889999999999999</v>
      </c>
      <c r="GT16" s="9">
        <v>1.903</v>
      </c>
      <c r="GU16" s="9">
        <v>0.54500000000000004</v>
      </c>
      <c r="GV16" s="9">
        <v>1.3580000000000001</v>
      </c>
      <c r="GW16" s="9">
        <v>4.2489999999999997</v>
      </c>
      <c r="GX16" s="9">
        <v>2.6179999999999999</v>
      </c>
      <c r="GY16" s="9">
        <v>1.631</v>
      </c>
      <c r="GZ16" s="9">
        <v>73.671000000000006</v>
      </c>
      <c r="HA16" s="9">
        <v>45.515000000000001</v>
      </c>
      <c r="HB16" s="9">
        <v>28.155999999999999</v>
      </c>
      <c r="HC16" s="9">
        <v>55.359000000000002</v>
      </c>
      <c r="HD16" s="9">
        <v>35.798000000000002</v>
      </c>
      <c r="HE16" s="9">
        <v>19.561</v>
      </c>
      <c r="HF16" s="9">
        <v>44.415999999999997</v>
      </c>
      <c r="HG16" s="9">
        <v>26.414999999999999</v>
      </c>
      <c r="HH16" s="9">
        <v>18.001000000000001</v>
      </c>
      <c r="HI16" s="9">
        <v>10.943</v>
      </c>
      <c r="HJ16" s="9">
        <v>9.3840000000000003</v>
      </c>
      <c r="HK16" s="9">
        <v>1.56</v>
      </c>
      <c r="HL16" s="9">
        <v>18.312000000000001</v>
      </c>
      <c r="HM16" s="9">
        <v>9.7170000000000005</v>
      </c>
      <c r="HN16" s="9">
        <v>8.5960000000000001</v>
      </c>
      <c r="HO16" s="9">
        <v>18.312000000000001</v>
      </c>
      <c r="HP16" s="9">
        <v>9.7170000000000005</v>
      </c>
      <c r="HQ16" s="9">
        <v>8.5960000000000001</v>
      </c>
      <c r="HR16" s="9">
        <v>28.803000000000001</v>
      </c>
      <c r="HS16" s="9">
        <v>12.754</v>
      </c>
      <c r="HT16" s="9">
        <v>16.048999999999999</v>
      </c>
      <c r="HU16" s="9">
        <v>19.981999999999999</v>
      </c>
      <c r="HV16" s="9">
        <v>8.8640000000000008</v>
      </c>
      <c r="HW16" s="9">
        <v>11.118</v>
      </c>
      <c r="HX16" s="9">
        <v>18.489999999999998</v>
      </c>
      <c r="HY16" s="9">
        <v>7.7119999999999997</v>
      </c>
      <c r="HZ16" s="9">
        <v>10.778</v>
      </c>
      <c r="IA16" s="9">
        <v>1.492</v>
      </c>
      <c r="IB16" s="9">
        <v>1.1519999999999999</v>
      </c>
      <c r="IC16" s="9">
        <v>0.34</v>
      </c>
      <c r="ID16" s="9">
        <v>8.8209999999999997</v>
      </c>
      <c r="IE16" s="9">
        <v>3.89</v>
      </c>
      <c r="IF16" s="9">
        <v>4.931</v>
      </c>
      <c r="IG16" s="9">
        <v>8.8209999999999997</v>
      </c>
      <c r="IH16" s="9">
        <v>3.89</v>
      </c>
      <c r="II16" s="9">
        <v>4.931</v>
      </c>
      <c r="IJ16" s="9">
        <v>30.741</v>
      </c>
      <c r="IK16" s="9">
        <v>18.117000000000001</v>
      </c>
      <c r="IL16" s="9">
        <v>12.624000000000001</v>
      </c>
      <c r="IM16" s="9">
        <v>13.731999999999999</v>
      </c>
      <c r="IN16" s="9">
        <v>7.0759999999999996</v>
      </c>
      <c r="IO16" s="9">
        <v>6.6559999999999997</v>
      </c>
      <c r="IP16" s="9">
        <v>12.576000000000001</v>
      </c>
      <c r="IQ16" s="9">
        <v>7.0759999999999996</v>
      </c>
    </row>
    <row r="17" spans="1:251">
      <c r="A17" s="10">
        <v>44228</v>
      </c>
      <c r="B17" s="9">
        <v>5.6420000000000003</v>
      </c>
      <c r="C17" s="9">
        <v>2.3149999999999999</v>
      </c>
      <c r="D17" s="9">
        <v>0</v>
      </c>
      <c r="E17" s="9">
        <v>0</v>
      </c>
      <c r="F17" s="9">
        <v>0</v>
      </c>
      <c r="G17" s="9">
        <v>9.2319999999999993</v>
      </c>
      <c r="H17" s="9">
        <v>4.3819999999999997</v>
      </c>
      <c r="I17" s="9">
        <v>4.8499999999999996</v>
      </c>
      <c r="J17" s="9">
        <v>9.2319999999999993</v>
      </c>
      <c r="K17" s="9">
        <v>4.3819999999999997</v>
      </c>
      <c r="L17" s="9">
        <v>4.8499999999999996</v>
      </c>
      <c r="M17" s="9">
        <v>0</v>
      </c>
      <c r="N17" s="9">
        <v>0</v>
      </c>
      <c r="O17" s="9">
        <v>0</v>
      </c>
      <c r="P17" s="9">
        <v>26.84</v>
      </c>
      <c r="Q17" s="9">
        <v>15.605</v>
      </c>
      <c r="R17" s="9">
        <v>11.234999999999999</v>
      </c>
      <c r="S17" s="9">
        <v>21.082999999999998</v>
      </c>
      <c r="T17" s="9">
        <v>12.685</v>
      </c>
      <c r="U17" s="9">
        <v>8.3989999999999991</v>
      </c>
      <c r="V17" s="9">
        <v>18.744</v>
      </c>
      <c r="W17" s="9">
        <v>10.73</v>
      </c>
      <c r="X17" s="9">
        <v>8.0139999999999993</v>
      </c>
      <c r="Y17" s="9">
        <v>2.339</v>
      </c>
      <c r="Z17" s="9">
        <v>1.9550000000000001</v>
      </c>
      <c r="AA17" s="9">
        <v>0.38400000000000001</v>
      </c>
      <c r="AB17" s="9">
        <v>0</v>
      </c>
      <c r="AC17" s="9">
        <v>0</v>
      </c>
      <c r="AD17" s="9">
        <v>0</v>
      </c>
      <c r="AE17" s="9">
        <v>5.7560000000000002</v>
      </c>
      <c r="AF17" s="9">
        <v>2.92</v>
      </c>
      <c r="AG17" s="9">
        <v>2.8370000000000002</v>
      </c>
      <c r="AH17" s="9">
        <v>5.335</v>
      </c>
      <c r="AI17" s="9">
        <v>2.4980000000000002</v>
      </c>
      <c r="AJ17" s="9">
        <v>2.8370000000000002</v>
      </c>
      <c r="AK17" s="9">
        <v>0.42199999999999999</v>
      </c>
      <c r="AL17" s="9">
        <v>0.42199999999999999</v>
      </c>
      <c r="AM17" s="9">
        <v>0</v>
      </c>
      <c r="AN17" s="9">
        <v>21.033999999999999</v>
      </c>
      <c r="AO17" s="9">
        <v>10.64</v>
      </c>
      <c r="AP17" s="9">
        <v>10.394</v>
      </c>
      <c r="AQ17" s="9">
        <v>14.409000000000001</v>
      </c>
      <c r="AR17" s="9">
        <v>8.5519999999999996</v>
      </c>
      <c r="AS17" s="9">
        <v>5.8570000000000002</v>
      </c>
      <c r="AT17" s="9">
        <v>12.161</v>
      </c>
      <c r="AU17" s="9">
        <v>6.3049999999999997</v>
      </c>
      <c r="AV17" s="9">
        <v>5.8570000000000002</v>
      </c>
      <c r="AW17" s="9">
        <v>1.7170000000000001</v>
      </c>
      <c r="AX17" s="9">
        <v>1.7170000000000001</v>
      </c>
      <c r="AY17" s="9">
        <v>0</v>
      </c>
      <c r="AZ17" s="9">
        <v>0.53</v>
      </c>
      <c r="BA17" s="9">
        <v>0.53</v>
      </c>
      <c r="BB17" s="9">
        <v>0</v>
      </c>
      <c r="BC17" s="9">
        <v>6.625</v>
      </c>
      <c r="BD17" s="9">
        <v>2.0880000000000001</v>
      </c>
      <c r="BE17" s="9">
        <v>4.5369999999999999</v>
      </c>
      <c r="BF17" s="9">
        <v>6.625</v>
      </c>
      <c r="BG17" s="9">
        <v>2.0880000000000001</v>
      </c>
      <c r="BH17" s="9">
        <v>4.5369999999999999</v>
      </c>
      <c r="BI17" s="9">
        <v>0</v>
      </c>
      <c r="BJ17" s="9">
        <v>0</v>
      </c>
      <c r="BK17" s="9">
        <v>0</v>
      </c>
      <c r="BL17" s="9">
        <v>170.29499999999999</v>
      </c>
      <c r="BM17" s="9">
        <v>94.795000000000002</v>
      </c>
      <c r="BN17" s="9">
        <v>75.498999999999995</v>
      </c>
      <c r="BO17" s="9">
        <v>125.746</v>
      </c>
      <c r="BP17" s="9">
        <v>76.242000000000004</v>
      </c>
      <c r="BQ17" s="9">
        <v>49.503</v>
      </c>
      <c r="BR17" s="9">
        <v>107.99</v>
      </c>
      <c r="BS17" s="9">
        <v>63.423000000000002</v>
      </c>
      <c r="BT17" s="9">
        <v>44.567</v>
      </c>
      <c r="BU17" s="9">
        <v>12.927</v>
      </c>
      <c r="BV17" s="9">
        <v>10.260999999999999</v>
      </c>
      <c r="BW17" s="9">
        <v>2.6659999999999999</v>
      </c>
      <c r="BX17" s="9">
        <v>4.8289999999999997</v>
      </c>
      <c r="BY17" s="9">
        <v>2.5579999999999998</v>
      </c>
      <c r="BZ17" s="9">
        <v>2.2709999999999999</v>
      </c>
      <c r="CA17" s="9">
        <v>44.548999999999999</v>
      </c>
      <c r="CB17" s="9">
        <v>18.553000000000001</v>
      </c>
      <c r="CC17" s="9">
        <v>25.995999999999999</v>
      </c>
      <c r="CD17" s="9">
        <v>41.158000000000001</v>
      </c>
      <c r="CE17" s="9">
        <v>16.841000000000001</v>
      </c>
      <c r="CF17" s="9">
        <v>24.317</v>
      </c>
      <c r="CG17" s="9">
        <v>3.391</v>
      </c>
      <c r="CH17" s="9">
        <v>1.712</v>
      </c>
      <c r="CI17" s="9">
        <v>1.679</v>
      </c>
      <c r="CJ17" s="9">
        <v>149.352</v>
      </c>
      <c r="CK17" s="9">
        <v>83.721999999999994</v>
      </c>
      <c r="CL17" s="9">
        <v>65.63</v>
      </c>
      <c r="CM17" s="9">
        <v>107.827</v>
      </c>
      <c r="CN17" s="9">
        <v>66.554000000000002</v>
      </c>
      <c r="CO17" s="9">
        <v>41.273000000000003</v>
      </c>
      <c r="CP17" s="9">
        <v>95.501000000000005</v>
      </c>
      <c r="CQ17" s="9">
        <v>57.85</v>
      </c>
      <c r="CR17" s="9">
        <v>37.651000000000003</v>
      </c>
      <c r="CS17" s="9">
        <v>10.555999999999999</v>
      </c>
      <c r="CT17" s="9">
        <v>8.1630000000000003</v>
      </c>
      <c r="CU17" s="9">
        <v>2.3940000000000001</v>
      </c>
      <c r="CV17" s="9">
        <v>1.77</v>
      </c>
      <c r="CW17" s="9">
        <v>0.54200000000000004</v>
      </c>
      <c r="CX17" s="9">
        <v>1.228</v>
      </c>
      <c r="CY17" s="9">
        <v>41.524999999999999</v>
      </c>
      <c r="CZ17" s="9">
        <v>17.167999999999999</v>
      </c>
      <c r="DA17" s="9">
        <v>24.356999999999999</v>
      </c>
      <c r="DB17" s="9">
        <v>39.764000000000003</v>
      </c>
      <c r="DC17" s="9">
        <v>16.315000000000001</v>
      </c>
      <c r="DD17" s="9">
        <v>23.449000000000002</v>
      </c>
      <c r="DE17" s="9">
        <v>1.7609999999999999</v>
      </c>
      <c r="DF17" s="9">
        <v>0.85299999999999998</v>
      </c>
      <c r="DG17" s="9">
        <v>0.90800000000000003</v>
      </c>
      <c r="DH17" s="9">
        <v>18.047999999999998</v>
      </c>
      <c r="DI17" s="9">
        <v>9.5510000000000002</v>
      </c>
      <c r="DJ17" s="9">
        <v>8.4969999999999999</v>
      </c>
      <c r="DK17" s="9">
        <v>15.023999999999999</v>
      </c>
      <c r="DL17" s="9">
        <v>8.1660000000000004</v>
      </c>
      <c r="DM17" s="9">
        <v>6.8579999999999997</v>
      </c>
      <c r="DN17" s="9">
        <v>11.388999999999999</v>
      </c>
      <c r="DO17" s="9">
        <v>5.5730000000000004</v>
      </c>
      <c r="DP17" s="9">
        <v>5.8159999999999998</v>
      </c>
      <c r="DQ17" s="9">
        <v>1.006</v>
      </c>
      <c r="DR17" s="9">
        <v>1.006</v>
      </c>
      <c r="DS17" s="9">
        <v>0</v>
      </c>
      <c r="DT17" s="9">
        <v>2.629</v>
      </c>
      <c r="DU17" s="9">
        <v>1.5860000000000001</v>
      </c>
      <c r="DV17" s="9">
        <v>1.0429999999999999</v>
      </c>
      <c r="DW17" s="9">
        <v>3.024</v>
      </c>
      <c r="DX17" s="9">
        <v>1.385</v>
      </c>
      <c r="DY17" s="9">
        <v>1.639</v>
      </c>
      <c r="DZ17" s="9">
        <v>1.3939999999999999</v>
      </c>
      <c r="EA17" s="9">
        <v>0.52600000000000002</v>
      </c>
      <c r="EB17" s="9">
        <v>0.86799999999999999</v>
      </c>
      <c r="EC17" s="9">
        <v>1.63</v>
      </c>
      <c r="ED17" s="9">
        <v>0.85899999999999999</v>
      </c>
      <c r="EE17" s="9">
        <v>0.77</v>
      </c>
      <c r="EF17" s="9">
        <v>2.895</v>
      </c>
      <c r="EG17" s="9">
        <v>1.522</v>
      </c>
      <c r="EH17" s="9">
        <v>1.3720000000000001</v>
      </c>
      <c r="EI17" s="9">
        <v>2.895</v>
      </c>
      <c r="EJ17" s="9">
        <v>1.522</v>
      </c>
      <c r="EK17" s="9">
        <v>1.3720000000000001</v>
      </c>
      <c r="EL17" s="9">
        <v>1.1000000000000001</v>
      </c>
      <c r="EM17" s="9">
        <v>0</v>
      </c>
      <c r="EN17" s="9">
        <v>1.1000000000000001</v>
      </c>
      <c r="EO17" s="9">
        <v>1.365</v>
      </c>
      <c r="EP17" s="9">
        <v>1.0920000000000001</v>
      </c>
      <c r="EQ17" s="9">
        <v>0.27200000000000002</v>
      </c>
      <c r="ER17" s="9">
        <v>0.43</v>
      </c>
      <c r="ES17" s="9">
        <v>0.43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141.05500000000001</v>
      </c>
      <c r="FE17" s="9">
        <v>75.465000000000003</v>
      </c>
      <c r="FF17" s="9">
        <v>65.59</v>
      </c>
      <c r="FG17" s="9">
        <v>109.697</v>
      </c>
      <c r="FH17" s="9">
        <v>64.358999999999995</v>
      </c>
      <c r="FI17" s="9">
        <v>45.338000000000001</v>
      </c>
      <c r="FJ17" s="9">
        <v>93.613</v>
      </c>
      <c r="FK17" s="9">
        <v>52.515999999999998</v>
      </c>
      <c r="FL17" s="9">
        <v>41.095999999999997</v>
      </c>
      <c r="FM17" s="9">
        <v>11.951000000000001</v>
      </c>
      <c r="FN17" s="9">
        <v>9.2850000000000001</v>
      </c>
      <c r="FO17" s="9">
        <v>2.6659999999999999</v>
      </c>
      <c r="FP17" s="9">
        <v>4.1340000000000003</v>
      </c>
      <c r="FQ17" s="9">
        <v>2.5579999999999998</v>
      </c>
      <c r="FR17" s="9">
        <v>1.5760000000000001</v>
      </c>
      <c r="FS17" s="9">
        <v>31.358000000000001</v>
      </c>
      <c r="FT17" s="9">
        <v>11.106</v>
      </c>
      <c r="FU17" s="9">
        <v>20.251999999999999</v>
      </c>
      <c r="FV17" s="9">
        <v>27.966999999999999</v>
      </c>
      <c r="FW17" s="9">
        <v>9.3930000000000007</v>
      </c>
      <c r="FX17" s="9">
        <v>18.574000000000002</v>
      </c>
      <c r="FY17" s="9">
        <v>3.391</v>
      </c>
      <c r="FZ17" s="9">
        <v>1.712</v>
      </c>
      <c r="GA17" s="9">
        <v>1.679</v>
      </c>
      <c r="GB17" s="9">
        <v>22.960999999999999</v>
      </c>
      <c r="GC17" s="9">
        <v>11.965999999999999</v>
      </c>
      <c r="GD17" s="9">
        <v>10.994999999999999</v>
      </c>
      <c r="GE17" s="9">
        <v>17.545000000000002</v>
      </c>
      <c r="GF17" s="9">
        <v>9.7279999999999998</v>
      </c>
      <c r="GG17" s="9">
        <v>7.8170000000000002</v>
      </c>
      <c r="GH17" s="9">
        <v>11.041</v>
      </c>
      <c r="GI17" s="9">
        <v>5.0709999999999997</v>
      </c>
      <c r="GJ17" s="9">
        <v>5.9690000000000003</v>
      </c>
      <c r="GK17" s="9">
        <v>2.371</v>
      </c>
      <c r="GL17" s="9">
        <v>2.0990000000000002</v>
      </c>
      <c r="GM17" s="9">
        <v>0.27200000000000002</v>
      </c>
      <c r="GN17" s="9">
        <v>4.1340000000000003</v>
      </c>
      <c r="GO17" s="9">
        <v>2.5579999999999998</v>
      </c>
      <c r="GP17" s="9">
        <v>1.5760000000000001</v>
      </c>
      <c r="GQ17" s="9">
        <v>5.4160000000000004</v>
      </c>
      <c r="GR17" s="9">
        <v>2.238</v>
      </c>
      <c r="GS17" s="9">
        <v>3.1779999999999999</v>
      </c>
      <c r="GT17" s="9">
        <v>2.0249999999999999</v>
      </c>
      <c r="GU17" s="9">
        <v>0.52600000000000002</v>
      </c>
      <c r="GV17" s="9">
        <v>1.4990000000000001</v>
      </c>
      <c r="GW17" s="9">
        <v>3.391</v>
      </c>
      <c r="GX17" s="9">
        <v>1.712</v>
      </c>
      <c r="GY17" s="9">
        <v>1.679</v>
      </c>
      <c r="GZ17" s="9">
        <v>85.349000000000004</v>
      </c>
      <c r="HA17" s="9">
        <v>47.953000000000003</v>
      </c>
      <c r="HB17" s="9">
        <v>37.395000000000003</v>
      </c>
      <c r="HC17" s="9">
        <v>66.489999999999995</v>
      </c>
      <c r="HD17" s="9">
        <v>42.122999999999998</v>
      </c>
      <c r="HE17" s="9">
        <v>24.367000000000001</v>
      </c>
      <c r="HF17" s="9">
        <v>57.561999999999998</v>
      </c>
      <c r="HG17" s="9">
        <v>35.296999999999997</v>
      </c>
      <c r="HH17" s="9">
        <v>22.265000000000001</v>
      </c>
      <c r="HI17" s="9">
        <v>8.9280000000000008</v>
      </c>
      <c r="HJ17" s="9">
        <v>6.8259999999999996</v>
      </c>
      <c r="HK17" s="9">
        <v>2.1019999999999999</v>
      </c>
      <c r="HL17" s="9">
        <v>18.859000000000002</v>
      </c>
      <c r="HM17" s="9">
        <v>5.83</v>
      </c>
      <c r="HN17" s="9">
        <v>13.028</v>
      </c>
      <c r="HO17" s="9">
        <v>18.859000000000002</v>
      </c>
      <c r="HP17" s="9">
        <v>5.83</v>
      </c>
      <c r="HQ17" s="9">
        <v>13.028</v>
      </c>
      <c r="HR17" s="9">
        <v>32.746000000000002</v>
      </c>
      <c r="HS17" s="9">
        <v>15.545999999999999</v>
      </c>
      <c r="HT17" s="9">
        <v>17.2</v>
      </c>
      <c r="HU17" s="9">
        <v>25.661999999999999</v>
      </c>
      <c r="HV17" s="9">
        <v>12.507999999999999</v>
      </c>
      <c r="HW17" s="9">
        <v>13.154</v>
      </c>
      <c r="HX17" s="9">
        <v>25.01</v>
      </c>
      <c r="HY17" s="9">
        <v>12.148</v>
      </c>
      <c r="HZ17" s="9">
        <v>12.862</v>
      </c>
      <c r="IA17" s="9">
        <v>0.65200000000000002</v>
      </c>
      <c r="IB17" s="9">
        <v>0.36099999999999999</v>
      </c>
      <c r="IC17" s="9">
        <v>0.29099999999999998</v>
      </c>
      <c r="ID17" s="9">
        <v>7.0830000000000002</v>
      </c>
      <c r="IE17" s="9">
        <v>3.0369999999999999</v>
      </c>
      <c r="IF17" s="9">
        <v>4.0460000000000003</v>
      </c>
      <c r="IG17" s="9">
        <v>7.0830000000000002</v>
      </c>
      <c r="IH17" s="9">
        <v>3.0369999999999999</v>
      </c>
      <c r="II17" s="9">
        <v>4.0460000000000003</v>
      </c>
      <c r="IJ17" s="9">
        <v>29.239000000000001</v>
      </c>
      <c r="IK17" s="9">
        <v>19.329999999999998</v>
      </c>
      <c r="IL17" s="9">
        <v>9.9090000000000007</v>
      </c>
      <c r="IM17" s="9">
        <v>16.048999999999999</v>
      </c>
      <c r="IN17" s="9">
        <v>11.882999999999999</v>
      </c>
      <c r="IO17" s="9">
        <v>4.1660000000000004</v>
      </c>
      <c r="IP17" s="9">
        <v>14.377000000000001</v>
      </c>
      <c r="IQ17" s="9">
        <v>10.907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6.4390000000000001</v>
      </c>
      <c r="C11" s="9">
        <v>1.97</v>
      </c>
      <c r="D11" s="9">
        <v>0.84499999999999997</v>
      </c>
      <c r="E11" s="9">
        <v>1.1240000000000001</v>
      </c>
      <c r="F11" s="9">
        <v>0</v>
      </c>
      <c r="G11" s="9">
        <v>0</v>
      </c>
      <c r="H11" s="9">
        <v>0</v>
      </c>
      <c r="I11" s="9">
        <v>11.231999999999999</v>
      </c>
      <c r="J11" s="9">
        <v>5.1619999999999999</v>
      </c>
      <c r="K11" s="9">
        <v>6.07</v>
      </c>
      <c r="L11" s="9">
        <v>10.696999999999999</v>
      </c>
      <c r="M11" s="9">
        <v>4.6269999999999998</v>
      </c>
      <c r="N11" s="9">
        <v>6.07</v>
      </c>
      <c r="O11" s="9">
        <v>0.53500000000000003</v>
      </c>
      <c r="P11" s="9">
        <v>0.53500000000000003</v>
      </c>
      <c r="Q11" s="9">
        <v>0</v>
      </c>
      <c r="R11" s="9">
        <v>0.92400000000000004</v>
      </c>
      <c r="S11" s="9">
        <v>0.92400000000000004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0.92400000000000004</v>
      </c>
      <c r="AH11" s="9">
        <v>0.92400000000000004</v>
      </c>
      <c r="AI11" s="9">
        <v>0</v>
      </c>
      <c r="AJ11" s="9">
        <v>0.38900000000000001</v>
      </c>
      <c r="AK11" s="9">
        <v>0.38900000000000001</v>
      </c>
      <c r="AL11" s="9">
        <v>0</v>
      </c>
      <c r="AM11" s="9">
        <v>0.53500000000000003</v>
      </c>
      <c r="AN11" s="9">
        <v>0.53500000000000003</v>
      </c>
      <c r="AO11" s="9">
        <v>0</v>
      </c>
      <c r="AP11" s="9">
        <v>29.478999999999999</v>
      </c>
      <c r="AQ11" s="9">
        <v>15.846</v>
      </c>
      <c r="AR11" s="9">
        <v>13.632999999999999</v>
      </c>
      <c r="AS11" s="9">
        <v>19.172000000000001</v>
      </c>
      <c r="AT11" s="9">
        <v>11.608000000000001</v>
      </c>
      <c r="AU11" s="9">
        <v>7.5629999999999997</v>
      </c>
      <c r="AV11" s="9">
        <v>17.202000000000002</v>
      </c>
      <c r="AW11" s="9">
        <v>10.763</v>
      </c>
      <c r="AX11" s="9">
        <v>6.4390000000000001</v>
      </c>
      <c r="AY11" s="9">
        <v>1.97</v>
      </c>
      <c r="AZ11" s="9">
        <v>0.84499999999999997</v>
      </c>
      <c r="BA11" s="9">
        <v>1.1240000000000001</v>
      </c>
      <c r="BB11" s="9">
        <v>10.308</v>
      </c>
      <c r="BC11" s="9">
        <v>4.2380000000000004</v>
      </c>
      <c r="BD11" s="9">
        <v>6.07</v>
      </c>
      <c r="BE11" s="9">
        <v>10.308</v>
      </c>
      <c r="BF11" s="9">
        <v>4.2380000000000004</v>
      </c>
      <c r="BG11" s="9">
        <v>6.07</v>
      </c>
      <c r="BH11" s="9">
        <v>118.419</v>
      </c>
      <c r="BI11" s="9">
        <v>66.885000000000005</v>
      </c>
      <c r="BJ11" s="9">
        <v>51.534999999999997</v>
      </c>
      <c r="BK11" s="9">
        <v>85.738</v>
      </c>
      <c r="BL11" s="9">
        <v>53.7</v>
      </c>
      <c r="BM11" s="9">
        <v>32.036999999999999</v>
      </c>
      <c r="BN11" s="9">
        <v>70.570999999999998</v>
      </c>
      <c r="BO11" s="9">
        <v>43.5</v>
      </c>
      <c r="BP11" s="9">
        <v>27.071000000000002</v>
      </c>
      <c r="BQ11" s="9">
        <v>11.333</v>
      </c>
      <c r="BR11" s="9">
        <v>6.806</v>
      </c>
      <c r="BS11" s="9">
        <v>4.5270000000000001</v>
      </c>
      <c r="BT11" s="9">
        <v>3.8340000000000001</v>
      </c>
      <c r="BU11" s="9">
        <v>3.3940000000000001</v>
      </c>
      <c r="BV11" s="9">
        <v>0.44</v>
      </c>
      <c r="BW11" s="9">
        <v>32.682000000000002</v>
      </c>
      <c r="BX11" s="9">
        <v>13.183999999999999</v>
      </c>
      <c r="BY11" s="9">
        <v>19.497</v>
      </c>
      <c r="BZ11" s="9">
        <v>28.1</v>
      </c>
      <c r="CA11" s="9">
        <v>10.984999999999999</v>
      </c>
      <c r="CB11" s="9">
        <v>17.114999999999998</v>
      </c>
      <c r="CC11" s="9">
        <v>4.5819999999999999</v>
      </c>
      <c r="CD11" s="9">
        <v>2.1989999999999998</v>
      </c>
      <c r="CE11" s="9">
        <v>2.3820000000000001</v>
      </c>
      <c r="CF11" s="9">
        <v>34.979999999999997</v>
      </c>
      <c r="CG11" s="9">
        <v>19.745000000000001</v>
      </c>
      <c r="CH11" s="9">
        <v>15.234999999999999</v>
      </c>
      <c r="CI11" s="9">
        <v>19.876999999999999</v>
      </c>
      <c r="CJ11" s="9">
        <v>13.038</v>
      </c>
      <c r="CK11" s="9">
        <v>6.8390000000000004</v>
      </c>
      <c r="CL11" s="9">
        <v>16.111999999999998</v>
      </c>
      <c r="CM11" s="9">
        <v>9.7129999999999992</v>
      </c>
      <c r="CN11" s="9">
        <v>6.399</v>
      </c>
      <c r="CO11" s="9">
        <v>1.91</v>
      </c>
      <c r="CP11" s="9">
        <v>1.91</v>
      </c>
      <c r="CQ11" s="9">
        <v>0</v>
      </c>
      <c r="CR11" s="9">
        <v>1.855</v>
      </c>
      <c r="CS11" s="9">
        <v>1.415</v>
      </c>
      <c r="CT11" s="9">
        <v>0.44</v>
      </c>
      <c r="CU11" s="9">
        <v>15.103999999999999</v>
      </c>
      <c r="CV11" s="9">
        <v>6.7069999999999999</v>
      </c>
      <c r="CW11" s="9">
        <v>8.3960000000000008</v>
      </c>
      <c r="CX11" s="9">
        <v>11.818</v>
      </c>
      <c r="CY11" s="9">
        <v>4.9610000000000003</v>
      </c>
      <c r="CZ11" s="9">
        <v>6.8570000000000002</v>
      </c>
      <c r="DA11" s="9">
        <v>3.2850000000000001</v>
      </c>
      <c r="DB11" s="9">
        <v>1.746</v>
      </c>
      <c r="DC11" s="9">
        <v>1.5389999999999999</v>
      </c>
      <c r="DD11" s="9">
        <v>43.148000000000003</v>
      </c>
      <c r="DE11" s="9">
        <v>23.850999999999999</v>
      </c>
      <c r="DF11" s="9">
        <v>19.297999999999998</v>
      </c>
      <c r="DG11" s="9">
        <v>34.72</v>
      </c>
      <c r="DH11" s="9">
        <v>20.423999999999999</v>
      </c>
      <c r="DI11" s="9">
        <v>14.295999999999999</v>
      </c>
      <c r="DJ11" s="9">
        <v>27.2</v>
      </c>
      <c r="DK11" s="9">
        <v>16.527999999999999</v>
      </c>
      <c r="DL11" s="9">
        <v>10.672000000000001</v>
      </c>
      <c r="DM11" s="9">
        <v>6.2140000000000004</v>
      </c>
      <c r="DN11" s="9">
        <v>2.59</v>
      </c>
      <c r="DO11" s="9">
        <v>3.6240000000000001</v>
      </c>
      <c r="DP11" s="9">
        <v>1.3049999999999999</v>
      </c>
      <c r="DQ11" s="9">
        <v>1.3049999999999999</v>
      </c>
      <c r="DR11" s="9">
        <v>0</v>
      </c>
      <c r="DS11" s="9">
        <v>8.4290000000000003</v>
      </c>
      <c r="DT11" s="9">
        <v>3.427</v>
      </c>
      <c r="DU11" s="9">
        <v>5.0019999999999998</v>
      </c>
      <c r="DV11" s="9">
        <v>7.1319999999999997</v>
      </c>
      <c r="DW11" s="9">
        <v>2.9740000000000002</v>
      </c>
      <c r="DX11" s="9">
        <v>4.1589999999999998</v>
      </c>
      <c r="DY11" s="9">
        <v>1.296</v>
      </c>
      <c r="DZ11" s="9">
        <v>0.45300000000000001</v>
      </c>
      <c r="EA11" s="9">
        <v>0.84299999999999997</v>
      </c>
      <c r="EB11" s="9">
        <v>22.61</v>
      </c>
      <c r="EC11" s="9">
        <v>12.836</v>
      </c>
      <c r="ED11" s="9">
        <v>9.7739999999999991</v>
      </c>
      <c r="EE11" s="9">
        <v>18.885999999999999</v>
      </c>
      <c r="EF11" s="9">
        <v>11.092000000000001</v>
      </c>
      <c r="EG11" s="9">
        <v>7.7939999999999996</v>
      </c>
      <c r="EH11" s="9">
        <v>15.852</v>
      </c>
      <c r="EI11" s="9">
        <v>8.9610000000000003</v>
      </c>
      <c r="EJ11" s="9">
        <v>6.8920000000000003</v>
      </c>
      <c r="EK11" s="9">
        <v>2.36</v>
      </c>
      <c r="EL11" s="9">
        <v>1.458</v>
      </c>
      <c r="EM11" s="9">
        <v>0.90200000000000002</v>
      </c>
      <c r="EN11" s="9">
        <v>0.67400000000000004</v>
      </c>
      <c r="EO11" s="9">
        <v>0.67400000000000004</v>
      </c>
      <c r="EP11" s="9">
        <v>0</v>
      </c>
      <c r="EQ11" s="9">
        <v>3.7240000000000002</v>
      </c>
      <c r="ER11" s="9">
        <v>1.744</v>
      </c>
      <c r="ES11" s="9">
        <v>1.98</v>
      </c>
      <c r="ET11" s="9">
        <v>3.7240000000000002</v>
      </c>
      <c r="EU11" s="9">
        <v>1.744</v>
      </c>
      <c r="EV11" s="9">
        <v>1.98</v>
      </c>
      <c r="EW11" s="9">
        <v>0</v>
      </c>
      <c r="EX11" s="9">
        <v>0</v>
      </c>
      <c r="EY11" s="9">
        <v>0</v>
      </c>
      <c r="EZ11" s="9">
        <v>17.68</v>
      </c>
      <c r="FA11" s="9">
        <v>10.452</v>
      </c>
      <c r="FB11" s="9">
        <v>7.2279999999999998</v>
      </c>
      <c r="FC11" s="9">
        <v>12.255000000000001</v>
      </c>
      <c r="FD11" s="9">
        <v>9.1460000000000008</v>
      </c>
      <c r="FE11" s="9">
        <v>3.109</v>
      </c>
      <c r="FF11" s="9">
        <v>11.406000000000001</v>
      </c>
      <c r="FG11" s="9">
        <v>8.2970000000000006</v>
      </c>
      <c r="FH11" s="9">
        <v>3.109</v>
      </c>
      <c r="FI11" s="9">
        <v>0.84899999999999998</v>
      </c>
      <c r="FJ11" s="9">
        <v>0.84899999999999998</v>
      </c>
      <c r="FK11" s="9">
        <v>0</v>
      </c>
      <c r="FL11" s="9">
        <v>0</v>
      </c>
      <c r="FM11" s="9">
        <v>0</v>
      </c>
      <c r="FN11" s="9">
        <v>0</v>
      </c>
      <c r="FO11" s="9">
        <v>5.4249999999999998</v>
      </c>
      <c r="FP11" s="9">
        <v>1.306</v>
      </c>
      <c r="FQ11" s="9">
        <v>4.1189999999999998</v>
      </c>
      <c r="FR11" s="9">
        <v>5.4249999999999998</v>
      </c>
      <c r="FS11" s="9">
        <v>1.306</v>
      </c>
      <c r="FT11" s="9">
        <v>4.1189999999999998</v>
      </c>
      <c r="FU11" s="9">
        <v>0</v>
      </c>
      <c r="FV11" s="9">
        <v>0</v>
      </c>
      <c r="FW11" s="9">
        <v>0</v>
      </c>
      <c r="FX11" s="9">
        <v>25.83</v>
      </c>
      <c r="FY11" s="9">
        <v>16.466999999999999</v>
      </c>
      <c r="FZ11" s="9">
        <v>9.3640000000000008</v>
      </c>
      <c r="GA11" s="9">
        <v>19.541</v>
      </c>
      <c r="GB11" s="9">
        <v>13.425000000000001</v>
      </c>
      <c r="GC11" s="9">
        <v>6.1159999999999997</v>
      </c>
      <c r="GD11" s="9">
        <v>17.181000000000001</v>
      </c>
      <c r="GE11" s="9">
        <v>11.065</v>
      </c>
      <c r="GF11" s="9">
        <v>6.1159999999999997</v>
      </c>
      <c r="GG11" s="9">
        <v>2.36</v>
      </c>
      <c r="GH11" s="9">
        <v>2.36</v>
      </c>
      <c r="GI11" s="9">
        <v>0</v>
      </c>
      <c r="GJ11" s="9">
        <v>0</v>
      </c>
      <c r="GK11" s="9">
        <v>0</v>
      </c>
      <c r="GL11" s="9">
        <v>0</v>
      </c>
      <c r="GM11" s="9">
        <v>6.2889999999999997</v>
      </c>
      <c r="GN11" s="9">
        <v>3.0419999999999998</v>
      </c>
      <c r="GO11" s="9">
        <v>3.2469999999999999</v>
      </c>
      <c r="GP11" s="9">
        <v>6.2889999999999997</v>
      </c>
      <c r="GQ11" s="9">
        <v>3.0419999999999998</v>
      </c>
      <c r="GR11" s="9">
        <v>3.2469999999999999</v>
      </c>
      <c r="GS11" s="9">
        <v>0</v>
      </c>
      <c r="GT11" s="9">
        <v>0</v>
      </c>
      <c r="GU11" s="9">
        <v>0</v>
      </c>
      <c r="GV11" s="9">
        <v>18.846</v>
      </c>
      <c r="GW11" s="9">
        <v>9.8539999999999992</v>
      </c>
      <c r="GX11" s="9">
        <v>8.9909999999999997</v>
      </c>
      <c r="GY11" s="9">
        <v>15.471</v>
      </c>
      <c r="GZ11" s="9">
        <v>8.3390000000000004</v>
      </c>
      <c r="HA11" s="9">
        <v>7.1319999999999997</v>
      </c>
      <c r="HB11" s="9">
        <v>14.662000000000001</v>
      </c>
      <c r="HC11" s="9">
        <v>8.0269999999999992</v>
      </c>
      <c r="HD11" s="9">
        <v>6.6360000000000001</v>
      </c>
      <c r="HE11" s="9">
        <v>0.80900000000000005</v>
      </c>
      <c r="HF11" s="9">
        <v>0.312</v>
      </c>
      <c r="HG11" s="9">
        <v>0.496</v>
      </c>
      <c r="HH11" s="9">
        <v>0</v>
      </c>
      <c r="HI11" s="9">
        <v>0</v>
      </c>
      <c r="HJ11" s="9">
        <v>0</v>
      </c>
      <c r="HK11" s="9">
        <v>3.3740000000000001</v>
      </c>
      <c r="HL11" s="9">
        <v>1.5149999999999999</v>
      </c>
      <c r="HM11" s="9">
        <v>1.859</v>
      </c>
      <c r="HN11" s="9">
        <v>3.3740000000000001</v>
      </c>
      <c r="HO11" s="9">
        <v>1.5149999999999999</v>
      </c>
      <c r="HP11" s="9">
        <v>1.859</v>
      </c>
      <c r="HQ11" s="9">
        <v>0</v>
      </c>
      <c r="HR11" s="9">
        <v>0</v>
      </c>
      <c r="HS11" s="9">
        <v>0</v>
      </c>
      <c r="HT11" s="9">
        <v>57.426000000000002</v>
      </c>
      <c r="HU11" s="9">
        <v>30.251000000000001</v>
      </c>
      <c r="HV11" s="9">
        <v>27.175000000000001</v>
      </c>
      <c r="HW11" s="9">
        <v>41.527000000000001</v>
      </c>
      <c r="HX11" s="9">
        <v>22.773</v>
      </c>
      <c r="HY11" s="9">
        <v>18.754000000000001</v>
      </c>
      <c r="HZ11" s="9">
        <v>34.557000000000002</v>
      </c>
      <c r="IA11" s="9">
        <v>18.622</v>
      </c>
      <c r="IB11" s="9">
        <v>15.935</v>
      </c>
      <c r="IC11" s="9">
        <v>6.1459999999999999</v>
      </c>
      <c r="ID11" s="9">
        <v>3.327</v>
      </c>
      <c r="IE11" s="9">
        <v>2.819</v>
      </c>
      <c r="IF11" s="9">
        <v>0.82399999999999995</v>
      </c>
      <c r="IG11" s="9">
        <v>0.82399999999999995</v>
      </c>
      <c r="IH11" s="9">
        <v>0</v>
      </c>
      <c r="II11" s="9">
        <v>15.898999999999999</v>
      </c>
      <c r="IJ11" s="9">
        <v>7.4779999999999998</v>
      </c>
      <c r="IK11" s="9">
        <v>8.4209999999999994</v>
      </c>
      <c r="IL11" s="9">
        <v>14.115</v>
      </c>
      <c r="IM11" s="9">
        <v>6.9770000000000003</v>
      </c>
      <c r="IN11" s="9">
        <v>7.1369999999999996</v>
      </c>
      <c r="IO11" s="9">
        <v>1.7849999999999999</v>
      </c>
      <c r="IP11" s="9">
        <v>0.501</v>
      </c>
      <c r="IQ11" s="9">
        <v>1.284</v>
      </c>
    </row>
    <row r="12" spans="1:251">
      <c r="A12" s="10">
        <v>42401</v>
      </c>
      <c r="B12" s="9">
        <v>4.9379999999999997</v>
      </c>
      <c r="C12" s="9">
        <v>0.88300000000000001</v>
      </c>
      <c r="D12" s="9">
        <v>0.88300000000000001</v>
      </c>
      <c r="E12" s="9">
        <v>0</v>
      </c>
      <c r="F12" s="9">
        <v>0</v>
      </c>
      <c r="G12" s="9">
        <v>0</v>
      </c>
      <c r="H12" s="9">
        <v>0</v>
      </c>
      <c r="I12" s="9">
        <v>12.414999999999999</v>
      </c>
      <c r="J12" s="9">
        <v>6.2519999999999998</v>
      </c>
      <c r="K12" s="9">
        <v>6.1630000000000003</v>
      </c>
      <c r="L12" s="9">
        <v>12.098000000000001</v>
      </c>
      <c r="M12" s="9">
        <v>5.9359999999999999</v>
      </c>
      <c r="N12" s="9">
        <v>6.1630000000000003</v>
      </c>
      <c r="O12" s="9">
        <v>0.317</v>
      </c>
      <c r="P12" s="9">
        <v>0.317</v>
      </c>
      <c r="Q12" s="9">
        <v>0</v>
      </c>
      <c r="R12" s="9">
        <v>1.357</v>
      </c>
      <c r="S12" s="9">
        <v>0.97499999999999998</v>
      </c>
      <c r="T12" s="9">
        <v>0.38200000000000001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1.357</v>
      </c>
      <c r="AH12" s="9">
        <v>0.97499999999999998</v>
      </c>
      <c r="AI12" s="9">
        <v>0.38200000000000001</v>
      </c>
      <c r="AJ12" s="9">
        <v>1.04</v>
      </c>
      <c r="AK12" s="9">
        <v>0.65800000000000003</v>
      </c>
      <c r="AL12" s="9">
        <v>0.38200000000000001</v>
      </c>
      <c r="AM12" s="9">
        <v>0.317</v>
      </c>
      <c r="AN12" s="9">
        <v>0.317</v>
      </c>
      <c r="AO12" s="9">
        <v>0</v>
      </c>
      <c r="AP12" s="9">
        <v>21.003</v>
      </c>
      <c r="AQ12" s="9">
        <v>10.284000000000001</v>
      </c>
      <c r="AR12" s="9">
        <v>10.718999999999999</v>
      </c>
      <c r="AS12" s="9">
        <v>9.9440000000000008</v>
      </c>
      <c r="AT12" s="9">
        <v>5.0069999999999997</v>
      </c>
      <c r="AU12" s="9">
        <v>4.9379999999999997</v>
      </c>
      <c r="AV12" s="9">
        <v>9.0609999999999999</v>
      </c>
      <c r="AW12" s="9">
        <v>4.1230000000000002</v>
      </c>
      <c r="AX12" s="9">
        <v>4.9379999999999997</v>
      </c>
      <c r="AY12" s="9">
        <v>0.88300000000000001</v>
      </c>
      <c r="AZ12" s="9">
        <v>0.88300000000000001</v>
      </c>
      <c r="BA12" s="9">
        <v>0</v>
      </c>
      <c r="BB12" s="9">
        <v>11.058</v>
      </c>
      <c r="BC12" s="9">
        <v>5.2770000000000001</v>
      </c>
      <c r="BD12" s="9">
        <v>5.7809999999999997</v>
      </c>
      <c r="BE12" s="9">
        <v>11.058</v>
      </c>
      <c r="BF12" s="9">
        <v>5.2770000000000001</v>
      </c>
      <c r="BG12" s="9">
        <v>5.7809999999999997</v>
      </c>
      <c r="BH12" s="9">
        <v>104.21599999999999</v>
      </c>
      <c r="BI12" s="9">
        <v>53.337000000000003</v>
      </c>
      <c r="BJ12" s="9">
        <v>50.878999999999998</v>
      </c>
      <c r="BK12" s="9">
        <v>73.450999999999993</v>
      </c>
      <c r="BL12" s="9">
        <v>43.222000000000001</v>
      </c>
      <c r="BM12" s="9">
        <v>30.228999999999999</v>
      </c>
      <c r="BN12" s="9">
        <v>60.997999999999998</v>
      </c>
      <c r="BO12" s="9">
        <v>36.798000000000002</v>
      </c>
      <c r="BP12" s="9">
        <v>24.2</v>
      </c>
      <c r="BQ12" s="9">
        <v>10.103999999999999</v>
      </c>
      <c r="BR12" s="9">
        <v>5.4130000000000003</v>
      </c>
      <c r="BS12" s="9">
        <v>4.6909999999999998</v>
      </c>
      <c r="BT12" s="9">
        <v>2.3479999999999999</v>
      </c>
      <c r="BU12" s="9">
        <v>1.01</v>
      </c>
      <c r="BV12" s="9">
        <v>1.3380000000000001</v>
      </c>
      <c r="BW12" s="9">
        <v>30.765999999999998</v>
      </c>
      <c r="BX12" s="9">
        <v>10.116</v>
      </c>
      <c r="BY12" s="9">
        <v>20.65</v>
      </c>
      <c r="BZ12" s="9">
        <v>28.193999999999999</v>
      </c>
      <c r="CA12" s="9">
        <v>9.3439999999999994</v>
      </c>
      <c r="CB12" s="9">
        <v>18.850999999999999</v>
      </c>
      <c r="CC12" s="9">
        <v>2.5710000000000002</v>
      </c>
      <c r="CD12" s="9">
        <v>0.77200000000000002</v>
      </c>
      <c r="CE12" s="9">
        <v>1.7989999999999999</v>
      </c>
      <c r="CF12" s="9">
        <v>28.797000000000001</v>
      </c>
      <c r="CG12" s="9">
        <v>12.269</v>
      </c>
      <c r="CH12" s="9">
        <v>16.527999999999999</v>
      </c>
      <c r="CI12" s="9">
        <v>20.059000000000001</v>
      </c>
      <c r="CJ12" s="9">
        <v>10.127000000000001</v>
      </c>
      <c r="CK12" s="9">
        <v>9.9320000000000004</v>
      </c>
      <c r="CL12" s="9">
        <v>13.871</v>
      </c>
      <c r="CM12" s="9">
        <v>7.8769999999999998</v>
      </c>
      <c r="CN12" s="9">
        <v>5.9930000000000003</v>
      </c>
      <c r="CO12" s="9">
        <v>4.4039999999999999</v>
      </c>
      <c r="CP12" s="9">
        <v>1.8029999999999999</v>
      </c>
      <c r="CQ12" s="9">
        <v>2.6</v>
      </c>
      <c r="CR12" s="9">
        <v>1.7849999999999999</v>
      </c>
      <c r="CS12" s="9">
        <v>0.44700000000000001</v>
      </c>
      <c r="CT12" s="9">
        <v>1.3380000000000001</v>
      </c>
      <c r="CU12" s="9">
        <v>8.7379999999999995</v>
      </c>
      <c r="CV12" s="9">
        <v>2.1419999999999999</v>
      </c>
      <c r="CW12" s="9">
        <v>6.5960000000000001</v>
      </c>
      <c r="CX12" s="9">
        <v>8.3089999999999993</v>
      </c>
      <c r="CY12" s="9">
        <v>2.1419999999999999</v>
      </c>
      <c r="CZ12" s="9">
        <v>6.1669999999999998</v>
      </c>
      <c r="DA12" s="9">
        <v>0.42899999999999999</v>
      </c>
      <c r="DB12" s="9">
        <v>0</v>
      </c>
      <c r="DC12" s="9">
        <v>0.42899999999999999</v>
      </c>
      <c r="DD12" s="9">
        <v>41.222999999999999</v>
      </c>
      <c r="DE12" s="9">
        <v>21.44</v>
      </c>
      <c r="DF12" s="9">
        <v>19.782</v>
      </c>
      <c r="DG12" s="9">
        <v>25.574999999999999</v>
      </c>
      <c r="DH12" s="9">
        <v>15.563000000000001</v>
      </c>
      <c r="DI12" s="9">
        <v>10.012</v>
      </c>
      <c r="DJ12" s="9">
        <v>20.62</v>
      </c>
      <c r="DK12" s="9">
        <v>12.198</v>
      </c>
      <c r="DL12" s="9">
        <v>8.4220000000000006</v>
      </c>
      <c r="DM12" s="9">
        <v>4.391</v>
      </c>
      <c r="DN12" s="9">
        <v>2.8010000000000002</v>
      </c>
      <c r="DO12" s="9">
        <v>1.59</v>
      </c>
      <c r="DP12" s="9">
        <v>0.56399999999999995</v>
      </c>
      <c r="DQ12" s="9">
        <v>0.56399999999999995</v>
      </c>
      <c r="DR12" s="9">
        <v>0</v>
      </c>
      <c r="DS12" s="9">
        <v>15.648</v>
      </c>
      <c r="DT12" s="9">
        <v>5.8780000000000001</v>
      </c>
      <c r="DU12" s="9">
        <v>9.77</v>
      </c>
      <c r="DV12" s="9">
        <v>14.747</v>
      </c>
      <c r="DW12" s="9">
        <v>5.8780000000000001</v>
      </c>
      <c r="DX12" s="9">
        <v>8.8689999999999998</v>
      </c>
      <c r="DY12" s="9">
        <v>0.90100000000000002</v>
      </c>
      <c r="DZ12" s="9">
        <v>0</v>
      </c>
      <c r="EA12" s="9">
        <v>0.90100000000000002</v>
      </c>
      <c r="EB12" s="9">
        <v>17.640999999999998</v>
      </c>
      <c r="EC12" s="9">
        <v>10.855</v>
      </c>
      <c r="ED12" s="9">
        <v>6.7859999999999996</v>
      </c>
      <c r="EE12" s="9">
        <v>14.244999999999999</v>
      </c>
      <c r="EF12" s="9">
        <v>9.7620000000000005</v>
      </c>
      <c r="EG12" s="9">
        <v>4.4820000000000002</v>
      </c>
      <c r="EH12" s="9">
        <v>14.244999999999999</v>
      </c>
      <c r="EI12" s="9">
        <v>9.7620000000000005</v>
      </c>
      <c r="EJ12" s="9">
        <v>4.4820000000000002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3.3959999999999999</v>
      </c>
      <c r="ER12" s="9">
        <v>1.093</v>
      </c>
      <c r="ES12" s="9">
        <v>2.3029999999999999</v>
      </c>
      <c r="ET12" s="9">
        <v>2.472</v>
      </c>
      <c r="EU12" s="9">
        <v>0.63800000000000001</v>
      </c>
      <c r="EV12" s="9">
        <v>1.835</v>
      </c>
      <c r="EW12" s="9">
        <v>0.92400000000000004</v>
      </c>
      <c r="EX12" s="9">
        <v>0.45600000000000002</v>
      </c>
      <c r="EY12" s="9">
        <v>0.46899999999999997</v>
      </c>
      <c r="EZ12" s="9">
        <v>16.556000000000001</v>
      </c>
      <c r="FA12" s="9">
        <v>8.7720000000000002</v>
      </c>
      <c r="FB12" s="9">
        <v>7.7839999999999998</v>
      </c>
      <c r="FC12" s="9">
        <v>13.571999999999999</v>
      </c>
      <c r="FD12" s="9">
        <v>7.7690000000000001</v>
      </c>
      <c r="FE12" s="9">
        <v>5.8029999999999999</v>
      </c>
      <c r="FF12" s="9">
        <v>12.263</v>
      </c>
      <c r="FG12" s="9">
        <v>6.9610000000000003</v>
      </c>
      <c r="FH12" s="9">
        <v>5.3019999999999996</v>
      </c>
      <c r="FI12" s="9">
        <v>1.31</v>
      </c>
      <c r="FJ12" s="9">
        <v>0.80900000000000005</v>
      </c>
      <c r="FK12" s="9">
        <v>0.501</v>
      </c>
      <c r="FL12" s="9">
        <v>0</v>
      </c>
      <c r="FM12" s="9">
        <v>0</v>
      </c>
      <c r="FN12" s="9">
        <v>0</v>
      </c>
      <c r="FO12" s="9">
        <v>2.984</v>
      </c>
      <c r="FP12" s="9">
        <v>1.0029999999999999</v>
      </c>
      <c r="FQ12" s="9">
        <v>1.98</v>
      </c>
      <c r="FR12" s="9">
        <v>2.6669999999999998</v>
      </c>
      <c r="FS12" s="9">
        <v>0.68600000000000005</v>
      </c>
      <c r="FT12" s="9">
        <v>1.98</v>
      </c>
      <c r="FU12" s="9">
        <v>0.317</v>
      </c>
      <c r="FV12" s="9">
        <v>0.317</v>
      </c>
      <c r="FW12" s="9">
        <v>0</v>
      </c>
      <c r="FX12" s="9">
        <v>20.960999999999999</v>
      </c>
      <c r="FY12" s="9">
        <v>9.9019999999999992</v>
      </c>
      <c r="FZ12" s="9">
        <v>11.058999999999999</v>
      </c>
      <c r="GA12" s="9">
        <v>15.976000000000001</v>
      </c>
      <c r="GB12" s="9">
        <v>9.1259999999999994</v>
      </c>
      <c r="GC12" s="9">
        <v>6.851</v>
      </c>
      <c r="GD12" s="9">
        <v>13.794</v>
      </c>
      <c r="GE12" s="9">
        <v>7.4950000000000001</v>
      </c>
      <c r="GF12" s="9">
        <v>6.2990000000000004</v>
      </c>
      <c r="GG12" s="9">
        <v>2.1819999999999999</v>
      </c>
      <c r="GH12" s="9">
        <v>1.631</v>
      </c>
      <c r="GI12" s="9">
        <v>0.55100000000000005</v>
      </c>
      <c r="GJ12" s="9">
        <v>0</v>
      </c>
      <c r="GK12" s="9">
        <v>0</v>
      </c>
      <c r="GL12" s="9">
        <v>0</v>
      </c>
      <c r="GM12" s="9">
        <v>4.984</v>
      </c>
      <c r="GN12" s="9">
        <v>0.77600000000000002</v>
      </c>
      <c r="GO12" s="9">
        <v>4.2080000000000002</v>
      </c>
      <c r="GP12" s="9">
        <v>4.984</v>
      </c>
      <c r="GQ12" s="9">
        <v>0.77600000000000002</v>
      </c>
      <c r="GR12" s="9">
        <v>4.2080000000000002</v>
      </c>
      <c r="GS12" s="9">
        <v>0</v>
      </c>
      <c r="GT12" s="9">
        <v>0</v>
      </c>
      <c r="GU12" s="9">
        <v>0</v>
      </c>
      <c r="GV12" s="9">
        <v>13.031000000000001</v>
      </c>
      <c r="GW12" s="9">
        <v>5.3170000000000002</v>
      </c>
      <c r="GX12" s="9">
        <v>7.7130000000000001</v>
      </c>
      <c r="GY12" s="9">
        <v>10.599</v>
      </c>
      <c r="GZ12" s="9">
        <v>4.5999999999999996</v>
      </c>
      <c r="HA12" s="9">
        <v>5.9989999999999997</v>
      </c>
      <c r="HB12" s="9">
        <v>9.7170000000000005</v>
      </c>
      <c r="HC12" s="9">
        <v>3.718</v>
      </c>
      <c r="HD12" s="9">
        <v>5.9989999999999997</v>
      </c>
      <c r="HE12" s="9">
        <v>0.88300000000000001</v>
      </c>
      <c r="HF12" s="9">
        <v>0.88300000000000001</v>
      </c>
      <c r="HG12" s="9">
        <v>0</v>
      </c>
      <c r="HH12" s="9">
        <v>0</v>
      </c>
      <c r="HI12" s="9">
        <v>0</v>
      </c>
      <c r="HJ12" s="9">
        <v>0</v>
      </c>
      <c r="HK12" s="9">
        <v>2.4319999999999999</v>
      </c>
      <c r="HL12" s="9">
        <v>0.71699999999999997</v>
      </c>
      <c r="HM12" s="9">
        <v>1.714</v>
      </c>
      <c r="HN12" s="9">
        <v>2.4319999999999999</v>
      </c>
      <c r="HO12" s="9">
        <v>0.71699999999999997</v>
      </c>
      <c r="HP12" s="9">
        <v>1.714</v>
      </c>
      <c r="HQ12" s="9">
        <v>0</v>
      </c>
      <c r="HR12" s="9">
        <v>0</v>
      </c>
      <c r="HS12" s="9">
        <v>0</v>
      </c>
      <c r="HT12" s="9">
        <v>64.114000000000004</v>
      </c>
      <c r="HU12" s="9">
        <v>34.286999999999999</v>
      </c>
      <c r="HV12" s="9">
        <v>29.826000000000001</v>
      </c>
      <c r="HW12" s="9">
        <v>46.469000000000001</v>
      </c>
      <c r="HX12" s="9">
        <v>27.672999999999998</v>
      </c>
      <c r="HY12" s="9">
        <v>18.795999999999999</v>
      </c>
      <c r="HZ12" s="9">
        <v>41.433</v>
      </c>
      <c r="IA12" s="9">
        <v>24.024000000000001</v>
      </c>
      <c r="IB12" s="9">
        <v>17.408999999999999</v>
      </c>
      <c r="IC12" s="9">
        <v>3.7109999999999999</v>
      </c>
      <c r="ID12" s="9">
        <v>2.5659999999999998</v>
      </c>
      <c r="IE12" s="9">
        <v>1.145</v>
      </c>
      <c r="IF12" s="9">
        <v>1.325</v>
      </c>
      <c r="IG12" s="9">
        <v>1.083</v>
      </c>
      <c r="IH12" s="9">
        <v>0.24199999999999999</v>
      </c>
      <c r="II12" s="9">
        <v>17.645</v>
      </c>
      <c r="IJ12" s="9">
        <v>6.6139999999999999</v>
      </c>
      <c r="IK12" s="9">
        <v>11.031000000000001</v>
      </c>
      <c r="IL12" s="9">
        <v>15.32</v>
      </c>
      <c r="IM12" s="9">
        <v>5.6719999999999997</v>
      </c>
      <c r="IN12" s="9">
        <v>9.6479999999999997</v>
      </c>
      <c r="IO12" s="9">
        <v>2.3250000000000002</v>
      </c>
      <c r="IP12" s="9">
        <v>0.94199999999999995</v>
      </c>
      <c r="IQ12" s="9">
        <v>1.383</v>
      </c>
    </row>
    <row r="13" spans="1:251">
      <c r="A13" s="10">
        <v>42767</v>
      </c>
      <c r="B13" s="9">
        <v>3.4409999999999998</v>
      </c>
      <c r="C13" s="9">
        <v>2.8180000000000001</v>
      </c>
      <c r="D13" s="9">
        <v>2.3929999999999998</v>
      </c>
      <c r="E13" s="9">
        <v>0.42499999999999999</v>
      </c>
      <c r="F13" s="9">
        <v>0</v>
      </c>
      <c r="G13" s="9">
        <v>0</v>
      </c>
      <c r="H13" s="9">
        <v>0</v>
      </c>
      <c r="I13" s="9">
        <v>15.009</v>
      </c>
      <c r="J13" s="9">
        <v>10.106</v>
      </c>
      <c r="K13" s="9">
        <v>4.9029999999999996</v>
      </c>
      <c r="L13" s="9">
        <v>14.682</v>
      </c>
      <c r="M13" s="9">
        <v>10.106</v>
      </c>
      <c r="N13" s="9">
        <v>4.5759999999999996</v>
      </c>
      <c r="O13" s="9">
        <v>0.32700000000000001</v>
      </c>
      <c r="P13" s="9">
        <v>0</v>
      </c>
      <c r="Q13" s="9">
        <v>0.32700000000000001</v>
      </c>
      <c r="R13" s="9">
        <v>1.2509999999999999</v>
      </c>
      <c r="S13" s="9">
        <v>0.92400000000000004</v>
      </c>
      <c r="T13" s="9">
        <v>0.32700000000000001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1.2509999999999999</v>
      </c>
      <c r="AH13" s="9">
        <v>0.92400000000000004</v>
      </c>
      <c r="AI13" s="9">
        <v>0.32700000000000001</v>
      </c>
      <c r="AJ13" s="9">
        <v>0.92400000000000004</v>
      </c>
      <c r="AK13" s="9">
        <v>0.92400000000000004</v>
      </c>
      <c r="AL13" s="9">
        <v>0</v>
      </c>
      <c r="AM13" s="9">
        <v>0.32700000000000001</v>
      </c>
      <c r="AN13" s="9">
        <v>0</v>
      </c>
      <c r="AO13" s="9">
        <v>0.32700000000000001</v>
      </c>
      <c r="AP13" s="9">
        <v>26.855</v>
      </c>
      <c r="AQ13" s="9">
        <v>18.413</v>
      </c>
      <c r="AR13" s="9">
        <v>8.4420000000000002</v>
      </c>
      <c r="AS13" s="9">
        <v>13.097</v>
      </c>
      <c r="AT13" s="9">
        <v>9.23</v>
      </c>
      <c r="AU13" s="9">
        <v>3.8660000000000001</v>
      </c>
      <c r="AV13" s="9">
        <v>10.278</v>
      </c>
      <c r="AW13" s="9">
        <v>6.8369999999999997</v>
      </c>
      <c r="AX13" s="9">
        <v>3.4409999999999998</v>
      </c>
      <c r="AY13" s="9">
        <v>2.8180000000000001</v>
      </c>
      <c r="AZ13" s="9">
        <v>2.3929999999999998</v>
      </c>
      <c r="BA13" s="9">
        <v>0.42499999999999999</v>
      </c>
      <c r="BB13" s="9">
        <v>13.757999999999999</v>
      </c>
      <c r="BC13" s="9">
        <v>9.1820000000000004</v>
      </c>
      <c r="BD13" s="9">
        <v>4.5759999999999996</v>
      </c>
      <c r="BE13" s="9">
        <v>13.757999999999999</v>
      </c>
      <c r="BF13" s="9">
        <v>9.1820000000000004</v>
      </c>
      <c r="BG13" s="9">
        <v>4.5759999999999996</v>
      </c>
      <c r="BH13" s="9">
        <v>129.226</v>
      </c>
      <c r="BI13" s="9">
        <v>69.843999999999994</v>
      </c>
      <c r="BJ13" s="9">
        <v>59.381999999999998</v>
      </c>
      <c r="BK13" s="9">
        <v>90.108999999999995</v>
      </c>
      <c r="BL13" s="9">
        <v>51.454999999999998</v>
      </c>
      <c r="BM13" s="9">
        <v>38.654000000000003</v>
      </c>
      <c r="BN13" s="9">
        <v>76.2</v>
      </c>
      <c r="BO13" s="9">
        <v>43.627000000000002</v>
      </c>
      <c r="BP13" s="9">
        <v>32.573999999999998</v>
      </c>
      <c r="BQ13" s="9">
        <v>11.814</v>
      </c>
      <c r="BR13" s="9">
        <v>6.3609999999999998</v>
      </c>
      <c r="BS13" s="9">
        <v>5.4530000000000003</v>
      </c>
      <c r="BT13" s="9">
        <v>2.0939999999999999</v>
      </c>
      <c r="BU13" s="9">
        <v>1.4670000000000001</v>
      </c>
      <c r="BV13" s="9">
        <v>0.627</v>
      </c>
      <c r="BW13" s="9">
        <v>39.116999999999997</v>
      </c>
      <c r="BX13" s="9">
        <v>18.388999999999999</v>
      </c>
      <c r="BY13" s="9">
        <v>20.728000000000002</v>
      </c>
      <c r="BZ13" s="9">
        <v>34.72</v>
      </c>
      <c r="CA13" s="9">
        <v>16.172000000000001</v>
      </c>
      <c r="CB13" s="9">
        <v>18.547999999999998</v>
      </c>
      <c r="CC13" s="9">
        <v>4.3970000000000002</v>
      </c>
      <c r="CD13" s="9">
        <v>2.2170000000000001</v>
      </c>
      <c r="CE13" s="9">
        <v>2.1800000000000002</v>
      </c>
      <c r="CF13" s="9">
        <v>29.7</v>
      </c>
      <c r="CG13" s="9">
        <v>17.384</v>
      </c>
      <c r="CH13" s="9">
        <v>12.316000000000001</v>
      </c>
      <c r="CI13" s="9">
        <v>19.399999999999999</v>
      </c>
      <c r="CJ13" s="9">
        <v>11.823</v>
      </c>
      <c r="CK13" s="9">
        <v>7.577</v>
      </c>
      <c r="CL13" s="9">
        <v>16.875</v>
      </c>
      <c r="CM13" s="9">
        <v>10.225</v>
      </c>
      <c r="CN13" s="9">
        <v>6.649</v>
      </c>
      <c r="CO13" s="9">
        <v>2.1240000000000001</v>
      </c>
      <c r="CP13" s="9">
        <v>1.1970000000000001</v>
      </c>
      <c r="CQ13" s="9">
        <v>0.92800000000000005</v>
      </c>
      <c r="CR13" s="9">
        <v>0.40100000000000002</v>
      </c>
      <c r="CS13" s="9">
        <v>0.40100000000000002</v>
      </c>
      <c r="CT13" s="9">
        <v>0</v>
      </c>
      <c r="CU13" s="9">
        <v>10.298999999999999</v>
      </c>
      <c r="CV13" s="9">
        <v>5.56</v>
      </c>
      <c r="CW13" s="9">
        <v>4.7389999999999999</v>
      </c>
      <c r="CX13" s="9">
        <v>8.7639999999999993</v>
      </c>
      <c r="CY13" s="9">
        <v>4.4329999999999998</v>
      </c>
      <c r="CZ13" s="9">
        <v>4.3310000000000004</v>
      </c>
      <c r="DA13" s="9">
        <v>1.536</v>
      </c>
      <c r="DB13" s="9">
        <v>1.127</v>
      </c>
      <c r="DC13" s="9">
        <v>0.40799999999999997</v>
      </c>
      <c r="DD13" s="9">
        <v>48.365000000000002</v>
      </c>
      <c r="DE13" s="9">
        <v>24.173999999999999</v>
      </c>
      <c r="DF13" s="9">
        <v>24.190999999999999</v>
      </c>
      <c r="DG13" s="9">
        <v>28.087</v>
      </c>
      <c r="DH13" s="9">
        <v>15.731999999999999</v>
      </c>
      <c r="DI13" s="9">
        <v>12.355</v>
      </c>
      <c r="DJ13" s="9">
        <v>24.227</v>
      </c>
      <c r="DK13" s="9">
        <v>13.513</v>
      </c>
      <c r="DL13" s="9">
        <v>10.714</v>
      </c>
      <c r="DM13" s="9">
        <v>3.2330000000000001</v>
      </c>
      <c r="DN13" s="9">
        <v>2.218</v>
      </c>
      <c r="DO13" s="9">
        <v>1.0149999999999999</v>
      </c>
      <c r="DP13" s="9">
        <v>0.627</v>
      </c>
      <c r="DQ13" s="9">
        <v>0</v>
      </c>
      <c r="DR13" s="9">
        <v>0.627</v>
      </c>
      <c r="DS13" s="9">
        <v>20.277999999999999</v>
      </c>
      <c r="DT13" s="9">
        <v>8.4420000000000002</v>
      </c>
      <c r="DU13" s="9">
        <v>11.835000000000001</v>
      </c>
      <c r="DV13" s="9">
        <v>17.949000000000002</v>
      </c>
      <c r="DW13" s="9">
        <v>7.3529999999999998</v>
      </c>
      <c r="DX13" s="9">
        <v>10.596</v>
      </c>
      <c r="DY13" s="9">
        <v>2.3290000000000002</v>
      </c>
      <c r="DZ13" s="9">
        <v>1.089</v>
      </c>
      <c r="EA13" s="9">
        <v>1.24</v>
      </c>
      <c r="EB13" s="9">
        <v>31.904</v>
      </c>
      <c r="EC13" s="9">
        <v>15.278</v>
      </c>
      <c r="ED13" s="9">
        <v>16.626999999999999</v>
      </c>
      <c r="EE13" s="9">
        <v>26.87</v>
      </c>
      <c r="EF13" s="9">
        <v>12.911</v>
      </c>
      <c r="EG13" s="9">
        <v>13.959</v>
      </c>
      <c r="EH13" s="9">
        <v>21.61</v>
      </c>
      <c r="EI13" s="9">
        <v>10.819000000000001</v>
      </c>
      <c r="EJ13" s="9">
        <v>10.791</v>
      </c>
      <c r="EK13" s="9">
        <v>4.6900000000000004</v>
      </c>
      <c r="EL13" s="9">
        <v>1.5229999999999999</v>
      </c>
      <c r="EM13" s="9">
        <v>3.1669999999999998</v>
      </c>
      <c r="EN13" s="9">
        <v>0.56999999999999995</v>
      </c>
      <c r="EO13" s="9">
        <v>0.56999999999999995</v>
      </c>
      <c r="EP13" s="9">
        <v>0</v>
      </c>
      <c r="EQ13" s="9">
        <v>5.0339999999999998</v>
      </c>
      <c r="ER13" s="9">
        <v>2.3660000000000001</v>
      </c>
      <c r="ES13" s="9">
        <v>2.6680000000000001</v>
      </c>
      <c r="ET13" s="9">
        <v>4.5030000000000001</v>
      </c>
      <c r="EU13" s="9">
        <v>2.3660000000000001</v>
      </c>
      <c r="EV13" s="9">
        <v>2.1360000000000001</v>
      </c>
      <c r="EW13" s="9">
        <v>0.53200000000000003</v>
      </c>
      <c r="EX13" s="9">
        <v>0</v>
      </c>
      <c r="EY13" s="9">
        <v>0.53200000000000003</v>
      </c>
      <c r="EZ13" s="9">
        <v>19.257000000000001</v>
      </c>
      <c r="FA13" s="9">
        <v>13.009</v>
      </c>
      <c r="FB13" s="9">
        <v>6.2489999999999997</v>
      </c>
      <c r="FC13" s="9">
        <v>15.752000000000001</v>
      </c>
      <c r="FD13" s="9">
        <v>10.988</v>
      </c>
      <c r="FE13" s="9">
        <v>4.7629999999999999</v>
      </c>
      <c r="FF13" s="9">
        <v>13.489000000000001</v>
      </c>
      <c r="FG13" s="9">
        <v>9.0690000000000008</v>
      </c>
      <c r="FH13" s="9">
        <v>4.42</v>
      </c>
      <c r="FI13" s="9">
        <v>1.7669999999999999</v>
      </c>
      <c r="FJ13" s="9">
        <v>1.423</v>
      </c>
      <c r="FK13" s="9">
        <v>0.34399999999999997</v>
      </c>
      <c r="FL13" s="9">
        <v>0.496</v>
      </c>
      <c r="FM13" s="9">
        <v>0.496</v>
      </c>
      <c r="FN13" s="9">
        <v>0</v>
      </c>
      <c r="FO13" s="9">
        <v>3.5059999999999998</v>
      </c>
      <c r="FP13" s="9">
        <v>2.02</v>
      </c>
      <c r="FQ13" s="9">
        <v>1.4850000000000001</v>
      </c>
      <c r="FR13" s="9">
        <v>3.5059999999999998</v>
      </c>
      <c r="FS13" s="9">
        <v>2.02</v>
      </c>
      <c r="FT13" s="9">
        <v>1.4850000000000001</v>
      </c>
      <c r="FU13" s="9">
        <v>0</v>
      </c>
      <c r="FV13" s="9">
        <v>0</v>
      </c>
      <c r="FW13" s="9">
        <v>0</v>
      </c>
      <c r="FX13" s="9">
        <v>19.608000000000001</v>
      </c>
      <c r="FY13" s="9">
        <v>10.657</v>
      </c>
      <c r="FZ13" s="9">
        <v>8.9510000000000005</v>
      </c>
      <c r="GA13" s="9">
        <v>13.03</v>
      </c>
      <c r="GB13" s="9">
        <v>7.266</v>
      </c>
      <c r="GC13" s="9">
        <v>5.7640000000000002</v>
      </c>
      <c r="GD13" s="9">
        <v>12.185</v>
      </c>
      <c r="GE13" s="9">
        <v>6.835</v>
      </c>
      <c r="GF13" s="9">
        <v>5.35</v>
      </c>
      <c r="GG13" s="9">
        <v>0.84499999999999997</v>
      </c>
      <c r="GH13" s="9">
        <v>0.43099999999999999</v>
      </c>
      <c r="GI13" s="9">
        <v>0.41399999999999998</v>
      </c>
      <c r="GJ13" s="9">
        <v>0</v>
      </c>
      <c r="GK13" s="9">
        <v>0</v>
      </c>
      <c r="GL13" s="9">
        <v>0</v>
      </c>
      <c r="GM13" s="9">
        <v>6.5780000000000003</v>
      </c>
      <c r="GN13" s="9">
        <v>3.391</v>
      </c>
      <c r="GO13" s="9">
        <v>3.1869999999999998</v>
      </c>
      <c r="GP13" s="9">
        <v>6.5780000000000003</v>
      </c>
      <c r="GQ13" s="9">
        <v>3.391</v>
      </c>
      <c r="GR13" s="9">
        <v>3.1869999999999998</v>
      </c>
      <c r="GS13" s="9">
        <v>0</v>
      </c>
      <c r="GT13" s="9">
        <v>0</v>
      </c>
      <c r="GU13" s="9">
        <v>0</v>
      </c>
      <c r="GV13" s="9">
        <v>20.321999999999999</v>
      </c>
      <c r="GW13" s="9">
        <v>11.412000000000001</v>
      </c>
      <c r="GX13" s="9">
        <v>8.9090000000000007</v>
      </c>
      <c r="GY13" s="9">
        <v>16.971</v>
      </c>
      <c r="GZ13" s="9">
        <v>9.7530000000000001</v>
      </c>
      <c r="HA13" s="9">
        <v>7.218</v>
      </c>
      <c r="HB13" s="9">
        <v>16.213999999999999</v>
      </c>
      <c r="HC13" s="9">
        <v>8.9960000000000004</v>
      </c>
      <c r="HD13" s="9">
        <v>7.218</v>
      </c>
      <c r="HE13" s="9">
        <v>0.75700000000000001</v>
      </c>
      <c r="HF13" s="9">
        <v>0.75700000000000001</v>
      </c>
      <c r="HG13" s="9">
        <v>0</v>
      </c>
      <c r="HH13" s="9">
        <v>0</v>
      </c>
      <c r="HI13" s="9">
        <v>0</v>
      </c>
      <c r="HJ13" s="9">
        <v>0</v>
      </c>
      <c r="HK13" s="9">
        <v>3.35</v>
      </c>
      <c r="HL13" s="9">
        <v>1.659</v>
      </c>
      <c r="HM13" s="9">
        <v>1.6910000000000001</v>
      </c>
      <c r="HN13" s="9">
        <v>2.7120000000000002</v>
      </c>
      <c r="HO13" s="9">
        <v>1.0209999999999999</v>
      </c>
      <c r="HP13" s="9">
        <v>1.6910000000000001</v>
      </c>
      <c r="HQ13" s="9">
        <v>0.63900000000000001</v>
      </c>
      <c r="HR13" s="9">
        <v>0.63900000000000001</v>
      </c>
      <c r="HS13" s="9">
        <v>0</v>
      </c>
      <c r="HT13" s="9">
        <v>57.02</v>
      </c>
      <c r="HU13" s="9">
        <v>30.532</v>
      </c>
      <c r="HV13" s="9">
        <v>26.488</v>
      </c>
      <c r="HW13" s="9">
        <v>41.055</v>
      </c>
      <c r="HX13" s="9">
        <v>22.702999999999999</v>
      </c>
      <c r="HY13" s="9">
        <v>18.352</v>
      </c>
      <c r="HZ13" s="9">
        <v>36.090000000000003</v>
      </c>
      <c r="IA13" s="9">
        <v>19.556000000000001</v>
      </c>
      <c r="IB13" s="9">
        <v>16.535</v>
      </c>
      <c r="IC13" s="9">
        <v>4.0019999999999998</v>
      </c>
      <c r="ID13" s="9">
        <v>2.6549999999999998</v>
      </c>
      <c r="IE13" s="9">
        <v>1.3460000000000001</v>
      </c>
      <c r="IF13" s="9">
        <v>0.96299999999999997</v>
      </c>
      <c r="IG13" s="9">
        <v>0.49199999999999999</v>
      </c>
      <c r="IH13" s="9">
        <v>0.47099999999999997</v>
      </c>
      <c r="II13" s="9">
        <v>15.965</v>
      </c>
      <c r="IJ13" s="9">
        <v>7.8289999999999997</v>
      </c>
      <c r="IK13" s="9">
        <v>8.1359999999999992</v>
      </c>
      <c r="IL13" s="9">
        <v>14.602</v>
      </c>
      <c r="IM13" s="9">
        <v>7.5590000000000002</v>
      </c>
      <c r="IN13" s="9">
        <v>7.0430000000000001</v>
      </c>
      <c r="IO13" s="9">
        <v>1.363</v>
      </c>
      <c r="IP13" s="9">
        <v>0.27</v>
      </c>
      <c r="IQ13" s="9">
        <v>1.093</v>
      </c>
    </row>
    <row r="14" spans="1:251">
      <c r="A14" s="10">
        <v>43132</v>
      </c>
      <c r="B14" s="9">
        <v>6.524</v>
      </c>
      <c r="C14" s="9">
        <v>0.74099999999999999</v>
      </c>
      <c r="D14" s="9">
        <v>0.74099999999999999</v>
      </c>
      <c r="E14" s="9">
        <v>0</v>
      </c>
      <c r="F14" s="9">
        <v>0</v>
      </c>
      <c r="G14" s="9">
        <v>0</v>
      </c>
      <c r="H14" s="9">
        <v>0</v>
      </c>
      <c r="I14" s="9">
        <v>11.528</v>
      </c>
      <c r="J14" s="9">
        <v>5.4470000000000001</v>
      </c>
      <c r="K14" s="9">
        <v>6.0810000000000004</v>
      </c>
      <c r="L14" s="9">
        <v>10.989000000000001</v>
      </c>
      <c r="M14" s="9">
        <v>4.9080000000000004</v>
      </c>
      <c r="N14" s="9">
        <v>6.0810000000000004</v>
      </c>
      <c r="O14" s="9">
        <v>0.53800000000000003</v>
      </c>
      <c r="P14" s="9">
        <v>0.53800000000000003</v>
      </c>
      <c r="Q14" s="9">
        <v>0</v>
      </c>
      <c r="R14" s="9">
        <v>2.1429999999999998</v>
      </c>
      <c r="S14" s="9">
        <v>1.3109999999999999</v>
      </c>
      <c r="T14" s="9">
        <v>0.83199999999999996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2.1429999999999998</v>
      </c>
      <c r="AH14" s="9">
        <v>1.3109999999999999</v>
      </c>
      <c r="AI14" s="9">
        <v>0.83199999999999996</v>
      </c>
      <c r="AJ14" s="9">
        <v>1.6040000000000001</v>
      </c>
      <c r="AK14" s="9">
        <v>0.77200000000000002</v>
      </c>
      <c r="AL14" s="9">
        <v>0.83199999999999996</v>
      </c>
      <c r="AM14" s="9">
        <v>0.53800000000000003</v>
      </c>
      <c r="AN14" s="9">
        <v>0.53800000000000003</v>
      </c>
      <c r="AO14" s="9">
        <v>0</v>
      </c>
      <c r="AP14" s="9">
        <v>23.74</v>
      </c>
      <c r="AQ14" s="9">
        <v>11.967000000000001</v>
      </c>
      <c r="AR14" s="9">
        <v>11.773</v>
      </c>
      <c r="AS14" s="9">
        <v>14.355</v>
      </c>
      <c r="AT14" s="9">
        <v>7.8310000000000004</v>
      </c>
      <c r="AU14" s="9">
        <v>6.524</v>
      </c>
      <c r="AV14" s="9">
        <v>13.614000000000001</v>
      </c>
      <c r="AW14" s="9">
        <v>7.09</v>
      </c>
      <c r="AX14" s="9">
        <v>6.524</v>
      </c>
      <c r="AY14" s="9">
        <v>0.74099999999999999</v>
      </c>
      <c r="AZ14" s="9">
        <v>0.74099999999999999</v>
      </c>
      <c r="BA14" s="9">
        <v>0</v>
      </c>
      <c r="BB14" s="9">
        <v>9.3849999999999998</v>
      </c>
      <c r="BC14" s="9">
        <v>4.1360000000000001</v>
      </c>
      <c r="BD14" s="9">
        <v>5.2489999999999997</v>
      </c>
      <c r="BE14" s="9">
        <v>9.3849999999999998</v>
      </c>
      <c r="BF14" s="9">
        <v>4.1360000000000001</v>
      </c>
      <c r="BG14" s="9">
        <v>5.2489999999999997</v>
      </c>
      <c r="BH14" s="9">
        <v>129.732</v>
      </c>
      <c r="BI14" s="9">
        <v>65.935000000000002</v>
      </c>
      <c r="BJ14" s="9">
        <v>63.796999999999997</v>
      </c>
      <c r="BK14" s="9">
        <v>92.320999999999998</v>
      </c>
      <c r="BL14" s="9">
        <v>53.182000000000002</v>
      </c>
      <c r="BM14" s="9">
        <v>39.139000000000003</v>
      </c>
      <c r="BN14" s="9">
        <v>77.61</v>
      </c>
      <c r="BO14" s="9">
        <v>44.387</v>
      </c>
      <c r="BP14" s="9">
        <v>33.222999999999999</v>
      </c>
      <c r="BQ14" s="9">
        <v>12.868</v>
      </c>
      <c r="BR14" s="9">
        <v>7.8440000000000003</v>
      </c>
      <c r="BS14" s="9">
        <v>5.0229999999999997</v>
      </c>
      <c r="BT14" s="9">
        <v>1.8440000000000001</v>
      </c>
      <c r="BU14" s="9">
        <v>0.95099999999999996</v>
      </c>
      <c r="BV14" s="9">
        <v>0.89300000000000002</v>
      </c>
      <c r="BW14" s="9">
        <v>37.411999999999999</v>
      </c>
      <c r="BX14" s="9">
        <v>12.753</v>
      </c>
      <c r="BY14" s="9">
        <v>24.658999999999999</v>
      </c>
      <c r="BZ14" s="9">
        <v>34.125</v>
      </c>
      <c r="CA14" s="9">
        <v>10.622999999999999</v>
      </c>
      <c r="CB14" s="9">
        <v>23.501999999999999</v>
      </c>
      <c r="CC14" s="9">
        <v>3.2869999999999999</v>
      </c>
      <c r="CD14" s="9">
        <v>2.13</v>
      </c>
      <c r="CE14" s="9">
        <v>1.157</v>
      </c>
      <c r="CF14" s="9">
        <v>34.228000000000002</v>
      </c>
      <c r="CG14" s="9">
        <v>18.763000000000002</v>
      </c>
      <c r="CH14" s="9">
        <v>15.465</v>
      </c>
      <c r="CI14" s="9">
        <v>23.032</v>
      </c>
      <c r="CJ14" s="9">
        <v>14.089</v>
      </c>
      <c r="CK14" s="9">
        <v>8.9429999999999996</v>
      </c>
      <c r="CL14" s="9">
        <v>16.931999999999999</v>
      </c>
      <c r="CM14" s="9">
        <v>11.185</v>
      </c>
      <c r="CN14" s="9">
        <v>5.7469999999999999</v>
      </c>
      <c r="CO14" s="9">
        <v>4.6849999999999996</v>
      </c>
      <c r="CP14" s="9">
        <v>2.3820000000000001</v>
      </c>
      <c r="CQ14" s="9">
        <v>2.302</v>
      </c>
      <c r="CR14" s="9">
        <v>1.415</v>
      </c>
      <c r="CS14" s="9">
        <v>0.52200000000000002</v>
      </c>
      <c r="CT14" s="9">
        <v>0.89300000000000002</v>
      </c>
      <c r="CU14" s="9">
        <v>11.196</v>
      </c>
      <c r="CV14" s="9">
        <v>4.673</v>
      </c>
      <c r="CW14" s="9">
        <v>6.5229999999999997</v>
      </c>
      <c r="CX14" s="9">
        <v>9.4939999999999998</v>
      </c>
      <c r="CY14" s="9">
        <v>2.9710000000000001</v>
      </c>
      <c r="CZ14" s="9">
        <v>6.5229999999999997</v>
      </c>
      <c r="DA14" s="9">
        <v>1.702</v>
      </c>
      <c r="DB14" s="9">
        <v>1.702</v>
      </c>
      <c r="DC14" s="9">
        <v>0</v>
      </c>
      <c r="DD14" s="9">
        <v>55.683999999999997</v>
      </c>
      <c r="DE14" s="9">
        <v>29.492000000000001</v>
      </c>
      <c r="DF14" s="9">
        <v>26.192</v>
      </c>
      <c r="DG14" s="9">
        <v>39.918999999999997</v>
      </c>
      <c r="DH14" s="9">
        <v>23.617999999999999</v>
      </c>
      <c r="DI14" s="9">
        <v>16.300999999999998</v>
      </c>
      <c r="DJ14" s="9">
        <v>33.947000000000003</v>
      </c>
      <c r="DK14" s="9">
        <v>18.475000000000001</v>
      </c>
      <c r="DL14" s="9">
        <v>15.472</v>
      </c>
      <c r="DM14" s="9">
        <v>5.5439999999999996</v>
      </c>
      <c r="DN14" s="9">
        <v>4.7149999999999999</v>
      </c>
      <c r="DO14" s="9">
        <v>0.82899999999999996</v>
      </c>
      <c r="DP14" s="9">
        <v>0.42899999999999999</v>
      </c>
      <c r="DQ14" s="9">
        <v>0.42899999999999999</v>
      </c>
      <c r="DR14" s="9">
        <v>0</v>
      </c>
      <c r="DS14" s="9">
        <v>15.765000000000001</v>
      </c>
      <c r="DT14" s="9">
        <v>5.8739999999999997</v>
      </c>
      <c r="DU14" s="9">
        <v>9.891</v>
      </c>
      <c r="DV14" s="9">
        <v>14.532</v>
      </c>
      <c r="DW14" s="9">
        <v>5.4459999999999997</v>
      </c>
      <c r="DX14" s="9">
        <v>9.0860000000000003</v>
      </c>
      <c r="DY14" s="9">
        <v>1.2330000000000001</v>
      </c>
      <c r="DZ14" s="9">
        <v>0.42799999999999999</v>
      </c>
      <c r="EA14" s="9">
        <v>0.80500000000000005</v>
      </c>
      <c r="EB14" s="9">
        <v>23.291</v>
      </c>
      <c r="EC14" s="9">
        <v>8.5760000000000005</v>
      </c>
      <c r="ED14" s="9">
        <v>14.715</v>
      </c>
      <c r="EE14" s="9">
        <v>16.446000000000002</v>
      </c>
      <c r="EF14" s="9">
        <v>7.2359999999999998</v>
      </c>
      <c r="EG14" s="9">
        <v>9.2100000000000009</v>
      </c>
      <c r="EH14" s="9">
        <v>14.987</v>
      </c>
      <c r="EI14" s="9">
        <v>6.8979999999999997</v>
      </c>
      <c r="EJ14" s="9">
        <v>8.0879999999999992</v>
      </c>
      <c r="EK14" s="9">
        <v>1.46</v>
      </c>
      <c r="EL14" s="9">
        <v>0.33800000000000002</v>
      </c>
      <c r="EM14" s="9">
        <v>1.121</v>
      </c>
      <c r="EN14" s="9">
        <v>0</v>
      </c>
      <c r="EO14" s="9">
        <v>0</v>
      </c>
      <c r="EP14" s="9">
        <v>0</v>
      </c>
      <c r="EQ14" s="9">
        <v>6.8440000000000003</v>
      </c>
      <c r="ER14" s="9">
        <v>1.34</v>
      </c>
      <c r="ES14" s="9">
        <v>5.5049999999999999</v>
      </c>
      <c r="ET14" s="9">
        <v>6.8440000000000003</v>
      </c>
      <c r="EU14" s="9">
        <v>1.34</v>
      </c>
      <c r="EV14" s="9">
        <v>5.5049999999999999</v>
      </c>
      <c r="EW14" s="9">
        <v>0</v>
      </c>
      <c r="EX14" s="9">
        <v>0</v>
      </c>
      <c r="EY14" s="9">
        <v>0</v>
      </c>
      <c r="EZ14" s="9">
        <v>16.53</v>
      </c>
      <c r="FA14" s="9">
        <v>9.1050000000000004</v>
      </c>
      <c r="FB14" s="9">
        <v>7.4249999999999998</v>
      </c>
      <c r="FC14" s="9">
        <v>12.923</v>
      </c>
      <c r="FD14" s="9">
        <v>8.2379999999999995</v>
      </c>
      <c r="FE14" s="9">
        <v>4.6849999999999996</v>
      </c>
      <c r="FF14" s="9">
        <v>11.744</v>
      </c>
      <c r="FG14" s="9">
        <v>7.8289999999999997</v>
      </c>
      <c r="FH14" s="9">
        <v>3.915</v>
      </c>
      <c r="FI14" s="9">
        <v>1.18</v>
      </c>
      <c r="FJ14" s="9">
        <v>0.40899999999999997</v>
      </c>
      <c r="FK14" s="9">
        <v>0.77</v>
      </c>
      <c r="FL14" s="9">
        <v>0</v>
      </c>
      <c r="FM14" s="9">
        <v>0</v>
      </c>
      <c r="FN14" s="9">
        <v>0</v>
      </c>
      <c r="FO14" s="9">
        <v>3.6059999999999999</v>
      </c>
      <c r="FP14" s="9">
        <v>0.86599999999999999</v>
      </c>
      <c r="FQ14" s="9">
        <v>2.74</v>
      </c>
      <c r="FR14" s="9">
        <v>3.2549999999999999</v>
      </c>
      <c r="FS14" s="9">
        <v>0.86599999999999999</v>
      </c>
      <c r="FT14" s="9">
        <v>2.3889999999999998</v>
      </c>
      <c r="FU14" s="9">
        <v>0.35099999999999998</v>
      </c>
      <c r="FV14" s="9">
        <v>0</v>
      </c>
      <c r="FW14" s="9">
        <v>0.35099999999999998</v>
      </c>
      <c r="FX14" s="9">
        <v>15.111000000000001</v>
      </c>
      <c r="FY14" s="9">
        <v>9.3209999999999997</v>
      </c>
      <c r="FZ14" s="9">
        <v>5.7910000000000004</v>
      </c>
      <c r="GA14" s="9">
        <v>12.068</v>
      </c>
      <c r="GB14" s="9">
        <v>7.8959999999999999</v>
      </c>
      <c r="GC14" s="9">
        <v>4.1719999999999997</v>
      </c>
      <c r="GD14" s="9">
        <v>10.742000000000001</v>
      </c>
      <c r="GE14" s="9">
        <v>6.57</v>
      </c>
      <c r="GF14" s="9">
        <v>4.1719999999999997</v>
      </c>
      <c r="GG14" s="9">
        <v>0.88800000000000001</v>
      </c>
      <c r="GH14" s="9">
        <v>0.88800000000000001</v>
      </c>
      <c r="GI14" s="9">
        <v>0</v>
      </c>
      <c r="GJ14" s="9">
        <v>0.438</v>
      </c>
      <c r="GK14" s="9">
        <v>0.438</v>
      </c>
      <c r="GL14" s="9">
        <v>0</v>
      </c>
      <c r="GM14" s="9">
        <v>3.0430000000000001</v>
      </c>
      <c r="GN14" s="9">
        <v>1.425</v>
      </c>
      <c r="GO14" s="9">
        <v>1.619</v>
      </c>
      <c r="GP14" s="9">
        <v>3.0430000000000001</v>
      </c>
      <c r="GQ14" s="9">
        <v>1.425</v>
      </c>
      <c r="GR14" s="9">
        <v>1.619</v>
      </c>
      <c r="GS14" s="9">
        <v>0</v>
      </c>
      <c r="GT14" s="9">
        <v>0</v>
      </c>
      <c r="GU14" s="9">
        <v>0</v>
      </c>
      <c r="GV14" s="9">
        <v>20.388000000000002</v>
      </c>
      <c r="GW14" s="9">
        <v>9.359</v>
      </c>
      <c r="GX14" s="9">
        <v>11.029</v>
      </c>
      <c r="GY14" s="9">
        <v>18.027999999999999</v>
      </c>
      <c r="GZ14" s="9">
        <v>8.6300000000000008</v>
      </c>
      <c r="HA14" s="9">
        <v>9.3979999999999997</v>
      </c>
      <c r="HB14" s="9">
        <v>17.667999999999999</v>
      </c>
      <c r="HC14" s="9">
        <v>8.27</v>
      </c>
      <c r="HD14" s="9">
        <v>9.3979999999999997</v>
      </c>
      <c r="HE14" s="9">
        <v>0.36</v>
      </c>
      <c r="HF14" s="9">
        <v>0.36</v>
      </c>
      <c r="HG14" s="9">
        <v>0</v>
      </c>
      <c r="HH14" s="9">
        <v>0</v>
      </c>
      <c r="HI14" s="9">
        <v>0</v>
      </c>
      <c r="HJ14" s="9">
        <v>0</v>
      </c>
      <c r="HK14" s="9">
        <v>2.36</v>
      </c>
      <c r="HL14" s="9">
        <v>0.73</v>
      </c>
      <c r="HM14" s="9">
        <v>1.631</v>
      </c>
      <c r="HN14" s="9">
        <v>2.36</v>
      </c>
      <c r="HO14" s="9">
        <v>0.73</v>
      </c>
      <c r="HP14" s="9">
        <v>1.631</v>
      </c>
      <c r="HQ14" s="9">
        <v>0</v>
      </c>
      <c r="HR14" s="9">
        <v>0</v>
      </c>
      <c r="HS14" s="9">
        <v>0</v>
      </c>
      <c r="HT14" s="9">
        <v>56.25</v>
      </c>
      <c r="HU14" s="9">
        <v>30.120999999999999</v>
      </c>
      <c r="HV14" s="9">
        <v>26.129000000000001</v>
      </c>
      <c r="HW14" s="9">
        <v>37.356000000000002</v>
      </c>
      <c r="HX14" s="9">
        <v>21.69</v>
      </c>
      <c r="HY14" s="9">
        <v>15.666</v>
      </c>
      <c r="HZ14" s="9">
        <v>33.801000000000002</v>
      </c>
      <c r="IA14" s="9">
        <v>18.981999999999999</v>
      </c>
      <c r="IB14" s="9">
        <v>14.819000000000001</v>
      </c>
      <c r="IC14" s="9">
        <v>3.2810000000000001</v>
      </c>
      <c r="ID14" s="9">
        <v>2.7080000000000002</v>
      </c>
      <c r="IE14" s="9">
        <v>0.57299999999999995</v>
      </c>
      <c r="IF14" s="9">
        <v>0.27400000000000002</v>
      </c>
      <c r="IG14" s="9">
        <v>0</v>
      </c>
      <c r="IH14" s="9">
        <v>0.27400000000000002</v>
      </c>
      <c r="II14" s="9">
        <v>18.893000000000001</v>
      </c>
      <c r="IJ14" s="9">
        <v>8.4309999999999992</v>
      </c>
      <c r="IK14" s="9">
        <v>10.462</v>
      </c>
      <c r="IL14" s="9">
        <v>17.533000000000001</v>
      </c>
      <c r="IM14" s="9">
        <v>7.468</v>
      </c>
      <c r="IN14" s="9">
        <v>10.065</v>
      </c>
      <c r="IO14" s="9">
        <v>1.36</v>
      </c>
      <c r="IP14" s="9">
        <v>0.96299999999999997</v>
      </c>
      <c r="IQ14" s="9">
        <v>0.39700000000000002</v>
      </c>
    </row>
    <row r="15" spans="1:251">
      <c r="A15" s="10">
        <v>43497</v>
      </c>
      <c r="B15" s="9">
        <v>5.4980000000000002</v>
      </c>
      <c r="C15" s="9">
        <v>0.74199999999999999</v>
      </c>
      <c r="D15" s="9">
        <v>0.74199999999999999</v>
      </c>
      <c r="E15" s="9">
        <v>0</v>
      </c>
      <c r="F15" s="9">
        <v>0.35799999999999998</v>
      </c>
      <c r="G15" s="9">
        <v>0</v>
      </c>
      <c r="H15" s="9">
        <v>0.35799999999999998</v>
      </c>
      <c r="I15" s="9">
        <v>10.577</v>
      </c>
      <c r="J15" s="9">
        <v>4.9560000000000004</v>
      </c>
      <c r="K15" s="9">
        <v>5.62</v>
      </c>
      <c r="L15" s="9">
        <v>10.029</v>
      </c>
      <c r="M15" s="9">
        <v>4.9560000000000004</v>
      </c>
      <c r="N15" s="9">
        <v>5.0730000000000004</v>
      </c>
      <c r="O15" s="9">
        <v>0.54700000000000004</v>
      </c>
      <c r="P15" s="9">
        <v>0</v>
      </c>
      <c r="Q15" s="9">
        <v>0.54700000000000004</v>
      </c>
      <c r="R15" s="9">
        <v>2.4289999999999998</v>
      </c>
      <c r="S15" s="9">
        <v>0.90900000000000003</v>
      </c>
      <c r="T15" s="9">
        <v>1.5209999999999999</v>
      </c>
      <c r="U15" s="9">
        <v>0.35799999999999998</v>
      </c>
      <c r="V15" s="9">
        <v>0</v>
      </c>
      <c r="W15" s="9">
        <v>0.35799999999999998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0.35799999999999998</v>
      </c>
      <c r="AE15" s="9">
        <v>0</v>
      </c>
      <c r="AF15" s="9">
        <v>0.35799999999999998</v>
      </c>
      <c r="AG15" s="9">
        <v>2.0720000000000001</v>
      </c>
      <c r="AH15" s="9">
        <v>0.90900000000000003</v>
      </c>
      <c r="AI15" s="9">
        <v>1.163</v>
      </c>
      <c r="AJ15" s="9">
        <v>1.5249999999999999</v>
      </c>
      <c r="AK15" s="9">
        <v>0.90900000000000003</v>
      </c>
      <c r="AL15" s="9">
        <v>0.61599999999999999</v>
      </c>
      <c r="AM15" s="9">
        <v>0.54700000000000004</v>
      </c>
      <c r="AN15" s="9">
        <v>0</v>
      </c>
      <c r="AO15" s="9">
        <v>0.54700000000000004</v>
      </c>
      <c r="AP15" s="9">
        <v>20.893000000000001</v>
      </c>
      <c r="AQ15" s="9">
        <v>10.938000000000001</v>
      </c>
      <c r="AR15" s="9">
        <v>9.9550000000000001</v>
      </c>
      <c r="AS15" s="9">
        <v>12.388</v>
      </c>
      <c r="AT15" s="9">
        <v>6.89</v>
      </c>
      <c r="AU15" s="9">
        <v>5.4980000000000002</v>
      </c>
      <c r="AV15" s="9">
        <v>11.647</v>
      </c>
      <c r="AW15" s="9">
        <v>6.149</v>
      </c>
      <c r="AX15" s="9">
        <v>5.4980000000000002</v>
      </c>
      <c r="AY15" s="9">
        <v>0.74199999999999999</v>
      </c>
      <c r="AZ15" s="9">
        <v>0.74199999999999999</v>
      </c>
      <c r="BA15" s="9">
        <v>0</v>
      </c>
      <c r="BB15" s="9">
        <v>8.5050000000000008</v>
      </c>
      <c r="BC15" s="9">
        <v>4.0469999999999997</v>
      </c>
      <c r="BD15" s="9">
        <v>4.4569999999999999</v>
      </c>
      <c r="BE15" s="9">
        <v>8.5050000000000008</v>
      </c>
      <c r="BF15" s="9">
        <v>4.0469999999999997</v>
      </c>
      <c r="BG15" s="9">
        <v>4.4569999999999999</v>
      </c>
      <c r="BH15" s="9">
        <v>105.136</v>
      </c>
      <c r="BI15" s="9">
        <v>50.704999999999998</v>
      </c>
      <c r="BJ15" s="9">
        <v>54.430999999999997</v>
      </c>
      <c r="BK15" s="9">
        <v>71.870999999999995</v>
      </c>
      <c r="BL15" s="9">
        <v>39.326000000000001</v>
      </c>
      <c r="BM15" s="9">
        <v>32.545000000000002</v>
      </c>
      <c r="BN15" s="9">
        <v>55.878999999999998</v>
      </c>
      <c r="BO15" s="9">
        <v>28.986999999999998</v>
      </c>
      <c r="BP15" s="9">
        <v>26.891999999999999</v>
      </c>
      <c r="BQ15" s="9">
        <v>14.439</v>
      </c>
      <c r="BR15" s="9">
        <v>9.1440000000000001</v>
      </c>
      <c r="BS15" s="9">
        <v>5.2949999999999999</v>
      </c>
      <c r="BT15" s="9">
        <v>1.5529999999999999</v>
      </c>
      <c r="BU15" s="9">
        <v>1.1950000000000001</v>
      </c>
      <c r="BV15" s="9">
        <v>0.35799999999999998</v>
      </c>
      <c r="BW15" s="9">
        <v>33.265999999999998</v>
      </c>
      <c r="BX15" s="9">
        <v>11.379</v>
      </c>
      <c r="BY15" s="9">
        <v>21.885999999999999</v>
      </c>
      <c r="BZ15" s="9">
        <v>29.753</v>
      </c>
      <c r="CA15" s="9">
        <v>10.35</v>
      </c>
      <c r="CB15" s="9">
        <v>19.402000000000001</v>
      </c>
      <c r="CC15" s="9">
        <v>3.5129999999999999</v>
      </c>
      <c r="CD15" s="9">
        <v>1.0289999999999999</v>
      </c>
      <c r="CE15" s="9">
        <v>2.484</v>
      </c>
      <c r="CF15" s="9">
        <v>27.276</v>
      </c>
      <c r="CG15" s="9">
        <v>12.67</v>
      </c>
      <c r="CH15" s="9">
        <v>14.606</v>
      </c>
      <c r="CI15" s="9">
        <v>15.167</v>
      </c>
      <c r="CJ15" s="9">
        <v>9.1219999999999999</v>
      </c>
      <c r="CK15" s="9">
        <v>6.0449999999999999</v>
      </c>
      <c r="CL15" s="9">
        <v>12.074999999999999</v>
      </c>
      <c r="CM15" s="9">
        <v>6.3869999999999996</v>
      </c>
      <c r="CN15" s="9">
        <v>5.6870000000000003</v>
      </c>
      <c r="CO15" s="9">
        <v>2.7349999999999999</v>
      </c>
      <c r="CP15" s="9">
        <v>2.7349999999999999</v>
      </c>
      <c r="CQ15" s="9">
        <v>0</v>
      </c>
      <c r="CR15" s="9">
        <v>0.35799999999999998</v>
      </c>
      <c r="CS15" s="9">
        <v>0</v>
      </c>
      <c r="CT15" s="9">
        <v>0.35799999999999998</v>
      </c>
      <c r="CU15" s="9">
        <v>12.109</v>
      </c>
      <c r="CV15" s="9">
        <v>3.548</v>
      </c>
      <c r="CW15" s="9">
        <v>8.5609999999999999</v>
      </c>
      <c r="CX15" s="9">
        <v>9.673</v>
      </c>
      <c r="CY15" s="9">
        <v>3.028</v>
      </c>
      <c r="CZ15" s="9">
        <v>6.6449999999999996</v>
      </c>
      <c r="DA15" s="9">
        <v>2.4369999999999998</v>
      </c>
      <c r="DB15" s="9">
        <v>0.52100000000000002</v>
      </c>
      <c r="DC15" s="9">
        <v>1.9159999999999999</v>
      </c>
      <c r="DD15" s="9">
        <v>48.838999999999999</v>
      </c>
      <c r="DE15" s="9">
        <v>23.28</v>
      </c>
      <c r="DF15" s="9">
        <v>25.559000000000001</v>
      </c>
      <c r="DG15" s="9">
        <v>37.545000000000002</v>
      </c>
      <c r="DH15" s="9">
        <v>19.596</v>
      </c>
      <c r="DI15" s="9">
        <v>17.949000000000002</v>
      </c>
      <c r="DJ15" s="9">
        <v>27.501999999999999</v>
      </c>
      <c r="DK15" s="9">
        <v>14.196999999999999</v>
      </c>
      <c r="DL15" s="9">
        <v>13.305</v>
      </c>
      <c r="DM15" s="9">
        <v>8.8480000000000008</v>
      </c>
      <c r="DN15" s="9">
        <v>4.2030000000000003</v>
      </c>
      <c r="DO15" s="9">
        <v>4.6440000000000001</v>
      </c>
      <c r="DP15" s="9">
        <v>1.1950000000000001</v>
      </c>
      <c r="DQ15" s="9">
        <v>1.1950000000000001</v>
      </c>
      <c r="DR15" s="9">
        <v>0</v>
      </c>
      <c r="DS15" s="9">
        <v>11.294</v>
      </c>
      <c r="DT15" s="9">
        <v>3.6840000000000002</v>
      </c>
      <c r="DU15" s="9">
        <v>7.61</v>
      </c>
      <c r="DV15" s="9">
        <v>10.785</v>
      </c>
      <c r="DW15" s="9">
        <v>3.1749999999999998</v>
      </c>
      <c r="DX15" s="9">
        <v>7.61</v>
      </c>
      <c r="DY15" s="9">
        <v>0.50900000000000001</v>
      </c>
      <c r="DZ15" s="9">
        <v>0.50900000000000001</v>
      </c>
      <c r="EA15" s="9">
        <v>0</v>
      </c>
      <c r="EB15" s="9">
        <v>14.007999999999999</v>
      </c>
      <c r="EC15" s="9">
        <v>5.9619999999999997</v>
      </c>
      <c r="ED15" s="9">
        <v>8.0459999999999994</v>
      </c>
      <c r="EE15" s="9">
        <v>8.8480000000000008</v>
      </c>
      <c r="EF15" s="9">
        <v>4.6040000000000001</v>
      </c>
      <c r="EG15" s="9">
        <v>4.2439999999999998</v>
      </c>
      <c r="EH15" s="9">
        <v>7.0919999999999996</v>
      </c>
      <c r="EI15" s="9">
        <v>3.4990000000000001</v>
      </c>
      <c r="EJ15" s="9">
        <v>3.593</v>
      </c>
      <c r="EK15" s="9">
        <v>1.756</v>
      </c>
      <c r="EL15" s="9">
        <v>1.105</v>
      </c>
      <c r="EM15" s="9">
        <v>0.65100000000000002</v>
      </c>
      <c r="EN15" s="9">
        <v>0</v>
      </c>
      <c r="EO15" s="9">
        <v>0</v>
      </c>
      <c r="EP15" s="9">
        <v>0</v>
      </c>
      <c r="EQ15" s="9">
        <v>5.16</v>
      </c>
      <c r="ER15" s="9">
        <v>1.3580000000000001</v>
      </c>
      <c r="ES15" s="9">
        <v>3.802</v>
      </c>
      <c r="ET15" s="9">
        <v>5.16</v>
      </c>
      <c r="EU15" s="9">
        <v>1.3580000000000001</v>
      </c>
      <c r="EV15" s="9">
        <v>3.802</v>
      </c>
      <c r="EW15" s="9">
        <v>0</v>
      </c>
      <c r="EX15" s="9">
        <v>0</v>
      </c>
      <c r="EY15" s="9">
        <v>0</v>
      </c>
      <c r="EZ15" s="9">
        <v>15.013</v>
      </c>
      <c r="FA15" s="9">
        <v>8.7929999999999993</v>
      </c>
      <c r="FB15" s="9">
        <v>6.22</v>
      </c>
      <c r="FC15" s="9">
        <v>10.311</v>
      </c>
      <c r="FD15" s="9">
        <v>6.0039999999999996</v>
      </c>
      <c r="FE15" s="9">
        <v>4.3070000000000004</v>
      </c>
      <c r="FF15" s="9">
        <v>9.2100000000000009</v>
      </c>
      <c r="FG15" s="9">
        <v>4.9029999999999996</v>
      </c>
      <c r="FH15" s="9">
        <v>4.3070000000000004</v>
      </c>
      <c r="FI15" s="9">
        <v>1.101</v>
      </c>
      <c r="FJ15" s="9">
        <v>1.101</v>
      </c>
      <c r="FK15" s="9">
        <v>0</v>
      </c>
      <c r="FL15" s="9">
        <v>0</v>
      </c>
      <c r="FM15" s="9">
        <v>0</v>
      </c>
      <c r="FN15" s="9">
        <v>0</v>
      </c>
      <c r="FO15" s="9">
        <v>4.702</v>
      </c>
      <c r="FP15" s="9">
        <v>2.79</v>
      </c>
      <c r="FQ15" s="9">
        <v>1.9119999999999999</v>
      </c>
      <c r="FR15" s="9">
        <v>4.1349999999999998</v>
      </c>
      <c r="FS15" s="9">
        <v>2.79</v>
      </c>
      <c r="FT15" s="9">
        <v>1.345</v>
      </c>
      <c r="FU15" s="9">
        <v>0.56699999999999995</v>
      </c>
      <c r="FV15" s="9">
        <v>0</v>
      </c>
      <c r="FW15" s="9">
        <v>0.56699999999999995</v>
      </c>
      <c r="FX15" s="9">
        <v>12.590999999999999</v>
      </c>
      <c r="FY15" s="9">
        <v>8.4540000000000006</v>
      </c>
      <c r="FZ15" s="9">
        <v>4.1369999999999996</v>
      </c>
      <c r="GA15" s="9">
        <v>9.2370000000000001</v>
      </c>
      <c r="GB15" s="9">
        <v>6.7510000000000003</v>
      </c>
      <c r="GC15" s="9">
        <v>2.4860000000000002</v>
      </c>
      <c r="GD15" s="9">
        <v>8.7810000000000006</v>
      </c>
      <c r="GE15" s="9">
        <v>6.2939999999999996</v>
      </c>
      <c r="GF15" s="9">
        <v>2.4860000000000002</v>
      </c>
      <c r="GG15" s="9">
        <v>0</v>
      </c>
      <c r="GH15" s="9">
        <v>0</v>
      </c>
      <c r="GI15" s="9">
        <v>0</v>
      </c>
      <c r="GJ15" s="9">
        <v>0.45700000000000002</v>
      </c>
      <c r="GK15" s="9">
        <v>0.45700000000000002</v>
      </c>
      <c r="GL15" s="9">
        <v>0</v>
      </c>
      <c r="GM15" s="9">
        <v>3.3540000000000001</v>
      </c>
      <c r="GN15" s="9">
        <v>1.7030000000000001</v>
      </c>
      <c r="GO15" s="9">
        <v>1.651</v>
      </c>
      <c r="GP15" s="9">
        <v>3.161</v>
      </c>
      <c r="GQ15" s="9">
        <v>1.7030000000000001</v>
      </c>
      <c r="GR15" s="9">
        <v>1.4590000000000001</v>
      </c>
      <c r="GS15" s="9">
        <v>0.192</v>
      </c>
      <c r="GT15" s="9">
        <v>0</v>
      </c>
      <c r="GU15" s="9">
        <v>0.192</v>
      </c>
      <c r="GV15" s="9">
        <v>29.966000000000001</v>
      </c>
      <c r="GW15" s="9">
        <v>15.058999999999999</v>
      </c>
      <c r="GX15" s="9">
        <v>14.907999999999999</v>
      </c>
      <c r="GY15" s="9">
        <v>24.689</v>
      </c>
      <c r="GZ15" s="9">
        <v>12.96</v>
      </c>
      <c r="HA15" s="9">
        <v>11.728999999999999</v>
      </c>
      <c r="HB15" s="9">
        <v>21.896999999999998</v>
      </c>
      <c r="HC15" s="9">
        <v>11.888</v>
      </c>
      <c r="HD15" s="9">
        <v>10.009</v>
      </c>
      <c r="HE15" s="9">
        <v>2.7919999999999998</v>
      </c>
      <c r="HF15" s="9">
        <v>1.0720000000000001</v>
      </c>
      <c r="HG15" s="9">
        <v>1.72</v>
      </c>
      <c r="HH15" s="9">
        <v>0</v>
      </c>
      <c r="HI15" s="9">
        <v>0</v>
      </c>
      <c r="HJ15" s="9">
        <v>0</v>
      </c>
      <c r="HK15" s="9">
        <v>5.2770000000000001</v>
      </c>
      <c r="HL15" s="9">
        <v>2.0990000000000002</v>
      </c>
      <c r="HM15" s="9">
        <v>3.1779999999999999</v>
      </c>
      <c r="HN15" s="9">
        <v>5.2770000000000001</v>
      </c>
      <c r="HO15" s="9">
        <v>2.0990000000000002</v>
      </c>
      <c r="HP15" s="9">
        <v>3.1779999999999999</v>
      </c>
      <c r="HQ15" s="9">
        <v>0</v>
      </c>
      <c r="HR15" s="9">
        <v>0</v>
      </c>
      <c r="HS15" s="9">
        <v>0</v>
      </c>
      <c r="HT15" s="9">
        <v>51.142000000000003</v>
      </c>
      <c r="HU15" s="9">
        <v>28.532</v>
      </c>
      <c r="HV15" s="9">
        <v>22.61</v>
      </c>
      <c r="HW15" s="9">
        <v>36.152000000000001</v>
      </c>
      <c r="HX15" s="9">
        <v>21.7</v>
      </c>
      <c r="HY15" s="9">
        <v>14.451000000000001</v>
      </c>
      <c r="HZ15" s="9">
        <v>32.127000000000002</v>
      </c>
      <c r="IA15" s="9">
        <v>19.138999999999999</v>
      </c>
      <c r="IB15" s="9">
        <v>12.988</v>
      </c>
      <c r="IC15" s="9">
        <v>3.7109999999999999</v>
      </c>
      <c r="ID15" s="9">
        <v>2.5619999999999998</v>
      </c>
      <c r="IE15" s="9">
        <v>1.149</v>
      </c>
      <c r="IF15" s="9">
        <v>0.314</v>
      </c>
      <c r="IG15" s="9">
        <v>0</v>
      </c>
      <c r="IH15" s="9">
        <v>0.314</v>
      </c>
      <c r="II15" s="9">
        <v>14.99</v>
      </c>
      <c r="IJ15" s="9">
        <v>6.8310000000000004</v>
      </c>
      <c r="IK15" s="9">
        <v>8.1590000000000007</v>
      </c>
      <c r="IL15" s="9">
        <v>13.096</v>
      </c>
      <c r="IM15" s="9">
        <v>6.2690000000000001</v>
      </c>
      <c r="IN15" s="9">
        <v>6.827</v>
      </c>
      <c r="IO15" s="9">
        <v>1.8939999999999999</v>
      </c>
      <c r="IP15" s="9">
        <v>0.56200000000000006</v>
      </c>
      <c r="IQ15" s="9">
        <v>1.3320000000000001</v>
      </c>
    </row>
    <row r="16" spans="1:251">
      <c r="A16" s="10">
        <v>43862</v>
      </c>
      <c r="B16" s="9">
        <v>5.5</v>
      </c>
      <c r="C16" s="9">
        <v>1.1559999999999999</v>
      </c>
      <c r="D16" s="9">
        <v>0</v>
      </c>
      <c r="E16" s="9">
        <v>1.1559999999999999</v>
      </c>
      <c r="F16" s="9">
        <v>0</v>
      </c>
      <c r="G16" s="9">
        <v>0</v>
      </c>
      <c r="H16" s="9">
        <v>0</v>
      </c>
      <c r="I16" s="9">
        <v>17.009</v>
      </c>
      <c r="J16" s="9">
        <v>11.041</v>
      </c>
      <c r="K16" s="9">
        <v>5.968</v>
      </c>
      <c r="L16" s="9">
        <v>17.009</v>
      </c>
      <c r="M16" s="9">
        <v>11.041</v>
      </c>
      <c r="N16" s="9">
        <v>5.968</v>
      </c>
      <c r="O16" s="9">
        <v>0</v>
      </c>
      <c r="P16" s="9">
        <v>0</v>
      </c>
      <c r="Q16" s="9">
        <v>0</v>
      </c>
      <c r="R16" s="9">
        <v>2.016</v>
      </c>
      <c r="S16" s="9">
        <v>0.91100000000000003</v>
      </c>
      <c r="T16" s="9">
        <v>1.105</v>
      </c>
      <c r="U16" s="9">
        <v>1.105</v>
      </c>
      <c r="V16" s="9">
        <v>0</v>
      </c>
      <c r="W16" s="9">
        <v>1.105</v>
      </c>
      <c r="X16" s="9">
        <v>1.105</v>
      </c>
      <c r="Y16" s="9">
        <v>0</v>
      </c>
      <c r="Z16" s="9">
        <v>1.105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0.91100000000000003</v>
      </c>
      <c r="AH16" s="9">
        <v>0.91100000000000003</v>
      </c>
      <c r="AI16" s="9">
        <v>0</v>
      </c>
      <c r="AJ16" s="9">
        <v>0.91100000000000003</v>
      </c>
      <c r="AK16" s="9">
        <v>0.91100000000000003</v>
      </c>
      <c r="AL16" s="9">
        <v>0</v>
      </c>
      <c r="AM16" s="9">
        <v>0</v>
      </c>
      <c r="AN16" s="9">
        <v>0</v>
      </c>
      <c r="AO16" s="9">
        <v>0</v>
      </c>
      <c r="AP16" s="9">
        <v>28.725000000000001</v>
      </c>
      <c r="AQ16" s="9">
        <v>17.206</v>
      </c>
      <c r="AR16" s="9">
        <v>11.519</v>
      </c>
      <c r="AS16" s="9">
        <v>12.627000000000001</v>
      </c>
      <c r="AT16" s="9">
        <v>7.0759999999999996</v>
      </c>
      <c r="AU16" s="9">
        <v>5.5510000000000002</v>
      </c>
      <c r="AV16" s="9">
        <v>11.471</v>
      </c>
      <c r="AW16" s="9">
        <v>7.0759999999999996</v>
      </c>
      <c r="AX16" s="9">
        <v>4.3949999999999996</v>
      </c>
      <c r="AY16" s="9">
        <v>1.1559999999999999</v>
      </c>
      <c r="AZ16" s="9">
        <v>0</v>
      </c>
      <c r="BA16" s="9">
        <v>1.1559999999999999</v>
      </c>
      <c r="BB16" s="9">
        <v>16.097999999999999</v>
      </c>
      <c r="BC16" s="9">
        <v>10.130000000000001</v>
      </c>
      <c r="BD16" s="9">
        <v>5.968</v>
      </c>
      <c r="BE16" s="9">
        <v>16.097999999999999</v>
      </c>
      <c r="BF16" s="9">
        <v>10.130000000000001</v>
      </c>
      <c r="BG16" s="9">
        <v>5.968</v>
      </c>
      <c r="BH16" s="9">
        <v>114.027</v>
      </c>
      <c r="BI16" s="9">
        <v>70.301000000000002</v>
      </c>
      <c r="BJ16" s="9">
        <v>43.725999999999999</v>
      </c>
      <c r="BK16" s="9">
        <v>78.893000000000001</v>
      </c>
      <c r="BL16" s="9">
        <v>51.003</v>
      </c>
      <c r="BM16" s="9">
        <v>27.888999999999999</v>
      </c>
      <c r="BN16" s="9">
        <v>57.371000000000002</v>
      </c>
      <c r="BO16" s="9">
        <v>33.39</v>
      </c>
      <c r="BP16" s="9">
        <v>23.981000000000002</v>
      </c>
      <c r="BQ16" s="9">
        <v>15.605</v>
      </c>
      <c r="BR16" s="9">
        <v>12.323</v>
      </c>
      <c r="BS16" s="9">
        <v>3.282</v>
      </c>
      <c r="BT16" s="9">
        <v>5.9169999999999998</v>
      </c>
      <c r="BU16" s="9">
        <v>5.29</v>
      </c>
      <c r="BV16" s="9">
        <v>0.627</v>
      </c>
      <c r="BW16" s="9">
        <v>35.134</v>
      </c>
      <c r="BX16" s="9">
        <v>19.297999999999998</v>
      </c>
      <c r="BY16" s="9">
        <v>15.837</v>
      </c>
      <c r="BZ16" s="9">
        <v>30.885000000000002</v>
      </c>
      <c r="CA16" s="9">
        <v>16.68</v>
      </c>
      <c r="CB16" s="9">
        <v>14.205</v>
      </c>
      <c r="CC16" s="9">
        <v>4.2489999999999997</v>
      </c>
      <c r="CD16" s="9">
        <v>2.6179999999999999</v>
      </c>
      <c r="CE16" s="9">
        <v>1.631</v>
      </c>
      <c r="CF16" s="9">
        <v>33.152999999999999</v>
      </c>
      <c r="CG16" s="9">
        <v>22.477</v>
      </c>
      <c r="CH16" s="9">
        <v>10.676</v>
      </c>
      <c r="CI16" s="9">
        <v>20.344999999999999</v>
      </c>
      <c r="CJ16" s="9">
        <v>17.28</v>
      </c>
      <c r="CK16" s="9">
        <v>3.0640000000000001</v>
      </c>
      <c r="CL16" s="9">
        <v>9.0269999999999992</v>
      </c>
      <c r="CM16" s="9">
        <v>6.4450000000000003</v>
      </c>
      <c r="CN16" s="9">
        <v>2.5819999999999999</v>
      </c>
      <c r="CO16" s="9">
        <v>6.0270000000000001</v>
      </c>
      <c r="CP16" s="9">
        <v>5.5449999999999999</v>
      </c>
      <c r="CQ16" s="9">
        <v>0.48299999999999998</v>
      </c>
      <c r="CR16" s="9">
        <v>5.29</v>
      </c>
      <c r="CS16" s="9">
        <v>5.29</v>
      </c>
      <c r="CT16" s="9">
        <v>0</v>
      </c>
      <c r="CU16" s="9">
        <v>12.808</v>
      </c>
      <c r="CV16" s="9">
        <v>5.1959999999999997</v>
      </c>
      <c r="CW16" s="9">
        <v>7.6120000000000001</v>
      </c>
      <c r="CX16" s="9">
        <v>10.503</v>
      </c>
      <c r="CY16" s="9">
        <v>4.5229999999999997</v>
      </c>
      <c r="CZ16" s="9">
        <v>5.98</v>
      </c>
      <c r="DA16" s="9">
        <v>2.3050000000000002</v>
      </c>
      <c r="DB16" s="9">
        <v>0.67400000000000004</v>
      </c>
      <c r="DC16" s="9">
        <v>1.631</v>
      </c>
      <c r="DD16" s="9">
        <v>42.070999999999998</v>
      </c>
      <c r="DE16" s="9">
        <v>23.972999999999999</v>
      </c>
      <c r="DF16" s="9">
        <v>18.097999999999999</v>
      </c>
      <c r="DG16" s="9">
        <v>29.800999999999998</v>
      </c>
      <c r="DH16" s="9">
        <v>16.565999999999999</v>
      </c>
      <c r="DI16" s="9">
        <v>13.234999999999999</v>
      </c>
      <c r="DJ16" s="9">
        <v>22.995000000000001</v>
      </c>
      <c r="DK16" s="9">
        <v>11.429</v>
      </c>
      <c r="DL16" s="9">
        <v>11.566000000000001</v>
      </c>
      <c r="DM16" s="9">
        <v>6.1790000000000003</v>
      </c>
      <c r="DN16" s="9">
        <v>5.1369999999999996</v>
      </c>
      <c r="DO16" s="9">
        <v>1.042</v>
      </c>
      <c r="DP16" s="9">
        <v>0.627</v>
      </c>
      <c r="DQ16" s="9">
        <v>0</v>
      </c>
      <c r="DR16" s="9">
        <v>0.627</v>
      </c>
      <c r="DS16" s="9">
        <v>12.27</v>
      </c>
      <c r="DT16" s="9">
        <v>7.407</v>
      </c>
      <c r="DU16" s="9">
        <v>4.8630000000000004</v>
      </c>
      <c r="DV16" s="9">
        <v>11.573</v>
      </c>
      <c r="DW16" s="9">
        <v>6.71</v>
      </c>
      <c r="DX16" s="9">
        <v>4.8630000000000004</v>
      </c>
      <c r="DY16" s="9">
        <v>0.69699999999999995</v>
      </c>
      <c r="DZ16" s="9">
        <v>0.69699999999999995</v>
      </c>
      <c r="EA16" s="9">
        <v>0</v>
      </c>
      <c r="EB16" s="9">
        <v>18.911999999999999</v>
      </c>
      <c r="EC16" s="9">
        <v>13.305</v>
      </c>
      <c r="ED16" s="9">
        <v>5.6070000000000002</v>
      </c>
      <c r="EE16" s="9">
        <v>12.645</v>
      </c>
      <c r="EF16" s="9">
        <v>8.6530000000000005</v>
      </c>
      <c r="EG16" s="9">
        <v>3.992</v>
      </c>
      <c r="EH16" s="9">
        <v>11.129</v>
      </c>
      <c r="EI16" s="9">
        <v>7.5960000000000001</v>
      </c>
      <c r="EJ16" s="9">
        <v>3.5339999999999998</v>
      </c>
      <c r="EK16" s="9">
        <v>1.5149999999999999</v>
      </c>
      <c r="EL16" s="9">
        <v>1.0569999999999999</v>
      </c>
      <c r="EM16" s="9">
        <v>0.45800000000000002</v>
      </c>
      <c r="EN16" s="9">
        <v>0</v>
      </c>
      <c r="EO16" s="9">
        <v>0</v>
      </c>
      <c r="EP16" s="9">
        <v>0</v>
      </c>
      <c r="EQ16" s="9">
        <v>6.2670000000000003</v>
      </c>
      <c r="ER16" s="9">
        <v>4.6529999999999996</v>
      </c>
      <c r="ES16" s="9">
        <v>1.615</v>
      </c>
      <c r="ET16" s="9">
        <v>5.0199999999999996</v>
      </c>
      <c r="EU16" s="9">
        <v>3.4060000000000001</v>
      </c>
      <c r="EV16" s="9">
        <v>1.615</v>
      </c>
      <c r="EW16" s="9">
        <v>1.2470000000000001</v>
      </c>
      <c r="EX16" s="9">
        <v>1.2470000000000001</v>
      </c>
      <c r="EY16" s="9">
        <v>0</v>
      </c>
      <c r="EZ16" s="9">
        <v>19.890999999999998</v>
      </c>
      <c r="FA16" s="9">
        <v>10.545999999999999</v>
      </c>
      <c r="FB16" s="9">
        <v>9.3450000000000006</v>
      </c>
      <c r="FC16" s="9">
        <v>16.102</v>
      </c>
      <c r="FD16" s="9">
        <v>8.5039999999999996</v>
      </c>
      <c r="FE16" s="9">
        <v>7.5979999999999999</v>
      </c>
      <c r="FF16" s="9">
        <v>14.218999999999999</v>
      </c>
      <c r="FG16" s="9">
        <v>7.92</v>
      </c>
      <c r="FH16" s="9">
        <v>6.2990000000000004</v>
      </c>
      <c r="FI16" s="9">
        <v>1.883</v>
      </c>
      <c r="FJ16" s="9">
        <v>0.58499999999999996</v>
      </c>
      <c r="FK16" s="9">
        <v>1.2989999999999999</v>
      </c>
      <c r="FL16" s="9">
        <v>0</v>
      </c>
      <c r="FM16" s="9">
        <v>0</v>
      </c>
      <c r="FN16" s="9">
        <v>0</v>
      </c>
      <c r="FO16" s="9">
        <v>3.7890000000000001</v>
      </c>
      <c r="FP16" s="9">
        <v>2.0409999999999999</v>
      </c>
      <c r="FQ16" s="9">
        <v>1.748</v>
      </c>
      <c r="FR16" s="9">
        <v>3.7890000000000001</v>
      </c>
      <c r="FS16" s="9">
        <v>2.0409999999999999</v>
      </c>
      <c r="FT16" s="9">
        <v>1.748</v>
      </c>
      <c r="FU16" s="9">
        <v>0</v>
      </c>
      <c r="FV16" s="9">
        <v>0</v>
      </c>
      <c r="FW16" s="9">
        <v>0</v>
      </c>
      <c r="FX16" s="9">
        <v>24.442</v>
      </c>
      <c r="FY16" s="9">
        <v>10.311</v>
      </c>
      <c r="FZ16" s="9">
        <v>14.13</v>
      </c>
      <c r="GA16" s="9">
        <v>13.265000000000001</v>
      </c>
      <c r="GB16" s="9">
        <v>4.9130000000000003</v>
      </c>
      <c r="GC16" s="9">
        <v>8.3529999999999998</v>
      </c>
      <c r="GD16" s="9">
        <v>12.679</v>
      </c>
      <c r="GE16" s="9">
        <v>4.9130000000000003</v>
      </c>
      <c r="GF16" s="9">
        <v>7.766</v>
      </c>
      <c r="GG16" s="9">
        <v>0</v>
      </c>
      <c r="GH16" s="9">
        <v>0</v>
      </c>
      <c r="GI16" s="9">
        <v>0</v>
      </c>
      <c r="GJ16" s="9">
        <v>0.58699999999999997</v>
      </c>
      <c r="GK16" s="9">
        <v>0</v>
      </c>
      <c r="GL16" s="9">
        <v>0.58699999999999997</v>
      </c>
      <c r="GM16" s="9">
        <v>11.177</v>
      </c>
      <c r="GN16" s="9">
        <v>5.399</v>
      </c>
      <c r="GO16" s="9">
        <v>5.7779999999999996</v>
      </c>
      <c r="GP16" s="9">
        <v>11.177</v>
      </c>
      <c r="GQ16" s="9">
        <v>5.399</v>
      </c>
      <c r="GR16" s="9">
        <v>5.7779999999999996</v>
      </c>
      <c r="GS16" s="9">
        <v>0</v>
      </c>
      <c r="GT16" s="9">
        <v>0</v>
      </c>
      <c r="GU16" s="9">
        <v>0</v>
      </c>
      <c r="GV16" s="9">
        <v>14.423</v>
      </c>
      <c r="GW16" s="9">
        <v>8.3610000000000007</v>
      </c>
      <c r="GX16" s="9">
        <v>6.0629999999999997</v>
      </c>
      <c r="GY16" s="9">
        <v>10.44</v>
      </c>
      <c r="GZ16" s="9">
        <v>5.2469999999999999</v>
      </c>
      <c r="HA16" s="9">
        <v>5.194</v>
      </c>
      <c r="HB16" s="9">
        <v>9.9640000000000004</v>
      </c>
      <c r="HC16" s="9">
        <v>5.2469999999999999</v>
      </c>
      <c r="HD16" s="9">
        <v>4.718</v>
      </c>
      <c r="HE16" s="9">
        <v>0.47599999999999998</v>
      </c>
      <c r="HF16" s="9">
        <v>0</v>
      </c>
      <c r="HG16" s="9">
        <v>0.47599999999999998</v>
      </c>
      <c r="HH16" s="9">
        <v>0</v>
      </c>
      <c r="HI16" s="9">
        <v>0</v>
      </c>
      <c r="HJ16" s="9">
        <v>0</v>
      </c>
      <c r="HK16" s="9">
        <v>3.9830000000000001</v>
      </c>
      <c r="HL16" s="9">
        <v>3.1139999999999999</v>
      </c>
      <c r="HM16" s="9">
        <v>0.86899999999999999</v>
      </c>
      <c r="HN16" s="9">
        <v>3.9830000000000001</v>
      </c>
      <c r="HO16" s="9">
        <v>3.1139999999999999</v>
      </c>
      <c r="HP16" s="9">
        <v>0.86899999999999999</v>
      </c>
      <c r="HQ16" s="9">
        <v>0</v>
      </c>
      <c r="HR16" s="9">
        <v>0</v>
      </c>
      <c r="HS16" s="9">
        <v>0</v>
      </c>
      <c r="HT16" s="9">
        <v>51.848999999999997</v>
      </c>
      <c r="HU16" s="9">
        <v>28.116</v>
      </c>
      <c r="HV16" s="9">
        <v>23.731999999999999</v>
      </c>
      <c r="HW16" s="9">
        <v>34.692</v>
      </c>
      <c r="HX16" s="9">
        <v>20.529</v>
      </c>
      <c r="HY16" s="9">
        <v>14.163</v>
      </c>
      <c r="HZ16" s="9">
        <v>30.978000000000002</v>
      </c>
      <c r="IA16" s="9">
        <v>18.312000000000001</v>
      </c>
      <c r="IB16" s="9">
        <v>12.666</v>
      </c>
      <c r="IC16" s="9">
        <v>3.4630000000000001</v>
      </c>
      <c r="ID16" s="9">
        <v>2.2160000000000002</v>
      </c>
      <c r="IE16" s="9">
        <v>1.2470000000000001</v>
      </c>
      <c r="IF16" s="9">
        <v>0.25</v>
      </c>
      <c r="IG16" s="9">
        <v>0</v>
      </c>
      <c r="IH16" s="9">
        <v>0.25</v>
      </c>
      <c r="II16" s="9">
        <v>17.157</v>
      </c>
      <c r="IJ16" s="9">
        <v>7.5880000000000001</v>
      </c>
      <c r="IK16" s="9">
        <v>9.5690000000000008</v>
      </c>
      <c r="IL16" s="9">
        <v>15.141</v>
      </c>
      <c r="IM16" s="9">
        <v>6.9749999999999996</v>
      </c>
      <c r="IN16" s="9">
        <v>8.1649999999999991</v>
      </c>
      <c r="IO16" s="9">
        <v>2.016</v>
      </c>
      <c r="IP16" s="9">
        <v>0.61199999999999999</v>
      </c>
      <c r="IQ16" s="9">
        <v>1.403</v>
      </c>
    </row>
    <row r="17" spans="1:251">
      <c r="A17" s="10">
        <v>44228</v>
      </c>
      <c r="B17" s="9">
        <v>3.47</v>
      </c>
      <c r="C17" s="9">
        <v>0.97599999999999998</v>
      </c>
      <c r="D17" s="9">
        <v>0.97599999999999998</v>
      </c>
      <c r="E17" s="9">
        <v>0</v>
      </c>
      <c r="F17" s="9">
        <v>0.69499999999999995</v>
      </c>
      <c r="G17" s="9">
        <v>0</v>
      </c>
      <c r="H17" s="9">
        <v>0.69499999999999995</v>
      </c>
      <c r="I17" s="9">
        <v>13.191000000000001</v>
      </c>
      <c r="J17" s="9">
        <v>7.4470000000000001</v>
      </c>
      <c r="K17" s="9">
        <v>5.7439999999999998</v>
      </c>
      <c r="L17" s="9">
        <v>13.191000000000001</v>
      </c>
      <c r="M17" s="9">
        <v>7.4470000000000001</v>
      </c>
      <c r="N17" s="9">
        <v>5.7439999999999998</v>
      </c>
      <c r="O17" s="9">
        <v>0</v>
      </c>
      <c r="P17" s="9">
        <v>0</v>
      </c>
      <c r="Q17" s="9">
        <v>0</v>
      </c>
      <c r="R17" s="9">
        <v>0.69499999999999995</v>
      </c>
      <c r="S17" s="9">
        <v>0</v>
      </c>
      <c r="T17" s="9">
        <v>0.69499999999999995</v>
      </c>
      <c r="U17" s="9">
        <v>0.69499999999999995</v>
      </c>
      <c r="V17" s="9">
        <v>0</v>
      </c>
      <c r="W17" s="9">
        <v>0.69499999999999995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0.69499999999999995</v>
      </c>
      <c r="AE17" s="9">
        <v>0</v>
      </c>
      <c r="AF17" s="9">
        <v>0.69499999999999995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28.544</v>
      </c>
      <c r="AQ17" s="9">
        <v>19.329999999999998</v>
      </c>
      <c r="AR17" s="9">
        <v>9.2140000000000004</v>
      </c>
      <c r="AS17" s="9">
        <v>15.353</v>
      </c>
      <c r="AT17" s="9">
        <v>11.882999999999999</v>
      </c>
      <c r="AU17" s="9">
        <v>3.47</v>
      </c>
      <c r="AV17" s="9">
        <v>14.377000000000001</v>
      </c>
      <c r="AW17" s="9">
        <v>10.907</v>
      </c>
      <c r="AX17" s="9">
        <v>3.47</v>
      </c>
      <c r="AY17" s="9">
        <v>0.97599999999999998</v>
      </c>
      <c r="AZ17" s="9">
        <v>0.97599999999999998</v>
      </c>
      <c r="BA17" s="9">
        <v>0</v>
      </c>
      <c r="BB17" s="9">
        <v>13.191000000000001</v>
      </c>
      <c r="BC17" s="9">
        <v>7.4470000000000001</v>
      </c>
      <c r="BD17" s="9">
        <v>5.7439999999999998</v>
      </c>
      <c r="BE17" s="9">
        <v>13.191000000000001</v>
      </c>
      <c r="BF17" s="9">
        <v>7.4470000000000001</v>
      </c>
      <c r="BG17" s="9">
        <v>5.7439999999999998</v>
      </c>
      <c r="BH17" s="9">
        <v>121.824</v>
      </c>
      <c r="BI17" s="9">
        <v>67.013999999999996</v>
      </c>
      <c r="BJ17" s="9">
        <v>54.81</v>
      </c>
      <c r="BK17" s="9">
        <v>86.203000000000003</v>
      </c>
      <c r="BL17" s="9">
        <v>52.951000000000001</v>
      </c>
      <c r="BM17" s="9">
        <v>33.253</v>
      </c>
      <c r="BN17" s="9">
        <v>69.762</v>
      </c>
      <c r="BO17" s="9">
        <v>41.447000000000003</v>
      </c>
      <c r="BP17" s="9">
        <v>28.315999999999999</v>
      </c>
      <c r="BQ17" s="9">
        <v>11.612</v>
      </c>
      <c r="BR17" s="9">
        <v>8.9459999999999997</v>
      </c>
      <c r="BS17" s="9">
        <v>2.6659999999999999</v>
      </c>
      <c r="BT17" s="9">
        <v>4.8289999999999997</v>
      </c>
      <c r="BU17" s="9">
        <v>2.5579999999999998</v>
      </c>
      <c r="BV17" s="9">
        <v>2.2709999999999999</v>
      </c>
      <c r="BW17" s="9">
        <v>35.619999999999997</v>
      </c>
      <c r="BX17" s="9">
        <v>14.063000000000001</v>
      </c>
      <c r="BY17" s="9">
        <v>21.556999999999999</v>
      </c>
      <c r="BZ17" s="9">
        <v>32.229999999999997</v>
      </c>
      <c r="CA17" s="9">
        <v>12.351000000000001</v>
      </c>
      <c r="CB17" s="9">
        <v>19.879000000000001</v>
      </c>
      <c r="CC17" s="9">
        <v>3.391</v>
      </c>
      <c r="CD17" s="9">
        <v>1.712</v>
      </c>
      <c r="CE17" s="9">
        <v>1.679</v>
      </c>
      <c r="CF17" s="9">
        <v>29.763999999999999</v>
      </c>
      <c r="CG17" s="9">
        <v>14.603</v>
      </c>
      <c r="CH17" s="9">
        <v>15.161</v>
      </c>
      <c r="CI17" s="9">
        <v>16.39</v>
      </c>
      <c r="CJ17" s="9">
        <v>7.7670000000000003</v>
      </c>
      <c r="CK17" s="9">
        <v>8.6229999999999993</v>
      </c>
      <c r="CL17" s="9">
        <v>12.715999999999999</v>
      </c>
      <c r="CM17" s="9">
        <v>5.2869999999999999</v>
      </c>
      <c r="CN17" s="9">
        <v>7.4290000000000003</v>
      </c>
      <c r="CO17" s="9">
        <v>1.734</v>
      </c>
      <c r="CP17" s="9">
        <v>1.073</v>
      </c>
      <c r="CQ17" s="9">
        <v>0.66100000000000003</v>
      </c>
      <c r="CR17" s="9">
        <v>1.94</v>
      </c>
      <c r="CS17" s="9">
        <v>1.407</v>
      </c>
      <c r="CT17" s="9">
        <v>0.53300000000000003</v>
      </c>
      <c r="CU17" s="9">
        <v>13.374000000000001</v>
      </c>
      <c r="CV17" s="9">
        <v>6.8360000000000003</v>
      </c>
      <c r="CW17" s="9">
        <v>6.5380000000000003</v>
      </c>
      <c r="CX17" s="9">
        <v>11.28</v>
      </c>
      <c r="CY17" s="9">
        <v>5.65</v>
      </c>
      <c r="CZ17" s="9">
        <v>5.63</v>
      </c>
      <c r="DA17" s="9">
        <v>2.0939999999999999</v>
      </c>
      <c r="DB17" s="9">
        <v>1.1859999999999999</v>
      </c>
      <c r="DC17" s="9">
        <v>0.90800000000000003</v>
      </c>
      <c r="DD17" s="9">
        <v>36.387999999999998</v>
      </c>
      <c r="DE17" s="9">
        <v>22.774000000000001</v>
      </c>
      <c r="DF17" s="9">
        <v>13.615</v>
      </c>
      <c r="DG17" s="9">
        <v>25.8</v>
      </c>
      <c r="DH17" s="9">
        <v>19.187000000000001</v>
      </c>
      <c r="DI17" s="9">
        <v>6.6130000000000004</v>
      </c>
      <c r="DJ17" s="9">
        <v>19.187000000000001</v>
      </c>
      <c r="DK17" s="9">
        <v>13.430999999999999</v>
      </c>
      <c r="DL17" s="9">
        <v>5.7549999999999999</v>
      </c>
      <c r="DM17" s="9">
        <v>4.8959999999999999</v>
      </c>
      <c r="DN17" s="9">
        <v>4.6050000000000004</v>
      </c>
      <c r="DO17" s="9">
        <v>0.29099999999999998</v>
      </c>
      <c r="DP17" s="9">
        <v>1.718</v>
      </c>
      <c r="DQ17" s="9">
        <v>1.151</v>
      </c>
      <c r="DR17" s="9">
        <v>0.56699999999999995</v>
      </c>
      <c r="DS17" s="9">
        <v>10.587999999999999</v>
      </c>
      <c r="DT17" s="9">
        <v>3.5870000000000002</v>
      </c>
      <c r="DU17" s="9">
        <v>7.0010000000000003</v>
      </c>
      <c r="DV17" s="9">
        <v>9.8179999999999996</v>
      </c>
      <c r="DW17" s="9">
        <v>3.5870000000000002</v>
      </c>
      <c r="DX17" s="9">
        <v>6.2309999999999999</v>
      </c>
      <c r="DY17" s="9">
        <v>0.77</v>
      </c>
      <c r="DZ17" s="9">
        <v>0</v>
      </c>
      <c r="EA17" s="9">
        <v>0.77</v>
      </c>
      <c r="EB17" s="9">
        <v>25.367000000000001</v>
      </c>
      <c r="EC17" s="9">
        <v>13.170999999999999</v>
      </c>
      <c r="ED17" s="9">
        <v>12.196</v>
      </c>
      <c r="EE17" s="9">
        <v>18.466000000000001</v>
      </c>
      <c r="EF17" s="9">
        <v>10.82</v>
      </c>
      <c r="EG17" s="9">
        <v>7.6459999999999999</v>
      </c>
      <c r="EH17" s="9">
        <v>15.544</v>
      </c>
      <c r="EI17" s="9">
        <v>9.4039999999999999</v>
      </c>
      <c r="EJ17" s="9">
        <v>6.14</v>
      </c>
      <c r="EK17" s="9">
        <v>2.2269999999999999</v>
      </c>
      <c r="EL17" s="9">
        <v>1.4159999999999999</v>
      </c>
      <c r="EM17" s="9">
        <v>0.81</v>
      </c>
      <c r="EN17" s="9">
        <v>0.69499999999999995</v>
      </c>
      <c r="EO17" s="9">
        <v>0</v>
      </c>
      <c r="EP17" s="9">
        <v>0.69499999999999995</v>
      </c>
      <c r="EQ17" s="9">
        <v>6.9009999999999998</v>
      </c>
      <c r="ER17" s="9">
        <v>2.351</v>
      </c>
      <c r="ES17" s="9">
        <v>4.55</v>
      </c>
      <c r="ET17" s="9">
        <v>6.375</v>
      </c>
      <c r="EU17" s="9">
        <v>1.825</v>
      </c>
      <c r="EV17" s="9">
        <v>4.55</v>
      </c>
      <c r="EW17" s="9">
        <v>0.52700000000000002</v>
      </c>
      <c r="EX17" s="9">
        <v>0.52700000000000002</v>
      </c>
      <c r="EY17" s="9">
        <v>0</v>
      </c>
      <c r="EZ17" s="9">
        <v>30.305</v>
      </c>
      <c r="FA17" s="9">
        <v>16.466000000000001</v>
      </c>
      <c r="FB17" s="9">
        <v>13.839</v>
      </c>
      <c r="FC17" s="9">
        <v>25.547999999999998</v>
      </c>
      <c r="FD17" s="9">
        <v>15.177</v>
      </c>
      <c r="FE17" s="9">
        <v>10.371</v>
      </c>
      <c r="FF17" s="9">
        <v>22.315999999999999</v>
      </c>
      <c r="FG17" s="9">
        <v>13.324</v>
      </c>
      <c r="FH17" s="9">
        <v>8.9909999999999997</v>
      </c>
      <c r="FI17" s="9">
        <v>2.7559999999999998</v>
      </c>
      <c r="FJ17" s="9">
        <v>1.853</v>
      </c>
      <c r="FK17" s="9">
        <v>0.90300000000000002</v>
      </c>
      <c r="FL17" s="9">
        <v>0.47599999999999998</v>
      </c>
      <c r="FM17" s="9">
        <v>0</v>
      </c>
      <c r="FN17" s="9">
        <v>0.47599999999999998</v>
      </c>
      <c r="FO17" s="9">
        <v>4.7569999999999997</v>
      </c>
      <c r="FP17" s="9">
        <v>1.2889999999999999</v>
      </c>
      <c r="FQ17" s="9">
        <v>3.468</v>
      </c>
      <c r="FR17" s="9">
        <v>4.7569999999999997</v>
      </c>
      <c r="FS17" s="9">
        <v>1.2889999999999999</v>
      </c>
      <c r="FT17" s="9">
        <v>3.468</v>
      </c>
      <c r="FU17" s="9">
        <v>0</v>
      </c>
      <c r="FV17" s="9">
        <v>0</v>
      </c>
      <c r="FW17" s="9">
        <v>0</v>
      </c>
      <c r="FX17" s="9">
        <v>21.734000000000002</v>
      </c>
      <c r="FY17" s="9">
        <v>13.608000000000001</v>
      </c>
      <c r="FZ17" s="9">
        <v>8.125</v>
      </c>
      <c r="GA17" s="9">
        <v>18.724</v>
      </c>
      <c r="GB17" s="9">
        <v>12.673999999999999</v>
      </c>
      <c r="GC17" s="9">
        <v>6.05</v>
      </c>
      <c r="GD17" s="9">
        <v>17.77</v>
      </c>
      <c r="GE17" s="9">
        <v>11.72</v>
      </c>
      <c r="GF17" s="9">
        <v>6.05</v>
      </c>
      <c r="GG17" s="9">
        <v>0.95399999999999996</v>
      </c>
      <c r="GH17" s="9">
        <v>0.95399999999999996</v>
      </c>
      <c r="GI17" s="9">
        <v>0</v>
      </c>
      <c r="GJ17" s="9">
        <v>0</v>
      </c>
      <c r="GK17" s="9">
        <v>0</v>
      </c>
      <c r="GL17" s="9">
        <v>0</v>
      </c>
      <c r="GM17" s="9">
        <v>3.01</v>
      </c>
      <c r="GN17" s="9">
        <v>0.93400000000000005</v>
      </c>
      <c r="GO17" s="9">
        <v>2.0760000000000001</v>
      </c>
      <c r="GP17" s="9">
        <v>3.01</v>
      </c>
      <c r="GQ17" s="9">
        <v>0.93400000000000005</v>
      </c>
      <c r="GR17" s="9">
        <v>2.0760000000000001</v>
      </c>
      <c r="GS17" s="9">
        <v>0</v>
      </c>
      <c r="GT17" s="9">
        <v>0</v>
      </c>
      <c r="GU17" s="9">
        <v>0</v>
      </c>
      <c r="GV17" s="9">
        <v>26.736999999999998</v>
      </c>
      <c r="GW17" s="9">
        <v>14.173</v>
      </c>
      <c r="GX17" s="9">
        <v>12.564</v>
      </c>
      <c r="GY17" s="9">
        <v>20.818000000000001</v>
      </c>
      <c r="GZ17" s="9">
        <v>10.617000000000001</v>
      </c>
      <c r="HA17" s="9">
        <v>10.201000000000001</v>
      </c>
      <c r="HB17" s="9">
        <v>20.457999999999998</v>
      </c>
      <c r="HC17" s="9">
        <v>10.257</v>
      </c>
      <c r="HD17" s="9">
        <v>10.201000000000001</v>
      </c>
      <c r="HE17" s="9">
        <v>0.36099999999999999</v>
      </c>
      <c r="HF17" s="9">
        <v>0.36099999999999999</v>
      </c>
      <c r="HG17" s="9">
        <v>0</v>
      </c>
      <c r="HH17" s="9">
        <v>0</v>
      </c>
      <c r="HI17" s="9">
        <v>0</v>
      </c>
      <c r="HJ17" s="9">
        <v>0</v>
      </c>
      <c r="HK17" s="9">
        <v>5.9189999999999996</v>
      </c>
      <c r="HL17" s="9">
        <v>3.556</v>
      </c>
      <c r="HM17" s="9">
        <v>2.363</v>
      </c>
      <c r="HN17" s="9">
        <v>5.9189999999999996</v>
      </c>
      <c r="HO17" s="9">
        <v>3.556</v>
      </c>
      <c r="HP17" s="9">
        <v>2.363</v>
      </c>
      <c r="HQ17" s="9">
        <v>0</v>
      </c>
      <c r="HR17" s="9">
        <v>0</v>
      </c>
      <c r="HS17" s="9">
        <v>0</v>
      </c>
      <c r="HT17" s="9">
        <v>61.171999999999997</v>
      </c>
      <c r="HU17" s="9">
        <v>32.719000000000001</v>
      </c>
      <c r="HV17" s="9">
        <v>28.452999999999999</v>
      </c>
      <c r="HW17" s="9">
        <v>44.033000000000001</v>
      </c>
      <c r="HX17" s="9">
        <v>25.241</v>
      </c>
      <c r="HY17" s="9">
        <v>18.791</v>
      </c>
      <c r="HZ17" s="9">
        <v>36.662999999999997</v>
      </c>
      <c r="IA17" s="9">
        <v>19.332999999999998</v>
      </c>
      <c r="IB17" s="9">
        <v>17.329000000000001</v>
      </c>
      <c r="IC17" s="9">
        <v>6.5140000000000002</v>
      </c>
      <c r="ID17" s="9">
        <v>5.0519999999999996</v>
      </c>
      <c r="IE17" s="9">
        <v>1.462</v>
      </c>
      <c r="IF17" s="9">
        <v>0.85599999999999998</v>
      </c>
      <c r="IG17" s="9">
        <v>0.85599999999999998</v>
      </c>
      <c r="IH17" s="9">
        <v>0</v>
      </c>
      <c r="II17" s="9">
        <v>17.138999999999999</v>
      </c>
      <c r="IJ17" s="9">
        <v>7.4770000000000003</v>
      </c>
      <c r="IK17" s="9">
        <v>9.6620000000000008</v>
      </c>
      <c r="IL17" s="9">
        <v>15.579000000000001</v>
      </c>
      <c r="IM17" s="9">
        <v>6.2949999999999999</v>
      </c>
      <c r="IN17" s="9">
        <v>9.2840000000000007</v>
      </c>
      <c r="IO17" s="9">
        <v>1.56</v>
      </c>
      <c r="IP17" s="9">
        <v>1.1830000000000001</v>
      </c>
      <c r="IQ17" s="9">
        <v>0.377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3EB4D-A076-43F9-ADF2-A954F3A753D3}">
  <sheetPr>
    <pageSetUpPr fitToPage="1"/>
  </sheetPr>
  <dimension ref="A1:CY252"/>
  <sheetViews>
    <sheetView zoomScaleNormal="100" workbookViewId="0">
      <pane ySplit="13" topLeftCell="A14" activePane="bottomLeft" state="frozen"/>
      <selection activeCell="C13" sqref="C13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3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30" ht="11.2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30" ht="15.95" customHeight="1">
      <c r="A2" s="21"/>
      <c r="B2" s="32" t="s">
        <v>11604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  <c r="V2" s="32"/>
      <c r="W2" s="12"/>
      <c r="X2" s="12"/>
      <c r="Y2" s="12"/>
      <c r="Z2" s="12"/>
      <c r="AA2" s="12"/>
      <c r="AB2" s="12"/>
      <c r="AC2" s="12"/>
      <c r="AD2" s="12"/>
    </row>
    <row r="3" spans="1:30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</row>
    <row r="4" spans="1:30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ht="15.95" customHeight="1">
      <c r="A5" s="31"/>
      <c r="B5" s="93" t="str">
        <f>Contents!B5</f>
        <v>6228.0 Potential workers</v>
      </c>
      <c r="C5" s="93"/>
      <c r="D5" s="93"/>
      <c r="E5" s="93"/>
      <c r="F5" s="93"/>
      <c r="G5" s="93"/>
      <c r="H5" s="93"/>
      <c r="I5" s="93"/>
      <c r="J5" s="93"/>
      <c r="K5" s="93"/>
      <c r="L5" s="93"/>
      <c r="M5" s="33"/>
      <c r="N5" s="31"/>
      <c r="O5" s="31"/>
      <c r="P5" s="31"/>
      <c r="Q5" s="31"/>
      <c r="R5" s="31"/>
      <c r="S5" s="31"/>
      <c r="T5" s="31"/>
      <c r="U5" s="31"/>
      <c r="V5" s="33"/>
      <c r="W5" s="31"/>
      <c r="X5" s="31"/>
      <c r="Y5" s="31"/>
      <c r="Z5" s="31"/>
      <c r="AA5" s="31"/>
      <c r="AB5" s="31"/>
      <c r="AC5" s="31"/>
      <c r="AD5" s="31"/>
    </row>
    <row r="6" spans="1:30" ht="15.95" customHeight="1">
      <c r="A6" s="31"/>
      <c r="B6" s="93" t="str">
        <f>Contents!B6</f>
        <v>Table 7. Number of job offers while looking for work</v>
      </c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</row>
    <row r="7" spans="1:30" ht="15.95" customHeight="1">
      <c r="A7" s="31"/>
      <c r="B7" s="34" t="str">
        <f>Contents!B7</f>
        <v>Released at 11:30 am (Canberra time) Fri 29 Apr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  <c r="V7" s="34"/>
      <c r="W7" s="31"/>
      <c r="X7" s="31"/>
      <c r="Y7" s="31"/>
      <c r="Z7" s="31"/>
      <c r="AA7" s="31"/>
      <c r="AB7" s="31"/>
      <c r="AC7" s="31"/>
      <c r="AD7" s="31"/>
    </row>
    <row r="8" spans="1:30" ht="15.75" customHeight="1">
      <c r="A8" s="94" t="str">
        <f>Contents!C11</f>
        <v>Table 7.1 - Number of job offers while looking for work by age, February 2021</v>
      </c>
      <c r="B8" s="94"/>
      <c r="C8" s="94"/>
      <c r="D8" s="94"/>
      <c r="E8" s="94"/>
      <c r="F8" s="94"/>
      <c r="G8" s="94"/>
      <c r="H8" s="94"/>
      <c r="I8" s="94"/>
      <c r="J8" s="35"/>
      <c r="K8" s="36"/>
      <c r="L8" s="36"/>
      <c r="M8" s="94"/>
      <c r="N8" s="94"/>
      <c r="O8" s="94"/>
      <c r="P8" s="94"/>
      <c r="Q8" s="94"/>
      <c r="R8" s="94"/>
      <c r="S8" s="94"/>
      <c r="T8" s="35"/>
      <c r="U8" s="36"/>
      <c r="V8" s="94"/>
      <c r="W8" s="94"/>
      <c r="X8" s="94"/>
      <c r="Y8" s="94"/>
      <c r="Z8" s="94"/>
      <c r="AA8" s="94"/>
      <c r="AB8" s="94"/>
      <c r="AC8" s="35"/>
      <c r="AD8" s="36"/>
    </row>
    <row r="9" spans="1:30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 spans="1:30" ht="15" customHeight="1">
      <c r="A10" s="37"/>
      <c r="B10" s="39" t="s">
        <v>11627</v>
      </c>
      <c r="C10" s="95" t="s">
        <v>11628</v>
      </c>
      <c r="D10" s="96"/>
      <c r="E10" s="97"/>
      <c r="F10" s="40"/>
      <c r="G10" s="40"/>
      <c r="H10" s="40"/>
      <c r="I10" s="40"/>
      <c r="J10" s="40"/>
      <c r="K10" s="41"/>
      <c r="L10" s="98" t="s">
        <v>11629</v>
      </c>
      <c r="M10" s="99"/>
      <c r="N10" s="100"/>
      <c r="O10" s="42"/>
      <c r="P10" s="42"/>
      <c r="Q10" s="42"/>
      <c r="R10" s="42"/>
      <c r="S10" s="42"/>
      <c r="T10" s="42"/>
      <c r="U10" s="42"/>
      <c r="V10" s="42"/>
      <c r="W10" s="42"/>
    </row>
    <row r="11" spans="1:30" ht="22.5" customHeight="1">
      <c r="A11" s="43"/>
      <c r="B11" s="43"/>
      <c r="C11" s="101" t="s">
        <v>11630</v>
      </c>
      <c r="D11" s="101"/>
      <c r="E11" s="101"/>
      <c r="F11" s="102"/>
      <c r="G11" s="102" t="s">
        <v>11631</v>
      </c>
      <c r="H11" s="102"/>
      <c r="I11" s="102"/>
      <c r="J11" s="102" t="s">
        <v>11632</v>
      </c>
      <c r="K11" s="44"/>
      <c r="L11" s="101" t="s">
        <v>11630</v>
      </c>
      <c r="M11" s="101"/>
      <c r="N11" s="101"/>
      <c r="O11" s="102"/>
      <c r="P11" s="102" t="s">
        <v>11631</v>
      </c>
      <c r="Q11" s="102"/>
      <c r="R11" s="102"/>
      <c r="S11" s="102" t="s">
        <v>11632</v>
      </c>
      <c r="T11" s="42"/>
      <c r="U11" s="42"/>
      <c r="V11" s="42"/>
      <c r="W11" s="42"/>
    </row>
    <row r="12" spans="1:30" ht="60.75" customHeight="1">
      <c r="A12" s="37"/>
      <c r="B12" s="37"/>
      <c r="C12" s="45" t="s">
        <v>11633</v>
      </c>
      <c r="D12" s="45" t="s">
        <v>11634</v>
      </c>
      <c r="E12" s="45" t="s">
        <v>11635</v>
      </c>
      <c r="F12" s="45" t="s">
        <v>11636</v>
      </c>
      <c r="G12" s="45" t="s">
        <v>11637</v>
      </c>
      <c r="H12" s="45" t="s">
        <v>11638</v>
      </c>
      <c r="I12" s="45" t="s">
        <v>11636</v>
      </c>
      <c r="J12" s="102"/>
      <c r="K12" s="44"/>
      <c r="L12" s="45" t="s">
        <v>11633</v>
      </c>
      <c r="M12" s="45" t="s">
        <v>11634</v>
      </c>
      <c r="N12" s="45" t="s">
        <v>11635</v>
      </c>
      <c r="O12" s="45" t="s">
        <v>11636</v>
      </c>
      <c r="P12" s="45" t="s">
        <v>11637</v>
      </c>
      <c r="Q12" s="45" t="s">
        <v>11638</v>
      </c>
      <c r="R12" s="45" t="s">
        <v>11636</v>
      </c>
      <c r="S12" s="102"/>
      <c r="T12" s="38"/>
      <c r="U12" s="38"/>
      <c r="V12" s="38"/>
      <c r="W12" s="38"/>
    </row>
    <row r="13" spans="1:30">
      <c r="A13" s="37"/>
      <c r="B13" s="37"/>
      <c r="C13" s="46" t="s">
        <v>11639</v>
      </c>
      <c r="D13" s="46" t="s">
        <v>11639</v>
      </c>
      <c r="E13" s="46" t="s">
        <v>11639</v>
      </c>
      <c r="F13" s="46" t="s">
        <v>11639</v>
      </c>
      <c r="G13" s="46" t="s">
        <v>11639</v>
      </c>
      <c r="H13" s="46" t="s">
        <v>11639</v>
      </c>
      <c r="I13" s="46" t="s">
        <v>11639</v>
      </c>
      <c r="J13" s="46" t="s">
        <v>11639</v>
      </c>
      <c r="K13" s="46"/>
      <c r="L13" s="46" t="s">
        <v>11639</v>
      </c>
      <c r="M13" s="46" t="s">
        <v>11639</v>
      </c>
      <c r="N13" s="46" t="s">
        <v>11639</v>
      </c>
      <c r="O13" s="46" t="s">
        <v>11639</v>
      </c>
      <c r="P13" s="46" t="s">
        <v>11639</v>
      </c>
      <c r="Q13" s="46" t="s">
        <v>11639</v>
      </c>
      <c r="R13" s="46" t="s">
        <v>11639</v>
      </c>
      <c r="S13" s="46" t="s">
        <v>11639</v>
      </c>
      <c r="T13" s="46"/>
      <c r="U13" s="46"/>
      <c r="V13" s="46"/>
      <c r="W13" s="46"/>
    </row>
    <row r="14" spans="1:30">
      <c r="A14" s="47" t="s">
        <v>11640</v>
      </c>
      <c r="B14" s="48"/>
      <c r="C14" s="48"/>
      <c r="D14" s="48"/>
      <c r="E14" s="48"/>
      <c r="F14" s="48"/>
      <c r="G14" s="48"/>
      <c r="H14" s="48"/>
      <c r="I14" s="48"/>
      <c r="J14" s="48"/>
      <c r="K14" s="49"/>
      <c r="L14" s="48"/>
      <c r="M14" s="48"/>
      <c r="N14" s="48"/>
      <c r="O14" s="48"/>
      <c r="P14" s="48"/>
      <c r="Q14" s="48"/>
      <c r="R14" s="48"/>
      <c r="S14" s="48"/>
    </row>
    <row r="15" spans="1:30">
      <c r="A15" s="50" t="s">
        <v>11641</v>
      </c>
      <c r="B15" s="51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</row>
    <row r="16" spans="1:30">
      <c r="A16" s="51"/>
      <c r="B16" s="53" t="s">
        <v>11642</v>
      </c>
      <c r="C16" s="54" cm="1">
        <f t="array" ref="C16">INDEX($D$104:$BW$167,$C104,C$91)</f>
        <v>400.15699999999998</v>
      </c>
      <c r="D16" s="54" cm="1">
        <f t="array" ref="D16">INDEX($D$104:$BW$167,$C104,D$91)</f>
        <v>84.206999999999994</v>
      </c>
      <c r="E16" s="54" cm="1">
        <f t="array" ref="E16">INDEX($D$104:$BW$167,$C104,E$91)</f>
        <v>8.266</v>
      </c>
      <c r="F16" s="54" cm="1">
        <f t="array" ref="F16">INDEX($D$104:$BW$167,$C104,F$91)</f>
        <v>492.63099999999997</v>
      </c>
      <c r="G16" s="54" cm="1">
        <f t="array" ref="G16">INDEX($D$104:$BW$167,$C104,G$91)</f>
        <v>183.16200000000001</v>
      </c>
      <c r="H16" s="54" cm="1">
        <f t="array" ref="H16">INDEX($D$104:$BW$167,$C104,H$91)</f>
        <v>12.263999999999999</v>
      </c>
      <c r="I16" s="54" cm="1">
        <f t="array" ref="I16">INDEX($D$104:$BW$167,$C104,I$91)</f>
        <v>195.42500000000001</v>
      </c>
      <c r="J16" s="54" cm="1">
        <f t="array" ref="J16">INDEX($D$104:$BW$167,$C104,J$91)</f>
        <v>688.05600000000004</v>
      </c>
      <c r="K16" s="54"/>
      <c r="L16" s="19" t="str" cm="1">
        <f t="array" ref="L16">IF(HYPERLINK(TEXT("#"&amp;INDEX($D$178:$BW$241,$C178,C$91),),INDEX($D$178:$BW$241,$C178,C$91))=0,"",HYPERLINK(TEXT("#"&amp;INDEX($D$178:$BW$241,$C178,C$91),),INDEX($D$178:$BW$241,$C178,C$91)))</f>
        <v>A126004750W</v>
      </c>
      <c r="M16" s="19" t="str" cm="1">
        <f t="array" ref="M16">IF(HYPERLINK(TEXT("#"&amp;INDEX($D$178:$BW$241,$C178,D$91),),INDEX($D$178:$BW$241,$C178,D$91))=0,"",HYPERLINK(TEXT("#"&amp;INDEX($D$178:$BW$241,$C178,D$91),),INDEX($D$178:$BW$241,$C178,D$91)))</f>
        <v>A126002806K</v>
      </c>
      <c r="N16" s="19" t="str" cm="1">
        <f t="array" ref="N16">IF(HYPERLINK(TEXT("#"&amp;INDEX($D$178:$BW$241,$C178,E$91),),INDEX($D$178:$BW$241,$C178,E$91))=0,"",HYPERLINK(TEXT("#"&amp;INDEX($D$178:$BW$241,$C178,E$91),),INDEX($D$178:$BW$241,$C178,E$91)))</f>
        <v>A126005398R</v>
      </c>
      <c r="O16" s="19" t="str" cm="1">
        <f t="array" ref="O16">IF(HYPERLINK(TEXT("#"&amp;INDEX($D$178:$BW$241,$C178,F$91),),INDEX($D$178:$BW$241,$C178,F$91))=0,"",HYPERLINK(TEXT("#"&amp;INDEX($D$178:$BW$241,$C178,F$91),),INDEX($D$178:$BW$241,$C178,F$91)))</f>
        <v>A126006046C</v>
      </c>
      <c r="P16" s="19" t="str" cm="1">
        <f t="array" ref="P16">IF(HYPERLINK(TEXT("#"&amp;INDEX($D$178:$BW$241,$C178,G$91),),INDEX($D$178:$BW$241,$C178,G$91))=0,"",HYPERLINK(TEXT("#"&amp;INDEX($D$178:$BW$241,$C178,G$91),),INDEX($D$178:$BW$241,$C178,G$91)))</f>
        <v>A126003454K</v>
      </c>
      <c r="Q16" s="19" t="str" cm="1">
        <f t="array" ref="Q16">IF(HYPERLINK(TEXT("#"&amp;INDEX($D$178:$BW$241,$C178,H$91),),INDEX($D$178:$BW$241,$C178,H$91))=0,"",HYPERLINK(TEXT("#"&amp;INDEX($D$178:$BW$241,$C178,H$91),),INDEX($D$178:$BW$241,$C178,H$91)))</f>
        <v>A126002158X</v>
      </c>
      <c r="R16" s="19" t="str" cm="1">
        <f t="array" ref="R16">IF(HYPERLINK(TEXT("#"&amp;INDEX($D$178:$BW$241,$C178,I$91),),INDEX($D$178:$BW$241,$C178,I$91))=0,"",HYPERLINK(TEXT("#"&amp;INDEX($D$178:$BW$241,$C178,I$91),),INDEX($D$178:$BW$241,$C178,I$91)))</f>
        <v>A126004102X</v>
      </c>
      <c r="S16" s="19" t="str" cm="1">
        <f t="array" ref="S16">IF(HYPERLINK(TEXT("#"&amp;INDEX($D$178:$BW$241,$C178,J$91),),INDEX($D$178:$BW$241,$C178,J$91))=0,"",HYPERLINK(TEXT("#"&amp;INDEX($D$178:$BW$241,$C178,J$91),),INDEX($D$178:$BW$241,$C178,J$91)))</f>
        <v>A126001510F</v>
      </c>
    </row>
    <row r="17" spans="1:23">
      <c r="A17" s="51"/>
      <c r="B17" s="53" t="s">
        <v>11643</v>
      </c>
      <c r="C17" s="54" cm="1">
        <f t="array" ref="C17">INDEX($D$104:$BW$167,$C105,C$91)</f>
        <v>41.817999999999998</v>
      </c>
      <c r="D17" s="54" cm="1">
        <f t="array" ref="D17">INDEX($D$104:$BW$167,$C105,D$91)</f>
        <v>13.852</v>
      </c>
      <c r="E17" s="54" cm="1">
        <f t="array" ref="E17">INDEX($D$104:$BW$167,$C105,E$91)</f>
        <v>9.9779999999999998</v>
      </c>
      <c r="F17" s="54" cm="1">
        <f t="array" ref="F17">INDEX($D$104:$BW$167,$C105,F$91)</f>
        <v>65.647999999999996</v>
      </c>
      <c r="G17" s="54" cm="1">
        <f t="array" ref="G17">INDEX($D$104:$BW$167,$C105,G$91)</f>
        <v>15.239000000000001</v>
      </c>
      <c r="H17" s="54" cm="1">
        <f t="array" ref="H17">INDEX($D$104:$BW$167,$C105,H$91)</f>
        <v>15.403</v>
      </c>
      <c r="I17" s="54" cm="1">
        <f t="array" ref="I17">INDEX($D$104:$BW$167,$C105,I$91)</f>
        <v>30.641999999999999</v>
      </c>
      <c r="J17" s="54" cm="1">
        <f t="array" ref="J17">INDEX($D$104:$BW$167,$C105,J$91)</f>
        <v>96.29</v>
      </c>
      <c r="K17" s="54"/>
      <c r="L17" s="19" t="str" cm="1">
        <f t="array" ref="L17">IF(HYPERLINK(TEXT("#"&amp;INDEX($D$178:$BW$241,$C179,C$91),),INDEX($D$178:$BW$241,$C179,C$91))=0,"",HYPERLINK(TEXT("#"&amp;INDEX($D$178:$BW$241,$C179,C$91),),INDEX($D$178:$BW$241,$C179,C$91)))</f>
        <v>A126004718W</v>
      </c>
      <c r="M17" s="19" t="str" cm="1">
        <f t="array" ref="M17">IF(HYPERLINK(TEXT("#"&amp;INDEX($D$178:$BW$241,$C179,D$91),),INDEX($D$178:$BW$241,$C179,D$91))=0,"",HYPERLINK(TEXT("#"&amp;INDEX($D$178:$BW$241,$C179,D$91),),INDEX($D$178:$BW$241,$C179,D$91)))</f>
        <v>A126002774C</v>
      </c>
      <c r="N17" s="19" t="str" cm="1">
        <f t="array" ref="N17">IF(HYPERLINK(TEXT("#"&amp;INDEX($D$178:$BW$241,$C179,E$91),),INDEX($D$178:$BW$241,$C179,E$91))=0,"",HYPERLINK(TEXT("#"&amp;INDEX($D$178:$BW$241,$C179,E$91),),INDEX($D$178:$BW$241,$C179,E$91)))</f>
        <v>A126005366W</v>
      </c>
      <c r="O17" s="19" t="str" cm="1">
        <f t="array" ref="O17">IF(HYPERLINK(TEXT("#"&amp;INDEX($D$178:$BW$241,$C179,F$91),),INDEX($D$178:$BW$241,$C179,F$91))=0,"",HYPERLINK(TEXT("#"&amp;INDEX($D$178:$BW$241,$C179,F$91),),INDEX($D$178:$BW$241,$C179,F$91)))</f>
        <v>A126006014K</v>
      </c>
      <c r="P17" s="19" t="str" cm="1">
        <f t="array" ref="P17">IF(HYPERLINK(TEXT("#"&amp;INDEX($D$178:$BW$241,$C179,G$91),),INDEX($D$178:$BW$241,$C179,G$91))=0,"",HYPERLINK(TEXT("#"&amp;INDEX($D$178:$BW$241,$C179,G$91),),INDEX($D$178:$BW$241,$C179,G$91)))</f>
        <v>A126003422T</v>
      </c>
      <c r="Q17" s="19" t="str" cm="1">
        <f t="array" ref="Q17">IF(HYPERLINK(TEXT("#"&amp;INDEX($D$178:$BW$241,$C179,H$91),),INDEX($D$178:$BW$241,$C179,H$91))=0,"",HYPERLINK(TEXT("#"&amp;INDEX($D$178:$BW$241,$C179,H$91),),INDEX($D$178:$BW$241,$C179,H$91)))</f>
        <v>A126002126F</v>
      </c>
      <c r="R17" s="19" t="str" cm="1">
        <f t="array" ref="R17">IF(HYPERLINK(TEXT("#"&amp;INDEX($D$178:$BW$241,$C179,I$91),),INDEX($D$178:$BW$241,$C179,I$91))=0,"",HYPERLINK(TEXT("#"&amp;INDEX($D$178:$BW$241,$C179,I$91),),INDEX($D$178:$BW$241,$C179,I$91)))</f>
        <v>A126004070T</v>
      </c>
      <c r="S17" s="19" t="str" cm="1">
        <f t="array" ref="S17">IF(HYPERLINK(TEXT("#"&amp;INDEX($D$178:$BW$241,$C179,J$91),),INDEX($D$178:$BW$241,$C179,J$91))=0,"",HYPERLINK(TEXT("#"&amp;INDEX($D$178:$BW$241,$C179,J$91),),INDEX($D$178:$BW$241,$C179,J$91)))</f>
        <v>A126001478T</v>
      </c>
    </row>
    <row r="18" spans="1:23">
      <c r="A18" s="51"/>
      <c r="B18" s="53" t="s">
        <v>11644</v>
      </c>
      <c r="C18" s="54" cm="1">
        <f t="array" ref="C18">INDEX($D$104:$BW$167,$C106,C$91)</f>
        <v>10.622999999999999</v>
      </c>
      <c r="D18" s="54" cm="1">
        <f t="array" ref="D18">INDEX($D$104:$BW$167,$C106,D$91)</f>
        <v>4.6070000000000002</v>
      </c>
      <c r="E18" s="54" cm="1">
        <f t="array" ref="E18">INDEX($D$104:$BW$167,$C106,E$91)</f>
        <v>1.8140000000000001</v>
      </c>
      <c r="F18" s="54" cm="1">
        <f t="array" ref="F18">INDEX($D$104:$BW$167,$C106,F$91)</f>
        <v>17.045000000000002</v>
      </c>
      <c r="G18" s="54" cm="1">
        <f t="array" ref="G18">INDEX($D$104:$BW$167,$C106,G$91)</f>
        <v>1.4530000000000001</v>
      </c>
      <c r="H18" s="54" cm="1">
        <f t="array" ref="H18">INDEX($D$104:$BW$167,$C106,H$91)</f>
        <v>2.0859999999999999</v>
      </c>
      <c r="I18" s="54" cm="1">
        <f t="array" ref="I18">INDEX($D$104:$BW$167,$C106,I$91)</f>
        <v>3.54</v>
      </c>
      <c r="J18" s="54" cm="1">
        <f t="array" ref="J18">INDEX($D$104:$BW$167,$C106,J$91)</f>
        <v>20.585000000000001</v>
      </c>
      <c r="K18" s="54"/>
      <c r="L18" s="19" t="str" cm="1">
        <f t="array" ref="L18">IF(HYPERLINK(TEXT("#"&amp;INDEX($D$178:$BW$241,$C180,C$91),),INDEX($D$178:$BW$241,$C180,C$91))=0,"",HYPERLINK(TEXT("#"&amp;INDEX($D$178:$BW$241,$C180,C$91),),INDEX($D$178:$BW$241,$C180,C$91)))</f>
        <v>A126004754F</v>
      </c>
      <c r="M18" s="19" t="str" cm="1">
        <f t="array" ref="M18">IF(HYPERLINK(TEXT("#"&amp;INDEX($D$178:$BW$241,$C180,D$91),),INDEX($D$178:$BW$241,$C180,D$91))=0,"",HYPERLINK(TEXT("#"&amp;INDEX($D$178:$BW$241,$C180,D$91),),INDEX($D$178:$BW$241,$C180,D$91)))</f>
        <v>A126002810A</v>
      </c>
      <c r="N18" s="19" t="str" cm="1">
        <f t="array" ref="N18">IF(HYPERLINK(TEXT("#"&amp;INDEX($D$178:$BW$241,$C180,E$91),),INDEX($D$178:$BW$241,$C180,E$91))=0,"",HYPERLINK(TEXT("#"&amp;INDEX($D$178:$BW$241,$C180,E$91),),INDEX($D$178:$BW$241,$C180,E$91)))</f>
        <v>A126005402V</v>
      </c>
      <c r="O18" s="19" t="str" cm="1">
        <f t="array" ref="O18">IF(HYPERLINK(TEXT("#"&amp;INDEX($D$178:$BW$241,$C180,F$91),),INDEX($D$178:$BW$241,$C180,F$91))=0,"",HYPERLINK(TEXT("#"&amp;INDEX($D$178:$BW$241,$C180,F$91),),INDEX($D$178:$BW$241,$C180,F$91)))</f>
        <v>A126006050V</v>
      </c>
      <c r="P18" s="19" t="str" cm="1">
        <f t="array" ref="P18">IF(HYPERLINK(TEXT("#"&amp;INDEX($D$178:$BW$241,$C180,G$91),),INDEX($D$178:$BW$241,$C180,G$91))=0,"",HYPERLINK(TEXT("#"&amp;INDEX($D$178:$BW$241,$C180,G$91),),INDEX($D$178:$BW$241,$C180,G$91)))</f>
        <v>A126003458V</v>
      </c>
      <c r="Q18" s="19" t="str" cm="1">
        <f t="array" ref="Q18">IF(HYPERLINK(TEXT("#"&amp;INDEX($D$178:$BW$241,$C180,H$91),),INDEX($D$178:$BW$241,$C180,H$91))=0,"",HYPERLINK(TEXT("#"&amp;INDEX($D$178:$BW$241,$C180,H$91),),INDEX($D$178:$BW$241,$C180,H$91)))</f>
        <v>A126002162R</v>
      </c>
      <c r="R18" s="19" t="str" cm="1">
        <f t="array" ref="R18">IF(HYPERLINK(TEXT("#"&amp;INDEX($D$178:$BW$241,$C180,I$91),),INDEX($D$178:$BW$241,$C180,I$91))=0,"",HYPERLINK(TEXT("#"&amp;INDEX($D$178:$BW$241,$C180,I$91),),INDEX($D$178:$BW$241,$C180,I$91)))</f>
        <v>A126004106J</v>
      </c>
      <c r="S18" s="19" t="str" cm="1">
        <f t="array" ref="S18">IF(HYPERLINK(TEXT("#"&amp;INDEX($D$178:$BW$241,$C180,J$91),),INDEX($D$178:$BW$241,$C180,J$91))=0,"",HYPERLINK(TEXT("#"&amp;INDEX($D$178:$BW$241,$C180,J$91),),INDEX($D$178:$BW$241,$C180,J$91)))</f>
        <v>A126001514R</v>
      </c>
    </row>
    <row r="19" spans="1:23">
      <c r="A19" s="55" t="s">
        <v>11645</v>
      </c>
      <c r="B19" s="56"/>
      <c r="C19" s="54"/>
      <c r="D19" s="54"/>
      <c r="E19" s="54"/>
      <c r="F19" s="54"/>
      <c r="G19" s="54"/>
      <c r="H19" s="54"/>
      <c r="I19" s="54"/>
      <c r="J19" s="54"/>
      <c r="K19" s="54"/>
      <c r="L19" s="19"/>
      <c r="M19" s="19"/>
      <c r="N19" s="19"/>
      <c r="O19" s="19"/>
      <c r="P19" s="19"/>
      <c r="Q19" s="19"/>
      <c r="R19" s="19"/>
      <c r="S19" s="19"/>
    </row>
    <row r="20" spans="1:23">
      <c r="A20" s="51"/>
      <c r="B20" s="53" t="s">
        <v>11646</v>
      </c>
      <c r="C20" s="54" cm="1">
        <f t="array" ref="C20">INDEX($D$104:$BW$167,$C108,C$91)</f>
        <v>396.98200000000003</v>
      </c>
      <c r="D20" s="54" cm="1">
        <f t="array" ref="D20">INDEX($D$104:$BW$167,$C108,D$91)</f>
        <v>90.311000000000007</v>
      </c>
      <c r="E20" s="54" cm="1">
        <f t="array" ref="E20">INDEX($D$104:$BW$167,$C108,E$91)</f>
        <v>17.908999999999999</v>
      </c>
      <c r="F20" s="54" cm="1">
        <f t="array" ref="F20">INDEX($D$104:$BW$167,$C108,F$91)</f>
        <v>505.202</v>
      </c>
      <c r="G20" s="54" cm="1">
        <f t="array" ref="G20">INDEX($D$104:$BW$167,$C108,G$91)</f>
        <v>140.38</v>
      </c>
      <c r="H20" s="54" cm="1">
        <f t="array" ref="H20">INDEX($D$104:$BW$167,$C108,H$91)</f>
        <v>26.177</v>
      </c>
      <c r="I20" s="54" cm="1">
        <f t="array" ref="I20">INDEX($D$104:$BW$167,$C108,I$91)</f>
        <v>166.55699999999999</v>
      </c>
      <c r="J20" s="54" cm="1">
        <f t="array" ref="J20">INDEX($D$104:$BW$167,$C108,J$91)</f>
        <v>671.75900000000001</v>
      </c>
      <c r="K20" s="54"/>
      <c r="L20" s="19" t="str" cm="1">
        <f t="array" ref="L20">IF(HYPERLINK(TEXT("#"&amp;INDEX($D$178:$BW$241,$C182,C$91),),INDEX($D$178:$BW$241,$C182,C$91))=0,"",HYPERLINK(TEXT("#"&amp;INDEX($D$178:$BW$241,$C182,C$91),),INDEX($D$178:$BW$241,$C182,C$91)))</f>
        <v>A126004758R</v>
      </c>
      <c r="M20" s="19" t="str" cm="1">
        <f t="array" ref="M20">IF(HYPERLINK(TEXT("#"&amp;INDEX($D$178:$BW$241,$C182,D$91),),INDEX($D$178:$BW$241,$C182,D$91))=0,"",HYPERLINK(TEXT("#"&amp;INDEX($D$178:$BW$241,$C182,D$91),),INDEX($D$178:$BW$241,$C182,D$91)))</f>
        <v>A126002814K</v>
      </c>
      <c r="N20" s="19" t="str" cm="1">
        <f t="array" ref="N20">IF(HYPERLINK(TEXT("#"&amp;INDEX($D$178:$BW$241,$C182,E$91),),INDEX($D$178:$BW$241,$C182,E$91))=0,"",HYPERLINK(TEXT("#"&amp;INDEX($D$178:$BW$241,$C182,E$91),),INDEX($D$178:$BW$241,$C182,E$91)))</f>
        <v>A126005406C</v>
      </c>
      <c r="O20" s="19" t="str" cm="1">
        <f t="array" ref="O20">IF(HYPERLINK(TEXT("#"&amp;INDEX($D$178:$BW$241,$C182,F$91),),INDEX($D$178:$BW$241,$C182,F$91))=0,"",HYPERLINK(TEXT("#"&amp;INDEX($D$178:$BW$241,$C182,F$91),),INDEX($D$178:$BW$241,$C182,F$91)))</f>
        <v>A126006054C</v>
      </c>
      <c r="P20" s="19" t="str" cm="1">
        <f t="array" ref="P20">IF(HYPERLINK(TEXT("#"&amp;INDEX($D$178:$BW$241,$C182,G$91),),INDEX($D$178:$BW$241,$C182,G$91))=0,"",HYPERLINK(TEXT("#"&amp;INDEX($D$178:$BW$241,$C182,G$91),),INDEX($D$178:$BW$241,$C182,G$91)))</f>
        <v>A126003462K</v>
      </c>
      <c r="Q20" s="19" t="str" cm="1">
        <f t="array" ref="Q20">IF(HYPERLINK(TEXT("#"&amp;INDEX($D$178:$BW$241,$C182,H$91),),INDEX($D$178:$BW$241,$C182,H$91))=0,"",HYPERLINK(TEXT("#"&amp;INDEX($D$178:$BW$241,$C182,H$91),),INDEX($D$178:$BW$241,$C182,H$91)))</f>
        <v>A126002166X</v>
      </c>
      <c r="R20" s="19" t="str" cm="1">
        <f t="array" ref="R20">IF(HYPERLINK(TEXT("#"&amp;INDEX($D$178:$BW$241,$C182,I$91),),INDEX($D$178:$BW$241,$C182,I$91))=0,"",HYPERLINK(TEXT("#"&amp;INDEX($D$178:$BW$241,$C182,I$91),),INDEX($D$178:$BW$241,$C182,I$91)))</f>
        <v>A126004110X</v>
      </c>
      <c r="S20" s="19" t="str" cm="1">
        <f t="array" ref="S20">IF(HYPERLINK(TEXT("#"&amp;INDEX($D$178:$BW$241,$C182,J$91),),INDEX($D$178:$BW$241,$C182,J$91))=0,"",HYPERLINK(TEXT("#"&amp;INDEX($D$178:$BW$241,$C182,J$91),),INDEX($D$178:$BW$241,$C182,J$91)))</f>
        <v>A126001518X</v>
      </c>
    </row>
    <row r="21" spans="1:23">
      <c r="A21" s="51"/>
      <c r="B21" s="57" t="s">
        <v>11647</v>
      </c>
      <c r="C21" s="54" cm="1">
        <f t="array" ref="C21">INDEX($D$104:$BW$167,$C109,C$91)</f>
        <v>41.926000000000002</v>
      </c>
      <c r="D21" s="54" cm="1">
        <f t="array" ref="D21">INDEX($D$104:$BW$167,$C109,D$91)</f>
        <v>13.073</v>
      </c>
      <c r="E21" s="54" cm="1">
        <f t="array" ref="E21">INDEX($D$104:$BW$167,$C109,E$91)</f>
        <v>17.908999999999999</v>
      </c>
      <c r="F21" s="54" cm="1">
        <f t="array" ref="F21">INDEX($D$104:$BW$167,$C109,F$91)</f>
        <v>72.908000000000001</v>
      </c>
      <c r="G21" s="54" cm="1">
        <f t="array" ref="G21">INDEX($D$104:$BW$167,$C109,G$91)</f>
        <v>10.298</v>
      </c>
      <c r="H21" s="54" cm="1">
        <f t="array" ref="H21">INDEX($D$104:$BW$167,$C109,H$91)</f>
        <v>26.177</v>
      </c>
      <c r="I21" s="54" cm="1">
        <f t="array" ref="I21">INDEX($D$104:$BW$167,$C109,I$91)</f>
        <v>36.475000000000001</v>
      </c>
      <c r="J21" s="54" cm="1">
        <f t="array" ref="J21">INDEX($D$104:$BW$167,$C109,J$91)</f>
        <v>109.384</v>
      </c>
      <c r="K21" s="54"/>
      <c r="L21" s="19" t="str" cm="1">
        <f t="array" ref="L21">IF(HYPERLINK(TEXT("#"&amp;INDEX($D$178:$BW$241,$C183,C$91),),INDEX($D$178:$BW$241,$C183,C$91))=0,"",HYPERLINK(TEXT("#"&amp;INDEX($D$178:$BW$241,$C183,C$91),),INDEX($D$178:$BW$241,$C183,C$91)))</f>
        <v>A126004722L</v>
      </c>
      <c r="M21" s="19" t="str" cm="1">
        <f t="array" ref="M21">IF(HYPERLINK(TEXT("#"&amp;INDEX($D$178:$BW$241,$C183,D$91),),INDEX($D$178:$BW$241,$C183,D$91))=0,"",HYPERLINK(TEXT("#"&amp;INDEX($D$178:$BW$241,$C183,D$91),),INDEX($D$178:$BW$241,$C183,D$91)))</f>
        <v>A126002778L</v>
      </c>
      <c r="N21" s="19" t="str" cm="1">
        <f t="array" ref="N21">IF(HYPERLINK(TEXT("#"&amp;INDEX($D$178:$BW$241,$C183,E$91),),INDEX($D$178:$BW$241,$C183,E$91))=0,"",HYPERLINK(TEXT("#"&amp;INDEX($D$178:$BW$241,$C183,E$91),),INDEX($D$178:$BW$241,$C183,E$91)))</f>
        <v>A126005370L</v>
      </c>
      <c r="O21" s="19" t="str" cm="1">
        <f t="array" ref="O21">IF(HYPERLINK(TEXT("#"&amp;INDEX($D$178:$BW$241,$C183,F$91),),INDEX($D$178:$BW$241,$C183,F$91))=0,"",HYPERLINK(TEXT("#"&amp;INDEX($D$178:$BW$241,$C183,F$91),),INDEX($D$178:$BW$241,$C183,F$91)))</f>
        <v>A126006018V</v>
      </c>
      <c r="P21" s="19" t="str" cm="1">
        <f t="array" ref="P21">IF(HYPERLINK(TEXT("#"&amp;INDEX($D$178:$BW$241,$C183,G$91),),INDEX($D$178:$BW$241,$C183,G$91))=0,"",HYPERLINK(TEXT("#"&amp;INDEX($D$178:$BW$241,$C183,G$91),),INDEX($D$178:$BW$241,$C183,G$91)))</f>
        <v>A126003426A</v>
      </c>
      <c r="Q21" s="19" t="str" cm="1">
        <f t="array" ref="Q21">IF(HYPERLINK(TEXT("#"&amp;INDEX($D$178:$BW$241,$C183,H$91),),INDEX($D$178:$BW$241,$C183,H$91))=0,"",HYPERLINK(TEXT("#"&amp;INDEX($D$178:$BW$241,$C183,H$91),),INDEX($D$178:$BW$241,$C183,H$91)))</f>
        <v>A126002130W</v>
      </c>
      <c r="R21" s="19" t="str" cm="1">
        <f t="array" ref="R21">IF(HYPERLINK(TEXT("#"&amp;INDEX($D$178:$BW$241,$C183,I$91),),INDEX($D$178:$BW$241,$C183,I$91))=0,"",HYPERLINK(TEXT("#"&amp;INDEX($D$178:$BW$241,$C183,I$91),),INDEX($D$178:$BW$241,$C183,I$91)))</f>
        <v>A126004074A</v>
      </c>
      <c r="S21" s="19" t="str" cm="1">
        <f t="array" ref="S21">IF(HYPERLINK(TEXT("#"&amp;INDEX($D$178:$BW$241,$C183,J$91),),INDEX($D$178:$BW$241,$C183,J$91))=0,"",HYPERLINK(TEXT("#"&amp;INDEX($D$178:$BW$241,$C183,J$91),),INDEX($D$178:$BW$241,$C183,J$91)))</f>
        <v>A126001482J</v>
      </c>
    </row>
    <row r="22" spans="1:23">
      <c r="A22" s="51"/>
      <c r="B22" s="57" t="s">
        <v>11648</v>
      </c>
      <c r="C22" s="54" cm="1">
        <f t="array" ref="C22">INDEX($D$104:$BW$167,$C110,C$91)</f>
        <v>247.20400000000001</v>
      </c>
      <c r="D22" s="54" cm="1">
        <f t="array" ref="D22">INDEX($D$104:$BW$167,$C110,D$91)</f>
        <v>63.348999999999997</v>
      </c>
      <c r="E22" s="54" t="s">
        <v>11649</v>
      </c>
      <c r="F22" s="54" cm="1">
        <f t="array" ref="F22">INDEX($D$104:$BW$167,$C110,F$91)</f>
        <v>310.553</v>
      </c>
      <c r="G22" s="54" cm="1">
        <f t="array" ref="G22">INDEX($D$104:$BW$167,$C110,G$91)</f>
        <v>86.465999999999994</v>
      </c>
      <c r="H22" s="54" t="s">
        <v>11649</v>
      </c>
      <c r="I22" s="54" cm="1">
        <f t="array" ref="I22">INDEX($D$104:$BW$167,$C110,I$91)</f>
        <v>86.465999999999994</v>
      </c>
      <c r="J22" s="54" cm="1">
        <f t="array" ref="J22">INDEX($D$104:$BW$167,$C110,J$91)</f>
        <v>397.01900000000001</v>
      </c>
      <c r="K22" s="54"/>
      <c r="L22" s="19" t="str" cm="1">
        <f t="array" ref="L22">IF(HYPERLINK(TEXT("#"&amp;INDEX($D$178:$BW$241,$C184,C$91),),INDEX($D$178:$BW$241,$C184,C$91))=0,"",HYPERLINK(TEXT("#"&amp;INDEX($D$178:$BW$241,$C184,C$91),),INDEX($D$178:$BW$241,$C184,C$91)))</f>
        <v>A126004726W</v>
      </c>
      <c r="M22" s="19" t="str" cm="1">
        <f t="array" ref="M22">IF(HYPERLINK(TEXT("#"&amp;INDEX($D$178:$BW$241,$C184,D$91),),INDEX($D$178:$BW$241,$C184,D$91))=0,"",HYPERLINK(TEXT("#"&amp;INDEX($D$178:$BW$241,$C184,D$91),),INDEX($D$178:$BW$241,$C184,D$91)))</f>
        <v>A126002782C</v>
      </c>
      <c r="N22" s="54" t="s">
        <v>11649</v>
      </c>
      <c r="O22" s="19" t="str" cm="1">
        <f t="array" ref="O22">IF(HYPERLINK(TEXT("#"&amp;INDEX($D$178:$BW$241,$C184,F$91),),INDEX($D$178:$BW$241,$C184,F$91))=0,"",HYPERLINK(TEXT("#"&amp;INDEX($D$178:$BW$241,$C184,F$91),),INDEX($D$178:$BW$241,$C184,F$91)))</f>
        <v>A126006022K</v>
      </c>
      <c r="P22" s="19" t="str" cm="1">
        <f t="array" ref="P22">IF(HYPERLINK(TEXT("#"&amp;INDEX($D$178:$BW$241,$C184,G$91),),INDEX($D$178:$BW$241,$C184,G$91))=0,"",HYPERLINK(TEXT("#"&amp;INDEX($D$178:$BW$241,$C184,G$91),),INDEX($D$178:$BW$241,$C184,G$91)))</f>
        <v>A126003430T</v>
      </c>
      <c r="Q22" s="54" t="s">
        <v>11649</v>
      </c>
      <c r="R22" s="19" t="str" cm="1">
        <f t="array" ref="R22">IF(HYPERLINK(TEXT("#"&amp;INDEX($D$178:$BW$241,$C184,I$91),),INDEX($D$178:$BW$241,$C184,I$91))=0,"",HYPERLINK(TEXT("#"&amp;INDEX($D$178:$BW$241,$C184,I$91),),INDEX($D$178:$BW$241,$C184,I$91)))</f>
        <v>A126004078K</v>
      </c>
      <c r="S22" s="19" t="str" cm="1">
        <f t="array" ref="S22">IF(HYPERLINK(TEXT("#"&amp;INDEX($D$178:$BW$241,$C184,J$91),),INDEX($D$178:$BW$241,$C184,J$91))=0,"",HYPERLINK(TEXT("#"&amp;INDEX($D$178:$BW$241,$C184,J$91),),INDEX($D$178:$BW$241,$C184,J$91)))</f>
        <v>A126001486T</v>
      </c>
    </row>
    <row r="23" spans="1:23">
      <c r="A23" s="51"/>
      <c r="B23" s="57" t="s">
        <v>11650</v>
      </c>
      <c r="C23" s="54" cm="1">
        <f t="array" ref="C23">INDEX($D$104:$BW$167,$C111,C$91)</f>
        <v>107.851</v>
      </c>
      <c r="D23" s="54" cm="1">
        <f t="array" ref="D23">INDEX($D$104:$BW$167,$C111,D$91)</f>
        <v>13.888999999999999</v>
      </c>
      <c r="E23" s="54" t="s">
        <v>11649</v>
      </c>
      <c r="F23" s="54" cm="1">
        <f t="array" ref="F23">INDEX($D$104:$BW$167,$C111,F$91)</f>
        <v>121.741</v>
      </c>
      <c r="G23" s="54" cm="1">
        <f t="array" ref="G23">INDEX($D$104:$BW$167,$C111,G$91)</f>
        <v>43.616</v>
      </c>
      <c r="H23" s="54" t="s">
        <v>11649</v>
      </c>
      <c r="I23" s="54" cm="1">
        <f t="array" ref="I23">INDEX($D$104:$BW$167,$C111,I$91)</f>
        <v>43.616</v>
      </c>
      <c r="J23" s="54" cm="1">
        <f t="array" ref="J23">INDEX($D$104:$BW$167,$C111,J$91)</f>
        <v>165.35599999999999</v>
      </c>
      <c r="K23" s="54"/>
      <c r="L23" s="19" t="str" cm="1">
        <f t="array" ref="L23">IF(HYPERLINK(TEXT("#"&amp;INDEX($D$178:$BW$241,$C185,C$91),),INDEX($D$178:$BW$241,$C185,C$91))=0,"",HYPERLINK(TEXT("#"&amp;INDEX($D$178:$BW$241,$C185,C$91),),INDEX($D$178:$BW$241,$C185,C$91)))</f>
        <v>A126004742W</v>
      </c>
      <c r="M23" s="19" t="str" cm="1">
        <f t="array" ref="M23">IF(HYPERLINK(TEXT("#"&amp;INDEX($D$178:$BW$241,$C185,D$91),),INDEX($D$178:$BW$241,$C185,D$91))=0,"",HYPERLINK(TEXT("#"&amp;INDEX($D$178:$BW$241,$C185,D$91),),INDEX($D$178:$BW$241,$C185,D$91)))</f>
        <v>A126002798W</v>
      </c>
      <c r="N23" s="54" t="s">
        <v>11649</v>
      </c>
      <c r="O23" s="19" t="str" cm="1">
        <f t="array" ref="O23">IF(HYPERLINK(TEXT("#"&amp;INDEX($D$178:$BW$241,$C185,F$91),),INDEX($D$178:$BW$241,$C185,F$91))=0,"",HYPERLINK(TEXT("#"&amp;INDEX($D$178:$BW$241,$C185,F$91),),INDEX($D$178:$BW$241,$C185,F$91)))</f>
        <v>A126006038C</v>
      </c>
      <c r="P23" s="19" t="str" cm="1">
        <f t="array" ref="P23">IF(HYPERLINK(TEXT("#"&amp;INDEX($D$178:$BW$241,$C185,G$91),),INDEX($D$178:$BW$241,$C185,G$91))=0,"",HYPERLINK(TEXT("#"&amp;INDEX($D$178:$BW$241,$C185,G$91),),INDEX($D$178:$BW$241,$C185,G$91)))</f>
        <v>A126003446K</v>
      </c>
      <c r="Q23" s="54" t="s">
        <v>11649</v>
      </c>
      <c r="R23" s="19" t="str" cm="1">
        <f t="array" ref="R23">IF(HYPERLINK(TEXT("#"&amp;INDEX($D$178:$BW$241,$C185,I$91),),INDEX($D$178:$BW$241,$C185,I$91))=0,"",HYPERLINK(TEXT("#"&amp;INDEX($D$178:$BW$241,$C185,I$91),),INDEX($D$178:$BW$241,$C185,I$91)))</f>
        <v>A126004094K</v>
      </c>
      <c r="S23" s="19" t="str" cm="1">
        <f t="array" ref="S23">IF(HYPERLINK(TEXT("#"&amp;INDEX($D$178:$BW$241,$C185,J$91),),INDEX($D$178:$BW$241,$C185,J$91))=0,"",HYPERLINK(TEXT("#"&amp;INDEX($D$178:$BW$241,$C185,J$91),),INDEX($D$178:$BW$241,$C185,J$91)))</f>
        <v>A126001502F</v>
      </c>
    </row>
    <row r="24" spans="1:23">
      <c r="A24" s="51"/>
      <c r="B24" s="53" t="s">
        <v>11651</v>
      </c>
      <c r="C24" s="54" cm="1">
        <f t="array" ref="C24">INDEX($D$104:$BW$167,$C112,C$91)</f>
        <v>55.616999999999997</v>
      </c>
      <c r="D24" s="54" cm="1">
        <f t="array" ref="D24">INDEX($D$104:$BW$167,$C112,D$91)</f>
        <v>12.355</v>
      </c>
      <c r="E24" s="54" cm="1">
        <f t="array" ref="E24">INDEX($D$104:$BW$167,$C112,E$91)</f>
        <v>2.149</v>
      </c>
      <c r="F24" s="54" cm="1">
        <f t="array" ref="F24">INDEX($D$104:$BW$167,$C112,F$91)</f>
        <v>70.122</v>
      </c>
      <c r="G24" s="54" cm="1">
        <f t="array" ref="G24">INDEX($D$104:$BW$167,$C112,G$91)</f>
        <v>59.473999999999997</v>
      </c>
      <c r="H24" s="54" cm="1">
        <f t="array" ref="H24">INDEX($D$104:$BW$167,$C112,H$91)</f>
        <v>3.5760000000000001</v>
      </c>
      <c r="I24" s="54" cm="1">
        <f t="array" ref="I24">INDEX($D$104:$BW$167,$C112,I$91)</f>
        <v>63.05</v>
      </c>
      <c r="J24" s="54" cm="1">
        <f t="array" ref="J24">INDEX($D$104:$BW$167,$C112,J$91)</f>
        <v>133.172</v>
      </c>
      <c r="K24" s="54"/>
      <c r="L24" s="19" t="str" cm="1">
        <f t="array" ref="L24">IF(HYPERLINK(TEXT("#"&amp;INDEX($D$178:$BW$241,$C186,C$91),),INDEX($D$178:$BW$241,$C186,C$91))=0,"",HYPERLINK(TEXT("#"&amp;INDEX($D$178:$BW$241,$C186,C$91),),INDEX($D$178:$BW$241,$C186,C$91)))</f>
        <v>A126004710C</v>
      </c>
      <c r="M24" s="19" t="str" cm="1">
        <f t="array" ref="M24">IF(HYPERLINK(TEXT("#"&amp;INDEX($D$178:$BW$241,$C186,D$91),),INDEX($D$178:$BW$241,$C186,D$91))=0,"",HYPERLINK(TEXT("#"&amp;INDEX($D$178:$BW$241,$C186,D$91),),INDEX($D$178:$BW$241,$C186,D$91)))</f>
        <v>A126002766C</v>
      </c>
      <c r="N24" s="19" t="str" cm="1">
        <f t="array" ref="N24">IF(HYPERLINK(TEXT("#"&amp;INDEX($D$178:$BW$241,$C186,E$91),),INDEX($D$178:$BW$241,$C186,E$91))=0,"",HYPERLINK(TEXT("#"&amp;INDEX($D$178:$BW$241,$C186,E$91),),INDEX($D$178:$BW$241,$C186,E$91)))</f>
        <v>A126005358W</v>
      </c>
      <c r="O24" s="19" t="str" cm="1">
        <f t="array" ref="O24">IF(HYPERLINK(TEXT("#"&amp;INDEX($D$178:$BW$241,$C186,F$91),),INDEX($D$178:$BW$241,$C186,F$91))=0,"",HYPERLINK(TEXT("#"&amp;INDEX($D$178:$BW$241,$C186,F$91),),INDEX($D$178:$BW$241,$C186,F$91)))</f>
        <v>A126006006K</v>
      </c>
      <c r="P24" s="19" t="str" cm="1">
        <f t="array" ref="P24">IF(HYPERLINK(TEXT("#"&amp;INDEX($D$178:$BW$241,$C186,G$91),),INDEX($D$178:$BW$241,$C186,G$91))=0,"",HYPERLINK(TEXT("#"&amp;INDEX($D$178:$BW$241,$C186,G$91),),INDEX($D$178:$BW$241,$C186,G$91)))</f>
        <v>A126003414T</v>
      </c>
      <c r="Q24" s="19" t="str" cm="1">
        <f t="array" ref="Q24">IF(HYPERLINK(TEXT("#"&amp;INDEX($D$178:$BW$241,$C186,H$91),),INDEX($D$178:$BW$241,$C186,H$91))=0,"",HYPERLINK(TEXT("#"&amp;INDEX($D$178:$BW$241,$C186,H$91),),INDEX($D$178:$BW$241,$C186,H$91)))</f>
        <v>A126002118F</v>
      </c>
      <c r="R24" s="19" t="str" cm="1">
        <f t="array" ref="R24">IF(HYPERLINK(TEXT("#"&amp;INDEX($D$178:$BW$241,$C186,I$91),),INDEX($D$178:$BW$241,$C186,I$91))=0,"",HYPERLINK(TEXT("#"&amp;INDEX($D$178:$BW$241,$C186,I$91),),INDEX($D$178:$BW$241,$C186,I$91)))</f>
        <v>A126004062T</v>
      </c>
      <c r="S24" s="19" t="str" cm="1">
        <f t="array" ref="S24">IF(HYPERLINK(TEXT("#"&amp;INDEX($D$178:$BW$241,$C186,J$91),),INDEX($D$178:$BW$241,$C186,J$91))=0,"",HYPERLINK(TEXT("#"&amp;INDEX($D$178:$BW$241,$C186,J$91),),INDEX($D$178:$BW$241,$C186,J$91)))</f>
        <v>A126001470X</v>
      </c>
    </row>
    <row r="25" spans="1:23">
      <c r="A25" s="51"/>
      <c r="B25" s="57" t="s">
        <v>11652</v>
      </c>
      <c r="C25" s="54" cm="1">
        <f t="array" ref="C25">INDEX($D$104:$BW$167,$C113,C$91)</f>
        <v>0.86199999999999999</v>
      </c>
      <c r="D25" s="54" cm="1">
        <f t="array" ref="D25">INDEX($D$104:$BW$167,$C113,D$91)</f>
        <v>1.036</v>
      </c>
      <c r="E25" s="54" cm="1">
        <f t="array" ref="E25">INDEX($D$104:$BW$167,$C113,E$91)</f>
        <v>2.149</v>
      </c>
      <c r="F25" s="54" cm="1">
        <f t="array" ref="F25">INDEX($D$104:$BW$167,$C113,F$91)</f>
        <v>4.048</v>
      </c>
      <c r="G25" s="54" cm="1">
        <f t="array" ref="G25">INDEX($D$104:$BW$167,$C113,G$91)</f>
        <v>2.3719999999999999</v>
      </c>
      <c r="H25" s="54" cm="1">
        <f t="array" ref="H25">INDEX($D$104:$BW$167,$C113,H$91)</f>
        <v>3.5760000000000001</v>
      </c>
      <c r="I25" s="54" cm="1">
        <f t="array" ref="I25">INDEX($D$104:$BW$167,$C113,I$91)</f>
        <v>5.9480000000000004</v>
      </c>
      <c r="J25" s="54" cm="1">
        <f t="array" ref="J25">INDEX($D$104:$BW$167,$C113,J$91)</f>
        <v>9.9949999999999992</v>
      </c>
      <c r="K25" s="54"/>
      <c r="L25" s="19" t="str" cm="1">
        <f t="array" ref="L25">IF(HYPERLINK(TEXT("#"&amp;INDEX($D$178:$BW$241,$C187,C$91),),INDEX($D$178:$BW$241,$C187,C$91))=0,"",HYPERLINK(TEXT("#"&amp;INDEX($D$178:$BW$241,$C187,C$91),),INDEX($D$178:$BW$241,$C187,C$91)))</f>
        <v>A126004762F</v>
      </c>
      <c r="M25" s="19" t="str" cm="1">
        <f t="array" ref="M25">IF(HYPERLINK(TEXT("#"&amp;INDEX($D$178:$BW$241,$C187,D$91),),INDEX($D$178:$BW$241,$C187,D$91))=0,"",HYPERLINK(TEXT("#"&amp;INDEX($D$178:$BW$241,$C187,D$91),),INDEX($D$178:$BW$241,$C187,D$91)))</f>
        <v>A126002818V</v>
      </c>
      <c r="N25" s="19" t="str" cm="1">
        <f t="array" ref="N25">IF(HYPERLINK(TEXT("#"&amp;INDEX($D$178:$BW$241,$C187,E$91),),INDEX($D$178:$BW$241,$C187,E$91))=0,"",HYPERLINK(TEXT("#"&amp;INDEX($D$178:$BW$241,$C187,E$91),),INDEX($D$178:$BW$241,$C187,E$91)))</f>
        <v>A126005410V</v>
      </c>
      <c r="O25" s="19" t="str" cm="1">
        <f t="array" ref="O25">IF(HYPERLINK(TEXT("#"&amp;INDEX($D$178:$BW$241,$C187,F$91),),INDEX($D$178:$BW$241,$C187,F$91))=0,"",HYPERLINK(TEXT("#"&amp;INDEX($D$178:$BW$241,$C187,F$91),),INDEX($D$178:$BW$241,$C187,F$91)))</f>
        <v>A126006058L</v>
      </c>
      <c r="P25" s="19" t="str" cm="1">
        <f t="array" ref="P25">IF(HYPERLINK(TEXT("#"&amp;INDEX($D$178:$BW$241,$C187,G$91),),INDEX($D$178:$BW$241,$C187,G$91))=0,"",HYPERLINK(TEXT("#"&amp;INDEX($D$178:$BW$241,$C187,G$91),),INDEX($D$178:$BW$241,$C187,G$91)))</f>
        <v>A126003466V</v>
      </c>
      <c r="Q25" s="19" t="str" cm="1">
        <f t="array" ref="Q25">IF(HYPERLINK(TEXT("#"&amp;INDEX($D$178:$BW$241,$C187,H$91),),INDEX($D$178:$BW$241,$C187,H$91))=0,"",HYPERLINK(TEXT("#"&amp;INDEX($D$178:$BW$241,$C187,H$91),),INDEX($D$178:$BW$241,$C187,H$91)))</f>
        <v>A126002170R</v>
      </c>
      <c r="R25" s="19" t="str" cm="1">
        <f t="array" ref="R25">IF(HYPERLINK(TEXT("#"&amp;INDEX($D$178:$BW$241,$C187,I$91),),INDEX($D$178:$BW$241,$C187,I$91))=0,"",HYPERLINK(TEXT("#"&amp;INDEX($D$178:$BW$241,$C187,I$91),),INDEX($D$178:$BW$241,$C187,I$91)))</f>
        <v>A126004114J</v>
      </c>
      <c r="S25" s="19" t="str" cm="1">
        <f t="array" ref="S25">IF(HYPERLINK(TEXT("#"&amp;INDEX($D$178:$BW$241,$C187,J$91),),INDEX($D$178:$BW$241,$C187,J$91))=0,"",HYPERLINK(TEXT("#"&amp;INDEX($D$178:$BW$241,$C187,J$91),),INDEX($D$178:$BW$241,$C187,J$91)))</f>
        <v>A126001522R</v>
      </c>
    </row>
    <row r="26" spans="1:23">
      <c r="A26" s="51"/>
      <c r="B26" s="57" t="s">
        <v>11653</v>
      </c>
      <c r="C26" s="54" cm="1">
        <f t="array" ref="C26">INDEX($D$104:$BW$167,$C114,C$91)</f>
        <v>54.755000000000003</v>
      </c>
      <c r="D26" s="54" cm="1">
        <f t="array" ref="D26">INDEX($D$104:$BW$167,$C114,D$91)</f>
        <v>11.319000000000001</v>
      </c>
      <c r="E26" s="54" t="s">
        <v>11649</v>
      </c>
      <c r="F26" s="54" cm="1">
        <f t="array" ref="F26">INDEX($D$104:$BW$167,$C114,F$91)</f>
        <v>66.073999999999998</v>
      </c>
      <c r="G26" s="54" cm="1">
        <f t="array" ref="G26">INDEX($D$104:$BW$167,$C114,G$91)</f>
        <v>57.103000000000002</v>
      </c>
      <c r="H26" s="54" t="s">
        <v>11649</v>
      </c>
      <c r="I26" s="54" cm="1">
        <f t="array" ref="I26">INDEX($D$104:$BW$167,$C114,I$91)</f>
        <v>57.103000000000002</v>
      </c>
      <c r="J26" s="54" cm="1">
        <f t="array" ref="J26">INDEX($D$104:$BW$167,$C114,J$91)</f>
        <v>123.17700000000001</v>
      </c>
      <c r="K26" s="54"/>
      <c r="L26" s="19" t="str" cm="1">
        <f t="array" ref="L26">IF(HYPERLINK(TEXT("#"&amp;INDEX($D$178:$BW$241,$C188,C$91),),INDEX($D$178:$BW$241,$C188,C$91))=0,"",HYPERLINK(TEXT("#"&amp;INDEX($D$178:$BW$241,$C188,C$91),),INDEX($D$178:$BW$241,$C188,C$91)))</f>
        <v>A126004746F</v>
      </c>
      <c r="M26" s="19" t="str" cm="1">
        <f t="array" ref="M26">IF(HYPERLINK(TEXT("#"&amp;INDEX($D$178:$BW$241,$C188,D$91),),INDEX($D$178:$BW$241,$C188,D$91))=0,"",HYPERLINK(TEXT("#"&amp;INDEX($D$178:$BW$241,$C188,D$91),),INDEX($D$178:$BW$241,$C188,D$91)))</f>
        <v>A126002802A</v>
      </c>
      <c r="N26" s="54" t="s">
        <v>11649</v>
      </c>
      <c r="O26" s="19" t="str" cm="1">
        <f t="array" ref="O26">IF(HYPERLINK(TEXT("#"&amp;INDEX($D$178:$BW$241,$C188,F$91),),INDEX($D$178:$BW$241,$C188,F$91))=0,"",HYPERLINK(TEXT("#"&amp;INDEX($D$178:$BW$241,$C188,F$91),),INDEX($D$178:$BW$241,$C188,F$91)))</f>
        <v>A126006042V</v>
      </c>
      <c r="P26" s="19" t="str" cm="1">
        <f t="array" ref="P26">IF(HYPERLINK(TEXT("#"&amp;INDEX($D$178:$BW$241,$C188,G$91),),INDEX($D$178:$BW$241,$C188,G$91))=0,"",HYPERLINK(TEXT("#"&amp;INDEX($D$178:$BW$241,$C188,G$91),),INDEX($D$178:$BW$241,$C188,G$91)))</f>
        <v>A126003450A</v>
      </c>
      <c r="Q26" s="54" t="s">
        <v>11649</v>
      </c>
      <c r="R26" s="19" t="str" cm="1">
        <f t="array" ref="R26">IF(HYPERLINK(TEXT("#"&amp;INDEX($D$178:$BW$241,$C188,I$91),),INDEX($D$178:$BW$241,$C188,I$91))=0,"",HYPERLINK(TEXT("#"&amp;INDEX($D$178:$BW$241,$C188,I$91),),INDEX($D$178:$BW$241,$C188,I$91)))</f>
        <v>A126004098V</v>
      </c>
      <c r="S26" s="19" t="str" cm="1">
        <f t="array" ref="S26">IF(HYPERLINK(TEXT("#"&amp;INDEX($D$178:$BW$241,$C188,J$91),),INDEX($D$178:$BW$241,$C188,J$91))=0,"",HYPERLINK(TEXT("#"&amp;INDEX($D$178:$BW$241,$C188,J$91),),INDEX($D$178:$BW$241,$C188,J$91)))</f>
        <v>A126001506R</v>
      </c>
    </row>
    <row r="27" spans="1:23">
      <c r="A27" s="55" t="s">
        <v>11654</v>
      </c>
      <c r="B27" s="58"/>
      <c r="C27" s="54"/>
      <c r="D27" s="54"/>
      <c r="E27" s="54"/>
      <c r="F27" s="54"/>
      <c r="G27" s="54"/>
      <c r="H27" s="54"/>
      <c r="I27" s="54"/>
      <c r="J27" s="54"/>
      <c r="K27" s="54"/>
      <c r="L27" s="19"/>
      <c r="M27" s="19"/>
      <c r="N27" s="19"/>
      <c r="O27" s="19"/>
      <c r="P27" s="19"/>
      <c r="Q27" s="19"/>
      <c r="R27" s="19"/>
      <c r="S27" s="19"/>
    </row>
    <row r="28" spans="1:23">
      <c r="A28" s="51"/>
      <c r="B28" s="53" t="s">
        <v>11655</v>
      </c>
      <c r="C28" s="54" cm="1">
        <f t="array" ref="C28">INDEX($D$104:$BW$167,$C116,C$91)</f>
        <v>303.80399999999997</v>
      </c>
      <c r="D28" s="54" cm="1">
        <f t="array" ref="D28">INDEX($D$104:$BW$167,$C116,D$91)</f>
        <v>84.022000000000006</v>
      </c>
      <c r="E28" s="54" cm="1">
        <f t="array" ref="E28">INDEX($D$104:$BW$167,$C116,E$91)</f>
        <v>18.931000000000001</v>
      </c>
      <c r="F28" s="54" cm="1">
        <f t="array" ref="F28">INDEX($D$104:$BW$167,$C116,F$91)</f>
        <v>406.75599999999997</v>
      </c>
      <c r="G28" s="54" cm="1">
        <f t="array" ref="G28">INDEX($D$104:$BW$167,$C116,G$91)</f>
        <v>153.13999999999999</v>
      </c>
      <c r="H28" s="54" cm="1">
        <f t="array" ref="H28">INDEX($D$104:$BW$167,$C116,H$91)</f>
        <v>28.864000000000001</v>
      </c>
      <c r="I28" s="54" cm="1">
        <f t="array" ref="I28">INDEX($D$104:$BW$167,$C116,I$91)</f>
        <v>182.00399999999999</v>
      </c>
      <c r="J28" s="54" cm="1">
        <f t="array" ref="J28">INDEX($D$104:$BW$167,$C116,J$91)</f>
        <v>588.76099999999997</v>
      </c>
      <c r="K28" s="54"/>
      <c r="L28" s="19" t="str" cm="1">
        <f t="array" ref="L28">IF(HYPERLINK(TEXT("#"&amp;INDEX($D$178:$BW$241,$C190,C$91),),INDEX($D$178:$BW$241,$C190,C$91))=0,"",HYPERLINK(TEXT("#"&amp;INDEX($D$178:$BW$241,$C190,C$91),),INDEX($D$178:$BW$241,$C190,C$91)))</f>
        <v>A126004766R</v>
      </c>
      <c r="M28" s="19" t="str" cm="1">
        <f t="array" ref="M28">IF(HYPERLINK(TEXT("#"&amp;INDEX($D$178:$BW$241,$C190,D$91),),INDEX($D$178:$BW$241,$C190,D$91))=0,"",HYPERLINK(TEXT("#"&amp;INDEX($D$178:$BW$241,$C190,D$91),),INDEX($D$178:$BW$241,$C190,D$91)))</f>
        <v>A126002822K</v>
      </c>
      <c r="N28" s="19" t="str" cm="1">
        <f t="array" ref="N28">IF(HYPERLINK(TEXT("#"&amp;INDEX($D$178:$BW$241,$C190,E$91),),INDEX($D$178:$BW$241,$C190,E$91))=0,"",HYPERLINK(TEXT("#"&amp;INDEX($D$178:$BW$241,$C190,E$91),),INDEX($D$178:$BW$241,$C190,E$91)))</f>
        <v>A126005414C</v>
      </c>
      <c r="O28" s="19" t="str" cm="1">
        <f t="array" ref="O28">IF(HYPERLINK(TEXT("#"&amp;INDEX($D$178:$BW$241,$C190,F$91),),INDEX($D$178:$BW$241,$C190,F$91))=0,"",HYPERLINK(TEXT("#"&amp;INDEX($D$178:$BW$241,$C190,F$91),),INDEX($D$178:$BW$241,$C190,F$91)))</f>
        <v>A126006062C</v>
      </c>
      <c r="P28" s="19" t="str" cm="1">
        <f t="array" ref="P28">IF(HYPERLINK(TEXT("#"&amp;INDEX($D$178:$BW$241,$C190,G$91),),INDEX($D$178:$BW$241,$C190,G$91))=0,"",HYPERLINK(TEXT("#"&amp;INDEX($D$178:$BW$241,$C190,G$91),),INDEX($D$178:$BW$241,$C190,G$91)))</f>
        <v>A126003470K</v>
      </c>
      <c r="Q28" s="19" t="str" cm="1">
        <f t="array" ref="Q28">IF(HYPERLINK(TEXT("#"&amp;INDEX($D$178:$BW$241,$C190,H$91),),INDEX($D$178:$BW$241,$C190,H$91))=0,"",HYPERLINK(TEXT("#"&amp;INDEX($D$178:$BW$241,$C190,H$91),),INDEX($D$178:$BW$241,$C190,H$91)))</f>
        <v>A126002174X</v>
      </c>
      <c r="R28" s="19" t="str" cm="1">
        <f t="array" ref="R28">IF(HYPERLINK(TEXT("#"&amp;INDEX($D$178:$BW$241,$C190,I$91),),INDEX($D$178:$BW$241,$C190,I$91))=0,"",HYPERLINK(TEXT("#"&amp;INDEX($D$178:$BW$241,$C190,I$91),),INDEX($D$178:$BW$241,$C190,I$91)))</f>
        <v>A126004118T</v>
      </c>
      <c r="S28" s="19" t="str" cm="1">
        <f t="array" ref="S28">IF(HYPERLINK(TEXT("#"&amp;INDEX($D$178:$BW$241,$C190,J$91),),INDEX($D$178:$BW$241,$C190,J$91))=0,"",HYPERLINK(TEXT("#"&amp;INDEX($D$178:$BW$241,$C190,J$91),),INDEX($D$178:$BW$241,$C190,J$91)))</f>
        <v>A126001526X</v>
      </c>
      <c r="T28" s="54"/>
      <c r="U28" s="54"/>
      <c r="V28" s="54"/>
      <c r="W28" s="54"/>
    </row>
    <row r="29" spans="1:23">
      <c r="A29" s="51"/>
      <c r="B29" s="57" t="s">
        <v>11656</v>
      </c>
      <c r="C29" s="54" cm="1">
        <f t="array" ref="C29">INDEX($D$104:$BW$167,$C117,C$91)</f>
        <v>55.585000000000001</v>
      </c>
      <c r="D29" s="54" cm="1">
        <f t="array" ref="D29">INDEX($D$104:$BW$167,$C117,D$91)</f>
        <v>16.224</v>
      </c>
      <c r="E29" s="54" cm="1">
        <f t="array" ref="E29">INDEX($D$104:$BW$167,$C117,E$91)</f>
        <v>9.3840000000000003</v>
      </c>
      <c r="F29" s="54" cm="1">
        <f t="array" ref="F29">INDEX($D$104:$BW$167,$C117,F$91)</f>
        <v>81.192999999999998</v>
      </c>
      <c r="G29" s="54" cm="1">
        <f t="array" ref="G29">INDEX($D$104:$BW$167,$C117,G$91)</f>
        <v>44.494999999999997</v>
      </c>
      <c r="H29" s="54" cm="1">
        <f t="array" ref="H29">INDEX($D$104:$BW$167,$C117,H$91)</f>
        <v>17.704000000000001</v>
      </c>
      <c r="I29" s="54" cm="1">
        <f t="array" ref="I29">INDEX($D$104:$BW$167,$C117,I$91)</f>
        <v>62.198999999999998</v>
      </c>
      <c r="J29" s="54" cm="1">
        <f t="array" ref="J29">INDEX($D$104:$BW$167,$C117,J$91)</f>
        <v>143.392</v>
      </c>
      <c r="K29" s="54"/>
      <c r="L29" s="19" t="str" cm="1">
        <f t="array" ref="L29">IF(HYPERLINK(TEXT("#"&amp;INDEX($D$178:$BW$241,$C191,C$91),),INDEX($D$178:$BW$241,$C191,C$91))=0,"",HYPERLINK(TEXT("#"&amp;INDEX($D$178:$BW$241,$C191,C$91),),INDEX($D$178:$BW$241,$C191,C$91)))</f>
        <v>A126004714L</v>
      </c>
      <c r="M29" s="19" t="str" cm="1">
        <f t="array" ref="M29">IF(HYPERLINK(TEXT("#"&amp;INDEX($D$178:$BW$241,$C191,D$91),),INDEX($D$178:$BW$241,$C191,D$91))=0,"",HYPERLINK(TEXT("#"&amp;INDEX($D$178:$BW$241,$C191,D$91),),INDEX($D$178:$BW$241,$C191,D$91)))</f>
        <v>A126002770V</v>
      </c>
      <c r="N29" s="19" t="str" cm="1">
        <f t="array" ref="N29">IF(HYPERLINK(TEXT("#"&amp;INDEX($D$178:$BW$241,$C191,E$91),),INDEX($D$178:$BW$241,$C191,E$91))=0,"",HYPERLINK(TEXT("#"&amp;INDEX($D$178:$BW$241,$C191,E$91),),INDEX($D$178:$BW$241,$C191,E$91)))</f>
        <v>A126005362L</v>
      </c>
      <c r="O29" s="19" t="str" cm="1">
        <f t="array" ref="O29">IF(HYPERLINK(TEXT("#"&amp;INDEX($D$178:$BW$241,$C191,F$91),),INDEX($D$178:$BW$241,$C191,F$91))=0,"",HYPERLINK(TEXT("#"&amp;INDEX($D$178:$BW$241,$C191,F$91),),INDEX($D$178:$BW$241,$C191,F$91)))</f>
        <v>A126006010A</v>
      </c>
      <c r="P29" s="19" t="str" cm="1">
        <f t="array" ref="P29">IF(HYPERLINK(TEXT("#"&amp;INDEX($D$178:$BW$241,$C191,G$91),),INDEX($D$178:$BW$241,$C191,G$91))=0,"",HYPERLINK(TEXT("#"&amp;INDEX($D$178:$BW$241,$C191,G$91),),INDEX($D$178:$BW$241,$C191,G$91)))</f>
        <v>A126003418A</v>
      </c>
      <c r="Q29" s="19" t="str" cm="1">
        <f t="array" ref="Q29">IF(HYPERLINK(TEXT("#"&amp;INDEX($D$178:$BW$241,$C191,H$91),),INDEX($D$178:$BW$241,$C191,H$91))=0,"",HYPERLINK(TEXT("#"&amp;INDEX($D$178:$BW$241,$C191,H$91),),INDEX($D$178:$BW$241,$C191,H$91)))</f>
        <v>A126002122W</v>
      </c>
      <c r="R29" s="19" t="str" cm="1">
        <f t="array" ref="R29">IF(HYPERLINK(TEXT("#"&amp;INDEX($D$178:$BW$241,$C191,I$91),),INDEX($D$178:$BW$241,$C191,I$91))=0,"",HYPERLINK(TEXT("#"&amp;INDEX($D$178:$BW$241,$C191,I$91),),INDEX($D$178:$BW$241,$C191,I$91)))</f>
        <v>A126004066A</v>
      </c>
      <c r="S29" s="19" t="str" cm="1">
        <f t="array" ref="S29">IF(HYPERLINK(TEXT("#"&amp;INDEX($D$178:$BW$241,$C191,J$91),),INDEX($D$178:$BW$241,$C191,J$91))=0,"",HYPERLINK(TEXT("#"&amp;INDEX($D$178:$BW$241,$C191,J$91),),INDEX($D$178:$BW$241,$C191,J$91)))</f>
        <v>A126001474J</v>
      </c>
      <c r="T29" s="54"/>
      <c r="U29" s="54"/>
      <c r="V29" s="54"/>
      <c r="W29" s="54"/>
    </row>
    <row r="30" spans="1:23">
      <c r="A30" s="51"/>
      <c r="B30" s="57" t="s">
        <v>11657</v>
      </c>
      <c r="C30" s="54" cm="1">
        <f t="array" ref="C30">INDEX($D$104:$BW$167,$C118,C$91)</f>
        <v>85.15</v>
      </c>
      <c r="D30" s="54" cm="1">
        <f t="array" ref="D30">INDEX($D$104:$BW$167,$C118,D$91)</f>
        <v>35.155000000000001</v>
      </c>
      <c r="E30" s="54" cm="1">
        <f t="array" ref="E30">INDEX($D$104:$BW$167,$C118,E$91)</f>
        <v>7.1529999999999996</v>
      </c>
      <c r="F30" s="54" cm="1">
        <f t="array" ref="F30">INDEX($D$104:$BW$167,$C118,F$91)</f>
        <v>127.458</v>
      </c>
      <c r="G30" s="54" cm="1">
        <f t="array" ref="G30">INDEX($D$104:$BW$167,$C118,G$91)</f>
        <v>59.527999999999999</v>
      </c>
      <c r="H30" s="54" cm="1">
        <f t="array" ref="H30">INDEX($D$104:$BW$167,$C118,H$91)</f>
        <v>6.1749999999999998</v>
      </c>
      <c r="I30" s="54" cm="1">
        <f t="array" ref="I30">INDEX($D$104:$BW$167,$C118,I$91)</f>
        <v>65.703000000000003</v>
      </c>
      <c r="J30" s="54" cm="1">
        <f t="array" ref="J30">INDEX($D$104:$BW$167,$C118,J$91)</f>
        <v>193.161</v>
      </c>
      <c r="K30" s="54"/>
      <c r="L30" s="19" t="str" cm="1">
        <f t="array" ref="L30">IF(HYPERLINK(TEXT("#"&amp;INDEX($D$178:$BW$241,$C192,C$91),),INDEX($D$178:$BW$241,$C192,C$91))=0,"",HYPERLINK(TEXT("#"&amp;INDEX($D$178:$BW$241,$C192,C$91),),INDEX($D$178:$BW$241,$C192,C$91)))</f>
        <v>A126004698X</v>
      </c>
      <c r="M30" s="19" t="str" cm="1">
        <f t="array" ref="M30">IF(HYPERLINK(TEXT("#"&amp;INDEX($D$178:$BW$241,$C192,D$91),),INDEX($D$178:$BW$241,$C192,D$91))=0,"",HYPERLINK(TEXT("#"&amp;INDEX($D$178:$BW$241,$C192,D$91),),INDEX($D$178:$BW$241,$C192,D$91)))</f>
        <v>A126002754V</v>
      </c>
      <c r="N30" s="19" t="str" cm="1">
        <f t="array" ref="N30">IF(HYPERLINK(TEXT("#"&amp;INDEX($D$178:$BW$241,$C192,E$91),),INDEX($D$178:$BW$241,$C192,E$91))=0,"",HYPERLINK(TEXT("#"&amp;INDEX($D$178:$BW$241,$C192,E$91),),INDEX($D$178:$BW$241,$C192,E$91)))</f>
        <v>A126005346L</v>
      </c>
      <c r="O30" s="19" t="str" cm="1">
        <f t="array" ref="O30">IF(HYPERLINK(TEXT("#"&amp;INDEX($D$178:$BW$241,$C192,F$91),),INDEX($D$178:$BW$241,$C192,F$91))=0,"",HYPERLINK(TEXT("#"&amp;INDEX($D$178:$BW$241,$C192,F$91),),INDEX($D$178:$BW$241,$C192,F$91)))</f>
        <v>A126005994K</v>
      </c>
      <c r="P30" s="19" t="str" cm="1">
        <f t="array" ref="P30">IF(HYPERLINK(TEXT("#"&amp;INDEX($D$178:$BW$241,$C192,G$91),),INDEX($D$178:$BW$241,$C192,G$91))=0,"",HYPERLINK(TEXT("#"&amp;INDEX($D$178:$BW$241,$C192,G$91),),INDEX($D$178:$BW$241,$C192,G$91)))</f>
        <v>A126003402J</v>
      </c>
      <c r="Q30" s="19" t="str" cm="1">
        <f t="array" ref="Q30">IF(HYPERLINK(TEXT("#"&amp;INDEX($D$178:$BW$241,$C192,H$91),),INDEX($D$178:$BW$241,$C192,H$91))=0,"",HYPERLINK(TEXT("#"&amp;INDEX($D$178:$BW$241,$C192,H$91),),INDEX($D$178:$BW$241,$C192,H$91)))</f>
        <v>A126002106W</v>
      </c>
      <c r="R30" s="19" t="str" cm="1">
        <f t="array" ref="R30">IF(HYPERLINK(TEXT("#"&amp;INDEX($D$178:$BW$241,$C192,I$91),),INDEX($D$178:$BW$241,$C192,I$91))=0,"",HYPERLINK(TEXT("#"&amp;INDEX($D$178:$BW$241,$C192,I$91),),INDEX($D$178:$BW$241,$C192,I$91)))</f>
        <v>A126004050J</v>
      </c>
      <c r="S30" s="19" t="str" cm="1">
        <f t="array" ref="S30">IF(HYPERLINK(TEXT("#"&amp;INDEX($D$178:$BW$241,$C192,J$91),),INDEX($D$178:$BW$241,$C192,J$91))=0,"",HYPERLINK(TEXT("#"&amp;INDEX($D$178:$BW$241,$C192,J$91),),INDEX($D$178:$BW$241,$C192,J$91)))</f>
        <v>A126001458J</v>
      </c>
      <c r="T30" s="54"/>
      <c r="U30" s="54"/>
      <c r="V30" s="54"/>
      <c r="W30" s="54"/>
    </row>
    <row r="31" spans="1:23">
      <c r="A31" s="51"/>
      <c r="B31" s="57" t="s">
        <v>11658</v>
      </c>
      <c r="C31" s="54" cm="1">
        <f t="array" ref="C31">INDEX($D$104:$BW$167,$C119,C$91)</f>
        <v>65.013999999999996</v>
      </c>
      <c r="D31" s="54" cm="1">
        <f t="array" ref="D31">INDEX($D$104:$BW$167,$C119,D$91)</f>
        <v>12.877000000000001</v>
      </c>
      <c r="E31" s="54" cm="1">
        <f t="array" ref="E31">INDEX($D$104:$BW$167,$C119,E$91)</f>
        <v>1.1990000000000001</v>
      </c>
      <c r="F31" s="54" cm="1">
        <f t="array" ref="F31">INDEX($D$104:$BW$167,$C119,F$91)</f>
        <v>79.088999999999999</v>
      </c>
      <c r="G31" s="54" cm="1">
        <f t="array" ref="G31">INDEX($D$104:$BW$167,$C119,G$91)</f>
        <v>20.254999999999999</v>
      </c>
      <c r="H31" s="54" cm="1">
        <f t="array" ref="H31">INDEX($D$104:$BW$167,$C119,H$91)</f>
        <v>3.3170000000000002</v>
      </c>
      <c r="I31" s="54" cm="1">
        <f t="array" ref="I31">INDEX($D$104:$BW$167,$C119,I$91)</f>
        <v>23.571000000000002</v>
      </c>
      <c r="J31" s="54" cm="1">
        <f t="array" ref="J31">INDEX($D$104:$BW$167,$C119,J$91)</f>
        <v>102.66</v>
      </c>
      <c r="K31" s="54"/>
      <c r="L31" s="19" t="str" cm="1">
        <f t="array" ref="L31">IF(HYPERLINK(TEXT("#"&amp;INDEX($D$178:$BW$241,$C193,C$91),),INDEX($D$178:$BW$241,$C193,C$91))=0,"",HYPERLINK(TEXT("#"&amp;INDEX($D$178:$BW$241,$C193,C$91),),INDEX($D$178:$BW$241,$C193,C$91)))</f>
        <v>A126004702C</v>
      </c>
      <c r="M31" s="19" t="str" cm="1">
        <f t="array" ref="M31">IF(HYPERLINK(TEXT("#"&amp;INDEX($D$178:$BW$241,$C193,D$91),),INDEX($D$178:$BW$241,$C193,D$91))=0,"",HYPERLINK(TEXT("#"&amp;INDEX($D$178:$BW$241,$C193,D$91),),INDEX($D$178:$BW$241,$C193,D$91)))</f>
        <v>A126002758C</v>
      </c>
      <c r="N31" s="19" t="str" cm="1">
        <f t="array" ref="N31">IF(HYPERLINK(TEXT("#"&amp;INDEX($D$178:$BW$241,$C193,E$91),),INDEX($D$178:$BW$241,$C193,E$91))=0,"",HYPERLINK(TEXT("#"&amp;INDEX($D$178:$BW$241,$C193,E$91),),INDEX($D$178:$BW$241,$C193,E$91)))</f>
        <v>A126005350C</v>
      </c>
      <c r="O31" s="19" t="str" cm="1">
        <f t="array" ref="O31">IF(HYPERLINK(TEXT("#"&amp;INDEX($D$178:$BW$241,$C193,F$91),),INDEX($D$178:$BW$241,$C193,F$91))=0,"",HYPERLINK(TEXT("#"&amp;INDEX($D$178:$BW$241,$C193,F$91),),INDEX($D$178:$BW$241,$C193,F$91)))</f>
        <v>A126005998V</v>
      </c>
      <c r="P31" s="19" t="str" cm="1">
        <f t="array" ref="P31">IF(HYPERLINK(TEXT("#"&amp;INDEX($D$178:$BW$241,$C193,G$91),),INDEX($D$178:$BW$241,$C193,G$91))=0,"",HYPERLINK(TEXT("#"&amp;INDEX($D$178:$BW$241,$C193,G$91),),INDEX($D$178:$BW$241,$C193,G$91)))</f>
        <v>A126003406T</v>
      </c>
      <c r="Q31" s="19" t="str" cm="1">
        <f t="array" ref="Q31">IF(HYPERLINK(TEXT("#"&amp;INDEX($D$178:$BW$241,$C193,H$91),),INDEX($D$178:$BW$241,$C193,H$91))=0,"",HYPERLINK(TEXT("#"&amp;INDEX($D$178:$BW$241,$C193,H$91),),INDEX($D$178:$BW$241,$C193,H$91)))</f>
        <v>A126002110L</v>
      </c>
      <c r="R31" s="19" t="str" cm="1">
        <f t="array" ref="R31">IF(HYPERLINK(TEXT("#"&amp;INDEX($D$178:$BW$241,$C193,I$91),),INDEX($D$178:$BW$241,$C193,I$91))=0,"",HYPERLINK(TEXT("#"&amp;INDEX($D$178:$BW$241,$C193,I$91),),INDEX($D$178:$BW$241,$C193,I$91)))</f>
        <v>A126004054T</v>
      </c>
      <c r="S31" s="19" t="str" cm="1">
        <f t="array" ref="S31">IF(HYPERLINK(TEXT("#"&amp;INDEX($D$178:$BW$241,$C193,J$91),),INDEX($D$178:$BW$241,$C193,J$91))=0,"",HYPERLINK(TEXT("#"&amp;INDEX($D$178:$BW$241,$C193,J$91),),INDEX($D$178:$BW$241,$C193,J$91)))</f>
        <v>A126001462X</v>
      </c>
      <c r="T31" s="54"/>
      <c r="U31" s="54"/>
      <c r="V31" s="54"/>
      <c r="W31" s="54"/>
    </row>
    <row r="32" spans="1:23">
      <c r="A32" s="51"/>
      <c r="B32" s="57" t="s">
        <v>11659</v>
      </c>
      <c r="C32" s="54" cm="1">
        <f t="array" ref="C32">INDEX($D$104:$BW$167,$C120,C$91)</f>
        <v>98.054000000000002</v>
      </c>
      <c r="D32" s="54" cm="1">
        <f t="array" ref="D32">INDEX($D$104:$BW$167,$C120,D$91)</f>
        <v>19.765999999999998</v>
      </c>
      <c r="E32" s="54" cm="1">
        <f t="array" ref="E32">INDEX($D$104:$BW$167,$C120,E$91)</f>
        <v>1.1950000000000001</v>
      </c>
      <c r="F32" s="54" cm="1">
        <f t="array" ref="F32">INDEX($D$104:$BW$167,$C120,F$91)</f>
        <v>119.01600000000001</v>
      </c>
      <c r="G32" s="54" cm="1">
        <f t="array" ref="G32">INDEX($D$104:$BW$167,$C120,G$91)</f>
        <v>28.861999999999998</v>
      </c>
      <c r="H32" s="54" cm="1">
        <f t="array" ref="H32">INDEX($D$104:$BW$167,$C120,H$91)</f>
        <v>1.669</v>
      </c>
      <c r="I32" s="54" cm="1">
        <f t="array" ref="I32">INDEX($D$104:$BW$167,$C120,I$91)</f>
        <v>30.530999999999999</v>
      </c>
      <c r="J32" s="54" cm="1">
        <f t="array" ref="J32">INDEX($D$104:$BW$167,$C120,J$91)</f>
        <v>149.547</v>
      </c>
      <c r="K32" s="54"/>
      <c r="L32" s="19" t="str" cm="1">
        <f t="array" ref="L32">IF(HYPERLINK(TEXT("#"&amp;INDEX($D$178:$BW$241,$C194,C$91),),INDEX($D$178:$BW$241,$C194,C$91))=0,"",HYPERLINK(TEXT("#"&amp;INDEX($D$178:$BW$241,$C194,C$91),),INDEX($D$178:$BW$241,$C194,C$91)))</f>
        <v>A126004730L</v>
      </c>
      <c r="M32" s="19" t="str" cm="1">
        <f t="array" ref="M32">IF(HYPERLINK(TEXT("#"&amp;INDEX($D$178:$BW$241,$C194,D$91),),INDEX($D$178:$BW$241,$C194,D$91))=0,"",HYPERLINK(TEXT("#"&amp;INDEX($D$178:$BW$241,$C194,D$91),),INDEX($D$178:$BW$241,$C194,D$91)))</f>
        <v>A126002786L</v>
      </c>
      <c r="N32" s="19" t="str" cm="1">
        <f t="array" ref="N32">IF(HYPERLINK(TEXT("#"&amp;INDEX($D$178:$BW$241,$C194,E$91),),INDEX($D$178:$BW$241,$C194,E$91))=0,"",HYPERLINK(TEXT("#"&amp;INDEX($D$178:$BW$241,$C194,E$91),),INDEX($D$178:$BW$241,$C194,E$91)))</f>
        <v>A126005378F</v>
      </c>
      <c r="O32" s="19" t="str" cm="1">
        <f t="array" ref="O32">IF(HYPERLINK(TEXT("#"&amp;INDEX($D$178:$BW$241,$C194,F$91),),INDEX($D$178:$BW$241,$C194,F$91))=0,"",HYPERLINK(TEXT("#"&amp;INDEX($D$178:$BW$241,$C194,F$91),),INDEX($D$178:$BW$241,$C194,F$91)))</f>
        <v>A126006026V</v>
      </c>
      <c r="P32" s="19" t="str" cm="1">
        <f t="array" ref="P32">IF(HYPERLINK(TEXT("#"&amp;INDEX($D$178:$BW$241,$C194,G$91),),INDEX($D$178:$BW$241,$C194,G$91))=0,"",HYPERLINK(TEXT("#"&amp;INDEX($D$178:$BW$241,$C194,G$91),),INDEX($D$178:$BW$241,$C194,G$91)))</f>
        <v>A126003434A</v>
      </c>
      <c r="Q32" s="19" t="str" cm="1">
        <f t="array" ref="Q32">IF(HYPERLINK(TEXT("#"&amp;INDEX($D$178:$BW$241,$C194,H$91),),INDEX($D$178:$BW$241,$C194,H$91))=0,"",HYPERLINK(TEXT("#"&amp;INDEX($D$178:$BW$241,$C194,H$91),),INDEX($D$178:$BW$241,$C194,H$91)))</f>
        <v>A126002138R</v>
      </c>
      <c r="R32" s="19" t="str" cm="1">
        <f t="array" ref="R32">IF(HYPERLINK(TEXT("#"&amp;INDEX($D$178:$BW$241,$C194,I$91),),INDEX($D$178:$BW$241,$C194,I$91))=0,"",HYPERLINK(TEXT("#"&amp;INDEX($D$178:$BW$241,$C194,I$91),),INDEX($D$178:$BW$241,$C194,I$91)))</f>
        <v>A126004082A</v>
      </c>
      <c r="S32" s="19" t="str" cm="1">
        <f t="array" ref="S32">IF(HYPERLINK(TEXT("#"&amp;INDEX($D$178:$BW$241,$C194,J$91),),INDEX($D$178:$BW$241,$C194,J$91))=0,"",HYPERLINK(TEXT("#"&amp;INDEX($D$178:$BW$241,$C194,J$91),),INDEX($D$178:$BW$241,$C194,J$91)))</f>
        <v>A126001490J</v>
      </c>
      <c r="T32" s="54"/>
      <c r="U32" s="54"/>
      <c r="V32" s="54"/>
      <c r="W32" s="54"/>
    </row>
    <row r="33" spans="1:23">
      <c r="A33" s="51"/>
      <c r="B33" s="53" t="s">
        <v>11660</v>
      </c>
      <c r="C33" s="54" cm="1">
        <f t="array" ref="C33">INDEX($D$104:$BW$167,$C121,C$91)</f>
        <v>76.132000000000005</v>
      </c>
      <c r="D33" s="54" cm="1">
        <f t="array" ref="D33">INDEX($D$104:$BW$167,$C121,D$91)</f>
        <v>9.24</v>
      </c>
      <c r="E33" s="54" cm="1">
        <f t="array" ref="E33">INDEX($D$104:$BW$167,$C121,E$91)</f>
        <v>0.59699999999999998</v>
      </c>
      <c r="F33" s="54" cm="1">
        <f t="array" ref="F33">INDEX($D$104:$BW$167,$C121,F$91)</f>
        <v>85.968999999999994</v>
      </c>
      <c r="G33" s="54" cm="1">
        <f t="array" ref="G33">INDEX($D$104:$BW$167,$C121,G$91)</f>
        <v>22.030999999999999</v>
      </c>
      <c r="H33" s="54" cm="1">
        <f t="array" ref="H33">INDEX($D$104:$BW$167,$C121,H$91)</f>
        <v>0.88800000000000001</v>
      </c>
      <c r="I33" s="54" cm="1">
        <f t="array" ref="I33">INDEX($D$104:$BW$167,$C121,I$91)</f>
        <v>22.919</v>
      </c>
      <c r="J33" s="54" cm="1">
        <f t="array" ref="J33">INDEX($D$104:$BW$167,$C121,J$91)</f>
        <v>108.88800000000001</v>
      </c>
      <c r="K33" s="54"/>
      <c r="L33" s="19" t="str" cm="1">
        <f t="array" ref="L33">IF(HYPERLINK(TEXT("#"&amp;INDEX($D$178:$BW$241,$C195,C$91),),INDEX($D$178:$BW$241,$C195,C$91))=0,"",HYPERLINK(TEXT("#"&amp;INDEX($D$178:$BW$241,$C195,C$91),),INDEX($D$178:$BW$241,$C195,C$91)))</f>
        <v>A126004706L</v>
      </c>
      <c r="M33" s="19" t="str" cm="1">
        <f t="array" ref="M33">IF(HYPERLINK(TEXT("#"&amp;INDEX($D$178:$BW$241,$C195,D$91),),INDEX($D$178:$BW$241,$C195,D$91))=0,"",HYPERLINK(TEXT("#"&amp;INDEX($D$178:$BW$241,$C195,D$91),),INDEX($D$178:$BW$241,$C195,D$91)))</f>
        <v>A126002762V</v>
      </c>
      <c r="N33" s="19" t="str" cm="1">
        <f t="array" ref="N33">IF(HYPERLINK(TEXT("#"&amp;INDEX($D$178:$BW$241,$C195,E$91),),INDEX($D$178:$BW$241,$C195,E$91))=0,"",HYPERLINK(TEXT("#"&amp;INDEX($D$178:$BW$241,$C195,E$91),),INDEX($D$178:$BW$241,$C195,E$91)))</f>
        <v>A126005354L</v>
      </c>
      <c r="O33" s="19" t="str" cm="1">
        <f t="array" ref="O33">IF(HYPERLINK(TEXT("#"&amp;INDEX($D$178:$BW$241,$C195,F$91),),INDEX($D$178:$BW$241,$C195,F$91))=0,"",HYPERLINK(TEXT("#"&amp;INDEX($D$178:$BW$241,$C195,F$91),),INDEX($D$178:$BW$241,$C195,F$91)))</f>
        <v>A126006002A</v>
      </c>
      <c r="P33" s="19" t="str" cm="1">
        <f t="array" ref="P33">IF(HYPERLINK(TEXT("#"&amp;INDEX($D$178:$BW$241,$C195,G$91),),INDEX($D$178:$BW$241,$C195,G$91))=0,"",HYPERLINK(TEXT("#"&amp;INDEX($D$178:$BW$241,$C195,G$91),),INDEX($D$178:$BW$241,$C195,G$91)))</f>
        <v>A126003410J</v>
      </c>
      <c r="Q33" s="19" t="str" cm="1">
        <f t="array" ref="Q33">IF(HYPERLINK(TEXT("#"&amp;INDEX($D$178:$BW$241,$C195,H$91),),INDEX($D$178:$BW$241,$C195,H$91))=0,"",HYPERLINK(TEXT("#"&amp;INDEX($D$178:$BW$241,$C195,H$91),),INDEX($D$178:$BW$241,$C195,H$91)))</f>
        <v>A126002114W</v>
      </c>
      <c r="R33" s="19" t="str" cm="1">
        <f t="array" ref="R33">IF(HYPERLINK(TEXT("#"&amp;INDEX($D$178:$BW$241,$C195,I$91),),INDEX($D$178:$BW$241,$C195,I$91))=0,"",HYPERLINK(TEXT("#"&amp;INDEX($D$178:$BW$241,$C195,I$91),),INDEX($D$178:$BW$241,$C195,I$91)))</f>
        <v>A126004058A</v>
      </c>
      <c r="S33" s="19" t="str" cm="1">
        <f t="array" ref="S33">IF(HYPERLINK(TEXT("#"&amp;INDEX($D$178:$BW$241,$C195,J$91),),INDEX($D$178:$BW$241,$C195,J$91))=0,"",HYPERLINK(TEXT("#"&amp;INDEX($D$178:$BW$241,$C195,J$91),),INDEX($D$178:$BW$241,$C195,J$91)))</f>
        <v>A126001466J</v>
      </c>
      <c r="T33" s="54"/>
      <c r="U33" s="54"/>
      <c r="V33" s="54"/>
      <c r="W33" s="54"/>
    </row>
    <row r="34" spans="1:23">
      <c r="A34" s="51"/>
      <c r="B34" s="53" t="s">
        <v>11661</v>
      </c>
      <c r="C34" s="54" cm="1">
        <f t="array" ref="C34">INDEX($D$104:$BW$167,$C122,C$91)</f>
        <v>72.664000000000001</v>
      </c>
      <c r="D34" s="54" cm="1">
        <f t="array" ref="D34">INDEX($D$104:$BW$167,$C122,D$91)</f>
        <v>9.4049999999999994</v>
      </c>
      <c r="E34" s="54" cm="1">
        <f t="array" ref="E34">INDEX($D$104:$BW$167,$C122,E$91)</f>
        <v>0.53</v>
      </c>
      <c r="F34" s="54" cm="1">
        <f t="array" ref="F34">INDEX($D$104:$BW$167,$C122,F$91)</f>
        <v>82.599000000000004</v>
      </c>
      <c r="G34" s="54" cm="1">
        <f t="array" ref="G34">INDEX($D$104:$BW$167,$C122,G$91)</f>
        <v>24.683</v>
      </c>
      <c r="H34" s="54" cm="1">
        <f t="array" ref="H34">INDEX($D$104:$BW$167,$C122,H$91)</f>
        <v>0</v>
      </c>
      <c r="I34" s="54" cm="1">
        <f t="array" ref="I34">INDEX($D$104:$BW$167,$C122,I$91)</f>
        <v>24.683</v>
      </c>
      <c r="J34" s="54" cm="1">
        <f t="array" ref="J34">INDEX($D$104:$BW$167,$C122,J$91)</f>
        <v>107.282</v>
      </c>
      <c r="K34" s="54"/>
      <c r="L34" s="19" t="str" cm="1">
        <f t="array" ref="L34">IF(HYPERLINK(TEXT("#"&amp;INDEX($D$178:$BW$241,$C196,C$91),),INDEX($D$178:$BW$241,$C196,C$91))=0,"",HYPERLINK(TEXT("#"&amp;INDEX($D$178:$BW$241,$C196,C$91),),INDEX($D$178:$BW$241,$C196,C$91)))</f>
        <v>A126004734W</v>
      </c>
      <c r="M34" s="19" t="str" cm="1">
        <f t="array" ref="M34">IF(HYPERLINK(TEXT("#"&amp;INDEX($D$178:$BW$241,$C196,D$91),),INDEX($D$178:$BW$241,$C196,D$91))=0,"",HYPERLINK(TEXT("#"&amp;INDEX($D$178:$BW$241,$C196,D$91),),INDEX($D$178:$BW$241,$C196,D$91)))</f>
        <v>A126002790C</v>
      </c>
      <c r="N34" s="19" t="str" cm="1">
        <f t="array" ref="N34">IF(HYPERLINK(TEXT("#"&amp;INDEX($D$178:$BW$241,$C196,E$91),),INDEX($D$178:$BW$241,$C196,E$91))=0,"",HYPERLINK(TEXT("#"&amp;INDEX($D$178:$BW$241,$C196,E$91),),INDEX($D$178:$BW$241,$C196,E$91)))</f>
        <v>A126005382W</v>
      </c>
      <c r="O34" s="19" t="str" cm="1">
        <f t="array" ref="O34">IF(HYPERLINK(TEXT("#"&amp;INDEX($D$178:$BW$241,$C196,F$91),),INDEX($D$178:$BW$241,$C196,F$91))=0,"",HYPERLINK(TEXT("#"&amp;INDEX($D$178:$BW$241,$C196,F$91),),INDEX($D$178:$BW$241,$C196,F$91)))</f>
        <v>A126006030K</v>
      </c>
      <c r="P34" s="19" t="str" cm="1">
        <f t="array" ref="P34">IF(HYPERLINK(TEXT("#"&amp;INDEX($D$178:$BW$241,$C196,G$91),),INDEX($D$178:$BW$241,$C196,G$91))=0,"",HYPERLINK(TEXT("#"&amp;INDEX($D$178:$BW$241,$C196,G$91),),INDEX($D$178:$BW$241,$C196,G$91)))</f>
        <v>A126003438K</v>
      </c>
      <c r="Q34" s="19" t="str" cm="1">
        <f t="array" ref="Q34">IF(HYPERLINK(TEXT("#"&amp;INDEX($D$178:$BW$241,$C196,H$91),),INDEX($D$178:$BW$241,$C196,H$91))=0,"",HYPERLINK(TEXT("#"&amp;INDEX($D$178:$BW$241,$C196,H$91),),INDEX($D$178:$BW$241,$C196,H$91)))</f>
        <v>A126002142F</v>
      </c>
      <c r="R34" s="19" t="str" cm="1">
        <f t="array" ref="R34">IF(HYPERLINK(TEXT("#"&amp;INDEX($D$178:$BW$241,$C196,I$91),),INDEX($D$178:$BW$241,$C196,I$91))=0,"",HYPERLINK(TEXT("#"&amp;INDEX($D$178:$BW$241,$C196,I$91),),INDEX($D$178:$BW$241,$C196,I$91)))</f>
        <v>A126004086K</v>
      </c>
      <c r="S34" s="19" t="str" cm="1">
        <f t="array" ref="S34">IF(HYPERLINK(TEXT("#"&amp;INDEX($D$178:$BW$241,$C196,J$91),),INDEX($D$178:$BW$241,$C196,J$91))=0,"",HYPERLINK(TEXT("#"&amp;INDEX($D$178:$BW$241,$C196,J$91),),INDEX($D$178:$BW$241,$C196,J$91)))</f>
        <v>A126001494T</v>
      </c>
      <c r="T34" s="54"/>
      <c r="U34" s="54"/>
      <c r="V34" s="54"/>
      <c r="W34" s="54"/>
    </row>
    <row r="35" spans="1:23">
      <c r="A35" s="55" t="s">
        <v>11636</v>
      </c>
      <c r="B35" s="59"/>
      <c r="C35" s="60" cm="1">
        <f t="array" ref="C35">INDEX($D$104:$BW$167,$C123,C$91)</f>
        <v>452.59899999999999</v>
      </c>
      <c r="D35" s="60" cm="1">
        <f t="array" ref="D35">INDEX($D$104:$BW$167,$C123,D$91)</f>
        <v>102.666</v>
      </c>
      <c r="E35" s="60" cm="1">
        <f t="array" ref="E35">INDEX($D$104:$BW$167,$C123,E$91)</f>
        <v>20.058</v>
      </c>
      <c r="F35" s="60" cm="1">
        <f t="array" ref="F35">INDEX($D$104:$BW$167,$C123,F$91)</f>
        <v>575.32399999999996</v>
      </c>
      <c r="G35" s="60" cm="1">
        <f t="array" ref="G35">INDEX($D$104:$BW$167,$C123,G$91)</f>
        <v>199.85400000000001</v>
      </c>
      <c r="H35" s="60" cm="1">
        <f t="array" ref="H35">INDEX($D$104:$BW$167,$C123,H$91)</f>
        <v>29.753</v>
      </c>
      <c r="I35" s="60" cm="1">
        <f t="array" ref="I35">INDEX($D$104:$BW$167,$C123,I$91)</f>
        <v>229.607</v>
      </c>
      <c r="J35" s="60" cm="1">
        <f t="array" ref="J35">INDEX($D$104:$BW$167,$C123,J$91)</f>
        <v>804.93100000000004</v>
      </c>
      <c r="K35" s="54"/>
      <c r="L35" s="19" t="str" cm="1">
        <f t="array" ref="L35">IF(HYPERLINK(TEXT("#"&amp;INDEX($D$178:$BW$241,$C197,C$91),),INDEX($D$178:$BW$241,$C197,C$91))=0,"",HYPERLINK(TEXT("#"&amp;INDEX($D$178:$BW$241,$C197,C$91),),INDEX($D$178:$BW$241,$C197,C$91)))</f>
        <v>A126004738F</v>
      </c>
      <c r="M35" s="19" t="str" cm="1">
        <f t="array" ref="M35">IF(HYPERLINK(TEXT("#"&amp;INDEX($D$178:$BW$241,$C197,D$91),),INDEX($D$178:$BW$241,$C197,D$91))=0,"",HYPERLINK(TEXT("#"&amp;INDEX($D$178:$BW$241,$C197,D$91),),INDEX($D$178:$BW$241,$C197,D$91)))</f>
        <v>A126002794L</v>
      </c>
      <c r="N35" s="19" t="str" cm="1">
        <f t="array" ref="N35">IF(HYPERLINK(TEXT("#"&amp;INDEX($D$178:$BW$241,$C197,E$91),),INDEX($D$178:$BW$241,$C197,E$91))=0,"",HYPERLINK(TEXT("#"&amp;INDEX($D$178:$BW$241,$C197,E$91),),INDEX($D$178:$BW$241,$C197,E$91)))</f>
        <v>A126005386F</v>
      </c>
      <c r="O35" s="19" t="str" cm="1">
        <f t="array" ref="O35">IF(HYPERLINK(TEXT("#"&amp;INDEX($D$178:$BW$241,$C197,F$91),),INDEX($D$178:$BW$241,$C197,F$91))=0,"",HYPERLINK(TEXT("#"&amp;INDEX($D$178:$BW$241,$C197,F$91),),INDEX($D$178:$BW$241,$C197,F$91)))</f>
        <v>A126006034V</v>
      </c>
      <c r="P35" s="19" t="str" cm="1">
        <f t="array" ref="P35">IF(HYPERLINK(TEXT("#"&amp;INDEX($D$178:$BW$241,$C197,G$91),),INDEX($D$178:$BW$241,$C197,G$91))=0,"",HYPERLINK(TEXT("#"&amp;INDEX($D$178:$BW$241,$C197,G$91),),INDEX($D$178:$BW$241,$C197,G$91)))</f>
        <v>A126003442A</v>
      </c>
      <c r="Q35" s="19" t="str" cm="1">
        <f t="array" ref="Q35">IF(HYPERLINK(TEXT("#"&amp;INDEX($D$178:$BW$241,$C197,H$91),),INDEX($D$178:$BW$241,$C197,H$91))=0,"",HYPERLINK(TEXT("#"&amp;INDEX($D$178:$BW$241,$C197,H$91),),INDEX($D$178:$BW$241,$C197,H$91)))</f>
        <v>A126002146R</v>
      </c>
      <c r="R35" s="19" t="str" cm="1">
        <f t="array" ref="R35">IF(HYPERLINK(TEXT("#"&amp;INDEX($D$178:$BW$241,$C197,I$91),),INDEX($D$178:$BW$241,$C197,I$91))=0,"",HYPERLINK(TEXT("#"&amp;INDEX($D$178:$BW$241,$C197,I$91),),INDEX($D$178:$BW$241,$C197,I$91)))</f>
        <v>A126004090A</v>
      </c>
      <c r="S35" s="19" t="str" cm="1">
        <f t="array" ref="S35">IF(HYPERLINK(TEXT("#"&amp;INDEX($D$178:$BW$241,$C197,J$91),),INDEX($D$178:$BW$241,$C197,J$91))=0,"",HYPERLINK(TEXT("#"&amp;INDEX($D$178:$BW$241,$C197,J$91),),INDEX($D$178:$BW$241,$C197,J$91)))</f>
        <v>A126001498A</v>
      </c>
      <c r="T35" s="54"/>
      <c r="U35" s="54"/>
      <c r="V35" s="54"/>
      <c r="W35" s="54"/>
    </row>
    <row r="36" spans="1:23">
      <c r="A36" s="47" t="s">
        <v>11662</v>
      </c>
      <c r="B36" s="48"/>
      <c r="C36" s="48"/>
      <c r="D36" s="48"/>
      <c r="E36" s="48"/>
      <c r="F36" s="48"/>
      <c r="G36" s="48"/>
      <c r="H36" s="48"/>
      <c r="I36" s="48"/>
      <c r="J36" s="48"/>
      <c r="K36" s="61"/>
      <c r="L36" s="48"/>
      <c r="M36" s="48"/>
      <c r="N36" s="48"/>
      <c r="O36" s="48"/>
      <c r="P36" s="48"/>
      <c r="Q36" s="48"/>
      <c r="R36" s="48"/>
      <c r="S36" s="48"/>
      <c r="T36" s="54"/>
      <c r="U36" s="54"/>
      <c r="V36" s="54"/>
      <c r="W36" s="54"/>
    </row>
    <row r="37" spans="1:23">
      <c r="A37" s="50" t="s">
        <v>11641</v>
      </c>
      <c r="B37" s="51"/>
      <c r="C37" s="54"/>
      <c r="D37" s="54"/>
      <c r="E37" s="54"/>
      <c r="F37" s="54"/>
      <c r="G37" s="54"/>
      <c r="H37" s="54"/>
      <c r="I37" s="54"/>
      <c r="J37" s="54"/>
      <c r="K37" s="54"/>
      <c r="L37" s="19"/>
      <c r="M37" s="19"/>
      <c r="N37" s="19"/>
      <c r="O37" s="19"/>
      <c r="P37" s="19"/>
      <c r="Q37" s="19"/>
      <c r="R37" s="19"/>
      <c r="S37" s="19"/>
      <c r="T37" s="54"/>
      <c r="U37" s="54"/>
      <c r="V37" s="54"/>
      <c r="W37" s="54"/>
    </row>
    <row r="38" spans="1:23">
      <c r="A38" s="51"/>
      <c r="B38" s="53" t="s">
        <v>11642</v>
      </c>
      <c r="C38" s="54" cm="1">
        <f t="array" ref="C38">INDEX($D$104:$BW$167,$C126,C$91)</f>
        <v>231.48500000000001</v>
      </c>
      <c r="D38" s="54" cm="1">
        <f t="array" ref="D38">INDEX($D$104:$BW$167,$C126,D$91)</f>
        <v>59.771000000000001</v>
      </c>
      <c r="E38" s="54" cm="1">
        <f t="array" ref="E38">INDEX($D$104:$BW$167,$C126,E$91)</f>
        <v>4.5170000000000003</v>
      </c>
      <c r="F38" s="54" cm="1">
        <f t="array" ref="F38">INDEX($D$104:$BW$167,$C126,F$91)</f>
        <v>295.774</v>
      </c>
      <c r="G38" s="54" cm="1">
        <f t="array" ref="G38">INDEX($D$104:$BW$167,$C126,G$91)</f>
        <v>79.846000000000004</v>
      </c>
      <c r="H38" s="54" cm="1">
        <f t="array" ref="H38">INDEX($D$104:$BW$167,$C126,H$91)</f>
        <v>6.9580000000000002</v>
      </c>
      <c r="I38" s="54" cm="1">
        <f t="array" ref="I38">INDEX($D$104:$BW$167,$C126,I$91)</f>
        <v>86.804000000000002</v>
      </c>
      <c r="J38" s="54" cm="1">
        <f t="array" ref="J38">INDEX($D$104:$BW$167,$C126,J$91)</f>
        <v>382.57799999999997</v>
      </c>
      <c r="K38" s="54"/>
      <c r="L38" s="19" t="str" cm="1">
        <f t="array" ref="L38">IF(HYPERLINK(TEXT("#"&amp;INDEX($D$178:$BW$241,$C200,C$91),),INDEX($D$178:$BW$241,$C200,C$91))=0,"",HYPERLINK(TEXT("#"&amp;INDEX($D$178:$BW$241,$C200,C$91),),INDEX($D$178:$BW$241,$C200,C$91)))</f>
        <v>A126066958L</v>
      </c>
      <c r="M38" s="19" t="str" cm="1">
        <f t="array" ref="M38">IF(HYPERLINK(TEXT("#"&amp;INDEX($D$178:$BW$241,$C200,D$91),),INDEX($D$178:$BW$241,$C200,D$91))=0,"",HYPERLINK(TEXT("#"&amp;INDEX($D$178:$BW$241,$C200,D$91),),INDEX($D$178:$BW$241,$C200,D$91)))</f>
        <v>A126065014K</v>
      </c>
      <c r="N38" s="19" t="str" cm="1">
        <f t="array" ref="N38">IF(HYPERLINK(TEXT("#"&amp;INDEX($D$178:$BW$241,$C200,E$91),),INDEX($D$178:$BW$241,$C200,E$91))=0,"",HYPERLINK(TEXT("#"&amp;INDEX($D$178:$BW$241,$C200,E$91),),INDEX($D$178:$BW$241,$C200,E$91)))</f>
        <v>A126067606A</v>
      </c>
      <c r="O38" s="19" t="str" cm="1">
        <f t="array" ref="O38">IF(HYPERLINK(TEXT("#"&amp;INDEX($D$178:$BW$241,$C200,F$91),),INDEX($D$178:$BW$241,$C200,F$91))=0,"",HYPERLINK(TEXT("#"&amp;INDEX($D$178:$BW$241,$C200,F$91),),INDEX($D$178:$BW$241,$C200,F$91)))</f>
        <v>A126068254A</v>
      </c>
      <c r="P38" s="19" t="str" cm="1">
        <f t="array" ref="P38">IF(HYPERLINK(TEXT("#"&amp;INDEX($D$178:$BW$241,$C200,G$91),),INDEX($D$178:$BW$241,$C200,G$91))=0,"",HYPERLINK(TEXT("#"&amp;INDEX($D$178:$BW$241,$C200,G$91),),INDEX($D$178:$BW$241,$C200,G$91)))</f>
        <v>A126065662J</v>
      </c>
      <c r="Q38" s="19" t="str" cm="1">
        <f t="array" ref="Q38">IF(HYPERLINK(TEXT("#"&amp;INDEX($D$178:$BW$241,$C200,H$91),),INDEX($D$178:$BW$241,$C200,H$91))=0,"",HYPERLINK(TEXT("#"&amp;INDEX($D$178:$BW$241,$C200,H$91),),INDEX($D$178:$BW$241,$C200,H$91)))</f>
        <v>A126064366W</v>
      </c>
      <c r="R38" s="19" t="str" cm="1">
        <f t="array" ref="R38">IF(HYPERLINK(TEXT("#"&amp;INDEX($D$178:$BW$241,$C200,I$91),),INDEX($D$178:$BW$241,$C200,I$91))=0,"",HYPERLINK(TEXT("#"&amp;INDEX($D$178:$BW$241,$C200,I$91),),INDEX($D$178:$BW$241,$C200,I$91)))</f>
        <v>A126066310W</v>
      </c>
      <c r="S38" s="19" t="str" cm="1">
        <f t="array" ref="S38">IF(HYPERLINK(TEXT("#"&amp;INDEX($D$178:$BW$241,$C200,J$91),),INDEX($D$178:$BW$241,$C200,J$91))=0,"",HYPERLINK(TEXT("#"&amp;INDEX($D$178:$BW$241,$C200,J$91),),INDEX($D$178:$BW$241,$C200,J$91)))</f>
        <v>A126063718W</v>
      </c>
      <c r="T38" s="54"/>
      <c r="U38" s="54"/>
      <c r="V38" s="54"/>
      <c r="W38" s="54"/>
    </row>
    <row r="39" spans="1:23">
      <c r="A39" s="51"/>
      <c r="B39" s="53" t="s">
        <v>11643</v>
      </c>
      <c r="C39" s="54" cm="1">
        <f t="array" ref="C39">INDEX($D$104:$BW$167,$C127,C$91)</f>
        <v>16.309999999999999</v>
      </c>
      <c r="D39" s="54" cm="1">
        <f t="array" ref="D39">INDEX($D$104:$BW$167,$C127,D$91)</f>
        <v>10.625999999999999</v>
      </c>
      <c r="E39" s="54" cm="1">
        <f t="array" ref="E39">INDEX($D$104:$BW$167,$C127,E$91)</f>
        <v>5.7270000000000003</v>
      </c>
      <c r="F39" s="54" cm="1">
        <f t="array" ref="F39">INDEX($D$104:$BW$167,$C127,F$91)</f>
        <v>32.662999999999997</v>
      </c>
      <c r="G39" s="54" cm="1">
        <f t="array" ref="G39">INDEX($D$104:$BW$167,$C127,G$91)</f>
        <v>6.1159999999999997</v>
      </c>
      <c r="H39" s="54" cm="1">
        <f t="array" ref="H39">INDEX($D$104:$BW$167,$C127,H$91)</f>
        <v>7.4969999999999999</v>
      </c>
      <c r="I39" s="54" cm="1">
        <f t="array" ref="I39">INDEX($D$104:$BW$167,$C127,I$91)</f>
        <v>13.613</v>
      </c>
      <c r="J39" s="54" cm="1">
        <f t="array" ref="J39">INDEX($D$104:$BW$167,$C127,J$91)</f>
        <v>46.276000000000003</v>
      </c>
      <c r="K39" s="54"/>
      <c r="L39" s="19" t="str" cm="1">
        <f t="array" ref="L39">IF(HYPERLINK(TEXT("#"&amp;INDEX($D$178:$BW$241,$C201,C$91),),INDEX($D$178:$BW$241,$C201,C$91))=0,"",HYPERLINK(TEXT("#"&amp;INDEX($D$178:$BW$241,$C201,C$91),),INDEX($D$178:$BW$241,$C201,C$91)))</f>
        <v>A126066926V</v>
      </c>
      <c r="M39" s="19" t="str" cm="1">
        <f t="array" ref="M39">IF(HYPERLINK(TEXT("#"&amp;INDEX($D$178:$BW$241,$C201,D$91),),INDEX($D$178:$BW$241,$C201,D$91))=0,"",HYPERLINK(TEXT("#"&amp;INDEX($D$178:$BW$241,$C201,D$91),),INDEX($D$178:$BW$241,$C201,D$91)))</f>
        <v>A126064982A</v>
      </c>
      <c r="N39" s="19" t="str" cm="1">
        <f t="array" ref="N39">IF(HYPERLINK(TEXT("#"&amp;INDEX($D$178:$BW$241,$C201,E$91),),INDEX($D$178:$BW$241,$C201,E$91))=0,"",HYPERLINK(TEXT("#"&amp;INDEX($D$178:$BW$241,$C201,E$91),),INDEX($D$178:$BW$241,$C201,E$91)))</f>
        <v>A126067574V</v>
      </c>
      <c r="O39" s="19" t="str" cm="1">
        <f t="array" ref="O39">IF(HYPERLINK(TEXT("#"&amp;INDEX($D$178:$BW$241,$C201,F$91),),INDEX($D$178:$BW$241,$C201,F$91))=0,"",HYPERLINK(TEXT("#"&amp;INDEX($D$178:$BW$241,$C201,F$91),),INDEX($D$178:$BW$241,$C201,F$91)))</f>
        <v>A126068222J</v>
      </c>
      <c r="P39" s="19" t="str" cm="1">
        <f t="array" ref="P39">IF(HYPERLINK(TEXT("#"&amp;INDEX($D$178:$BW$241,$C201,G$91),),INDEX($D$178:$BW$241,$C201,G$91))=0,"",HYPERLINK(TEXT("#"&amp;INDEX($D$178:$BW$241,$C201,G$91),),INDEX($D$178:$BW$241,$C201,G$91)))</f>
        <v>A126065630R</v>
      </c>
      <c r="Q39" s="19" t="str" cm="1">
        <f t="array" ref="Q39">IF(HYPERLINK(TEXT("#"&amp;INDEX($D$178:$BW$241,$C201,H$91),),INDEX($D$178:$BW$241,$C201,H$91))=0,"",HYPERLINK(TEXT("#"&amp;INDEX($D$178:$BW$241,$C201,H$91),),INDEX($D$178:$BW$241,$C201,H$91)))</f>
        <v>A126064334C</v>
      </c>
      <c r="R39" s="19" t="str" cm="1">
        <f t="array" ref="R39">IF(HYPERLINK(TEXT("#"&amp;INDEX($D$178:$BW$241,$C201,I$91),),INDEX($D$178:$BW$241,$C201,I$91))=0,"",HYPERLINK(TEXT("#"&amp;INDEX($D$178:$BW$241,$C201,I$91),),INDEX($D$178:$BW$241,$C201,I$91)))</f>
        <v>A126066278J</v>
      </c>
      <c r="S39" s="19" t="str" cm="1">
        <f t="array" ref="S39">IF(HYPERLINK(TEXT("#"&amp;INDEX($D$178:$BW$241,$C201,J$91),),INDEX($D$178:$BW$241,$C201,J$91))=0,"",HYPERLINK(TEXT("#"&amp;INDEX($D$178:$BW$241,$C201,J$91),),INDEX($D$178:$BW$241,$C201,J$91)))</f>
        <v>A126063686R</v>
      </c>
      <c r="T39" s="54"/>
      <c r="U39" s="54"/>
      <c r="V39" s="54"/>
      <c r="W39" s="54"/>
    </row>
    <row r="40" spans="1:23">
      <c r="A40" s="51"/>
      <c r="B40" s="53" t="s">
        <v>11644</v>
      </c>
      <c r="C40" s="54" cm="1">
        <f t="array" ref="C40">INDEX($D$104:$BW$167,$C128,C$91)</f>
        <v>5.3739999999999997</v>
      </c>
      <c r="D40" s="54" cm="1">
        <f t="array" ref="D40">INDEX($D$104:$BW$167,$C128,D$91)</f>
        <v>4.335</v>
      </c>
      <c r="E40" s="54" cm="1">
        <f t="array" ref="E40">INDEX($D$104:$BW$167,$C128,E$91)</f>
        <v>0.94099999999999995</v>
      </c>
      <c r="F40" s="54" cm="1">
        <f t="array" ref="F40">INDEX($D$104:$BW$167,$C128,F$91)</f>
        <v>10.648999999999999</v>
      </c>
      <c r="G40" s="54" cm="1">
        <f t="array" ref="G40">INDEX($D$104:$BW$167,$C128,G$91)</f>
        <v>0.58699999999999997</v>
      </c>
      <c r="H40" s="54" cm="1">
        <f t="array" ref="H40">INDEX($D$104:$BW$167,$C128,H$91)</f>
        <v>0.64200000000000002</v>
      </c>
      <c r="I40" s="54" cm="1">
        <f t="array" ref="I40">INDEX($D$104:$BW$167,$C128,I$91)</f>
        <v>1.2290000000000001</v>
      </c>
      <c r="J40" s="54" cm="1">
        <f t="array" ref="J40">INDEX($D$104:$BW$167,$C128,J$91)</f>
        <v>11.878</v>
      </c>
      <c r="K40" s="54"/>
      <c r="L40" s="19" t="str" cm="1">
        <f t="array" ref="L40">IF(HYPERLINK(TEXT("#"&amp;INDEX($D$178:$BW$241,$C202,C$91),),INDEX($D$178:$BW$241,$C202,C$91))=0,"",HYPERLINK(TEXT("#"&amp;INDEX($D$178:$BW$241,$C202,C$91),),INDEX($D$178:$BW$241,$C202,C$91)))</f>
        <v>A126066962C</v>
      </c>
      <c r="M40" s="19" t="str" cm="1">
        <f t="array" ref="M40">IF(HYPERLINK(TEXT("#"&amp;INDEX($D$178:$BW$241,$C202,D$91),),INDEX($D$178:$BW$241,$C202,D$91))=0,"",HYPERLINK(TEXT("#"&amp;INDEX($D$178:$BW$241,$C202,D$91),),INDEX($D$178:$BW$241,$C202,D$91)))</f>
        <v>A126065018V</v>
      </c>
      <c r="N40" s="19" t="str" cm="1">
        <f t="array" ref="N40">IF(HYPERLINK(TEXT("#"&amp;INDEX($D$178:$BW$241,$C202,E$91),),INDEX($D$178:$BW$241,$C202,E$91))=0,"",HYPERLINK(TEXT("#"&amp;INDEX($D$178:$BW$241,$C202,E$91),),INDEX($D$178:$BW$241,$C202,E$91)))</f>
        <v>A126067610T</v>
      </c>
      <c r="O40" s="19" t="str" cm="1">
        <f t="array" ref="O40">IF(HYPERLINK(TEXT("#"&amp;INDEX($D$178:$BW$241,$C202,F$91),),INDEX($D$178:$BW$241,$C202,F$91))=0,"",HYPERLINK(TEXT("#"&amp;INDEX($D$178:$BW$241,$C202,F$91),),INDEX($D$178:$BW$241,$C202,F$91)))</f>
        <v>A126068258K</v>
      </c>
      <c r="P40" s="19" t="str" cm="1">
        <f t="array" ref="P40">IF(HYPERLINK(TEXT("#"&amp;INDEX($D$178:$BW$241,$C202,G$91),),INDEX($D$178:$BW$241,$C202,G$91))=0,"",HYPERLINK(TEXT("#"&amp;INDEX($D$178:$BW$241,$C202,G$91),),INDEX($D$178:$BW$241,$C202,G$91)))</f>
        <v>A126065666T</v>
      </c>
      <c r="Q40" s="19" t="str" cm="1">
        <f t="array" ref="Q40">IF(HYPERLINK(TEXT("#"&amp;INDEX($D$178:$BW$241,$C202,H$91),),INDEX($D$178:$BW$241,$C202,H$91))=0,"",HYPERLINK(TEXT("#"&amp;INDEX($D$178:$BW$241,$C202,H$91),),INDEX($D$178:$BW$241,$C202,H$91)))</f>
        <v>A126064370L</v>
      </c>
      <c r="R40" s="19" t="str" cm="1">
        <f t="array" ref="R40">IF(HYPERLINK(TEXT("#"&amp;INDEX($D$178:$BW$241,$C202,I$91),),INDEX($D$178:$BW$241,$C202,I$91))=0,"",HYPERLINK(TEXT("#"&amp;INDEX($D$178:$BW$241,$C202,I$91),),INDEX($D$178:$BW$241,$C202,I$91)))</f>
        <v>A126066314F</v>
      </c>
      <c r="S40" s="19" t="str" cm="1">
        <f t="array" ref="S40">IF(HYPERLINK(TEXT("#"&amp;INDEX($D$178:$BW$241,$C202,J$91),),INDEX($D$178:$BW$241,$C202,J$91))=0,"",HYPERLINK(TEXT("#"&amp;INDEX($D$178:$BW$241,$C202,J$91),),INDEX($D$178:$BW$241,$C202,J$91)))</f>
        <v>A126063722L</v>
      </c>
      <c r="T40" s="54"/>
      <c r="U40" s="54"/>
      <c r="V40" s="54"/>
      <c r="W40" s="54"/>
    </row>
    <row r="41" spans="1:23">
      <c r="A41" s="55" t="s">
        <v>11645</v>
      </c>
      <c r="B41" s="56"/>
      <c r="C41" s="54"/>
      <c r="D41" s="54"/>
      <c r="E41" s="54"/>
      <c r="F41" s="54"/>
      <c r="G41" s="54"/>
      <c r="H41" s="54"/>
      <c r="I41" s="54"/>
      <c r="J41" s="54"/>
      <c r="K41" s="54"/>
      <c r="L41" s="19"/>
      <c r="M41" s="19"/>
      <c r="N41" s="19"/>
      <c r="O41" s="19"/>
      <c r="P41" s="19"/>
      <c r="Q41" s="19"/>
      <c r="R41" s="19"/>
      <c r="S41" s="19"/>
      <c r="T41" s="54"/>
      <c r="U41" s="54"/>
      <c r="V41" s="54"/>
      <c r="W41" s="54"/>
    </row>
    <row r="42" spans="1:23">
      <c r="A42" s="51"/>
      <c r="B42" s="53" t="s">
        <v>11646</v>
      </c>
      <c r="C42" s="54" cm="1">
        <f t="array" ref="C42">INDEX($D$104:$BW$167,$C130,C$91)</f>
        <v>221.56299999999999</v>
      </c>
      <c r="D42" s="54" cm="1">
        <f t="array" ref="D42">INDEX($D$104:$BW$167,$C130,D$91)</f>
        <v>65.751999999999995</v>
      </c>
      <c r="E42" s="54" cm="1">
        <f t="array" ref="E42">INDEX($D$104:$BW$167,$C130,E$91)</f>
        <v>10.701000000000001</v>
      </c>
      <c r="F42" s="54" cm="1">
        <f t="array" ref="F42">INDEX($D$104:$BW$167,$C130,F$91)</f>
        <v>298.01499999999999</v>
      </c>
      <c r="G42" s="54" cm="1">
        <f t="array" ref="G42">INDEX($D$104:$BW$167,$C130,G$91)</f>
        <v>54.936</v>
      </c>
      <c r="H42" s="54" cm="1">
        <f t="array" ref="H42">INDEX($D$104:$BW$167,$C130,H$91)</f>
        <v>12.99</v>
      </c>
      <c r="I42" s="54" cm="1">
        <f t="array" ref="I42">INDEX($D$104:$BW$167,$C130,I$91)</f>
        <v>67.926000000000002</v>
      </c>
      <c r="J42" s="54" cm="1">
        <f t="array" ref="J42">INDEX($D$104:$BW$167,$C130,J$91)</f>
        <v>365.94099999999997</v>
      </c>
      <c r="K42" s="54"/>
      <c r="L42" s="19" t="str" cm="1">
        <f t="array" ref="L42">IF(HYPERLINK(TEXT("#"&amp;INDEX($D$178:$BW$241,$C204,C$91),),INDEX($D$178:$BW$241,$C204,C$91))=0,"",HYPERLINK(TEXT("#"&amp;INDEX($D$178:$BW$241,$C204,C$91),),INDEX($D$178:$BW$241,$C204,C$91)))</f>
        <v>A126066966L</v>
      </c>
      <c r="M42" s="19" t="str" cm="1">
        <f t="array" ref="M42">IF(HYPERLINK(TEXT("#"&amp;INDEX($D$178:$BW$241,$C204,D$91),),INDEX($D$178:$BW$241,$C204,D$91))=0,"",HYPERLINK(TEXT("#"&amp;INDEX($D$178:$BW$241,$C204,D$91),),INDEX($D$178:$BW$241,$C204,D$91)))</f>
        <v>A126065022K</v>
      </c>
      <c r="N42" s="19" t="str" cm="1">
        <f t="array" ref="N42">IF(HYPERLINK(TEXT("#"&amp;INDEX($D$178:$BW$241,$C204,E$91),),INDEX($D$178:$BW$241,$C204,E$91))=0,"",HYPERLINK(TEXT("#"&amp;INDEX($D$178:$BW$241,$C204,E$91),),INDEX($D$178:$BW$241,$C204,E$91)))</f>
        <v>A126067614A</v>
      </c>
      <c r="O42" s="19" t="str" cm="1">
        <f t="array" ref="O42">IF(HYPERLINK(TEXT("#"&amp;INDEX($D$178:$BW$241,$C204,F$91),),INDEX($D$178:$BW$241,$C204,F$91))=0,"",HYPERLINK(TEXT("#"&amp;INDEX($D$178:$BW$241,$C204,F$91),),INDEX($D$178:$BW$241,$C204,F$91)))</f>
        <v>A126068262A</v>
      </c>
      <c r="P42" s="19" t="str" cm="1">
        <f t="array" ref="P42">IF(HYPERLINK(TEXT("#"&amp;INDEX($D$178:$BW$241,$C204,G$91),),INDEX($D$178:$BW$241,$C204,G$91))=0,"",HYPERLINK(TEXT("#"&amp;INDEX($D$178:$BW$241,$C204,G$91),),INDEX($D$178:$BW$241,$C204,G$91)))</f>
        <v>A126065670J</v>
      </c>
      <c r="Q42" s="19" t="str" cm="1">
        <f t="array" ref="Q42">IF(HYPERLINK(TEXT("#"&amp;INDEX($D$178:$BW$241,$C204,H$91),),INDEX($D$178:$BW$241,$C204,H$91))=0,"",HYPERLINK(TEXT("#"&amp;INDEX($D$178:$BW$241,$C204,H$91),),INDEX($D$178:$BW$241,$C204,H$91)))</f>
        <v>A126064374W</v>
      </c>
      <c r="R42" s="19" t="str" cm="1">
        <f t="array" ref="R42">IF(HYPERLINK(TEXT("#"&amp;INDEX($D$178:$BW$241,$C204,I$91),),INDEX($D$178:$BW$241,$C204,I$91))=0,"",HYPERLINK(TEXT("#"&amp;INDEX($D$178:$BW$241,$C204,I$91),),INDEX($D$178:$BW$241,$C204,I$91)))</f>
        <v>A126066318R</v>
      </c>
      <c r="S42" s="19" t="str" cm="1">
        <f t="array" ref="S42">IF(HYPERLINK(TEXT("#"&amp;INDEX($D$178:$BW$241,$C204,J$91),),INDEX($D$178:$BW$241,$C204,J$91))=0,"",HYPERLINK(TEXT("#"&amp;INDEX($D$178:$BW$241,$C204,J$91),),INDEX($D$178:$BW$241,$C204,J$91)))</f>
        <v>A126063726W</v>
      </c>
      <c r="T42" s="54"/>
      <c r="U42" s="54"/>
      <c r="V42" s="54"/>
      <c r="W42" s="54"/>
    </row>
    <row r="43" spans="1:23">
      <c r="A43" s="51"/>
      <c r="B43" s="57" t="s">
        <v>11647</v>
      </c>
      <c r="C43" s="54" cm="1">
        <f t="array" ref="C43">INDEX($D$104:$BW$167,$C131,C$91)</f>
        <v>16.835999999999999</v>
      </c>
      <c r="D43" s="54" cm="1">
        <f t="array" ref="D43">INDEX($D$104:$BW$167,$C131,D$91)</f>
        <v>10.717000000000001</v>
      </c>
      <c r="E43" s="54" cm="1">
        <f t="array" ref="E43">INDEX($D$104:$BW$167,$C131,E$91)</f>
        <v>10.701000000000001</v>
      </c>
      <c r="F43" s="54" cm="1">
        <f t="array" ref="F43">INDEX($D$104:$BW$167,$C131,F$91)</f>
        <v>38.253</v>
      </c>
      <c r="G43" s="54" cm="1">
        <f t="array" ref="G43">INDEX($D$104:$BW$167,$C131,G$91)</f>
        <v>3.0649999999999999</v>
      </c>
      <c r="H43" s="54" cm="1">
        <f t="array" ref="H43">INDEX($D$104:$BW$167,$C131,H$91)</f>
        <v>12.99</v>
      </c>
      <c r="I43" s="54" cm="1">
        <f t="array" ref="I43">INDEX($D$104:$BW$167,$C131,I$91)</f>
        <v>16.055</v>
      </c>
      <c r="J43" s="54" cm="1">
        <f t="array" ref="J43">INDEX($D$104:$BW$167,$C131,J$91)</f>
        <v>54.308</v>
      </c>
      <c r="K43" s="54"/>
      <c r="L43" s="19" t="str" cm="1">
        <f t="array" ref="L43">IF(HYPERLINK(TEXT("#"&amp;INDEX($D$178:$BW$241,$C205,C$91),),INDEX($D$178:$BW$241,$C205,C$91))=0,"",HYPERLINK(TEXT("#"&amp;INDEX($D$178:$BW$241,$C205,C$91),),INDEX($D$178:$BW$241,$C205,C$91)))</f>
        <v>A126066930K</v>
      </c>
      <c r="M43" s="19" t="str" cm="1">
        <f t="array" ref="M43">IF(HYPERLINK(TEXT("#"&amp;INDEX($D$178:$BW$241,$C205,D$91),),INDEX($D$178:$BW$241,$C205,D$91))=0,"",HYPERLINK(TEXT("#"&amp;INDEX($D$178:$BW$241,$C205,D$91),),INDEX($D$178:$BW$241,$C205,D$91)))</f>
        <v>A126064986K</v>
      </c>
      <c r="N43" s="19" t="str" cm="1">
        <f t="array" ref="N43">IF(HYPERLINK(TEXT("#"&amp;INDEX($D$178:$BW$241,$C205,E$91),),INDEX($D$178:$BW$241,$C205,E$91))=0,"",HYPERLINK(TEXT("#"&amp;INDEX($D$178:$BW$241,$C205,E$91),),INDEX($D$178:$BW$241,$C205,E$91)))</f>
        <v>A126067578C</v>
      </c>
      <c r="O43" s="19" t="str" cm="1">
        <f t="array" ref="O43">IF(HYPERLINK(TEXT("#"&amp;INDEX($D$178:$BW$241,$C205,F$91),),INDEX($D$178:$BW$241,$C205,F$91))=0,"",HYPERLINK(TEXT("#"&amp;INDEX($D$178:$BW$241,$C205,F$91),),INDEX($D$178:$BW$241,$C205,F$91)))</f>
        <v>A126068226T</v>
      </c>
      <c r="P43" s="19" t="str" cm="1">
        <f t="array" ref="P43">IF(HYPERLINK(TEXT("#"&amp;INDEX($D$178:$BW$241,$C205,G$91),),INDEX($D$178:$BW$241,$C205,G$91))=0,"",HYPERLINK(TEXT("#"&amp;INDEX($D$178:$BW$241,$C205,G$91),),INDEX($D$178:$BW$241,$C205,G$91)))</f>
        <v>A126065634X</v>
      </c>
      <c r="Q43" s="19" t="str" cm="1">
        <f t="array" ref="Q43">IF(HYPERLINK(TEXT("#"&amp;INDEX($D$178:$BW$241,$C205,H$91),),INDEX($D$178:$BW$241,$C205,H$91))=0,"",HYPERLINK(TEXT("#"&amp;INDEX($D$178:$BW$241,$C205,H$91),),INDEX($D$178:$BW$241,$C205,H$91)))</f>
        <v>A126064338L</v>
      </c>
      <c r="R43" s="19" t="str" cm="1">
        <f t="array" ref="R43">IF(HYPERLINK(TEXT("#"&amp;INDEX($D$178:$BW$241,$C205,I$91),),INDEX($D$178:$BW$241,$C205,I$91))=0,"",HYPERLINK(TEXT("#"&amp;INDEX($D$178:$BW$241,$C205,I$91),),INDEX($D$178:$BW$241,$C205,I$91)))</f>
        <v>A126066282X</v>
      </c>
      <c r="S43" s="19" t="str" cm="1">
        <f t="array" ref="S43">IF(HYPERLINK(TEXT("#"&amp;INDEX($D$178:$BW$241,$C205,J$91),),INDEX($D$178:$BW$241,$C205,J$91))=0,"",HYPERLINK(TEXT("#"&amp;INDEX($D$178:$BW$241,$C205,J$91),),INDEX($D$178:$BW$241,$C205,J$91)))</f>
        <v>A126063690F</v>
      </c>
      <c r="T43" s="54"/>
      <c r="U43" s="54"/>
      <c r="V43" s="54"/>
      <c r="W43" s="54"/>
    </row>
    <row r="44" spans="1:23">
      <c r="A44" s="51"/>
      <c r="B44" s="57" t="s">
        <v>11648</v>
      </c>
      <c r="C44" s="54" cm="1">
        <f t="array" ref="C44">INDEX($D$104:$BW$167,$C132,C$91)</f>
        <v>148.655</v>
      </c>
      <c r="D44" s="54" cm="1">
        <f t="array" ref="D44">INDEX($D$104:$BW$167,$C132,D$91)</f>
        <v>44.841999999999999</v>
      </c>
      <c r="E44" s="54" t="s">
        <v>11649</v>
      </c>
      <c r="F44" s="54" cm="1">
        <f t="array" ref="F44">INDEX($D$104:$BW$167,$C132,F$91)</f>
        <v>193.49700000000001</v>
      </c>
      <c r="G44" s="54" cm="1">
        <f t="array" ref="G44">INDEX($D$104:$BW$167,$C132,G$91)</f>
        <v>34.683</v>
      </c>
      <c r="H44" s="54" t="s">
        <v>11649</v>
      </c>
      <c r="I44" s="54" cm="1">
        <f t="array" ref="I44">INDEX($D$104:$BW$167,$C132,I$91)</f>
        <v>34.683</v>
      </c>
      <c r="J44" s="54" cm="1">
        <f t="array" ref="J44">INDEX($D$104:$BW$167,$C132,J$91)</f>
        <v>228.18</v>
      </c>
      <c r="K44" s="54"/>
      <c r="L44" s="19" t="str" cm="1">
        <f t="array" ref="L44">IF(HYPERLINK(TEXT("#"&amp;INDEX($D$178:$BW$241,$C206,C$91),),INDEX($D$178:$BW$241,$C206,C$91))=0,"",HYPERLINK(TEXT("#"&amp;INDEX($D$178:$BW$241,$C206,C$91),),INDEX($D$178:$BW$241,$C206,C$91)))</f>
        <v>A126066934V</v>
      </c>
      <c r="M44" s="19" t="str" cm="1">
        <f t="array" ref="M44">IF(HYPERLINK(TEXT("#"&amp;INDEX($D$178:$BW$241,$C206,D$91),),INDEX($D$178:$BW$241,$C206,D$91))=0,"",HYPERLINK(TEXT("#"&amp;INDEX($D$178:$BW$241,$C206,D$91),),INDEX($D$178:$BW$241,$C206,D$91)))</f>
        <v>A126064990A</v>
      </c>
      <c r="N44" s="54" t="s">
        <v>11649</v>
      </c>
      <c r="O44" s="19" t="str" cm="1">
        <f t="array" ref="O44">IF(HYPERLINK(TEXT("#"&amp;INDEX($D$178:$BW$241,$C206,F$91),),INDEX($D$178:$BW$241,$C206,F$91))=0,"",HYPERLINK(TEXT("#"&amp;INDEX($D$178:$BW$241,$C206,F$91),),INDEX($D$178:$BW$241,$C206,F$91)))</f>
        <v>A126068230J</v>
      </c>
      <c r="P44" s="19" t="str" cm="1">
        <f t="array" ref="P44">IF(HYPERLINK(TEXT("#"&amp;INDEX($D$178:$BW$241,$C206,G$91),),INDEX($D$178:$BW$241,$C206,G$91))=0,"",HYPERLINK(TEXT("#"&amp;INDEX($D$178:$BW$241,$C206,G$91),),INDEX($D$178:$BW$241,$C206,G$91)))</f>
        <v>A126065638J</v>
      </c>
      <c r="Q44" s="54" t="s">
        <v>11649</v>
      </c>
      <c r="R44" s="19" t="str" cm="1">
        <f t="array" ref="R44">IF(HYPERLINK(TEXT("#"&amp;INDEX($D$178:$BW$241,$C206,I$91),),INDEX($D$178:$BW$241,$C206,I$91))=0,"",HYPERLINK(TEXT("#"&amp;INDEX($D$178:$BW$241,$C206,I$91),),INDEX($D$178:$BW$241,$C206,I$91)))</f>
        <v>A126066286J</v>
      </c>
      <c r="S44" s="19" t="str" cm="1">
        <f t="array" ref="S44">IF(HYPERLINK(TEXT("#"&amp;INDEX($D$178:$BW$241,$C206,J$91),),INDEX($D$178:$BW$241,$C206,J$91))=0,"",HYPERLINK(TEXT("#"&amp;INDEX($D$178:$BW$241,$C206,J$91),),INDEX($D$178:$BW$241,$C206,J$91)))</f>
        <v>A126063694R</v>
      </c>
      <c r="T44" s="54"/>
      <c r="U44" s="54"/>
      <c r="V44" s="54"/>
      <c r="W44" s="54"/>
    </row>
    <row r="45" spans="1:23">
      <c r="A45" s="51"/>
      <c r="B45" s="57" t="s">
        <v>11650</v>
      </c>
      <c r="C45" s="54" cm="1">
        <f t="array" ref="C45">INDEX($D$104:$BW$167,$C133,C$91)</f>
        <v>56.072000000000003</v>
      </c>
      <c r="D45" s="54" cm="1">
        <f t="array" ref="D45">INDEX($D$104:$BW$167,$C133,D$91)</f>
        <v>10.194000000000001</v>
      </c>
      <c r="E45" s="54" t="s">
        <v>11649</v>
      </c>
      <c r="F45" s="54" cm="1">
        <f t="array" ref="F45">INDEX($D$104:$BW$167,$C133,F$91)</f>
        <v>66.266000000000005</v>
      </c>
      <c r="G45" s="54" cm="1">
        <f t="array" ref="G45">INDEX($D$104:$BW$167,$C133,G$91)</f>
        <v>17.187999999999999</v>
      </c>
      <c r="H45" s="54" t="s">
        <v>11649</v>
      </c>
      <c r="I45" s="54" cm="1">
        <f t="array" ref="I45">INDEX($D$104:$BW$167,$C133,I$91)</f>
        <v>17.187999999999999</v>
      </c>
      <c r="J45" s="54" cm="1">
        <f t="array" ref="J45">INDEX($D$104:$BW$167,$C133,J$91)</f>
        <v>83.453000000000003</v>
      </c>
      <c r="K45" s="54"/>
      <c r="L45" s="19" t="str" cm="1">
        <f t="array" ref="L45">IF(HYPERLINK(TEXT("#"&amp;INDEX($D$178:$BW$241,$C207,C$91),),INDEX($D$178:$BW$241,$C207,C$91))=0,"",HYPERLINK(TEXT("#"&amp;INDEX($D$178:$BW$241,$C207,C$91),),INDEX($D$178:$BW$241,$C207,C$91)))</f>
        <v>A126066950V</v>
      </c>
      <c r="M45" s="19" t="str" cm="1">
        <f t="array" ref="M45">IF(HYPERLINK(TEXT("#"&amp;INDEX($D$178:$BW$241,$C207,D$91),),INDEX($D$178:$BW$241,$C207,D$91))=0,"",HYPERLINK(TEXT("#"&amp;INDEX($D$178:$BW$241,$C207,D$91),),INDEX($D$178:$BW$241,$C207,D$91)))</f>
        <v>A126065006K</v>
      </c>
      <c r="N45" s="54" t="s">
        <v>11649</v>
      </c>
      <c r="O45" s="19" t="str" cm="1">
        <f t="array" ref="O45">IF(HYPERLINK(TEXT("#"&amp;INDEX($D$178:$BW$241,$C207,F$91),),INDEX($D$178:$BW$241,$C207,F$91))=0,"",HYPERLINK(TEXT("#"&amp;INDEX($D$178:$BW$241,$C207,F$91),),INDEX($D$178:$BW$241,$C207,F$91)))</f>
        <v>A126068246A</v>
      </c>
      <c r="P45" s="19" t="str" cm="1">
        <f t="array" ref="P45">IF(HYPERLINK(TEXT("#"&amp;INDEX($D$178:$BW$241,$C207,G$91),),INDEX($D$178:$BW$241,$C207,G$91))=0,"",HYPERLINK(TEXT("#"&amp;INDEX($D$178:$BW$241,$C207,G$91),),INDEX($D$178:$BW$241,$C207,G$91)))</f>
        <v>A126065654J</v>
      </c>
      <c r="Q45" s="54" t="s">
        <v>11649</v>
      </c>
      <c r="R45" s="19" t="str" cm="1">
        <f t="array" ref="R45">IF(HYPERLINK(TEXT("#"&amp;INDEX($D$178:$BW$241,$C207,I$91),),INDEX($D$178:$BW$241,$C207,I$91))=0,"",HYPERLINK(TEXT("#"&amp;INDEX($D$178:$BW$241,$C207,I$91),),INDEX($D$178:$BW$241,$C207,I$91)))</f>
        <v>A126066302W</v>
      </c>
      <c r="S45" s="19" t="str" cm="1">
        <f t="array" ref="S45">IF(HYPERLINK(TEXT("#"&amp;INDEX($D$178:$BW$241,$C207,J$91),),INDEX($D$178:$BW$241,$C207,J$91))=0,"",HYPERLINK(TEXT("#"&amp;INDEX($D$178:$BW$241,$C207,J$91),),INDEX($D$178:$BW$241,$C207,J$91)))</f>
        <v>A126063710C</v>
      </c>
      <c r="T45" s="54"/>
      <c r="U45" s="54"/>
      <c r="V45" s="54"/>
      <c r="W45" s="54"/>
    </row>
    <row r="46" spans="1:23">
      <c r="A46" s="51"/>
      <c r="B46" s="53" t="s">
        <v>11651</v>
      </c>
      <c r="C46" s="54" cm="1">
        <f t="array" ref="C46">INDEX($D$104:$BW$167,$C134,C$91)</f>
        <v>31.606000000000002</v>
      </c>
      <c r="D46" s="54" cm="1">
        <f t="array" ref="D46">INDEX($D$104:$BW$167,$C134,D$91)</f>
        <v>8.98</v>
      </c>
      <c r="E46" s="54" cm="1">
        <f t="array" ref="E46">INDEX($D$104:$BW$167,$C134,E$91)</f>
        <v>0.48499999999999999</v>
      </c>
      <c r="F46" s="54" cm="1">
        <f t="array" ref="F46">INDEX($D$104:$BW$167,$C134,F$91)</f>
        <v>41.070999999999998</v>
      </c>
      <c r="G46" s="54" cm="1">
        <f t="array" ref="G46">INDEX($D$104:$BW$167,$C134,G$91)</f>
        <v>31.613</v>
      </c>
      <c r="H46" s="54" cm="1">
        <f t="array" ref="H46">INDEX($D$104:$BW$167,$C134,H$91)</f>
        <v>2.1070000000000002</v>
      </c>
      <c r="I46" s="54" cm="1">
        <f t="array" ref="I46">INDEX($D$104:$BW$167,$C134,I$91)</f>
        <v>33.72</v>
      </c>
      <c r="J46" s="54" cm="1">
        <f t="array" ref="J46">INDEX($D$104:$BW$167,$C134,J$91)</f>
        <v>74.790000000000006</v>
      </c>
      <c r="K46" s="54"/>
      <c r="L46" s="19" t="str" cm="1">
        <f t="array" ref="L46">IF(HYPERLINK(TEXT("#"&amp;INDEX($D$178:$BW$241,$C208,C$91),),INDEX($D$178:$BW$241,$C208,C$91))=0,"",HYPERLINK(TEXT("#"&amp;INDEX($D$178:$BW$241,$C208,C$91),),INDEX($D$178:$BW$241,$C208,C$91)))</f>
        <v>A126066918V</v>
      </c>
      <c r="M46" s="19" t="str" cm="1">
        <f t="array" ref="M46">IF(HYPERLINK(TEXT("#"&amp;INDEX($D$178:$BW$241,$C208,D$91),),INDEX($D$178:$BW$241,$C208,D$91))=0,"",HYPERLINK(TEXT("#"&amp;INDEX($D$178:$BW$241,$C208,D$91),),INDEX($D$178:$BW$241,$C208,D$91)))</f>
        <v>A126064974A</v>
      </c>
      <c r="N46" s="19" t="str" cm="1">
        <f t="array" ref="N46">IF(HYPERLINK(TEXT("#"&amp;INDEX($D$178:$BW$241,$C208,E$91),),INDEX($D$178:$BW$241,$C208,E$91))=0,"",HYPERLINK(TEXT("#"&amp;INDEX($D$178:$BW$241,$C208,E$91),),INDEX($D$178:$BW$241,$C208,E$91)))</f>
        <v>A126067566V</v>
      </c>
      <c r="O46" s="19" t="str" cm="1">
        <f t="array" ref="O46">IF(HYPERLINK(TEXT("#"&amp;INDEX($D$178:$BW$241,$C208,F$91),),INDEX($D$178:$BW$241,$C208,F$91))=0,"",HYPERLINK(TEXT("#"&amp;INDEX($D$178:$BW$241,$C208,F$91),),INDEX($D$178:$BW$241,$C208,F$91)))</f>
        <v>A126068214J</v>
      </c>
      <c r="P46" s="19" t="str" cm="1">
        <f t="array" ref="P46">IF(HYPERLINK(TEXT("#"&amp;INDEX($D$178:$BW$241,$C208,G$91),),INDEX($D$178:$BW$241,$C208,G$91))=0,"",HYPERLINK(TEXT("#"&amp;INDEX($D$178:$BW$241,$C208,G$91),),INDEX($D$178:$BW$241,$C208,G$91)))</f>
        <v>A126065622R</v>
      </c>
      <c r="Q46" s="19" t="str" cm="1">
        <f t="array" ref="Q46">IF(HYPERLINK(TEXT("#"&amp;INDEX($D$178:$BW$241,$C208,H$91),),INDEX($D$178:$BW$241,$C208,H$91))=0,"",HYPERLINK(TEXT("#"&amp;INDEX($D$178:$BW$241,$C208,H$91),),INDEX($D$178:$BW$241,$C208,H$91)))</f>
        <v>A126064326C</v>
      </c>
      <c r="R46" s="19" t="str" cm="1">
        <f t="array" ref="R46">IF(HYPERLINK(TEXT("#"&amp;INDEX($D$178:$BW$241,$C208,I$91),),INDEX($D$178:$BW$241,$C208,I$91))=0,"",HYPERLINK(TEXT("#"&amp;INDEX($D$178:$BW$241,$C208,I$91),),INDEX($D$178:$BW$241,$C208,I$91)))</f>
        <v>A126066270R</v>
      </c>
      <c r="S46" s="19" t="str" cm="1">
        <f t="array" ref="S46">IF(HYPERLINK(TEXT("#"&amp;INDEX($D$178:$BW$241,$C208,J$91),),INDEX($D$178:$BW$241,$C208,J$91))=0,"",HYPERLINK(TEXT("#"&amp;INDEX($D$178:$BW$241,$C208,J$91),),INDEX($D$178:$BW$241,$C208,J$91)))</f>
        <v>A126063678R</v>
      </c>
      <c r="T46" s="54"/>
      <c r="U46" s="54"/>
      <c r="V46" s="54"/>
      <c r="W46" s="54"/>
    </row>
    <row r="47" spans="1:23">
      <c r="A47" s="51"/>
      <c r="B47" s="57" t="s">
        <v>11652</v>
      </c>
      <c r="C47" s="54" cm="1">
        <f t="array" ref="C47">INDEX($D$104:$BW$167,$C135,C$91)</f>
        <v>0.86199999999999999</v>
      </c>
      <c r="D47" s="54" cm="1">
        <f t="array" ref="D47">INDEX($D$104:$BW$167,$C135,D$91)</f>
        <v>1.036</v>
      </c>
      <c r="E47" s="54" cm="1">
        <f t="array" ref="E47">INDEX($D$104:$BW$167,$C135,E$91)</f>
        <v>0.48499999999999999</v>
      </c>
      <c r="F47" s="54" cm="1">
        <f t="array" ref="F47">INDEX($D$104:$BW$167,$C135,F$91)</f>
        <v>2.383</v>
      </c>
      <c r="G47" s="54" cm="1">
        <f t="array" ref="G47">INDEX($D$104:$BW$167,$C135,G$91)</f>
        <v>1.4990000000000001</v>
      </c>
      <c r="H47" s="54" cm="1">
        <f t="array" ref="H47">INDEX($D$104:$BW$167,$C135,H$91)</f>
        <v>2.1070000000000002</v>
      </c>
      <c r="I47" s="54" cm="1">
        <f t="array" ref="I47">INDEX($D$104:$BW$167,$C135,I$91)</f>
        <v>3.6059999999999999</v>
      </c>
      <c r="J47" s="54" cm="1">
        <f t="array" ref="J47">INDEX($D$104:$BW$167,$C135,J$91)</f>
        <v>5.9889999999999999</v>
      </c>
      <c r="K47" s="54"/>
      <c r="L47" s="19" t="str" cm="1">
        <f t="array" ref="L47">IF(HYPERLINK(TEXT("#"&amp;INDEX($D$178:$BW$241,$C209,C$91),),INDEX($D$178:$BW$241,$C209,C$91))=0,"",HYPERLINK(TEXT("#"&amp;INDEX($D$178:$BW$241,$C209,C$91),),INDEX($D$178:$BW$241,$C209,C$91)))</f>
        <v>A126066970C</v>
      </c>
      <c r="M47" s="19" t="str" cm="1">
        <f t="array" ref="M47">IF(HYPERLINK(TEXT("#"&amp;INDEX($D$178:$BW$241,$C209,D$91),),INDEX($D$178:$BW$241,$C209,D$91))=0,"",HYPERLINK(TEXT("#"&amp;INDEX($D$178:$BW$241,$C209,D$91),),INDEX($D$178:$BW$241,$C209,D$91)))</f>
        <v>A126065026V</v>
      </c>
      <c r="N47" s="19" t="str" cm="1">
        <f t="array" ref="N47">IF(HYPERLINK(TEXT("#"&amp;INDEX($D$178:$BW$241,$C209,E$91),),INDEX($D$178:$BW$241,$C209,E$91))=0,"",HYPERLINK(TEXT("#"&amp;INDEX($D$178:$BW$241,$C209,E$91),),INDEX($D$178:$BW$241,$C209,E$91)))</f>
        <v>A126067618K</v>
      </c>
      <c r="O47" s="19" t="str" cm="1">
        <f t="array" ref="O47">IF(HYPERLINK(TEXT("#"&amp;INDEX($D$178:$BW$241,$C209,F$91),),INDEX($D$178:$BW$241,$C209,F$91))=0,"",HYPERLINK(TEXT("#"&amp;INDEX($D$178:$BW$241,$C209,F$91),),INDEX($D$178:$BW$241,$C209,F$91)))</f>
        <v>A126068266K</v>
      </c>
      <c r="P47" s="19" t="str" cm="1">
        <f t="array" ref="P47">IF(HYPERLINK(TEXT("#"&amp;INDEX($D$178:$BW$241,$C209,G$91),),INDEX($D$178:$BW$241,$C209,G$91))=0,"",HYPERLINK(TEXT("#"&amp;INDEX($D$178:$BW$241,$C209,G$91),),INDEX($D$178:$BW$241,$C209,G$91)))</f>
        <v>A126065674T</v>
      </c>
      <c r="Q47" s="19" t="str" cm="1">
        <f t="array" ref="Q47">IF(HYPERLINK(TEXT("#"&amp;INDEX($D$178:$BW$241,$C209,H$91),),INDEX($D$178:$BW$241,$C209,H$91))=0,"",HYPERLINK(TEXT("#"&amp;INDEX($D$178:$BW$241,$C209,H$91),),INDEX($D$178:$BW$241,$C209,H$91)))</f>
        <v>A126064378F</v>
      </c>
      <c r="R47" s="19" t="str" cm="1">
        <f t="array" ref="R47">IF(HYPERLINK(TEXT("#"&amp;INDEX($D$178:$BW$241,$C209,I$91),),INDEX($D$178:$BW$241,$C209,I$91))=0,"",HYPERLINK(TEXT("#"&amp;INDEX($D$178:$BW$241,$C209,I$91),),INDEX($D$178:$BW$241,$C209,I$91)))</f>
        <v>A126066322F</v>
      </c>
      <c r="S47" s="19" t="str" cm="1">
        <f t="array" ref="S47">IF(HYPERLINK(TEXT("#"&amp;INDEX($D$178:$BW$241,$C209,J$91),),INDEX($D$178:$BW$241,$C209,J$91))=0,"",HYPERLINK(TEXT("#"&amp;INDEX($D$178:$BW$241,$C209,J$91),),INDEX($D$178:$BW$241,$C209,J$91)))</f>
        <v>A126063730L</v>
      </c>
      <c r="T47" s="54"/>
      <c r="U47" s="54"/>
      <c r="V47" s="54"/>
      <c r="W47" s="54"/>
    </row>
    <row r="48" spans="1:23">
      <c r="A48" s="51"/>
      <c r="B48" s="57" t="s">
        <v>11653</v>
      </c>
      <c r="C48" s="54" cm="1">
        <f t="array" ref="C48">INDEX($D$104:$BW$167,$C136,C$91)</f>
        <v>30.744</v>
      </c>
      <c r="D48" s="54" cm="1">
        <f t="array" ref="D48">INDEX($D$104:$BW$167,$C136,D$91)</f>
        <v>7.944</v>
      </c>
      <c r="E48" s="54" t="s">
        <v>11649</v>
      </c>
      <c r="F48" s="54" cm="1">
        <f t="array" ref="F48">INDEX($D$104:$BW$167,$C136,F$91)</f>
        <v>38.688000000000002</v>
      </c>
      <c r="G48" s="54" cm="1">
        <f t="array" ref="G48">INDEX($D$104:$BW$167,$C136,G$91)</f>
        <v>30.114000000000001</v>
      </c>
      <c r="H48" s="54" t="s">
        <v>11649</v>
      </c>
      <c r="I48" s="54" cm="1">
        <f t="array" ref="I48">INDEX($D$104:$BW$167,$C136,I$91)</f>
        <v>30.114000000000001</v>
      </c>
      <c r="J48" s="54" cm="1">
        <f t="array" ref="J48">INDEX($D$104:$BW$167,$C136,J$91)</f>
        <v>68.801000000000002</v>
      </c>
      <c r="K48" s="54"/>
      <c r="L48" s="19" t="str" cm="1">
        <f t="array" ref="L48">IF(HYPERLINK(TEXT("#"&amp;INDEX($D$178:$BW$241,$C210,C$91),),INDEX($D$178:$BW$241,$C210,C$91))=0,"",HYPERLINK(TEXT("#"&amp;INDEX($D$178:$BW$241,$C210,C$91),),INDEX($D$178:$BW$241,$C210,C$91)))</f>
        <v>A126066954C</v>
      </c>
      <c r="M48" s="19" t="str" cm="1">
        <f t="array" ref="M48">IF(HYPERLINK(TEXT("#"&amp;INDEX($D$178:$BW$241,$C210,D$91),),INDEX($D$178:$BW$241,$C210,D$91))=0,"",HYPERLINK(TEXT("#"&amp;INDEX($D$178:$BW$241,$C210,D$91),),INDEX($D$178:$BW$241,$C210,D$91)))</f>
        <v>A126065010A</v>
      </c>
      <c r="N48" s="54" t="s">
        <v>11649</v>
      </c>
      <c r="O48" s="19" t="str" cm="1">
        <f t="array" ref="O48">IF(HYPERLINK(TEXT("#"&amp;INDEX($D$178:$BW$241,$C210,F$91),),INDEX($D$178:$BW$241,$C210,F$91))=0,"",HYPERLINK(TEXT("#"&amp;INDEX($D$178:$BW$241,$C210,F$91),),INDEX($D$178:$BW$241,$C210,F$91)))</f>
        <v>A126068250T</v>
      </c>
      <c r="P48" s="19" t="str" cm="1">
        <f t="array" ref="P48">IF(HYPERLINK(TEXT("#"&amp;INDEX($D$178:$BW$241,$C210,G$91),),INDEX($D$178:$BW$241,$C210,G$91))=0,"",HYPERLINK(TEXT("#"&amp;INDEX($D$178:$BW$241,$C210,G$91),),INDEX($D$178:$BW$241,$C210,G$91)))</f>
        <v>A126065658T</v>
      </c>
      <c r="Q48" s="54" t="s">
        <v>11649</v>
      </c>
      <c r="R48" s="19" t="str" cm="1">
        <f t="array" ref="R48">IF(HYPERLINK(TEXT("#"&amp;INDEX($D$178:$BW$241,$C210,I$91),),INDEX($D$178:$BW$241,$C210,I$91))=0,"",HYPERLINK(TEXT("#"&amp;INDEX($D$178:$BW$241,$C210,I$91),),INDEX($D$178:$BW$241,$C210,I$91)))</f>
        <v>A126066306F</v>
      </c>
      <c r="S48" s="19" t="str" cm="1">
        <f t="array" ref="S48">IF(HYPERLINK(TEXT("#"&amp;INDEX($D$178:$BW$241,$C210,J$91),),INDEX($D$178:$BW$241,$C210,J$91))=0,"",HYPERLINK(TEXT("#"&amp;INDEX($D$178:$BW$241,$C210,J$91),),INDEX($D$178:$BW$241,$C210,J$91)))</f>
        <v>A126063714L</v>
      </c>
      <c r="T48" s="54"/>
      <c r="U48" s="54"/>
      <c r="V48" s="54"/>
      <c r="W48" s="54"/>
    </row>
    <row r="49" spans="1:23">
      <c r="A49" s="55" t="s">
        <v>11654</v>
      </c>
      <c r="B49" s="58"/>
      <c r="C49" s="54"/>
      <c r="D49" s="54"/>
      <c r="E49" s="54"/>
      <c r="F49" s="54"/>
      <c r="G49" s="54"/>
      <c r="H49" s="54"/>
      <c r="I49" s="54"/>
      <c r="J49" s="54"/>
      <c r="K49" s="54"/>
      <c r="L49" s="19"/>
      <c r="M49" s="19"/>
      <c r="N49" s="19"/>
      <c r="O49" s="19"/>
      <c r="P49" s="19"/>
      <c r="Q49" s="19"/>
      <c r="R49" s="19"/>
      <c r="S49" s="19"/>
      <c r="T49" s="54"/>
      <c r="U49" s="54"/>
      <c r="V49" s="54"/>
      <c r="W49" s="54"/>
    </row>
    <row r="50" spans="1:23">
      <c r="A50" s="51"/>
      <c r="B50" s="53" t="s">
        <v>11655</v>
      </c>
      <c r="C50" s="54" cm="1">
        <f t="array" ref="C50">INDEX($D$104:$BW$167,$C138,C$91)</f>
        <v>164.65</v>
      </c>
      <c r="D50" s="54" cm="1">
        <f t="array" ref="D50">INDEX($D$104:$BW$167,$C138,D$91)</f>
        <v>59.164000000000001</v>
      </c>
      <c r="E50" s="54" cm="1">
        <f t="array" ref="E50">INDEX($D$104:$BW$167,$C138,E$91)</f>
        <v>10.058</v>
      </c>
      <c r="F50" s="54" cm="1">
        <f t="array" ref="F50">INDEX($D$104:$BW$167,$C138,F$91)</f>
        <v>233.87200000000001</v>
      </c>
      <c r="G50" s="54" cm="1">
        <f t="array" ref="G50">INDEX($D$104:$BW$167,$C138,G$91)</f>
        <v>64.75</v>
      </c>
      <c r="H50" s="54" cm="1">
        <f t="array" ref="H50">INDEX($D$104:$BW$167,$C138,H$91)</f>
        <v>14.675000000000001</v>
      </c>
      <c r="I50" s="54" cm="1">
        <f t="array" ref="I50">INDEX($D$104:$BW$167,$C138,I$91)</f>
        <v>79.424999999999997</v>
      </c>
      <c r="J50" s="54" cm="1">
        <f t="array" ref="J50">INDEX($D$104:$BW$167,$C138,J$91)</f>
        <v>313.29700000000003</v>
      </c>
      <c r="K50" s="54"/>
      <c r="L50" s="19" t="str" cm="1">
        <f t="array" ref="L50">IF(HYPERLINK(TEXT("#"&amp;INDEX($D$178:$BW$241,$C212,C$91),),INDEX($D$178:$BW$241,$C212,C$91))=0,"",HYPERLINK(TEXT("#"&amp;INDEX($D$178:$BW$241,$C212,C$91),),INDEX($D$178:$BW$241,$C212,C$91)))</f>
        <v>A126066974L</v>
      </c>
      <c r="M50" s="19" t="str" cm="1">
        <f t="array" ref="M50">IF(HYPERLINK(TEXT("#"&amp;INDEX($D$178:$BW$241,$C212,D$91),),INDEX($D$178:$BW$241,$C212,D$91))=0,"",HYPERLINK(TEXT("#"&amp;INDEX($D$178:$BW$241,$C212,D$91),),INDEX($D$178:$BW$241,$C212,D$91)))</f>
        <v>A126065030K</v>
      </c>
      <c r="N50" s="19" t="str" cm="1">
        <f t="array" ref="N50">IF(HYPERLINK(TEXT("#"&amp;INDEX($D$178:$BW$241,$C212,E$91),),INDEX($D$178:$BW$241,$C212,E$91))=0,"",HYPERLINK(TEXT("#"&amp;INDEX($D$178:$BW$241,$C212,E$91),),INDEX($D$178:$BW$241,$C212,E$91)))</f>
        <v>A126067622A</v>
      </c>
      <c r="O50" s="19" t="str" cm="1">
        <f t="array" ref="O50">IF(HYPERLINK(TEXT("#"&amp;INDEX($D$178:$BW$241,$C212,F$91),),INDEX($D$178:$BW$241,$C212,F$91))=0,"",HYPERLINK(TEXT("#"&amp;INDEX($D$178:$BW$241,$C212,F$91),),INDEX($D$178:$BW$241,$C212,F$91)))</f>
        <v>A126068270A</v>
      </c>
      <c r="P50" s="19" t="str" cm="1">
        <f t="array" ref="P50">IF(HYPERLINK(TEXT("#"&amp;INDEX($D$178:$BW$241,$C212,G$91),),INDEX($D$178:$BW$241,$C212,G$91))=0,"",HYPERLINK(TEXT("#"&amp;INDEX($D$178:$BW$241,$C212,G$91),),INDEX($D$178:$BW$241,$C212,G$91)))</f>
        <v>A126065678A</v>
      </c>
      <c r="Q50" s="19" t="str" cm="1">
        <f t="array" ref="Q50">IF(HYPERLINK(TEXT("#"&amp;INDEX($D$178:$BW$241,$C212,H$91),),INDEX($D$178:$BW$241,$C212,H$91))=0,"",HYPERLINK(TEXT("#"&amp;INDEX($D$178:$BW$241,$C212,H$91),),INDEX($D$178:$BW$241,$C212,H$91)))</f>
        <v>A126064382W</v>
      </c>
      <c r="R50" s="19" t="str" cm="1">
        <f t="array" ref="R50">IF(HYPERLINK(TEXT("#"&amp;INDEX($D$178:$BW$241,$C212,I$91),),INDEX($D$178:$BW$241,$C212,I$91))=0,"",HYPERLINK(TEXT("#"&amp;INDEX($D$178:$BW$241,$C212,I$91),),INDEX($D$178:$BW$241,$C212,I$91)))</f>
        <v>A126066326R</v>
      </c>
      <c r="S50" s="19" t="str" cm="1">
        <f t="array" ref="S50">IF(HYPERLINK(TEXT("#"&amp;INDEX($D$178:$BW$241,$C212,J$91),),INDEX($D$178:$BW$241,$C212,J$91))=0,"",HYPERLINK(TEXT("#"&amp;INDEX($D$178:$BW$241,$C212,J$91),),INDEX($D$178:$BW$241,$C212,J$91)))</f>
        <v>A126063734W</v>
      </c>
      <c r="T50" s="54"/>
      <c r="U50" s="54"/>
      <c r="V50" s="54"/>
      <c r="W50" s="54"/>
    </row>
    <row r="51" spans="1:23">
      <c r="A51" s="51"/>
      <c r="B51" s="57" t="s">
        <v>11656</v>
      </c>
      <c r="C51" s="54" cm="1">
        <f t="array" ref="C51">INDEX($D$104:$BW$167,$C139,C$91)</f>
        <v>28.404</v>
      </c>
      <c r="D51" s="54" cm="1">
        <f t="array" ref="D51">INDEX($D$104:$BW$167,$C139,D$91)</f>
        <v>10.909000000000001</v>
      </c>
      <c r="E51" s="54" cm="1">
        <f t="array" ref="E51">INDEX($D$104:$BW$167,$C139,E$91)</f>
        <v>5.2869999999999999</v>
      </c>
      <c r="F51" s="54" cm="1">
        <f t="array" ref="F51">INDEX($D$104:$BW$167,$C139,F$91)</f>
        <v>44.6</v>
      </c>
      <c r="G51" s="54" cm="1">
        <f t="array" ref="G51">INDEX($D$104:$BW$167,$C139,G$91)</f>
        <v>16.536000000000001</v>
      </c>
      <c r="H51" s="54" cm="1">
        <f t="array" ref="H51">INDEX($D$104:$BW$167,$C139,H$91)</f>
        <v>9.2880000000000003</v>
      </c>
      <c r="I51" s="54" cm="1">
        <f t="array" ref="I51">INDEX($D$104:$BW$167,$C139,I$91)</f>
        <v>25.824000000000002</v>
      </c>
      <c r="J51" s="54" cm="1">
        <f t="array" ref="J51">INDEX($D$104:$BW$167,$C139,J$91)</f>
        <v>70.424000000000007</v>
      </c>
      <c r="K51" s="54"/>
      <c r="L51" s="19" t="str" cm="1">
        <f t="array" ref="L51">IF(HYPERLINK(TEXT("#"&amp;INDEX($D$178:$BW$241,$C213,C$91),),INDEX($D$178:$BW$241,$C213,C$91))=0,"",HYPERLINK(TEXT("#"&amp;INDEX($D$178:$BW$241,$C213,C$91),),INDEX($D$178:$BW$241,$C213,C$91)))</f>
        <v>A126066922K</v>
      </c>
      <c r="M51" s="19" t="str" cm="1">
        <f t="array" ref="M51">IF(HYPERLINK(TEXT("#"&amp;INDEX($D$178:$BW$241,$C213,D$91),),INDEX($D$178:$BW$241,$C213,D$91))=0,"",HYPERLINK(TEXT("#"&amp;INDEX($D$178:$BW$241,$C213,D$91),),INDEX($D$178:$BW$241,$C213,D$91)))</f>
        <v>A126064978K</v>
      </c>
      <c r="N51" s="19" t="str" cm="1">
        <f t="array" ref="N51">IF(HYPERLINK(TEXT("#"&amp;INDEX($D$178:$BW$241,$C213,E$91),),INDEX($D$178:$BW$241,$C213,E$91))=0,"",HYPERLINK(TEXT("#"&amp;INDEX($D$178:$BW$241,$C213,E$91),),INDEX($D$178:$BW$241,$C213,E$91)))</f>
        <v>A126067570K</v>
      </c>
      <c r="O51" s="19" t="str" cm="1">
        <f t="array" ref="O51">IF(HYPERLINK(TEXT("#"&amp;INDEX($D$178:$BW$241,$C213,F$91),),INDEX($D$178:$BW$241,$C213,F$91))=0,"",HYPERLINK(TEXT("#"&amp;INDEX($D$178:$BW$241,$C213,F$91),),INDEX($D$178:$BW$241,$C213,F$91)))</f>
        <v>A126068218T</v>
      </c>
      <c r="P51" s="19" t="str" cm="1">
        <f t="array" ref="P51">IF(HYPERLINK(TEXT("#"&amp;INDEX($D$178:$BW$241,$C213,G$91),),INDEX($D$178:$BW$241,$C213,G$91))=0,"",HYPERLINK(TEXT("#"&amp;INDEX($D$178:$BW$241,$C213,G$91),),INDEX($D$178:$BW$241,$C213,G$91)))</f>
        <v>A126065626X</v>
      </c>
      <c r="Q51" s="19" t="str" cm="1">
        <f t="array" ref="Q51">IF(HYPERLINK(TEXT("#"&amp;INDEX($D$178:$BW$241,$C213,H$91),),INDEX($D$178:$BW$241,$C213,H$91))=0,"",HYPERLINK(TEXT("#"&amp;INDEX($D$178:$BW$241,$C213,H$91),),INDEX($D$178:$BW$241,$C213,H$91)))</f>
        <v>A126064330V</v>
      </c>
      <c r="R51" s="19" t="str" cm="1">
        <f t="array" ref="R51">IF(HYPERLINK(TEXT("#"&amp;INDEX($D$178:$BW$241,$C213,I$91),),INDEX($D$178:$BW$241,$C213,I$91))=0,"",HYPERLINK(TEXT("#"&amp;INDEX($D$178:$BW$241,$C213,I$91),),INDEX($D$178:$BW$241,$C213,I$91)))</f>
        <v>A126066274X</v>
      </c>
      <c r="S51" s="19" t="str" cm="1">
        <f t="array" ref="S51">IF(HYPERLINK(TEXT("#"&amp;INDEX($D$178:$BW$241,$C213,J$91),),INDEX($D$178:$BW$241,$C213,J$91))=0,"",HYPERLINK(TEXT("#"&amp;INDEX($D$178:$BW$241,$C213,J$91),),INDEX($D$178:$BW$241,$C213,J$91)))</f>
        <v>A126063682F</v>
      </c>
      <c r="T51" s="54"/>
      <c r="U51" s="54"/>
      <c r="V51" s="54"/>
      <c r="W51" s="54"/>
    </row>
    <row r="52" spans="1:23">
      <c r="A52" s="51"/>
      <c r="B52" s="57" t="s">
        <v>11657</v>
      </c>
      <c r="C52" s="54" cm="1">
        <f t="array" ref="C52">INDEX($D$104:$BW$167,$C140,C$91)</f>
        <v>48.624000000000002</v>
      </c>
      <c r="D52" s="54" cm="1">
        <f t="array" ref="D52">INDEX($D$104:$BW$167,$C140,D$91)</f>
        <v>25.24</v>
      </c>
      <c r="E52" s="54" cm="1">
        <f t="array" ref="E52">INDEX($D$104:$BW$167,$C140,E$91)</f>
        <v>3.7210000000000001</v>
      </c>
      <c r="F52" s="54" cm="1">
        <f t="array" ref="F52">INDEX($D$104:$BW$167,$C140,F$91)</f>
        <v>77.584999999999994</v>
      </c>
      <c r="G52" s="54" cm="1">
        <f t="array" ref="G52">INDEX($D$104:$BW$167,$C140,G$91)</f>
        <v>27.683</v>
      </c>
      <c r="H52" s="54" cm="1">
        <f t="array" ref="H52">INDEX($D$104:$BW$167,$C140,H$91)</f>
        <v>2.7690000000000001</v>
      </c>
      <c r="I52" s="54" cm="1">
        <f t="array" ref="I52">INDEX($D$104:$BW$167,$C140,I$91)</f>
        <v>30.451000000000001</v>
      </c>
      <c r="J52" s="54" cm="1">
        <f t="array" ref="J52">INDEX($D$104:$BW$167,$C140,J$91)</f>
        <v>108.036</v>
      </c>
      <c r="K52" s="54"/>
      <c r="L52" s="19" t="str" cm="1">
        <f t="array" ref="L52">IF(HYPERLINK(TEXT("#"&amp;INDEX($D$178:$BW$241,$C214,C$91),),INDEX($D$178:$BW$241,$C214,C$91))=0,"",HYPERLINK(TEXT("#"&amp;INDEX($D$178:$BW$241,$C214,C$91),),INDEX($D$178:$BW$241,$C214,C$91)))</f>
        <v>A126066906K</v>
      </c>
      <c r="M52" s="19" t="str" cm="1">
        <f t="array" ref="M52">IF(HYPERLINK(TEXT("#"&amp;INDEX($D$178:$BW$241,$C214,D$91),),INDEX($D$178:$BW$241,$C214,D$91))=0,"",HYPERLINK(TEXT("#"&amp;INDEX($D$178:$BW$241,$C214,D$91),),INDEX($D$178:$BW$241,$C214,D$91)))</f>
        <v>A126064962T</v>
      </c>
      <c r="N52" s="19" t="str" cm="1">
        <f t="array" ref="N52">IF(HYPERLINK(TEXT("#"&amp;INDEX($D$178:$BW$241,$C214,E$91),),INDEX($D$178:$BW$241,$C214,E$91))=0,"",HYPERLINK(TEXT("#"&amp;INDEX($D$178:$BW$241,$C214,E$91),),INDEX($D$178:$BW$241,$C214,E$91)))</f>
        <v>A126067554K</v>
      </c>
      <c r="O52" s="19" t="str" cm="1">
        <f t="array" ref="O52">IF(HYPERLINK(TEXT("#"&amp;INDEX($D$178:$BW$241,$C214,F$91),),INDEX($D$178:$BW$241,$C214,F$91))=0,"",HYPERLINK(TEXT("#"&amp;INDEX($D$178:$BW$241,$C214,F$91),),INDEX($D$178:$BW$241,$C214,F$91)))</f>
        <v>A126068202X</v>
      </c>
      <c r="P52" s="19" t="str" cm="1">
        <f t="array" ref="P52">IF(HYPERLINK(TEXT("#"&amp;INDEX($D$178:$BW$241,$C214,G$91),),INDEX($D$178:$BW$241,$C214,G$91))=0,"",HYPERLINK(TEXT("#"&amp;INDEX($D$178:$BW$241,$C214,G$91),),INDEX($D$178:$BW$241,$C214,G$91)))</f>
        <v>A126065610F</v>
      </c>
      <c r="Q52" s="19" t="str" cm="1">
        <f t="array" ref="Q52">IF(HYPERLINK(TEXT("#"&amp;INDEX($D$178:$BW$241,$C214,H$91),),INDEX($D$178:$BW$241,$C214,H$91))=0,"",HYPERLINK(TEXT("#"&amp;INDEX($D$178:$BW$241,$C214,H$91),),INDEX($D$178:$BW$241,$C214,H$91)))</f>
        <v>A126064314V</v>
      </c>
      <c r="R52" s="19" t="str" cm="1">
        <f t="array" ref="R52">IF(HYPERLINK(TEXT("#"&amp;INDEX($D$178:$BW$241,$C214,I$91),),INDEX($D$178:$BW$241,$C214,I$91))=0,"",HYPERLINK(TEXT("#"&amp;INDEX($D$178:$BW$241,$C214,I$91),),INDEX($D$178:$BW$241,$C214,I$91)))</f>
        <v>A126066258X</v>
      </c>
      <c r="S52" s="19" t="str" cm="1">
        <f t="array" ref="S52">IF(HYPERLINK(TEXT("#"&amp;INDEX($D$178:$BW$241,$C214,J$91),),INDEX($D$178:$BW$241,$C214,J$91))=0,"",HYPERLINK(TEXT("#"&amp;INDEX($D$178:$BW$241,$C214,J$91),),INDEX($D$178:$BW$241,$C214,J$91)))</f>
        <v>A126063666F</v>
      </c>
      <c r="T52" s="54"/>
      <c r="U52" s="54"/>
      <c r="V52" s="54"/>
      <c r="W52" s="54"/>
    </row>
    <row r="53" spans="1:23">
      <c r="A53" s="51"/>
      <c r="B53" s="57" t="s">
        <v>11658</v>
      </c>
      <c r="C53" s="54" cm="1">
        <f t="array" ref="C53">INDEX($D$104:$BW$167,$C141,C$91)</f>
        <v>37.024999999999999</v>
      </c>
      <c r="D53" s="54" cm="1">
        <f t="array" ref="D53">INDEX($D$104:$BW$167,$C141,D$91)</f>
        <v>7.2039999999999997</v>
      </c>
      <c r="E53" s="54" cm="1">
        <f t="array" ref="E53">INDEX($D$104:$BW$167,$C141,E$91)</f>
        <v>0.33</v>
      </c>
      <c r="F53" s="54" cm="1">
        <f t="array" ref="F53">INDEX($D$104:$BW$167,$C141,F$91)</f>
        <v>44.558999999999997</v>
      </c>
      <c r="G53" s="54" cm="1">
        <f t="array" ref="G53">INDEX($D$104:$BW$167,$C141,G$91)</f>
        <v>9.1189999999999998</v>
      </c>
      <c r="H53" s="54" cm="1">
        <f t="array" ref="H53">INDEX($D$104:$BW$167,$C141,H$91)</f>
        <v>1.4350000000000001</v>
      </c>
      <c r="I53" s="54" cm="1">
        <f t="array" ref="I53">INDEX($D$104:$BW$167,$C141,I$91)</f>
        <v>10.554</v>
      </c>
      <c r="J53" s="54" cm="1">
        <f t="array" ref="J53">INDEX($D$104:$BW$167,$C141,J$91)</f>
        <v>55.113</v>
      </c>
      <c r="K53" s="54"/>
      <c r="L53" s="19" t="str" cm="1">
        <f t="array" ref="L53">IF(HYPERLINK(TEXT("#"&amp;INDEX($D$178:$BW$241,$C215,C$91),),INDEX($D$178:$BW$241,$C215,C$91))=0,"",HYPERLINK(TEXT("#"&amp;INDEX($D$178:$BW$241,$C215,C$91),),INDEX($D$178:$BW$241,$C215,C$91)))</f>
        <v>A126066910A</v>
      </c>
      <c r="M53" s="19" t="str" cm="1">
        <f t="array" ref="M53">IF(HYPERLINK(TEXT("#"&amp;INDEX($D$178:$BW$241,$C215,D$91),),INDEX($D$178:$BW$241,$C215,D$91))=0,"",HYPERLINK(TEXT("#"&amp;INDEX($D$178:$BW$241,$C215,D$91),),INDEX($D$178:$BW$241,$C215,D$91)))</f>
        <v>A126064966A</v>
      </c>
      <c r="N53" s="19" t="str" cm="1">
        <f t="array" ref="N53">IF(HYPERLINK(TEXT("#"&amp;INDEX($D$178:$BW$241,$C215,E$91),),INDEX($D$178:$BW$241,$C215,E$91))=0,"",HYPERLINK(TEXT("#"&amp;INDEX($D$178:$BW$241,$C215,E$91),),INDEX($D$178:$BW$241,$C215,E$91)))</f>
        <v>A126067558V</v>
      </c>
      <c r="O53" s="19" t="str" cm="1">
        <f t="array" ref="O53">IF(HYPERLINK(TEXT("#"&amp;INDEX($D$178:$BW$241,$C215,F$91),),INDEX($D$178:$BW$241,$C215,F$91))=0,"",HYPERLINK(TEXT("#"&amp;INDEX($D$178:$BW$241,$C215,F$91),),INDEX($D$178:$BW$241,$C215,F$91)))</f>
        <v>A126068206J</v>
      </c>
      <c r="P53" s="19" t="str" cm="1">
        <f t="array" ref="P53">IF(HYPERLINK(TEXT("#"&amp;INDEX($D$178:$BW$241,$C215,G$91),),INDEX($D$178:$BW$241,$C215,G$91))=0,"",HYPERLINK(TEXT("#"&amp;INDEX($D$178:$BW$241,$C215,G$91),),INDEX($D$178:$BW$241,$C215,G$91)))</f>
        <v>A126065614R</v>
      </c>
      <c r="Q53" s="19" t="str" cm="1">
        <f t="array" ref="Q53">IF(HYPERLINK(TEXT("#"&amp;INDEX($D$178:$BW$241,$C215,H$91),),INDEX($D$178:$BW$241,$C215,H$91))=0,"",HYPERLINK(TEXT("#"&amp;INDEX($D$178:$BW$241,$C215,H$91),),INDEX($D$178:$BW$241,$C215,H$91)))</f>
        <v>A126064318C</v>
      </c>
      <c r="R53" s="19" t="str" cm="1">
        <f t="array" ref="R53">IF(HYPERLINK(TEXT("#"&amp;INDEX($D$178:$BW$241,$C215,I$91),),INDEX($D$178:$BW$241,$C215,I$91))=0,"",HYPERLINK(TEXT("#"&amp;INDEX($D$178:$BW$241,$C215,I$91),),INDEX($D$178:$BW$241,$C215,I$91)))</f>
        <v>A126066262R</v>
      </c>
      <c r="S53" s="19" t="str" cm="1">
        <f t="array" ref="S53">IF(HYPERLINK(TEXT("#"&amp;INDEX($D$178:$BW$241,$C215,J$91),),INDEX($D$178:$BW$241,$C215,J$91))=0,"",HYPERLINK(TEXT("#"&amp;INDEX($D$178:$BW$241,$C215,J$91),),INDEX($D$178:$BW$241,$C215,J$91)))</f>
        <v>A126063670W</v>
      </c>
      <c r="T53" s="54"/>
      <c r="U53" s="54"/>
      <c r="V53" s="54"/>
      <c r="W53" s="54"/>
    </row>
    <row r="54" spans="1:23">
      <c r="A54" s="51"/>
      <c r="B54" s="57" t="s">
        <v>11659</v>
      </c>
      <c r="C54" s="54" cm="1">
        <f t="array" ref="C54">INDEX($D$104:$BW$167,$C142,C$91)</f>
        <v>50.595999999999997</v>
      </c>
      <c r="D54" s="54" cm="1">
        <f t="array" ref="D54">INDEX($D$104:$BW$167,$C142,D$91)</f>
        <v>15.811999999999999</v>
      </c>
      <c r="E54" s="54" cm="1">
        <f t="array" ref="E54">INDEX($D$104:$BW$167,$C142,E$91)</f>
        <v>0.71899999999999997</v>
      </c>
      <c r="F54" s="54" cm="1">
        <f t="array" ref="F54">INDEX($D$104:$BW$167,$C142,F$91)</f>
        <v>67.126999999999995</v>
      </c>
      <c r="G54" s="54" cm="1">
        <f t="array" ref="G54">INDEX($D$104:$BW$167,$C142,G$91)</f>
        <v>11.413</v>
      </c>
      <c r="H54" s="54" cm="1">
        <f t="array" ref="H54">INDEX($D$104:$BW$167,$C142,H$91)</f>
        <v>1.1839999999999999</v>
      </c>
      <c r="I54" s="54" cm="1">
        <f t="array" ref="I54">INDEX($D$104:$BW$167,$C142,I$91)</f>
        <v>12.596</v>
      </c>
      <c r="J54" s="54" cm="1">
        <f t="array" ref="J54">INDEX($D$104:$BW$167,$C142,J$91)</f>
        <v>79.722999999999999</v>
      </c>
      <c r="K54" s="54"/>
      <c r="L54" s="19" t="str" cm="1">
        <f t="array" ref="L54">IF(HYPERLINK(TEXT("#"&amp;INDEX($D$178:$BW$241,$C216,C$91),),INDEX($D$178:$BW$241,$C216,C$91))=0,"",HYPERLINK(TEXT("#"&amp;INDEX($D$178:$BW$241,$C216,C$91),),INDEX($D$178:$BW$241,$C216,C$91)))</f>
        <v>A126066938C</v>
      </c>
      <c r="M54" s="19" t="str" cm="1">
        <f t="array" ref="M54">IF(HYPERLINK(TEXT("#"&amp;INDEX($D$178:$BW$241,$C216,D$91),),INDEX($D$178:$BW$241,$C216,D$91))=0,"",HYPERLINK(TEXT("#"&amp;INDEX($D$178:$BW$241,$C216,D$91),),INDEX($D$178:$BW$241,$C216,D$91)))</f>
        <v>A126064994K</v>
      </c>
      <c r="N54" s="19" t="str" cm="1">
        <f t="array" ref="N54">IF(HYPERLINK(TEXT("#"&amp;INDEX($D$178:$BW$241,$C216,E$91),),INDEX($D$178:$BW$241,$C216,E$91))=0,"",HYPERLINK(TEXT("#"&amp;INDEX($D$178:$BW$241,$C216,E$91),),INDEX($D$178:$BW$241,$C216,E$91)))</f>
        <v>A126067586C</v>
      </c>
      <c r="O54" s="19" t="str" cm="1">
        <f t="array" ref="O54">IF(HYPERLINK(TEXT("#"&amp;INDEX($D$178:$BW$241,$C216,F$91),),INDEX($D$178:$BW$241,$C216,F$91))=0,"",HYPERLINK(TEXT("#"&amp;INDEX($D$178:$BW$241,$C216,F$91),),INDEX($D$178:$BW$241,$C216,F$91)))</f>
        <v>A126068234T</v>
      </c>
      <c r="P54" s="19" t="str" cm="1">
        <f t="array" ref="P54">IF(HYPERLINK(TEXT("#"&amp;INDEX($D$178:$BW$241,$C216,G$91),),INDEX($D$178:$BW$241,$C216,G$91))=0,"",HYPERLINK(TEXT("#"&amp;INDEX($D$178:$BW$241,$C216,G$91),),INDEX($D$178:$BW$241,$C216,G$91)))</f>
        <v>A126065642X</v>
      </c>
      <c r="Q54" s="19" t="str" cm="1">
        <f t="array" ref="Q54">IF(HYPERLINK(TEXT("#"&amp;INDEX($D$178:$BW$241,$C216,H$91),),INDEX($D$178:$BW$241,$C216,H$91))=0,"",HYPERLINK(TEXT("#"&amp;INDEX($D$178:$BW$241,$C216,H$91),),INDEX($D$178:$BW$241,$C216,H$91)))</f>
        <v>A126064346L</v>
      </c>
      <c r="R54" s="19" t="str" cm="1">
        <f t="array" ref="R54">IF(HYPERLINK(TEXT("#"&amp;INDEX($D$178:$BW$241,$C216,I$91),),INDEX($D$178:$BW$241,$C216,I$91))=0,"",HYPERLINK(TEXT("#"&amp;INDEX($D$178:$BW$241,$C216,I$91),),INDEX($D$178:$BW$241,$C216,I$91)))</f>
        <v>A126066290X</v>
      </c>
      <c r="S54" s="19" t="str" cm="1">
        <f t="array" ref="S54">IF(HYPERLINK(TEXT("#"&amp;INDEX($D$178:$BW$241,$C216,J$91),),INDEX($D$178:$BW$241,$C216,J$91))=0,"",HYPERLINK(TEXT("#"&amp;INDEX($D$178:$BW$241,$C216,J$91),),INDEX($D$178:$BW$241,$C216,J$91)))</f>
        <v>A126063698X</v>
      </c>
      <c r="T54" s="54"/>
      <c r="U54" s="54"/>
      <c r="V54" s="54"/>
      <c r="W54" s="54"/>
    </row>
    <row r="55" spans="1:23">
      <c r="A55" s="51"/>
      <c r="B55" s="53" t="s">
        <v>11660</v>
      </c>
      <c r="C55" s="54" cm="1">
        <f t="array" ref="C55">INDEX($D$104:$BW$167,$C143,C$91)</f>
        <v>47.557000000000002</v>
      </c>
      <c r="D55" s="54" cm="1">
        <f t="array" ref="D55">INDEX($D$104:$BW$167,$C143,D$91)</f>
        <v>7.2930000000000001</v>
      </c>
      <c r="E55" s="54" cm="1">
        <f t="array" ref="E55">INDEX($D$104:$BW$167,$C143,E$91)</f>
        <v>0.59699999999999998</v>
      </c>
      <c r="F55" s="54" cm="1">
        <f t="array" ref="F55">INDEX($D$104:$BW$167,$C143,F$91)</f>
        <v>55.447000000000003</v>
      </c>
      <c r="G55" s="54" cm="1">
        <f t="array" ref="G55">INDEX($D$104:$BW$167,$C143,G$91)</f>
        <v>10.256</v>
      </c>
      <c r="H55" s="54" cm="1">
        <f t="array" ref="H55">INDEX($D$104:$BW$167,$C143,H$91)</f>
        <v>0.42199999999999999</v>
      </c>
      <c r="I55" s="54" cm="1">
        <f t="array" ref="I55">INDEX($D$104:$BW$167,$C143,I$91)</f>
        <v>10.678000000000001</v>
      </c>
      <c r="J55" s="54" cm="1">
        <f t="array" ref="J55">INDEX($D$104:$BW$167,$C143,J$91)</f>
        <v>66.125</v>
      </c>
      <c r="K55" s="54"/>
      <c r="L55" s="19" t="str" cm="1">
        <f t="array" ref="L55">IF(HYPERLINK(TEXT("#"&amp;INDEX($D$178:$BW$241,$C217,C$91),),INDEX($D$178:$BW$241,$C217,C$91))=0,"",HYPERLINK(TEXT("#"&amp;INDEX($D$178:$BW$241,$C217,C$91),),INDEX($D$178:$BW$241,$C217,C$91)))</f>
        <v>A126066914K</v>
      </c>
      <c r="M55" s="19" t="str" cm="1">
        <f t="array" ref="M55">IF(HYPERLINK(TEXT("#"&amp;INDEX($D$178:$BW$241,$C217,D$91),),INDEX($D$178:$BW$241,$C217,D$91))=0,"",HYPERLINK(TEXT("#"&amp;INDEX($D$178:$BW$241,$C217,D$91),),INDEX($D$178:$BW$241,$C217,D$91)))</f>
        <v>A126064970T</v>
      </c>
      <c r="N55" s="19" t="str" cm="1">
        <f t="array" ref="N55">IF(HYPERLINK(TEXT("#"&amp;INDEX($D$178:$BW$241,$C217,E$91),),INDEX($D$178:$BW$241,$C217,E$91))=0,"",HYPERLINK(TEXT("#"&amp;INDEX($D$178:$BW$241,$C217,E$91),),INDEX($D$178:$BW$241,$C217,E$91)))</f>
        <v>A126067562K</v>
      </c>
      <c r="O55" s="19" t="str" cm="1">
        <f t="array" ref="O55">IF(HYPERLINK(TEXT("#"&amp;INDEX($D$178:$BW$241,$C217,F$91),),INDEX($D$178:$BW$241,$C217,F$91))=0,"",HYPERLINK(TEXT("#"&amp;INDEX($D$178:$BW$241,$C217,F$91),),INDEX($D$178:$BW$241,$C217,F$91)))</f>
        <v>A126068210X</v>
      </c>
      <c r="P55" s="19" t="str" cm="1">
        <f t="array" ref="P55">IF(HYPERLINK(TEXT("#"&amp;INDEX($D$178:$BW$241,$C217,G$91),),INDEX($D$178:$BW$241,$C217,G$91))=0,"",HYPERLINK(TEXT("#"&amp;INDEX($D$178:$BW$241,$C217,G$91),),INDEX($D$178:$BW$241,$C217,G$91)))</f>
        <v>A126065618X</v>
      </c>
      <c r="Q55" s="19" t="str" cm="1">
        <f t="array" ref="Q55">IF(HYPERLINK(TEXT("#"&amp;INDEX($D$178:$BW$241,$C217,H$91),),INDEX($D$178:$BW$241,$C217,H$91))=0,"",HYPERLINK(TEXT("#"&amp;INDEX($D$178:$BW$241,$C217,H$91),),INDEX($D$178:$BW$241,$C217,H$91)))</f>
        <v>A126064322V</v>
      </c>
      <c r="R55" s="19" t="str" cm="1">
        <f t="array" ref="R55">IF(HYPERLINK(TEXT("#"&amp;INDEX($D$178:$BW$241,$C217,I$91),),INDEX($D$178:$BW$241,$C217,I$91))=0,"",HYPERLINK(TEXT("#"&amp;INDEX($D$178:$BW$241,$C217,I$91),),INDEX($D$178:$BW$241,$C217,I$91)))</f>
        <v>A126066266X</v>
      </c>
      <c r="S55" s="19" t="str" cm="1">
        <f t="array" ref="S55">IF(HYPERLINK(TEXT("#"&amp;INDEX($D$178:$BW$241,$C217,J$91),),INDEX($D$178:$BW$241,$C217,J$91))=0,"",HYPERLINK(TEXT("#"&amp;INDEX($D$178:$BW$241,$C217,J$91),),INDEX($D$178:$BW$241,$C217,J$91)))</f>
        <v>A126063674F</v>
      </c>
      <c r="T55" s="54"/>
      <c r="U55" s="54"/>
      <c r="V55" s="54"/>
      <c r="W55" s="54"/>
    </row>
    <row r="56" spans="1:23">
      <c r="A56" s="51"/>
      <c r="B56" s="53" t="s">
        <v>11661</v>
      </c>
      <c r="C56" s="54" cm="1">
        <f t="array" ref="C56">INDEX($D$104:$BW$167,$C144,C$91)</f>
        <v>40.960999999999999</v>
      </c>
      <c r="D56" s="54" cm="1">
        <f t="array" ref="D56">INDEX($D$104:$BW$167,$C144,D$91)</f>
        <v>8.2750000000000004</v>
      </c>
      <c r="E56" s="54" cm="1">
        <f t="array" ref="E56">INDEX($D$104:$BW$167,$C144,E$91)</f>
        <v>0.53</v>
      </c>
      <c r="F56" s="54" cm="1">
        <f t="array" ref="F56">INDEX($D$104:$BW$167,$C144,F$91)</f>
        <v>49.767000000000003</v>
      </c>
      <c r="G56" s="54" cm="1">
        <f t="array" ref="G56">INDEX($D$104:$BW$167,$C144,G$91)</f>
        <v>11.542</v>
      </c>
      <c r="H56" s="54" cm="1">
        <f t="array" ref="H56">INDEX($D$104:$BW$167,$C144,H$91)</f>
        <v>0</v>
      </c>
      <c r="I56" s="54" cm="1">
        <f t="array" ref="I56">INDEX($D$104:$BW$167,$C144,I$91)</f>
        <v>11.542</v>
      </c>
      <c r="J56" s="54" cm="1">
        <f t="array" ref="J56">INDEX($D$104:$BW$167,$C144,J$91)</f>
        <v>61.31</v>
      </c>
      <c r="K56" s="54"/>
      <c r="L56" s="19" t="str" cm="1">
        <f t="array" ref="L56">IF(HYPERLINK(TEXT("#"&amp;INDEX($D$178:$BW$241,$C218,C$91),),INDEX($D$178:$BW$241,$C218,C$91))=0,"",HYPERLINK(TEXT("#"&amp;INDEX($D$178:$BW$241,$C218,C$91),),INDEX($D$178:$BW$241,$C218,C$91)))</f>
        <v>A126066942V</v>
      </c>
      <c r="M56" s="19" t="str" cm="1">
        <f t="array" ref="M56">IF(HYPERLINK(TEXT("#"&amp;INDEX($D$178:$BW$241,$C218,D$91),),INDEX($D$178:$BW$241,$C218,D$91))=0,"",HYPERLINK(TEXT("#"&amp;INDEX($D$178:$BW$241,$C218,D$91),),INDEX($D$178:$BW$241,$C218,D$91)))</f>
        <v>A126064998V</v>
      </c>
      <c r="N56" s="19" t="str" cm="1">
        <f t="array" ref="N56">IF(HYPERLINK(TEXT("#"&amp;INDEX($D$178:$BW$241,$C218,E$91),),INDEX($D$178:$BW$241,$C218,E$91))=0,"",HYPERLINK(TEXT("#"&amp;INDEX($D$178:$BW$241,$C218,E$91),),INDEX($D$178:$BW$241,$C218,E$91)))</f>
        <v>A126067590V</v>
      </c>
      <c r="O56" s="19" t="str" cm="1">
        <f t="array" ref="O56">IF(HYPERLINK(TEXT("#"&amp;INDEX($D$178:$BW$241,$C218,F$91),),INDEX($D$178:$BW$241,$C218,F$91))=0,"",HYPERLINK(TEXT("#"&amp;INDEX($D$178:$BW$241,$C218,F$91),),INDEX($D$178:$BW$241,$C218,F$91)))</f>
        <v>A126068238A</v>
      </c>
      <c r="P56" s="19" t="str" cm="1">
        <f t="array" ref="P56">IF(HYPERLINK(TEXT("#"&amp;INDEX($D$178:$BW$241,$C218,G$91),),INDEX($D$178:$BW$241,$C218,G$91))=0,"",HYPERLINK(TEXT("#"&amp;INDEX($D$178:$BW$241,$C218,G$91),),INDEX($D$178:$BW$241,$C218,G$91)))</f>
        <v>A126065646J</v>
      </c>
      <c r="Q56" s="19" t="str" cm="1">
        <f t="array" ref="Q56">IF(HYPERLINK(TEXT("#"&amp;INDEX($D$178:$BW$241,$C218,H$91),),INDEX($D$178:$BW$241,$C218,H$91))=0,"",HYPERLINK(TEXT("#"&amp;INDEX($D$178:$BW$241,$C218,H$91),),INDEX($D$178:$BW$241,$C218,H$91)))</f>
        <v>A126064350C</v>
      </c>
      <c r="R56" s="19" t="str" cm="1">
        <f t="array" ref="R56">IF(HYPERLINK(TEXT("#"&amp;INDEX($D$178:$BW$241,$C218,I$91),),INDEX($D$178:$BW$241,$C218,I$91))=0,"",HYPERLINK(TEXT("#"&amp;INDEX($D$178:$BW$241,$C218,I$91),),INDEX($D$178:$BW$241,$C218,I$91)))</f>
        <v>A126066294J</v>
      </c>
      <c r="S56" s="19" t="str" cm="1">
        <f t="array" ref="S56">IF(HYPERLINK(TEXT("#"&amp;INDEX($D$178:$BW$241,$C218,J$91),),INDEX($D$178:$BW$241,$C218,J$91))=0,"",HYPERLINK(TEXT("#"&amp;INDEX($D$178:$BW$241,$C218,J$91),),INDEX($D$178:$BW$241,$C218,J$91)))</f>
        <v>A126063702C</v>
      </c>
      <c r="T56" s="54"/>
      <c r="U56" s="54"/>
      <c r="V56" s="54"/>
      <c r="W56" s="54"/>
    </row>
    <row r="57" spans="1:23">
      <c r="A57" s="55" t="s">
        <v>11636</v>
      </c>
      <c r="B57" s="59"/>
      <c r="C57" s="60" cm="1">
        <f t="array" ref="C57">INDEX($D$104:$BW$167,$C145,C$91)</f>
        <v>253.16900000000001</v>
      </c>
      <c r="D57" s="60" cm="1">
        <f t="array" ref="D57">INDEX($D$104:$BW$167,$C145,D$91)</f>
        <v>74.731999999999999</v>
      </c>
      <c r="E57" s="60" cm="1">
        <f t="array" ref="E57">INDEX($D$104:$BW$167,$C145,E$91)</f>
        <v>11.185</v>
      </c>
      <c r="F57" s="60" cm="1">
        <f t="array" ref="F57">INDEX($D$104:$BW$167,$C145,F$91)</f>
        <v>339.08600000000001</v>
      </c>
      <c r="G57" s="60" cm="1">
        <f t="array" ref="G57">INDEX($D$104:$BW$167,$C145,G$91)</f>
        <v>86.549000000000007</v>
      </c>
      <c r="H57" s="60" cm="1">
        <f t="array" ref="H57">INDEX($D$104:$BW$167,$C145,H$91)</f>
        <v>15.097</v>
      </c>
      <c r="I57" s="60" cm="1">
        <f t="array" ref="I57">INDEX($D$104:$BW$167,$C145,I$91)</f>
        <v>101.646</v>
      </c>
      <c r="J57" s="60" cm="1">
        <f t="array" ref="J57">INDEX($D$104:$BW$167,$C145,J$91)</f>
        <v>440.73200000000003</v>
      </c>
      <c r="K57" s="54"/>
      <c r="L57" s="19" t="str" cm="1">
        <f t="array" ref="L57">IF(HYPERLINK(TEXT("#"&amp;INDEX($D$178:$BW$241,$C219,C$91),),INDEX($D$178:$BW$241,$C219,C$91))=0,"",HYPERLINK(TEXT("#"&amp;INDEX($D$178:$BW$241,$C219,C$91),),INDEX($D$178:$BW$241,$C219,C$91)))</f>
        <v>A126066946C</v>
      </c>
      <c r="M57" s="19" t="str" cm="1">
        <f t="array" ref="M57">IF(HYPERLINK(TEXT("#"&amp;INDEX($D$178:$BW$241,$C219,D$91),),INDEX($D$178:$BW$241,$C219,D$91))=0,"",HYPERLINK(TEXT("#"&amp;INDEX($D$178:$BW$241,$C219,D$91),),INDEX($D$178:$BW$241,$C219,D$91)))</f>
        <v>A126065002A</v>
      </c>
      <c r="N57" s="19" t="str" cm="1">
        <f t="array" ref="N57">IF(HYPERLINK(TEXT("#"&amp;INDEX($D$178:$BW$241,$C219,E$91),),INDEX($D$178:$BW$241,$C219,E$91))=0,"",HYPERLINK(TEXT("#"&amp;INDEX($D$178:$BW$241,$C219,E$91),),INDEX($D$178:$BW$241,$C219,E$91)))</f>
        <v>A126067594C</v>
      </c>
      <c r="O57" s="19" t="str" cm="1">
        <f t="array" ref="O57">IF(HYPERLINK(TEXT("#"&amp;INDEX($D$178:$BW$241,$C219,F$91),),INDEX($D$178:$BW$241,$C219,F$91))=0,"",HYPERLINK(TEXT("#"&amp;INDEX($D$178:$BW$241,$C219,F$91),),INDEX($D$178:$BW$241,$C219,F$91)))</f>
        <v>A126068242T</v>
      </c>
      <c r="P57" s="19" t="str" cm="1">
        <f t="array" ref="P57">IF(HYPERLINK(TEXT("#"&amp;INDEX($D$178:$BW$241,$C219,G$91),),INDEX($D$178:$BW$241,$C219,G$91))=0,"",HYPERLINK(TEXT("#"&amp;INDEX($D$178:$BW$241,$C219,G$91),),INDEX($D$178:$BW$241,$C219,G$91)))</f>
        <v>A126065650X</v>
      </c>
      <c r="Q57" s="19" t="str" cm="1">
        <f t="array" ref="Q57">IF(HYPERLINK(TEXT("#"&amp;INDEX($D$178:$BW$241,$C219,H$91),),INDEX($D$178:$BW$241,$C219,H$91))=0,"",HYPERLINK(TEXT("#"&amp;INDEX($D$178:$BW$241,$C219,H$91),),INDEX($D$178:$BW$241,$C219,H$91)))</f>
        <v>A126064354L</v>
      </c>
      <c r="R57" s="19" t="str" cm="1">
        <f t="array" ref="R57">IF(HYPERLINK(TEXT("#"&amp;INDEX($D$178:$BW$241,$C219,I$91),),INDEX($D$178:$BW$241,$C219,I$91))=0,"",HYPERLINK(TEXT("#"&amp;INDEX($D$178:$BW$241,$C219,I$91),),INDEX($D$178:$BW$241,$C219,I$91)))</f>
        <v>A126066298T</v>
      </c>
      <c r="S57" s="19" t="str" cm="1">
        <f t="array" ref="S57">IF(HYPERLINK(TEXT("#"&amp;INDEX($D$178:$BW$241,$C219,J$91),),INDEX($D$178:$BW$241,$C219,J$91))=0,"",HYPERLINK(TEXT("#"&amp;INDEX($D$178:$BW$241,$C219,J$91),),INDEX($D$178:$BW$241,$C219,J$91)))</f>
        <v>A126063706L</v>
      </c>
      <c r="T57" s="54"/>
      <c r="U57" s="54"/>
      <c r="V57" s="54"/>
      <c r="W57" s="54"/>
    </row>
    <row r="58" spans="1:23">
      <c r="A58" s="47" t="s">
        <v>11663</v>
      </c>
      <c r="B58" s="48"/>
      <c r="C58" s="48"/>
      <c r="D58" s="48"/>
      <c r="E58" s="48"/>
      <c r="F58" s="48"/>
      <c r="G58" s="48"/>
      <c r="H58" s="48"/>
      <c r="I58" s="48"/>
      <c r="J58" s="48"/>
      <c r="K58" s="61"/>
      <c r="L58" s="48"/>
      <c r="M58" s="48"/>
      <c r="N58" s="48"/>
      <c r="O58" s="48"/>
      <c r="P58" s="48"/>
      <c r="Q58" s="48"/>
      <c r="R58" s="48"/>
      <c r="S58" s="48"/>
      <c r="T58" s="54"/>
      <c r="U58" s="54"/>
      <c r="V58" s="54"/>
      <c r="W58" s="54"/>
    </row>
    <row r="59" spans="1:23">
      <c r="A59" s="50" t="s">
        <v>11641</v>
      </c>
      <c r="B59" s="51"/>
      <c r="C59" s="54"/>
      <c r="D59" s="54"/>
      <c r="E59" s="54"/>
      <c r="F59" s="54"/>
      <c r="G59" s="54"/>
      <c r="H59" s="54"/>
      <c r="I59" s="54"/>
      <c r="J59" s="54"/>
      <c r="K59" s="54"/>
      <c r="L59" s="19"/>
      <c r="M59" s="19"/>
      <c r="N59" s="19"/>
      <c r="O59" s="19"/>
      <c r="P59" s="19"/>
      <c r="Q59" s="19"/>
      <c r="R59" s="19"/>
      <c r="S59" s="19"/>
      <c r="T59" s="54"/>
      <c r="U59" s="54"/>
      <c r="V59" s="54"/>
      <c r="W59" s="54"/>
    </row>
    <row r="60" spans="1:23">
      <c r="A60" s="51"/>
      <c r="B60" s="53" t="s">
        <v>11642</v>
      </c>
      <c r="C60" s="54" cm="1">
        <f t="array" ref="C60">INDEX($D$104:$BW$167,$C148,C$91)</f>
        <v>168.672</v>
      </c>
      <c r="D60" s="54" cm="1">
        <f t="array" ref="D60">INDEX($D$104:$BW$167,$C148,D$91)</f>
        <v>24.436</v>
      </c>
      <c r="E60" s="54" cm="1">
        <f t="array" ref="E60">INDEX($D$104:$BW$167,$C148,E$91)</f>
        <v>3.7490000000000001</v>
      </c>
      <c r="F60" s="54" cm="1">
        <f t="array" ref="F60">INDEX($D$104:$BW$167,$C148,F$91)</f>
        <v>196.857</v>
      </c>
      <c r="G60" s="54" cm="1">
        <f t="array" ref="G60">INDEX($D$104:$BW$167,$C148,G$91)</f>
        <v>103.316</v>
      </c>
      <c r="H60" s="54" cm="1">
        <f t="array" ref="H60">INDEX($D$104:$BW$167,$C148,H$91)</f>
        <v>5.3049999999999997</v>
      </c>
      <c r="I60" s="54" cm="1">
        <f t="array" ref="I60">INDEX($D$104:$BW$167,$C148,I$91)</f>
        <v>108.621</v>
      </c>
      <c r="J60" s="54" cm="1">
        <f t="array" ref="J60">INDEX($D$104:$BW$167,$C148,J$91)</f>
        <v>305.47800000000001</v>
      </c>
      <c r="K60" s="54"/>
      <c r="L60" s="19" t="str" cm="1">
        <f t="array" ref="L60">IF(HYPERLINK(TEXT("#"&amp;INDEX($D$178:$BW$241,$C222,C$91),),INDEX($D$178:$BW$241,$C222,C$91))=0,"",HYPERLINK(TEXT("#"&amp;INDEX($D$178:$BW$241,$C222,C$91),),INDEX($D$178:$BW$241,$C222,C$91)))</f>
        <v>A126035854T</v>
      </c>
      <c r="M60" s="19" t="str" cm="1">
        <f t="array" ref="M60">IF(HYPERLINK(TEXT("#"&amp;INDEX($D$178:$BW$241,$C222,D$91),),INDEX($D$178:$BW$241,$C222,D$91))=0,"",HYPERLINK(TEXT("#"&amp;INDEX($D$178:$BW$241,$C222,D$91),),INDEX($D$178:$BW$241,$C222,D$91)))</f>
        <v>A126033910L</v>
      </c>
      <c r="N60" s="19" t="str" cm="1">
        <f t="array" ref="N60">IF(HYPERLINK(TEXT("#"&amp;INDEX($D$178:$BW$241,$C222,E$91),),INDEX($D$178:$BW$241,$C222,E$91))=0,"",HYPERLINK(TEXT("#"&amp;INDEX($D$178:$BW$241,$C222,E$91),),INDEX($D$178:$BW$241,$C222,E$91)))</f>
        <v>A126036502F</v>
      </c>
      <c r="O60" s="19" t="str" cm="1">
        <f t="array" ref="O60">IF(HYPERLINK(TEXT("#"&amp;INDEX($D$178:$BW$241,$C222,F$91),),INDEX($D$178:$BW$241,$C222,F$91))=0,"",HYPERLINK(TEXT("#"&amp;INDEX($D$178:$BW$241,$C222,F$91),),INDEX($D$178:$BW$241,$C222,F$91)))</f>
        <v>A126037150F</v>
      </c>
      <c r="P60" s="19" t="str" cm="1">
        <f t="array" ref="P60">IF(HYPERLINK(TEXT("#"&amp;INDEX($D$178:$BW$241,$C222,G$91),),INDEX($D$178:$BW$241,$C222,G$91))=0,"",HYPERLINK(TEXT("#"&amp;INDEX($D$178:$BW$241,$C222,G$91),),INDEX($D$178:$BW$241,$C222,G$91)))</f>
        <v>A126034558F</v>
      </c>
      <c r="Q60" s="19" t="str" cm="1">
        <f t="array" ref="Q60">IF(HYPERLINK(TEXT("#"&amp;INDEX($D$178:$BW$241,$C222,H$91),),INDEX($D$178:$BW$241,$C222,H$91))=0,"",HYPERLINK(TEXT("#"&amp;INDEX($D$178:$BW$241,$C222,H$91),),INDEX($D$178:$BW$241,$C222,H$91)))</f>
        <v>A126033262A</v>
      </c>
      <c r="R60" s="19" t="str" cm="1">
        <f t="array" ref="R60">IF(HYPERLINK(TEXT("#"&amp;INDEX($D$178:$BW$241,$C222,I$91),),INDEX($D$178:$BW$241,$C222,I$91))=0,"",HYPERLINK(TEXT("#"&amp;INDEX($D$178:$BW$241,$C222,I$91),),INDEX($D$178:$BW$241,$C222,I$91)))</f>
        <v>A126035206V</v>
      </c>
      <c r="S60" s="19" t="str" cm="1">
        <f t="array" ref="S60">IF(HYPERLINK(TEXT("#"&amp;INDEX($D$178:$BW$241,$C222,J$91),),INDEX($D$178:$BW$241,$C222,J$91))=0,"",HYPERLINK(TEXT("#"&amp;INDEX($D$178:$BW$241,$C222,J$91),),INDEX($D$178:$BW$241,$C222,J$91)))</f>
        <v>A126032614A</v>
      </c>
      <c r="T60" s="54"/>
      <c r="U60" s="54"/>
      <c r="V60" s="54"/>
      <c r="W60" s="54"/>
    </row>
    <row r="61" spans="1:23">
      <c r="A61" s="51"/>
      <c r="B61" s="53" t="s">
        <v>11643</v>
      </c>
      <c r="C61" s="54" cm="1">
        <f t="array" ref="C61">INDEX($D$104:$BW$167,$C149,C$91)</f>
        <v>25.507999999999999</v>
      </c>
      <c r="D61" s="54" cm="1">
        <f t="array" ref="D61">INDEX($D$104:$BW$167,$C149,D$91)</f>
        <v>3.226</v>
      </c>
      <c r="E61" s="54" cm="1">
        <f t="array" ref="E61">INDEX($D$104:$BW$167,$C149,E$91)</f>
        <v>4.2510000000000003</v>
      </c>
      <c r="F61" s="54" cm="1">
        <f t="array" ref="F61">INDEX($D$104:$BW$167,$C149,F$91)</f>
        <v>32.984999999999999</v>
      </c>
      <c r="G61" s="54" cm="1">
        <f t="array" ref="G61">INDEX($D$104:$BW$167,$C149,G$91)</f>
        <v>9.1229999999999993</v>
      </c>
      <c r="H61" s="54" cm="1">
        <f t="array" ref="H61">INDEX($D$104:$BW$167,$C149,H$91)</f>
        <v>7.9059999999999997</v>
      </c>
      <c r="I61" s="54" cm="1">
        <f t="array" ref="I61">INDEX($D$104:$BW$167,$C149,I$91)</f>
        <v>17.029</v>
      </c>
      <c r="J61" s="54" cm="1">
        <f t="array" ref="J61">INDEX($D$104:$BW$167,$C149,J$91)</f>
        <v>50.015000000000001</v>
      </c>
      <c r="K61" s="54"/>
      <c r="L61" s="19" t="str" cm="1">
        <f t="array" ref="L61">IF(HYPERLINK(TEXT("#"&amp;INDEX($D$178:$BW$241,$C223,C$91),),INDEX($D$178:$BW$241,$C223,C$91))=0,"",HYPERLINK(TEXT("#"&amp;INDEX($D$178:$BW$241,$C223,C$91),),INDEX($D$178:$BW$241,$C223,C$91)))</f>
        <v>A126035822X</v>
      </c>
      <c r="M61" s="19" t="str" cm="1">
        <f t="array" ref="M61">IF(HYPERLINK(TEXT("#"&amp;INDEX($D$178:$BW$241,$C223,D$91),),INDEX($D$178:$BW$241,$C223,D$91))=0,"",HYPERLINK(TEXT("#"&amp;INDEX($D$178:$BW$241,$C223,D$91),),INDEX($D$178:$BW$241,$C223,D$91)))</f>
        <v>A126033878X</v>
      </c>
      <c r="N61" s="19" t="str" cm="1">
        <f t="array" ref="N61">IF(HYPERLINK(TEXT("#"&amp;INDEX($D$178:$BW$241,$C223,E$91),),INDEX($D$178:$BW$241,$C223,E$91))=0,"",HYPERLINK(TEXT("#"&amp;INDEX($D$178:$BW$241,$C223,E$91),),INDEX($D$178:$BW$241,$C223,E$91)))</f>
        <v>A126036470X</v>
      </c>
      <c r="O61" s="19" t="str" cm="1">
        <f t="array" ref="O61">IF(HYPERLINK(TEXT("#"&amp;INDEX($D$178:$BW$241,$C223,F$91),),INDEX($D$178:$BW$241,$C223,F$91))=0,"",HYPERLINK(TEXT("#"&amp;INDEX($D$178:$BW$241,$C223,F$91),),INDEX($D$178:$BW$241,$C223,F$91)))</f>
        <v>A126037118F</v>
      </c>
      <c r="P61" s="19" t="str" cm="1">
        <f t="array" ref="P61">IF(HYPERLINK(TEXT("#"&amp;INDEX($D$178:$BW$241,$C223,G$91),),INDEX($D$178:$BW$241,$C223,G$91))=0,"",HYPERLINK(TEXT("#"&amp;INDEX($D$178:$BW$241,$C223,G$91),),INDEX($D$178:$BW$241,$C223,G$91)))</f>
        <v>A126034526L</v>
      </c>
      <c r="Q61" s="19" t="str" cm="1">
        <f t="array" ref="Q61">IF(HYPERLINK(TEXT("#"&amp;INDEX($D$178:$BW$241,$C223,H$91),),INDEX($D$178:$BW$241,$C223,H$91))=0,"",HYPERLINK(TEXT("#"&amp;INDEX($D$178:$BW$241,$C223,H$91),),INDEX($D$178:$BW$241,$C223,H$91)))</f>
        <v>A126033230J</v>
      </c>
      <c r="R61" s="19" t="str" cm="1">
        <f t="array" ref="R61">IF(HYPERLINK(TEXT("#"&amp;INDEX($D$178:$BW$241,$C223,I$91),),INDEX($D$178:$BW$241,$C223,I$91))=0,"",HYPERLINK(TEXT("#"&amp;INDEX($D$178:$BW$241,$C223,I$91),),INDEX($D$178:$BW$241,$C223,I$91)))</f>
        <v>A126035174L</v>
      </c>
      <c r="S61" s="19" t="str" cm="1">
        <f t="array" ref="S61">IF(HYPERLINK(TEXT("#"&amp;INDEX($D$178:$BW$241,$C223,J$91),),INDEX($D$178:$BW$241,$C223,J$91))=0,"",HYPERLINK(TEXT("#"&amp;INDEX($D$178:$BW$241,$C223,J$91),),INDEX($D$178:$BW$241,$C223,J$91)))</f>
        <v>A126032582V</v>
      </c>
      <c r="T61" s="54"/>
      <c r="U61" s="54"/>
      <c r="V61" s="54"/>
      <c r="W61" s="54"/>
    </row>
    <row r="62" spans="1:23">
      <c r="A62" s="51"/>
      <c r="B62" s="53" t="s">
        <v>11644</v>
      </c>
      <c r="C62" s="54" cm="1">
        <f t="array" ref="C62">INDEX($D$104:$BW$167,$C150,C$91)</f>
        <v>5.25</v>
      </c>
      <c r="D62" s="54" cm="1">
        <f t="array" ref="D62">INDEX($D$104:$BW$167,$C150,D$91)</f>
        <v>0.27200000000000002</v>
      </c>
      <c r="E62" s="54" cm="1">
        <f t="array" ref="E62">INDEX($D$104:$BW$167,$C150,E$91)</f>
        <v>0.873</v>
      </c>
      <c r="F62" s="54" cm="1">
        <f t="array" ref="F62">INDEX($D$104:$BW$167,$C150,F$91)</f>
        <v>6.3959999999999999</v>
      </c>
      <c r="G62" s="54" cm="1">
        <f t="array" ref="G62">INDEX($D$104:$BW$167,$C150,G$91)</f>
        <v>0.86599999999999999</v>
      </c>
      <c r="H62" s="54" cm="1">
        <f t="array" ref="H62">INDEX($D$104:$BW$167,$C150,H$91)</f>
        <v>1.4450000000000001</v>
      </c>
      <c r="I62" s="54" cm="1">
        <f t="array" ref="I62">INDEX($D$104:$BW$167,$C150,I$91)</f>
        <v>2.3109999999999999</v>
      </c>
      <c r="J62" s="54" cm="1">
        <f t="array" ref="J62">INDEX($D$104:$BW$167,$C150,J$91)</f>
        <v>8.7059999999999995</v>
      </c>
      <c r="K62" s="54"/>
      <c r="L62" s="19" t="str" cm="1">
        <f t="array" ref="L62">IF(HYPERLINK(TEXT("#"&amp;INDEX($D$178:$BW$241,$C224,C$91),),INDEX($D$178:$BW$241,$C224,C$91))=0,"",HYPERLINK(TEXT("#"&amp;INDEX($D$178:$BW$241,$C224,C$91),),INDEX($D$178:$BW$241,$C224,C$91)))</f>
        <v>A126035858A</v>
      </c>
      <c r="M62" s="19" t="str" cm="1">
        <f t="array" ref="M62">IF(HYPERLINK(TEXT("#"&amp;INDEX($D$178:$BW$241,$C224,D$91),),INDEX($D$178:$BW$241,$C224,D$91))=0,"",HYPERLINK(TEXT("#"&amp;INDEX($D$178:$BW$241,$C224,D$91),),INDEX($D$178:$BW$241,$C224,D$91)))</f>
        <v>A126033914W</v>
      </c>
      <c r="N62" s="19" t="str" cm="1">
        <f t="array" ref="N62">IF(HYPERLINK(TEXT("#"&amp;INDEX($D$178:$BW$241,$C224,E$91),),INDEX($D$178:$BW$241,$C224,E$91))=0,"",HYPERLINK(TEXT("#"&amp;INDEX($D$178:$BW$241,$C224,E$91),),INDEX($D$178:$BW$241,$C224,E$91)))</f>
        <v>A126036506R</v>
      </c>
      <c r="O62" s="19" t="str" cm="1">
        <f t="array" ref="O62">IF(HYPERLINK(TEXT("#"&amp;INDEX($D$178:$BW$241,$C224,F$91),),INDEX($D$178:$BW$241,$C224,F$91))=0,"",HYPERLINK(TEXT("#"&amp;INDEX($D$178:$BW$241,$C224,F$91),),INDEX($D$178:$BW$241,$C224,F$91)))</f>
        <v>A126037154R</v>
      </c>
      <c r="P62" s="19" t="str" cm="1">
        <f t="array" ref="P62">IF(HYPERLINK(TEXT("#"&amp;INDEX($D$178:$BW$241,$C224,G$91),),INDEX($D$178:$BW$241,$C224,G$91))=0,"",HYPERLINK(TEXT("#"&amp;INDEX($D$178:$BW$241,$C224,G$91),),INDEX($D$178:$BW$241,$C224,G$91)))</f>
        <v>A126034562W</v>
      </c>
      <c r="Q62" s="19" t="str" cm="1">
        <f t="array" ref="Q62">IF(HYPERLINK(TEXT("#"&amp;INDEX($D$178:$BW$241,$C224,H$91),),INDEX($D$178:$BW$241,$C224,H$91))=0,"",HYPERLINK(TEXT("#"&amp;INDEX($D$178:$BW$241,$C224,H$91),),INDEX($D$178:$BW$241,$C224,H$91)))</f>
        <v>A126033266K</v>
      </c>
      <c r="R62" s="19" t="str" cm="1">
        <f t="array" ref="R62">IF(HYPERLINK(TEXT("#"&amp;INDEX($D$178:$BW$241,$C224,I$91),),INDEX($D$178:$BW$241,$C224,I$91))=0,"",HYPERLINK(TEXT("#"&amp;INDEX($D$178:$BW$241,$C224,I$91),),INDEX($D$178:$BW$241,$C224,I$91)))</f>
        <v>A126035210K</v>
      </c>
      <c r="S62" s="19" t="str" cm="1">
        <f t="array" ref="S62">IF(HYPERLINK(TEXT("#"&amp;INDEX($D$178:$BW$241,$C224,J$91),),INDEX($D$178:$BW$241,$C224,J$91))=0,"",HYPERLINK(TEXT("#"&amp;INDEX($D$178:$BW$241,$C224,J$91),),INDEX($D$178:$BW$241,$C224,J$91)))</f>
        <v>A126032618K</v>
      </c>
      <c r="T62" s="54"/>
      <c r="U62" s="54"/>
      <c r="V62" s="54"/>
      <c r="W62" s="54"/>
    </row>
    <row r="63" spans="1:23">
      <c r="A63" s="55" t="s">
        <v>11645</v>
      </c>
      <c r="B63" s="56"/>
      <c r="C63" s="54"/>
      <c r="D63" s="54"/>
      <c r="E63" s="54"/>
      <c r="F63" s="54"/>
      <c r="G63" s="54"/>
      <c r="H63" s="54"/>
      <c r="I63" s="54"/>
      <c r="J63" s="54"/>
      <c r="K63" s="54"/>
      <c r="L63" s="19"/>
      <c r="M63" s="19"/>
      <c r="N63" s="19"/>
      <c r="O63" s="19"/>
      <c r="P63" s="19"/>
      <c r="Q63" s="19"/>
      <c r="R63" s="19"/>
      <c r="S63" s="19"/>
      <c r="T63" s="54"/>
      <c r="U63" s="54"/>
      <c r="V63" s="54"/>
      <c r="W63" s="54"/>
    </row>
    <row r="64" spans="1:23">
      <c r="A64" s="51"/>
      <c r="B64" s="53" t="s">
        <v>11646</v>
      </c>
      <c r="C64" s="54" cm="1">
        <f t="array" ref="C64">INDEX($D$104:$BW$167,$C152,C$91)</f>
        <v>175.41900000000001</v>
      </c>
      <c r="D64" s="54" cm="1">
        <f t="array" ref="D64">INDEX($D$104:$BW$167,$C152,D$91)</f>
        <v>24.559000000000001</v>
      </c>
      <c r="E64" s="54" cm="1">
        <f t="array" ref="E64">INDEX($D$104:$BW$167,$C152,E$91)</f>
        <v>7.2080000000000002</v>
      </c>
      <c r="F64" s="54" cm="1">
        <f t="array" ref="F64">INDEX($D$104:$BW$167,$C152,F$91)</f>
        <v>207.18700000000001</v>
      </c>
      <c r="G64" s="54" cm="1">
        <f t="array" ref="G64">INDEX($D$104:$BW$167,$C152,G$91)</f>
        <v>85.444000000000003</v>
      </c>
      <c r="H64" s="54" cm="1">
        <f t="array" ref="H64">INDEX($D$104:$BW$167,$C152,H$91)</f>
        <v>13.186999999999999</v>
      </c>
      <c r="I64" s="54" cm="1">
        <f t="array" ref="I64">INDEX($D$104:$BW$167,$C152,I$91)</f>
        <v>98.631</v>
      </c>
      <c r="J64" s="54" cm="1">
        <f t="array" ref="J64">INDEX($D$104:$BW$167,$C152,J$91)</f>
        <v>305.81700000000001</v>
      </c>
      <c r="K64" s="54"/>
      <c r="L64" s="19" t="str" cm="1">
        <f t="array" ref="L64">IF(HYPERLINK(TEXT("#"&amp;INDEX($D$178:$BW$241,$C226,C$91),),INDEX($D$178:$BW$241,$C226,C$91))=0,"",HYPERLINK(TEXT("#"&amp;INDEX($D$178:$BW$241,$C226,C$91),),INDEX($D$178:$BW$241,$C226,C$91)))</f>
        <v>A126035862T</v>
      </c>
      <c r="M64" s="19" t="str" cm="1">
        <f t="array" ref="M64">IF(HYPERLINK(TEXT("#"&amp;INDEX($D$178:$BW$241,$C226,D$91),),INDEX($D$178:$BW$241,$C226,D$91))=0,"",HYPERLINK(TEXT("#"&amp;INDEX($D$178:$BW$241,$C226,D$91),),INDEX($D$178:$BW$241,$C226,D$91)))</f>
        <v>A126033918F</v>
      </c>
      <c r="N64" s="19" t="str" cm="1">
        <f t="array" ref="N64">IF(HYPERLINK(TEXT("#"&amp;INDEX($D$178:$BW$241,$C226,E$91),),INDEX($D$178:$BW$241,$C226,E$91))=0,"",HYPERLINK(TEXT("#"&amp;INDEX($D$178:$BW$241,$C226,E$91),),INDEX($D$178:$BW$241,$C226,E$91)))</f>
        <v>A126036510F</v>
      </c>
      <c r="O64" s="19" t="str" cm="1">
        <f t="array" ref="O64">IF(HYPERLINK(TEXT("#"&amp;INDEX($D$178:$BW$241,$C226,F$91),),INDEX($D$178:$BW$241,$C226,F$91))=0,"",HYPERLINK(TEXT("#"&amp;INDEX($D$178:$BW$241,$C226,F$91),),INDEX($D$178:$BW$241,$C226,F$91)))</f>
        <v>A126037158X</v>
      </c>
      <c r="P64" s="19" t="str" cm="1">
        <f t="array" ref="P64">IF(HYPERLINK(TEXT("#"&amp;INDEX($D$178:$BW$241,$C226,G$91),),INDEX($D$178:$BW$241,$C226,G$91))=0,"",HYPERLINK(TEXT("#"&amp;INDEX($D$178:$BW$241,$C226,G$91),),INDEX($D$178:$BW$241,$C226,G$91)))</f>
        <v>A126034566F</v>
      </c>
      <c r="Q64" s="19" t="str" cm="1">
        <f t="array" ref="Q64">IF(HYPERLINK(TEXT("#"&amp;INDEX($D$178:$BW$241,$C226,H$91),),INDEX($D$178:$BW$241,$C226,H$91))=0,"",HYPERLINK(TEXT("#"&amp;INDEX($D$178:$BW$241,$C226,H$91),),INDEX($D$178:$BW$241,$C226,H$91)))</f>
        <v>A126033270A</v>
      </c>
      <c r="R64" s="19" t="str" cm="1">
        <f t="array" ref="R64">IF(HYPERLINK(TEXT("#"&amp;INDEX($D$178:$BW$241,$C226,I$91),),INDEX($D$178:$BW$241,$C226,I$91))=0,"",HYPERLINK(TEXT("#"&amp;INDEX($D$178:$BW$241,$C226,I$91),),INDEX($D$178:$BW$241,$C226,I$91)))</f>
        <v>A126035214V</v>
      </c>
      <c r="S64" s="19" t="str" cm="1">
        <f t="array" ref="S64">IF(HYPERLINK(TEXT("#"&amp;INDEX($D$178:$BW$241,$C226,J$91),),INDEX($D$178:$BW$241,$C226,J$91))=0,"",HYPERLINK(TEXT("#"&amp;INDEX($D$178:$BW$241,$C226,J$91),),INDEX($D$178:$BW$241,$C226,J$91)))</f>
        <v>A126032622A</v>
      </c>
      <c r="T64" s="54"/>
      <c r="U64" s="54"/>
      <c r="V64" s="54"/>
      <c r="W64" s="54"/>
    </row>
    <row r="65" spans="1:23">
      <c r="A65" s="51"/>
      <c r="B65" s="57" t="s">
        <v>11647</v>
      </c>
      <c r="C65" s="54" cm="1">
        <f t="array" ref="C65">INDEX($D$104:$BW$167,$C153,C$91)</f>
        <v>25.09</v>
      </c>
      <c r="D65" s="54" cm="1">
        <f t="array" ref="D65">INDEX($D$104:$BW$167,$C153,D$91)</f>
        <v>2.3570000000000002</v>
      </c>
      <c r="E65" s="54" cm="1">
        <f t="array" ref="E65">INDEX($D$104:$BW$167,$C153,E$91)</f>
        <v>7.2080000000000002</v>
      </c>
      <c r="F65" s="54" cm="1">
        <f t="array" ref="F65">INDEX($D$104:$BW$167,$C153,F$91)</f>
        <v>34.655999999999999</v>
      </c>
      <c r="G65" s="54" cm="1">
        <f t="array" ref="G65">INDEX($D$104:$BW$167,$C153,G$91)</f>
        <v>7.2329999999999997</v>
      </c>
      <c r="H65" s="54" cm="1">
        <f t="array" ref="H65">INDEX($D$104:$BW$167,$C153,H$91)</f>
        <v>13.186999999999999</v>
      </c>
      <c r="I65" s="54" cm="1">
        <f t="array" ref="I65">INDEX($D$104:$BW$167,$C153,I$91)</f>
        <v>20.420000000000002</v>
      </c>
      <c r="J65" s="54" cm="1">
        <f t="array" ref="J65">INDEX($D$104:$BW$167,$C153,J$91)</f>
        <v>55.076000000000001</v>
      </c>
      <c r="K65" s="54"/>
      <c r="L65" s="19" t="str" cm="1">
        <f t="array" ref="L65">IF(HYPERLINK(TEXT("#"&amp;INDEX($D$178:$BW$241,$C227,C$91),),INDEX($D$178:$BW$241,$C227,C$91))=0,"",HYPERLINK(TEXT("#"&amp;INDEX($D$178:$BW$241,$C227,C$91),),INDEX($D$178:$BW$241,$C227,C$91)))</f>
        <v>A126035826J</v>
      </c>
      <c r="M65" s="19" t="str" cm="1">
        <f t="array" ref="M65">IF(HYPERLINK(TEXT("#"&amp;INDEX($D$178:$BW$241,$C227,D$91),),INDEX($D$178:$BW$241,$C227,D$91))=0,"",HYPERLINK(TEXT("#"&amp;INDEX($D$178:$BW$241,$C227,D$91),),INDEX($D$178:$BW$241,$C227,D$91)))</f>
        <v>A126033882R</v>
      </c>
      <c r="N65" s="19" t="str" cm="1">
        <f t="array" ref="N65">IF(HYPERLINK(TEXT("#"&amp;INDEX($D$178:$BW$241,$C227,E$91),),INDEX($D$178:$BW$241,$C227,E$91))=0,"",HYPERLINK(TEXT("#"&amp;INDEX($D$178:$BW$241,$C227,E$91),),INDEX($D$178:$BW$241,$C227,E$91)))</f>
        <v>A126036474J</v>
      </c>
      <c r="O65" s="19" t="str" cm="1">
        <f t="array" ref="O65">IF(HYPERLINK(TEXT("#"&amp;INDEX($D$178:$BW$241,$C227,F$91),),INDEX($D$178:$BW$241,$C227,F$91))=0,"",HYPERLINK(TEXT("#"&amp;INDEX($D$178:$BW$241,$C227,F$91),),INDEX($D$178:$BW$241,$C227,F$91)))</f>
        <v>A126037122W</v>
      </c>
      <c r="P65" s="19" t="str" cm="1">
        <f t="array" ref="P65">IF(HYPERLINK(TEXT("#"&amp;INDEX($D$178:$BW$241,$C227,G$91),),INDEX($D$178:$BW$241,$C227,G$91))=0,"",HYPERLINK(TEXT("#"&amp;INDEX($D$178:$BW$241,$C227,G$91),),INDEX($D$178:$BW$241,$C227,G$91)))</f>
        <v>A126034530C</v>
      </c>
      <c r="Q65" s="19" t="str" cm="1">
        <f t="array" ref="Q65">IF(HYPERLINK(TEXT("#"&amp;INDEX($D$178:$BW$241,$C227,H$91),),INDEX($D$178:$BW$241,$C227,H$91))=0,"",HYPERLINK(TEXT("#"&amp;INDEX($D$178:$BW$241,$C227,H$91),),INDEX($D$178:$BW$241,$C227,H$91)))</f>
        <v>A126033234T</v>
      </c>
      <c r="R65" s="19" t="str" cm="1">
        <f t="array" ref="R65">IF(HYPERLINK(TEXT("#"&amp;INDEX($D$178:$BW$241,$C227,I$91),),INDEX($D$178:$BW$241,$C227,I$91))=0,"",HYPERLINK(TEXT("#"&amp;INDEX($D$178:$BW$241,$C227,I$91),),INDEX($D$178:$BW$241,$C227,I$91)))</f>
        <v>A126035178W</v>
      </c>
      <c r="S65" s="19" t="str" cm="1">
        <f t="array" ref="S65">IF(HYPERLINK(TEXT("#"&amp;INDEX($D$178:$BW$241,$C227,J$91),),INDEX($D$178:$BW$241,$C227,J$91))=0,"",HYPERLINK(TEXT("#"&amp;INDEX($D$178:$BW$241,$C227,J$91),),INDEX($D$178:$BW$241,$C227,J$91)))</f>
        <v>A126032586C</v>
      </c>
      <c r="T65" s="54"/>
      <c r="U65" s="54"/>
      <c r="V65" s="54"/>
      <c r="W65" s="54"/>
    </row>
    <row r="66" spans="1:23">
      <c r="A66" s="51"/>
      <c r="B66" s="57" t="s">
        <v>11648</v>
      </c>
      <c r="C66" s="54" cm="1">
        <f t="array" ref="C66">INDEX($D$104:$BW$167,$C154,C$91)</f>
        <v>98.549000000000007</v>
      </c>
      <c r="D66" s="54" cm="1">
        <f t="array" ref="D66">INDEX($D$104:$BW$167,$C154,D$91)</f>
        <v>18.507000000000001</v>
      </c>
      <c r="E66" s="54" t="s">
        <v>11649</v>
      </c>
      <c r="F66" s="54" cm="1">
        <f t="array" ref="F66">INDEX($D$104:$BW$167,$C154,F$91)</f>
        <v>117.056</v>
      </c>
      <c r="G66" s="54" cm="1">
        <f t="array" ref="G66">INDEX($D$104:$BW$167,$C154,G$91)</f>
        <v>51.783000000000001</v>
      </c>
      <c r="H66" s="54" t="s">
        <v>11649</v>
      </c>
      <c r="I66" s="54" cm="1">
        <f t="array" ref="I66">INDEX($D$104:$BW$167,$C154,I$91)</f>
        <v>51.783000000000001</v>
      </c>
      <c r="J66" s="54" cm="1">
        <f t="array" ref="J66">INDEX($D$104:$BW$167,$C154,J$91)</f>
        <v>168.839</v>
      </c>
      <c r="K66" s="54"/>
      <c r="L66" s="19" t="str" cm="1">
        <f t="array" ref="L66">IF(HYPERLINK(TEXT("#"&amp;INDEX($D$178:$BW$241,$C228,C$91),),INDEX($D$178:$BW$241,$C228,C$91))=0,"",HYPERLINK(TEXT("#"&amp;INDEX($D$178:$BW$241,$C228,C$91),),INDEX($D$178:$BW$241,$C228,C$91)))</f>
        <v>A126035830X</v>
      </c>
      <c r="M66" s="19" t="str" cm="1">
        <f t="array" ref="M66">IF(HYPERLINK(TEXT("#"&amp;INDEX($D$178:$BW$241,$C228,D$91),),INDEX($D$178:$BW$241,$C228,D$91))=0,"",HYPERLINK(TEXT("#"&amp;INDEX($D$178:$BW$241,$C228,D$91),),INDEX($D$178:$BW$241,$C228,D$91)))</f>
        <v>A126033886X</v>
      </c>
      <c r="N66" s="54" t="s">
        <v>11649</v>
      </c>
      <c r="O66" s="19" t="str" cm="1">
        <f t="array" ref="O66">IF(HYPERLINK(TEXT("#"&amp;INDEX($D$178:$BW$241,$C228,F$91),),INDEX($D$178:$BW$241,$C228,F$91))=0,"",HYPERLINK(TEXT("#"&amp;INDEX($D$178:$BW$241,$C228,F$91),),INDEX($D$178:$BW$241,$C228,F$91)))</f>
        <v>A126037126F</v>
      </c>
      <c r="P66" s="19" t="str" cm="1">
        <f t="array" ref="P66">IF(HYPERLINK(TEXT("#"&amp;INDEX($D$178:$BW$241,$C228,G$91),),INDEX($D$178:$BW$241,$C228,G$91))=0,"",HYPERLINK(TEXT("#"&amp;INDEX($D$178:$BW$241,$C228,G$91),),INDEX($D$178:$BW$241,$C228,G$91)))</f>
        <v>A126034534L</v>
      </c>
      <c r="Q66" s="54" t="s">
        <v>11649</v>
      </c>
      <c r="R66" s="19" t="str" cm="1">
        <f t="array" ref="R66">IF(HYPERLINK(TEXT("#"&amp;INDEX($D$178:$BW$241,$C228,I$91),),INDEX($D$178:$BW$241,$C228,I$91))=0,"",HYPERLINK(TEXT("#"&amp;INDEX($D$178:$BW$241,$C228,I$91),),INDEX($D$178:$BW$241,$C228,I$91)))</f>
        <v>A126035182L</v>
      </c>
      <c r="S66" s="19" t="str" cm="1">
        <f t="array" ref="S66">IF(HYPERLINK(TEXT("#"&amp;INDEX($D$178:$BW$241,$C228,J$91),),INDEX($D$178:$BW$241,$C228,J$91))=0,"",HYPERLINK(TEXT("#"&amp;INDEX($D$178:$BW$241,$C228,J$91),),INDEX($D$178:$BW$241,$C228,J$91)))</f>
        <v>A126032590V</v>
      </c>
      <c r="T66" s="54"/>
      <c r="U66" s="54"/>
      <c r="V66" s="54"/>
      <c r="W66" s="54"/>
    </row>
    <row r="67" spans="1:23">
      <c r="A67" s="51"/>
      <c r="B67" s="57" t="s">
        <v>11650</v>
      </c>
      <c r="C67" s="54" cm="1">
        <f t="array" ref="C67">INDEX($D$104:$BW$167,$C155,C$91)</f>
        <v>51.779000000000003</v>
      </c>
      <c r="D67" s="54" cm="1">
        <f t="array" ref="D67">INDEX($D$104:$BW$167,$C155,D$91)</f>
        <v>3.6960000000000002</v>
      </c>
      <c r="E67" s="54" t="s">
        <v>11649</v>
      </c>
      <c r="F67" s="54" cm="1">
        <f t="array" ref="F67">INDEX($D$104:$BW$167,$C155,F$91)</f>
        <v>55.475000000000001</v>
      </c>
      <c r="G67" s="54" cm="1">
        <f t="array" ref="G67">INDEX($D$104:$BW$167,$C155,G$91)</f>
        <v>26.428000000000001</v>
      </c>
      <c r="H67" s="54" t="s">
        <v>11649</v>
      </c>
      <c r="I67" s="54" cm="1">
        <f t="array" ref="I67">INDEX($D$104:$BW$167,$C155,I$91)</f>
        <v>26.428000000000001</v>
      </c>
      <c r="J67" s="54" cm="1">
        <f t="array" ref="J67">INDEX($D$104:$BW$167,$C155,J$91)</f>
        <v>81.903000000000006</v>
      </c>
      <c r="K67" s="54"/>
      <c r="L67" s="19" t="str" cm="1">
        <f t="array" ref="L67">IF(HYPERLINK(TEXT("#"&amp;INDEX($D$178:$BW$241,$C229,C$91),),INDEX($D$178:$BW$241,$C229,C$91))=0,"",HYPERLINK(TEXT("#"&amp;INDEX($D$178:$BW$241,$C229,C$91),),INDEX($D$178:$BW$241,$C229,C$91)))</f>
        <v>A126035846T</v>
      </c>
      <c r="M67" s="19" t="str" cm="1">
        <f t="array" ref="M67">IF(HYPERLINK(TEXT("#"&amp;INDEX($D$178:$BW$241,$C229,D$91),),INDEX($D$178:$BW$241,$C229,D$91))=0,"",HYPERLINK(TEXT("#"&amp;INDEX($D$178:$BW$241,$C229,D$91),),INDEX($D$178:$BW$241,$C229,D$91)))</f>
        <v>A126033902L</v>
      </c>
      <c r="N67" s="54" t="s">
        <v>11649</v>
      </c>
      <c r="O67" s="19" t="str" cm="1">
        <f t="array" ref="O67">IF(HYPERLINK(TEXT("#"&amp;INDEX($D$178:$BW$241,$C229,F$91),),INDEX($D$178:$BW$241,$C229,F$91))=0,"",HYPERLINK(TEXT("#"&amp;INDEX($D$178:$BW$241,$C229,F$91),),INDEX($D$178:$BW$241,$C229,F$91)))</f>
        <v>A126037142F</v>
      </c>
      <c r="P67" s="19" t="str" cm="1">
        <f t="array" ref="P67">IF(HYPERLINK(TEXT("#"&amp;INDEX($D$178:$BW$241,$C229,G$91),),INDEX($D$178:$BW$241,$C229,G$91))=0,"",HYPERLINK(TEXT("#"&amp;INDEX($D$178:$BW$241,$C229,G$91),),INDEX($D$178:$BW$241,$C229,G$91)))</f>
        <v>A126034550L</v>
      </c>
      <c r="Q67" s="54" t="s">
        <v>11649</v>
      </c>
      <c r="R67" s="19" t="str" cm="1">
        <f t="array" ref="R67">IF(HYPERLINK(TEXT("#"&amp;INDEX($D$178:$BW$241,$C229,I$91),),INDEX($D$178:$BW$241,$C229,I$91))=0,"",HYPERLINK(TEXT("#"&amp;INDEX($D$178:$BW$241,$C229,I$91),),INDEX($D$178:$BW$241,$C229,I$91)))</f>
        <v>A126035198F</v>
      </c>
      <c r="S67" s="19" t="str" cm="1">
        <f t="array" ref="S67">IF(HYPERLINK(TEXT("#"&amp;INDEX($D$178:$BW$241,$C229,J$91),),INDEX($D$178:$BW$241,$C229,J$91))=0,"",HYPERLINK(TEXT("#"&amp;INDEX($D$178:$BW$241,$C229,J$91),),INDEX($D$178:$BW$241,$C229,J$91)))</f>
        <v>A126032606A</v>
      </c>
      <c r="T67" s="54"/>
      <c r="U67" s="54"/>
      <c r="V67" s="54"/>
      <c r="W67" s="54"/>
    </row>
    <row r="68" spans="1:23">
      <c r="A68" s="51"/>
      <c r="B68" s="53" t="s">
        <v>11651</v>
      </c>
      <c r="C68" s="54" cm="1">
        <f t="array" ref="C68">INDEX($D$104:$BW$167,$C156,C$91)</f>
        <v>24.010999999999999</v>
      </c>
      <c r="D68" s="54" cm="1">
        <f t="array" ref="D68">INDEX($D$104:$BW$167,$C156,D$91)</f>
        <v>3.375</v>
      </c>
      <c r="E68" s="54" cm="1">
        <f t="array" ref="E68">INDEX($D$104:$BW$167,$C156,E$91)</f>
        <v>1.665</v>
      </c>
      <c r="F68" s="54" cm="1">
        <f t="array" ref="F68">INDEX($D$104:$BW$167,$C156,F$91)</f>
        <v>29.050999999999998</v>
      </c>
      <c r="G68" s="54" cm="1">
        <f t="array" ref="G68">INDEX($D$104:$BW$167,$C156,G$91)</f>
        <v>27.861999999999998</v>
      </c>
      <c r="H68" s="54" cm="1">
        <f t="array" ref="H68">INDEX($D$104:$BW$167,$C156,H$91)</f>
        <v>1.4690000000000001</v>
      </c>
      <c r="I68" s="54" cm="1">
        <f t="array" ref="I68">INDEX($D$104:$BW$167,$C156,I$91)</f>
        <v>29.331</v>
      </c>
      <c r="J68" s="54" cm="1">
        <f t="array" ref="J68">INDEX($D$104:$BW$167,$C156,J$91)</f>
        <v>58.381999999999998</v>
      </c>
      <c r="K68" s="54"/>
      <c r="L68" s="19" t="str" cm="1">
        <f t="array" ref="L68">IF(HYPERLINK(TEXT("#"&amp;INDEX($D$178:$BW$241,$C230,C$91),),INDEX($D$178:$BW$241,$C230,C$91))=0,"",HYPERLINK(TEXT("#"&amp;INDEX($D$178:$BW$241,$C230,C$91),),INDEX($D$178:$BW$241,$C230,C$91)))</f>
        <v>A126035814X</v>
      </c>
      <c r="M68" s="19" t="str" cm="1">
        <f t="array" ref="M68">IF(HYPERLINK(TEXT("#"&amp;INDEX($D$178:$BW$241,$C230,D$91),),INDEX($D$178:$BW$241,$C230,D$91))=0,"",HYPERLINK(TEXT("#"&amp;INDEX($D$178:$BW$241,$C230,D$91),),INDEX($D$178:$BW$241,$C230,D$91)))</f>
        <v>A126033870F</v>
      </c>
      <c r="N68" s="19" t="str" cm="1">
        <f t="array" ref="N68">IF(HYPERLINK(TEXT("#"&amp;INDEX($D$178:$BW$241,$C230,E$91),),INDEX($D$178:$BW$241,$C230,E$91))=0,"",HYPERLINK(TEXT("#"&amp;INDEX($D$178:$BW$241,$C230,E$91),),INDEX($D$178:$BW$241,$C230,E$91)))</f>
        <v>A126036462X</v>
      </c>
      <c r="O68" s="19" t="str" cm="1">
        <f t="array" ref="O68">IF(HYPERLINK(TEXT("#"&amp;INDEX($D$178:$BW$241,$C230,F$91),),INDEX($D$178:$BW$241,$C230,F$91))=0,"",HYPERLINK(TEXT("#"&amp;INDEX($D$178:$BW$241,$C230,F$91),),INDEX($D$178:$BW$241,$C230,F$91)))</f>
        <v>A126037110L</v>
      </c>
      <c r="P68" s="19" t="str" cm="1">
        <f t="array" ref="P68">IF(HYPERLINK(TEXT("#"&amp;INDEX($D$178:$BW$241,$C230,G$91),),INDEX($D$178:$BW$241,$C230,G$91))=0,"",HYPERLINK(TEXT("#"&amp;INDEX($D$178:$BW$241,$C230,G$91),),INDEX($D$178:$BW$241,$C230,G$91)))</f>
        <v>A126034518L</v>
      </c>
      <c r="Q68" s="19" t="str" cm="1">
        <f t="array" ref="Q68">IF(HYPERLINK(TEXT("#"&amp;INDEX($D$178:$BW$241,$C230,H$91),),INDEX($D$178:$BW$241,$C230,H$91))=0,"",HYPERLINK(TEXT("#"&amp;INDEX($D$178:$BW$241,$C230,H$91),),INDEX($D$178:$BW$241,$C230,H$91)))</f>
        <v>A126033222J</v>
      </c>
      <c r="R68" s="19" t="str" cm="1">
        <f t="array" ref="R68">IF(HYPERLINK(TEXT("#"&amp;INDEX($D$178:$BW$241,$C230,I$91),),INDEX($D$178:$BW$241,$C230,I$91))=0,"",HYPERLINK(TEXT("#"&amp;INDEX($D$178:$BW$241,$C230,I$91),),INDEX($D$178:$BW$241,$C230,I$91)))</f>
        <v>A126035166L</v>
      </c>
      <c r="S68" s="19" t="str" cm="1">
        <f t="array" ref="S68">IF(HYPERLINK(TEXT("#"&amp;INDEX($D$178:$BW$241,$C230,J$91),),INDEX($D$178:$BW$241,$C230,J$91))=0,"",HYPERLINK(TEXT("#"&amp;INDEX($D$178:$BW$241,$C230,J$91),),INDEX($D$178:$BW$241,$C230,J$91)))</f>
        <v>A126032574V</v>
      </c>
      <c r="T68" s="54"/>
      <c r="U68" s="54"/>
      <c r="V68" s="54"/>
      <c r="W68" s="54"/>
    </row>
    <row r="69" spans="1:23">
      <c r="A69" s="51"/>
      <c r="B69" s="57" t="s">
        <v>11652</v>
      </c>
      <c r="C69" s="54" cm="1">
        <f t="array" ref="C69">INDEX($D$104:$BW$167,$C157,C$91)</f>
        <v>0</v>
      </c>
      <c r="D69" s="54" cm="1">
        <f t="array" ref="D69">INDEX($D$104:$BW$167,$C157,D$91)</f>
        <v>0</v>
      </c>
      <c r="E69" s="54" cm="1">
        <f t="array" ref="E69">INDEX($D$104:$BW$167,$C157,E$91)</f>
        <v>1.665</v>
      </c>
      <c r="F69" s="54" cm="1">
        <f t="array" ref="F69">INDEX($D$104:$BW$167,$C157,F$91)</f>
        <v>1.665</v>
      </c>
      <c r="G69" s="54" cm="1">
        <f t="array" ref="G69">INDEX($D$104:$BW$167,$C157,G$91)</f>
        <v>0.873</v>
      </c>
      <c r="H69" s="54" cm="1">
        <f t="array" ref="H69">INDEX($D$104:$BW$167,$C157,H$91)</f>
        <v>1.4690000000000001</v>
      </c>
      <c r="I69" s="54" cm="1">
        <f t="array" ref="I69">INDEX($D$104:$BW$167,$C157,I$91)</f>
        <v>2.3420000000000001</v>
      </c>
      <c r="J69" s="54" cm="1">
        <f t="array" ref="J69">INDEX($D$104:$BW$167,$C157,J$91)</f>
        <v>4.0069999999999997</v>
      </c>
      <c r="K69" s="54"/>
      <c r="L69" s="19" t="str" cm="1">
        <f t="array" ref="L69">IF(HYPERLINK(TEXT("#"&amp;INDEX($D$178:$BW$241,$C231,C$91),),INDEX($D$178:$BW$241,$C231,C$91))=0,"",HYPERLINK(TEXT("#"&amp;INDEX($D$178:$BW$241,$C231,C$91),),INDEX($D$178:$BW$241,$C231,C$91)))</f>
        <v>A126035866A</v>
      </c>
      <c r="M69" s="19" t="str" cm="1">
        <f t="array" ref="M69">IF(HYPERLINK(TEXT("#"&amp;INDEX($D$178:$BW$241,$C231,D$91),),INDEX($D$178:$BW$241,$C231,D$91))=0,"",HYPERLINK(TEXT("#"&amp;INDEX($D$178:$BW$241,$C231,D$91),),INDEX($D$178:$BW$241,$C231,D$91)))</f>
        <v>A126033922W</v>
      </c>
      <c r="N69" s="19" t="str" cm="1">
        <f t="array" ref="N69">IF(HYPERLINK(TEXT("#"&amp;INDEX($D$178:$BW$241,$C231,E$91),),INDEX($D$178:$BW$241,$C231,E$91))=0,"",HYPERLINK(TEXT("#"&amp;INDEX($D$178:$BW$241,$C231,E$91),),INDEX($D$178:$BW$241,$C231,E$91)))</f>
        <v>A126036514R</v>
      </c>
      <c r="O69" s="19" t="str" cm="1">
        <f t="array" ref="O69">IF(HYPERLINK(TEXT("#"&amp;INDEX($D$178:$BW$241,$C231,F$91),),INDEX($D$178:$BW$241,$C231,F$91))=0,"",HYPERLINK(TEXT("#"&amp;INDEX($D$178:$BW$241,$C231,F$91),),INDEX($D$178:$BW$241,$C231,F$91)))</f>
        <v>A126037162R</v>
      </c>
      <c r="P69" s="19" t="str" cm="1">
        <f t="array" ref="P69">IF(HYPERLINK(TEXT("#"&amp;INDEX($D$178:$BW$241,$C231,G$91),),INDEX($D$178:$BW$241,$C231,G$91))=0,"",HYPERLINK(TEXT("#"&amp;INDEX($D$178:$BW$241,$C231,G$91),),INDEX($D$178:$BW$241,$C231,G$91)))</f>
        <v>A126034570W</v>
      </c>
      <c r="Q69" s="19" t="str" cm="1">
        <f t="array" ref="Q69">IF(HYPERLINK(TEXT("#"&amp;INDEX($D$178:$BW$241,$C231,H$91),),INDEX($D$178:$BW$241,$C231,H$91))=0,"",HYPERLINK(TEXT("#"&amp;INDEX($D$178:$BW$241,$C231,H$91),),INDEX($D$178:$BW$241,$C231,H$91)))</f>
        <v>A126033274K</v>
      </c>
      <c r="R69" s="19" t="str" cm="1">
        <f t="array" ref="R69">IF(HYPERLINK(TEXT("#"&amp;INDEX($D$178:$BW$241,$C231,I$91),),INDEX($D$178:$BW$241,$C231,I$91))=0,"",HYPERLINK(TEXT("#"&amp;INDEX($D$178:$BW$241,$C231,I$91),),INDEX($D$178:$BW$241,$C231,I$91)))</f>
        <v>A126035218C</v>
      </c>
      <c r="S69" s="19" t="str" cm="1">
        <f t="array" ref="S69">IF(HYPERLINK(TEXT("#"&amp;INDEX($D$178:$BW$241,$C231,J$91),),INDEX($D$178:$BW$241,$C231,J$91))=0,"",HYPERLINK(TEXT("#"&amp;INDEX($D$178:$BW$241,$C231,J$91),),INDEX($D$178:$BW$241,$C231,J$91)))</f>
        <v>A126032626K</v>
      </c>
      <c r="T69" s="54"/>
      <c r="U69" s="54"/>
      <c r="V69" s="54"/>
      <c r="W69" s="54"/>
    </row>
    <row r="70" spans="1:23">
      <c r="A70" s="51"/>
      <c r="B70" s="57" t="s">
        <v>11653</v>
      </c>
      <c r="C70" s="54" cm="1">
        <f t="array" ref="C70">INDEX($D$104:$BW$167,$C158,C$91)</f>
        <v>24.010999999999999</v>
      </c>
      <c r="D70" s="54" cm="1">
        <f t="array" ref="D70">INDEX($D$104:$BW$167,$C158,D$91)</f>
        <v>3.375</v>
      </c>
      <c r="E70" s="54" t="s">
        <v>11649</v>
      </c>
      <c r="F70" s="54" cm="1">
        <f t="array" ref="F70">INDEX($D$104:$BW$167,$C158,F$91)</f>
        <v>27.387</v>
      </c>
      <c r="G70" s="54" cm="1">
        <f t="array" ref="G70">INDEX($D$104:$BW$167,$C158,G$91)</f>
        <v>26.989000000000001</v>
      </c>
      <c r="H70" s="54" t="s">
        <v>11649</v>
      </c>
      <c r="I70" s="54" cm="1">
        <f t="array" ref="I70">INDEX($D$104:$BW$167,$C158,I$91)</f>
        <v>26.989000000000001</v>
      </c>
      <c r="J70" s="54" cm="1">
        <f t="array" ref="J70">INDEX($D$104:$BW$167,$C158,J$91)</f>
        <v>54.375</v>
      </c>
      <c r="K70" s="54"/>
      <c r="L70" s="19" t="str" cm="1">
        <f t="array" ref="L70">IF(HYPERLINK(TEXT("#"&amp;INDEX($D$178:$BW$241,$C232,C$91),),INDEX($D$178:$BW$241,$C232,C$91))=0,"",HYPERLINK(TEXT("#"&amp;INDEX($D$178:$BW$241,$C232,C$91),),INDEX($D$178:$BW$241,$C232,C$91)))</f>
        <v>A126035850J</v>
      </c>
      <c r="M70" s="19" t="str" cm="1">
        <f t="array" ref="M70">IF(HYPERLINK(TEXT("#"&amp;INDEX($D$178:$BW$241,$C232,D$91),),INDEX($D$178:$BW$241,$C232,D$91))=0,"",HYPERLINK(TEXT("#"&amp;INDEX($D$178:$BW$241,$C232,D$91),),INDEX($D$178:$BW$241,$C232,D$91)))</f>
        <v>A126033906W</v>
      </c>
      <c r="N70" s="54" t="s">
        <v>11649</v>
      </c>
      <c r="O70" s="19" t="str" cm="1">
        <f t="array" ref="O70">IF(HYPERLINK(TEXT("#"&amp;INDEX($D$178:$BW$241,$C232,F$91),),INDEX($D$178:$BW$241,$C232,F$91))=0,"",HYPERLINK(TEXT("#"&amp;INDEX($D$178:$BW$241,$C232,F$91),),INDEX($D$178:$BW$241,$C232,F$91)))</f>
        <v>A126037146R</v>
      </c>
      <c r="P70" s="19" t="str" cm="1">
        <f t="array" ref="P70">IF(HYPERLINK(TEXT("#"&amp;INDEX($D$178:$BW$241,$C232,G$91),),INDEX($D$178:$BW$241,$C232,G$91))=0,"",HYPERLINK(TEXT("#"&amp;INDEX($D$178:$BW$241,$C232,G$91),),INDEX($D$178:$BW$241,$C232,G$91)))</f>
        <v>A126034554W</v>
      </c>
      <c r="Q70" s="54" t="s">
        <v>11649</v>
      </c>
      <c r="R70" s="19" t="str" cm="1">
        <f t="array" ref="R70">IF(HYPERLINK(TEXT("#"&amp;INDEX($D$178:$BW$241,$C232,I$91),),INDEX($D$178:$BW$241,$C232,I$91))=0,"",HYPERLINK(TEXT("#"&amp;INDEX($D$178:$BW$241,$C232,I$91),),INDEX($D$178:$BW$241,$C232,I$91)))</f>
        <v>A126035202K</v>
      </c>
      <c r="S70" s="19" t="str" cm="1">
        <f t="array" ref="S70">IF(HYPERLINK(TEXT("#"&amp;INDEX($D$178:$BW$241,$C232,J$91),),INDEX($D$178:$BW$241,$C232,J$91))=0,"",HYPERLINK(TEXT("#"&amp;INDEX($D$178:$BW$241,$C232,J$91),),INDEX($D$178:$BW$241,$C232,J$91)))</f>
        <v>A126032610T</v>
      </c>
      <c r="T70" s="54"/>
      <c r="U70" s="54"/>
      <c r="V70" s="54"/>
      <c r="W70" s="54"/>
    </row>
    <row r="71" spans="1:23">
      <c r="A71" s="55" t="s">
        <v>11654</v>
      </c>
      <c r="B71" s="58"/>
      <c r="C71" s="54"/>
      <c r="D71" s="54"/>
      <c r="E71" s="54"/>
      <c r="F71" s="54"/>
      <c r="G71" s="54"/>
      <c r="H71" s="54"/>
      <c r="I71" s="54"/>
      <c r="J71" s="54"/>
      <c r="K71" s="54"/>
      <c r="L71" s="19"/>
      <c r="M71" s="19"/>
      <c r="N71" s="19"/>
      <c r="O71" s="19"/>
      <c r="P71" s="19"/>
      <c r="Q71" s="19"/>
      <c r="R71" s="19"/>
      <c r="S71" s="19"/>
      <c r="T71" s="54"/>
      <c r="U71" s="54"/>
      <c r="V71" s="54"/>
      <c r="W71" s="54"/>
    </row>
    <row r="72" spans="1:23">
      <c r="A72" s="51"/>
      <c r="B72" s="53" t="s">
        <v>11655</v>
      </c>
      <c r="C72" s="54" cm="1">
        <f t="array" ref="C72">INDEX($D$104:$BW$167,$C160,C$91)</f>
        <v>139.154</v>
      </c>
      <c r="D72" s="54" cm="1">
        <f t="array" ref="D72">INDEX($D$104:$BW$167,$C160,D$91)</f>
        <v>24.858000000000001</v>
      </c>
      <c r="E72" s="54" cm="1">
        <f t="array" ref="E72">INDEX($D$104:$BW$167,$C160,E$91)</f>
        <v>8.8729999999999993</v>
      </c>
      <c r="F72" s="54" cm="1">
        <f t="array" ref="F72">INDEX($D$104:$BW$167,$C160,F$91)</f>
        <v>172.88499999999999</v>
      </c>
      <c r="G72" s="54" cm="1">
        <f t="array" ref="G72">INDEX($D$104:$BW$167,$C160,G$91)</f>
        <v>88.39</v>
      </c>
      <c r="H72" s="54" cm="1">
        <f t="array" ref="H72">INDEX($D$104:$BW$167,$C160,H$91)</f>
        <v>14.189</v>
      </c>
      <c r="I72" s="54" cm="1">
        <f t="array" ref="I72">INDEX($D$104:$BW$167,$C160,I$91)</f>
        <v>102.57899999999999</v>
      </c>
      <c r="J72" s="54" cm="1">
        <f t="array" ref="J72">INDEX($D$104:$BW$167,$C160,J$91)</f>
        <v>275.464</v>
      </c>
      <c r="K72" s="54"/>
      <c r="L72" s="19" t="str" cm="1">
        <f t="array" ref="L72">IF(HYPERLINK(TEXT("#"&amp;INDEX($D$178:$BW$241,$C234,C$91),),INDEX($D$178:$BW$241,$C234,C$91))=0,"",HYPERLINK(TEXT("#"&amp;INDEX($D$178:$BW$241,$C234,C$91),),INDEX($D$178:$BW$241,$C234,C$91)))</f>
        <v>A126035870T</v>
      </c>
      <c r="M72" s="19" t="str" cm="1">
        <f t="array" ref="M72">IF(HYPERLINK(TEXT("#"&amp;INDEX($D$178:$BW$241,$C234,D$91),),INDEX($D$178:$BW$241,$C234,D$91))=0,"",HYPERLINK(TEXT("#"&amp;INDEX($D$178:$BW$241,$C234,D$91),),INDEX($D$178:$BW$241,$C234,D$91)))</f>
        <v>A126033926F</v>
      </c>
      <c r="N72" s="19" t="str" cm="1">
        <f t="array" ref="N72">IF(HYPERLINK(TEXT("#"&amp;INDEX($D$178:$BW$241,$C234,E$91),),INDEX($D$178:$BW$241,$C234,E$91))=0,"",HYPERLINK(TEXT("#"&amp;INDEX($D$178:$BW$241,$C234,E$91),),INDEX($D$178:$BW$241,$C234,E$91)))</f>
        <v>A126036518X</v>
      </c>
      <c r="O72" s="19" t="str" cm="1">
        <f t="array" ref="O72">IF(HYPERLINK(TEXT("#"&amp;INDEX($D$178:$BW$241,$C234,F$91),),INDEX($D$178:$BW$241,$C234,F$91))=0,"",HYPERLINK(TEXT("#"&amp;INDEX($D$178:$BW$241,$C234,F$91),),INDEX($D$178:$BW$241,$C234,F$91)))</f>
        <v>A126037166X</v>
      </c>
      <c r="P72" s="19" t="str" cm="1">
        <f t="array" ref="P72">IF(HYPERLINK(TEXT("#"&amp;INDEX($D$178:$BW$241,$C234,G$91),),INDEX($D$178:$BW$241,$C234,G$91))=0,"",HYPERLINK(TEXT("#"&amp;INDEX($D$178:$BW$241,$C234,G$91),),INDEX($D$178:$BW$241,$C234,G$91)))</f>
        <v>A126034574F</v>
      </c>
      <c r="Q72" s="19" t="str" cm="1">
        <f t="array" ref="Q72">IF(HYPERLINK(TEXT("#"&amp;INDEX($D$178:$BW$241,$C234,H$91),),INDEX($D$178:$BW$241,$C234,H$91))=0,"",HYPERLINK(TEXT("#"&amp;INDEX($D$178:$BW$241,$C234,H$91),),INDEX($D$178:$BW$241,$C234,H$91)))</f>
        <v>A126033278V</v>
      </c>
      <c r="R72" s="19" t="str" cm="1">
        <f t="array" ref="R72">IF(HYPERLINK(TEXT("#"&amp;INDEX($D$178:$BW$241,$C234,I$91),),INDEX($D$178:$BW$241,$C234,I$91))=0,"",HYPERLINK(TEXT("#"&amp;INDEX($D$178:$BW$241,$C234,I$91),),INDEX($D$178:$BW$241,$C234,I$91)))</f>
        <v>A126035222V</v>
      </c>
      <c r="S72" s="19" t="str" cm="1">
        <f t="array" ref="S72">IF(HYPERLINK(TEXT("#"&amp;INDEX($D$178:$BW$241,$C234,J$91),),INDEX($D$178:$BW$241,$C234,J$91))=0,"",HYPERLINK(TEXT("#"&amp;INDEX($D$178:$BW$241,$C234,J$91),),INDEX($D$178:$BW$241,$C234,J$91)))</f>
        <v>A126032630A</v>
      </c>
      <c r="T72" s="54"/>
      <c r="U72" s="54"/>
      <c r="V72" s="54"/>
      <c r="W72" s="54"/>
    </row>
    <row r="73" spans="1:23">
      <c r="A73" s="51"/>
      <c r="B73" s="57" t="s">
        <v>11656</v>
      </c>
      <c r="C73" s="54" cm="1">
        <f t="array" ref="C73">INDEX($D$104:$BW$167,$C161,C$91)</f>
        <v>27.181000000000001</v>
      </c>
      <c r="D73" s="54" cm="1">
        <f t="array" ref="D73">INDEX($D$104:$BW$167,$C161,D$91)</f>
        <v>5.3150000000000004</v>
      </c>
      <c r="E73" s="54" cm="1">
        <f t="array" ref="E73">INDEX($D$104:$BW$167,$C161,E$91)</f>
        <v>4.0960000000000001</v>
      </c>
      <c r="F73" s="54" cm="1">
        <f t="array" ref="F73">INDEX($D$104:$BW$167,$C161,F$91)</f>
        <v>36.593000000000004</v>
      </c>
      <c r="G73" s="54" cm="1">
        <f t="array" ref="G73">INDEX($D$104:$BW$167,$C161,G$91)</f>
        <v>27.959</v>
      </c>
      <c r="H73" s="54" cm="1">
        <f t="array" ref="H73">INDEX($D$104:$BW$167,$C161,H$91)</f>
        <v>8.4160000000000004</v>
      </c>
      <c r="I73" s="54" cm="1">
        <f t="array" ref="I73">INDEX($D$104:$BW$167,$C161,I$91)</f>
        <v>36.375</v>
      </c>
      <c r="J73" s="54" cm="1">
        <f t="array" ref="J73">INDEX($D$104:$BW$167,$C161,J$91)</f>
        <v>72.968000000000004</v>
      </c>
      <c r="K73" s="54"/>
      <c r="L73" s="19" t="str" cm="1">
        <f t="array" ref="L73">IF(HYPERLINK(TEXT("#"&amp;INDEX($D$178:$BW$241,$C235,C$91),),INDEX($D$178:$BW$241,$C235,C$91))=0,"",HYPERLINK(TEXT("#"&amp;INDEX($D$178:$BW$241,$C235,C$91),),INDEX($D$178:$BW$241,$C235,C$91)))</f>
        <v>A126035818J</v>
      </c>
      <c r="M73" s="19" t="str" cm="1">
        <f t="array" ref="M73">IF(HYPERLINK(TEXT("#"&amp;INDEX($D$178:$BW$241,$C235,D$91),),INDEX($D$178:$BW$241,$C235,D$91))=0,"",HYPERLINK(TEXT("#"&amp;INDEX($D$178:$BW$241,$C235,D$91),),INDEX($D$178:$BW$241,$C235,D$91)))</f>
        <v>A126033874R</v>
      </c>
      <c r="N73" s="19" t="str" cm="1">
        <f t="array" ref="N73">IF(HYPERLINK(TEXT("#"&amp;INDEX($D$178:$BW$241,$C235,E$91),),INDEX($D$178:$BW$241,$C235,E$91))=0,"",HYPERLINK(TEXT("#"&amp;INDEX($D$178:$BW$241,$C235,E$91),),INDEX($D$178:$BW$241,$C235,E$91)))</f>
        <v>A126036466J</v>
      </c>
      <c r="O73" s="19" t="str" cm="1">
        <f t="array" ref="O73">IF(HYPERLINK(TEXT("#"&amp;INDEX($D$178:$BW$241,$C235,F$91),),INDEX($D$178:$BW$241,$C235,F$91))=0,"",HYPERLINK(TEXT("#"&amp;INDEX($D$178:$BW$241,$C235,F$91),),INDEX($D$178:$BW$241,$C235,F$91)))</f>
        <v>A126037114W</v>
      </c>
      <c r="P73" s="19" t="str" cm="1">
        <f t="array" ref="P73">IF(HYPERLINK(TEXT("#"&amp;INDEX($D$178:$BW$241,$C235,G$91),),INDEX($D$178:$BW$241,$C235,G$91))=0,"",HYPERLINK(TEXT("#"&amp;INDEX($D$178:$BW$241,$C235,G$91),),INDEX($D$178:$BW$241,$C235,G$91)))</f>
        <v>A126034522C</v>
      </c>
      <c r="Q73" s="19" t="str" cm="1">
        <f t="array" ref="Q73">IF(HYPERLINK(TEXT("#"&amp;INDEX($D$178:$BW$241,$C235,H$91),),INDEX($D$178:$BW$241,$C235,H$91))=0,"",HYPERLINK(TEXT("#"&amp;INDEX($D$178:$BW$241,$C235,H$91),),INDEX($D$178:$BW$241,$C235,H$91)))</f>
        <v>A126033226T</v>
      </c>
      <c r="R73" s="19" t="str" cm="1">
        <f t="array" ref="R73">IF(HYPERLINK(TEXT("#"&amp;INDEX($D$178:$BW$241,$C235,I$91),),INDEX($D$178:$BW$241,$C235,I$91))=0,"",HYPERLINK(TEXT("#"&amp;INDEX($D$178:$BW$241,$C235,I$91),),INDEX($D$178:$BW$241,$C235,I$91)))</f>
        <v>A126035170C</v>
      </c>
      <c r="S73" s="19" t="str" cm="1">
        <f t="array" ref="S73">IF(HYPERLINK(TEXT("#"&amp;INDEX($D$178:$BW$241,$C235,J$91),),INDEX($D$178:$BW$241,$C235,J$91))=0,"",HYPERLINK(TEXT("#"&amp;INDEX($D$178:$BW$241,$C235,J$91),),INDEX($D$178:$BW$241,$C235,J$91)))</f>
        <v>A126032578C</v>
      </c>
      <c r="T73" s="54"/>
      <c r="U73" s="54"/>
      <c r="V73" s="54"/>
      <c r="W73" s="54"/>
    </row>
    <row r="74" spans="1:23">
      <c r="A74" s="51"/>
      <c r="B74" s="57" t="s">
        <v>11657</v>
      </c>
      <c r="C74" s="54" cm="1">
        <f t="array" ref="C74">INDEX($D$104:$BW$167,$C162,C$91)</f>
        <v>36.526000000000003</v>
      </c>
      <c r="D74" s="54" cm="1">
        <f t="array" ref="D74">INDEX($D$104:$BW$167,$C162,D$91)</f>
        <v>9.9149999999999991</v>
      </c>
      <c r="E74" s="54" cm="1">
        <f t="array" ref="E74">INDEX($D$104:$BW$167,$C162,E$91)</f>
        <v>3.4319999999999999</v>
      </c>
      <c r="F74" s="54" cm="1">
        <f t="array" ref="F74">INDEX($D$104:$BW$167,$C162,F$91)</f>
        <v>49.872999999999998</v>
      </c>
      <c r="G74" s="54" cm="1">
        <f t="array" ref="G74">INDEX($D$104:$BW$167,$C162,G$91)</f>
        <v>31.846</v>
      </c>
      <c r="H74" s="54" cm="1">
        <f t="array" ref="H74">INDEX($D$104:$BW$167,$C162,H$91)</f>
        <v>3.4060000000000001</v>
      </c>
      <c r="I74" s="54" cm="1">
        <f t="array" ref="I74">INDEX($D$104:$BW$167,$C162,I$91)</f>
        <v>35.252000000000002</v>
      </c>
      <c r="J74" s="54" cm="1">
        <f t="array" ref="J74">INDEX($D$104:$BW$167,$C162,J$91)</f>
        <v>85.125</v>
      </c>
      <c r="K74" s="54"/>
      <c r="L74" s="19" t="str" cm="1">
        <f t="array" ref="L74">IF(HYPERLINK(TEXT("#"&amp;INDEX($D$178:$BW$241,$C236,C$91),),INDEX($D$178:$BW$241,$C236,C$91))=0,"",HYPERLINK(TEXT("#"&amp;INDEX($D$178:$BW$241,$C236,C$91),),INDEX($D$178:$BW$241,$C236,C$91)))</f>
        <v>A126035802R</v>
      </c>
      <c r="M74" s="19" t="str" cm="1">
        <f t="array" ref="M74">IF(HYPERLINK(TEXT("#"&amp;INDEX($D$178:$BW$241,$C236,D$91),),INDEX($D$178:$BW$241,$C236,D$91))=0,"",HYPERLINK(TEXT("#"&amp;INDEX($D$178:$BW$241,$C236,D$91),),INDEX($D$178:$BW$241,$C236,D$91)))</f>
        <v>A126033858R</v>
      </c>
      <c r="N74" s="19" t="str" cm="1">
        <f t="array" ref="N74">IF(HYPERLINK(TEXT("#"&amp;INDEX($D$178:$BW$241,$C236,E$91),),INDEX($D$178:$BW$241,$C236,E$91))=0,"",HYPERLINK(TEXT("#"&amp;INDEX($D$178:$BW$241,$C236,E$91),),INDEX($D$178:$BW$241,$C236,E$91)))</f>
        <v>A126036450R</v>
      </c>
      <c r="O74" s="19" t="str" cm="1">
        <f t="array" ref="O74">IF(HYPERLINK(TEXT("#"&amp;INDEX($D$178:$BW$241,$C236,F$91),),INDEX($D$178:$BW$241,$C236,F$91))=0,"",HYPERLINK(TEXT("#"&amp;INDEX($D$178:$BW$241,$C236,F$91),),INDEX($D$178:$BW$241,$C236,F$91)))</f>
        <v>A126037098J</v>
      </c>
      <c r="P74" s="19" t="str" cm="1">
        <f t="array" ref="P74">IF(HYPERLINK(TEXT("#"&amp;INDEX($D$178:$BW$241,$C236,G$91),),INDEX($D$178:$BW$241,$C236,G$91))=0,"",HYPERLINK(TEXT("#"&amp;INDEX($D$178:$BW$241,$C236,G$91),),INDEX($D$178:$BW$241,$C236,G$91)))</f>
        <v>A126034506C</v>
      </c>
      <c r="Q74" s="19" t="str" cm="1">
        <f t="array" ref="Q74">IF(HYPERLINK(TEXT("#"&amp;INDEX($D$178:$BW$241,$C236,H$91),),INDEX($D$178:$BW$241,$C236,H$91))=0,"",HYPERLINK(TEXT("#"&amp;INDEX($D$178:$BW$241,$C236,H$91),),INDEX($D$178:$BW$241,$C236,H$91)))</f>
        <v>A126033210X</v>
      </c>
      <c r="R74" s="19" t="str" cm="1">
        <f t="array" ref="R74">IF(HYPERLINK(TEXT("#"&amp;INDEX($D$178:$BW$241,$C236,I$91),),INDEX($D$178:$BW$241,$C236,I$91))=0,"",HYPERLINK(TEXT("#"&amp;INDEX($D$178:$BW$241,$C236,I$91),),INDEX($D$178:$BW$241,$C236,I$91)))</f>
        <v>A126035154C</v>
      </c>
      <c r="S74" s="19" t="str" cm="1">
        <f t="array" ref="S74">IF(HYPERLINK(TEXT("#"&amp;INDEX($D$178:$BW$241,$C236,J$91),),INDEX($D$178:$BW$241,$C236,J$91))=0,"",HYPERLINK(TEXT("#"&amp;INDEX($D$178:$BW$241,$C236,J$91),),INDEX($D$178:$BW$241,$C236,J$91)))</f>
        <v>A126032562K</v>
      </c>
      <c r="T74" s="54"/>
      <c r="U74" s="54"/>
      <c r="V74" s="54"/>
      <c r="W74" s="54"/>
    </row>
    <row r="75" spans="1:23">
      <c r="A75" s="51"/>
      <c r="B75" s="57" t="s">
        <v>11658</v>
      </c>
      <c r="C75" s="54" cm="1">
        <f t="array" ref="C75">INDEX($D$104:$BW$167,$C163,C$91)</f>
        <v>27.989000000000001</v>
      </c>
      <c r="D75" s="54" cm="1">
        <f t="array" ref="D75">INDEX($D$104:$BW$167,$C163,D$91)</f>
        <v>5.673</v>
      </c>
      <c r="E75" s="54" cm="1">
        <f t="array" ref="E75">INDEX($D$104:$BW$167,$C163,E$91)</f>
        <v>0.86799999999999999</v>
      </c>
      <c r="F75" s="54" cm="1">
        <f t="array" ref="F75">INDEX($D$104:$BW$167,$C163,F$91)</f>
        <v>34.53</v>
      </c>
      <c r="G75" s="54" cm="1">
        <f t="array" ref="G75">INDEX($D$104:$BW$167,$C163,G$91)</f>
        <v>11.135</v>
      </c>
      <c r="H75" s="54" cm="1">
        <f t="array" ref="H75">INDEX($D$104:$BW$167,$C163,H$91)</f>
        <v>1.8819999999999999</v>
      </c>
      <c r="I75" s="54" cm="1">
        <f t="array" ref="I75">INDEX($D$104:$BW$167,$C163,I$91)</f>
        <v>13.016999999999999</v>
      </c>
      <c r="J75" s="54" cm="1">
        <f t="array" ref="J75">INDEX($D$104:$BW$167,$C163,J$91)</f>
        <v>47.546999999999997</v>
      </c>
      <c r="K75" s="54"/>
      <c r="L75" s="19" t="str" cm="1">
        <f t="array" ref="L75">IF(HYPERLINK(TEXT("#"&amp;INDEX($D$178:$BW$241,$C237,C$91),),INDEX($D$178:$BW$241,$C237,C$91))=0,"",HYPERLINK(TEXT("#"&amp;INDEX($D$178:$BW$241,$C237,C$91),),INDEX($D$178:$BW$241,$C237,C$91)))</f>
        <v>A126035806X</v>
      </c>
      <c r="M75" s="19" t="str" cm="1">
        <f t="array" ref="M75">IF(HYPERLINK(TEXT("#"&amp;INDEX($D$178:$BW$241,$C237,D$91),),INDEX($D$178:$BW$241,$C237,D$91))=0,"",HYPERLINK(TEXT("#"&amp;INDEX($D$178:$BW$241,$C237,D$91),),INDEX($D$178:$BW$241,$C237,D$91)))</f>
        <v>A126033862F</v>
      </c>
      <c r="N75" s="19" t="str" cm="1">
        <f t="array" ref="N75">IF(HYPERLINK(TEXT("#"&amp;INDEX($D$178:$BW$241,$C237,E$91),),INDEX($D$178:$BW$241,$C237,E$91))=0,"",HYPERLINK(TEXT("#"&amp;INDEX($D$178:$BW$241,$C237,E$91),),INDEX($D$178:$BW$241,$C237,E$91)))</f>
        <v>A126036454X</v>
      </c>
      <c r="O75" s="19" t="str" cm="1">
        <f t="array" ref="O75">IF(HYPERLINK(TEXT("#"&amp;INDEX($D$178:$BW$241,$C237,F$91),),INDEX($D$178:$BW$241,$C237,F$91))=0,"",HYPERLINK(TEXT("#"&amp;INDEX($D$178:$BW$241,$C237,F$91),),INDEX($D$178:$BW$241,$C237,F$91)))</f>
        <v>A126037102L</v>
      </c>
      <c r="P75" s="19" t="str" cm="1">
        <f t="array" ref="P75">IF(HYPERLINK(TEXT("#"&amp;INDEX($D$178:$BW$241,$C237,G$91),),INDEX($D$178:$BW$241,$C237,G$91))=0,"",HYPERLINK(TEXT("#"&amp;INDEX($D$178:$BW$241,$C237,G$91),),INDEX($D$178:$BW$241,$C237,G$91)))</f>
        <v>A126034510V</v>
      </c>
      <c r="Q75" s="19" t="str" cm="1">
        <f t="array" ref="Q75">IF(HYPERLINK(TEXT("#"&amp;INDEX($D$178:$BW$241,$C237,H$91),),INDEX($D$178:$BW$241,$C237,H$91))=0,"",HYPERLINK(TEXT("#"&amp;INDEX($D$178:$BW$241,$C237,H$91),),INDEX($D$178:$BW$241,$C237,H$91)))</f>
        <v>A126033214J</v>
      </c>
      <c r="R75" s="19" t="str" cm="1">
        <f t="array" ref="R75">IF(HYPERLINK(TEXT("#"&amp;INDEX($D$178:$BW$241,$C237,I$91),),INDEX($D$178:$BW$241,$C237,I$91))=0,"",HYPERLINK(TEXT("#"&amp;INDEX($D$178:$BW$241,$C237,I$91),),INDEX($D$178:$BW$241,$C237,I$91)))</f>
        <v>A126035158L</v>
      </c>
      <c r="S75" s="19" t="str" cm="1">
        <f t="array" ref="S75">IF(HYPERLINK(TEXT("#"&amp;INDEX($D$178:$BW$241,$C237,J$91),),INDEX($D$178:$BW$241,$C237,J$91))=0,"",HYPERLINK(TEXT("#"&amp;INDEX($D$178:$BW$241,$C237,J$91),),INDEX($D$178:$BW$241,$C237,J$91)))</f>
        <v>A126032566V</v>
      </c>
      <c r="T75" s="54"/>
      <c r="U75" s="54"/>
      <c r="V75" s="54"/>
      <c r="W75" s="54"/>
    </row>
    <row r="76" spans="1:23">
      <c r="A76" s="51"/>
      <c r="B76" s="57" t="s">
        <v>11659</v>
      </c>
      <c r="C76" s="54" cm="1">
        <f t="array" ref="C76">INDEX($D$104:$BW$167,$C164,C$91)</f>
        <v>47.457999999999998</v>
      </c>
      <c r="D76" s="54" cm="1">
        <f t="array" ref="D76">INDEX($D$104:$BW$167,$C164,D$91)</f>
        <v>3.9550000000000001</v>
      </c>
      <c r="E76" s="54" cm="1">
        <f t="array" ref="E76">INDEX($D$104:$BW$167,$C164,E$91)</f>
        <v>0.47599999999999998</v>
      </c>
      <c r="F76" s="54" cm="1">
        <f t="array" ref="F76">INDEX($D$104:$BW$167,$C164,F$91)</f>
        <v>51.889000000000003</v>
      </c>
      <c r="G76" s="54" cm="1">
        <f t="array" ref="G76">INDEX($D$104:$BW$167,$C164,G$91)</f>
        <v>17.45</v>
      </c>
      <c r="H76" s="54" cm="1">
        <f t="array" ref="H76">INDEX($D$104:$BW$167,$C164,H$91)</f>
        <v>0.48499999999999999</v>
      </c>
      <c r="I76" s="54" cm="1">
        <f t="array" ref="I76">INDEX($D$104:$BW$167,$C164,I$91)</f>
        <v>17.934999999999999</v>
      </c>
      <c r="J76" s="54" cm="1">
        <f t="array" ref="J76">INDEX($D$104:$BW$167,$C164,J$91)</f>
        <v>69.822999999999993</v>
      </c>
      <c r="K76" s="54"/>
      <c r="L76" s="19" t="str" cm="1">
        <f t="array" ref="L76">IF(HYPERLINK(TEXT("#"&amp;INDEX($D$178:$BW$241,$C238,C$91),),INDEX($D$178:$BW$241,$C238,C$91))=0,"",HYPERLINK(TEXT("#"&amp;INDEX($D$178:$BW$241,$C238,C$91),),INDEX($D$178:$BW$241,$C238,C$91)))</f>
        <v>A126035834J</v>
      </c>
      <c r="M76" s="19" t="str" cm="1">
        <f t="array" ref="M76">IF(HYPERLINK(TEXT("#"&amp;INDEX($D$178:$BW$241,$C238,D$91),),INDEX($D$178:$BW$241,$C238,D$91))=0,"",HYPERLINK(TEXT("#"&amp;INDEX($D$178:$BW$241,$C238,D$91),),INDEX($D$178:$BW$241,$C238,D$91)))</f>
        <v>A126033890R</v>
      </c>
      <c r="N76" s="19" t="str" cm="1">
        <f t="array" ref="N76">IF(HYPERLINK(TEXT("#"&amp;INDEX($D$178:$BW$241,$C238,E$91),),INDEX($D$178:$BW$241,$C238,E$91))=0,"",HYPERLINK(TEXT("#"&amp;INDEX($D$178:$BW$241,$C238,E$91),),INDEX($D$178:$BW$241,$C238,E$91)))</f>
        <v>A126036482J</v>
      </c>
      <c r="O76" s="19" t="str" cm="1">
        <f t="array" ref="O76">IF(HYPERLINK(TEXT("#"&amp;INDEX($D$178:$BW$241,$C238,F$91),),INDEX($D$178:$BW$241,$C238,F$91))=0,"",HYPERLINK(TEXT("#"&amp;INDEX($D$178:$BW$241,$C238,F$91),),INDEX($D$178:$BW$241,$C238,F$91)))</f>
        <v>A126037130W</v>
      </c>
      <c r="P76" s="19" t="str" cm="1">
        <f t="array" ref="P76">IF(HYPERLINK(TEXT("#"&amp;INDEX($D$178:$BW$241,$C238,G$91),),INDEX($D$178:$BW$241,$C238,G$91))=0,"",HYPERLINK(TEXT("#"&amp;INDEX($D$178:$BW$241,$C238,G$91),),INDEX($D$178:$BW$241,$C238,G$91)))</f>
        <v>A126034538W</v>
      </c>
      <c r="Q76" s="19" t="str" cm="1">
        <f t="array" ref="Q76">IF(HYPERLINK(TEXT("#"&amp;INDEX($D$178:$BW$241,$C238,H$91),),INDEX($D$178:$BW$241,$C238,H$91))=0,"",HYPERLINK(TEXT("#"&amp;INDEX($D$178:$BW$241,$C238,H$91),),INDEX($D$178:$BW$241,$C238,H$91)))</f>
        <v>A126033242T</v>
      </c>
      <c r="R76" s="19" t="str" cm="1">
        <f t="array" ref="R76">IF(HYPERLINK(TEXT("#"&amp;INDEX($D$178:$BW$241,$C238,I$91),),INDEX($D$178:$BW$241,$C238,I$91))=0,"",HYPERLINK(TEXT("#"&amp;INDEX($D$178:$BW$241,$C238,I$91),),INDEX($D$178:$BW$241,$C238,I$91)))</f>
        <v>A126035186W</v>
      </c>
      <c r="S76" s="19" t="str" cm="1">
        <f t="array" ref="S76">IF(HYPERLINK(TEXT("#"&amp;INDEX($D$178:$BW$241,$C238,J$91),),INDEX($D$178:$BW$241,$C238,J$91))=0,"",HYPERLINK(TEXT("#"&amp;INDEX($D$178:$BW$241,$C238,J$91),),INDEX($D$178:$BW$241,$C238,J$91)))</f>
        <v>A126032594C</v>
      </c>
      <c r="T76" s="54"/>
      <c r="U76" s="54"/>
      <c r="V76" s="54"/>
      <c r="W76" s="54"/>
    </row>
    <row r="77" spans="1:23">
      <c r="A77" s="51"/>
      <c r="B77" s="53" t="s">
        <v>11660</v>
      </c>
      <c r="C77" s="54" cm="1">
        <f t="array" ref="C77">INDEX($D$104:$BW$167,$C165,C$91)</f>
        <v>28.574000000000002</v>
      </c>
      <c r="D77" s="54" cm="1">
        <f t="array" ref="D77">INDEX($D$104:$BW$167,$C165,D$91)</f>
        <v>1.9470000000000001</v>
      </c>
      <c r="E77" s="54" cm="1">
        <f t="array" ref="E77">INDEX($D$104:$BW$167,$C165,E$91)</f>
        <v>0</v>
      </c>
      <c r="F77" s="54" cm="1">
        <f t="array" ref="F77">INDEX($D$104:$BW$167,$C165,F$91)</f>
        <v>30.521999999999998</v>
      </c>
      <c r="G77" s="54" cm="1">
        <f t="array" ref="G77">INDEX($D$104:$BW$167,$C165,G$91)</f>
        <v>11.775</v>
      </c>
      <c r="H77" s="54" cm="1">
        <f t="array" ref="H77">INDEX($D$104:$BW$167,$C165,H$91)</f>
        <v>0.46700000000000003</v>
      </c>
      <c r="I77" s="54" cm="1">
        <f t="array" ref="I77">INDEX($D$104:$BW$167,$C165,I$91)</f>
        <v>12.242000000000001</v>
      </c>
      <c r="J77" s="54" cm="1">
        <f t="array" ref="J77">INDEX($D$104:$BW$167,$C165,J$91)</f>
        <v>42.762999999999998</v>
      </c>
      <c r="K77" s="54"/>
      <c r="L77" s="19" t="str" cm="1">
        <f t="array" ref="L77">IF(HYPERLINK(TEXT("#"&amp;INDEX($D$178:$BW$241,$C239,C$91),),INDEX($D$178:$BW$241,$C239,C$91))=0,"",HYPERLINK(TEXT("#"&amp;INDEX($D$178:$BW$241,$C239,C$91),),INDEX($D$178:$BW$241,$C239,C$91)))</f>
        <v>A126035810R</v>
      </c>
      <c r="M77" s="19" t="str" cm="1">
        <f t="array" ref="M77">IF(HYPERLINK(TEXT("#"&amp;INDEX($D$178:$BW$241,$C239,D$91),),INDEX($D$178:$BW$241,$C239,D$91))=0,"",HYPERLINK(TEXT("#"&amp;INDEX($D$178:$BW$241,$C239,D$91),),INDEX($D$178:$BW$241,$C239,D$91)))</f>
        <v>A126033866R</v>
      </c>
      <c r="N77" s="19" t="str" cm="1">
        <f t="array" ref="N77">IF(HYPERLINK(TEXT("#"&amp;INDEX($D$178:$BW$241,$C239,E$91),),INDEX($D$178:$BW$241,$C239,E$91))=0,"",HYPERLINK(TEXT("#"&amp;INDEX($D$178:$BW$241,$C239,E$91),),INDEX($D$178:$BW$241,$C239,E$91)))</f>
        <v>A126036458J</v>
      </c>
      <c r="O77" s="19" t="str" cm="1">
        <f t="array" ref="O77">IF(HYPERLINK(TEXT("#"&amp;INDEX($D$178:$BW$241,$C239,F$91),),INDEX($D$178:$BW$241,$C239,F$91))=0,"",HYPERLINK(TEXT("#"&amp;INDEX($D$178:$BW$241,$C239,F$91),),INDEX($D$178:$BW$241,$C239,F$91)))</f>
        <v>A126037106W</v>
      </c>
      <c r="P77" s="19" t="str" cm="1">
        <f t="array" ref="P77">IF(HYPERLINK(TEXT("#"&amp;INDEX($D$178:$BW$241,$C239,G$91),),INDEX($D$178:$BW$241,$C239,G$91))=0,"",HYPERLINK(TEXT("#"&amp;INDEX($D$178:$BW$241,$C239,G$91),),INDEX($D$178:$BW$241,$C239,G$91)))</f>
        <v>A126034514C</v>
      </c>
      <c r="Q77" s="19" t="str" cm="1">
        <f t="array" ref="Q77">IF(HYPERLINK(TEXT("#"&amp;INDEX($D$178:$BW$241,$C239,H$91),),INDEX($D$178:$BW$241,$C239,H$91))=0,"",HYPERLINK(TEXT("#"&amp;INDEX($D$178:$BW$241,$C239,H$91),),INDEX($D$178:$BW$241,$C239,H$91)))</f>
        <v>A126033218T</v>
      </c>
      <c r="R77" s="19" t="str" cm="1">
        <f t="array" ref="R77">IF(HYPERLINK(TEXT("#"&amp;INDEX($D$178:$BW$241,$C239,I$91),),INDEX($D$178:$BW$241,$C239,I$91))=0,"",HYPERLINK(TEXT("#"&amp;INDEX($D$178:$BW$241,$C239,I$91),),INDEX($D$178:$BW$241,$C239,I$91)))</f>
        <v>A126035162C</v>
      </c>
      <c r="S77" s="19" t="str" cm="1">
        <f t="array" ref="S77">IF(HYPERLINK(TEXT("#"&amp;INDEX($D$178:$BW$241,$C239,J$91),),INDEX($D$178:$BW$241,$C239,J$91))=0,"",HYPERLINK(TEXT("#"&amp;INDEX($D$178:$BW$241,$C239,J$91),),INDEX($D$178:$BW$241,$C239,J$91)))</f>
        <v>A126032570K</v>
      </c>
      <c r="T77" s="54"/>
      <c r="U77" s="54"/>
      <c r="V77" s="54"/>
      <c r="W77" s="54"/>
    </row>
    <row r="78" spans="1:23">
      <c r="A78" s="51"/>
      <c r="B78" s="53" t="s">
        <v>11661</v>
      </c>
      <c r="C78" s="54" cm="1">
        <f t="array" ref="C78">INDEX($D$104:$BW$167,$C166,C$91)</f>
        <v>31.702000000000002</v>
      </c>
      <c r="D78" s="54" cm="1">
        <f t="array" ref="D78">INDEX($D$104:$BW$167,$C166,D$91)</f>
        <v>1.1299999999999999</v>
      </c>
      <c r="E78" s="54" cm="1">
        <f t="array" ref="E78">INDEX($D$104:$BW$167,$C166,E$91)</f>
        <v>0</v>
      </c>
      <c r="F78" s="54" cm="1">
        <f t="array" ref="F78">INDEX($D$104:$BW$167,$C166,F$91)</f>
        <v>32.832000000000001</v>
      </c>
      <c r="G78" s="54" cm="1">
        <f t="array" ref="G78">INDEX($D$104:$BW$167,$C166,G$91)</f>
        <v>13.141</v>
      </c>
      <c r="H78" s="54" cm="1">
        <f t="array" ref="H78">INDEX($D$104:$BW$167,$C166,H$91)</f>
        <v>0</v>
      </c>
      <c r="I78" s="54" cm="1">
        <f t="array" ref="I78">INDEX($D$104:$BW$167,$C166,I$91)</f>
        <v>13.141</v>
      </c>
      <c r="J78" s="54" cm="1">
        <f t="array" ref="J78">INDEX($D$104:$BW$167,$C166,J$91)</f>
        <v>45.972000000000001</v>
      </c>
      <c r="K78" s="54"/>
      <c r="L78" s="19" t="str" cm="1">
        <f t="array" ref="L78">IF(HYPERLINK(TEXT("#"&amp;INDEX($D$178:$BW$241,$C240,C$91),),INDEX($D$178:$BW$241,$C240,C$91))=0,"",HYPERLINK(TEXT("#"&amp;INDEX($D$178:$BW$241,$C240,C$91),),INDEX($D$178:$BW$241,$C240,C$91)))</f>
        <v>A126035838T</v>
      </c>
      <c r="M78" s="19" t="str" cm="1">
        <f t="array" ref="M78">IF(HYPERLINK(TEXT("#"&amp;INDEX($D$178:$BW$241,$C240,D$91),),INDEX($D$178:$BW$241,$C240,D$91))=0,"",HYPERLINK(TEXT("#"&amp;INDEX($D$178:$BW$241,$C240,D$91),),INDEX($D$178:$BW$241,$C240,D$91)))</f>
        <v>A126033894X</v>
      </c>
      <c r="N78" s="19" t="str" cm="1">
        <f t="array" ref="N78">IF(HYPERLINK(TEXT("#"&amp;INDEX($D$178:$BW$241,$C240,E$91),),INDEX($D$178:$BW$241,$C240,E$91))=0,"",HYPERLINK(TEXT("#"&amp;INDEX($D$178:$BW$241,$C240,E$91),),INDEX($D$178:$BW$241,$C240,E$91)))</f>
        <v>A126036486T</v>
      </c>
      <c r="O78" s="19" t="str" cm="1">
        <f t="array" ref="O78">IF(HYPERLINK(TEXT("#"&amp;INDEX($D$178:$BW$241,$C240,F$91),),INDEX($D$178:$BW$241,$C240,F$91))=0,"",HYPERLINK(TEXT("#"&amp;INDEX($D$178:$BW$241,$C240,F$91),),INDEX($D$178:$BW$241,$C240,F$91)))</f>
        <v>A126037134F</v>
      </c>
      <c r="P78" s="19" t="str" cm="1">
        <f t="array" ref="P78">IF(HYPERLINK(TEXT("#"&amp;INDEX($D$178:$BW$241,$C240,G$91),),INDEX($D$178:$BW$241,$C240,G$91))=0,"",HYPERLINK(TEXT("#"&amp;INDEX($D$178:$BW$241,$C240,G$91),),INDEX($D$178:$BW$241,$C240,G$91)))</f>
        <v>A126034542L</v>
      </c>
      <c r="Q78" s="19" t="str" cm="1">
        <f t="array" ref="Q78">IF(HYPERLINK(TEXT("#"&amp;INDEX($D$178:$BW$241,$C240,H$91),),INDEX($D$178:$BW$241,$C240,H$91))=0,"",HYPERLINK(TEXT("#"&amp;INDEX($D$178:$BW$241,$C240,H$91),),INDEX($D$178:$BW$241,$C240,H$91)))</f>
        <v>A126033246A</v>
      </c>
      <c r="R78" s="19" t="str" cm="1">
        <f t="array" ref="R78">IF(HYPERLINK(TEXT("#"&amp;INDEX($D$178:$BW$241,$C240,I$91),),INDEX($D$178:$BW$241,$C240,I$91))=0,"",HYPERLINK(TEXT("#"&amp;INDEX($D$178:$BW$241,$C240,I$91),),INDEX($D$178:$BW$241,$C240,I$91)))</f>
        <v>A126035190L</v>
      </c>
      <c r="S78" s="19" t="str" cm="1">
        <f t="array" ref="S78">IF(HYPERLINK(TEXT("#"&amp;INDEX($D$178:$BW$241,$C240,J$91),),INDEX($D$178:$BW$241,$C240,J$91))=0,"",HYPERLINK(TEXT("#"&amp;INDEX($D$178:$BW$241,$C240,J$91),),INDEX($D$178:$BW$241,$C240,J$91)))</f>
        <v>A126032598L</v>
      </c>
      <c r="T78" s="54"/>
      <c r="U78" s="54"/>
      <c r="V78" s="54"/>
      <c r="W78" s="54"/>
    </row>
    <row r="79" spans="1:23">
      <c r="A79" s="55" t="s">
        <v>11636</v>
      </c>
      <c r="B79" s="59"/>
      <c r="C79" s="60" cm="1">
        <f t="array" ref="C79">INDEX($D$104:$BW$167,$C167,C$91)</f>
        <v>199.43</v>
      </c>
      <c r="D79" s="60" cm="1">
        <f t="array" ref="D79">INDEX($D$104:$BW$167,$C167,D$91)</f>
        <v>27.934999999999999</v>
      </c>
      <c r="E79" s="60" cm="1">
        <f t="array" ref="E79">INDEX($D$104:$BW$167,$C167,E$91)</f>
        <v>8.8729999999999993</v>
      </c>
      <c r="F79" s="60" cm="1">
        <f t="array" ref="F79">INDEX($D$104:$BW$167,$C167,F$91)</f>
        <v>236.238</v>
      </c>
      <c r="G79" s="60" cm="1">
        <f t="array" ref="G79">INDEX($D$104:$BW$167,$C167,G$91)</f>
        <v>113.30500000000001</v>
      </c>
      <c r="H79" s="60" cm="1">
        <f t="array" ref="H79">INDEX($D$104:$BW$167,$C167,H$91)</f>
        <v>14.656000000000001</v>
      </c>
      <c r="I79" s="60" cm="1">
        <f t="array" ref="I79">INDEX($D$104:$BW$167,$C167,I$91)</f>
        <v>127.962</v>
      </c>
      <c r="J79" s="60" cm="1">
        <f t="array" ref="J79">INDEX($D$104:$BW$167,$C167,J$91)</f>
        <v>364.19900000000001</v>
      </c>
      <c r="K79" s="54"/>
      <c r="L79" s="19" t="str" cm="1">
        <f t="array" ref="L79">IF(HYPERLINK(TEXT("#"&amp;INDEX($D$178:$BW$241,$C241,C$91),),INDEX($D$178:$BW$241,$C241,C$91))=0,"",HYPERLINK(TEXT("#"&amp;INDEX($D$178:$BW$241,$C241,C$91),),INDEX($D$178:$BW$241,$C241,C$91)))</f>
        <v>A126035842J</v>
      </c>
      <c r="M79" s="19" t="str" cm="1">
        <f t="array" ref="M79">IF(HYPERLINK(TEXT("#"&amp;INDEX($D$178:$BW$241,$C241,D$91),),INDEX($D$178:$BW$241,$C241,D$91))=0,"",HYPERLINK(TEXT("#"&amp;INDEX($D$178:$BW$241,$C241,D$91),),INDEX($D$178:$BW$241,$C241,D$91)))</f>
        <v>A126033898J</v>
      </c>
      <c r="N79" s="19" t="str" cm="1">
        <f t="array" ref="N79">IF(HYPERLINK(TEXT("#"&amp;INDEX($D$178:$BW$241,$C241,E$91),),INDEX($D$178:$BW$241,$C241,E$91))=0,"",HYPERLINK(TEXT("#"&amp;INDEX($D$178:$BW$241,$C241,E$91),),INDEX($D$178:$BW$241,$C241,E$91)))</f>
        <v>A126036490J</v>
      </c>
      <c r="O79" s="19" t="str" cm="1">
        <f t="array" ref="O79">IF(HYPERLINK(TEXT("#"&amp;INDEX($D$178:$BW$241,$C241,F$91),),INDEX($D$178:$BW$241,$C241,F$91))=0,"",HYPERLINK(TEXT("#"&amp;INDEX($D$178:$BW$241,$C241,F$91),),INDEX($D$178:$BW$241,$C241,F$91)))</f>
        <v>A126037138R</v>
      </c>
      <c r="P79" s="19" t="str" cm="1">
        <f t="array" ref="P79">IF(HYPERLINK(TEXT("#"&amp;INDEX($D$178:$BW$241,$C241,G$91),),INDEX($D$178:$BW$241,$C241,G$91))=0,"",HYPERLINK(TEXT("#"&amp;INDEX($D$178:$BW$241,$C241,G$91),),INDEX($D$178:$BW$241,$C241,G$91)))</f>
        <v>A126034546W</v>
      </c>
      <c r="Q79" s="19" t="str" cm="1">
        <f t="array" ref="Q79">IF(HYPERLINK(TEXT("#"&amp;INDEX($D$178:$BW$241,$C241,H$91),),INDEX($D$178:$BW$241,$C241,H$91))=0,"",HYPERLINK(TEXT("#"&amp;INDEX($D$178:$BW$241,$C241,H$91),),INDEX($D$178:$BW$241,$C241,H$91)))</f>
        <v>A126033250T</v>
      </c>
      <c r="R79" s="19" t="str" cm="1">
        <f t="array" ref="R79">IF(HYPERLINK(TEXT("#"&amp;INDEX($D$178:$BW$241,$C241,I$91),),INDEX($D$178:$BW$241,$C241,I$91))=0,"",HYPERLINK(TEXT("#"&amp;INDEX($D$178:$BW$241,$C241,I$91),),INDEX($D$178:$BW$241,$C241,I$91)))</f>
        <v>A126035194W</v>
      </c>
      <c r="S79" s="19" t="str" cm="1">
        <f t="array" ref="S79">IF(HYPERLINK(TEXT("#"&amp;INDEX($D$178:$BW$241,$C241,J$91),),INDEX($D$178:$BW$241,$C241,J$91))=0,"",HYPERLINK(TEXT("#"&amp;INDEX($D$178:$BW$241,$C241,J$91),),INDEX($D$178:$BW$241,$C241,J$91)))</f>
        <v>A126032602T</v>
      </c>
      <c r="T79" s="54"/>
      <c r="U79" s="54"/>
      <c r="V79" s="54"/>
      <c r="W79" s="54"/>
    </row>
    <row r="80" spans="1:23">
      <c r="A80" s="62"/>
      <c r="B80" s="63"/>
      <c r="C80" s="60"/>
      <c r="D80" s="60"/>
      <c r="E80" s="60"/>
      <c r="F80" s="60"/>
      <c r="G80" s="60"/>
      <c r="H80" s="60"/>
      <c r="I80" s="60"/>
      <c r="J80" s="60"/>
      <c r="K80" s="60"/>
      <c r="L80" s="54"/>
      <c r="M80" s="54"/>
      <c r="N80" s="54"/>
      <c r="O80" s="54"/>
      <c r="P80" s="54"/>
      <c r="Q80" s="54"/>
      <c r="R80" s="54"/>
      <c r="S80" s="54"/>
      <c r="T80" s="54"/>
      <c r="U80" s="54"/>
    </row>
    <row r="81" spans="1:25">
      <c r="A81" s="62"/>
      <c r="B81" s="63"/>
      <c r="C81" s="60"/>
      <c r="D81" s="60"/>
      <c r="E81" s="60"/>
      <c r="F81" s="60"/>
      <c r="G81" s="60"/>
      <c r="H81" s="60"/>
      <c r="I81" s="60"/>
      <c r="J81" s="60"/>
      <c r="K81" s="60"/>
      <c r="L81" s="54"/>
      <c r="M81" s="54"/>
      <c r="N81" s="54"/>
      <c r="O81" s="54"/>
      <c r="P81" s="54"/>
      <c r="Q81" s="54"/>
      <c r="R81" s="54"/>
      <c r="S81" s="54"/>
      <c r="T81" s="54"/>
      <c r="U81" s="54"/>
    </row>
    <row r="82" spans="1:25">
      <c r="A82" s="64" t="str">
        <f ca="1">Contents!B27</f>
        <v>© Commonwealth of Australia 2022</v>
      </c>
      <c r="B82" s="63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</row>
    <row r="83" spans="1:25">
      <c r="A83" s="64"/>
      <c r="B83" s="63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</row>
    <row r="84" spans="1:25" hidden="1">
      <c r="A84" s="65"/>
      <c r="B84" s="66" t="s">
        <v>11628</v>
      </c>
      <c r="C84" s="67">
        <v>1</v>
      </c>
      <c r="D84" s="68"/>
      <c r="E84" s="68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</row>
    <row r="85" spans="1:25" hidden="1">
      <c r="A85" s="65"/>
      <c r="B85" s="66" t="s">
        <v>11664</v>
      </c>
      <c r="C85" s="67">
        <f>C84+8</f>
        <v>9</v>
      </c>
      <c r="D85" s="68"/>
      <c r="E85" s="68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</row>
    <row r="86" spans="1:25" hidden="1">
      <c r="A86" s="65"/>
      <c r="B86" s="66" t="s">
        <v>11665</v>
      </c>
      <c r="C86" s="67">
        <f t="shared" ref="C86:C89" si="0">C85+8</f>
        <v>17</v>
      </c>
      <c r="D86" s="68"/>
      <c r="E86" s="68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</row>
    <row r="87" spans="1:25" hidden="1">
      <c r="A87" s="65"/>
      <c r="B87" s="66" t="s">
        <v>11666</v>
      </c>
      <c r="C87" s="67">
        <f t="shared" si="0"/>
        <v>25</v>
      </c>
      <c r="D87" s="68"/>
      <c r="E87" s="68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</row>
    <row r="88" spans="1:25" hidden="1">
      <c r="A88" s="65"/>
      <c r="B88" s="66" t="s">
        <v>11667</v>
      </c>
      <c r="C88" s="67">
        <f t="shared" si="0"/>
        <v>33</v>
      </c>
      <c r="D88" s="68"/>
      <c r="E88" s="68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</row>
    <row r="89" spans="1:25" hidden="1">
      <c r="A89" s="65"/>
      <c r="B89" s="66" t="s">
        <v>11668</v>
      </c>
      <c r="C89" s="67">
        <f t="shared" si="0"/>
        <v>41</v>
      </c>
      <c r="D89" s="68"/>
      <c r="E89" s="68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</row>
    <row r="90" spans="1:25" hidden="1">
      <c r="A90" s="65"/>
      <c r="B90" s="63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</row>
    <row r="91" spans="1:25" hidden="1">
      <c r="A91" s="65"/>
      <c r="B91" s="63"/>
      <c r="C91" s="67">
        <f>VLOOKUP(C10,B84:C89,2,FALSE)</f>
        <v>1</v>
      </c>
      <c r="D91" s="67">
        <f>C91+1</f>
        <v>2</v>
      </c>
      <c r="E91" s="67">
        <f>D91+1</f>
        <v>3</v>
      </c>
      <c r="F91" s="67">
        <f t="shared" ref="F91:J91" si="1">E91+1</f>
        <v>4</v>
      </c>
      <c r="G91" s="67">
        <f t="shared" si="1"/>
        <v>5</v>
      </c>
      <c r="H91" s="67">
        <f t="shared" si="1"/>
        <v>6</v>
      </c>
      <c r="I91" s="67">
        <f t="shared" si="1"/>
        <v>7</v>
      </c>
      <c r="J91" s="67">
        <f t="shared" si="1"/>
        <v>8</v>
      </c>
      <c r="K91" s="67"/>
      <c r="L91" s="67"/>
      <c r="M91" s="54"/>
      <c r="N91" s="54"/>
      <c r="O91" s="54"/>
      <c r="P91" s="54"/>
      <c r="Q91" s="54"/>
      <c r="R91" s="54"/>
      <c r="S91" s="54"/>
      <c r="T91" s="54"/>
      <c r="U91" s="54"/>
    </row>
    <row r="92" spans="1:25" hidden="1">
      <c r="A92" s="65"/>
      <c r="B92" s="63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</row>
    <row r="93" spans="1:25" hidden="1">
      <c r="A93" s="65"/>
      <c r="B93" s="63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</row>
    <row r="94" spans="1:25" hidden="1">
      <c r="A94" s="65"/>
      <c r="B94" s="63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</row>
    <row r="95" spans="1:25" hidden="1">
      <c r="A95" s="65"/>
      <c r="B95" s="63"/>
      <c r="C95" s="63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</row>
    <row r="96" spans="1:25" hidden="1">
      <c r="A96" s="65"/>
      <c r="B96" s="63"/>
      <c r="C96" s="63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</row>
    <row r="97" spans="1:103" hidden="1">
      <c r="A97" s="65"/>
      <c r="B97" s="63"/>
      <c r="C97" s="63"/>
      <c r="D97" s="67">
        <v>1</v>
      </c>
      <c r="E97" s="67">
        <v>2</v>
      </c>
      <c r="F97" s="67">
        <v>3</v>
      </c>
      <c r="G97" s="67">
        <v>4</v>
      </c>
      <c r="H97" s="67">
        <v>5</v>
      </c>
      <c r="I97" s="67">
        <v>6</v>
      </c>
      <c r="J97" s="67">
        <v>7</v>
      </c>
      <c r="K97" s="67">
        <v>8</v>
      </c>
      <c r="L97" s="67">
        <v>9</v>
      </c>
      <c r="M97" s="67">
        <v>10</v>
      </c>
      <c r="N97" s="67">
        <v>11</v>
      </c>
      <c r="O97" s="67">
        <v>12</v>
      </c>
      <c r="P97" s="67">
        <v>13</v>
      </c>
      <c r="Q97" s="67">
        <v>14</v>
      </c>
      <c r="R97" s="67">
        <v>15</v>
      </c>
      <c r="S97" s="67">
        <v>16</v>
      </c>
      <c r="T97" s="67">
        <v>17</v>
      </c>
      <c r="U97" s="67">
        <v>18</v>
      </c>
      <c r="V97" s="67">
        <v>19</v>
      </c>
      <c r="W97" s="67">
        <v>20</v>
      </c>
      <c r="X97" s="67">
        <v>21</v>
      </c>
      <c r="Y97" s="67">
        <v>22</v>
      </c>
      <c r="Z97" s="67">
        <v>23</v>
      </c>
      <c r="AA97" s="67">
        <v>24</v>
      </c>
      <c r="AB97" s="67">
        <v>25</v>
      </c>
      <c r="AC97" s="67">
        <v>26</v>
      </c>
      <c r="AD97" s="67">
        <v>27</v>
      </c>
      <c r="AE97" s="67">
        <v>28</v>
      </c>
      <c r="AF97" s="67">
        <v>29</v>
      </c>
      <c r="AG97" s="67">
        <v>30</v>
      </c>
      <c r="AH97" s="67">
        <v>31</v>
      </c>
      <c r="AI97" s="67">
        <v>32</v>
      </c>
      <c r="AJ97" s="67">
        <v>33</v>
      </c>
      <c r="AK97" s="67">
        <v>34</v>
      </c>
      <c r="AL97" s="67">
        <v>35</v>
      </c>
      <c r="AM97" s="67">
        <v>36</v>
      </c>
      <c r="AN97" s="67">
        <v>37</v>
      </c>
      <c r="AO97" s="67">
        <v>38</v>
      </c>
      <c r="AP97" s="67">
        <v>39</v>
      </c>
      <c r="AQ97" s="67">
        <v>40</v>
      </c>
      <c r="AR97" s="67">
        <v>41</v>
      </c>
      <c r="AS97" s="67">
        <v>42</v>
      </c>
      <c r="AT97" s="67">
        <v>43</v>
      </c>
      <c r="AU97" s="67">
        <v>44</v>
      </c>
      <c r="AV97" s="67">
        <v>45</v>
      </c>
      <c r="AW97" s="67">
        <v>46</v>
      </c>
      <c r="AX97" s="67">
        <v>47</v>
      </c>
      <c r="AY97" s="67">
        <v>48</v>
      </c>
      <c r="AZ97" s="67">
        <v>49</v>
      </c>
      <c r="BA97" s="67">
        <v>50</v>
      </c>
      <c r="BB97" s="67">
        <v>51</v>
      </c>
      <c r="BC97" s="67">
        <v>52</v>
      </c>
      <c r="BD97" s="67">
        <v>53</v>
      </c>
      <c r="BE97" s="67">
        <v>54</v>
      </c>
      <c r="BF97" s="67">
        <v>55</v>
      </c>
      <c r="BG97" s="67">
        <v>56</v>
      </c>
      <c r="BH97" s="67">
        <v>57</v>
      </c>
      <c r="BI97" s="67">
        <v>58</v>
      </c>
      <c r="BJ97" s="67">
        <v>59</v>
      </c>
      <c r="BK97" s="67">
        <v>60</v>
      </c>
      <c r="BL97" s="67">
        <v>61</v>
      </c>
      <c r="BM97" s="67">
        <v>62</v>
      </c>
      <c r="BN97" s="67">
        <v>63</v>
      </c>
      <c r="BO97" s="67">
        <v>64</v>
      </c>
      <c r="BP97" s="67">
        <v>65</v>
      </c>
      <c r="BQ97" s="67">
        <v>66</v>
      </c>
      <c r="BR97" s="67">
        <v>67</v>
      </c>
      <c r="BS97" s="67">
        <v>68</v>
      </c>
      <c r="BT97" s="67">
        <v>69</v>
      </c>
      <c r="BU97" s="67">
        <v>70</v>
      </c>
      <c r="BV97" s="67">
        <v>71</v>
      </c>
      <c r="BW97" s="67">
        <v>72</v>
      </c>
      <c r="BX97" s="67"/>
      <c r="BY97" s="67"/>
      <c r="BZ97" s="67"/>
      <c r="CA97" s="67"/>
      <c r="CB97" s="67"/>
      <c r="CC97" s="67"/>
      <c r="CD97" s="67"/>
      <c r="CE97" s="67"/>
      <c r="CF97" s="67"/>
      <c r="CG97" s="67"/>
      <c r="CH97" s="67"/>
      <c r="CI97" s="67"/>
      <c r="CJ97" s="67"/>
      <c r="CK97" s="67"/>
      <c r="CL97" s="67"/>
      <c r="CM97" s="67"/>
      <c r="CN97" s="67"/>
      <c r="CO97" s="67"/>
    </row>
    <row r="98" spans="1:103" ht="15" hidden="1" customHeight="1">
      <c r="A98" s="37"/>
      <c r="B98" s="37"/>
      <c r="C98" s="37"/>
      <c r="D98" s="69" t="s">
        <v>11669</v>
      </c>
      <c r="E98" s="69"/>
      <c r="F98" s="69"/>
      <c r="G98" s="69"/>
      <c r="H98" s="69"/>
      <c r="I98" s="69"/>
      <c r="J98" s="69"/>
      <c r="K98" s="69"/>
      <c r="L98" s="69" t="s">
        <v>11670</v>
      </c>
      <c r="M98" s="69"/>
      <c r="N98" s="69"/>
      <c r="O98" s="69"/>
      <c r="P98" s="69"/>
      <c r="Q98" s="69"/>
      <c r="R98" s="69"/>
      <c r="S98" s="69"/>
      <c r="T98" s="69" t="s">
        <v>11671</v>
      </c>
      <c r="U98" s="69"/>
      <c r="V98" s="69"/>
      <c r="W98" s="69"/>
      <c r="X98" s="69"/>
      <c r="Y98" s="69"/>
      <c r="Z98" s="69"/>
      <c r="AA98" s="69"/>
      <c r="AB98" s="69" t="s">
        <v>11672</v>
      </c>
      <c r="AC98" s="69"/>
      <c r="AD98" s="69"/>
      <c r="AE98" s="69"/>
      <c r="AF98" s="69"/>
      <c r="AG98" s="69"/>
      <c r="AH98" s="42"/>
      <c r="AI98" s="42"/>
      <c r="AJ98" s="42" t="s">
        <v>11673</v>
      </c>
      <c r="AK98" s="42"/>
      <c r="AR98" t="s">
        <v>11674</v>
      </c>
      <c r="AZ98" t="s">
        <v>11675</v>
      </c>
      <c r="BH98" t="s">
        <v>11676</v>
      </c>
      <c r="BP98" t="s">
        <v>11677</v>
      </c>
    </row>
    <row r="99" spans="1:103" ht="15" hidden="1" customHeight="1">
      <c r="A99" s="37"/>
      <c r="B99" s="37"/>
      <c r="C99" s="37"/>
      <c r="D99" s="101" t="s">
        <v>11630</v>
      </c>
      <c r="E99" s="101"/>
      <c r="F99" s="101"/>
      <c r="G99" s="102"/>
      <c r="H99" s="102" t="s">
        <v>11631</v>
      </c>
      <c r="I99" s="102"/>
      <c r="J99" s="102"/>
      <c r="K99" s="102" t="s">
        <v>11632</v>
      </c>
      <c r="L99" s="101" t="s">
        <v>11630</v>
      </c>
      <c r="M99" s="101"/>
      <c r="N99" s="101"/>
      <c r="O99" s="102"/>
      <c r="P99" s="102" t="s">
        <v>11631</v>
      </c>
      <c r="Q99" s="102"/>
      <c r="R99" s="102"/>
      <c r="S99" s="102" t="s">
        <v>11632</v>
      </c>
      <c r="T99" s="101" t="s">
        <v>11630</v>
      </c>
      <c r="U99" s="101"/>
      <c r="V99" s="101"/>
      <c r="W99" s="102"/>
      <c r="X99" s="102" t="s">
        <v>11631</v>
      </c>
      <c r="Y99" s="102"/>
      <c r="Z99" s="102"/>
      <c r="AA99" s="102" t="s">
        <v>11632</v>
      </c>
      <c r="AB99" s="101" t="s">
        <v>11630</v>
      </c>
      <c r="AC99" s="101"/>
      <c r="AD99" s="101"/>
      <c r="AE99" s="102"/>
      <c r="AF99" s="102" t="s">
        <v>11631</v>
      </c>
      <c r="AG99" s="102"/>
      <c r="AH99" s="102"/>
      <c r="AI99" s="102" t="s">
        <v>11632</v>
      </c>
      <c r="AJ99" s="101" t="s">
        <v>11630</v>
      </c>
      <c r="AK99" s="101"/>
      <c r="AL99" s="101"/>
      <c r="AM99" s="102"/>
      <c r="AN99" s="102" t="s">
        <v>11631</v>
      </c>
      <c r="AO99" s="102"/>
      <c r="AP99" s="102"/>
      <c r="AQ99" s="102" t="s">
        <v>11632</v>
      </c>
      <c r="AR99" s="101" t="s">
        <v>11630</v>
      </c>
      <c r="AS99" s="101"/>
      <c r="AT99" s="101"/>
      <c r="AU99" s="102"/>
      <c r="AV99" s="102" t="s">
        <v>11631</v>
      </c>
      <c r="AW99" s="102"/>
      <c r="AX99" s="102"/>
      <c r="AY99" s="102" t="s">
        <v>11632</v>
      </c>
      <c r="AZ99" s="101" t="s">
        <v>11630</v>
      </c>
      <c r="BA99" s="101"/>
      <c r="BB99" s="101"/>
      <c r="BC99" s="102"/>
      <c r="BD99" s="102" t="s">
        <v>11631</v>
      </c>
      <c r="BE99" s="102"/>
      <c r="BF99" s="102"/>
      <c r="BG99" s="102" t="s">
        <v>11632</v>
      </c>
      <c r="BH99" s="101" t="s">
        <v>11630</v>
      </c>
      <c r="BI99" s="101"/>
      <c r="BJ99" s="101"/>
      <c r="BK99" s="102"/>
      <c r="BL99" s="102" t="s">
        <v>11631</v>
      </c>
      <c r="BM99" s="102"/>
      <c r="BN99" s="102"/>
      <c r="BO99" s="102" t="s">
        <v>11632</v>
      </c>
      <c r="BP99" s="101" t="s">
        <v>11630</v>
      </c>
      <c r="BQ99" s="101"/>
      <c r="BR99" s="101"/>
      <c r="BS99" s="102"/>
      <c r="BT99" s="102" t="s">
        <v>11631</v>
      </c>
      <c r="BU99" s="102"/>
      <c r="BV99" s="102"/>
      <c r="BW99" s="102" t="s">
        <v>11632</v>
      </c>
      <c r="BX99" s="70"/>
      <c r="BY99" s="70"/>
      <c r="BZ99" s="71"/>
      <c r="CA99" s="72"/>
      <c r="CB99" s="73"/>
      <c r="CC99" s="73"/>
      <c r="CD99" s="73"/>
      <c r="CE99" s="73"/>
      <c r="CF99" s="74"/>
      <c r="CG99" s="70"/>
      <c r="CH99" s="70"/>
      <c r="CI99" s="70"/>
      <c r="CJ99" s="71"/>
      <c r="CK99" s="72"/>
      <c r="CL99" s="73"/>
      <c r="CM99" s="73"/>
      <c r="CN99" s="73"/>
      <c r="CO99" s="73"/>
      <c r="CP99" s="102"/>
      <c r="CQ99" s="104"/>
      <c r="CR99" s="104"/>
      <c r="CS99" s="104"/>
      <c r="CT99" s="105"/>
      <c r="CU99" s="106"/>
      <c r="CV99" s="103"/>
      <c r="CW99" s="103"/>
      <c r="CX99" s="103"/>
      <c r="CY99" s="103"/>
    </row>
    <row r="100" spans="1:103" ht="56.25" hidden="1">
      <c r="A100" s="37"/>
      <c r="B100" s="37"/>
      <c r="C100" s="37"/>
      <c r="D100" s="45" t="s">
        <v>11633</v>
      </c>
      <c r="E100" s="45" t="s">
        <v>11634</v>
      </c>
      <c r="F100" s="45" t="s">
        <v>11635</v>
      </c>
      <c r="G100" s="45" t="s">
        <v>11636</v>
      </c>
      <c r="H100" s="45" t="s">
        <v>11637</v>
      </c>
      <c r="I100" s="45" t="s">
        <v>11638</v>
      </c>
      <c r="J100" s="45" t="s">
        <v>11636</v>
      </c>
      <c r="K100" s="102"/>
      <c r="L100" s="45" t="s">
        <v>11633</v>
      </c>
      <c r="M100" s="45" t="s">
        <v>11634</v>
      </c>
      <c r="N100" s="45" t="s">
        <v>11635</v>
      </c>
      <c r="O100" s="45" t="s">
        <v>11636</v>
      </c>
      <c r="P100" s="45" t="s">
        <v>11637</v>
      </c>
      <c r="Q100" s="45" t="s">
        <v>11638</v>
      </c>
      <c r="R100" s="45" t="s">
        <v>11636</v>
      </c>
      <c r="S100" s="102"/>
      <c r="T100" s="45" t="s">
        <v>11633</v>
      </c>
      <c r="U100" s="45" t="s">
        <v>11634</v>
      </c>
      <c r="V100" s="45" t="s">
        <v>11635</v>
      </c>
      <c r="W100" s="45" t="s">
        <v>11636</v>
      </c>
      <c r="X100" s="45" t="s">
        <v>11637</v>
      </c>
      <c r="Y100" s="45" t="s">
        <v>11638</v>
      </c>
      <c r="Z100" s="45" t="s">
        <v>11636</v>
      </c>
      <c r="AA100" s="102"/>
      <c r="AB100" s="45" t="s">
        <v>11633</v>
      </c>
      <c r="AC100" s="45" t="s">
        <v>11634</v>
      </c>
      <c r="AD100" s="45" t="s">
        <v>11635</v>
      </c>
      <c r="AE100" s="45" t="s">
        <v>11636</v>
      </c>
      <c r="AF100" s="45" t="s">
        <v>11637</v>
      </c>
      <c r="AG100" s="45" t="s">
        <v>11638</v>
      </c>
      <c r="AH100" s="45" t="s">
        <v>11636</v>
      </c>
      <c r="AI100" s="102"/>
      <c r="AJ100" s="45" t="s">
        <v>11633</v>
      </c>
      <c r="AK100" s="45" t="s">
        <v>11634</v>
      </c>
      <c r="AL100" s="45" t="s">
        <v>11635</v>
      </c>
      <c r="AM100" s="45" t="s">
        <v>11636</v>
      </c>
      <c r="AN100" s="45" t="s">
        <v>11637</v>
      </c>
      <c r="AO100" s="45" t="s">
        <v>11638</v>
      </c>
      <c r="AP100" s="45" t="s">
        <v>11636</v>
      </c>
      <c r="AQ100" s="102"/>
      <c r="AR100" s="45" t="s">
        <v>11633</v>
      </c>
      <c r="AS100" s="45" t="s">
        <v>11634</v>
      </c>
      <c r="AT100" s="45" t="s">
        <v>11635</v>
      </c>
      <c r="AU100" s="45" t="s">
        <v>11636</v>
      </c>
      <c r="AV100" s="45" t="s">
        <v>11637</v>
      </c>
      <c r="AW100" s="45" t="s">
        <v>11638</v>
      </c>
      <c r="AX100" s="45" t="s">
        <v>11636</v>
      </c>
      <c r="AY100" s="102"/>
      <c r="AZ100" s="45" t="s">
        <v>11633</v>
      </c>
      <c r="BA100" s="45" t="s">
        <v>11634</v>
      </c>
      <c r="BB100" s="45" t="s">
        <v>11635</v>
      </c>
      <c r="BC100" s="45" t="s">
        <v>11636</v>
      </c>
      <c r="BD100" s="45" t="s">
        <v>11637</v>
      </c>
      <c r="BE100" s="45" t="s">
        <v>11638</v>
      </c>
      <c r="BF100" s="45" t="s">
        <v>11636</v>
      </c>
      <c r="BG100" s="102"/>
      <c r="BH100" s="45" t="s">
        <v>11633</v>
      </c>
      <c r="BI100" s="45" t="s">
        <v>11634</v>
      </c>
      <c r="BJ100" s="45" t="s">
        <v>11635</v>
      </c>
      <c r="BK100" s="45" t="s">
        <v>11636</v>
      </c>
      <c r="BL100" s="45" t="s">
        <v>11637</v>
      </c>
      <c r="BM100" s="45" t="s">
        <v>11638</v>
      </c>
      <c r="BN100" s="45" t="s">
        <v>11636</v>
      </c>
      <c r="BO100" s="102"/>
      <c r="BP100" s="45" t="s">
        <v>11633</v>
      </c>
      <c r="BQ100" s="45" t="s">
        <v>11634</v>
      </c>
      <c r="BR100" s="45" t="s">
        <v>11635</v>
      </c>
      <c r="BS100" s="45" t="s">
        <v>11636</v>
      </c>
      <c r="BT100" s="45" t="s">
        <v>11637</v>
      </c>
      <c r="BU100" s="45" t="s">
        <v>11638</v>
      </c>
      <c r="BV100" s="45" t="s">
        <v>11636</v>
      </c>
      <c r="BW100" s="102"/>
      <c r="BX100" s="45"/>
      <c r="BY100" s="45"/>
      <c r="BZ100" s="71"/>
      <c r="CA100" s="71"/>
      <c r="CB100" s="73"/>
      <c r="CC100" s="73"/>
      <c r="CD100" s="73"/>
      <c r="CE100" s="73"/>
      <c r="CF100" s="74"/>
      <c r="CG100" s="45"/>
      <c r="CH100" s="45"/>
      <c r="CI100" s="45"/>
      <c r="CJ100" s="71"/>
      <c r="CK100" s="71"/>
      <c r="CL100" s="73"/>
      <c r="CM100" s="73"/>
      <c r="CN100" s="73"/>
      <c r="CO100" s="73"/>
      <c r="CP100" s="102"/>
      <c r="CQ100" s="45"/>
      <c r="CR100" s="45"/>
      <c r="CS100" s="45"/>
      <c r="CT100" s="105"/>
      <c r="CU100" s="105"/>
      <c r="CV100" s="103"/>
      <c r="CW100" s="103"/>
      <c r="CX100" s="103"/>
      <c r="CY100" s="103"/>
    </row>
    <row r="101" spans="1:103" hidden="1">
      <c r="A101" s="37"/>
      <c r="B101" s="37"/>
      <c r="C101" s="37"/>
      <c r="D101" s="46" t="s">
        <v>11639</v>
      </c>
      <c r="E101" s="46" t="s">
        <v>11639</v>
      </c>
      <c r="F101" s="46" t="s">
        <v>11639</v>
      </c>
      <c r="G101" s="46" t="s">
        <v>11639</v>
      </c>
      <c r="H101" s="46" t="s">
        <v>11639</v>
      </c>
      <c r="I101" s="46" t="s">
        <v>11678</v>
      </c>
      <c r="J101" s="46" t="s">
        <v>11639</v>
      </c>
      <c r="K101" s="46" t="s">
        <v>11639</v>
      </c>
      <c r="L101" s="46" t="s">
        <v>11639</v>
      </c>
      <c r="M101" s="46" t="s">
        <v>11639</v>
      </c>
      <c r="N101" s="46" t="s">
        <v>11639</v>
      </c>
      <c r="O101" s="46" t="s">
        <v>11678</v>
      </c>
      <c r="P101" s="46" t="s">
        <v>11639</v>
      </c>
      <c r="Q101" s="46" t="s">
        <v>11639</v>
      </c>
      <c r="R101" s="46" t="s">
        <v>11639</v>
      </c>
      <c r="S101" s="46" t="s">
        <v>11639</v>
      </c>
      <c r="T101" s="46" t="s">
        <v>11639</v>
      </c>
      <c r="U101" s="46" t="s">
        <v>11678</v>
      </c>
      <c r="V101" s="46" t="s">
        <v>11639</v>
      </c>
      <c r="W101" s="46" t="s">
        <v>11639</v>
      </c>
      <c r="X101" s="46" t="s">
        <v>11639</v>
      </c>
      <c r="Y101" s="46" t="s">
        <v>11639</v>
      </c>
      <c r="Z101" s="46" t="s">
        <v>11639</v>
      </c>
      <c r="AA101" s="46" t="s">
        <v>11678</v>
      </c>
      <c r="AB101" s="46" t="s">
        <v>11639</v>
      </c>
      <c r="AC101" s="46" t="s">
        <v>11639</v>
      </c>
      <c r="AD101" s="46" t="s">
        <v>11639</v>
      </c>
      <c r="AE101" s="46" t="s">
        <v>11639</v>
      </c>
      <c r="AF101" s="46" t="s">
        <v>11639</v>
      </c>
      <c r="AG101" s="46" t="s">
        <v>11678</v>
      </c>
      <c r="AH101" s="46" t="s">
        <v>11639</v>
      </c>
      <c r="AI101" s="46" t="s">
        <v>11639</v>
      </c>
      <c r="AJ101" s="46" t="s">
        <v>11639</v>
      </c>
      <c r="AK101" s="46" t="s">
        <v>11639</v>
      </c>
      <c r="AL101" s="46" t="s">
        <v>11639</v>
      </c>
      <c r="AM101" s="46" t="s">
        <v>11678</v>
      </c>
      <c r="AN101" s="46" t="s">
        <v>11639</v>
      </c>
      <c r="AO101" s="46" t="s">
        <v>11639</v>
      </c>
      <c r="AP101" s="46" t="s">
        <v>11639</v>
      </c>
      <c r="AQ101" s="46" t="s">
        <v>11639</v>
      </c>
      <c r="AR101" s="46" t="s">
        <v>11639</v>
      </c>
      <c r="AS101" s="46" t="s">
        <v>11678</v>
      </c>
      <c r="AT101" s="46" t="s">
        <v>11639</v>
      </c>
      <c r="AU101" s="46" t="s">
        <v>11639</v>
      </c>
      <c r="AV101" s="46" t="s">
        <v>11639</v>
      </c>
      <c r="AW101" s="46" t="s">
        <v>11639</v>
      </c>
      <c r="AX101" s="46" t="s">
        <v>11639</v>
      </c>
      <c r="AY101" s="46" t="s">
        <v>11678</v>
      </c>
      <c r="AZ101" s="46" t="s">
        <v>11639</v>
      </c>
      <c r="BA101" s="46" t="s">
        <v>11639</v>
      </c>
      <c r="BB101" s="46" t="s">
        <v>11639</v>
      </c>
      <c r="BC101" s="46" t="s">
        <v>11639</v>
      </c>
      <c r="BD101" s="46" t="s">
        <v>11639</v>
      </c>
      <c r="BE101" s="46" t="s">
        <v>11678</v>
      </c>
    </row>
    <row r="102" spans="1:103" hidden="1">
      <c r="A102" s="47" t="s">
        <v>11640</v>
      </c>
      <c r="B102" s="48"/>
      <c r="C102" s="37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</row>
    <row r="103" spans="1:103" hidden="1">
      <c r="A103" s="50" t="s">
        <v>11641</v>
      </c>
      <c r="B103" s="51"/>
      <c r="C103" s="37"/>
      <c r="D103" s="46"/>
      <c r="E103" s="46"/>
      <c r="F103" s="46"/>
      <c r="G103" s="75"/>
      <c r="H103" s="75"/>
      <c r="I103" s="76"/>
      <c r="J103" s="46"/>
      <c r="K103" s="46"/>
      <c r="L103" s="46"/>
      <c r="M103" s="75"/>
      <c r="N103" s="75"/>
      <c r="O103" s="76"/>
      <c r="P103" s="46"/>
      <c r="Q103" s="46"/>
      <c r="R103" s="46"/>
      <c r="S103" s="46"/>
      <c r="T103" s="75"/>
      <c r="U103" s="76"/>
      <c r="V103" s="46"/>
      <c r="W103" s="46"/>
      <c r="X103" s="46"/>
      <c r="Y103" s="46"/>
      <c r="Z103" s="75"/>
      <c r="AA103" s="76"/>
      <c r="AB103" s="46"/>
      <c r="AC103" s="46"/>
      <c r="AD103" s="46"/>
      <c r="AE103" s="46"/>
      <c r="AF103" s="75"/>
      <c r="AG103" s="76"/>
      <c r="AH103" s="46"/>
      <c r="AI103" s="46"/>
      <c r="AJ103" s="46"/>
      <c r="AK103" s="46"/>
      <c r="AL103" s="75"/>
      <c r="AM103" s="76"/>
      <c r="AN103" s="46"/>
      <c r="AO103" s="46"/>
      <c r="AP103" s="46"/>
      <c r="AQ103" s="46"/>
      <c r="AR103" s="75"/>
      <c r="AS103" s="76"/>
      <c r="AT103" s="46"/>
      <c r="AU103" s="46"/>
      <c r="AV103" s="46"/>
      <c r="AW103" s="46"/>
      <c r="AX103" s="75"/>
      <c r="AY103" s="76"/>
      <c r="AZ103" s="46"/>
      <c r="BA103" s="46"/>
      <c r="BB103" s="46"/>
      <c r="BC103" s="75"/>
      <c r="BD103" s="76"/>
    </row>
    <row r="104" spans="1:103" hidden="1">
      <c r="A104" s="51"/>
      <c r="B104" s="53" t="s">
        <v>11642</v>
      </c>
      <c r="C104" s="66">
        <v>1</v>
      </c>
      <c r="D104" s="77">
        <f>A126004750W_Latest</f>
        <v>400.15699999999998</v>
      </c>
      <c r="E104" s="77">
        <f>A126002806K_Latest</f>
        <v>84.206999999999994</v>
      </c>
      <c r="F104" s="77">
        <f>A126005398R_Latest</f>
        <v>8.266</v>
      </c>
      <c r="G104" s="77">
        <f>A126006046C_Latest</f>
        <v>492.63099999999997</v>
      </c>
      <c r="H104" s="77">
        <f>A126003454K_Latest</f>
        <v>183.16200000000001</v>
      </c>
      <c r="I104" s="77">
        <f>A126002158X_Latest</f>
        <v>12.263999999999999</v>
      </c>
      <c r="J104" s="77">
        <f>A126004102X_Latest</f>
        <v>195.42500000000001</v>
      </c>
      <c r="K104" s="77">
        <f>A126001510F_Latest</f>
        <v>688.05600000000004</v>
      </c>
      <c r="L104" s="77">
        <f>A126020302T_Latest</f>
        <v>394.834</v>
      </c>
      <c r="M104" s="77">
        <f>A126018358L_Latest</f>
        <v>83.4</v>
      </c>
      <c r="N104" s="77">
        <f>A126020950R_Latest</f>
        <v>8.266</v>
      </c>
      <c r="O104" s="77">
        <f>A126021598J_Latest</f>
        <v>486.49900000000002</v>
      </c>
      <c r="P104" s="77">
        <f>A126019006A_Latest</f>
        <v>180.006</v>
      </c>
      <c r="Q104" s="77">
        <f>A126017710V_Latest</f>
        <v>10.625</v>
      </c>
      <c r="R104" s="77">
        <f>A126019654X_Latest</f>
        <v>190.631</v>
      </c>
      <c r="S104" s="77">
        <f>A126017062J_Latest</f>
        <v>677.13</v>
      </c>
      <c r="T104" s="77">
        <f>A126009934F_Latest</f>
        <v>113.88200000000001</v>
      </c>
      <c r="U104" s="77">
        <f>A126007990L_Latest</f>
        <v>19.236999999999998</v>
      </c>
      <c r="V104" s="77">
        <f>A126010582K_Latest</f>
        <v>2.456</v>
      </c>
      <c r="W104" s="77">
        <f>A126011230X_Latest</f>
        <v>135.57499999999999</v>
      </c>
      <c r="X104" s="77">
        <f>A126008638V_Latest</f>
        <v>94.887</v>
      </c>
      <c r="Y104" s="77">
        <f>A126007342R_Latest</f>
        <v>4.6710000000000003</v>
      </c>
      <c r="Z104" s="77">
        <f>A126009286V_Latest</f>
        <v>99.558000000000007</v>
      </c>
      <c r="AA104" s="77">
        <f>A126006694A_Latest</f>
        <v>235.13300000000001</v>
      </c>
      <c r="AB104" s="77">
        <f>A126025486L_Latest</f>
        <v>163.559</v>
      </c>
      <c r="AC104" s="77">
        <f>A126023542J_Latest</f>
        <v>36.959000000000003</v>
      </c>
      <c r="AD104" s="77">
        <f>A126026134A_Latest</f>
        <v>2.169</v>
      </c>
      <c r="AE104" s="77">
        <f>A126026782X_Latest</f>
        <v>202.68700000000001</v>
      </c>
      <c r="AF104" s="77">
        <f>A126024190J_Latest</f>
        <v>43.165999999999997</v>
      </c>
      <c r="AG104" s="77">
        <f>A126022894V_Latest</f>
        <v>2.8</v>
      </c>
      <c r="AH104" s="77">
        <f>A126024838L_Latest</f>
        <v>45.966000000000001</v>
      </c>
      <c r="AI104" s="77">
        <f>A126022246W_Latest</f>
        <v>248.65199999999999</v>
      </c>
      <c r="AJ104" s="77">
        <f>A126030670J_Latest</f>
        <v>117.392</v>
      </c>
      <c r="AK104" s="77">
        <f>A126028726T_Latest</f>
        <v>27.204000000000001</v>
      </c>
      <c r="AL104" s="77">
        <f>A126031318R_Latest</f>
        <v>3.6419999999999999</v>
      </c>
      <c r="AM104" s="77">
        <f>A126031966L_Latest</f>
        <v>148.238</v>
      </c>
      <c r="AN104" s="77">
        <f>A126029374T_Latest</f>
        <v>41.951999999999998</v>
      </c>
      <c r="AO104" s="77">
        <f>A126028078F_Latest</f>
        <v>3.1539999999999999</v>
      </c>
      <c r="AP104" s="77">
        <f>A126030022K_Latest</f>
        <v>45.106999999999999</v>
      </c>
      <c r="AQ104" s="77">
        <f>A126027430L_Latest</f>
        <v>193.345</v>
      </c>
      <c r="AR104" s="77">
        <f>A126015118W_Latest</f>
        <v>5.3239999999999998</v>
      </c>
      <c r="AS104" s="77">
        <f>A126013174C_Latest</f>
        <v>0.80700000000000005</v>
      </c>
      <c r="AT104" s="77">
        <f>A126015766V_Latest</f>
        <v>0</v>
      </c>
      <c r="AU104" s="77">
        <f>A126016414J_Latest</f>
        <v>6.1310000000000002</v>
      </c>
      <c r="AV104" s="77">
        <f>A126013822R_Latest</f>
        <v>3.1560000000000001</v>
      </c>
      <c r="AW104" s="77">
        <f>A126012526C_Latest</f>
        <v>1.6379999999999999</v>
      </c>
      <c r="AX104" s="77">
        <f>A126014470R_Latest</f>
        <v>4.7939999999999996</v>
      </c>
      <c r="AY104" s="77">
        <f>A126011878R_Latest</f>
        <v>10.926</v>
      </c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</row>
    <row r="105" spans="1:103" hidden="1">
      <c r="A105" s="51"/>
      <c r="B105" s="53" t="s">
        <v>11643</v>
      </c>
      <c r="C105" s="66">
        <v>2</v>
      </c>
      <c r="D105" s="77">
        <f>A126004718W_Latest</f>
        <v>41.817999999999998</v>
      </c>
      <c r="E105" s="77">
        <f>A126002774C_Latest</f>
        <v>13.852</v>
      </c>
      <c r="F105" s="77">
        <f>A126005366W_Latest</f>
        <v>9.9779999999999998</v>
      </c>
      <c r="G105" s="77">
        <f>A126006014K_Latest</f>
        <v>65.647999999999996</v>
      </c>
      <c r="H105" s="77">
        <f>A126003422T_Latest</f>
        <v>15.239000000000001</v>
      </c>
      <c r="I105" s="77">
        <f>A126002126F_Latest</f>
        <v>15.403</v>
      </c>
      <c r="J105" s="77">
        <f>A126004070T_Latest</f>
        <v>30.641999999999999</v>
      </c>
      <c r="K105" s="77">
        <f>A126001478T_Latest</f>
        <v>96.29</v>
      </c>
      <c r="L105" s="77">
        <f>A126020270K_Latest</f>
        <v>41.3</v>
      </c>
      <c r="M105" s="77">
        <f>A126018326V_Latest</f>
        <v>13.852</v>
      </c>
      <c r="N105" s="77">
        <f>A126020918R_Latest</f>
        <v>9.9779999999999998</v>
      </c>
      <c r="O105" s="77">
        <f>A126021566R_Latest</f>
        <v>65.13</v>
      </c>
      <c r="P105" s="77">
        <f>A126018974T_Latest</f>
        <v>14.802</v>
      </c>
      <c r="Q105" s="77">
        <f>A126017678F_Latest</f>
        <v>13.554</v>
      </c>
      <c r="R105" s="77">
        <f>A126019622F_Latest</f>
        <v>28.355</v>
      </c>
      <c r="S105" s="77">
        <f>A126017030R_Latest</f>
        <v>93.484999999999999</v>
      </c>
      <c r="T105" s="77">
        <f>A126009902L_Latest</f>
        <v>12.337</v>
      </c>
      <c r="U105" s="77">
        <f>A126007958L_Latest</f>
        <v>2.3860000000000001</v>
      </c>
      <c r="V105" s="77">
        <f>A126010550T_Latest</f>
        <v>5.1820000000000004</v>
      </c>
      <c r="W105" s="77">
        <f>A126011198K_Latest</f>
        <v>19.905000000000001</v>
      </c>
      <c r="X105" s="77">
        <f>A126008606A_Latest</f>
        <v>8.3520000000000003</v>
      </c>
      <c r="Y105" s="77">
        <f>A126007310W_Latest</f>
        <v>7.9039999999999999</v>
      </c>
      <c r="Z105" s="77">
        <f>A126009254A_Latest</f>
        <v>16.256</v>
      </c>
      <c r="AA105" s="77">
        <f>A126006662J_Latest</f>
        <v>36.161000000000001</v>
      </c>
      <c r="AB105" s="77">
        <f>A126025454V_Latest</f>
        <v>19.015000000000001</v>
      </c>
      <c r="AC105" s="77">
        <f>A126023510R_Latest</f>
        <v>7.5910000000000002</v>
      </c>
      <c r="AD105" s="77">
        <f>A126026102J_Latest</f>
        <v>1.9470000000000001</v>
      </c>
      <c r="AE105" s="77">
        <f>A126026750F_Latest</f>
        <v>28.553999999999998</v>
      </c>
      <c r="AF105" s="77">
        <f>A126024158J_Latest</f>
        <v>4.84</v>
      </c>
      <c r="AG105" s="77">
        <f>A126022862A_Latest</f>
        <v>4.1890000000000001</v>
      </c>
      <c r="AH105" s="77">
        <f>A126024806V_Latest</f>
        <v>9.0289999999999999</v>
      </c>
      <c r="AI105" s="77">
        <f>A126022214C_Latest</f>
        <v>37.582000000000001</v>
      </c>
      <c r="AJ105" s="77">
        <f>A126030638J_Latest</f>
        <v>9.9469999999999992</v>
      </c>
      <c r="AK105" s="77">
        <f>A126028694K_Latest</f>
        <v>3.875</v>
      </c>
      <c r="AL105" s="77">
        <f>A126031286J_Latest</f>
        <v>2.8490000000000002</v>
      </c>
      <c r="AM105" s="77">
        <f>A126031934V_Latest</f>
        <v>16.672000000000001</v>
      </c>
      <c r="AN105" s="77">
        <f>A126029342X_Latest</f>
        <v>1.61</v>
      </c>
      <c r="AO105" s="77">
        <f>A126028046L_Latest</f>
        <v>1.4610000000000001</v>
      </c>
      <c r="AP105" s="77">
        <f>A126029990W_Latest</f>
        <v>3.0710000000000002</v>
      </c>
      <c r="AQ105" s="77">
        <f>A126027398X_Latest</f>
        <v>19.742000000000001</v>
      </c>
      <c r="AR105" s="77">
        <f>A126015086R_Latest</f>
        <v>0.51800000000000002</v>
      </c>
      <c r="AS105" s="77">
        <f>A126013142K_Latest</f>
        <v>0</v>
      </c>
      <c r="AT105" s="77">
        <f>A126015734A_Latest</f>
        <v>0</v>
      </c>
      <c r="AU105" s="77">
        <f>A126016382A_Latest</f>
        <v>0.51800000000000002</v>
      </c>
      <c r="AV105" s="77">
        <f>A126013790J_Latest</f>
        <v>0.438</v>
      </c>
      <c r="AW105" s="77">
        <f>A126012494W_Latest</f>
        <v>1.849</v>
      </c>
      <c r="AX105" s="77">
        <f>A126014438R_Latest</f>
        <v>2.2869999999999999</v>
      </c>
      <c r="AY105" s="77">
        <f>A126011846W_Latest</f>
        <v>2.8050000000000002</v>
      </c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</row>
    <row r="106" spans="1:103" hidden="1">
      <c r="A106" s="51"/>
      <c r="B106" s="53" t="s">
        <v>11644</v>
      </c>
      <c r="C106" s="66">
        <v>3</v>
      </c>
      <c r="D106" s="77">
        <f>A126004754F_Latest</f>
        <v>10.622999999999999</v>
      </c>
      <c r="E106" s="77">
        <f>A126002810A_Latest</f>
        <v>4.6070000000000002</v>
      </c>
      <c r="F106" s="77">
        <f>A126005402V_Latest</f>
        <v>1.8140000000000001</v>
      </c>
      <c r="G106" s="77">
        <f>A126006050V_Latest</f>
        <v>17.045000000000002</v>
      </c>
      <c r="H106" s="77">
        <f>A126003458V_Latest</f>
        <v>1.4530000000000001</v>
      </c>
      <c r="I106" s="77">
        <f>A126002162R_Latest</f>
        <v>2.0859999999999999</v>
      </c>
      <c r="J106" s="77">
        <f>A126004106J_Latest</f>
        <v>3.54</v>
      </c>
      <c r="K106" s="77">
        <f>A126001514R_Latest</f>
        <v>20.585000000000001</v>
      </c>
      <c r="L106" s="77">
        <f>A126020306A_Latest</f>
        <v>10.622999999999999</v>
      </c>
      <c r="M106" s="77">
        <f>A126018362C_Latest</f>
        <v>4.6070000000000002</v>
      </c>
      <c r="N106" s="77">
        <f>A126020954X_Latest</f>
        <v>1.411</v>
      </c>
      <c r="O106" s="77">
        <f>A126021602L_Latest</f>
        <v>16.641999999999999</v>
      </c>
      <c r="P106" s="77">
        <f>A126019010T_Latest</f>
        <v>1.4530000000000001</v>
      </c>
      <c r="Q106" s="77">
        <f>A126017714C_Latest</f>
        <v>2.0859999999999999</v>
      </c>
      <c r="R106" s="77">
        <f>A126019658J_Latest</f>
        <v>3.54</v>
      </c>
      <c r="S106" s="77">
        <f>A126017066T_Latest</f>
        <v>20.181999999999999</v>
      </c>
      <c r="T106" s="77">
        <f>A126009938R_Latest</f>
        <v>2.75</v>
      </c>
      <c r="U106" s="77">
        <f>A126007994W_Latest</f>
        <v>1.6279999999999999</v>
      </c>
      <c r="V106" s="77">
        <f>A126010586V_Latest</f>
        <v>0.98099999999999998</v>
      </c>
      <c r="W106" s="77">
        <f>A126011234J_Latest</f>
        <v>5.36</v>
      </c>
      <c r="X106" s="77">
        <f>A126008642K_Latest</f>
        <v>1.1160000000000001</v>
      </c>
      <c r="Y106" s="77">
        <f>A126007346X_Latest</f>
        <v>0.64700000000000002</v>
      </c>
      <c r="Z106" s="77">
        <f>A126009290K_Latest</f>
        <v>1.7629999999999999</v>
      </c>
      <c r="AA106" s="77">
        <f>A126006698K_Latest</f>
        <v>7.1230000000000002</v>
      </c>
      <c r="AB106" s="77">
        <f>A126025490C_Latest</f>
        <v>4.0350000000000001</v>
      </c>
      <c r="AC106" s="77">
        <f>A126023546T_Latest</f>
        <v>2.343</v>
      </c>
      <c r="AD106" s="77">
        <f>A126026138K_Latest</f>
        <v>0.43</v>
      </c>
      <c r="AE106" s="77">
        <f>A126026786J_Latest</f>
        <v>6.8070000000000004</v>
      </c>
      <c r="AF106" s="77">
        <f>A126024194T_Latest</f>
        <v>0.33700000000000002</v>
      </c>
      <c r="AG106" s="77">
        <f>A126022898C_Latest</f>
        <v>1.4390000000000001</v>
      </c>
      <c r="AH106" s="77">
        <f>A126024842C_Latest</f>
        <v>1.776</v>
      </c>
      <c r="AI106" s="77">
        <f>A126022250L_Latest</f>
        <v>8.5839999999999996</v>
      </c>
      <c r="AJ106" s="77">
        <f>A126030674T_Latest</f>
        <v>3.8380000000000001</v>
      </c>
      <c r="AK106" s="77">
        <f>A126028730J_Latest</f>
        <v>0.63700000000000001</v>
      </c>
      <c r="AL106" s="77">
        <f>A126031322F_Latest</f>
        <v>0</v>
      </c>
      <c r="AM106" s="77">
        <f>A126031970C_Latest</f>
        <v>4.4749999999999996</v>
      </c>
      <c r="AN106" s="77">
        <f>A126029378A_Latest</f>
        <v>0</v>
      </c>
      <c r="AO106" s="77">
        <f>A126028082W_Latest</f>
        <v>0</v>
      </c>
      <c r="AP106" s="77">
        <f>A126030026V_Latest</f>
        <v>0</v>
      </c>
      <c r="AQ106" s="77">
        <f>A126027434W_Latest</f>
        <v>4.4749999999999996</v>
      </c>
      <c r="AR106" s="77">
        <f>A126015122L_Latest</f>
        <v>0</v>
      </c>
      <c r="AS106" s="77">
        <f>A126013178L_Latest</f>
        <v>0</v>
      </c>
      <c r="AT106" s="77">
        <f>A126015770K_Latest</f>
        <v>0.40300000000000002</v>
      </c>
      <c r="AU106" s="77">
        <f>A126016418T_Latest</f>
        <v>0.40300000000000002</v>
      </c>
      <c r="AV106" s="77">
        <f>A126013826X_Latest</f>
        <v>0</v>
      </c>
      <c r="AW106" s="77">
        <f>A126012530V_Latest</f>
        <v>0</v>
      </c>
      <c r="AX106" s="77">
        <f>A126014474X_Latest</f>
        <v>0</v>
      </c>
      <c r="AY106" s="77">
        <f>A126011882F_Latest</f>
        <v>0.40300000000000002</v>
      </c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</row>
    <row r="107" spans="1:103" hidden="1">
      <c r="A107" s="55" t="s">
        <v>11645</v>
      </c>
      <c r="B107" s="56"/>
      <c r="C107" s="66">
        <v>4</v>
      </c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</row>
    <row r="108" spans="1:103" hidden="1">
      <c r="A108" s="51"/>
      <c r="B108" s="53" t="s">
        <v>11646</v>
      </c>
      <c r="C108" s="66">
        <v>5</v>
      </c>
      <c r="D108" s="77">
        <f>A126004758R_Latest</f>
        <v>396.98200000000003</v>
      </c>
      <c r="E108" s="77">
        <f>A126002814K_Latest</f>
        <v>90.311000000000007</v>
      </c>
      <c r="F108" s="77">
        <f>A126005406C_Latest</f>
        <v>17.908999999999999</v>
      </c>
      <c r="G108" s="77">
        <f>A126006054C_Latest</f>
        <v>505.202</v>
      </c>
      <c r="H108" s="77">
        <f>A126003462K_Latest</f>
        <v>140.38</v>
      </c>
      <c r="I108" s="77">
        <f>A126002166X_Latest</f>
        <v>26.177</v>
      </c>
      <c r="J108" s="77">
        <f>A126004110X_Latest</f>
        <v>166.55699999999999</v>
      </c>
      <c r="K108" s="77">
        <f>A126001518X_Latest</f>
        <v>671.75900000000001</v>
      </c>
      <c r="L108" s="77">
        <f>A126020310T_Latest</f>
        <v>391.14</v>
      </c>
      <c r="M108" s="77">
        <f>A126018366L_Latest</f>
        <v>89.504000000000005</v>
      </c>
      <c r="N108" s="77">
        <f>A126020958J_Latest</f>
        <v>17.506</v>
      </c>
      <c r="O108" s="77">
        <f>A126021606W_Latest</f>
        <v>498.15</v>
      </c>
      <c r="P108" s="77">
        <f>A126019014A_Latest</f>
        <v>136.786</v>
      </c>
      <c r="Q108" s="77">
        <f>A126017718L_Latest</f>
        <v>22.689</v>
      </c>
      <c r="R108" s="77">
        <f>A126019662X_Latest</f>
        <v>159.47499999999999</v>
      </c>
      <c r="S108" s="77">
        <f>A126017070J_Latest</f>
        <v>657.625</v>
      </c>
      <c r="T108" s="77">
        <f>A126009942F_Latest</f>
        <v>86.492000000000004</v>
      </c>
      <c r="U108" s="77">
        <f>A126007998F_Latest</f>
        <v>15.077</v>
      </c>
      <c r="V108" s="77">
        <f>A126010590K_Latest</f>
        <v>6.9539999999999997</v>
      </c>
      <c r="W108" s="77">
        <f>A126011238T_Latest</f>
        <v>108.523</v>
      </c>
      <c r="X108" s="77">
        <f>A126008646V_Latest</f>
        <v>50.569000000000003</v>
      </c>
      <c r="Y108" s="77">
        <f>A126007350R_Latest</f>
        <v>9.6460000000000008</v>
      </c>
      <c r="Z108" s="77">
        <f>A126009294V_Latest</f>
        <v>60.215000000000003</v>
      </c>
      <c r="AA108" s="77">
        <f>A126006702R_Latest</f>
        <v>168.738</v>
      </c>
      <c r="AB108" s="77">
        <f>A126025494L_Latest</f>
        <v>177.43199999999999</v>
      </c>
      <c r="AC108" s="77">
        <f>A126023550J_Latest</f>
        <v>43.951000000000001</v>
      </c>
      <c r="AD108" s="77">
        <f>A126026142A_Latest</f>
        <v>4.5460000000000003</v>
      </c>
      <c r="AE108" s="77">
        <f>A126026790X_Latest</f>
        <v>225.929</v>
      </c>
      <c r="AF108" s="77">
        <f>A126024198A_Latest</f>
        <v>44.978000000000002</v>
      </c>
      <c r="AG108" s="77">
        <f>A126022902J_Latest</f>
        <v>8.4280000000000008</v>
      </c>
      <c r="AH108" s="77">
        <f>A126024846L_Latest</f>
        <v>53.405999999999999</v>
      </c>
      <c r="AI108" s="77">
        <f>A126022254W_Latest</f>
        <v>279.33499999999998</v>
      </c>
      <c r="AJ108" s="77">
        <f>A126030678A_Latest</f>
        <v>127.21599999999999</v>
      </c>
      <c r="AK108" s="77">
        <f>A126028734T_Latest</f>
        <v>30.475999999999999</v>
      </c>
      <c r="AL108" s="77">
        <f>A126031326R_Latest</f>
        <v>6.0060000000000002</v>
      </c>
      <c r="AM108" s="77">
        <f>A126031974L_Latest</f>
        <v>163.69800000000001</v>
      </c>
      <c r="AN108" s="77">
        <f>A126029382T_Latest</f>
        <v>41.238999999999997</v>
      </c>
      <c r="AO108" s="77">
        <f>A126028086F_Latest</f>
        <v>4.6150000000000002</v>
      </c>
      <c r="AP108" s="77">
        <f>A126030030K_Latest</f>
        <v>45.853999999999999</v>
      </c>
      <c r="AQ108" s="77">
        <f>A126027438F_Latest</f>
        <v>209.553</v>
      </c>
      <c r="AR108" s="77">
        <f>A126015126W_Latest</f>
        <v>5.8419999999999996</v>
      </c>
      <c r="AS108" s="77">
        <f>A126013182C_Latest</f>
        <v>0.80700000000000005</v>
      </c>
      <c r="AT108" s="77">
        <f>A126015774V_Latest</f>
        <v>0.40300000000000002</v>
      </c>
      <c r="AU108" s="77">
        <f>A126016422J_Latest</f>
        <v>7.0519999999999996</v>
      </c>
      <c r="AV108" s="77">
        <f>A126013830R_Latest</f>
        <v>3.5939999999999999</v>
      </c>
      <c r="AW108" s="77">
        <f>A126012534C_Latest</f>
        <v>3.488</v>
      </c>
      <c r="AX108" s="77">
        <f>A126014478J_Latest</f>
        <v>7.0810000000000004</v>
      </c>
      <c r="AY108" s="77">
        <f>A126011886R_Latest</f>
        <v>14.134</v>
      </c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</row>
    <row r="109" spans="1:103" hidden="1">
      <c r="A109" s="51"/>
      <c r="B109" s="57" t="s">
        <v>11647</v>
      </c>
      <c r="C109" s="66">
        <v>6</v>
      </c>
      <c r="D109" s="77">
        <f>A126004722L_Latest</f>
        <v>41.926000000000002</v>
      </c>
      <c r="E109" s="77">
        <f>A126002778L_Latest</f>
        <v>13.073</v>
      </c>
      <c r="F109" s="77">
        <f>A126005370L_Latest</f>
        <v>17.908999999999999</v>
      </c>
      <c r="G109" s="77">
        <f>A126006018V_Latest</f>
        <v>72.908000000000001</v>
      </c>
      <c r="H109" s="77">
        <f>A126003426A_Latest</f>
        <v>10.298</v>
      </c>
      <c r="I109" s="77">
        <f>A126002130W_Latest</f>
        <v>26.177</v>
      </c>
      <c r="J109" s="77">
        <f>A126004074A_Latest</f>
        <v>36.475000000000001</v>
      </c>
      <c r="K109" s="77">
        <f>A126001482J_Latest</f>
        <v>109.384</v>
      </c>
      <c r="L109" s="77">
        <f>A126020274V_Latest</f>
        <v>41.408000000000001</v>
      </c>
      <c r="M109" s="77">
        <f>A126018330K_Latest</f>
        <v>13.073</v>
      </c>
      <c r="N109" s="77">
        <f>A126020922F_Latest</f>
        <v>17.506</v>
      </c>
      <c r="O109" s="77">
        <f>A126021570F_Latest</f>
        <v>71.986999999999995</v>
      </c>
      <c r="P109" s="77">
        <f>A126018978A_Latest</f>
        <v>10.298</v>
      </c>
      <c r="Q109" s="77">
        <f>A126017682W_Latest</f>
        <v>22.689</v>
      </c>
      <c r="R109" s="77">
        <f>A126019626R_Latest</f>
        <v>32.988</v>
      </c>
      <c r="S109" s="77">
        <f>A126017034X_Latest</f>
        <v>104.97499999999999</v>
      </c>
      <c r="T109" s="77">
        <f>A126009906W_Latest</f>
        <v>12.081</v>
      </c>
      <c r="U109" s="77">
        <f>A126007962C_Latest</f>
        <v>2.4079999999999999</v>
      </c>
      <c r="V109" s="77">
        <f>A126010554A_Latest</f>
        <v>6.9539999999999997</v>
      </c>
      <c r="W109" s="77">
        <f>A126011202R_Latest</f>
        <v>21.443000000000001</v>
      </c>
      <c r="X109" s="77">
        <f>A126008610T_Latest</f>
        <v>4.6669999999999998</v>
      </c>
      <c r="Y109" s="77">
        <f>A126007314F_Latest</f>
        <v>9.6460000000000008</v>
      </c>
      <c r="Z109" s="77">
        <f>A126009258K_Latest</f>
        <v>14.313000000000001</v>
      </c>
      <c r="AA109" s="77">
        <f>A126006666T_Latest</f>
        <v>35.756</v>
      </c>
      <c r="AB109" s="77">
        <f>A126025458C_Latest</f>
        <v>18.568000000000001</v>
      </c>
      <c r="AC109" s="77">
        <f>A126023514X_Latest</f>
        <v>6.1040000000000001</v>
      </c>
      <c r="AD109" s="77">
        <f>A126026106T_Latest</f>
        <v>4.5460000000000003</v>
      </c>
      <c r="AE109" s="77">
        <f>A126026754R_Latest</f>
        <v>29.219000000000001</v>
      </c>
      <c r="AF109" s="77">
        <f>A126024162X_Latest</f>
        <v>3.1160000000000001</v>
      </c>
      <c r="AG109" s="77">
        <f>A126022866K_Latest</f>
        <v>8.4280000000000008</v>
      </c>
      <c r="AH109" s="77">
        <f>A126024810K_Latest</f>
        <v>11.542999999999999</v>
      </c>
      <c r="AI109" s="77">
        <f>A126022218L_Latest</f>
        <v>40.762</v>
      </c>
      <c r="AJ109" s="77">
        <f>A126030642X_Latest</f>
        <v>10.759</v>
      </c>
      <c r="AK109" s="77">
        <f>A126028698V_Latest</f>
        <v>4.5609999999999999</v>
      </c>
      <c r="AL109" s="77">
        <f>A126031290X_Latest</f>
        <v>6.0060000000000002</v>
      </c>
      <c r="AM109" s="77">
        <f>A126031938C_Latest</f>
        <v>21.326000000000001</v>
      </c>
      <c r="AN109" s="77">
        <f>A126029346J_Latest</f>
        <v>2.516</v>
      </c>
      <c r="AO109" s="77">
        <f>A126028050C_Latest</f>
        <v>4.6150000000000002</v>
      </c>
      <c r="AP109" s="77">
        <f>A126029994F_Latest</f>
        <v>7.1310000000000002</v>
      </c>
      <c r="AQ109" s="77">
        <f>A126027402C_Latest</f>
        <v>28.457000000000001</v>
      </c>
      <c r="AR109" s="77">
        <f>A126015090F_Latest</f>
        <v>0.51800000000000002</v>
      </c>
      <c r="AS109" s="77">
        <f>A126013146V_Latest</f>
        <v>0</v>
      </c>
      <c r="AT109" s="77">
        <f>A126015738K_Latest</f>
        <v>0.40300000000000002</v>
      </c>
      <c r="AU109" s="77">
        <f>A126016386K_Latest</f>
        <v>0.92100000000000004</v>
      </c>
      <c r="AV109" s="77">
        <f>A126013794T_Latest</f>
        <v>0</v>
      </c>
      <c r="AW109" s="77">
        <f>A126012498F_Latest</f>
        <v>3.488</v>
      </c>
      <c r="AX109" s="77">
        <f>A126014442F_Latest</f>
        <v>3.488</v>
      </c>
      <c r="AY109" s="77">
        <f>A126011850L_Latest</f>
        <v>4.4089999999999998</v>
      </c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</row>
    <row r="110" spans="1:103" hidden="1">
      <c r="A110" s="51"/>
      <c r="B110" s="57" t="s">
        <v>11648</v>
      </c>
      <c r="C110" s="66">
        <v>7</v>
      </c>
      <c r="D110" s="77">
        <f>A126004726W_Latest</f>
        <v>247.20400000000001</v>
      </c>
      <c r="E110" s="77">
        <f>A126002782C_Latest</f>
        <v>63.348999999999997</v>
      </c>
      <c r="F110" s="77"/>
      <c r="G110" s="77">
        <f>A126006022K_Latest</f>
        <v>310.553</v>
      </c>
      <c r="H110" s="77">
        <f>A126003430T_Latest</f>
        <v>86.465999999999994</v>
      </c>
      <c r="I110" s="77"/>
      <c r="J110" s="77">
        <f>A126004078K_Latest</f>
        <v>86.465999999999994</v>
      </c>
      <c r="K110" s="77">
        <f>A126001486T_Latest</f>
        <v>397.01900000000001</v>
      </c>
      <c r="L110" s="77">
        <f>A126020278C_Latest</f>
        <v>243.535</v>
      </c>
      <c r="M110" s="77">
        <f>A126018334V_Latest</f>
        <v>62.872999999999998</v>
      </c>
      <c r="N110" s="77"/>
      <c r="O110" s="77">
        <f>A126021574R_Latest</f>
        <v>306.40899999999999</v>
      </c>
      <c r="P110" s="77">
        <f>A126018982T_Latest</f>
        <v>84.594999999999999</v>
      </c>
      <c r="Q110" s="77"/>
      <c r="R110" s="77">
        <f>A126019630F_Latest</f>
        <v>84.594999999999999</v>
      </c>
      <c r="S110" s="77">
        <f>A126017038J_Latest</f>
        <v>391.00400000000002</v>
      </c>
      <c r="T110" s="77">
        <f>A126009910L_Latest</f>
        <v>64.290999999999997</v>
      </c>
      <c r="U110" s="77">
        <f>A126007966L_Latest</f>
        <v>10.516</v>
      </c>
      <c r="V110" s="77"/>
      <c r="W110" s="77">
        <f>A126011206X_Latest</f>
        <v>74.807000000000002</v>
      </c>
      <c r="X110" s="77">
        <f>A126008614A_Latest</f>
        <v>39.363</v>
      </c>
      <c r="Y110" s="77"/>
      <c r="Z110" s="77">
        <f>A126009262A_Latest</f>
        <v>39.363</v>
      </c>
      <c r="AA110" s="77">
        <f>A126006670J_Latest</f>
        <v>114.17100000000001</v>
      </c>
      <c r="AB110" s="77">
        <f>A126025462V_Latest</f>
        <v>107.8</v>
      </c>
      <c r="AC110" s="77">
        <f>A126023518J_Latest</f>
        <v>31</v>
      </c>
      <c r="AD110" s="77"/>
      <c r="AE110" s="77">
        <f>A126026758X_Latest</f>
        <v>138.80000000000001</v>
      </c>
      <c r="AF110" s="77">
        <f>A126024166J_Latest</f>
        <v>26.925999999999998</v>
      </c>
      <c r="AG110" s="77"/>
      <c r="AH110" s="77">
        <f>A126024814V_Latest</f>
        <v>26.925999999999998</v>
      </c>
      <c r="AI110" s="77">
        <f>A126022222C_Latest</f>
        <v>165.726</v>
      </c>
      <c r="AJ110" s="77">
        <f>A126030646J_Latest</f>
        <v>71.444000000000003</v>
      </c>
      <c r="AK110" s="77">
        <f>A126028702X_Latest</f>
        <v>21.356999999999999</v>
      </c>
      <c r="AL110" s="77"/>
      <c r="AM110" s="77">
        <f>A126031942V_Latest</f>
        <v>92.802000000000007</v>
      </c>
      <c r="AN110" s="77">
        <f>A126029350X_Latest</f>
        <v>18.306000000000001</v>
      </c>
      <c r="AO110" s="77"/>
      <c r="AP110" s="77">
        <f>A126029998R_Latest</f>
        <v>18.306000000000001</v>
      </c>
      <c r="AQ110" s="77">
        <f>A126027406L_Latest</f>
        <v>111.108</v>
      </c>
      <c r="AR110" s="77">
        <f>A126015094R_Latest</f>
        <v>3.669</v>
      </c>
      <c r="AS110" s="77">
        <f>A126013150K_Latest</f>
        <v>0.47499999999999998</v>
      </c>
      <c r="AT110" s="77"/>
      <c r="AU110" s="77">
        <f>A126016390A_Latest</f>
        <v>4.1440000000000001</v>
      </c>
      <c r="AV110" s="77">
        <f>A126013798A_Latest</f>
        <v>1.87</v>
      </c>
      <c r="AW110" s="77"/>
      <c r="AX110" s="77">
        <f>A126014446R_Latest</f>
        <v>1.87</v>
      </c>
      <c r="AY110" s="77">
        <f>A126011854W_Latest</f>
        <v>6.0149999999999997</v>
      </c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</row>
    <row r="111" spans="1:103" hidden="1">
      <c r="A111" s="51"/>
      <c r="B111" s="57" t="s">
        <v>11650</v>
      </c>
      <c r="C111" s="66">
        <v>8</v>
      </c>
      <c r="D111" s="77">
        <f>A126004742W_Latest</f>
        <v>107.851</v>
      </c>
      <c r="E111" s="77">
        <f>A126002798W_Latest</f>
        <v>13.888999999999999</v>
      </c>
      <c r="F111" s="77"/>
      <c r="G111" s="77">
        <f>A126006038C_Latest</f>
        <v>121.741</v>
      </c>
      <c r="H111" s="77">
        <f>A126003446K_Latest</f>
        <v>43.616</v>
      </c>
      <c r="I111" s="77"/>
      <c r="J111" s="77">
        <f>A126004094K_Latest</f>
        <v>43.616</v>
      </c>
      <c r="K111" s="77">
        <f>A126001502F_Latest</f>
        <v>165.35599999999999</v>
      </c>
      <c r="L111" s="77">
        <f>A126020294C_Latest</f>
        <v>106.196</v>
      </c>
      <c r="M111" s="77">
        <f>A126018350V_Latest</f>
        <v>13.557</v>
      </c>
      <c r="N111" s="77"/>
      <c r="O111" s="77">
        <f>A126021590R_Latest</f>
        <v>119.754</v>
      </c>
      <c r="P111" s="77">
        <f>A126018998K_Latest</f>
        <v>41.892000000000003</v>
      </c>
      <c r="Q111" s="77"/>
      <c r="R111" s="77">
        <f>A126019646X_Latest</f>
        <v>41.892000000000003</v>
      </c>
      <c r="S111" s="77">
        <f>A126017054J_Latest</f>
        <v>161.64599999999999</v>
      </c>
      <c r="T111" s="77">
        <f>A126009926F_Latest</f>
        <v>10.119999999999999</v>
      </c>
      <c r="U111" s="77">
        <f>A126007982L_Latest</f>
        <v>2.1520000000000001</v>
      </c>
      <c r="V111" s="77"/>
      <c r="W111" s="77">
        <f>A126011222X_Latest</f>
        <v>12.272</v>
      </c>
      <c r="X111" s="77">
        <f>A126008630A_Latest</f>
        <v>6.5389999999999997</v>
      </c>
      <c r="Y111" s="77"/>
      <c r="Z111" s="77">
        <f>A126009278V_Latest</f>
        <v>6.5389999999999997</v>
      </c>
      <c r="AA111" s="77">
        <f>A126006686A_Latest</f>
        <v>18.811</v>
      </c>
      <c r="AB111" s="77">
        <f>A126025478L_Latest</f>
        <v>51.064</v>
      </c>
      <c r="AC111" s="77">
        <f>A126023534J_Latest</f>
        <v>6.8470000000000004</v>
      </c>
      <c r="AD111" s="77"/>
      <c r="AE111" s="77">
        <f>A126026774X_Latest</f>
        <v>57.911000000000001</v>
      </c>
      <c r="AF111" s="77">
        <f>A126024182J_Latest</f>
        <v>14.936</v>
      </c>
      <c r="AG111" s="77"/>
      <c r="AH111" s="77">
        <f>A126024830V_Latest</f>
        <v>14.936</v>
      </c>
      <c r="AI111" s="77">
        <f>A126022238W_Latest</f>
        <v>72.846999999999994</v>
      </c>
      <c r="AJ111" s="77">
        <f>A126030662J_Latest</f>
        <v>45.012999999999998</v>
      </c>
      <c r="AK111" s="77">
        <f>A126028718T_Latest</f>
        <v>4.5579999999999998</v>
      </c>
      <c r="AL111" s="77"/>
      <c r="AM111" s="77">
        <f>A126031958L_Latest</f>
        <v>49.570999999999998</v>
      </c>
      <c r="AN111" s="77">
        <f>A126029366T_Latest</f>
        <v>20.417000000000002</v>
      </c>
      <c r="AO111" s="77"/>
      <c r="AP111" s="77">
        <f>A126030014K_Latest</f>
        <v>20.417000000000002</v>
      </c>
      <c r="AQ111" s="77">
        <f>A126027422L_Latest</f>
        <v>69.988</v>
      </c>
      <c r="AR111" s="77">
        <f>A126015110C_Latest</f>
        <v>1.655</v>
      </c>
      <c r="AS111" s="77">
        <f>A126013166C_Latest</f>
        <v>0.33200000000000002</v>
      </c>
      <c r="AT111" s="77"/>
      <c r="AU111" s="77">
        <f>A126016406J_Latest</f>
        <v>1.9870000000000001</v>
      </c>
      <c r="AV111" s="77">
        <f>A126013814R_Latest</f>
        <v>1.7230000000000001</v>
      </c>
      <c r="AW111" s="77"/>
      <c r="AX111" s="77">
        <f>A126014462R_Latest</f>
        <v>1.7230000000000001</v>
      </c>
      <c r="AY111" s="77">
        <f>A126011870W_Latest</f>
        <v>3.71</v>
      </c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</row>
    <row r="112" spans="1:103" hidden="1">
      <c r="A112" s="51"/>
      <c r="B112" s="53" t="s">
        <v>11651</v>
      </c>
      <c r="C112" s="66">
        <v>9</v>
      </c>
      <c r="D112" s="77">
        <f>A126004710C_Latest</f>
        <v>55.616999999999997</v>
      </c>
      <c r="E112" s="77">
        <f>A126002766C_Latest</f>
        <v>12.355</v>
      </c>
      <c r="F112" s="77">
        <f>A126005358W_Latest</f>
        <v>2.149</v>
      </c>
      <c r="G112" s="77">
        <f>A126006006K_Latest</f>
        <v>70.122</v>
      </c>
      <c r="H112" s="77">
        <f>A126003414T_Latest</f>
        <v>59.473999999999997</v>
      </c>
      <c r="I112" s="77">
        <f>A126002118F_Latest</f>
        <v>3.5760000000000001</v>
      </c>
      <c r="J112" s="77">
        <f>A126004062T_Latest</f>
        <v>63.05</v>
      </c>
      <c r="K112" s="77">
        <f>A126001470X_Latest</f>
        <v>133.172</v>
      </c>
      <c r="L112" s="77">
        <f>A126020262K_Latest</f>
        <v>55.616999999999997</v>
      </c>
      <c r="M112" s="77">
        <f>A126018318V_Latest</f>
        <v>12.355</v>
      </c>
      <c r="N112" s="77">
        <f>A126020910W_Latest</f>
        <v>2.149</v>
      </c>
      <c r="O112" s="77">
        <f>A126021558R_Latest</f>
        <v>70.122</v>
      </c>
      <c r="P112" s="77">
        <f>A126018966T_Latest</f>
        <v>59.473999999999997</v>
      </c>
      <c r="Q112" s="77">
        <f>A126017670L_Latest</f>
        <v>3.5760000000000001</v>
      </c>
      <c r="R112" s="77">
        <f>A126019614F_Latest</f>
        <v>63.05</v>
      </c>
      <c r="S112" s="77">
        <f>A126017022R_Latest</f>
        <v>133.172</v>
      </c>
      <c r="T112" s="77">
        <f>A126009894X_Latest</f>
        <v>42.478000000000002</v>
      </c>
      <c r="U112" s="77">
        <f>A126007950V_Latest</f>
        <v>8.1739999999999995</v>
      </c>
      <c r="V112" s="77">
        <f>A126010542T_Latest</f>
        <v>1.665</v>
      </c>
      <c r="W112" s="77">
        <f>A126011190T_Latest</f>
        <v>52.317</v>
      </c>
      <c r="X112" s="77">
        <f>A126008598L_Latest</f>
        <v>53.786000000000001</v>
      </c>
      <c r="Y112" s="77">
        <f>A126007302W_Latest</f>
        <v>3.5760000000000001</v>
      </c>
      <c r="Z112" s="77">
        <f>A126009246A_Latest</f>
        <v>57.363</v>
      </c>
      <c r="AA112" s="77">
        <f>A126006654J_Latest</f>
        <v>109.679</v>
      </c>
      <c r="AB112" s="77">
        <f>A126025446V_Latest</f>
        <v>9.1769999999999996</v>
      </c>
      <c r="AC112" s="77">
        <f>A126023502R_Latest</f>
        <v>2.9420000000000002</v>
      </c>
      <c r="AD112" s="77">
        <f>A126026094V_Latest</f>
        <v>0</v>
      </c>
      <c r="AE112" s="77">
        <f>A126026742F_Latest</f>
        <v>12.119</v>
      </c>
      <c r="AF112" s="77">
        <f>A126024150R_Latest</f>
        <v>3.3650000000000002</v>
      </c>
      <c r="AG112" s="77">
        <f>A126022854A_Latest</f>
        <v>0</v>
      </c>
      <c r="AH112" s="77">
        <f>A126024798F_Latest</f>
        <v>3.3650000000000002</v>
      </c>
      <c r="AI112" s="77">
        <f>A126022206C_Latest</f>
        <v>15.484</v>
      </c>
      <c r="AJ112" s="77">
        <f>A126030630R_Latest</f>
        <v>3.9620000000000002</v>
      </c>
      <c r="AK112" s="77">
        <f>A126028686K_Latest</f>
        <v>1.24</v>
      </c>
      <c r="AL112" s="77">
        <f>A126031278J_Latest</f>
        <v>0.48499999999999999</v>
      </c>
      <c r="AM112" s="77">
        <f>A126031926V_Latest</f>
        <v>5.6870000000000003</v>
      </c>
      <c r="AN112" s="77">
        <f>A126029334X_Latest</f>
        <v>2.323</v>
      </c>
      <c r="AO112" s="77">
        <f>A126028038L_Latest</f>
        <v>0</v>
      </c>
      <c r="AP112" s="77">
        <f>A126029982W_Latest</f>
        <v>2.323</v>
      </c>
      <c r="AQ112" s="77">
        <f>A126027390F_Latest</f>
        <v>8.0090000000000003</v>
      </c>
      <c r="AR112" s="77">
        <f>A126015078R_Latest</f>
        <v>0</v>
      </c>
      <c r="AS112" s="77">
        <f>A126013134K_Latest</f>
        <v>0</v>
      </c>
      <c r="AT112" s="77">
        <f>A126015726A_Latest</f>
        <v>0</v>
      </c>
      <c r="AU112" s="77">
        <f>A126016374A_Latest</f>
        <v>0</v>
      </c>
      <c r="AV112" s="77">
        <f>A126013782J_Latest</f>
        <v>0</v>
      </c>
      <c r="AW112" s="77">
        <f>A126012486W_Latest</f>
        <v>0</v>
      </c>
      <c r="AX112" s="77">
        <f>A126014430W_Latest</f>
        <v>0</v>
      </c>
      <c r="AY112" s="77">
        <f>A126011838W_Latest</f>
        <v>0</v>
      </c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</row>
    <row r="113" spans="1:93" hidden="1">
      <c r="A113" s="51"/>
      <c r="B113" s="57" t="s">
        <v>11652</v>
      </c>
      <c r="C113" s="66">
        <v>10</v>
      </c>
      <c r="D113" s="77">
        <f>A126004762F_Latest</f>
        <v>0.86199999999999999</v>
      </c>
      <c r="E113" s="77">
        <f>A126002818V_Latest</f>
        <v>1.036</v>
      </c>
      <c r="F113" s="77">
        <f>A126005410V_Latest</f>
        <v>2.149</v>
      </c>
      <c r="G113" s="77">
        <f>A126006058L_Latest</f>
        <v>4.048</v>
      </c>
      <c r="H113" s="77">
        <f>A126003466V_Latest</f>
        <v>2.3719999999999999</v>
      </c>
      <c r="I113" s="77">
        <f>A126002170R_Latest</f>
        <v>3.5760000000000001</v>
      </c>
      <c r="J113" s="77">
        <f>A126004114J_Latest</f>
        <v>5.9480000000000004</v>
      </c>
      <c r="K113" s="77">
        <f>A126001522R_Latest</f>
        <v>9.9949999999999992</v>
      </c>
      <c r="L113" s="77">
        <f>A126020314A_Latest</f>
        <v>0.86199999999999999</v>
      </c>
      <c r="M113" s="77">
        <f>A126018370C_Latest</f>
        <v>1.036</v>
      </c>
      <c r="N113" s="77">
        <f>A126020962X_Latest</f>
        <v>2.149</v>
      </c>
      <c r="O113" s="77">
        <f>A126021610L_Latest</f>
        <v>4.048</v>
      </c>
      <c r="P113" s="77">
        <f>A126019018K_Latest</f>
        <v>2.3719999999999999</v>
      </c>
      <c r="Q113" s="77">
        <f>A126017722C_Latest</f>
        <v>3.5760000000000001</v>
      </c>
      <c r="R113" s="77">
        <f>A126019666J_Latest</f>
        <v>5.9480000000000004</v>
      </c>
      <c r="S113" s="77">
        <f>A126017074T_Latest</f>
        <v>9.9949999999999992</v>
      </c>
      <c r="T113" s="77">
        <f>A126009946R_Latest</f>
        <v>0.86199999999999999</v>
      </c>
      <c r="U113" s="77">
        <f>A126008002L_Latest</f>
        <v>1.036</v>
      </c>
      <c r="V113" s="77">
        <f>A126010594V_Latest</f>
        <v>1.665</v>
      </c>
      <c r="W113" s="77">
        <f>A126011242J_Latest</f>
        <v>3.5630000000000002</v>
      </c>
      <c r="X113" s="77">
        <f>A126008650K_Latest</f>
        <v>2.3719999999999999</v>
      </c>
      <c r="Y113" s="77">
        <f>A126007354X_Latest</f>
        <v>3.5760000000000001</v>
      </c>
      <c r="Z113" s="77">
        <f>A126009298C_Latest</f>
        <v>5.9480000000000004</v>
      </c>
      <c r="AA113" s="77">
        <f>A126006706X_Latest</f>
        <v>9.5109999999999992</v>
      </c>
      <c r="AB113" s="77">
        <f>A126025498W_Latest</f>
        <v>0</v>
      </c>
      <c r="AC113" s="77">
        <f>A126023554T_Latest</f>
        <v>0</v>
      </c>
      <c r="AD113" s="77">
        <f>A126026146K_Latest</f>
        <v>0</v>
      </c>
      <c r="AE113" s="77">
        <f>A126026794J_Latest</f>
        <v>0</v>
      </c>
      <c r="AF113" s="77">
        <f>A126024202F_Latest</f>
        <v>0</v>
      </c>
      <c r="AG113" s="77">
        <f>A126022906T_Latest</f>
        <v>0</v>
      </c>
      <c r="AH113" s="77">
        <f>A126024850C_Latest</f>
        <v>0</v>
      </c>
      <c r="AI113" s="77">
        <f>A126022258F_Latest</f>
        <v>0</v>
      </c>
      <c r="AJ113" s="77">
        <f>A126030682T_Latest</f>
        <v>0</v>
      </c>
      <c r="AK113" s="77">
        <f>A126028738A_Latest</f>
        <v>0</v>
      </c>
      <c r="AL113" s="77">
        <f>A126031330F_Latest</f>
        <v>0.48499999999999999</v>
      </c>
      <c r="AM113" s="77">
        <f>A126031978W_Latest</f>
        <v>0.48499999999999999</v>
      </c>
      <c r="AN113" s="77">
        <f>A126029386A_Latest</f>
        <v>0</v>
      </c>
      <c r="AO113" s="77">
        <f>A126028090W_Latest</f>
        <v>0</v>
      </c>
      <c r="AP113" s="77">
        <f>A126030034V_Latest</f>
        <v>0</v>
      </c>
      <c r="AQ113" s="77">
        <f>A126027442W_Latest</f>
        <v>0.48499999999999999</v>
      </c>
      <c r="AR113" s="77">
        <f>A126015130L_Latest</f>
        <v>0</v>
      </c>
      <c r="AS113" s="77">
        <f>A126013186L_Latest</f>
        <v>0</v>
      </c>
      <c r="AT113" s="77">
        <f>A126015778C_Latest</f>
        <v>0</v>
      </c>
      <c r="AU113" s="77">
        <f>A126016426T_Latest</f>
        <v>0</v>
      </c>
      <c r="AV113" s="77">
        <f>A126013834X_Latest</f>
        <v>0</v>
      </c>
      <c r="AW113" s="77">
        <f>A126012538L_Latest</f>
        <v>0</v>
      </c>
      <c r="AX113" s="77">
        <f>A126014482X_Latest</f>
        <v>0</v>
      </c>
      <c r="AY113" s="77">
        <f>A126011890F_Latest</f>
        <v>0</v>
      </c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</row>
    <row r="114" spans="1:93" hidden="1">
      <c r="A114" s="51"/>
      <c r="B114" s="57" t="s">
        <v>11653</v>
      </c>
      <c r="C114" s="66">
        <v>11</v>
      </c>
      <c r="D114" s="77">
        <f>A126004746F_Latest</f>
        <v>54.755000000000003</v>
      </c>
      <c r="E114" s="77">
        <f>A126002802A_Latest</f>
        <v>11.319000000000001</v>
      </c>
      <c r="F114" s="77"/>
      <c r="G114" s="77">
        <f>A126006042V_Latest</f>
        <v>66.073999999999998</v>
      </c>
      <c r="H114" s="77">
        <f>A126003450A_Latest</f>
        <v>57.103000000000002</v>
      </c>
      <c r="I114" s="77"/>
      <c r="J114" s="77">
        <f>A126004098V_Latest</f>
        <v>57.103000000000002</v>
      </c>
      <c r="K114" s="77">
        <f>A126001506R_Latest</f>
        <v>123.17700000000001</v>
      </c>
      <c r="L114" s="77">
        <f>A126020298L_Latest</f>
        <v>54.755000000000003</v>
      </c>
      <c r="M114" s="77">
        <f>A126018354C_Latest</f>
        <v>11.319000000000001</v>
      </c>
      <c r="N114" s="77"/>
      <c r="O114" s="77">
        <f>A126021594X_Latest</f>
        <v>66.073999999999998</v>
      </c>
      <c r="P114" s="77">
        <f>A126019002T_Latest</f>
        <v>57.103000000000002</v>
      </c>
      <c r="Q114" s="77"/>
      <c r="R114" s="77">
        <f>A126019650R_Latest</f>
        <v>57.103000000000002</v>
      </c>
      <c r="S114" s="77">
        <f>A126017058T_Latest</f>
        <v>123.17700000000001</v>
      </c>
      <c r="T114" s="77">
        <f>A126009930W_Latest</f>
        <v>41.616</v>
      </c>
      <c r="U114" s="77">
        <f>A126007986W_Latest</f>
        <v>7.1379999999999999</v>
      </c>
      <c r="V114" s="77"/>
      <c r="W114" s="77">
        <f>A126011226J_Latest</f>
        <v>48.753999999999998</v>
      </c>
      <c r="X114" s="77">
        <f>A126008634K_Latest</f>
        <v>51.414999999999999</v>
      </c>
      <c r="Y114" s="77"/>
      <c r="Z114" s="77">
        <f>A126009282K_Latest</f>
        <v>51.414999999999999</v>
      </c>
      <c r="AA114" s="77">
        <f>A126006690T_Latest</f>
        <v>100.16800000000001</v>
      </c>
      <c r="AB114" s="77">
        <f>A126025482C_Latest</f>
        <v>9.1769999999999996</v>
      </c>
      <c r="AC114" s="77">
        <f>A126023538T_Latest</f>
        <v>2.9420000000000002</v>
      </c>
      <c r="AD114" s="77"/>
      <c r="AE114" s="77">
        <f>A126026778J_Latest</f>
        <v>12.119</v>
      </c>
      <c r="AF114" s="77">
        <f>A126024186T_Latest</f>
        <v>3.3650000000000002</v>
      </c>
      <c r="AG114" s="77"/>
      <c r="AH114" s="77">
        <f>A126024834C_Latest</f>
        <v>3.3650000000000002</v>
      </c>
      <c r="AI114" s="77">
        <f>A126022242L_Latest</f>
        <v>15.484</v>
      </c>
      <c r="AJ114" s="77">
        <f>A126030666T_Latest</f>
        <v>3.9620000000000002</v>
      </c>
      <c r="AK114" s="77">
        <f>A126028722J_Latest</f>
        <v>1.24</v>
      </c>
      <c r="AL114" s="77"/>
      <c r="AM114" s="77">
        <f>A126031962C_Latest</f>
        <v>5.202</v>
      </c>
      <c r="AN114" s="77">
        <f>A126029370J_Latest</f>
        <v>2.323</v>
      </c>
      <c r="AO114" s="77"/>
      <c r="AP114" s="77">
        <f>A126030018V_Latest</f>
        <v>2.323</v>
      </c>
      <c r="AQ114" s="77">
        <f>A126027426W_Latest</f>
        <v>7.5250000000000004</v>
      </c>
      <c r="AR114" s="77">
        <f>A126015114L_Latest</f>
        <v>0</v>
      </c>
      <c r="AS114" s="77">
        <f>A126013170V_Latest</f>
        <v>0</v>
      </c>
      <c r="AT114" s="77"/>
      <c r="AU114" s="77">
        <f>A126016410X_Latest</f>
        <v>0</v>
      </c>
      <c r="AV114" s="77">
        <f>A126013818X_Latest</f>
        <v>0</v>
      </c>
      <c r="AW114" s="77"/>
      <c r="AX114" s="77">
        <f>A126014466X_Latest</f>
        <v>0</v>
      </c>
      <c r="AY114" s="77">
        <f>A126011874F_Latest</f>
        <v>0</v>
      </c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</row>
    <row r="115" spans="1:93" hidden="1">
      <c r="A115" s="55" t="s">
        <v>11654</v>
      </c>
      <c r="B115" s="58"/>
      <c r="C115" s="66">
        <v>12</v>
      </c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</row>
    <row r="116" spans="1:93" hidden="1">
      <c r="A116" s="51"/>
      <c r="B116" s="53" t="s">
        <v>11655</v>
      </c>
      <c r="C116" s="66">
        <v>13</v>
      </c>
      <c r="D116" s="77">
        <f>A126004766R_Latest</f>
        <v>303.80399999999997</v>
      </c>
      <c r="E116" s="77">
        <f>A126002822K_Latest</f>
        <v>84.022000000000006</v>
      </c>
      <c r="F116" s="77">
        <f>A126005414C_Latest</f>
        <v>18.931000000000001</v>
      </c>
      <c r="G116" s="77">
        <f>A126006062C_Latest</f>
        <v>406.75599999999997</v>
      </c>
      <c r="H116" s="77">
        <f>A126003470K_Latest</f>
        <v>153.13999999999999</v>
      </c>
      <c r="I116" s="77">
        <f>A126002174X_Latest</f>
        <v>28.864000000000001</v>
      </c>
      <c r="J116" s="77">
        <f>A126004118T_Latest</f>
        <v>182.00399999999999</v>
      </c>
      <c r="K116" s="77">
        <f>A126001526X_Latest</f>
        <v>588.76099999999997</v>
      </c>
      <c r="L116" s="77">
        <f>A126020318K_Latest</f>
        <v>300.28300000000002</v>
      </c>
      <c r="M116" s="77">
        <f>A126018374L_Latest</f>
        <v>83.546000000000006</v>
      </c>
      <c r="N116" s="77">
        <f>A126020966J_Latest</f>
        <v>18.527999999999999</v>
      </c>
      <c r="O116" s="77">
        <f>A126021614W_Latest</f>
        <v>402.35700000000003</v>
      </c>
      <c r="P116" s="77">
        <f>A126019022A_Latest</f>
        <v>150.09899999999999</v>
      </c>
      <c r="Q116" s="77">
        <f>A126017726L_Latest</f>
        <v>25.376999999999999</v>
      </c>
      <c r="R116" s="77">
        <f>A126019670X_Latest</f>
        <v>175.476</v>
      </c>
      <c r="S116" s="77">
        <f>A126017078A_Latest</f>
        <v>577.83299999999997</v>
      </c>
      <c r="T116" s="77">
        <f>A126009950F_Latest</f>
        <v>92.715999999999994</v>
      </c>
      <c r="U116" s="77">
        <f>A126008006W_Latest</f>
        <v>17.318999999999999</v>
      </c>
      <c r="V116" s="77">
        <f>A126010598C_Latest</f>
        <v>8.6189999999999998</v>
      </c>
      <c r="W116" s="77">
        <f>A126011246T_Latest</f>
        <v>118.654</v>
      </c>
      <c r="X116" s="77">
        <f>A126008654V_Latest</f>
        <v>87.600999999999999</v>
      </c>
      <c r="Y116" s="77">
        <f>A126007358J_Latest</f>
        <v>12.801</v>
      </c>
      <c r="Z116" s="77">
        <f>A126009302J_Latest</f>
        <v>100.402</v>
      </c>
      <c r="AA116" s="77">
        <f>A126006710R_Latest</f>
        <v>219.05600000000001</v>
      </c>
      <c r="AB116" s="77">
        <f>A126025502A_Latest</f>
        <v>134.56399999999999</v>
      </c>
      <c r="AC116" s="77">
        <f>A126023558A_Latest</f>
        <v>40.356999999999999</v>
      </c>
      <c r="AD116" s="77">
        <f>A126026150A_Latest</f>
        <v>4.5460000000000003</v>
      </c>
      <c r="AE116" s="77">
        <f>A126026798T_Latest</f>
        <v>179.46700000000001</v>
      </c>
      <c r="AF116" s="77">
        <f>A126024206R_Latest</f>
        <v>34.598999999999997</v>
      </c>
      <c r="AG116" s="77">
        <f>A126022910J_Latest</f>
        <v>7.9610000000000003</v>
      </c>
      <c r="AH116" s="77">
        <f>A126024854L_Latest</f>
        <v>42.56</v>
      </c>
      <c r="AI116" s="77">
        <f>A126022262W_Latest</f>
        <v>222.02699999999999</v>
      </c>
      <c r="AJ116" s="77">
        <f>A126030686A_Latest</f>
        <v>73.003</v>
      </c>
      <c r="AK116" s="77">
        <f>A126028742T_Latest</f>
        <v>25.87</v>
      </c>
      <c r="AL116" s="77">
        <f>A126031334R_Latest</f>
        <v>5.3630000000000004</v>
      </c>
      <c r="AM116" s="77">
        <f>A126031982L_Latest</f>
        <v>104.236</v>
      </c>
      <c r="AN116" s="77">
        <f>A126029390T_Latest</f>
        <v>27.899000000000001</v>
      </c>
      <c r="AO116" s="77">
        <f>A126028094F_Latest</f>
        <v>4.6150000000000002</v>
      </c>
      <c r="AP116" s="77">
        <f>A126030038C_Latest</f>
        <v>32.514000000000003</v>
      </c>
      <c r="AQ116" s="77">
        <f>A126027446F_Latest</f>
        <v>136.75</v>
      </c>
      <c r="AR116" s="77">
        <f>A126015134W_Latest</f>
        <v>3.5209999999999999</v>
      </c>
      <c r="AS116" s="77">
        <f>A126013190C_Latest</f>
        <v>0.47499999999999998</v>
      </c>
      <c r="AT116" s="77">
        <f>A126015782V_Latest</f>
        <v>0.40300000000000002</v>
      </c>
      <c r="AU116" s="77">
        <f>A126016430J_Latest</f>
        <v>4.399</v>
      </c>
      <c r="AV116" s="77">
        <f>A126013838J_Latest</f>
        <v>3.0409999999999999</v>
      </c>
      <c r="AW116" s="77">
        <f>A126012542C_Latest</f>
        <v>3.488</v>
      </c>
      <c r="AX116" s="77">
        <f>A126014486J_Latest</f>
        <v>6.5289999999999999</v>
      </c>
      <c r="AY116" s="77">
        <f>A126011894R_Latest</f>
        <v>10.928000000000001</v>
      </c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</row>
    <row r="117" spans="1:93" hidden="1">
      <c r="A117" s="51"/>
      <c r="B117" s="57" t="s">
        <v>11656</v>
      </c>
      <c r="C117" s="66">
        <v>14</v>
      </c>
      <c r="D117" s="77">
        <f>A126004714L_Latest</f>
        <v>55.585000000000001</v>
      </c>
      <c r="E117" s="77">
        <f>A126002770V_Latest</f>
        <v>16.224</v>
      </c>
      <c r="F117" s="77">
        <f>A126005362L_Latest</f>
        <v>9.3840000000000003</v>
      </c>
      <c r="G117" s="77">
        <f>A126006010A_Latest</f>
        <v>81.192999999999998</v>
      </c>
      <c r="H117" s="77">
        <f>A126003418A_Latest</f>
        <v>44.494999999999997</v>
      </c>
      <c r="I117" s="77">
        <f>A126002122W_Latest</f>
        <v>17.704000000000001</v>
      </c>
      <c r="J117" s="77">
        <f>A126004066A_Latest</f>
        <v>62.198999999999998</v>
      </c>
      <c r="K117" s="77">
        <f>A126001474J_Latest</f>
        <v>143.392</v>
      </c>
      <c r="L117" s="77">
        <f>A126020266V_Latest</f>
        <v>54.697000000000003</v>
      </c>
      <c r="M117" s="77">
        <f>A126018322K_Latest</f>
        <v>15.749000000000001</v>
      </c>
      <c r="N117" s="77">
        <f>A126020914F_Latest</f>
        <v>8.9809999999999999</v>
      </c>
      <c r="O117" s="77">
        <f>A126021562F_Latest</f>
        <v>79.427000000000007</v>
      </c>
      <c r="P117" s="77">
        <f>A126018970J_Latest</f>
        <v>44.107999999999997</v>
      </c>
      <c r="Q117" s="77">
        <f>A126017674W_Latest</f>
        <v>14.879</v>
      </c>
      <c r="R117" s="77">
        <f>A126019618R_Latest</f>
        <v>58.987000000000002</v>
      </c>
      <c r="S117" s="77">
        <f>A126017026X_Latest</f>
        <v>138.41300000000001</v>
      </c>
      <c r="T117" s="77">
        <f>A126009898J_Latest</f>
        <v>20.552</v>
      </c>
      <c r="U117" s="77">
        <f>A126007954C_Latest</f>
        <v>2.2719999999999998</v>
      </c>
      <c r="V117" s="77">
        <f>A126010546A_Latest</f>
        <v>2.34</v>
      </c>
      <c r="W117" s="77">
        <f>A126011194A_Latest</f>
        <v>25.163</v>
      </c>
      <c r="X117" s="77">
        <f>A126008602T_Latest</f>
        <v>27.257999999999999</v>
      </c>
      <c r="Y117" s="77">
        <f>A126007306F_Latest</f>
        <v>9.1549999999999994</v>
      </c>
      <c r="Z117" s="77">
        <f>A126009250T_Latest</f>
        <v>36.412999999999997</v>
      </c>
      <c r="AA117" s="77">
        <f>A126006658T_Latest</f>
        <v>61.576999999999998</v>
      </c>
      <c r="AB117" s="77">
        <f>A126025450K_Latest</f>
        <v>22.972000000000001</v>
      </c>
      <c r="AC117" s="77">
        <f>A126023506X_Latest</f>
        <v>10.029999999999999</v>
      </c>
      <c r="AD117" s="77">
        <f>A126026098C_Latest</f>
        <v>2.2829999999999999</v>
      </c>
      <c r="AE117" s="77">
        <f>A126026746R_Latest</f>
        <v>35.284999999999997</v>
      </c>
      <c r="AF117" s="77">
        <f>A126024154X_Latest</f>
        <v>6.7679999999999998</v>
      </c>
      <c r="AG117" s="77">
        <f>A126022858K_Latest</f>
        <v>2.9489999999999998</v>
      </c>
      <c r="AH117" s="77">
        <f>A126024802K_Latest</f>
        <v>9.7159999999999993</v>
      </c>
      <c r="AI117" s="77">
        <f>A126022210V_Latest</f>
        <v>45.000999999999998</v>
      </c>
      <c r="AJ117" s="77">
        <f>A126030634X_Latest</f>
        <v>11.173</v>
      </c>
      <c r="AK117" s="77">
        <f>A126028690A_Latest</f>
        <v>3.4470000000000001</v>
      </c>
      <c r="AL117" s="77">
        <f>A126031282X_Latest</f>
        <v>4.3579999999999997</v>
      </c>
      <c r="AM117" s="77">
        <f>A126031930K_Latest</f>
        <v>18.978000000000002</v>
      </c>
      <c r="AN117" s="77">
        <f>A126029338J_Latest</f>
        <v>10.081</v>
      </c>
      <c r="AO117" s="77">
        <f>A126028042C_Latest</f>
        <v>2.7749999999999999</v>
      </c>
      <c r="AP117" s="77">
        <f>A126029986F_Latest</f>
        <v>12.856999999999999</v>
      </c>
      <c r="AQ117" s="77">
        <f>A126027394R_Latest</f>
        <v>31.835000000000001</v>
      </c>
      <c r="AR117" s="77">
        <f>A126015082F_Latest</f>
        <v>0.88900000000000001</v>
      </c>
      <c r="AS117" s="77">
        <f>A126013138V_Latest</f>
        <v>0.47499999999999998</v>
      </c>
      <c r="AT117" s="77">
        <f>A126015730T_Latest</f>
        <v>0.40300000000000002</v>
      </c>
      <c r="AU117" s="77">
        <f>A126016378K_Latest</f>
        <v>1.7669999999999999</v>
      </c>
      <c r="AV117" s="77">
        <f>A126013786T_Latest</f>
        <v>0.38700000000000001</v>
      </c>
      <c r="AW117" s="77">
        <f>A126012490L_Latest</f>
        <v>2.8250000000000002</v>
      </c>
      <c r="AX117" s="77">
        <f>A126014434F_Latest</f>
        <v>3.2120000000000002</v>
      </c>
      <c r="AY117" s="77">
        <f>A126011842L_Latest</f>
        <v>4.9790000000000001</v>
      </c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</row>
    <row r="118" spans="1:93" hidden="1">
      <c r="A118" s="51"/>
      <c r="B118" s="57" t="s">
        <v>11657</v>
      </c>
      <c r="C118" s="66">
        <v>15</v>
      </c>
      <c r="D118" s="77">
        <f>A126004698X_Latest</f>
        <v>85.15</v>
      </c>
      <c r="E118" s="77">
        <f>A126002754V_Latest</f>
        <v>35.155000000000001</v>
      </c>
      <c r="F118" s="77">
        <f>A126005346L_Latest</f>
        <v>7.1529999999999996</v>
      </c>
      <c r="G118" s="77">
        <f>A126005994K_Latest</f>
        <v>127.458</v>
      </c>
      <c r="H118" s="77">
        <f>A126003402J_Latest</f>
        <v>59.527999999999999</v>
      </c>
      <c r="I118" s="77">
        <f>A126002106W_Latest</f>
        <v>6.1749999999999998</v>
      </c>
      <c r="J118" s="77">
        <f>A126004050J_Latest</f>
        <v>65.703000000000003</v>
      </c>
      <c r="K118" s="77">
        <f>A126001458J_Latest</f>
        <v>193.161</v>
      </c>
      <c r="L118" s="77">
        <f>A126020250A_Latest</f>
        <v>84.748999999999995</v>
      </c>
      <c r="M118" s="77">
        <f>A126018306K_Latest</f>
        <v>35.155000000000001</v>
      </c>
      <c r="N118" s="77">
        <f>A126020898T_Latest</f>
        <v>7.1529999999999996</v>
      </c>
      <c r="O118" s="77">
        <f>A126021546F_Latest</f>
        <v>127.057</v>
      </c>
      <c r="P118" s="77">
        <f>A126018954J_Latest</f>
        <v>57.776000000000003</v>
      </c>
      <c r="Q118" s="77">
        <f>A126017658W_Latest</f>
        <v>5.5119999999999996</v>
      </c>
      <c r="R118" s="77">
        <f>A126019602W_Latest</f>
        <v>63.289000000000001</v>
      </c>
      <c r="S118" s="77">
        <f>A126017010F_Latest</f>
        <v>190.345</v>
      </c>
      <c r="T118" s="77">
        <f>A126009882R_Latest</f>
        <v>30.15</v>
      </c>
      <c r="U118" s="77">
        <f>A126007938C_Latest</f>
        <v>10.505000000000001</v>
      </c>
      <c r="V118" s="77">
        <f>A126010530J_Latest</f>
        <v>4.423</v>
      </c>
      <c r="W118" s="77">
        <f>A126011178A_Latest</f>
        <v>45.076999999999998</v>
      </c>
      <c r="X118" s="77">
        <f>A126008586C_Latest</f>
        <v>37.496000000000002</v>
      </c>
      <c r="Y118" s="77">
        <f>A126007290X_Latest</f>
        <v>1.498</v>
      </c>
      <c r="Z118" s="77">
        <f>A126009234T_Latest</f>
        <v>38.994</v>
      </c>
      <c r="AA118" s="77">
        <f>A126006642X_Latest</f>
        <v>84.072000000000003</v>
      </c>
      <c r="AB118" s="77">
        <f>A126025434K_Latest</f>
        <v>37.613</v>
      </c>
      <c r="AC118" s="77">
        <f>A126023490T_Latest</f>
        <v>15.678000000000001</v>
      </c>
      <c r="AD118" s="77">
        <f>A126026082K_Latest</f>
        <v>1.724</v>
      </c>
      <c r="AE118" s="77">
        <f>A126026730W_Latest</f>
        <v>55.015000000000001</v>
      </c>
      <c r="AF118" s="77">
        <f>A126024138X_Latest</f>
        <v>14.531000000000001</v>
      </c>
      <c r="AG118" s="77">
        <f>A126022842T_Latest</f>
        <v>3.617</v>
      </c>
      <c r="AH118" s="77">
        <f>A126024786W_Latest</f>
        <v>18.148</v>
      </c>
      <c r="AI118" s="77">
        <f>A126022194F_Latest</f>
        <v>73.162999999999997</v>
      </c>
      <c r="AJ118" s="77">
        <f>A126030618X_Latest</f>
        <v>16.986000000000001</v>
      </c>
      <c r="AK118" s="77">
        <f>A126028674A_Latest</f>
        <v>8.9730000000000008</v>
      </c>
      <c r="AL118" s="77">
        <f>A126031266X_Latest</f>
        <v>1.006</v>
      </c>
      <c r="AM118" s="77">
        <f>A126031914K_Latest</f>
        <v>26.963999999999999</v>
      </c>
      <c r="AN118" s="77">
        <f>A126029322R_Latest</f>
        <v>5.7489999999999997</v>
      </c>
      <c r="AO118" s="77">
        <f>A126028026C_Latest</f>
        <v>0.39800000000000002</v>
      </c>
      <c r="AP118" s="77">
        <f>A126029970L_Latest</f>
        <v>6.1470000000000002</v>
      </c>
      <c r="AQ118" s="77">
        <f>A126027378R_Latest</f>
        <v>33.110999999999997</v>
      </c>
      <c r="AR118" s="77">
        <f>A126015066F_Latest</f>
        <v>0.40100000000000002</v>
      </c>
      <c r="AS118" s="77">
        <f>A126013122A_Latest</f>
        <v>0</v>
      </c>
      <c r="AT118" s="77">
        <f>A126015714T_Latest</f>
        <v>0</v>
      </c>
      <c r="AU118" s="77">
        <f>A126016362T_Latest</f>
        <v>0.40100000000000002</v>
      </c>
      <c r="AV118" s="77">
        <f>A126013770X_Latest</f>
        <v>1.752</v>
      </c>
      <c r="AW118" s="77">
        <f>A126012474L_Latest</f>
        <v>0.66200000000000003</v>
      </c>
      <c r="AX118" s="77">
        <f>A126014418F_Latest</f>
        <v>2.4140000000000001</v>
      </c>
      <c r="AY118" s="77">
        <f>A126011826L_Latest</f>
        <v>2.8159999999999998</v>
      </c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</row>
    <row r="119" spans="1:93" hidden="1">
      <c r="A119" s="51"/>
      <c r="B119" s="57" t="s">
        <v>11658</v>
      </c>
      <c r="C119" s="66">
        <v>16</v>
      </c>
      <c r="D119" s="77">
        <f>A126004702C_Latest</f>
        <v>65.013999999999996</v>
      </c>
      <c r="E119" s="77">
        <f>A126002758C_Latest</f>
        <v>12.877000000000001</v>
      </c>
      <c r="F119" s="77">
        <f>A126005350C_Latest</f>
        <v>1.1990000000000001</v>
      </c>
      <c r="G119" s="77">
        <f>A126005998V_Latest</f>
        <v>79.088999999999999</v>
      </c>
      <c r="H119" s="77">
        <f>A126003406T_Latest</f>
        <v>20.254999999999999</v>
      </c>
      <c r="I119" s="77">
        <f>A126002110L_Latest</f>
        <v>3.3170000000000002</v>
      </c>
      <c r="J119" s="77">
        <f>A126004054T_Latest</f>
        <v>23.571000000000002</v>
      </c>
      <c r="K119" s="77">
        <f>A126001462X_Latest</f>
        <v>102.66</v>
      </c>
      <c r="L119" s="77">
        <f>A126020254K_Latest</f>
        <v>64.093000000000004</v>
      </c>
      <c r="M119" s="77">
        <f>A126018310A_Latest</f>
        <v>12.877000000000001</v>
      </c>
      <c r="N119" s="77">
        <f>A126020902W_Latest</f>
        <v>1.1990000000000001</v>
      </c>
      <c r="O119" s="77">
        <f>A126021550W_Latest</f>
        <v>78.168000000000006</v>
      </c>
      <c r="P119" s="77">
        <f>A126018958T_Latest</f>
        <v>20.163</v>
      </c>
      <c r="Q119" s="77">
        <f>A126017662L_Latest</f>
        <v>3.3170000000000002</v>
      </c>
      <c r="R119" s="77">
        <f>A126019606F_Latest</f>
        <v>23.48</v>
      </c>
      <c r="S119" s="77">
        <f>A126017014R_Latest</f>
        <v>101.648</v>
      </c>
      <c r="T119" s="77">
        <f>A126009886X_Latest</f>
        <v>19.259</v>
      </c>
      <c r="U119" s="77">
        <f>A126007942V_Latest</f>
        <v>1.6639999999999999</v>
      </c>
      <c r="V119" s="77">
        <f>A126010534T_Latest</f>
        <v>0.86799999999999999</v>
      </c>
      <c r="W119" s="77">
        <f>A126011182T_Latest</f>
        <v>21.791</v>
      </c>
      <c r="X119" s="77">
        <f>A126008590V_Latest</f>
        <v>12.038</v>
      </c>
      <c r="Y119" s="77">
        <f>A126007294J_Latest</f>
        <v>1.3879999999999999</v>
      </c>
      <c r="Z119" s="77">
        <f>A126009238A_Latest</f>
        <v>13.426</v>
      </c>
      <c r="AA119" s="77">
        <f>A126006646J_Latest</f>
        <v>35.216999999999999</v>
      </c>
      <c r="AB119" s="77">
        <f>A126025438V_Latest</f>
        <v>30.175000000000001</v>
      </c>
      <c r="AC119" s="77">
        <f>A126023494A_Latest</f>
        <v>6.3639999999999999</v>
      </c>
      <c r="AD119" s="77">
        <f>A126026086V_Latest</f>
        <v>0.33</v>
      </c>
      <c r="AE119" s="77">
        <f>A126026734F_Latest</f>
        <v>36.869999999999997</v>
      </c>
      <c r="AF119" s="77">
        <f>A126024142R_Latest</f>
        <v>4.08</v>
      </c>
      <c r="AG119" s="77">
        <f>A126022846A_Latest</f>
        <v>0.97199999999999998</v>
      </c>
      <c r="AH119" s="77">
        <f>A126024790L_Latest</f>
        <v>5.0510000000000002</v>
      </c>
      <c r="AI119" s="77">
        <f>A126022198R_Latest</f>
        <v>41.920999999999999</v>
      </c>
      <c r="AJ119" s="77">
        <f>A126030622R_Latest</f>
        <v>14.659000000000001</v>
      </c>
      <c r="AK119" s="77">
        <f>A126028678K_Latest</f>
        <v>4.8479999999999999</v>
      </c>
      <c r="AL119" s="77">
        <f>A126031270R_Latest</f>
        <v>0</v>
      </c>
      <c r="AM119" s="77">
        <f>A126031918V_Latest</f>
        <v>19.507000000000001</v>
      </c>
      <c r="AN119" s="77">
        <f>A126029326X_Latest</f>
        <v>4.0449999999999999</v>
      </c>
      <c r="AO119" s="77">
        <f>A126028030V_Latest</f>
        <v>0.95699999999999996</v>
      </c>
      <c r="AP119" s="77">
        <f>A126029974W_Latest</f>
        <v>5.0019999999999998</v>
      </c>
      <c r="AQ119" s="77">
        <f>A126027382F_Latest</f>
        <v>24.509</v>
      </c>
      <c r="AR119" s="77">
        <f>A126015070W_Latest</f>
        <v>0.92100000000000004</v>
      </c>
      <c r="AS119" s="77">
        <f>A126013126K_Latest</f>
        <v>0</v>
      </c>
      <c r="AT119" s="77">
        <f>A126015718A_Latest</f>
        <v>0</v>
      </c>
      <c r="AU119" s="77">
        <f>A126016366A_Latest</f>
        <v>0.92100000000000004</v>
      </c>
      <c r="AV119" s="77">
        <f>A126013774J_Latest</f>
        <v>9.1999999999999998E-2</v>
      </c>
      <c r="AW119" s="77">
        <f>A126012478W_Latest</f>
        <v>0</v>
      </c>
      <c r="AX119" s="77">
        <f>A126014422W_Latest</f>
        <v>9.1999999999999998E-2</v>
      </c>
      <c r="AY119" s="77">
        <f>A126011830C_Latest</f>
        <v>1.0129999999999999</v>
      </c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</row>
    <row r="120" spans="1:93" hidden="1">
      <c r="A120" s="51"/>
      <c r="B120" s="57" t="s">
        <v>11659</v>
      </c>
      <c r="C120" s="66">
        <v>17</v>
      </c>
      <c r="D120" s="77">
        <f>A126004730L_Latest</f>
        <v>98.054000000000002</v>
      </c>
      <c r="E120" s="77">
        <f>A126002786L_Latest</f>
        <v>19.765999999999998</v>
      </c>
      <c r="F120" s="77">
        <f>A126005378F_Latest</f>
        <v>1.1950000000000001</v>
      </c>
      <c r="G120" s="77">
        <f>A126006026V_Latest</f>
        <v>119.01600000000001</v>
      </c>
      <c r="H120" s="77">
        <f>A126003434A_Latest</f>
        <v>28.861999999999998</v>
      </c>
      <c r="I120" s="77">
        <f>A126002138R_Latest</f>
        <v>1.669</v>
      </c>
      <c r="J120" s="77">
        <f>A126004082A_Latest</f>
        <v>30.530999999999999</v>
      </c>
      <c r="K120" s="77">
        <f>A126001490J_Latest</f>
        <v>149.547</v>
      </c>
      <c r="L120" s="77">
        <f>A126020282V_Latest</f>
        <v>96.744</v>
      </c>
      <c r="M120" s="77">
        <f>A126018338C_Latest</f>
        <v>19.765999999999998</v>
      </c>
      <c r="N120" s="77">
        <f>A126020930F_Latest</f>
        <v>1.1950000000000001</v>
      </c>
      <c r="O120" s="77">
        <f>A126021578X_Latest</f>
        <v>117.706</v>
      </c>
      <c r="P120" s="77">
        <f>A126018986A_Latest</f>
        <v>28.052</v>
      </c>
      <c r="Q120" s="77">
        <f>A126017690W_Latest</f>
        <v>1.669</v>
      </c>
      <c r="R120" s="77">
        <f>A126019634R_Latest</f>
        <v>29.721</v>
      </c>
      <c r="S120" s="77">
        <f>A126017042X_Latest</f>
        <v>147.42599999999999</v>
      </c>
      <c r="T120" s="77">
        <f>A126009914W_Latest</f>
        <v>22.756</v>
      </c>
      <c r="U120" s="77">
        <f>A126007970C_Latest</f>
        <v>2.879</v>
      </c>
      <c r="V120" s="77">
        <f>A126010562A_Latest</f>
        <v>0.98699999999999999</v>
      </c>
      <c r="W120" s="77">
        <f>A126011210R_Latest</f>
        <v>26.622</v>
      </c>
      <c r="X120" s="77">
        <f>A126008618K_Latest</f>
        <v>10.808999999999999</v>
      </c>
      <c r="Y120" s="77">
        <f>A126007322F_Latest</f>
        <v>0.76</v>
      </c>
      <c r="Z120" s="77">
        <f>A126009266K_Latest</f>
        <v>11.569000000000001</v>
      </c>
      <c r="AA120" s="77">
        <f>A126006674T_Latest</f>
        <v>38.191000000000003</v>
      </c>
      <c r="AB120" s="77">
        <f>A126025466C_Latest</f>
        <v>43.804000000000002</v>
      </c>
      <c r="AC120" s="77">
        <f>A126023522X_Latest</f>
        <v>8.2850000000000001</v>
      </c>
      <c r="AD120" s="77">
        <f>A126026114T_Latest</f>
        <v>0.20799999999999999</v>
      </c>
      <c r="AE120" s="77">
        <f>A126026762R_Latest</f>
        <v>52.298000000000002</v>
      </c>
      <c r="AF120" s="77">
        <f>A126024170X_Latest</f>
        <v>9.2200000000000006</v>
      </c>
      <c r="AG120" s="77">
        <f>A126022874K_Latest</f>
        <v>0.42399999999999999</v>
      </c>
      <c r="AH120" s="77">
        <f>A126024818C_Latest</f>
        <v>9.6440000000000001</v>
      </c>
      <c r="AI120" s="77">
        <f>A126022226L_Latest</f>
        <v>61.941000000000003</v>
      </c>
      <c r="AJ120" s="77">
        <f>A126030650X_Latest</f>
        <v>30.184000000000001</v>
      </c>
      <c r="AK120" s="77">
        <f>A126028706J_Latest</f>
        <v>8.6020000000000003</v>
      </c>
      <c r="AL120" s="77">
        <f>A126031298T_Latest</f>
        <v>0</v>
      </c>
      <c r="AM120" s="77">
        <f>A126031946C_Latest</f>
        <v>38.786000000000001</v>
      </c>
      <c r="AN120" s="77">
        <f>A126029354J_Latest</f>
        <v>8.0239999999999991</v>
      </c>
      <c r="AO120" s="77">
        <f>A126028058W_Latest</f>
        <v>0.48499999999999999</v>
      </c>
      <c r="AP120" s="77">
        <f>A126030002A_Latest</f>
        <v>8.5079999999999991</v>
      </c>
      <c r="AQ120" s="77">
        <f>A126027410C_Latest</f>
        <v>47.295000000000002</v>
      </c>
      <c r="AR120" s="77">
        <f>A126015098X_Latest</f>
        <v>1.31</v>
      </c>
      <c r="AS120" s="77">
        <f>A126013154V_Latest</f>
        <v>0</v>
      </c>
      <c r="AT120" s="77">
        <f>A126015746K_Latest</f>
        <v>0</v>
      </c>
      <c r="AU120" s="77">
        <f>A126016394K_Latest</f>
        <v>1.31</v>
      </c>
      <c r="AV120" s="77">
        <f>A126013802F_Latest</f>
        <v>0.81</v>
      </c>
      <c r="AW120" s="77">
        <f>A126012506V_Latest</f>
        <v>0</v>
      </c>
      <c r="AX120" s="77">
        <f>A126014450F_Latest</f>
        <v>0.81</v>
      </c>
      <c r="AY120" s="77">
        <f>A126011858F_Latest</f>
        <v>2.12</v>
      </c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</row>
    <row r="121" spans="1:93" hidden="1">
      <c r="A121" s="51"/>
      <c r="B121" s="53" t="s">
        <v>11660</v>
      </c>
      <c r="C121" s="66">
        <v>18</v>
      </c>
      <c r="D121" s="77">
        <f>A126004706L_Latest</f>
        <v>76.132000000000005</v>
      </c>
      <c r="E121" s="77">
        <f>A126002762V_Latest</f>
        <v>9.24</v>
      </c>
      <c r="F121" s="77">
        <f>A126005354L_Latest</f>
        <v>0.59699999999999998</v>
      </c>
      <c r="G121" s="77">
        <f>A126006002A_Latest</f>
        <v>85.968999999999994</v>
      </c>
      <c r="H121" s="77">
        <f>A126003410J_Latest</f>
        <v>22.030999999999999</v>
      </c>
      <c r="I121" s="77">
        <f>A126002114W_Latest</f>
        <v>0.88800000000000001</v>
      </c>
      <c r="J121" s="77">
        <f>A126004058A_Latest</f>
        <v>22.919</v>
      </c>
      <c r="K121" s="77">
        <f>A126001466J_Latest</f>
        <v>108.88800000000001</v>
      </c>
      <c r="L121" s="77">
        <f>A126020258V_Latest</f>
        <v>74.656000000000006</v>
      </c>
      <c r="M121" s="77">
        <f>A126018314K_Latest</f>
        <v>9.24</v>
      </c>
      <c r="N121" s="77">
        <f>A126020906F_Latest</f>
        <v>0.59699999999999998</v>
      </c>
      <c r="O121" s="77">
        <f>A126021554F_Latest</f>
        <v>84.492999999999995</v>
      </c>
      <c r="P121" s="77">
        <f>A126018962J_Latest</f>
        <v>22.030999999999999</v>
      </c>
      <c r="Q121" s="77">
        <f>A126017666W_Latest</f>
        <v>0.88800000000000001</v>
      </c>
      <c r="R121" s="77">
        <f>A126019610W_Latest</f>
        <v>22.919</v>
      </c>
      <c r="S121" s="77">
        <f>A126017018X_Latest</f>
        <v>107.413</v>
      </c>
      <c r="T121" s="77">
        <f>A126009890R_Latest</f>
        <v>22.792000000000002</v>
      </c>
      <c r="U121" s="77">
        <f>A126007946C_Latest</f>
        <v>1.732</v>
      </c>
      <c r="V121" s="77">
        <f>A126010538A_Latest</f>
        <v>0</v>
      </c>
      <c r="W121" s="77">
        <f>A126011186A_Latest</f>
        <v>24.524000000000001</v>
      </c>
      <c r="X121" s="77">
        <f>A126008594C_Latest</f>
        <v>11.388</v>
      </c>
      <c r="Y121" s="77">
        <f>A126007298T_Latest</f>
        <v>0.42199999999999999</v>
      </c>
      <c r="Z121" s="77">
        <f>A126009242T_Latest</f>
        <v>11.81</v>
      </c>
      <c r="AA121" s="77">
        <f>A126006650X_Latest</f>
        <v>36.334000000000003</v>
      </c>
      <c r="AB121" s="77">
        <f>A126025442K_Latest</f>
        <v>25.652000000000001</v>
      </c>
      <c r="AC121" s="77">
        <f>A126023498K_Latest</f>
        <v>4.2290000000000001</v>
      </c>
      <c r="AD121" s="77">
        <f>A126026090K_Latest</f>
        <v>0</v>
      </c>
      <c r="AE121" s="77">
        <f>A126026738R_Latest</f>
        <v>29.881</v>
      </c>
      <c r="AF121" s="77">
        <f>A126024146X_Latest</f>
        <v>6.7670000000000003</v>
      </c>
      <c r="AG121" s="77">
        <f>A126022850T_Latest</f>
        <v>0.46700000000000003</v>
      </c>
      <c r="AH121" s="77">
        <f>A126024794W_Latest</f>
        <v>7.234</v>
      </c>
      <c r="AI121" s="77">
        <f>A126022202V_Latest</f>
        <v>37.115000000000002</v>
      </c>
      <c r="AJ121" s="77">
        <f>A126030626X_Latest</f>
        <v>26.213000000000001</v>
      </c>
      <c r="AK121" s="77">
        <f>A126028682A_Latest</f>
        <v>3.278</v>
      </c>
      <c r="AL121" s="77">
        <f>A126031274X_Latest</f>
        <v>0.59699999999999998</v>
      </c>
      <c r="AM121" s="77">
        <f>A126031922K_Latest</f>
        <v>30.088000000000001</v>
      </c>
      <c r="AN121" s="77">
        <f>A126029330R_Latest</f>
        <v>3.8759999999999999</v>
      </c>
      <c r="AO121" s="77">
        <f>A126028034C_Latest</f>
        <v>0</v>
      </c>
      <c r="AP121" s="77">
        <f>A126029978F_Latest</f>
        <v>3.8759999999999999</v>
      </c>
      <c r="AQ121" s="77">
        <f>A126027386R_Latest</f>
        <v>33.963999999999999</v>
      </c>
      <c r="AR121" s="77">
        <f>A126015074F_Latest</f>
        <v>1.4750000000000001</v>
      </c>
      <c r="AS121" s="77">
        <f>A126013130A_Latest</f>
        <v>0</v>
      </c>
      <c r="AT121" s="77">
        <f>A126015722T_Latest</f>
        <v>0</v>
      </c>
      <c r="AU121" s="77">
        <f>A126016370T_Latest</f>
        <v>1.4750000000000001</v>
      </c>
      <c r="AV121" s="77">
        <f>A126013778T_Latest</f>
        <v>0</v>
      </c>
      <c r="AW121" s="77">
        <f>A126012482L_Latest</f>
        <v>0</v>
      </c>
      <c r="AX121" s="77">
        <f>A126014426F_Latest</f>
        <v>0</v>
      </c>
      <c r="AY121" s="77">
        <f>A126011834L_Latest</f>
        <v>1.4750000000000001</v>
      </c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</row>
    <row r="122" spans="1:93" hidden="1">
      <c r="A122" s="51"/>
      <c r="B122" s="53" t="s">
        <v>11661</v>
      </c>
      <c r="C122" s="66">
        <v>19</v>
      </c>
      <c r="D122" s="77">
        <f>A126004734W_Latest</f>
        <v>72.664000000000001</v>
      </c>
      <c r="E122" s="77">
        <f>A126002790C_Latest</f>
        <v>9.4049999999999994</v>
      </c>
      <c r="F122" s="77">
        <f>A126005382W_Latest</f>
        <v>0.53</v>
      </c>
      <c r="G122" s="77">
        <f>A126006030K_Latest</f>
        <v>82.599000000000004</v>
      </c>
      <c r="H122" s="77">
        <f>A126003438K_Latest</f>
        <v>24.683</v>
      </c>
      <c r="I122" s="77">
        <f>A126002142F_Latest</f>
        <v>0</v>
      </c>
      <c r="J122" s="77">
        <f>A126004086K_Latest</f>
        <v>24.683</v>
      </c>
      <c r="K122" s="77">
        <f>A126001494T_Latest</f>
        <v>107.282</v>
      </c>
      <c r="L122" s="77">
        <f>A126020286C_Latest</f>
        <v>71.817999999999998</v>
      </c>
      <c r="M122" s="77">
        <f>A126018342V_Latest</f>
        <v>9.0730000000000004</v>
      </c>
      <c r="N122" s="77">
        <f>A126020934R_Latest</f>
        <v>0.53</v>
      </c>
      <c r="O122" s="77">
        <f>A126021582R_Latest</f>
        <v>81.421000000000006</v>
      </c>
      <c r="P122" s="77">
        <f>A126018990T_Latest</f>
        <v>24.131</v>
      </c>
      <c r="Q122" s="77">
        <f>A126017694F_Latest</f>
        <v>0</v>
      </c>
      <c r="R122" s="77">
        <f>A126019638X_Latest</f>
        <v>24.131</v>
      </c>
      <c r="S122" s="77">
        <f>A126017046J_Latest</f>
        <v>105.55200000000001</v>
      </c>
      <c r="T122" s="77">
        <f>A126009918F_Latest</f>
        <v>13.462</v>
      </c>
      <c r="U122" s="77">
        <f>A126007974L_Latest</f>
        <v>4.2</v>
      </c>
      <c r="V122" s="77">
        <f>A126010566K_Latest</f>
        <v>0</v>
      </c>
      <c r="W122" s="77">
        <f>A126011214X_Latest</f>
        <v>17.661999999999999</v>
      </c>
      <c r="X122" s="77">
        <f>A126008622A_Latest</f>
        <v>5.3659999999999997</v>
      </c>
      <c r="Y122" s="77">
        <f>A126007326R_Latest</f>
        <v>0</v>
      </c>
      <c r="Z122" s="77">
        <f>A126009270A_Latest</f>
        <v>5.3659999999999997</v>
      </c>
      <c r="AA122" s="77">
        <f>A126006678A_Latest</f>
        <v>23.027000000000001</v>
      </c>
      <c r="AB122" s="77">
        <f>A126025470V_Latest</f>
        <v>26.393000000000001</v>
      </c>
      <c r="AC122" s="77">
        <f>A126023526J_Latest</f>
        <v>2.306</v>
      </c>
      <c r="AD122" s="77">
        <f>A126026118A_Latest</f>
        <v>0</v>
      </c>
      <c r="AE122" s="77">
        <f>A126026766X_Latest</f>
        <v>28.699000000000002</v>
      </c>
      <c r="AF122" s="77">
        <f>A126024174J_Latest</f>
        <v>6.9779999999999998</v>
      </c>
      <c r="AG122" s="77">
        <f>A126022878V_Latest</f>
        <v>0</v>
      </c>
      <c r="AH122" s="77">
        <f>A126024822V_Latest</f>
        <v>6.9779999999999998</v>
      </c>
      <c r="AI122" s="77">
        <f>A126022230C_Latest</f>
        <v>35.677</v>
      </c>
      <c r="AJ122" s="77">
        <f>A126030654J_Latest</f>
        <v>31.963000000000001</v>
      </c>
      <c r="AK122" s="77">
        <f>A126028710X_Latest</f>
        <v>2.5670000000000002</v>
      </c>
      <c r="AL122" s="77">
        <f>A126031302W_Latest</f>
        <v>0.53</v>
      </c>
      <c r="AM122" s="77">
        <f>A126031950V_Latest</f>
        <v>35.06</v>
      </c>
      <c r="AN122" s="77">
        <f>A126029358T_Latest</f>
        <v>11.787000000000001</v>
      </c>
      <c r="AO122" s="77">
        <f>A126028062L_Latest</f>
        <v>0</v>
      </c>
      <c r="AP122" s="77">
        <f>A126030006K_Latest</f>
        <v>11.787000000000001</v>
      </c>
      <c r="AQ122" s="77">
        <f>A126027414L_Latest</f>
        <v>46.847999999999999</v>
      </c>
      <c r="AR122" s="77">
        <f>A126015102C_Latest</f>
        <v>0.84599999999999997</v>
      </c>
      <c r="AS122" s="77">
        <f>A126013158C_Latest</f>
        <v>0.33200000000000002</v>
      </c>
      <c r="AT122" s="77">
        <f>A126015750A_Latest</f>
        <v>0</v>
      </c>
      <c r="AU122" s="77">
        <f>A126016398V_Latest</f>
        <v>1.1779999999999999</v>
      </c>
      <c r="AV122" s="77">
        <f>A126013806R_Latest</f>
        <v>0.55300000000000005</v>
      </c>
      <c r="AW122" s="77">
        <f>A126012510K_Latest</f>
        <v>0</v>
      </c>
      <c r="AX122" s="77">
        <f>A126014454R_Latest</f>
        <v>0.55300000000000005</v>
      </c>
      <c r="AY122" s="77">
        <f>A126011862W_Latest</f>
        <v>1.73</v>
      </c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</row>
    <row r="123" spans="1:93" hidden="1">
      <c r="A123" s="55" t="s">
        <v>11636</v>
      </c>
      <c r="B123" s="59"/>
      <c r="C123" s="66">
        <v>20</v>
      </c>
      <c r="D123" s="77">
        <f>A126004738F_Latest</f>
        <v>452.59899999999999</v>
      </c>
      <c r="E123" s="77">
        <f>A126002794L_Latest</f>
        <v>102.666</v>
      </c>
      <c r="F123" s="77">
        <f>A126005386F_Latest</f>
        <v>20.058</v>
      </c>
      <c r="G123" s="77">
        <f>A126006034V_Latest</f>
        <v>575.32399999999996</v>
      </c>
      <c r="H123" s="77">
        <f>A126003442A_Latest</f>
        <v>199.85400000000001</v>
      </c>
      <c r="I123" s="77">
        <f>A126002146R_Latest</f>
        <v>29.753</v>
      </c>
      <c r="J123" s="77">
        <f>A126004090A_Latest</f>
        <v>229.607</v>
      </c>
      <c r="K123" s="77">
        <f>A126001498A_Latest</f>
        <v>804.93100000000004</v>
      </c>
      <c r="L123" s="77">
        <f>A126020290V_Latest</f>
        <v>446.75700000000001</v>
      </c>
      <c r="M123" s="77">
        <f>A126018346C_Latest</f>
        <v>101.85899999999999</v>
      </c>
      <c r="N123" s="77">
        <f>A126020938X_Latest</f>
        <v>19.655999999999999</v>
      </c>
      <c r="O123" s="77">
        <f>A126021586X_Latest</f>
        <v>568.27200000000005</v>
      </c>
      <c r="P123" s="77">
        <f>A126018994A_Latest</f>
        <v>196.261</v>
      </c>
      <c r="Q123" s="77">
        <f>A126017698R_Latest</f>
        <v>26.265000000000001</v>
      </c>
      <c r="R123" s="77">
        <f>A126019642R_Latest</f>
        <v>222.52600000000001</v>
      </c>
      <c r="S123" s="77">
        <f>A126017050X_Latest</f>
        <v>790.79700000000003</v>
      </c>
      <c r="T123" s="77">
        <f>A126009922W_Latest</f>
        <v>128.97</v>
      </c>
      <c r="U123" s="77">
        <f>A126007978W_Latest</f>
        <v>23.251000000000001</v>
      </c>
      <c r="V123" s="77">
        <f>A126010570A_Latest</f>
        <v>8.6189999999999998</v>
      </c>
      <c r="W123" s="77">
        <f>A126011218J_Latest</f>
        <v>160.839</v>
      </c>
      <c r="X123" s="77">
        <f>A126008626K_Latest</f>
        <v>104.355</v>
      </c>
      <c r="Y123" s="77">
        <f>A126007330F_Latest</f>
        <v>13.223000000000001</v>
      </c>
      <c r="Z123" s="77">
        <f>A126009274K_Latest</f>
        <v>117.578</v>
      </c>
      <c r="AA123" s="77">
        <f>A126006682T_Latest</f>
        <v>278.41699999999997</v>
      </c>
      <c r="AB123" s="77">
        <f>A126025474C_Latest</f>
        <v>186.60900000000001</v>
      </c>
      <c r="AC123" s="77">
        <f>A126023530X_Latest</f>
        <v>46.893000000000001</v>
      </c>
      <c r="AD123" s="77">
        <f>A126026122T_Latest</f>
        <v>4.5460000000000003</v>
      </c>
      <c r="AE123" s="77">
        <f>A126026770R_Latest</f>
        <v>238.048</v>
      </c>
      <c r="AF123" s="77">
        <f>A126024178T_Latest</f>
        <v>48.343000000000004</v>
      </c>
      <c r="AG123" s="77">
        <f>A126022882K_Latest</f>
        <v>8.4280000000000008</v>
      </c>
      <c r="AH123" s="77">
        <f>A126024826C_Latest</f>
        <v>56.771000000000001</v>
      </c>
      <c r="AI123" s="77">
        <f>A126022234L_Latest</f>
        <v>294.81900000000002</v>
      </c>
      <c r="AJ123" s="77">
        <f>A126030658T_Latest</f>
        <v>131.178</v>
      </c>
      <c r="AK123" s="77">
        <f>A126028714J_Latest</f>
        <v>31.715</v>
      </c>
      <c r="AL123" s="77">
        <f>A126031306F_Latest</f>
        <v>6.4909999999999997</v>
      </c>
      <c r="AM123" s="77">
        <f>A126031954C_Latest</f>
        <v>169.38499999999999</v>
      </c>
      <c r="AN123" s="77">
        <f>A126029362J_Latest</f>
        <v>43.561999999999998</v>
      </c>
      <c r="AO123" s="77">
        <f>A126028066W_Latest</f>
        <v>4.6150000000000002</v>
      </c>
      <c r="AP123" s="77">
        <f>A126030010A_Latest</f>
        <v>48.177</v>
      </c>
      <c r="AQ123" s="77">
        <f>A126027418W_Latest</f>
        <v>217.56200000000001</v>
      </c>
      <c r="AR123" s="77">
        <f>A126015106L_Latest</f>
        <v>5.8419999999999996</v>
      </c>
      <c r="AS123" s="77">
        <f>A126013162V_Latest</f>
        <v>0.80700000000000005</v>
      </c>
      <c r="AT123" s="77">
        <f>A126015754K_Latest</f>
        <v>0.40300000000000002</v>
      </c>
      <c r="AU123" s="77">
        <f>A126016402X_Latest</f>
        <v>7.0519999999999996</v>
      </c>
      <c r="AV123" s="77">
        <f>A126013810F_Latest</f>
        <v>3.5939999999999999</v>
      </c>
      <c r="AW123" s="77">
        <f>A126012514V_Latest</f>
        <v>3.488</v>
      </c>
      <c r="AX123" s="77">
        <f>A126014458X_Latest</f>
        <v>7.0810000000000004</v>
      </c>
      <c r="AY123" s="77">
        <f>A126011866F_Latest</f>
        <v>14.134</v>
      </c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</row>
    <row r="124" spans="1:93" hidden="1">
      <c r="A124" s="47" t="s">
        <v>11662</v>
      </c>
      <c r="B124" s="48"/>
      <c r="C124" s="66">
        <v>21</v>
      </c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</row>
    <row r="125" spans="1:93" hidden="1">
      <c r="A125" s="50" t="s">
        <v>11641</v>
      </c>
      <c r="B125" s="51"/>
      <c r="C125" s="66">
        <v>22</v>
      </c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</row>
    <row r="126" spans="1:93" hidden="1">
      <c r="A126" s="51"/>
      <c r="B126" s="53" t="s">
        <v>11642</v>
      </c>
      <c r="C126" s="66">
        <v>23</v>
      </c>
      <c r="D126" s="77">
        <f>A126066958L_Latest</f>
        <v>231.48500000000001</v>
      </c>
      <c r="E126" s="77">
        <f>A126065014K_Latest</f>
        <v>59.771000000000001</v>
      </c>
      <c r="F126" s="77">
        <f>A126067606A_Latest</f>
        <v>4.5170000000000003</v>
      </c>
      <c r="G126" s="77">
        <f>A126068254A_Latest</f>
        <v>295.774</v>
      </c>
      <c r="H126" s="77">
        <f>A126065662J_Latest</f>
        <v>79.846000000000004</v>
      </c>
      <c r="I126" s="77">
        <f>A126064366W_Latest</f>
        <v>6.9580000000000002</v>
      </c>
      <c r="J126" s="77">
        <f>A126066310W_Latest</f>
        <v>86.804000000000002</v>
      </c>
      <c r="K126" s="77">
        <f>A126063718W_Latest</f>
        <v>382.57799999999997</v>
      </c>
      <c r="L126" s="77">
        <f>A126082510R_Latest</f>
        <v>228.12700000000001</v>
      </c>
      <c r="M126" s="77">
        <f>A126080566R_Latest</f>
        <v>58.963999999999999</v>
      </c>
      <c r="N126" s="77">
        <f>A126083158J_Latest</f>
        <v>4.5170000000000003</v>
      </c>
      <c r="O126" s="77">
        <f>A126083806V_Latest</f>
        <v>291.608</v>
      </c>
      <c r="P126" s="77">
        <f>A126081214C_Latest</f>
        <v>78.221999999999994</v>
      </c>
      <c r="Q126" s="77">
        <f>A126079918K_Latest</f>
        <v>6.4279999999999999</v>
      </c>
      <c r="R126" s="77">
        <f>A126081862A_Latest</f>
        <v>84.65</v>
      </c>
      <c r="S126" s="77">
        <f>A126079270F_Latest</f>
        <v>376.25799999999998</v>
      </c>
      <c r="T126" s="77">
        <f>A126072142K_Latest</f>
        <v>71.572000000000003</v>
      </c>
      <c r="U126" s="77">
        <f>A126070198K_Latest</f>
        <v>11.847</v>
      </c>
      <c r="V126" s="77">
        <f>A126072790J_Latest</f>
        <v>1.415</v>
      </c>
      <c r="W126" s="77">
        <f>A126073438R_Latest</f>
        <v>84.834000000000003</v>
      </c>
      <c r="X126" s="77">
        <f>A126070846W_Latest</f>
        <v>49.341000000000001</v>
      </c>
      <c r="Y126" s="77">
        <f>A126069550L_Latest</f>
        <v>3.4380000000000002</v>
      </c>
      <c r="Z126" s="77">
        <f>A126071494W_Latest</f>
        <v>52.779000000000003</v>
      </c>
      <c r="AA126" s="77">
        <f>A126068902L_Latest</f>
        <v>137.613</v>
      </c>
      <c r="AB126" s="77">
        <f>A126087694K_Latest</f>
        <v>90.933999999999997</v>
      </c>
      <c r="AC126" s="77">
        <f>A126085750F_Latest</f>
        <v>27.456</v>
      </c>
      <c r="AD126" s="77">
        <f>A126088342X_Latest</f>
        <v>1.198</v>
      </c>
      <c r="AE126" s="77">
        <f>A126088990W_Latest</f>
        <v>119.587</v>
      </c>
      <c r="AF126" s="77">
        <f>A126086398X_Latest</f>
        <v>14.295</v>
      </c>
      <c r="AG126" s="77">
        <f>A126085102J_Latest</f>
        <v>1.028</v>
      </c>
      <c r="AH126" s="77">
        <f>A126087046L_Latest</f>
        <v>15.323</v>
      </c>
      <c r="AI126" s="77">
        <f>A126084454V_Latest</f>
        <v>134.911</v>
      </c>
      <c r="AJ126" s="77">
        <f>A126092878X_Latest</f>
        <v>65.620999999999995</v>
      </c>
      <c r="AK126" s="77">
        <f>A126090934V_Latest</f>
        <v>19.661000000000001</v>
      </c>
      <c r="AL126" s="77">
        <f>A126093526L_Latest</f>
        <v>1.9039999999999999</v>
      </c>
      <c r="AM126" s="77">
        <f>A126094174L_Latest</f>
        <v>87.186999999999998</v>
      </c>
      <c r="AN126" s="77">
        <f>A126091582V_Latest</f>
        <v>14.586</v>
      </c>
      <c r="AO126" s="77">
        <f>A126090286J_Latest</f>
        <v>1.962</v>
      </c>
      <c r="AP126" s="77">
        <f>A126092230J_Latest</f>
        <v>16.547999999999998</v>
      </c>
      <c r="AQ126" s="77">
        <f>A126089638C_Latest</f>
        <v>103.73399999999999</v>
      </c>
      <c r="AR126" s="77">
        <f>A126077326V_Latest</f>
        <v>3.3580000000000001</v>
      </c>
      <c r="AS126" s="77">
        <f>A126075382A_Latest</f>
        <v>0.80700000000000005</v>
      </c>
      <c r="AT126" s="77">
        <f>A126077974T_Latest</f>
        <v>0</v>
      </c>
      <c r="AU126" s="77">
        <f>A126078622F_Latest</f>
        <v>4.1660000000000004</v>
      </c>
      <c r="AV126" s="77">
        <f>A126076030R_Latest</f>
        <v>1.6240000000000001</v>
      </c>
      <c r="AW126" s="77">
        <f>A126074734A_Latest</f>
        <v>0.53</v>
      </c>
      <c r="AX126" s="77">
        <f>A126076678F_Latest</f>
        <v>2.1539999999999999</v>
      </c>
      <c r="AY126" s="77">
        <f>A126074086R_Latest</f>
        <v>6.32</v>
      </c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</row>
    <row r="127" spans="1:93" hidden="1">
      <c r="A127" s="51"/>
      <c r="B127" s="53" t="s">
        <v>11643</v>
      </c>
      <c r="C127" s="66">
        <v>24</v>
      </c>
      <c r="D127" s="77">
        <f>A126066926V_Latest</f>
        <v>16.309999999999999</v>
      </c>
      <c r="E127" s="77">
        <f>A126064982A_Latest</f>
        <v>10.625999999999999</v>
      </c>
      <c r="F127" s="77">
        <f>A126067574V_Latest</f>
        <v>5.7270000000000003</v>
      </c>
      <c r="G127" s="77">
        <f>A126068222J_Latest</f>
        <v>32.662999999999997</v>
      </c>
      <c r="H127" s="77">
        <f>A126065630R_Latest</f>
        <v>6.1159999999999997</v>
      </c>
      <c r="I127" s="77">
        <f>A126064334C_Latest</f>
        <v>7.4969999999999999</v>
      </c>
      <c r="J127" s="77">
        <f>A126066278J_Latest</f>
        <v>13.613</v>
      </c>
      <c r="K127" s="77">
        <f>A126063686R_Latest</f>
        <v>46.276000000000003</v>
      </c>
      <c r="L127" s="77">
        <f>A126082478A_Latest</f>
        <v>15.791</v>
      </c>
      <c r="M127" s="77">
        <f>A126080534W_Latest</f>
        <v>10.625999999999999</v>
      </c>
      <c r="N127" s="77">
        <f>A126083126R_Latest</f>
        <v>5.7270000000000003</v>
      </c>
      <c r="O127" s="77">
        <f>A126083774L_Latest</f>
        <v>32.143999999999998</v>
      </c>
      <c r="P127" s="77">
        <f>A126081182W_Latest</f>
        <v>5.6779999999999999</v>
      </c>
      <c r="Q127" s="77">
        <f>A126079886C_Latest</f>
        <v>6.9379999999999997</v>
      </c>
      <c r="R127" s="77">
        <f>A126081830J_Latest</f>
        <v>12.616</v>
      </c>
      <c r="S127" s="77">
        <f>A126079238F_Latest</f>
        <v>44.761000000000003</v>
      </c>
      <c r="T127" s="77">
        <f>A126072110T_Latest</f>
        <v>5.3150000000000004</v>
      </c>
      <c r="U127" s="77">
        <f>A126070166T_Latest</f>
        <v>1.6060000000000001</v>
      </c>
      <c r="V127" s="77">
        <f>A126072758J_Latest</f>
        <v>2.379</v>
      </c>
      <c r="W127" s="77">
        <f>A126073406W_Latest</f>
        <v>9.3000000000000007</v>
      </c>
      <c r="X127" s="77">
        <f>A126070814C_Latest</f>
        <v>3.6880000000000002</v>
      </c>
      <c r="Y127" s="77">
        <f>A126069518L_Latest</f>
        <v>4.3940000000000001</v>
      </c>
      <c r="Z127" s="77">
        <f>A126071462C_Latest</f>
        <v>8.0820000000000007</v>
      </c>
      <c r="AA127" s="77">
        <f>A126068870F_Latest</f>
        <v>17.382000000000001</v>
      </c>
      <c r="AB127" s="77">
        <f>A126087662T_Latest</f>
        <v>7.2930000000000001</v>
      </c>
      <c r="AC127" s="77">
        <f>A126085718F_Latest</f>
        <v>5.9589999999999996</v>
      </c>
      <c r="AD127" s="77">
        <f>A126088310F_Latest</f>
        <v>1.159</v>
      </c>
      <c r="AE127" s="77">
        <f>A126088958W_Latest</f>
        <v>14.41</v>
      </c>
      <c r="AF127" s="77">
        <f>A126086366F_Latest</f>
        <v>1.0669999999999999</v>
      </c>
      <c r="AG127" s="77">
        <f>A126085070A_Latest</f>
        <v>2.544</v>
      </c>
      <c r="AH127" s="77">
        <f>A126087014V_Latest</f>
        <v>3.61</v>
      </c>
      <c r="AI127" s="77">
        <f>A126084422A_Latest</f>
        <v>18.02</v>
      </c>
      <c r="AJ127" s="77">
        <f>A126092846F_Latest</f>
        <v>3.1840000000000002</v>
      </c>
      <c r="AK127" s="77">
        <f>A126090902A_Latest</f>
        <v>3.0609999999999999</v>
      </c>
      <c r="AL127" s="77">
        <f>A126093494F_Latest</f>
        <v>2.1890000000000001</v>
      </c>
      <c r="AM127" s="77">
        <f>A126094142V_Latest</f>
        <v>8.4350000000000005</v>
      </c>
      <c r="AN127" s="77">
        <f>A126091550A_Latest</f>
        <v>0.92300000000000004</v>
      </c>
      <c r="AO127" s="77">
        <f>A126090254R_Latest</f>
        <v>0</v>
      </c>
      <c r="AP127" s="77">
        <f>A126092198V_Latest</f>
        <v>0.92300000000000004</v>
      </c>
      <c r="AQ127" s="77">
        <f>A126089606K_Latest</f>
        <v>9.3580000000000005</v>
      </c>
      <c r="AR127" s="77">
        <f>A126077294L_Latest</f>
        <v>0.51800000000000002</v>
      </c>
      <c r="AS127" s="77">
        <f>A126075350J_Latest</f>
        <v>0</v>
      </c>
      <c r="AT127" s="77">
        <f>A126077942X_Latest</f>
        <v>0</v>
      </c>
      <c r="AU127" s="77">
        <f>A126078590X_Latest</f>
        <v>0.51800000000000002</v>
      </c>
      <c r="AV127" s="77">
        <f>A126075998X_Latest</f>
        <v>0.438</v>
      </c>
      <c r="AW127" s="77">
        <f>A126074702J_Latest</f>
        <v>0.55900000000000005</v>
      </c>
      <c r="AX127" s="77">
        <f>A126076646L_Latest</f>
        <v>0.996</v>
      </c>
      <c r="AY127" s="77">
        <f>A126074054W_Latest</f>
        <v>1.5149999999999999</v>
      </c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</row>
    <row r="128" spans="1:93" hidden="1">
      <c r="A128" s="51"/>
      <c r="B128" s="53" t="s">
        <v>11644</v>
      </c>
      <c r="C128" s="66">
        <v>25</v>
      </c>
      <c r="D128" s="77">
        <f>A126066962C_Latest</f>
        <v>5.3739999999999997</v>
      </c>
      <c r="E128" s="77">
        <f>A126065018V_Latest</f>
        <v>4.335</v>
      </c>
      <c r="F128" s="77">
        <f>A126067610T_Latest</f>
        <v>0.94099999999999995</v>
      </c>
      <c r="G128" s="77">
        <f>A126068258K_Latest</f>
        <v>10.648999999999999</v>
      </c>
      <c r="H128" s="77">
        <f>A126065666T_Latest</f>
        <v>0.58699999999999997</v>
      </c>
      <c r="I128" s="77">
        <f>A126064370L_Latest</f>
        <v>0.64200000000000002</v>
      </c>
      <c r="J128" s="77">
        <f>A126066314F_Latest</f>
        <v>1.2290000000000001</v>
      </c>
      <c r="K128" s="77">
        <f>A126063722L_Latest</f>
        <v>11.878</v>
      </c>
      <c r="L128" s="77">
        <f>A126082514X_Latest</f>
        <v>5.3739999999999997</v>
      </c>
      <c r="M128" s="77">
        <f>A126080570F_Latest</f>
        <v>4.335</v>
      </c>
      <c r="N128" s="77">
        <f>A126083162X_Latest</f>
        <v>0.94099999999999995</v>
      </c>
      <c r="O128" s="77">
        <f>A126083810K_Latest</f>
        <v>10.648999999999999</v>
      </c>
      <c r="P128" s="77">
        <f>A126081218L_Latest</f>
        <v>0.58699999999999997</v>
      </c>
      <c r="Q128" s="77">
        <f>A126079922A_Latest</f>
        <v>0.64200000000000002</v>
      </c>
      <c r="R128" s="77">
        <f>A126081866K_Latest</f>
        <v>1.2290000000000001</v>
      </c>
      <c r="S128" s="77">
        <f>A126079274R_Latest</f>
        <v>11.878</v>
      </c>
      <c r="T128" s="77">
        <f>A126072146V_Latest</f>
        <v>1.03</v>
      </c>
      <c r="U128" s="77">
        <f>A126070202R_Latest</f>
        <v>1.3560000000000001</v>
      </c>
      <c r="V128" s="77">
        <f>A126072794T_Latest</f>
        <v>0.51100000000000001</v>
      </c>
      <c r="W128" s="77">
        <f>A126073442F_Latest</f>
        <v>2.8969999999999998</v>
      </c>
      <c r="X128" s="77">
        <f>A126070850L_Latest</f>
        <v>0.58699999999999997</v>
      </c>
      <c r="Y128" s="77">
        <f>A126069554W_Latest</f>
        <v>0</v>
      </c>
      <c r="Z128" s="77">
        <f>A126071498F_Latest</f>
        <v>0.58699999999999997</v>
      </c>
      <c r="AA128" s="77">
        <f>A126068906W_Latest</f>
        <v>3.484</v>
      </c>
      <c r="AB128" s="77">
        <f>A126087698V_Latest</f>
        <v>1.645</v>
      </c>
      <c r="AC128" s="77">
        <f>A126085754R_Latest</f>
        <v>2.343</v>
      </c>
      <c r="AD128" s="77">
        <f>A126088346J_Latest</f>
        <v>0.43</v>
      </c>
      <c r="AE128" s="77">
        <f>A126088994F_Latest</f>
        <v>4.4169999999999998</v>
      </c>
      <c r="AF128" s="77">
        <f>A126086402C_Latest</f>
        <v>0</v>
      </c>
      <c r="AG128" s="77">
        <f>A126085106T_Latest</f>
        <v>0.64200000000000002</v>
      </c>
      <c r="AH128" s="77">
        <f>A126087050C_Latest</f>
        <v>0.64200000000000002</v>
      </c>
      <c r="AI128" s="77">
        <f>A126084458C_Latest</f>
        <v>5.0590000000000002</v>
      </c>
      <c r="AJ128" s="77">
        <f>A126092882R_Latest</f>
        <v>2.6989999999999998</v>
      </c>
      <c r="AK128" s="77">
        <f>A126090938C_Latest</f>
        <v>0.63700000000000001</v>
      </c>
      <c r="AL128" s="77">
        <f>A126093530C_Latest</f>
        <v>0</v>
      </c>
      <c r="AM128" s="77">
        <f>A126094178W_Latest</f>
        <v>3.3359999999999999</v>
      </c>
      <c r="AN128" s="77">
        <f>A126091586C_Latest</f>
        <v>0</v>
      </c>
      <c r="AO128" s="77">
        <f>A126090290X_Latest</f>
        <v>0</v>
      </c>
      <c r="AP128" s="77">
        <f>A126092234T_Latest</f>
        <v>0</v>
      </c>
      <c r="AQ128" s="77">
        <f>A126089642V_Latest</f>
        <v>3.3359999999999999</v>
      </c>
      <c r="AR128" s="77">
        <f>A126077330K_Latest</f>
        <v>0</v>
      </c>
      <c r="AS128" s="77">
        <f>A126075386K_Latest</f>
        <v>0</v>
      </c>
      <c r="AT128" s="77">
        <f>A126077978A_Latest</f>
        <v>0</v>
      </c>
      <c r="AU128" s="77">
        <f>A126078626R_Latest</f>
        <v>0</v>
      </c>
      <c r="AV128" s="77">
        <f>A126076034X_Latest</f>
        <v>0</v>
      </c>
      <c r="AW128" s="77">
        <f>A126074738K_Latest</f>
        <v>0</v>
      </c>
      <c r="AX128" s="77">
        <f>A126076682W_Latest</f>
        <v>0</v>
      </c>
      <c r="AY128" s="77">
        <f>A126074090F_Latest</f>
        <v>0</v>
      </c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</row>
    <row r="129" spans="1:93" hidden="1">
      <c r="A129" s="55" t="s">
        <v>11645</v>
      </c>
      <c r="B129" s="56"/>
      <c r="C129" s="66">
        <v>26</v>
      </c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</row>
    <row r="130" spans="1:93" hidden="1">
      <c r="A130" s="51"/>
      <c r="B130" s="53" t="s">
        <v>11646</v>
      </c>
      <c r="C130" s="66">
        <v>27</v>
      </c>
      <c r="D130" s="77">
        <f>A126066966L_Latest</f>
        <v>221.56299999999999</v>
      </c>
      <c r="E130" s="77">
        <f>A126065022K_Latest</f>
        <v>65.751999999999995</v>
      </c>
      <c r="F130" s="77">
        <f>A126067614A_Latest</f>
        <v>10.701000000000001</v>
      </c>
      <c r="G130" s="77">
        <f>A126068262A_Latest</f>
        <v>298.01499999999999</v>
      </c>
      <c r="H130" s="77">
        <f>A126065670J_Latest</f>
        <v>54.936</v>
      </c>
      <c r="I130" s="77">
        <f>A126064374W_Latest</f>
        <v>12.99</v>
      </c>
      <c r="J130" s="77">
        <f>A126066318R_Latest</f>
        <v>67.926000000000002</v>
      </c>
      <c r="K130" s="77">
        <f>A126063726W_Latest</f>
        <v>365.94099999999997</v>
      </c>
      <c r="L130" s="77">
        <f>A126082518J_Latest</f>
        <v>217.68600000000001</v>
      </c>
      <c r="M130" s="77">
        <f>A126080574R_Latest</f>
        <v>64.944999999999993</v>
      </c>
      <c r="N130" s="77">
        <f>A126083166J_Latest</f>
        <v>10.701000000000001</v>
      </c>
      <c r="O130" s="77">
        <f>A126083814V_Latest</f>
        <v>293.33100000000002</v>
      </c>
      <c r="P130" s="77">
        <f>A126081222C_Latest</f>
        <v>52.874000000000002</v>
      </c>
      <c r="Q130" s="77">
        <f>A126079926K_Latest</f>
        <v>11.901</v>
      </c>
      <c r="R130" s="77">
        <f>A126081870A_Latest</f>
        <v>64.775000000000006</v>
      </c>
      <c r="S130" s="77">
        <f>A126079278X_Latest</f>
        <v>358.10700000000003</v>
      </c>
      <c r="T130" s="77">
        <f>A126072150K_Latest</f>
        <v>48.851999999999997</v>
      </c>
      <c r="U130" s="77">
        <f>A126070206X_Latest</f>
        <v>8.6509999999999998</v>
      </c>
      <c r="V130" s="77">
        <f>A126072798A_Latest</f>
        <v>4.3049999999999997</v>
      </c>
      <c r="W130" s="77">
        <f>A126073446R_Latest</f>
        <v>61.808999999999997</v>
      </c>
      <c r="X130" s="77">
        <f>A126070854W_Latest</f>
        <v>22.925999999999998</v>
      </c>
      <c r="Y130" s="77">
        <f>A126069558F_Latest</f>
        <v>5.726</v>
      </c>
      <c r="Z130" s="77">
        <f>A126071502K_Latest</f>
        <v>28.652000000000001</v>
      </c>
      <c r="AA130" s="77">
        <f>A126068910L_Latest</f>
        <v>90.460999999999999</v>
      </c>
      <c r="AB130" s="77">
        <f>A126087702X_Latest</f>
        <v>97.837000000000003</v>
      </c>
      <c r="AC130" s="77">
        <f>A126085758X_Latest</f>
        <v>33.432000000000002</v>
      </c>
      <c r="AD130" s="77">
        <f>A126088350X_Latest</f>
        <v>2.7869999999999999</v>
      </c>
      <c r="AE130" s="77">
        <f>A126088998R_Latest</f>
        <v>134.05600000000001</v>
      </c>
      <c r="AF130" s="77">
        <f>A126086406L_Latest</f>
        <v>14.891999999999999</v>
      </c>
      <c r="AG130" s="77">
        <f>A126085110J_Latest</f>
        <v>4.2130000000000001</v>
      </c>
      <c r="AH130" s="77">
        <f>A126087054L_Latest</f>
        <v>19.105</v>
      </c>
      <c r="AI130" s="77">
        <f>A126084462V_Latest</f>
        <v>153.161</v>
      </c>
      <c r="AJ130" s="77">
        <f>A126092886X_Latest</f>
        <v>70.998000000000005</v>
      </c>
      <c r="AK130" s="77">
        <f>A126090942V_Latest</f>
        <v>22.861000000000001</v>
      </c>
      <c r="AL130" s="77">
        <f>A126093534L_Latest</f>
        <v>3.609</v>
      </c>
      <c r="AM130" s="77">
        <f>A126094182L_Latest</f>
        <v>97.466999999999999</v>
      </c>
      <c r="AN130" s="77">
        <f>A126091590V_Latest</f>
        <v>15.055999999999999</v>
      </c>
      <c r="AO130" s="77">
        <f>A126090294J_Latest</f>
        <v>1.962</v>
      </c>
      <c r="AP130" s="77">
        <f>A126092238A_Latest</f>
        <v>17.018000000000001</v>
      </c>
      <c r="AQ130" s="77">
        <f>A126089646C_Latest</f>
        <v>114.485</v>
      </c>
      <c r="AR130" s="77">
        <f>A126077334V_Latest</f>
        <v>3.8769999999999998</v>
      </c>
      <c r="AS130" s="77">
        <f>A126075390A_Latest</f>
        <v>0.80700000000000005</v>
      </c>
      <c r="AT130" s="77">
        <f>A126077982T_Latest</f>
        <v>0</v>
      </c>
      <c r="AU130" s="77">
        <f>A126078630F_Latest</f>
        <v>4.6840000000000002</v>
      </c>
      <c r="AV130" s="77">
        <f>A126076038J_Latest</f>
        <v>2.0619999999999998</v>
      </c>
      <c r="AW130" s="77">
        <f>A126074742A_Latest</f>
        <v>1.089</v>
      </c>
      <c r="AX130" s="77">
        <f>A126076686F_Latest</f>
        <v>3.1509999999999998</v>
      </c>
      <c r="AY130" s="77">
        <f>A126074094R_Latest</f>
        <v>7.835</v>
      </c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</row>
    <row r="131" spans="1:93" hidden="1">
      <c r="A131" s="51"/>
      <c r="B131" s="57" t="s">
        <v>11647</v>
      </c>
      <c r="C131" s="66">
        <v>28</v>
      </c>
      <c r="D131" s="77">
        <f>A126066930K_Latest</f>
        <v>16.835999999999999</v>
      </c>
      <c r="E131" s="77">
        <f>A126064986K_Latest</f>
        <v>10.717000000000001</v>
      </c>
      <c r="F131" s="77">
        <f>A126067578C_Latest</f>
        <v>10.701000000000001</v>
      </c>
      <c r="G131" s="77">
        <f>A126068226T_Latest</f>
        <v>38.253</v>
      </c>
      <c r="H131" s="77">
        <f>A126065634X_Latest</f>
        <v>3.0649999999999999</v>
      </c>
      <c r="I131" s="77">
        <f>A126064338L_Latest</f>
        <v>12.99</v>
      </c>
      <c r="J131" s="77">
        <f>A126066282X_Latest</f>
        <v>16.055</v>
      </c>
      <c r="K131" s="77">
        <f>A126063690F_Latest</f>
        <v>54.308</v>
      </c>
      <c r="L131" s="77">
        <f>A126082482T_Latest</f>
        <v>16.317</v>
      </c>
      <c r="M131" s="77">
        <f>A126080538F_Latest</f>
        <v>10.717000000000001</v>
      </c>
      <c r="N131" s="77">
        <f>A126083130F_Latest</f>
        <v>10.701000000000001</v>
      </c>
      <c r="O131" s="77">
        <f>A126083778W_Latest</f>
        <v>37.734999999999999</v>
      </c>
      <c r="P131" s="77">
        <f>A126081186F_Latest</f>
        <v>3.0649999999999999</v>
      </c>
      <c r="Q131" s="77">
        <f>A126079890V_Latest</f>
        <v>11.901</v>
      </c>
      <c r="R131" s="77">
        <f>A126081834T_Latest</f>
        <v>14.965999999999999</v>
      </c>
      <c r="S131" s="77">
        <f>A126079242W_Latest</f>
        <v>52.701000000000001</v>
      </c>
      <c r="T131" s="77">
        <f>A126072114A_Latest</f>
        <v>6.2309999999999999</v>
      </c>
      <c r="U131" s="77">
        <f>A126070170J_Latest</f>
        <v>1.3560000000000001</v>
      </c>
      <c r="V131" s="77">
        <f>A126072762X_Latest</f>
        <v>4.3049999999999997</v>
      </c>
      <c r="W131" s="77">
        <f>A126073410L_Latest</f>
        <v>11.891999999999999</v>
      </c>
      <c r="X131" s="77">
        <f>A126070818L_Latest</f>
        <v>1.9570000000000001</v>
      </c>
      <c r="Y131" s="77">
        <f>A126069522C_Latest</f>
        <v>5.726</v>
      </c>
      <c r="Z131" s="77">
        <f>A126071466L_Latest</f>
        <v>7.6829999999999998</v>
      </c>
      <c r="AA131" s="77">
        <f>A126068874R_Latest</f>
        <v>19.574999999999999</v>
      </c>
      <c r="AB131" s="77">
        <f>A126087666A_Latest</f>
        <v>6.7489999999999997</v>
      </c>
      <c r="AC131" s="77">
        <f>A126085722W_Latest</f>
        <v>5.6130000000000004</v>
      </c>
      <c r="AD131" s="77">
        <f>A126088314R_Latest</f>
        <v>2.7869999999999999</v>
      </c>
      <c r="AE131" s="77">
        <f>A126088962L_Latest</f>
        <v>15.148999999999999</v>
      </c>
      <c r="AF131" s="77">
        <f>A126086370W_Latest</f>
        <v>0.51700000000000002</v>
      </c>
      <c r="AG131" s="77">
        <f>A126085074K_Latest</f>
        <v>4.2130000000000001</v>
      </c>
      <c r="AH131" s="77">
        <f>A126087018C_Latest</f>
        <v>4.7300000000000004</v>
      </c>
      <c r="AI131" s="77">
        <f>A126084426K_Latest</f>
        <v>19.879000000000001</v>
      </c>
      <c r="AJ131" s="77">
        <f>A126092850W_Latest</f>
        <v>3.3370000000000002</v>
      </c>
      <c r="AK131" s="77">
        <f>A126090906K_Latest</f>
        <v>3.7480000000000002</v>
      </c>
      <c r="AL131" s="77">
        <f>A126093498R_Latest</f>
        <v>3.609</v>
      </c>
      <c r="AM131" s="77">
        <f>A126094146C_Latest</f>
        <v>10.693</v>
      </c>
      <c r="AN131" s="77">
        <f>A126091554K_Latest</f>
        <v>0.59199999999999997</v>
      </c>
      <c r="AO131" s="77">
        <f>A126090258X_Latest</f>
        <v>1.962</v>
      </c>
      <c r="AP131" s="77">
        <f>A126092202X_Latest</f>
        <v>2.5539999999999998</v>
      </c>
      <c r="AQ131" s="77">
        <f>A126089610A_Latest</f>
        <v>13.247</v>
      </c>
      <c r="AR131" s="77">
        <f>A126077298W_Latest</f>
        <v>0.51800000000000002</v>
      </c>
      <c r="AS131" s="77">
        <f>A126075354T_Latest</f>
        <v>0</v>
      </c>
      <c r="AT131" s="77">
        <f>A126077946J_Latest</f>
        <v>0</v>
      </c>
      <c r="AU131" s="77">
        <f>A126078594J_Latest</f>
        <v>0.51800000000000002</v>
      </c>
      <c r="AV131" s="77">
        <f>A126076002F_Latest</f>
        <v>0</v>
      </c>
      <c r="AW131" s="77">
        <f>A126074706T_Latest</f>
        <v>1.089</v>
      </c>
      <c r="AX131" s="77">
        <f>A126076650C_Latest</f>
        <v>1.089</v>
      </c>
      <c r="AY131" s="77">
        <f>A126074058F_Latest</f>
        <v>1.6080000000000001</v>
      </c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</row>
    <row r="132" spans="1:93" hidden="1">
      <c r="A132" s="51"/>
      <c r="B132" s="57" t="s">
        <v>11648</v>
      </c>
      <c r="C132" s="66">
        <v>29</v>
      </c>
      <c r="D132" s="77">
        <f>A126066934V_Latest</f>
        <v>148.655</v>
      </c>
      <c r="E132" s="77">
        <f>A126064990A_Latest</f>
        <v>44.841999999999999</v>
      </c>
      <c r="F132" s="77"/>
      <c r="G132" s="77">
        <f>A126068230J_Latest</f>
        <v>193.49700000000001</v>
      </c>
      <c r="H132" s="77">
        <f>A126065638J_Latest</f>
        <v>34.683</v>
      </c>
      <c r="I132" s="77"/>
      <c r="J132" s="77">
        <f>A126066286J_Latest</f>
        <v>34.683</v>
      </c>
      <c r="K132" s="77">
        <f>A126063694R_Latest</f>
        <v>228.18</v>
      </c>
      <c r="L132" s="77">
        <f>A126082486A_Latest</f>
        <v>145.965</v>
      </c>
      <c r="M132" s="77">
        <f>A126080542W_Latest</f>
        <v>44.366</v>
      </c>
      <c r="N132" s="77"/>
      <c r="O132" s="77">
        <f>A126083782L_Latest</f>
        <v>190.33099999999999</v>
      </c>
      <c r="P132" s="77">
        <f>A126081190W_Latest</f>
        <v>33.533999999999999</v>
      </c>
      <c r="Q132" s="77"/>
      <c r="R132" s="77">
        <f>A126081838A_Latest</f>
        <v>33.533999999999999</v>
      </c>
      <c r="S132" s="77">
        <f>A126079246F_Latest</f>
        <v>223.86500000000001</v>
      </c>
      <c r="T132" s="77">
        <f>A126072118K_Latest</f>
        <v>36.158000000000001</v>
      </c>
      <c r="U132" s="77">
        <f>A126070174T_Latest</f>
        <v>5.1429999999999998</v>
      </c>
      <c r="V132" s="77"/>
      <c r="W132" s="77">
        <f>A126073414W_Latest</f>
        <v>41.301000000000002</v>
      </c>
      <c r="X132" s="77">
        <f>A126070822C_Latest</f>
        <v>18.52</v>
      </c>
      <c r="Y132" s="77"/>
      <c r="Z132" s="77">
        <f>A126071470C_Latest</f>
        <v>18.52</v>
      </c>
      <c r="AA132" s="77">
        <f>A126068878X_Latest</f>
        <v>59.820999999999998</v>
      </c>
      <c r="AB132" s="77">
        <f>A126087670T_Latest</f>
        <v>65.228999999999999</v>
      </c>
      <c r="AC132" s="77">
        <f>A126085726F_Latest</f>
        <v>24.25</v>
      </c>
      <c r="AD132" s="77"/>
      <c r="AE132" s="77">
        <f>A126088966W_Latest</f>
        <v>89.48</v>
      </c>
      <c r="AF132" s="77">
        <f>A126086374F_Latest</f>
        <v>7.8239999999999998</v>
      </c>
      <c r="AG132" s="77"/>
      <c r="AH132" s="77">
        <f>A126087022V_Latest</f>
        <v>7.8239999999999998</v>
      </c>
      <c r="AI132" s="77">
        <f>A126084430A_Latest</f>
        <v>97.302999999999997</v>
      </c>
      <c r="AJ132" s="77">
        <f>A126092854F_Latest</f>
        <v>44.578000000000003</v>
      </c>
      <c r="AK132" s="77">
        <f>A126090910A_Latest</f>
        <v>14.972</v>
      </c>
      <c r="AL132" s="77"/>
      <c r="AM132" s="77">
        <f>A126094150V_Latest</f>
        <v>59.55</v>
      </c>
      <c r="AN132" s="77">
        <f>A126091558V_Latest</f>
        <v>7.1909999999999998</v>
      </c>
      <c r="AO132" s="77"/>
      <c r="AP132" s="77">
        <f>A126092206J_Latest</f>
        <v>7.1909999999999998</v>
      </c>
      <c r="AQ132" s="77">
        <f>A126089614K_Latest</f>
        <v>66.741</v>
      </c>
      <c r="AR132" s="77">
        <f>A126077302A_Latest</f>
        <v>2.6909999999999998</v>
      </c>
      <c r="AS132" s="77">
        <f>A126075358A_Latest</f>
        <v>0.47499999999999998</v>
      </c>
      <c r="AT132" s="77"/>
      <c r="AU132" s="77">
        <f>A126078598T_Latest</f>
        <v>3.1659999999999999</v>
      </c>
      <c r="AV132" s="77">
        <f>A126076006R_Latest</f>
        <v>1.149</v>
      </c>
      <c r="AW132" s="77"/>
      <c r="AX132" s="77">
        <f>A126076654L_Latest</f>
        <v>1.149</v>
      </c>
      <c r="AY132" s="77">
        <f>A126074062W_Latest</f>
        <v>4.3150000000000004</v>
      </c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</row>
    <row r="133" spans="1:93" hidden="1">
      <c r="A133" s="51"/>
      <c r="B133" s="57" t="s">
        <v>11650</v>
      </c>
      <c r="C133" s="66">
        <v>30</v>
      </c>
      <c r="D133" s="77">
        <f>A126066950V_Latest</f>
        <v>56.072000000000003</v>
      </c>
      <c r="E133" s="77">
        <f>A126065006K_Latest</f>
        <v>10.194000000000001</v>
      </c>
      <c r="F133" s="77"/>
      <c r="G133" s="77">
        <f>A126068246A_Latest</f>
        <v>66.266000000000005</v>
      </c>
      <c r="H133" s="77">
        <f>A126065654J_Latest</f>
        <v>17.187999999999999</v>
      </c>
      <c r="I133" s="77"/>
      <c r="J133" s="77">
        <f>A126066302W_Latest</f>
        <v>17.187999999999999</v>
      </c>
      <c r="K133" s="77">
        <f>A126063710C_Latest</f>
        <v>83.453000000000003</v>
      </c>
      <c r="L133" s="77">
        <f>A126082502R_Latest</f>
        <v>55.404000000000003</v>
      </c>
      <c r="M133" s="77">
        <f>A126080558R_Latest</f>
        <v>9.8620000000000001</v>
      </c>
      <c r="N133" s="77"/>
      <c r="O133" s="77">
        <f>A126083798F_Latest</f>
        <v>65.266000000000005</v>
      </c>
      <c r="P133" s="77">
        <f>A126081206C_Latest</f>
        <v>16.274999999999999</v>
      </c>
      <c r="Q133" s="77"/>
      <c r="R133" s="77">
        <f>A126081854A_Latest</f>
        <v>16.274999999999999</v>
      </c>
      <c r="S133" s="77">
        <f>A126079262F_Latest</f>
        <v>81.540999999999997</v>
      </c>
      <c r="T133" s="77">
        <f>A126072134K_Latest</f>
        <v>6.4630000000000001</v>
      </c>
      <c r="U133" s="77">
        <f>A126070190T_Latest</f>
        <v>2.1520000000000001</v>
      </c>
      <c r="V133" s="77"/>
      <c r="W133" s="77">
        <f>A126073430W_Latest</f>
        <v>8.6150000000000002</v>
      </c>
      <c r="X133" s="77">
        <f>A126070838W_Latest</f>
        <v>2.4489999999999998</v>
      </c>
      <c r="Y133" s="77"/>
      <c r="Z133" s="77">
        <f>A126071486W_Latest</f>
        <v>2.4489999999999998</v>
      </c>
      <c r="AA133" s="77">
        <f>A126068894X_Latest</f>
        <v>11.065</v>
      </c>
      <c r="AB133" s="77">
        <f>A126087686K_Latest</f>
        <v>25.859000000000002</v>
      </c>
      <c r="AC133" s="77">
        <f>A126085742F_Latest</f>
        <v>3.569</v>
      </c>
      <c r="AD133" s="77"/>
      <c r="AE133" s="77">
        <f>A126088982W_Latest</f>
        <v>29.427</v>
      </c>
      <c r="AF133" s="77">
        <f>A126086390F_Latest</f>
        <v>6.5519999999999996</v>
      </c>
      <c r="AG133" s="77"/>
      <c r="AH133" s="77">
        <f>A126087038L_Latest</f>
        <v>6.5519999999999996</v>
      </c>
      <c r="AI133" s="77">
        <f>A126084446V_Latest</f>
        <v>35.978999999999999</v>
      </c>
      <c r="AJ133" s="77">
        <f>A126092870F_Latest</f>
        <v>23.082999999999998</v>
      </c>
      <c r="AK133" s="77">
        <f>A126090926V_Latest</f>
        <v>4.141</v>
      </c>
      <c r="AL133" s="77"/>
      <c r="AM133" s="77">
        <f>A126094166L_Latest</f>
        <v>27.222999999999999</v>
      </c>
      <c r="AN133" s="77">
        <f>A126091574V_Latest</f>
        <v>7.274</v>
      </c>
      <c r="AO133" s="77"/>
      <c r="AP133" s="77">
        <f>A126092222J_Latest</f>
        <v>7.274</v>
      </c>
      <c r="AQ133" s="77">
        <f>A126089630K_Latest</f>
        <v>34.497</v>
      </c>
      <c r="AR133" s="77">
        <f>A126077318V_Latest</f>
        <v>0.66800000000000004</v>
      </c>
      <c r="AS133" s="77">
        <f>A126075374A_Latest</f>
        <v>0.33200000000000002</v>
      </c>
      <c r="AT133" s="77"/>
      <c r="AU133" s="77">
        <f>A126078614F_Latest</f>
        <v>1</v>
      </c>
      <c r="AV133" s="77">
        <f>A126076022R_Latest</f>
        <v>0.91300000000000003</v>
      </c>
      <c r="AW133" s="77"/>
      <c r="AX133" s="77">
        <f>A126076670L_Latest</f>
        <v>0.91300000000000003</v>
      </c>
      <c r="AY133" s="77">
        <f>A126074078R_Latest</f>
        <v>1.913</v>
      </c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</row>
    <row r="134" spans="1:93" hidden="1">
      <c r="A134" s="51"/>
      <c r="B134" s="53" t="s">
        <v>11651</v>
      </c>
      <c r="C134" s="66">
        <v>31</v>
      </c>
      <c r="D134" s="77">
        <f>A126066918V_Latest</f>
        <v>31.606000000000002</v>
      </c>
      <c r="E134" s="77">
        <f>A126064974A_Latest</f>
        <v>8.98</v>
      </c>
      <c r="F134" s="77">
        <f>A126067566V_Latest</f>
        <v>0.48499999999999999</v>
      </c>
      <c r="G134" s="77">
        <f>A126068214J_Latest</f>
        <v>41.070999999999998</v>
      </c>
      <c r="H134" s="77">
        <f>A126065622R_Latest</f>
        <v>31.613</v>
      </c>
      <c r="I134" s="77">
        <f>A126064326C_Latest</f>
        <v>2.1070000000000002</v>
      </c>
      <c r="J134" s="77">
        <f>A126066270R_Latest</f>
        <v>33.72</v>
      </c>
      <c r="K134" s="77">
        <f>A126063678R_Latest</f>
        <v>74.790000000000006</v>
      </c>
      <c r="L134" s="77">
        <f>A126082470J_Latest</f>
        <v>31.606000000000002</v>
      </c>
      <c r="M134" s="77">
        <f>A126080526W_Latest</f>
        <v>8.98</v>
      </c>
      <c r="N134" s="77">
        <f>A126083118R_Latest</f>
        <v>0.48499999999999999</v>
      </c>
      <c r="O134" s="77">
        <f>A126083766L_Latest</f>
        <v>41.070999999999998</v>
      </c>
      <c r="P134" s="77">
        <f>A126081174W_Latest</f>
        <v>31.613</v>
      </c>
      <c r="Q134" s="77">
        <f>A126079878C_Latest</f>
        <v>2.1070000000000002</v>
      </c>
      <c r="R134" s="77">
        <f>A126081822J_Latest</f>
        <v>33.72</v>
      </c>
      <c r="S134" s="77">
        <f>A126079230L_Latest</f>
        <v>74.790000000000006</v>
      </c>
      <c r="T134" s="77">
        <f>A126072102T_Latest</f>
        <v>29.065000000000001</v>
      </c>
      <c r="U134" s="77">
        <f>A126070158T_Latest</f>
        <v>6.157</v>
      </c>
      <c r="V134" s="77">
        <f>A126072750R_Latest</f>
        <v>0</v>
      </c>
      <c r="W134" s="77">
        <f>A126073398J_Latest</f>
        <v>35.222000000000001</v>
      </c>
      <c r="X134" s="77">
        <f>A126070806C_Latest</f>
        <v>30.689</v>
      </c>
      <c r="Y134" s="77">
        <f>A126069510V_Latest</f>
        <v>2.1070000000000002</v>
      </c>
      <c r="Z134" s="77">
        <f>A126071454C_Latest</f>
        <v>32.795999999999999</v>
      </c>
      <c r="AA134" s="77">
        <f>A126068862F_Latest</f>
        <v>68.018000000000001</v>
      </c>
      <c r="AB134" s="77">
        <f>A126087654T_Latest</f>
        <v>2.0339999999999998</v>
      </c>
      <c r="AC134" s="77">
        <f>A126085710L_Latest</f>
        <v>2.3250000000000002</v>
      </c>
      <c r="AD134" s="77">
        <f>A126088302F_Latest</f>
        <v>0</v>
      </c>
      <c r="AE134" s="77">
        <f>A126088950C_Latest</f>
        <v>4.359</v>
      </c>
      <c r="AF134" s="77">
        <f>A126086358F_Latest</f>
        <v>0.47</v>
      </c>
      <c r="AG134" s="77">
        <f>A126085062A_Latest</f>
        <v>0</v>
      </c>
      <c r="AH134" s="77">
        <f>A126087006V_Latest</f>
        <v>0.47</v>
      </c>
      <c r="AI134" s="77">
        <f>A126084414A_Latest</f>
        <v>4.8289999999999997</v>
      </c>
      <c r="AJ134" s="77">
        <f>A126092838F_Latest</f>
        <v>0.50700000000000001</v>
      </c>
      <c r="AK134" s="77">
        <f>A126090894L_Latest</f>
        <v>0.498</v>
      </c>
      <c r="AL134" s="77">
        <f>A126093486F_Latest</f>
        <v>0.48499999999999999</v>
      </c>
      <c r="AM134" s="77">
        <f>A126094134V_Latest</f>
        <v>1.49</v>
      </c>
      <c r="AN134" s="77">
        <f>A126091542A_Latest</f>
        <v>0.45300000000000001</v>
      </c>
      <c r="AO134" s="77">
        <f>A126090246R_Latest</f>
        <v>0</v>
      </c>
      <c r="AP134" s="77">
        <f>A126092190A_Latest</f>
        <v>0.45300000000000001</v>
      </c>
      <c r="AQ134" s="77">
        <f>A126089598W_Latest</f>
        <v>1.9430000000000001</v>
      </c>
      <c r="AR134" s="77">
        <f>A126077286L_Latest</f>
        <v>0</v>
      </c>
      <c r="AS134" s="77">
        <f>A126075342J_Latest</f>
        <v>0</v>
      </c>
      <c r="AT134" s="77">
        <f>A126077934X_Latest</f>
        <v>0</v>
      </c>
      <c r="AU134" s="77">
        <f>A126078582X_Latest</f>
        <v>0</v>
      </c>
      <c r="AV134" s="77">
        <f>A126075990F_Latest</f>
        <v>0</v>
      </c>
      <c r="AW134" s="77">
        <f>A126074694V_Latest</f>
        <v>0</v>
      </c>
      <c r="AX134" s="77">
        <f>A126076638L_Latest</f>
        <v>0</v>
      </c>
      <c r="AY134" s="77">
        <f>A126074046W_Latest</f>
        <v>0</v>
      </c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  <c r="BT134" s="77"/>
      <c r="BU134" s="77"/>
      <c r="BV134" s="77"/>
      <c r="BW134" s="77"/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</row>
    <row r="135" spans="1:93" hidden="1">
      <c r="A135" s="51"/>
      <c r="B135" s="57" t="s">
        <v>11652</v>
      </c>
      <c r="C135" s="66">
        <v>32</v>
      </c>
      <c r="D135" s="77">
        <f>A126066970C_Latest</f>
        <v>0.86199999999999999</v>
      </c>
      <c r="E135" s="77">
        <f>A126065026V_Latest</f>
        <v>1.036</v>
      </c>
      <c r="F135" s="77">
        <f>A126067618K_Latest</f>
        <v>0.48499999999999999</v>
      </c>
      <c r="G135" s="77">
        <f>A126068266K_Latest</f>
        <v>2.383</v>
      </c>
      <c r="H135" s="77">
        <f>A126065674T_Latest</f>
        <v>1.4990000000000001</v>
      </c>
      <c r="I135" s="77">
        <f>A126064378F_Latest</f>
        <v>2.1070000000000002</v>
      </c>
      <c r="J135" s="77">
        <f>A126066322F_Latest</f>
        <v>3.6059999999999999</v>
      </c>
      <c r="K135" s="77">
        <f>A126063730L_Latest</f>
        <v>5.9889999999999999</v>
      </c>
      <c r="L135" s="77">
        <f>A126082522X_Latest</f>
        <v>0.86199999999999999</v>
      </c>
      <c r="M135" s="77">
        <f>A126080578X_Latest</f>
        <v>1.036</v>
      </c>
      <c r="N135" s="77">
        <f>A126083170X_Latest</f>
        <v>0.48499999999999999</v>
      </c>
      <c r="O135" s="77">
        <f>A126083818C_Latest</f>
        <v>2.383</v>
      </c>
      <c r="P135" s="77">
        <f>A126081226L_Latest</f>
        <v>1.4990000000000001</v>
      </c>
      <c r="Q135" s="77">
        <f>A126079930A_Latest</f>
        <v>2.1070000000000002</v>
      </c>
      <c r="R135" s="77">
        <f>A126081874K_Latest</f>
        <v>3.6059999999999999</v>
      </c>
      <c r="S135" s="77">
        <f>A126079282R_Latest</f>
        <v>5.9889999999999999</v>
      </c>
      <c r="T135" s="77">
        <f>A126072154V_Latest</f>
        <v>0.86199999999999999</v>
      </c>
      <c r="U135" s="77">
        <f>A126070210R_Latest</f>
        <v>1.036</v>
      </c>
      <c r="V135" s="77">
        <f>A126072802F_Latest</f>
        <v>0</v>
      </c>
      <c r="W135" s="77">
        <f>A126073450F_Latest</f>
        <v>1.8979999999999999</v>
      </c>
      <c r="X135" s="77">
        <f>A126070858F_Latest</f>
        <v>1.4990000000000001</v>
      </c>
      <c r="Y135" s="77">
        <f>A126069562W_Latest</f>
        <v>2.1070000000000002</v>
      </c>
      <c r="Z135" s="77">
        <f>A126071506V_Latest</f>
        <v>3.6059999999999999</v>
      </c>
      <c r="AA135" s="77">
        <f>A126068914W_Latest</f>
        <v>5.5039999999999996</v>
      </c>
      <c r="AB135" s="77">
        <f>A126087706J_Latest</f>
        <v>0</v>
      </c>
      <c r="AC135" s="77">
        <f>A126085762R_Latest</f>
        <v>0</v>
      </c>
      <c r="AD135" s="77">
        <f>A126088354J_Latest</f>
        <v>0</v>
      </c>
      <c r="AE135" s="77">
        <f>A126089002W_Latest</f>
        <v>0</v>
      </c>
      <c r="AF135" s="77">
        <f>A126086410C_Latest</f>
        <v>0</v>
      </c>
      <c r="AG135" s="77">
        <f>A126085114T_Latest</f>
        <v>0</v>
      </c>
      <c r="AH135" s="77">
        <f>A126087058W_Latest</f>
        <v>0</v>
      </c>
      <c r="AI135" s="77">
        <f>A126084466C_Latest</f>
        <v>0</v>
      </c>
      <c r="AJ135" s="77">
        <f>A126092890R_Latest</f>
        <v>0</v>
      </c>
      <c r="AK135" s="77">
        <f>A126090946C_Latest</f>
        <v>0</v>
      </c>
      <c r="AL135" s="77">
        <f>A126093538W_Latest</f>
        <v>0.48499999999999999</v>
      </c>
      <c r="AM135" s="77">
        <f>A126094186W_Latest</f>
        <v>0.48499999999999999</v>
      </c>
      <c r="AN135" s="77">
        <f>A126091594C_Latest</f>
        <v>0</v>
      </c>
      <c r="AO135" s="77">
        <f>A126090298T_Latest</f>
        <v>0</v>
      </c>
      <c r="AP135" s="77">
        <f>A126092242T_Latest</f>
        <v>0</v>
      </c>
      <c r="AQ135" s="77">
        <f>A126089650V_Latest</f>
        <v>0.48499999999999999</v>
      </c>
      <c r="AR135" s="77">
        <f>A126077338C_Latest</f>
        <v>0</v>
      </c>
      <c r="AS135" s="77">
        <f>A126075394K_Latest</f>
        <v>0</v>
      </c>
      <c r="AT135" s="77">
        <f>A126077986A_Latest</f>
        <v>0</v>
      </c>
      <c r="AU135" s="77">
        <f>A126078634R_Latest</f>
        <v>0</v>
      </c>
      <c r="AV135" s="77">
        <f>A126076042X_Latest</f>
        <v>0</v>
      </c>
      <c r="AW135" s="77">
        <f>A126074746K_Latest</f>
        <v>0</v>
      </c>
      <c r="AX135" s="77">
        <f>A126076690W_Latest</f>
        <v>0</v>
      </c>
      <c r="AY135" s="77">
        <f>A126074098X_Latest</f>
        <v>0</v>
      </c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</row>
    <row r="136" spans="1:93" hidden="1">
      <c r="A136" s="51"/>
      <c r="B136" s="57" t="s">
        <v>11653</v>
      </c>
      <c r="C136" s="66">
        <v>33</v>
      </c>
      <c r="D136" s="77">
        <f>A126066954C_Latest</f>
        <v>30.744</v>
      </c>
      <c r="E136" s="77">
        <f>A126065010A_Latest</f>
        <v>7.944</v>
      </c>
      <c r="F136" s="77"/>
      <c r="G136" s="77">
        <f>A126068250T_Latest</f>
        <v>38.688000000000002</v>
      </c>
      <c r="H136" s="77">
        <f>A126065658T_Latest</f>
        <v>30.114000000000001</v>
      </c>
      <c r="I136" s="77"/>
      <c r="J136" s="77">
        <f>A126066306F_Latest</f>
        <v>30.114000000000001</v>
      </c>
      <c r="K136" s="77">
        <f>A126063714L_Latest</f>
        <v>68.801000000000002</v>
      </c>
      <c r="L136" s="77">
        <f>A126082506X_Latest</f>
        <v>30.744</v>
      </c>
      <c r="M136" s="77">
        <f>A126080562F_Latest</f>
        <v>7.944</v>
      </c>
      <c r="N136" s="77"/>
      <c r="O136" s="77">
        <f>A126083802K_Latest</f>
        <v>38.688000000000002</v>
      </c>
      <c r="P136" s="77">
        <f>A126081210V_Latest</f>
        <v>30.114000000000001</v>
      </c>
      <c r="Q136" s="77"/>
      <c r="R136" s="77">
        <f>A126081858K_Latest</f>
        <v>30.114000000000001</v>
      </c>
      <c r="S136" s="77">
        <f>A126079266R_Latest</f>
        <v>68.801000000000002</v>
      </c>
      <c r="T136" s="77">
        <f>A126072138V_Latest</f>
        <v>28.202999999999999</v>
      </c>
      <c r="U136" s="77">
        <f>A126070194A_Latest</f>
        <v>5.1210000000000004</v>
      </c>
      <c r="V136" s="77"/>
      <c r="W136" s="77">
        <f>A126073434F_Latest</f>
        <v>33.323999999999998</v>
      </c>
      <c r="X136" s="77">
        <f>A126070842L_Latest</f>
        <v>29.19</v>
      </c>
      <c r="Y136" s="77"/>
      <c r="Z136" s="77">
        <f>A126071490L_Latest</f>
        <v>29.19</v>
      </c>
      <c r="AA136" s="77">
        <f>A126068898J_Latest</f>
        <v>62.514000000000003</v>
      </c>
      <c r="AB136" s="77">
        <f>A126087690A_Latest</f>
        <v>2.0339999999999998</v>
      </c>
      <c r="AC136" s="77">
        <f>A126085746R_Latest</f>
        <v>2.3250000000000002</v>
      </c>
      <c r="AD136" s="77"/>
      <c r="AE136" s="77">
        <f>A126088986F_Latest</f>
        <v>4.359</v>
      </c>
      <c r="AF136" s="77">
        <f>A126086394R_Latest</f>
        <v>0.47</v>
      </c>
      <c r="AG136" s="77"/>
      <c r="AH136" s="77">
        <f>A126087042C_Latest</f>
        <v>0.47</v>
      </c>
      <c r="AI136" s="77">
        <f>A126084450K_Latest</f>
        <v>4.8289999999999997</v>
      </c>
      <c r="AJ136" s="77">
        <f>A126092874R_Latest</f>
        <v>0.50700000000000001</v>
      </c>
      <c r="AK136" s="77">
        <f>A126090930K_Latest</f>
        <v>0.498</v>
      </c>
      <c r="AL136" s="77"/>
      <c r="AM136" s="77">
        <f>A126094170C_Latest</f>
        <v>1.0049999999999999</v>
      </c>
      <c r="AN136" s="77">
        <f>A126091578C_Latest</f>
        <v>0.45300000000000001</v>
      </c>
      <c r="AO136" s="77"/>
      <c r="AP136" s="77">
        <f>A126092226T_Latest</f>
        <v>0.45300000000000001</v>
      </c>
      <c r="AQ136" s="77">
        <f>A126089634V_Latest</f>
        <v>1.458</v>
      </c>
      <c r="AR136" s="77">
        <f>A126077322K_Latest</f>
        <v>0</v>
      </c>
      <c r="AS136" s="77">
        <f>A126075378K_Latest</f>
        <v>0</v>
      </c>
      <c r="AT136" s="77"/>
      <c r="AU136" s="77">
        <f>A126078618R_Latest</f>
        <v>0</v>
      </c>
      <c r="AV136" s="77">
        <f>A126076026X_Latest</f>
        <v>0</v>
      </c>
      <c r="AW136" s="77"/>
      <c r="AX136" s="77">
        <f>A126076674W_Latest</f>
        <v>0</v>
      </c>
      <c r="AY136" s="77">
        <f>A126074082F_Latest</f>
        <v>0</v>
      </c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</row>
    <row r="137" spans="1:93" hidden="1">
      <c r="A137" s="55" t="s">
        <v>11654</v>
      </c>
      <c r="B137" s="58"/>
      <c r="C137" s="66">
        <v>34</v>
      </c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</row>
    <row r="138" spans="1:93" hidden="1">
      <c r="A138" s="51"/>
      <c r="B138" s="53" t="s">
        <v>11655</v>
      </c>
      <c r="C138" s="66">
        <v>35</v>
      </c>
      <c r="D138" s="77">
        <f>A126066974L_Latest</f>
        <v>164.65</v>
      </c>
      <c r="E138" s="77">
        <f>A126065030K_Latest</f>
        <v>59.164000000000001</v>
      </c>
      <c r="F138" s="77">
        <f>A126067622A_Latest</f>
        <v>10.058</v>
      </c>
      <c r="G138" s="77">
        <f>A126068270A_Latest</f>
        <v>233.87200000000001</v>
      </c>
      <c r="H138" s="77">
        <f>A126065678A_Latest</f>
        <v>64.75</v>
      </c>
      <c r="I138" s="77">
        <f>A126064382W_Latest</f>
        <v>14.675000000000001</v>
      </c>
      <c r="J138" s="77">
        <f>A126066326R_Latest</f>
        <v>79.424999999999997</v>
      </c>
      <c r="K138" s="77">
        <f>A126063734W_Latest</f>
        <v>313.29700000000003</v>
      </c>
      <c r="L138" s="77">
        <f>A126082526J_Latest</f>
        <v>162.107</v>
      </c>
      <c r="M138" s="77">
        <f>A126080582R_Latest</f>
        <v>58.688000000000002</v>
      </c>
      <c r="N138" s="77">
        <f>A126083174J_Latest</f>
        <v>10.058</v>
      </c>
      <c r="O138" s="77">
        <f>A126083822V_Latest</f>
        <v>230.85300000000001</v>
      </c>
      <c r="P138" s="77">
        <f>A126081230C_Latest</f>
        <v>63.241</v>
      </c>
      <c r="Q138" s="77">
        <f>A126079934K_Latest</f>
        <v>13.586</v>
      </c>
      <c r="R138" s="77">
        <f>A126081878V_Latest</f>
        <v>76.826999999999998</v>
      </c>
      <c r="S138" s="77">
        <f>A126079286X_Latest</f>
        <v>307.68</v>
      </c>
      <c r="T138" s="77">
        <f>A126072158C_Latest</f>
        <v>53.164999999999999</v>
      </c>
      <c r="U138" s="77">
        <f>A126070214X_Latest</f>
        <v>10.416</v>
      </c>
      <c r="V138" s="77">
        <f>A126072806R_Latest</f>
        <v>4.3049999999999997</v>
      </c>
      <c r="W138" s="77">
        <f>A126073454R_Latest</f>
        <v>67.887</v>
      </c>
      <c r="X138" s="77">
        <f>A126070862W_Latest</f>
        <v>44.234000000000002</v>
      </c>
      <c r="Y138" s="77">
        <f>A126069566F_Latest</f>
        <v>7.4109999999999996</v>
      </c>
      <c r="Z138" s="77">
        <f>A126071510K_Latest</f>
        <v>51.643999999999998</v>
      </c>
      <c r="AA138" s="77">
        <f>A126068918F_Latest</f>
        <v>119.53100000000001</v>
      </c>
      <c r="AB138" s="77">
        <f>A126087710X_Latest</f>
        <v>70.320999999999998</v>
      </c>
      <c r="AC138" s="77">
        <f>A126085766X_Latest</f>
        <v>30.757999999999999</v>
      </c>
      <c r="AD138" s="77">
        <f>A126088358T_Latest</f>
        <v>2.7869999999999999</v>
      </c>
      <c r="AE138" s="77">
        <f>A126089006F_Latest</f>
        <v>103.866</v>
      </c>
      <c r="AF138" s="77">
        <f>A126086414L_Latest</f>
        <v>9.0350000000000001</v>
      </c>
      <c r="AG138" s="77">
        <f>A126085118A_Latest</f>
        <v>4.2130000000000001</v>
      </c>
      <c r="AH138" s="77">
        <f>A126087062L_Latest</f>
        <v>13.247999999999999</v>
      </c>
      <c r="AI138" s="77">
        <f>A126084470V_Latest</f>
        <v>117.114</v>
      </c>
      <c r="AJ138" s="77">
        <f>A126092894X_Latest</f>
        <v>38.621000000000002</v>
      </c>
      <c r="AK138" s="77">
        <f>A126090950V_Latest</f>
        <v>17.513999999999999</v>
      </c>
      <c r="AL138" s="77">
        <f>A126093542L_Latest</f>
        <v>2.9660000000000002</v>
      </c>
      <c r="AM138" s="77">
        <f>A126094190L_Latest</f>
        <v>59.1</v>
      </c>
      <c r="AN138" s="77">
        <f>A126091598L_Latest</f>
        <v>9.9730000000000008</v>
      </c>
      <c r="AO138" s="77">
        <f>A126090302W_Latest</f>
        <v>1.962</v>
      </c>
      <c r="AP138" s="77">
        <f>A126092246A_Latest</f>
        <v>11.935</v>
      </c>
      <c r="AQ138" s="77">
        <f>A126089654C_Latest</f>
        <v>71.034999999999997</v>
      </c>
      <c r="AR138" s="77">
        <f>A126077342V_Latest</f>
        <v>2.5430000000000001</v>
      </c>
      <c r="AS138" s="77">
        <f>A126075398V_Latest</f>
        <v>0.47499999999999998</v>
      </c>
      <c r="AT138" s="77">
        <f>A126077990T_Latest</f>
        <v>0</v>
      </c>
      <c r="AU138" s="77">
        <f>A126078638X_Latest</f>
        <v>3.0179999999999998</v>
      </c>
      <c r="AV138" s="77">
        <f>A126076046J_Latest</f>
        <v>1.5089999999999999</v>
      </c>
      <c r="AW138" s="77">
        <f>A126074750A_Latest</f>
        <v>1.089</v>
      </c>
      <c r="AX138" s="77">
        <f>A126076694F_Latest</f>
        <v>2.5979999999999999</v>
      </c>
      <c r="AY138" s="77">
        <f>A126074102C_Latest</f>
        <v>5.617</v>
      </c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  <c r="BV138" s="77"/>
      <c r="BW138" s="77"/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</row>
    <row r="139" spans="1:93" hidden="1">
      <c r="A139" s="51"/>
      <c r="B139" s="57" t="s">
        <v>11656</v>
      </c>
      <c r="C139" s="66">
        <v>36</v>
      </c>
      <c r="D139" s="77">
        <f>A126066922K_Latest</f>
        <v>28.404</v>
      </c>
      <c r="E139" s="77">
        <f>A126064978K_Latest</f>
        <v>10.909000000000001</v>
      </c>
      <c r="F139" s="77">
        <f>A126067570K_Latest</f>
        <v>5.2869999999999999</v>
      </c>
      <c r="G139" s="77">
        <f>A126068218T_Latest</f>
        <v>44.6</v>
      </c>
      <c r="H139" s="77">
        <f>A126065626X_Latest</f>
        <v>16.536000000000001</v>
      </c>
      <c r="I139" s="77">
        <f>A126064330V_Latest</f>
        <v>9.2880000000000003</v>
      </c>
      <c r="J139" s="77">
        <f>A126066274X_Latest</f>
        <v>25.824000000000002</v>
      </c>
      <c r="K139" s="77">
        <f>A126063682F_Latest</f>
        <v>70.424000000000007</v>
      </c>
      <c r="L139" s="77">
        <f>A126082474T_Latest</f>
        <v>27.515000000000001</v>
      </c>
      <c r="M139" s="77">
        <f>A126080530L_Latest</f>
        <v>10.433</v>
      </c>
      <c r="N139" s="77">
        <f>A126083122F_Latest</f>
        <v>5.2869999999999999</v>
      </c>
      <c r="O139" s="77">
        <f>A126083770C_Latest</f>
        <v>43.235999999999997</v>
      </c>
      <c r="P139" s="77">
        <f>A126081178F_Latest</f>
        <v>16.149000000000001</v>
      </c>
      <c r="Q139" s="77">
        <f>A126079882V_Latest</f>
        <v>8.1989999999999998</v>
      </c>
      <c r="R139" s="77">
        <f>A126081826T_Latest</f>
        <v>24.347000000000001</v>
      </c>
      <c r="S139" s="77">
        <f>A126079234W_Latest</f>
        <v>67.584000000000003</v>
      </c>
      <c r="T139" s="77">
        <f>A126072106A_Latest</f>
        <v>10.082000000000001</v>
      </c>
      <c r="U139" s="77">
        <f>A126070162J_Latest</f>
        <v>1.7130000000000001</v>
      </c>
      <c r="V139" s="77">
        <f>A126072754X_Latest</f>
        <v>1.355</v>
      </c>
      <c r="W139" s="77">
        <f>A126073402L_Latest</f>
        <v>13.15</v>
      </c>
      <c r="X139" s="77">
        <f>A126070810V_Latest</f>
        <v>11.855</v>
      </c>
      <c r="Y139" s="77">
        <f>A126069514C_Latest</f>
        <v>5.7629999999999999</v>
      </c>
      <c r="Z139" s="77">
        <f>A126071458L_Latest</f>
        <v>17.617999999999999</v>
      </c>
      <c r="AA139" s="77">
        <f>A126068866R_Latest</f>
        <v>30.766999999999999</v>
      </c>
      <c r="AB139" s="77">
        <f>A126087658A_Latest</f>
        <v>10.494</v>
      </c>
      <c r="AC139" s="77">
        <f>A126085714W_Latest</f>
        <v>6.6740000000000004</v>
      </c>
      <c r="AD139" s="77">
        <f>A126088306R_Latest</f>
        <v>1.3120000000000001</v>
      </c>
      <c r="AE139" s="77">
        <f>A126088954L_Latest</f>
        <v>18.48</v>
      </c>
      <c r="AF139" s="77">
        <f>A126086362W_Latest</f>
        <v>0.82299999999999995</v>
      </c>
      <c r="AG139" s="77">
        <f>A126085066K_Latest</f>
        <v>1.1439999999999999</v>
      </c>
      <c r="AH139" s="77">
        <f>A126087010K_Latest</f>
        <v>1.9670000000000001</v>
      </c>
      <c r="AI139" s="77">
        <f>A126084418K_Latest</f>
        <v>20.446000000000002</v>
      </c>
      <c r="AJ139" s="77">
        <f>A126092842W_Latest</f>
        <v>6.94</v>
      </c>
      <c r="AK139" s="77">
        <f>A126090898W_Latest</f>
        <v>2.0459999999999998</v>
      </c>
      <c r="AL139" s="77">
        <f>A126093490W_Latest</f>
        <v>2.62</v>
      </c>
      <c r="AM139" s="77">
        <f>A126094138C_Latest</f>
        <v>11.606999999999999</v>
      </c>
      <c r="AN139" s="77">
        <f>A126091546K_Latest</f>
        <v>3.4710000000000001</v>
      </c>
      <c r="AO139" s="77">
        <f>A126090250F_Latest</f>
        <v>1.292</v>
      </c>
      <c r="AP139" s="77">
        <f>A126092194K_Latest</f>
        <v>4.7629999999999999</v>
      </c>
      <c r="AQ139" s="77">
        <f>A126089602A_Latest</f>
        <v>16.37</v>
      </c>
      <c r="AR139" s="77">
        <f>A126077290C_Latest</f>
        <v>0.88900000000000001</v>
      </c>
      <c r="AS139" s="77">
        <f>A126075346T_Latest</f>
        <v>0.47499999999999998</v>
      </c>
      <c r="AT139" s="77">
        <f>A126077938J_Latest</f>
        <v>0</v>
      </c>
      <c r="AU139" s="77">
        <f>A126078586J_Latest</f>
        <v>1.3640000000000001</v>
      </c>
      <c r="AV139" s="77">
        <f>A126075994R_Latest</f>
        <v>0.38700000000000001</v>
      </c>
      <c r="AW139" s="77">
        <f>A126074698C_Latest</f>
        <v>1.089</v>
      </c>
      <c r="AX139" s="77">
        <f>A126076642C_Latest</f>
        <v>1.476</v>
      </c>
      <c r="AY139" s="77">
        <f>A126074050L_Latest</f>
        <v>2.84</v>
      </c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</row>
    <row r="140" spans="1:93" hidden="1">
      <c r="A140" s="51"/>
      <c r="B140" s="57" t="s">
        <v>11657</v>
      </c>
      <c r="C140" s="66">
        <v>37</v>
      </c>
      <c r="D140" s="77">
        <f>A126066906K_Latest</f>
        <v>48.624000000000002</v>
      </c>
      <c r="E140" s="77">
        <f>A126064962T_Latest</f>
        <v>25.24</v>
      </c>
      <c r="F140" s="77">
        <f>A126067554K_Latest</f>
        <v>3.7210000000000001</v>
      </c>
      <c r="G140" s="77">
        <f>A126068202X_Latest</f>
        <v>77.584999999999994</v>
      </c>
      <c r="H140" s="77">
        <f>A126065610F_Latest</f>
        <v>27.683</v>
      </c>
      <c r="I140" s="77">
        <f>A126064314V_Latest</f>
        <v>2.7690000000000001</v>
      </c>
      <c r="J140" s="77">
        <f>A126066258X_Latest</f>
        <v>30.451000000000001</v>
      </c>
      <c r="K140" s="77">
        <f>A126063666F_Latest</f>
        <v>108.036</v>
      </c>
      <c r="L140" s="77">
        <f>A126082458T_Latest</f>
        <v>48.222999999999999</v>
      </c>
      <c r="M140" s="77">
        <f>A126080514L_Latest</f>
        <v>25.24</v>
      </c>
      <c r="N140" s="77">
        <f>A126083106F_Latest</f>
        <v>3.7210000000000001</v>
      </c>
      <c r="O140" s="77">
        <f>A126083754C_Latest</f>
        <v>77.183999999999997</v>
      </c>
      <c r="P140" s="77">
        <f>A126081162L_Latest</f>
        <v>26.561</v>
      </c>
      <c r="Q140" s="77">
        <f>A126079866V_Latest</f>
        <v>2.7690000000000001</v>
      </c>
      <c r="R140" s="77">
        <f>A126081810X_Latest</f>
        <v>29.329000000000001</v>
      </c>
      <c r="S140" s="77">
        <f>A126079218W_Latest</f>
        <v>106.51300000000001</v>
      </c>
      <c r="T140" s="77">
        <f>A126072090V_Latest</f>
        <v>20.745999999999999</v>
      </c>
      <c r="U140" s="77">
        <f>A126070146J_Latest</f>
        <v>6.0140000000000002</v>
      </c>
      <c r="V140" s="77">
        <f>A126072738X_Latest</f>
        <v>2.44</v>
      </c>
      <c r="W140" s="77">
        <f>A126073386X_Latest</f>
        <v>29.199000000000002</v>
      </c>
      <c r="X140" s="77">
        <f>A126070794F_Latest</f>
        <v>20.167000000000002</v>
      </c>
      <c r="Y140" s="77">
        <f>A126069498R_Latest</f>
        <v>0.252</v>
      </c>
      <c r="Z140" s="77">
        <f>A126071442V_Latest</f>
        <v>20.417999999999999</v>
      </c>
      <c r="AA140" s="77">
        <f>A126068850W_Latest</f>
        <v>49.616999999999997</v>
      </c>
      <c r="AB140" s="77">
        <f>A126087642J_Latest</f>
        <v>17.745000000000001</v>
      </c>
      <c r="AC140" s="77">
        <f>A126085698J_Latest</f>
        <v>13.151999999999999</v>
      </c>
      <c r="AD140" s="77">
        <f>A126088290J_Latest</f>
        <v>0.93600000000000005</v>
      </c>
      <c r="AE140" s="77">
        <f>A126088938L_Latest</f>
        <v>31.832999999999998</v>
      </c>
      <c r="AF140" s="77">
        <f>A126086346W_Latest</f>
        <v>4.2080000000000002</v>
      </c>
      <c r="AG140" s="77">
        <f>A126085050T_Latest</f>
        <v>2.1190000000000002</v>
      </c>
      <c r="AH140" s="77">
        <f>A126086994V_Latest</f>
        <v>6.327</v>
      </c>
      <c r="AI140" s="77">
        <f>A126084402T_Latest</f>
        <v>38.159999999999997</v>
      </c>
      <c r="AJ140" s="77">
        <f>A126092826W_Latest</f>
        <v>9.7319999999999993</v>
      </c>
      <c r="AK140" s="77">
        <f>A126090882C_Latest</f>
        <v>6.0739999999999998</v>
      </c>
      <c r="AL140" s="77">
        <f>A126093474W_Latest</f>
        <v>0.34499999999999997</v>
      </c>
      <c r="AM140" s="77">
        <f>A126094122K_Latest</f>
        <v>16.152000000000001</v>
      </c>
      <c r="AN140" s="77">
        <f>A126091530T_Latest</f>
        <v>2.1869999999999998</v>
      </c>
      <c r="AO140" s="77">
        <f>A126090234F_Latest</f>
        <v>0.39800000000000002</v>
      </c>
      <c r="AP140" s="77">
        <f>A126092178K_Latest</f>
        <v>2.585</v>
      </c>
      <c r="AQ140" s="77">
        <f>A126089586L_Latest</f>
        <v>18.736000000000001</v>
      </c>
      <c r="AR140" s="77">
        <f>A126077274C_Latest</f>
        <v>0.40100000000000002</v>
      </c>
      <c r="AS140" s="77">
        <f>A126075330X_Latest</f>
        <v>0</v>
      </c>
      <c r="AT140" s="77">
        <f>A126077922R_Latest</f>
        <v>0</v>
      </c>
      <c r="AU140" s="77">
        <f>A126078570R_Latest</f>
        <v>0.40100000000000002</v>
      </c>
      <c r="AV140" s="77">
        <f>A126075978R_Latest</f>
        <v>1.1220000000000001</v>
      </c>
      <c r="AW140" s="77">
        <f>A126074682K_Latest</f>
        <v>0</v>
      </c>
      <c r="AX140" s="77">
        <f>A126076626C_Latest</f>
        <v>1.1220000000000001</v>
      </c>
      <c r="AY140" s="77">
        <f>A126074034L_Latest</f>
        <v>1.5229999999999999</v>
      </c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</row>
    <row r="141" spans="1:93" hidden="1">
      <c r="A141" s="51"/>
      <c r="B141" s="57" t="s">
        <v>11658</v>
      </c>
      <c r="C141" s="66">
        <v>38</v>
      </c>
      <c r="D141" s="77">
        <f>A126066910A_Latest</f>
        <v>37.024999999999999</v>
      </c>
      <c r="E141" s="77">
        <f>A126064966A_Latest</f>
        <v>7.2039999999999997</v>
      </c>
      <c r="F141" s="77">
        <f>A126067558V_Latest</f>
        <v>0.33</v>
      </c>
      <c r="G141" s="77">
        <f>A126068206J_Latest</f>
        <v>44.558999999999997</v>
      </c>
      <c r="H141" s="77">
        <f>A126065614R_Latest</f>
        <v>9.1189999999999998</v>
      </c>
      <c r="I141" s="77">
        <f>A126064318C_Latest</f>
        <v>1.4350000000000001</v>
      </c>
      <c r="J141" s="77">
        <f>A126066262R_Latest</f>
        <v>10.554</v>
      </c>
      <c r="K141" s="77">
        <f>A126063670W_Latest</f>
        <v>55.113</v>
      </c>
      <c r="L141" s="77">
        <f>A126082462J_Latest</f>
        <v>36.408000000000001</v>
      </c>
      <c r="M141" s="77">
        <f>A126080518W_Latest</f>
        <v>7.2039999999999997</v>
      </c>
      <c r="N141" s="77">
        <f>A126083110W_Latest</f>
        <v>0.33</v>
      </c>
      <c r="O141" s="77">
        <f>A126083758L_Latest</f>
        <v>43.942</v>
      </c>
      <c r="P141" s="77">
        <f>A126081166W_Latest</f>
        <v>9.1189999999999998</v>
      </c>
      <c r="Q141" s="77">
        <f>A126079870K_Latest</f>
        <v>1.4350000000000001</v>
      </c>
      <c r="R141" s="77">
        <f>A126081814J_Latest</f>
        <v>10.554</v>
      </c>
      <c r="S141" s="77">
        <f>A126079222L_Latest</f>
        <v>54.496000000000002</v>
      </c>
      <c r="T141" s="77">
        <f>A126072094C_Latest</f>
        <v>10.807</v>
      </c>
      <c r="U141" s="77">
        <f>A126070150X_Latest</f>
        <v>0.98799999999999999</v>
      </c>
      <c r="V141" s="77">
        <f>A126072742R_Latest</f>
        <v>0</v>
      </c>
      <c r="W141" s="77">
        <f>A126073390R_Latest</f>
        <v>11.795</v>
      </c>
      <c r="X141" s="77">
        <f>A126070798R_Latest</f>
        <v>6.4489999999999998</v>
      </c>
      <c r="Y141" s="77">
        <f>A126069502V_Latest</f>
        <v>0.63600000000000001</v>
      </c>
      <c r="Z141" s="77">
        <f>A126071446C_Latest</f>
        <v>7.085</v>
      </c>
      <c r="AA141" s="77">
        <f>A126068854F_Latest</f>
        <v>18.88</v>
      </c>
      <c r="AB141" s="77">
        <f>A126087646T_Latest</f>
        <v>18.163</v>
      </c>
      <c r="AC141" s="77">
        <f>A126085702L_Latest</f>
        <v>3.383</v>
      </c>
      <c r="AD141" s="77">
        <f>A126088294T_Latest</f>
        <v>0.33</v>
      </c>
      <c r="AE141" s="77">
        <f>A126088942C_Latest</f>
        <v>21.876000000000001</v>
      </c>
      <c r="AF141" s="77">
        <f>A126086350L_Latest</f>
        <v>1.6839999999999999</v>
      </c>
      <c r="AG141" s="77">
        <f>A126085054A_Latest</f>
        <v>0.52700000000000002</v>
      </c>
      <c r="AH141" s="77">
        <f>A126086998C_Latest</f>
        <v>2.21</v>
      </c>
      <c r="AI141" s="77">
        <f>A126084406A_Latest</f>
        <v>24.085999999999999</v>
      </c>
      <c r="AJ141" s="77">
        <f>A126092830L_Latest</f>
        <v>7.4379999999999997</v>
      </c>
      <c r="AK141" s="77">
        <f>A126090886L_Latest</f>
        <v>2.8319999999999999</v>
      </c>
      <c r="AL141" s="77">
        <f>A126093478F_Latest</f>
        <v>0</v>
      </c>
      <c r="AM141" s="77">
        <f>A126094126V_Latest</f>
        <v>10.271000000000001</v>
      </c>
      <c r="AN141" s="77">
        <f>A126091534A_Latest</f>
        <v>0.98699999999999999</v>
      </c>
      <c r="AO141" s="77">
        <f>A126090238R_Latest</f>
        <v>0.27200000000000002</v>
      </c>
      <c r="AP141" s="77">
        <f>A126092182A_Latest</f>
        <v>1.2589999999999999</v>
      </c>
      <c r="AQ141" s="77">
        <f>A126089590C_Latest</f>
        <v>11.53</v>
      </c>
      <c r="AR141" s="77">
        <f>A126077278L_Latest</f>
        <v>0.61799999999999999</v>
      </c>
      <c r="AS141" s="77">
        <f>A126075334J_Latest</f>
        <v>0</v>
      </c>
      <c r="AT141" s="77">
        <f>A126077926X_Latest</f>
        <v>0</v>
      </c>
      <c r="AU141" s="77">
        <f>A126078574X_Latest</f>
        <v>0.61799999999999999</v>
      </c>
      <c r="AV141" s="77">
        <f>A126075982F_Latest</f>
        <v>0</v>
      </c>
      <c r="AW141" s="77">
        <f>A126074686V_Latest</f>
        <v>0</v>
      </c>
      <c r="AX141" s="77">
        <f>A126076630V_Latest</f>
        <v>0</v>
      </c>
      <c r="AY141" s="77">
        <f>A126074038W_Latest</f>
        <v>0.61799999999999999</v>
      </c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</row>
    <row r="142" spans="1:93" hidden="1">
      <c r="A142" s="51"/>
      <c r="B142" s="57" t="s">
        <v>11659</v>
      </c>
      <c r="C142" s="66">
        <v>39</v>
      </c>
      <c r="D142" s="77">
        <f>A126066938C_Latest</f>
        <v>50.595999999999997</v>
      </c>
      <c r="E142" s="77">
        <f>A126064994K_Latest</f>
        <v>15.811999999999999</v>
      </c>
      <c r="F142" s="77">
        <f>A126067586C_Latest</f>
        <v>0.71899999999999997</v>
      </c>
      <c r="G142" s="77">
        <f>A126068234T_Latest</f>
        <v>67.126999999999995</v>
      </c>
      <c r="H142" s="77">
        <f>A126065642X_Latest</f>
        <v>11.413</v>
      </c>
      <c r="I142" s="77">
        <f>A126064346L_Latest</f>
        <v>1.1839999999999999</v>
      </c>
      <c r="J142" s="77">
        <f>A126066290X_Latest</f>
        <v>12.596</v>
      </c>
      <c r="K142" s="77">
        <f>A126063698X_Latest</f>
        <v>79.722999999999999</v>
      </c>
      <c r="L142" s="77">
        <f>A126082490T_Latest</f>
        <v>49.960999999999999</v>
      </c>
      <c r="M142" s="77">
        <f>A126080546F_Latest</f>
        <v>15.811999999999999</v>
      </c>
      <c r="N142" s="77">
        <f>A126083138X_Latest</f>
        <v>0.71899999999999997</v>
      </c>
      <c r="O142" s="77">
        <f>A126083786W_Latest</f>
        <v>66.492000000000004</v>
      </c>
      <c r="P142" s="77">
        <f>A126081194F_Latest</f>
        <v>11.413</v>
      </c>
      <c r="Q142" s="77">
        <f>A126079898L_Latest</f>
        <v>1.1839999999999999</v>
      </c>
      <c r="R142" s="77">
        <f>A126081842T_Latest</f>
        <v>12.596</v>
      </c>
      <c r="S142" s="77">
        <f>A126079250W_Latest</f>
        <v>79.087999999999994</v>
      </c>
      <c r="T142" s="77">
        <f>A126072122A_Latest</f>
        <v>11.531000000000001</v>
      </c>
      <c r="U142" s="77">
        <f>A126070178A_Latest</f>
        <v>1.7010000000000001</v>
      </c>
      <c r="V142" s="77">
        <f>A126072770X_Latest</f>
        <v>0.51100000000000001</v>
      </c>
      <c r="W142" s="77">
        <f>A126073418F_Latest</f>
        <v>13.743</v>
      </c>
      <c r="X142" s="77">
        <f>A126070826L_Latest</f>
        <v>5.7640000000000002</v>
      </c>
      <c r="Y142" s="77">
        <f>A126069530C_Latest</f>
        <v>0.76</v>
      </c>
      <c r="Z142" s="77">
        <f>A126071474L_Latest</f>
        <v>6.5229999999999997</v>
      </c>
      <c r="AA142" s="77">
        <f>A126068882R_Latest</f>
        <v>20.265999999999998</v>
      </c>
      <c r="AB142" s="77">
        <f>A126087674A_Latest</f>
        <v>23.92</v>
      </c>
      <c r="AC142" s="77">
        <f>A126085730W_Latest</f>
        <v>7.5490000000000004</v>
      </c>
      <c r="AD142" s="77">
        <f>A126088322R_Latest</f>
        <v>0.20799999999999999</v>
      </c>
      <c r="AE142" s="77">
        <f>A126088970L_Latest</f>
        <v>31.677</v>
      </c>
      <c r="AF142" s="77">
        <f>A126086378R_Latest</f>
        <v>2.3210000000000002</v>
      </c>
      <c r="AG142" s="77">
        <f>A126085082K_Latest</f>
        <v>0.42399999999999999</v>
      </c>
      <c r="AH142" s="77">
        <f>A126087026C_Latest</f>
        <v>2.7440000000000002</v>
      </c>
      <c r="AI142" s="77">
        <f>A126084434K_Latest</f>
        <v>34.421999999999997</v>
      </c>
      <c r="AJ142" s="77">
        <f>A126092858R_Latest</f>
        <v>14.51</v>
      </c>
      <c r="AK142" s="77">
        <f>A126090914K_Latest</f>
        <v>6.5609999999999999</v>
      </c>
      <c r="AL142" s="77">
        <f>A126093506C_Latest</f>
        <v>0</v>
      </c>
      <c r="AM142" s="77">
        <f>A126094154C_Latest</f>
        <v>21.071999999999999</v>
      </c>
      <c r="AN142" s="77">
        <f>A126091562K_Latest</f>
        <v>3.3279999999999998</v>
      </c>
      <c r="AO142" s="77">
        <f>A126090266X_Latest</f>
        <v>0</v>
      </c>
      <c r="AP142" s="77">
        <f>A126092210X_Latest</f>
        <v>3.3279999999999998</v>
      </c>
      <c r="AQ142" s="77">
        <f>A126089618V_Latest</f>
        <v>24.4</v>
      </c>
      <c r="AR142" s="77">
        <f>A126077306K_Latest</f>
        <v>0.63600000000000001</v>
      </c>
      <c r="AS142" s="77">
        <f>A126075362T_Latest</f>
        <v>0</v>
      </c>
      <c r="AT142" s="77">
        <f>A126077954J_Latest</f>
        <v>0</v>
      </c>
      <c r="AU142" s="77">
        <f>A126078602W_Latest</f>
        <v>0.63600000000000001</v>
      </c>
      <c r="AV142" s="77">
        <f>A126076010F_Latest</f>
        <v>0</v>
      </c>
      <c r="AW142" s="77">
        <f>A126074714T_Latest</f>
        <v>0</v>
      </c>
      <c r="AX142" s="77">
        <f>A126076658W_Latest</f>
        <v>0</v>
      </c>
      <c r="AY142" s="77">
        <f>A126074066F_Latest</f>
        <v>0.63600000000000001</v>
      </c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</row>
    <row r="143" spans="1:93" hidden="1">
      <c r="A143" s="51"/>
      <c r="B143" s="53" t="s">
        <v>11660</v>
      </c>
      <c r="C143" s="66">
        <v>40</v>
      </c>
      <c r="D143" s="77">
        <f>A126066914K_Latest</f>
        <v>47.557000000000002</v>
      </c>
      <c r="E143" s="77">
        <f>A126064970T_Latest</f>
        <v>7.2930000000000001</v>
      </c>
      <c r="F143" s="77">
        <f>A126067562K_Latest</f>
        <v>0.59699999999999998</v>
      </c>
      <c r="G143" s="77">
        <f>A126068210X_Latest</f>
        <v>55.447000000000003</v>
      </c>
      <c r="H143" s="77">
        <f>A126065618X_Latest</f>
        <v>10.256</v>
      </c>
      <c r="I143" s="77">
        <f>A126064322V_Latest</f>
        <v>0.42199999999999999</v>
      </c>
      <c r="J143" s="77">
        <f>A126066266X_Latest</f>
        <v>10.678000000000001</v>
      </c>
      <c r="K143" s="77">
        <f>A126063674F_Latest</f>
        <v>66.125</v>
      </c>
      <c r="L143" s="77">
        <f>A126082466T_Latest</f>
        <v>46.38</v>
      </c>
      <c r="M143" s="77">
        <f>A126080522L_Latest</f>
        <v>7.2930000000000001</v>
      </c>
      <c r="N143" s="77">
        <f>A126083114F_Latest</f>
        <v>0.59699999999999998</v>
      </c>
      <c r="O143" s="77">
        <f>A126083762C_Latest</f>
        <v>54.27</v>
      </c>
      <c r="P143" s="77">
        <f>A126081170L_Latest</f>
        <v>10.256</v>
      </c>
      <c r="Q143" s="77">
        <f>A126079874V_Latest</f>
        <v>0.42199999999999999</v>
      </c>
      <c r="R143" s="77">
        <f>A126081818T_Latest</f>
        <v>10.678000000000001</v>
      </c>
      <c r="S143" s="77">
        <f>A126079226W_Latest</f>
        <v>64.947999999999993</v>
      </c>
      <c r="T143" s="77">
        <f>A126072098L_Latest</f>
        <v>14.78</v>
      </c>
      <c r="U143" s="77">
        <f>A126070154J_Latest</f>
        <v>1.321</v>
      </c>
      <c r="V143" s="77">
        <f>A126072746X_Latest</f>
        <v>0</v>
      </c>
      <c r="W143" s="77">
        <f>A126073394X_Latest</f>
        <v>16.100999999999999</v>
      </c>
      <c r="X143" s="77">
        <f>A126070802V_Latest</f>
        <v>6.5170000000000003</v>
      </c>
      <c r="Y143" s="77">
        <f>A126069506C_Latest</f>
        <v>0.42199999999999999</v>
      </c>
      <c r="Z143" s="77">
        <f>A126071450V_Latest</f>
        <v>6.9390000000000001</v>
      </c>
      <c r="AA143" s="77">
        <f>A126068858R_Latest</f>
        <v>23.041</v>
      </c>
      <c r="AB143" s="77">
        <f>A126087650J_Latest</f>
        <v>12.977</v>
      </c>
      <c r="AC143" s="77">
        <f>A126085706W_Latest</f>
        <v>2.6930000000000001</v>
      </c>
      <c r="AD143" s="77">
        <f>A126088298A_Latest</f>
        <v>0</v>
      </c>
      <c r="AE143" s="77">
        <f>A126088946L_Latest</f>
        <v>15.67</v>
      </c>
      <c r="AF143" s="77">
        <f>A126086354W_Latest</f>
        <v>2.8119999999999998</v>
      </c>
      <c r="AG143" s="77">
        <f>A126085058K_Latest</f>
        <v>0</v>
      </c>
      <c r="AH143" s="77">
        <f>A126087002K_Latest</f>
        <v>2.8119999999999998</v>
      </c>
      <c r="AI143" s="77">
        <f>A126084410T_Latest</f>
        <v>18.481000000000002</v>
      </c>
      <c r="AJ143" s="77">
        <f>A126092834W_Latest</f>
        <v>18.623000000000001</v>
      </c>
      <c r="AK143" s="77">
        <f>A126090890C_Latest</f>
        <v>3.278</v>
      </c>
      <c r="AL143" s="77">
        <f>A126093482W_Latest</f>
        <v>0.59699999999999998</v>
      </c>
      <c r="AM143" s="77">
        <f>A126094130K_Latest</f>
        <v>22.498999999999999</v>
      </c>
      <c r="AN143" s="77">
        <f>A126091538K_Latest</f>
        <v>0.92700000000000005</v>
      </c>
      <c r="AO143" s="77">
        <f>A126090242F_Latest</f>
        <v>0</v>
      </c>
      <c r="AP143" s="77">
        <f>A126092186K_Latest</f>
        <v>0.92700000000000005</v>
      </c>
      <c r="AQ143" s="77">
        <f>A126089594L_Latest</f>
        <v>23.425999999999998</v>
      </c>
      <c r="AR143" s="77">
        <f>A126077282C_Latest</f>
        <v>1.177</v>
      </c>
      <c r="AS143" s="77">
        <f>A126075338T_Latest</f>
        <v>0</v>
      </c>
      <c r="AT143" s="77">
        <f>A126077930R_Latest</f>
        <v>0</v>
      </c>
      <c r="AU143" s="77">
        <f>A126078578J_Latest</f>
        <v>1.177</v>
      </c>
      <c r="AV143" s="77">
        <f>A126075986R_Latest</f>
        <v>0</v>
      </c>
      <c r="AW143" s="77">
        <f>A126074690K_Latest</f>
        <v>0</v>
      </c>
      <c r="AX143" s="77">
        <f>A126076634C_Latest</f>
        <v>0</v>
      </c>
      <c r="AY143" s="77">
        <f>A126074042L_Latest</f>
        <v>1.177</v>
      </c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</row>
    <row r="144" spans="1:93" hidden="1">
      <c r="A144" s="51"/>
      <c r="B144" s="53" t="s">
        <v>11661</v>
      </c>
      <c r="C144" s="66">
        <v>41</v>
      </c>
      <c r="D144" s="77">
        <f>A126066942V_Latest</f>
        <v>40.960999999999999</v>
      </c>
      <c r="E144" s="77">
        <f>A126064998V_Latest</f>
        <v>8.2750000000000004</v>
      </c>
      <c r="F144" s="77">
        <f>A126067590V_Latest</f>
        <v>0.53</v>
      </c>
      <c r="G144" s="77">
        <f>A126068238A_Latest</f>
        <v>49.767000000000003</v>
      </c>
      <c r="H144" s="77">
        <f>A126065646J_Latest</f>
        <v>11.542</v>
      </c>
      <c r="I144" s="77">
        <f>A126064350C_Latest</f>
        <v>0</v>
      </c>
      <c r="J144" s="77">
        <f>A126066294J_Latest</f>
        <v>11.542</v>
      </c>
      <c r="K144" s="77">
        <f>A126063702C_Latest</f>
        <v>61.31</v>
      </c>
      <c r="L144" s="77">
        <f>A126082494A_Latest</f>
        <v>40.805</v>
      </c>
      <c r="M144" s="77">
        <f>A126080550W_Latest</f>
        <v>7.9429999999999996</v>
      </c>
      <c r="N144" s="77">
        <f>A126083142R_Latest</f>
        <v>0.53</v>
      </c>
      <c r="O144" s="77">
        <f>A126083790L_Latest</f>
        <v>49.279000000000003</v>
      </c>
      <c r="P144" s="77">
        <f>A126081198R_Latest</f>
        <v>10.99</v>
      </c>
      <c r="Q144" s="77">
        <f>A126079902T_Latest</f>
        <v>0</v>
      </c>
      <c r="R144" s="77">
        <f>A126081846A_Latest</f>
        <v>10.99</v>
      </c>
      <c r="S144" s="77">
        <f>A126079254F_Latest</f>
        <v>60.268999999999998</v>
      </c>
      <c r="T144" s="77">
        <f>A126072126K_Latest</f>
        <v>9.9719999999999995</v>
      </c>
      <c r="U144" s="77">
        <f>A126070182T_Latest</f>
        <v>3.0710000000000002</v>
      </c>
      <c r="V144" s="77">
        <f>A126072774J_Latest</f>
        <v>0</v>
      </c>
      <c r="W144" s="77">
        <f>A126073422W_Latest</f>
        <v>13.042999999999999</v>
      </c>
      <c r="X144" s="77">
        <f>A126070830C_Latest</f>
        <v>2.8650000000000002</v>
      </c>
      <c r="Y144" s="77">
        <f>A126069534L_Latest</f>
        <v>0</v>
      </c>
      <c r="Z144" s="77">
        <f>A126071478W_Latest</f>
        <v>2.8650000000000002</v>
      </c>
      <c r="AA144" s="77">
        <f>A126068886X_Latest</f>
        <v>15.907</v>
      </c>
      <c r="AB144" s="77">
        <f>A126087678K_Latest</f>
        <v>16.573</v>
      </c>
      <c r="AC144" s="77">
        <f>A126085734F_Latest</f>
        <v>2.306</v>
      </c>
      <c r="AD144" s="77">
        <f>A126088326X_Latest</f>
        <v>0</v>
      </c>
      <c r="AE144" s="77">
        <f>A126088974W_Latest</f>
        <v>18.879000000000001</v>
      </c>
      <c r="AF144" s="77">
        <f>A126086382F_Latest</f>
        <v>3.516</v>
      </c>
      <c r="AG144" s="77">
        <f>A126085086V_Latest</f>
        <v>0</v>
      </c>
      <c r="AH144" s="77">
        <f>A126087030V_Latest</f>
        <v>3.516</v>
      </c>
      <c r="AI144" s="77">
        <f>A126084438V_Latest</f>
        <v>22.393999999999998</v>
      </c>
      <c r="AJ144" s="77">
        <f>A126092862F_Latest</f>
        <v>14.26</v>
      </c>
      <c r="AK144" s="77">
        <f>A126090918V_Latest</f>
        <v>2.5670000000000002</v>
      </c>
      <c r="AL144" s="77">
        <f>A126093510V_Latest</f>
        <v>0.53</v>
      </c>
      <c r="AM144" s="77">
        <f>A126094158L_Latest</f>
        <v>17.358000000000001</v>
      </c>
      <c r="AN144" s="77">
        <f>A126091566V_Latest</f>
        <v>4.6100000000000003</v>
      </c>
      <c r="AO144" s="77">
        <f>A126090270R_Latest</f>
        <v>0</v>
      </c>
      <c r="AP144" s="77">
        <f>A126092214J_Latest</f>
        <v>4.6100000000000003</v>
      </c>
      <c r="AQ144" s="77">
        <f>A126089622K_Latest</f>
        <v>21.966999999999999</v>
      </c>
      <c r="AR144" s="77">
        <f>A126077310A_Latest</f>
        <v>0.157</v>
      </c>
      <c r="AS144" s="77">
        <f>A126075366A_Latest</f>
        <v>0.33200000000000002</v>
      </c>
      <c r="AT144" s="77">
        <f>A126077958T_Latest</f>
        <v>0</v>
      </c>
      <c r="AU144" s="77">
        <f>A126078606F_Latest</f>
        <v>0.48799999999999999</v>
      </c>
      <c r="AV144" s="77">
        <f>A126076014R_Latest</f>
        <v>0.55300000000000005</v>
      </c>
      <c r="AW144" s="77">
        <f>A126074718A_Latest</f>
        <v>0</v>
      </c>
      <c r="AX144" s="77">
        <f>A126076662L_Latest</f>
        <v>0.55300000000000005</v>
      </c>
      <c r="AY144" s="77">
        <f>A126074070W_Latest</f>
        <v>1.0409999999999999</v>
      </c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</row>
    <row r="145" spans="1:93" hidden="1">
      <c r="A145" s="55" t="s">
        <v>11636</v>
      </c>
      <c r="B145" s="59"/>
      <c r="C145" s="66">
        <v>42</v>
      </c>
      <c r="D145" s="77">
        <f>A126066946C_Latest</f>
        <v>253.16900000000001</v>
      </c>
      <c r="E145" s="77">
        <f>A126065002A_Latest</f>
        <v>74.731999999999999</v>
      </c>
      <c r="F145" s="77">
        <f>A126067594C_Latest</f>
        <v>11.185</v>
      </c>
      <c r="G145" s="77">
        <f>A126068242T_Latest</f>
        <v>339.08600000000001</v>
      </c>
      <c r="H145" s="77">
        <f>A126065650X_Latest</f>
        <v>86.549000000000007</v>
      </c>
      <c r="I145" s="77">
        <f>A126064354L_Latest</f>
        <v>15.097</v>
      </c>
      <c r="J145" s="77">
        <f>A126066298T_Latest</f>
        <v>101.646</v>
      </c>
      <c r="K145" s="77">
        <f>A126063706L_Latest</f>
        <v>440.73200000000003</v>
      </c>
      <c r="L145" s="77">
        <f>A126082498K_Latest</f>
        <v>249.292</v>
      </c>
      <c r="M145" s="77">
        <f>A126080554F_Latest</f>
        <v>73.924999999999997</v>
      </c>
      <c r="N145" s="77">
        <f>A126083146X_Latest</f>
        <v>11.185</v>
      </c>
      <c r="O145" s="77">
        <f>A126083794W_Latest</f>
        <v>334.40199999999999</v>
      </c>
      <c r="P145" s="77">
        <f>A126081202V_Latest</f>
        <v>84.486999999999995</v>
      </c>
      <c r="Q145" s="77">
        <f>A126079906A_Latest</f>
        <v>14.007999999999999</v>
      </c>
      <c r="R145" s="77">
        <f>A126081850T_Latest</f>
        <v>98.495000000000005</v>
      </c>
      <c r="S145" s="77">
        <f>A126079258R_Latest</f>
        <v>432.89699999999999</v>
      </c>
      <c r="T145" s="77">
        <f>A126072130A_Latest</f>
        <v>77.917000000000002</v>
      </c>
      <c r="U145" s="77">
        <f>A126070186A_Latest</f>
        <v>14.808</v>
      </c>
      <c r="V145" s="77">
        <f>A126072778T_Latest</f>
        <v>4.3049999999999997</v>
      </c>
      <c r="W145" s="77">
        <f>A126073426F_Latest</f>
        <v>97.03</v>
      </c>
      <c r="X145" s="77">
        <f>A126070834L_Latest</f>
        <v>53.616</v>
      </c>
      <c r="Y145" s="77">
        <f>A126069538W_Latest</f>
        <v>7.8330000000000002</v>
      </c>
      <c r="Z145" s="77">
        <f>A126071482L_Latest</f>
        <v>61.448</v>
      </c>
      <c r="AA145" s="77">
        <f>A126068890R_Latest</f>
        <v>158.47900000000001</v>
      </c>
      <c r="AB145" s="77">
        <f>A126087682A_Latest</f>
        <v>99.870999999999995</v>
      </c>
      <c r="AC145" s="77">
        <f>A126085738R_Latest</f>
        <v>35.756999999999998</v>
      </c>
      <c r="AD145" s="77">
        <f>A126088330R_Latest</f>
        <v>2.7869999999999999</v>
      </c>
      <c r="AE145" s="77">
        <f>A126088978F_Latest</f>
        <v>138.41499999999999</v>
      </c>
      <c r="AF145" s="77">
        <f>A126086386R_Latest</f>
        <v>15.362</v>
      </c>
      <c r="AG145" s="77">
        <f>A126085090K_Latest</f>
        <v>4.2130000000000001</v>
      </c>
      <c r="AH145" s="77">
        <f>A126087034C_Latest</f>
        <v>19.574999999999999</v>
      </c>
      <c r="AI145" s="77">
        <f>A126084442K_Latest</f>
        <v>157.99</v>
      </c>
      <c r="AJ145" s="77">
        <f>A126092866R_Latest</f>
        <v>71.504999999999995</v>
      </c>
      <c r="AK145" s="77">
        <f>A126090922K_Latest</f>
        <v>23.359000000000002</v>
      </c>
      <c r="AL145" s="77">
        <f>A126093514C_Latest</f>
        <v>4.093</v>
      </c>
      <c r="AM145" s="77">
        <f>A126094162C_Latest</f>
        <v>98.956999999999994</v>
      </c>
      <c r="AN145" s="77">
        <f>A126091570K_Latest</f>
        <v>15.509</v>
      </c>
      <c r="AO145" s="77">
        <f>A126090274X_Latest</f>
        <v>1.962</v>
      </c>
      <c r="AP145" s="77">
        <f>A126092218T_Latest</f>
        <v>17.471</v>
      </c>
      <c r="AQ145" s="77">
        <f>A126089626V_Latest</f>
        <v>116.428</v>
      </c>
      <c r="AR145" s="77">
        <f>A126077314K_Latest</f>
        <v>3.8769999999999998</v>
      </c>
      <c r="AS145" s="77">
        <f>A126075370T_Latest</f>
        <v>0.80700000000000005</v>
      </c>
      <c r="AT145" s="77">
        <f>A126077962J_Latest</f>
        <v>0</v>
      </c>
      <c r="AU145" s="77">
        <f>A126078610W_Latest</f>
        <v>4.6840000000000002</v>
      </c>
      <c r="AV145" s="77">
        <f>A126076018X_Latest</f>
        <v>2.0619999999999998</v>
      </c>
      <c r="AW145" s="77">
        <f>A126074722T_Latest</f>
        <v>1.089</v>
      </c>
      <c r="AX145" s="77">
        <f>A126076666W_Latest</f>
        <v>3.1509999999999998</v>
      </c>
      <c r="AY145" s="77">
        <f>A126074074F_Latest</f>
        <v>7.835</v>
      </c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</row>
    <row r="146" spans="1:93" hidden="1">
      <c r="A146" s="47" t="s">
        <v>11663</v>
      </c>
      <c r="B146" s="48"/>
      <c r="C146" s="66">
        <v>43</v>
      </c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</row>
    <row r="147" spans="1:93" hidden="1">
      <c r="A147" s="50" t="s">
        <v>11641</v>
      </c>
      <c r="B147" s="51"/>
      <c r="C147" s="66">
        <v>44</v>
      </c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</row>
    <row r="148" spans="1:93" hidden="1">
      <c r="A148" s="51"/>
      <c r="B148" s="53" t="s">
        <v>11642</v>
      </c>
      <c r="C148" s="66">
        <v>45</v>
      </c>
      <c r="D148" s="77">
        <f>A126035854T_Latest</f>
        <v>168.672</v>
      </c>
      <c r="E148" s="77">
        <f>A126033910L_Latest</f>
        <v>24.436</v>
      </c>
      <c r="F148" s="77">
        <f>A126036502F_Latest</f>
        <v>3.7490000000000001</v>
      </c>
      <c r="G148" s="77">
        <f>A126037150F_Latest</f>
        <v>196.857</v>
      </c>
      <c r="H148" s="77">
        <f>A126034558F_Latest</f>
        <v>103.316</v>
      </c>
      <c r="I148" s="77">
        <f>A126033262A_Latest</f>
        <v>5.3049999999999997</v>
      </c>
      <c r="J148" s="77">
        <f>A126035206V_Latest</f>
        <v>108.621</v>
      </c>
      <c r="K148" s="77">
        <f>A126032614A_Latest</f>
        <v>305.47800000000001</v>
      </c>
      <c r="L148" s="77">
        <f>A126051406L_Latest</f>
        <v>166.70599999999999</v>
      </c>
      <c r="M148" s="77">
        <f>A126049462R_Latest</f>
        <v>24.436</v>
      </c>
      <c r="N148" s="77">
        <f>A126052054L_Latest</f>
        <v>3.7490000000000001</v>
      </c>
      <c r="O148" s="77">
        <f>A126052702X_Latest</f>
        <v>194.89099999999999</v>
      </c>
      <c r="P148" s="77">
        <f>A126050110J_Latest</f>
        <v>101.78400000000001</v>
      </c>
      <c r="Q148" s="77">
        <f>A126048814R_Latest</f>
        <v>4.1970000000000001</v>
      </c>
      <c r="R148" s="77">
        <f>A126050758X_Latest</f>
        <v>105.98099999999999</v>
      </c>
      <c r="S148" s="77">
        <f>A126048166C_Latest</f>
        <v>300.87299999999999</v>
      </c>
      <c r="T148" s="77">
        <f>A126041038J_Latest</f>
        <v>42.31</v>
      </c>
      <c r="U148" s="77">
        <f>A126039094K_Latest</f>
        <v>7.39</v>
      </c>
      <c r="V148" s="77">
        <f>A126041686F_Latest</f>
        <v>1.0409999999999999</v>
      </c>
      <c r="W148" s="77">
        <f>A126042334V_Latest</f>
        <v>50.741</v>
      </c>
      <c r="X148" s="77">
        <f>A126039742W_Latest</f>
        <v>45.546999999999997</v>
      </c>
      <c r="Y148" s="77">
        <f>A126038446K_Latest</f>
        <v>1.2330000000000001</v>
      </c>
      <c r="Z148" s="77">
        <f>A126040390A_Latest</f>
        <v>46.78</v>
      </c>
      <c r="AA148" s="77">
        <f>A126037798W_Latest</f>
        <v>97.521000000000001</v>
      </c>
      <c r="AB148" s="77">
        <f>A126056590R_Latest</f>
        <v>72.625</v>
      </c>
      <c r="AC148" s="77">
        <f>A126054646C_Latest</f>
        <v>9.5030000000000001</v>
      </c>
      <c r="AD148" s="77">
        <f>A126057238W_Latest</f>
        <v>0.97099999999999997</v>
      </c>
      <c r="AE148" s="77">
        <f>A126057886V_Latest</f>
        <v>83.099000000000004</v>
      </c>
      <c r="AF148" s="77">
        <f>A126055294C_Latest</f>
        <v>28.870999999999999</v>
      </c>
      <c r="AG148" s="77">
        <f>A126053998R_Latest</f>
        <v>1.772</v>
      </c>
      <c r="AH148" s="77">
        <f>A126055942R_Latest</f>
        <v>30.643000000000001</v>
      </c>
      <c r="AI148" s="77">
        <f>A126053350X_Latest</f>
        <v>113.742</v>
      </c>
      <c r="AJ148" s="77">
        <f>A126061774C_Latest</f>
        <v>51.771000000000001</v>
      </c>
      <c r="AK148" s="77">
        <f>A126059830V_Latest</f>
        <v>7.5430000000000001</v>
      </c>
      <c r="AL148" s="77">
        <f>A126062422T_Latest</f>
        <v>1.7370000000000001</v>
      </c>
      <c r="AM148" s="77">
        <f>A126063070T_Latest</f>
        <v>61.051000000000002</v>
      </c>
      <c r="AN148" s="77">
        <f>A126060478T_Latest</f>
        <v>27.367000000000001</v>
      </c>
      <c r="AO148" s="77">
        <f>A126059182J_Latest</f>
        <v>1.1919999999999999</v>
      </c>
      <c r="AP148" s="77">
        <f>A126061126F_Latest</f>
        <v>28.559000000000001</v>
      </c>
      <c r="AQ148" s="77">
        <f>A126058534J_Latest</f>
        <v>89.61</v>
      </c>
      <c r="AR148" s="77">
        <f>A126046222X_Latest</f>
        <v>1.966</v>
      </c>
      <c r="AS148" s="77">
        <f>A126044278X_Latest</f>
        <v>0</v>
      </c>
      <c r="AT148" s="77">
        <f>A126046870W_Latest</f>
        <v>0</v>
      </c>
      <c r="AU148" s="77">
        <f>A126047518C_Latest</f>
        <v>1.966</v>
      </c>
      <c r="AV148" s="77">
        <f>A126044926K_Latest</f>
        <v>1.532</v>
      </c>
      <c r="AW148" s="77">
        <f>A126043630F_Latest</f>
        <v>1.1080000000000001</v>
      </c>
      <c r="AX148" s="77">
        <f>A126045574K_Latest</f>
        <v>2.64</v>
      </c>
      <c r="AY148" s="77">
        <f>A126042982T_Latest</f>
        <v>4.6059999999999999</v>
      </c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</row>
    <row r="149" spans="1:93" hidden="1">
      <c r="A149" s="51"/>
      <c r="B149" s="53" t="s">
        <v>11643</v>
      </c>
      <c r="C149" s="66">
        <v>46</v>
      </c>
      <c r="D149" s="77">
        <f>A126035822X_Latest</f>
        <v>25.507999999999999</v>
      </c>
      <c r="E149" s="77">
        <f>A126033878X_Latest</f>
        <v>3.226</v>
      </c>
      <c r="F149" s="77">
        <f>A126036470X_Latest</f>
        <v>4.2510000000000003</v>
      </c>
      <c r="G149" s="77">
        <f>A126037118F_Latest</f>
        <v>32.984999999999999</v>
      </c>
      <c r="H149" s="77">
        <f>A126034526L_Latest</f>
        <v>9.1229999999999993</v>
      </c>
      <c r="I149" s="77">
        <f>A126033230J_Latest</f>
        <v>7.9059999999999997</v>
      </c>
      <c r="J149" s="77">
        <f>A126035174L_Latest</f>
        <v>17.029</v>
      </c>
      <c r="K149" s="77">
        <f>A126032582V_Latest</f>
        <v>50.015000000000001</v>
      </c>
      <c r="L149" s="77">
        <f>A126051374F_Latest</f>
        <v>25.507999999999999</v>
      </c>
      <c r="M149" s="77">
        <f>A126049430W_Latest</f>
        <v>3.226</v>
      </c>
      <c r="N149" s="77">
        <f>A126052022V_Latest</f>
        <v>4.2510000000000003</v>
      </c>
      <c r="O149" s="77">
        <f>A126052670T_Latest</f>
        <v>32.984999999999999</v>
      </c>
      <c r="P149" s="77">
        <f>A126050078V_Latest</f>
        <v>9.1229999999999993</v>
      </c>
      <c r="Q149" s="77">
        <f>A126048782J_Latest</f>
        <v>6.6159999999999997</v>
      </c>
      <c r="R149" s="77">
        <f>A126050726F_Latest</f>
        <v>15.739000000000001</v>
      </c>
      <c r="S149" s="77">
        <f>A126048134K_Latest</f>
        <v>48.723999999999997</v>
      </c>
      <c r="T149" s="77">
        <f>A126041006R_Latest</f>
        <v>7.0220000000000002</v>
      </c>
      <c r="U149" s="77">
        <f>A126039062T_Latest</f>
        <v>0.78</v>
      </c>
      <c r="V149" s="77">
        <f>A126041654L_Latest</f>
        <v>2.802</v>
      </c>
      <c r="W149" s="77">
        <f>A126042302A_Latest</f>
        <v>10.605</v>
      </c>
      <c r="X149" s="77">
        <f>A126039710C_Latest</f>
        <v>4.6639999999999997</v>
      </c>
      <c r="Y149" s="77">
        <f>A126038414T_Latest</f>
        <v>3.51</v>
      </c>
      <c r="Z149" s="77">
        <f>A126040358A_Latest</f>
        <v>8.1739999999999995</v>
      </c>
      <c r="AA149" s="77">
        <f>A126037766C_Latest</f>
        <v>18.777999999999999</v>
      </c>
      <c r="AB149" s="77">
        <f>A126056558R_Latest</f>
        <v>11.723000000000001</v>
      </c>
      <c r="AC149" s="77">
        <f>A126054614K_Latest</f>
        <v>1.6319999999999999</v>
      </c>
      <c r="AD149" s="77">
        <f>A126057206C_Latest</f>
        <v>0.78800000000000003</v>
      </c>
      <c r="AE149" s="77">
        <f>A126057854A_Latest</f>
        <v>14.144</v>
      </c>
      <c r="AF149" s="77">
        <f>A126055262K_Latest</f>
        <v>3.7730000000000001</v>
      </c>
      <c r="AG149" s="77">
        <f>A126053966W_Latest</f>
        <v>1.645</v>
      </c>
      <c r="AH149" s="77">
        <f>A126055910W_Latest</f>
        <v>5.4180000000000001</v>
      </c>
      <c r="AI149" s="77">
        <f>A126053318X_Latest</f>
        <v>19.562000000000001</v>
      </c>
      <c r="AJ149" s="77">
        <f>A126061742K_Latest</f>
        <v>6.7629999999999999</v>
      </c>
      <c r="AK149" s="77">
        <f>A126059798F_Latest</f>
        <v>0.81299999999999994</v>
      </c>
      <c r="AL149" s="77">
        <f>A126062390K_Latest</f>
        <v>0.66</v>
      </c>
      <c r="AM149" s="77">
        <f>A126063038T_Latest</f>
        <v>8.2370000000000001</v>
      </c>
      <c r="AN149" s="77">
        <f>A126060446X_Latest</f>
        <v>0.68600000000000005</v>
      </c>
      <c r="AO149" s="77">
        <f>A126059150R_Latest</f>
        <v>1.4610000000000001</v>
      </c>
      <c r="AP149" s="77">
        <f>A126061094X_Latest</f>
        <v>2.1469999999999998</v>
      </c>
      <c r="AQ149" s="77">
        <f>A126058502R_Latest</f>
        <v>10.384</v>
      </c>
      <c r="AR149" s="77">
        <f>A126046190T_Latest</f>
        <v>0</v>
      </c>
      <c r="AS149" s="77">
        <f>A126044246F_Latest</f>
        <v>0</v>
      </c>
      <c r="AT149" s="77">
        <f>A126046838W_Latest</f>
        <v>0</v>
      </c>
      <c r="AU149" s="77">
        <f>A126047486W_Latest</f>
        <v>0</v>
      </c>
      <c r="AV149" s="77">
        <f>A126044894C_Latest</f>
        <v>0</v>
      </c>
      <c r="AW149" s="77">
        <f>A126043598T_Latest</f>
        <v>1.2909999999999999</v>
      </c>
      <c r="AX149" s="77">
        <f>A126045542T_Latest</f>
        <v>1.2909999999999999</v>
      </c>
      <c r="AY149" s="77">
        <f>A126042950X_Latest</f>
        <v>1.2909999999999999</v>
      </c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</row>
    <row r="150" spans="1:93" hidden="1">
      <c r="A150" s="51"/>
      <c r="B150" s="53" t="s">
        <v>11644</v>
      </c>
      <c r="C150" s="66">
        <v>47</v>
      </c>
      <c r="D150" s="77">
        <f>A126035858A_Latest</f>
        <v>5.25</v>
      </c>
      <c r="E150" s="77">
        <f>A126033914W_Latest</f>
        <v>0.27200000000000002</v>
      </c>
      <c r="F150" s="77">
        <f>A126036506R_Latest</f>
        <v>0.873</v>
      </c>
      <c r="G150" s="77">
        <f>A126037154R_Latest</f>
        <v>6.3959999999999999</v>
      </c>
      <c r="H150" s="77">
        <f>A126034562W_Latest</f>
        <v>0.86599999999999999</v>
      </c>
      <c r="I150" s="77">
        <f>A126033266K_Latest</f>
        <v>1.4450000000000001</v>
      </c>
      <c r="J150" s="77">
        <f>A126035210K_Latest</f>
        <v>2.3109999999999999</v>
      </c>
      <c r="K150" s="77">
        <f>A126032618K_Latest</f>
        <v>8.7059999999999995</v>
      </c>
      <c r="L150" s="77">
        <f>A126051410C_Latest</f>
        <v>5.25</v>
      </c>
      <c r="M150" s="77">
        <f>A126049466X_Latest</f>
        <v>0.27200000000000002</v>
      </c>
      <c r="N150" s="77">
        <f>A126052058W_Latest</f>
        <v>0.47099999999999997</v>
      </c>
      <c r="O150" s="77">
        <f>A126052706J_Latest</f>
        <v>5.9930000000000003</v>
      </c>
      <c r="P150" s="77">
        <f>A126050114T_Latest</f>
        <v>0.86599999999999999</v>
      </c>
      <c r="Q150" s="77">
        <f>A126048818X_Latest</f>
        <v>1.4450000000000001</v>
      </c>
      <c r="R150" s="77">
        <f>A126050762R_Latest</f>
        <v>2.3109999999999999</v>
      </c>
      <c r="S150" s="77">
        <f>A126048170V_Latest</f>
        <v>8.3040000000000003</v>
      </c>
      <c r="T150" s="77">
        <f>A126041042X_Latest</f>
        <v>1.72</v>
      </c>
      <c r="U150" s="77">
        <f>A126039098V_Latest</f>
        <v>0.27200000000000002</v>
      </c>
      <c r="V150" s="77">
        <f>A126041690W_Latest</f>
        <v>0.47099999999999997</v>
      </c>
      <c r="W150" s="77">
        <f>A126042338C_Latest</f>
        <v>2.4630000000000001</v>
      </c>
      <c r="X150" s="77">
        <f>A126039746F_Latest</f>
        <v>0.52900000000000003</v>
      </c>
      <c r="Y150" s="77">
        <f>A126038450A_Latest</f>
        <v>0.64700000000000002</v>
      </c>
      <c r="Z150" s="77">
        <f>A126040394K_Latest</f>
        <v>1.1759999999999999</v>
      </c>
      <c r="AA150" s="77">
        <f>A126037802A_Latest</f>
        <v>3.6389999999999998</v>
      </c>
      <c r="AB150" s="77">
        <f>A126056594X_Latest</f>
        <v>2.39</v>
      </c>
      <c r="AC150" s="77">
        <f>A126054650V_Latest</f>
        <v>0</v>
      </c>
      <c r="AD150" s="77">
        <f>A126057242L_Latest</f>
        <v>0</v>
      </c>
      <c r="AE150" s="77">
        <f>A126057890K_Latest</f>
        <v>2.39</v>
      </c>
      <c r="AF150" s="77">
        <f>A126055298L_Latest</f>
        <v>0.33700000000000002</v>
      </c>
      <c r="AG150" s="77">
        <f>A126054002W_Latest</f>
        <v>0.79800000000000004</v>
      </c>
      <c r="AH150" s="77">
        <f>A126055946X_Latest</f>
        <v>1.135</v>
      </c>
      <c r="AI150" s="77">
        <f>A126053354J_Latest</f>
        <v>3.5249999999999999</v>
      </c>
      <c r="AJ150" s="77">
        <f>A126061778L_Latest</f>
        <v>1.1399999999999999</v>
      </c>
      <c r="AK150" s="77">
        <f>A126059834C_Latest</f>
        <v>0</v>
      </c>
      <c r="AL150" s="77">
        <f>A126062426A_Latest</f>
        <v>0</v>
      </c>
      <c r="AM150" s="77">
        <f>A126063074A_Latest</f>
        <v>1.1399999999999999</v>
      </c>
      <c r="AN150" s="77">
        <f>A126060482J_Latest</f>
        <v>0</v>
      </c>
      <c r="AO150" s="77">
        <f>A126059186T_Latest</f>
        <v>0</v>
      </c>
      <c r="AP150" s="77">
        <f>A126061130W_Latest</f>
        <v>0</v>
      </c>
      <c r="AQ150" s="77">
        <f>A126058538T_Latest</f>
        <v>1.1399999999999999</v>
      </c>
      <c r="AR150" s="77">
        <f>A126046226J_Latest</f>
        <v>0</v>
      </c>
      <c r="AS150" s="77">
        <f>A126044282R_Latest</f>
        <v>0</v>
      </c>
      <c r="AT150" s="77">
        <f>A126046874F_Latest</f>
        <v>0.40300000000000002</v>
      </c>
      <c r="AU150" s="77">
        <f>A126047522V_Latest</f>
        <v>0.40300000000000002</v>
      </c>
      <c r="AV150" s="77">
        <f>A126044930A_Latest</f>
        <v>0</v>
      </c>
      <c r="AW150" s="77">
        <f>A126043634R_Latest</f>
        <v>0</v>
      </c>
      <c r="AX150" s="77">
        <f>A126045578V_Latest</f>
        <v>0</v>
      </c>
      <c r="AY150" s="77">
        <f>A126042986A_Latest</f>
        <v>0.40300000000000002</v>
      </c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</row>
    <row r="151" spans="1:93" hidden="1">
      <c r="A151" s="55" t="s">
        <v>11645</v>
      </c>
      <c r="B151" s="56"/>
      <c r="C151" s="66">
        <v>48</v>
      </c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</row>
    <row r="152" spans="1:93" hidden="1">
      <c r="A152" s="51"/>
      <c r="B152" s="53" t="s">
        <v>11646</v>
      </c>
      <c r="C152" s="66">
        <v>49</v>
      </c>
      <c r="D152" s="77">
        <f>A126035862T_Latest</f>
        <v>175.41900000000001</v>
      </c>
      <c r="E152" s="77">
        <f>A126033918F_Latest</f>
        <v>24.559000000000001</v>
      </c>
      <c r="F152" s="77">
        <f>A126036510F_Latest</f>
        <v>7.2080000000000002</v>
      </c>
      <c r="G152" s="77">
        <f>A126037158X_Latest</f>
        <v>207.18700000000001</v>
      </c>
      <c r="H152" s="77">
        <f>A126034566F_Latest</f>
        <v>85.444000000000003</v>
      </c>
      <c r="I152" s="77">
        <f>A126033270A_Latest</f>
        <v>13.186999999999999</v>
      </c>
      <c r="J152" s="77">
        <f>A126035214V_Latest</f>
        <v>98.631</v>
      </c>
      <c r="K152" s="77">
        <f>A126032622A_Latest</f>
        <v>305.81700000000001</v>
      </c>
      <c r="L152" s="77">
        <f>A126051414L_Latest</f>
        <v>173.453</v>
      </c>
      <c r="M152" s="77">
        <f>A126049470R_Latest</f>
        <v>24.559000000000001</v>
      </c>
      <c r="N152" s="77">
        <f>A126052062L_Latest</f>
        <v>6.806</v>
      </c>
      <c r="O152" s="77">
        <f>A126052710X_Latest</f>
        <v>204.81800000000001</v>
      </c>
      <c r="P152" s="77">
        <f>A126050118A_Latest</f>
        <v>83.912000000000006</v>
      </c>
      <c r="Q152" s="77">
        <f>A126048822R_Latest</f>
        <v>10.788</v>
      </c>
      <c r="R152" s="77">
        <f>A126050766X_Latest</f>
        <v>94.7</v>
      </c>
      <c r="S152" s="77">
        <f>A126048174C_Latest</f>
        <v>299.51799999999997</v>
      </c>
      <c r="T152" s="77">
        <f>A126041046J_Latest</f>
        <v>37.64</v>
      </c>
      <c r="U152" s="77">
        <f>A126039102X_Latest</f>
        <v>6.4249999999999998</v>
      </c>
      <c r="V152" s="77">
        <f>A126041694F_Latest</f>
        <v>2.6480000000000001</v>
      </c>
      <c r="W152" s="77">
        <f>A126042342V_Latest</f>
        <v>46.713999999999999</v>
      </c>
      <c r="X152" s="77">
        <f>A126039750W_Latest</f>
        <v>27.641999999999999</v>
      </c>
      <c r="Y152" s="77">
        <f>A126038454K_Latest</f>
        <v>3.9209999999999998</v>
      </c>
      <c r="Z152" s="77">
        <f>A126040398V_Latest</f>
        <v>31.562999999999999</v>
      </c>
      <c r="AA152" s="77">
        <f>A126037806K_Latest</f>
        <v>78.277000000000001</v>
      </c>
      <c r="AB152" s="77">
        <f>A126056598J_Latest</f>
        <v>79.594999999999999</v>
      </c>
      <c r="AC152" s="77">
        <f>A126054654C_Latest</f>
        <v>10.519</v>
      </c>
      <c r="AD152" s="77">
        <f>A126057246W_Latest</f>
        <v>1.7589999999999999</v>
      </c>
      <c r="AE152" s="77">
        <f>A126057894V_Latest</f>
        <v>91.873000000000005</v>
      </c>
      <c r="AF152" s="77">
        <f>A126055302T_Latest</f>
        <v>30.085999999999999</v>
      </c>
      <c r="AG152" s="77">
        <f>A126054006F_Latest</f>
        <v>4.2140000000000004</v>
      </c>
      <c r="AH152" s="77">
        <f>A126055950R_Latest</f>
        <v>34.301000000000002</v>
      </c>
      <c r="AI152" s="77">
        <f>A126053358T_Latest</f>
        <v>126.17400000000001</v>
      </c>
      <c r="AJ152" s="77">
        <f>A126061782C_Latest</f>
        <v>56.218000000000004</v>
      </c>
      <c r="AK152" s="77">
        <f>A126059838L_Latest</f>
        <v>7.6150000000000002</v>
      </c>
      <c r="AL152" s="77">
        <f>A126062430T_Latest</f>
        <v>2.3980000000000001</v>
      </c>
      <c r="AM152" s="77">
        <f>A126063078K_Latest</f>
        <v>66.230999999999995</v>
      </c>
      <c r="AN152" s="77">
        <f>A126060486T_Latest</f>
        <v>26.183</v>
      </c>
      <c r="AO152" s="77">
        <f>A126059190J_Latest</f>
        <v>2.653</v>
      </c>
      <c r="AP152" s="77">
        <f>A126061134F_Latest</f>
        <v>28.835999999999999</v>
      </c>
      <c r="AQ152" s="77">
        <f>A126058542J_Latest</f>
        <v>95.066999999999993</v>
      </c>
      <c r="AR152" s="77">
        <f>A126046230X_Latest</f>
        <v>1.966</v>
      </c>
      <c r="AS152" s="77">
        <f>A126044286X_Latest</f>
        <v>0</v>
      </c>
      <c r="AT152" s="77">
        <f>A126046878R_Latest</f>
        <v>0.40300000000000002</v>
      </c>
      <c r="AU152" s="77">
        <f>A126047526C_Latest</f>
        <v>2.3679999999999999</v>
      </c>
      <c r="AV152" s="77">
        <f>A126044934K_Latest</f>
        <v>1.532</v>
      </c>
      <c r="AW152" s="77">
        <f>A126043638X_Latest</f>
        <v>2.399</v>
      </c>
      <c r="AX152" s="77">
        <f>A126045582K_Latest</f>
        <v>3.93</v>
      </c>
      <c r="AY152" s="77">
        <f>A126042990T_Latest</f>
        <v>6.2990000000000004</v>
      </c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</row>
    <row r="153" spans="1:93" hidden="1">
      <c r="A153" s="51"/>
      <c r="B153" s="57" t="s">
        <v>11647</v>
      </c>
      <c r="C153" s="66">
        <v>50</v>
      </c>
      <c r="D153" s="77">
        <f>A126035826J_Latest</f>
        <v>25.09</v>
      </c>
      <c r="E153" s="77">
        <f>A126033882R_Latest</f>
        <v>2.3570000000000002</v>
      </c>
      <c r="F153" s="77">
        <f>A126036474J_Latest</f>
        <v>7.2080000000000002</v>
      </c>
      <c r="G153" s="77">
        <f>A126037122W_Latest</f>
        <v>34.655999999999999</v>
      </c>
      <c r="H153" s="77">
        <f>A126034530C_Latest</f>
        <v>7.2329999999999997</v>
      </c>
      <c r="I153" s="77">
        <f>A126033234T_Latest</f>
        <v>13.186999999999999</v>
      </c>
      <c r="J153" s="77">
        <f>A126035178W_Latest</f>
        <v>20.420000000000002</v>
      </c>
      <c r="K153" s="77">
        <f>A126032586C_Latest</f>
        <v>55.076000000000001</v>
      </c>
      <c r="L153" s="77">
        <f>A126051378R_Latest</f>
        <v>25.09</v>
      </c>
      <c r="M153" s="77">
        <f>A126049434F_Latest</f>
        <v>2.3570000000000002</v>
      </c>
      <c r="N153" s="77">
        <f>A126052026C_Latest</f>
        <v>6.806</v>
      </c>
      <c r="O153" s="77">
        <f>A126052674A_Latest</f>
        <v>34.253</v>
      </c>
      <c r="P153" s="77">
        <f>A126050082K_Latest</f>
        <v>7.2329999999999997</v>
      </c>
      <c r="Q153" s="77">
        <f>A126048786T_Latest</f>
        <v>10.788</v>
      </c>
      <c r="R153" s="77">
        <f>A126050730W_Latest</f>
        <v>18.021999999999998</v>
      </c>
      <c r="S153" s="77">
        <f>A126048138V_Latest</f>
        <v>52.274000000000001</v>
      </c>
      <c r="T153" s="77">
        <f>A126041010F_Latest</f>
        <v>5.85</v>
      </c>
      <c r="U153" s="77">
        <f>A126039066A_Latest</f>
        <v>1.0529999999999999</v>
      </c>
      <c r="V153" s="77">
        <f>A126041658W_Latest</f>
        <v>2.6480000000000001</v>
      </c>
      <c r="W153" s="77">
        <f>A126042306K_Latest</f>
        <v>9.5510000000000002</v>
      </c>
      <c r="X153" s="77">
        <f>A126039714L_Latest</f>
        <v>2.71</v>
      </c>
      <c r="Y153" s="77">
        <f>A126038418A_Latest</f>
        <v>3.9209999999999998</v>
      </c>
      <c r="Z153" s="77">
        <f>A126040362T_Latest</f>
        <v>6.6310000000000002</v>
      </c>
      <c r="AA153" s="77">
        <f>A126037770V_Latest</f>
        <v>16.181000000000001</v>
      </c>
      <c r="AB153" s="77">
        <f>A126056562F_Latest</f>
        <v>11.819000000000001</v>
      </c>
      <c r="AC153" s="77">
        <f>A126054618V_Latest</f>
        <v>0.49099999999999999</v>
      </c>
      <c r="AD153" s="77">
        <f>A126057210V_Latest</f>
        <v>1.7589999999999999</v>
      </c>
      <c r="AE153" s="77">
        <f>A126057858K_Latest</f>
        <v>14.07</v>
      </c>
      <c r="AF153" s="77">
        <f>A126055266V_Latest</f>
        <v>2.5990000000000002</v>
      </c>
      <c r="AG153" s="77">
        <f>A126053970L_Latest</f>
        <v>4.2140000000000004</v>
      </c>
      <c r="AH153" s="77">
        <f>A126055914F_Latest</f>
        <v>6.8140000000000001</v>
      </c>
      <c r="AI153" s="77">
        <f>A126053322R_Latest</f>
        <v>20.882999999999999</v>
      </c>
      <c r="AJ153" s="77">
        <f>A126061746V_Latest</f>
        <v>7.4210000000000003</v>
      </c>
      <c r="AK153" s="77">
        <f>A126059802K_Latest</f>
        <v>0.81299999999999994</v>
      </c>
      <c r="AL153" s="77">
        <f>A126062394V_Latest</f>
        <v>2.3980000000000001</v>
      </c>
      <c r="AM153" s="77">
        <f>A126063042J_Latest</f>
        <v>10.632</v>
      </c>
      <c r="AN153" s="77">
        <f>A126060450R_Latest</f>
        <v>1.9239999999999999</v>
      </c>
      <c r="AO153" s="77">
        <f>A126059154X_Latest</f>
        <v>2.653</v>
      </c>
      <c r="AP153" s="77">
        <f>A126061098J_Latest</f>
        <v>4.577</v>
      </c>
      <c r="AQ153" s="77">
        <f>A126058506X_Latest</f>
        <v>15.21</v>
      </c>
      <c r="AR153" s="77">
        <f>A126046194A_Latest</f>
        <v>0</v>
      </c>
      <c r="AS153" s="77">
        <f>A126044250W_Latest</f>
        <v>0</v>
      </c>
      <c r="AT153" s="77">
        <f>A126046842L_Latest</f>
        <v>0.40300000000000002</v>
      </c>
      <c r="AU153" s="77">
        <f>A126047490L_Latest</f>
        <v>0.40300000000000002</v>
      </c>
      <c r="AV153" s="77">
        <f>A126044898L_Latest</f>
        <v>0</v>
      </c>
      <c r="AW153" s="77">
        <f>A126043602W_Latest</f>
        <v>2.399</v>
      </c>
      <c r="AX153" s="77">
        <f>A126045546A_Latest</f>
        <v>2.399</v>
      </c>
      <c r="AY153" s="77">
        <f>A126042954J_Latest</f>
        <v>2.8010000000000002</v>
      </c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</row>
    <row r="154" spans="1:93" hidden="1">
      <c r="A154" s="51"/>
      <c r="B154" s="57" t="s">
        <v>11648</v>
      </c>
      <c r="C154" s="66">
        <v>51</v>
      </c>
      <c r="D154" s="77">
        <f>A126035830X_Latest</f>
        <v>98.549000000000007</v>
      </c>
      <c r="E154" s="77">
        <f>A126033886X_Latest</f>
        <v>18.507000000000001</v>
      </c>
      <c r="F154" s="77"/>
      <c r="G154" s="77">
        <f>A126037126F_Latest</f>
        <v>117.056</v>
      </c>
      <c r="H154" s="77">
        <f>A126034534L_Latest</f>
        <v>51.783000000000001</v>
      </c>
      <c r="I154" s="77"/>
      <c r="J154" s="77">
        <f>A126035182L_Latest</f>
        <v>51.783000000000001</v>
      </c>
      <c r="K154" s="77">
        <f>A126032590V_Latest</f>
        <v>168.839</v>
      </c>
      <c r="L154" s="77">
        <f>A126051382F_Latest</f>
        <v>97.570999999999998</v>
      </c>
      <c r="M154" s="77">
        <f>A126049438R_Latest</f>
        <v>18.507000000000001</v>
      </c>
      <c r="N154" s="77"/>
      <c r="O154" s="77">
        <f>A126052678K_Latest</f>
        <v>116.078</v>
      </c>
      <c r="P154" s="77">
        <f>A126050086V_Latest</f>
        <v>51.061</v>
      </c>
      <c r="Q154" s="77"/>
      <c r="R154" s="77">
        <f>A126050734F_Latest</f>
        <v>51.061</v>
      </c>
      <c r="S154" s="77">
        <f>A126048142K_Latest</f>
        <v>167.13900000000001</v>
      </c>
      <c r="T154" s="77">
        <f>A126041014R_Latest</f>
        <v>28.134</v>
      </c>
      <c r="U154" s="77">
        <f>A126039070T_Latest</f>
        <v>5.3730000000000002</v>
      </c>
      <c r="V154" s="77"/>
      <c r="W154" s="77">
        <f>A126042310A_Latest</f>
        <v>33.506</v>
      </c>
      <c r="X154" s="77">
        <f>A126039718W_Latest</f>
        <v>20.843</v>
      </c>
      <c r="Y154" s="77"/>
      <c r="Z154" s="77">
        <f>A126040366A_Latest</f>
        <v>20.843</v>
      </c>
      <c r="AA154" s="77">
        <f>A126037774C_Latest</f>
        <v>54.35</v>
      </c>
      <c r="AB154" s="77">
        <f>A126056566R_Latest</f>
        <v>42.57</v>
      </c>
      <c r="AC154" s="77">
        <f>A126054622K_Latest</f>
        <v>6.75</v>
      </c>
      <c r="AD154" s="77"/>
      <c r="AE154" s="77">
        <f>A126057862A_Latest</f>
        <v>49.32</v>
      </c>
      <c r="AF154" s="77">
        <f>A126055270K_Latest</f>
        <v>19.102</v>
      </c>
      <c r="AG154" s="77"/>
      <c r="AH154" s="77">
        <f>A126055918R_Latest</f>
        <v>19.102</v>
      </c>
      <c r="AI154" s="77">
        <f>A126053326X_Latest</f>
        <v>68.421999999999997</v>
      </c>
      <c r="AJ154" s="77">
        <f>A126061750K_Latest</f>
        <v>26.867000000000001</v>
      </c>
      <c r="AK154" s="77">
        <f>A126059806V_Latest</f>
        <v>6.3849999999999998</v>
      </c>
      <c r="AL154" s="77"/>
      <c r="AM154" s="77">
        <f>A126063046T_Latest</f>
        <v>33.250999999999998</v>
      </c>
      <c r="AN154" s="77">
        <f>A126060454X_Latest</f>
        <v>11.116</v>
      </c>
      <c r="AO154" s="77"/>
      <c r="AP154" s="77">
        <f>A126061102L_Latest</f>
        <v>11.116</v>
      </c>
      <c r="AQ154" s="77">
        <f>A126058510R_Latest</f>
        <v>44.366999999999997</v>
      </c>
      <c r="AR154" s="77">
        <f>A126046198K_Latest</f>
        <v>0.97799999999999998</v>
      </c>
      <c r="AS154" s="77">
        <f>A126044254F_Latest</f>
        <v>0</v>
      </c>
      <c r="AT154" s="77"/>
      <c r="AU154" s="77">
        <f>A126047494W_Latest</f>
        <v>0.97799999999999998</v>
      </c>
      <c r="AV154" s="77">
        <f>A126044902T_Latest</f>
        <v>0.72199999999999998</v>
      </c>
      <c r="AW154" s="77"/>
      <c r="AX154" s="77">
        <f>A126045550T_Latest</f>
        <v>0.72199999999999998</v>
      </c>
      <c r="AY154" s="77">
        <f>A126042958T_Latest</f>
        <v>1.7</v>
      </c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</row>
    <row r="155" spans="1:93" hidden="1">
      <c r="A155" s="51"/>
      <c r="B155" s="57" t="s">
        <v>11650</v>
      </c>
      <c r="C155" s="66">
        <v>52</v>
      </c>
      <c r="D155" s="77">
        <f>A126035846T_Latest</f>
        <v>51.779000000000003</v>
      </c>
      <c r="E155" s="77">
        <f>A126033902L_Latest</f>
        <v>3.6960000000000002</v>
      </c>
      <c r="F155" s="77"/>
      <c r="G155" s="77">
        <f>A126037142F_Latest</f>
        <v>55.475000000000001</v>
      </c>
      <c r="H155" s="77">
        <f>A126034550L_Latest</f>
        <v>26.428000000000001</v>
      </c>
      <c r="I155" s="77"/>
      <c r="J155" s="77">
        <f>A126035198F_Latest</f>
        <v>26.428000000000001</v>
      </c>
      <c r="K155" s="77">
        <f>A126032606A_Latest</f>
        <v>81.903000000000006</v>
      </c>
      <c r="L155" s="77">
        <f>A126051398X_Latest</f>
        <v>50.792000000000002</v>
      </c>
      <c r="M155" s="77">
        <f>A126049454R_Latest</f>
        <v>3.6960000000000002</v>
      </c>
      <c r="N155" s="77"/>
      <c r="O155" s="77">
        <f>A126052694K_Latest</f>
        <v>54.488</v>
      </c>
      <c r="P155" s="77">
        <f>A126050102J_Latest</f>
        <v>25.617999999999999</v>
      </c>
      <c r="Q155" s="77"/>
      <c r="R155" s="77">
        <f>A126050750F_Latest</f>
        <v>25.617999999999999</v>
      </c>
      <c r="S155" s="77">
        <f>A126048158C_Latest</f>
        <v>80.105000000000004</v>
      </c>
      <c r="T155" s="77">
        <f>A126041030R_Latest</f>
        <v>3.657</v>
      </c>
      <c r="U155" s="77">
        <f>A126039086K_Latest</f>
        <v>0</v>
      </c>
      <c r="V155" s="77"/>
      <c r="W155" s="77">
        <f>A126042326V_Latest</f>
        <v>3.657</v>
      </c>
      <c r="X155" s="77">
        <f>A126039734W_Latest</f>
        <v>4.09</v>
      </c>
      <c r="Y155" s="77"/>
      <c r="Z155" s="77">
        <f>A126040382A_Latest</f>
        <v>4.09</v>
      </c>
      <c r="AA155" s="77">
        <f>A126037790C_Latest</f>
        <v>7.7460000000000004</v>
      </c>
      <c r="AB155" s="77">
        <f>A126056582R_Latest</f>
        <v>25.204999999999998</v>
      </c>
      <c r="AC155" s="77">
        <f>A126054638C_Latest</f>
        <v>3.2789999999999999</v>
      </c>
      <c r="AD155" s="77"/>
      <c r="AE155" s="77">
        <f>A126057878V_Latest</f>
        <v>28.483000000000001</v>
      </c>
      <c r="AF155" s="77">
        <f>A126055286C_Latest</f>
        <v>8.3849999999999998</v>
      </c>
      <c r="AG155" s="77"/>
      <c r="AH155" s="77">
        <f>A126055934R_Latest</f>
        <v>8.3849999999999998</v>
      </c>
      <c r="AI155" s="77">
        <f>A126053342X_Latest</f>
        <v>36.868000000000002</v>
      </c>
      <c r="AJ155" s="77">
        <f>A126061766C_Latest</f>
        <v>21.93</v>
      </c>
      <c r="AK155" s="77">
        <f>A126059822V_Latest</f>
        <v>0.41699999999999998</v>
      </c>
      <c r="AL155" s="77"/>
      <c r="AM155" s="77">
        <f>A126063062T_Latest</f>
        <v>22.347000000000001</v>
      </c>
      <c r="AN155" s="77">
        <f>A126060470X_Latest</f>
        <v>13.143000000000001</v>
      </c>
      <c r="AO155" s="77"/>
      <c r="AP155" s="77">
        <f>A126061118F_Latest</f>
        <v>13.143000000000001</v>
      </c>
      <c r="AQ155" s="77">
        <f>A126058526J_Latest</f>
        <v>35.491</v>
      </c>
      <c r="AR155" s="77">
        <f>A126046214X_Latest</f>
        <v>0.98699999999999999</v>
      </c>
      <c r="AS155" s="77">
        <f>A126044270F_Latest</f>
        <v>0</v>
      </c>
      <c r="AT155" s="77"/>
      <c r="AU155" s="77">
        <f>A126047510K_Latest</f>
        <v>0.98699999999999999</v>
      </c>
      <c r="AV155" s="77">
        <f>A126044918K_Latest</f>
        <v>0.81</v>
      </c>
      <c r="AW155" s="77"/>
      <c r="AX155" s="77">
        <f>A126045566K_Latest</f>
        <v>0.81</v>
      </c>
      <c r="AY155" s="77">
        <f>A126042974T_Latest</f>
        <v>1.7969999999999999</v>
      </c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</row>
    <row r="156" spans="1:93" hidden="1">
      <c r="A156" s="51"/>
      <c r="B156" s="53" t="s">
        <v>11651</v>
      </c>
      <c r="C156" s="66">
        <v>53</v>
      </c>
      <c r="D156" s="77">
        <f>A126035814X_Latest</f>
        <v>24.010999999999999</v>
      </c>
      <c r="E156" s="77">
        <f>A126033870F_Latest</f>
        <v>3.375</v>
      </c>
      <c r="F156" s="77">
        <f>A126036462X_Latest</f>
        <v>1.665</v>
      </c>
      <c r="G156" s="77">
        <f>A126037110L_Latest</f>
        <v>29.050999999999998</v>
      </c>
      <c r="H156" s="77">
        <f>A126034518L_Latest</f>
        <v>27.861999999999998</v>
      </c>
      <c r="I156" s="77">
        <f>A126033222J_Latest</f>
        <v>1.4690000000000001</v>
      </c>
      <c r="J156" s="77">
        <f>A126035166L_Latest</f>
        <v>29.331</v>
      </c>
      <c r="K156" s="77">
        <f>A126032574V_Latest</f>
        <v>58.381999999999998</v>
      </c>
      <c r="L156" s="77">
        <f>A126051366F_Latest</f>
        <v>24.010999999999999</v>
      </c>
      <c r="M156" s="77">
        <f>A126049422W_Latest</f>
        <v>3.375</v>
      </c>
      <c r="N156" s="77">
        <f>A126052014V_Latest</f>
        <v>1.665</v>
      </c>
      <c r="O156" s="77">
        <f>A126052662T_Latest</f>
        <v>29.050999999999998</v>
      </c>
      <c r="P156" s="77">
        <f>A126050070A_Latest</f>
        <v>27.861999999999998</v>
      </c>
      <c r="Q156" s="77">
        <f>A126048774J_Latest</f>
        <v>1.4690000000000001</v>
      </c>
      <c r="R156" s="77">
        <f>A126050718F_Latest</f>
        <v>29.331</v>
      </c>
      <c r="S156" s="77">
        <f>A126048126K_Latest</f>
        <v>58.381999999999998</v>
      </c>
      <c r="T156" s="77">
        <f>A126040998X_Latest</f>
        <v>13.412000000000001</v>
      </c>
      <c r="U156" s="77">
        <f>A126039054T_Latest</f>
        <v>2.0169999999999999</v>
      </c>
      <c r="V156" s="77">
        <f>A126041646L_Latest</f>
        <v>1.665</v>
      </c>
      <c r="W156" s="77">
        <f>A126042294L_Latest</f>
        <v>17.094999999999999</v>
      </c>
      <c r="X156" s="77">
        <f>A126039702C_Latest</f>
        <v>23.097000000000001</v>
      </c>
      <c r="Y156" s="77">
        <f>A126038406T_Latest</f>
        <v>1.4690000000000001</v>
      </c>
      <c r="Z156" s="77">
        <f>A126040350J_Latest</f>
        <v>24.565999999999999</v>
      </c>
      <c r="AA156" s="77">
        <f>A126037758C_Latest</f>
        <v>41.661000000000001</v>
      </c>
      <c r="AB156" s="77">
        <f>A126056550W_Latest</f>
        <v>7.1440000000000001</v>
      </c>
      <c r="AC156" s="77">
        <f>A126054606K_Latest</f>
        <v>0.61699999999999999</v>
      </c>
      <c r="AD156" s="77">
        <f>A126057198R_Latest</f>
        <v>0</v>
      </c>
      <c r="AE156" s="77">
        <f>A126057846A_Latest</f>
        <v>7.76</v>
      </c>
      <c r="AF156" s="77">
        <f>A126055254K_Latest</f>
        <v>2.895</v>
      </c>
      <c r="AG156" s="77">
        <f>A126053958W_Latest</f>
        <v>0</v>
      </c>
      <c r="AH156" s="77">
        <f>A126055902W_Latest</f>
        <v>2.895</v>
      </c>
      <c r="AI156" s="77">
        <f>A126053310F_Latest</f>
        <v>10.654999999999999</v>
      </c>
      <c r="AJ156" s="77">
        <f>A126061734K_Latest</f>
        <v>3.4550000000000001</v>
      </c>
      <c r="AK156" s="77">
        <f>A126059790L_Latest</f>
        <v>0.74099999999999999</v>
      </c>
      <c r="AL156" s="77">
        <f>A126062382K_Latest</f>
        <v>0</v>
      </c>
      <c r="AM156" s="77">
        <f>A126063030X_Latest</f>
        <v>4.1970000000000001</v>
      </c>
      <c r="AN156" s="77">
        <f>A126060438X_Latest</f>
        <v>1.87</v>
      </c>
      <c r="AO156" s="77">
        <f>A126059142R_Latest</f>
        <v>0</v>
      </c>
      <c r="AP156" s="77">
        <f>A126061086X_Latest</f>
        <v>1.87</v>
      </c>
      <c r="AQ156" s="77">
        <f>A126058494A_Latest</f>
        <v>6.0659999999999998</v>
      </c>
      <c r="AR156" s="77">
        <f>A126046182T_Latest</f>
        <v>0</v>
      </c>
      <c r="AS156" s="77">
        <f>A126044238F_Latest</f>
        <v>0</v>
      </c>
      <c r="AT156" s="77">
        <f>A126046830C_Latest</f>
        <v>0</v>
      </c>
      <c r="AU156" s="77">
        <f>A126047478W_Latest</f>
        <v>0</v>
      </c>
      <c r="AV156" s="77">
        <f>A126044886C_Latest</f>
        <v>0</v>
      </c>
      <c r="AW156" s="77">
        <f>A126043590X_Latest</f>
        <v>0</v>
      </c>
      <c r="AX156" s="77">
        <f>A126045534T_Latest</f>
        <v>0</v>
      </c>
      <c r="AY156" s="77">
        <f>A126042942X_Latest</f>
        <v>0</v>
      </c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</row>
    <row r="157" spans="1:93" hidden="1">
      <c r="A157" s="51"/>
      <c r="B157" s="57" t="s">
        <v>11652</v>
      </c>
      <c r="C157" s="66">
        <v>54</v>
      </c>
      <c r="D157" s="77">
        <f>A126035866A_Latest</f>
        <v>0</v>
      </c>
      <c r="E157" s="77">
        <f>A126033922W_Latest</f>
        <v>0</v>
      </c>
      <c r="F157" s="77">
        <f>A126036514R_Latest</f>
        <v>1.665</v>
      </c>
      <c r="G157" s="77">
        <f>A126037162R_Latest</f>
        <v>1.665</v>
      </c>
      <c r="H157" s="77">
        <f>A126034570W_Latest</f>
        <v>0.873</v>
      </c>
      <c r="I157" s="77">
        <f>A126033274K_Latest</f>
        <v>1.4690000000000001</v>
      </c>
      <c r="J157" s="77">
        <f>A126035218C_Latest</f>
        <v>2.3420000000000001</v>
      </c>
      <c r="K157" s="77">
        <f>A126032626K_Latest</f>
        <v>4.0069999999999997</v>
      </c>
      <c r="L157" s="77">
        <f>A126051418W_Latest</f>
        <v>0</v>
      </c>
      <c r="M157" s="77">
        <f>A126049474X_Latest</f>
        <v>0</v>
      </c>
      <c r="N157" s="77">
        <f>A126052066W_Latest</f>
        <v>1.665</v>
      </c>
      <c r="O157" s="77">
        <f>A126052714J_Latest</f>
        <v>1.665</v>
      </c>
      <c r="P157" s="77">
        <f>A126050122T_Latest</f>
        <v>0.873</v>
      </c>
      <c r="Q157" s="77">
        <f>A126048826X_Latest</f>
        <v>1.4690000000000001</v>
      </c>
      <c r="R157" s="77">
        <f>A126050770R_Latest</f>
        <v>2.3420000000000001</v>
      </c>
      <c r="S157" s="77">
        <f>A126048178L_Latest</f>
        <v>4.0069999999999997</v>
      </c>
      <c r="T157" s="77">
        <f>A126041050X_Latest</f>
        <v>0</v>
      </c>
      <c r="U157" s="77">
        <f>A126039106J_Latest</f>
        <v>0</v>
      </c>
      <c r="V157" s="77">
        <f>A126041698R_Latest</f>
        <v>1.665</v>
      </c>
      <c r="W157" s="77">
        <f>A126042346C_Latest</f>
        <v>1.665</v>
      </c>
      <c r="X157" s="77">
        <f>A126039754F_Latest</f>
        <v>0.873</v>
      </c>
      <c r="Y157" s="77">
        <f>A126038458V_Latest</f>
        <v>1.4690000000000001</v>
      </c>
      <c r="Z157" s="77">
        <f>A126040402X_Latest</f>
        <v>2.3420000000000001</v>
      </c>
      <c r="AA157" s="77">
        <f>A126037810A_Latest</f>
        <v>4.0069999999999997</v>
      </c>
      <c r="AB157" s="77">
        <f>A126056602L_Latest</f>
        <v>0</v>
      </c>
      <c r="AC157" s="77">
        <f>A126054658L_Latest</f>
        <v>0</v>
      </c>
      <c r="AD157" s="77">
        <f>A126057250L_Latest</f>
        <v>0</v>
      </c>
      <c r="AE157" s="77">
        <f>A126057898C_Latest</f>
        <v>0</v>
      </c>
      <c r="AF157" s="77">
        <f>A126055306A_Latest</f>
        <v>0</v>
      </c>
      <c r="AG157" s="77">
        <f>A126054010W_Latest</f>
        <v>0</v>
      </c>
      <c r="AH157" s="77">
        <f>A126055954X_Latest</f>
        <v>0</v>
      </c>
      <c r="AI157" s="77">
        <f>A126053362J_Latest</f>
        <v>0</v>
      </c>
      <c r="AJ157" s="77">
        <f>A126061786L_Latest</f>
        <v>0</v>
      </c>
      <c r="AK157" s="77">
        <f>A126059842C_Latest</f>
        <v>0</v>
      </c>
      <c r="AL157" s="77">
        <f>A126062434A_Latest</f>
        <v>0</v>
      </c>
      <c r="AM157" s="77">
        <f>A126063082A_Latest</f>
        <v>0</v>
      </c>
      <c r="AN157" s="77">
        <f>A126060490J_Latest</f>
        <v>0</v>
      </c>
      <c r="AO157" s="77">
        <f>A126059194T_Latest</f>
        <v>0</v>
      </c>
      <c r="AP157" s="77">
        <f>A126061138R_Latest</f>
        <v>0</v>
      </c>
      <c r="AQ157" s="77">
        <f>A126058546T_Latest</f>
        <v>0</v>
      </c>
      <c r="AR157" s="77">
        <f>A126046234J_Latest</f>
        <v>0</v>
      </c>
      <c r="AS157" s="77">
        <f>A126044290R_Latest</f>
        <v>0</v>
      </c>
      <c r="AT157" s="77">
        <f>A126046882F_Latest</f>
        <v>0</v>
      </c>
      <c r="AU157" s="77">
        <f>A126047530V_Latest</f>
        <v>0</v>
      </c>
      <c r="AV157" s="77">
        <f>A126044938V_Latest</f>
        <v>0</v>
      </c>
      <c r="AW157" s="77">
        <f>A126043642R_Latest</f>
        <v>0</v>
      </c>
      <c r="AX157" s="77">
        <f>A126045586V_Latest</f>
        <v>0</v>
      </c>
      <c r="AY157" s="77">
        <f>A126042994A_Latest</f>
        <v>0</v>
      </c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</row>
    <row r="158" spans="1:93" hidden="1">
      <c r="A158" s="51"/>
      <c r="B158" s="57" t="s">
        <v>11653</v>
      </c>
      <c r="C158" s="66">
        <v>55</v>
      </c>
      <c r="D158" s="77">
        <f>A126035850J_Latest</f>
        <v>24.010999999999999</v>
      </c>
      <c r="E158" s="77">
        <f>A126033906W_Latest</f>
        <v>3.375</v>
      </c>
      <c r="F158" s="77"/>
      <c r="G158" s="77">
        <f>A126037146R_Latest</f>
        <v>27.387</v>
      </c>
      <c r="H158" s="77">
        <f>A126034554W_Latest</f>
        <v>26.989000000000001</v>
      </c>
      <c r="I158" s="77"/>
      <c r="J158" s="77">
        <f>A126035202K_Latest</f>
        <v>26.989000000000001</v>
      </c>
      <c r="K158" s="77">
        <f>A126032610T_Latest</f>
        <v>54.375</v>
      </c>
      <c r="L158" s="77">
        <f>A126051402C_Latest</f>
        <v>24.010999999999999</v>
      </c>
      <c r="M158" s="77">
        <f>A126049458X_Latest</f>
        <v>3.375</v>
      </c>
      <c r="N158" s="77"/>
      <c r="O158" s="77">
        <f>A126052698V_Latest</f>
        <v>27.387</v>
      </c>
      <c r="P158" s="77">
        <f>A126050106T_Latest</f>
        <v>26.989000000000001</v>
      </c>
      <c r="Q158" s="77"/>
      <c r="R158" s="77">
        <f>A126050754R_Latest</f>
        <v>26.989000000000001</v>
      </c>
      <c r="S158" s="77">
        <f>A126048162V_Latest</f>
        <v>54.375</v>
      </c>
      <c r="T158" s="77">
        <f>A126041034X_Latest</f>
        <v>13.412000000000001</v>
      </c>
      <c r="U158" s="77">
        <f>A126039090A_Latest</f>
        <v>2.0169999999999999</v>
      </c>
      <c r="V158" s="77"/>
      <c r="W158" s="77">
        <f>A126042330K_Latest</f>
        <v>15.43</v>
      </c>
      <c r="X158" s="77">
        <f>A126039738F_Latest</f>
        <v>22.224</v>
      </c>
      <c r="Y158" s="77"/>
      <c r="Z158" s="77">
        <f>A126040386K_Latest</f>
        <v>22.224</v>
      </c>
      <c r="AA158" s="77">
        <f>A126037794L_Latest</f>
        <v>37.654000000000003</v>
      </c>
      <c r="AB158" s="77">
        <f>A126056586X_Latest</f>
        <v>7.1440000000000001</v>
      </c>
      <c r="AC158" s="77">
        <f>A126054642V_Latest</f>
        <v>0.61699999999999999</v>
      </c>
      <c r="AD158" s="77"/>
      <c r="AE158" s="77">
        <f>A126057882K_Latest</f>
        <v>7.76</v>
      </c>
      <c r="AF158" s="77">
        <f>A126055290V_Latest</f>
        <v>2.895</v>
      </c>
      <c r="AG158" s="77"/>
      <c r="AH158" s="77">
        <f>A126055938X_Latest</f>
        <v>2.895</v>
      </c>
      <c r="AI158" s="77">
        <f>A126053346J_Latest</f>
        <v>10.654999999999999</v>
      </c>
      <c r="AJ158" s="77">
        <f>A126061770V_Latest</f>
        <v>3.4550000000000001</v>
      </c>
      <c r="AK158" s="77">
        <f>A126059826C_Latest</f>
        <v>0.74099999999999999</v>
      </c>
      <c r="AL158" s="77"/>
      <c r="AM158" s="77">
        <f>A126063066A_Latest</f>
        <v>4.1970000000000001</v>
      </c>
      <c r="AN158" s="77">
        <f>A126060474J_Latest</f>
        <v>1.87</v>
      </c>
      <c r="AO158" s="77"/>
      <c r="AP158" s="77">
        <f>A126061122W_Latest</f>
        <v>1.87</v>
      </c>
      <c r="AQ158" s="77">
        <f>A126058530X_Latest</f>
        <v>6.0659999999999998</v>
      </c>
      <c r="AR158" s="77">
        <f>A126046218J_Latest</f>
        <v>0</v>
      </c>
      <c r="AS158" s="77">
        <f>A126044274R_Latest</f>
        <v>0</v>
      </c>
      <c r="AT158" s="77"/>
      <c r="AU158" s="77">
        <f>A126047514V_Latest</f>
        <v>0</v>
      </c>
      <c r="AV158" s="77">
        <f>A126044922A_Latest</f>
        <v>0</v>
      </c>
      <c r="AW158" s="77"/>
      <c r="AX158" s="77">
        <f>A126045570A_Latest</f>
        <v>0</v>
      </c>
      <c r="AY158" s="77">
        <f>A126042978A_Latest</f>
        <v>0</v>
      </c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</row>
    <row r="159" spans="1:93" hidden="1">
      <c r="A159" s="55" t="s">
        <v>11654</v>
      </c>
      <c r="B159" s="58"/>
      <c r="C159" s="66">
        <v>56</v>
      </c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</row>
    <row r="160" spans="1:93" hidden="1">
      <c r="A160" s="51"/>
      <c r="B160" s="53" t="s">
        <v>11655</v>
      </c>
      <c r="C160" s="66">
        <v>57</v>
      </c>
      <c r="D160" s="77">
        <f>A126035870T_Latest</f>
        <v>139.154</v>
      </c>
      <c r="E160" s="77">
        <f>A126033926F_Latest</f>
        <v>24.858000000000001</v>
      </c>
      <c r="F160" s="77">
        <f>A126036518X_Latest</f>
        <v>8.8729999999999993</v>
      </c>
      <c r="G160" s="77">
        <f>A126037166X_Latest</f>
        <v>172.88499999999999</v>
      </c>
      <c r="H160" s="77">
        <f>A126034574F_Latest</f>
        <v>88.39</v>
      </c>
      <c r="I160" s="77">
        <f>A126033278V_Latest</f>
        <v>14.189</v>
      </c>
      <c r="J160" s="77">
        <f>A126035222V_Latest</f>
        <v>102.57899999999999</v>
      </c>
      <c r="K160" s="77">
        <f>A126032630A_Latest</f>
        <v>275.464</v>
      </c>
      <c r="L160" s="77">
        <f>A126051422L_Latest</f>
        <v>138.17500000000001</v>
      </c>
      <c r="M160" s="77">
        <f>A126049478J_Latest</f>
        <v>24.858000000000001</v>
      </c>
      <c r="N160" s="77">
        <f>A126052070L_Latest</f>
        <v>8.4700000000000006</v>
      </c>
      <c r="O160" s="77">
        <f>A126052718T_Latest</f>
        <v>171.50399999999999</v>
      </c>
      <c r="P160" s="77">
        <f>A126050126A_Latest</f>
        <v>86.858000000000004</v>
      </c>
      <c r="Q160" s="77">
        <f>A126048830R_Latest</f>
        <v>11.791</v>
      </c>
      <c r="R160" s="77">
        <f>A126050774X_Latest</f>
        <v>98.649000000000001</v>
      </c>
      <c r="S160" s="77">
        <f>A126048182C_Latest</f>
        <v>270.15199999999999</v>
      </c>
      <c r="T160" s="77">
        <f>A126041054J_Latest</f>
        <v>39.551000000000002</v>
      </c>
      <c r="U160" s="77">
        <f>A126039110X_Latest</f>
        <v>6.9020000000000001</v>
      </c>
      <c r="V160" s="77">
        <f>A126041702V_Latest</f>
        <v>4.3129999999999997</v>
      </c>
      <c r="W160" s="77">
        <f>A126042350V_Latest</f>
        <v>50.767000000000003</v>
      </c>
      <c r="X160" s="77">
        <f>A126039758R_Latest</f>
        <v>43.368000000000002</v>
      </c>
      <c r="Y160" s="77">
        <f>A126038462K_Latest</f>
        <v>5.39</v>
      </c>
      <c r="Z160" s="77">
        <f>A126040406J_Latest</f>
        <v>48.758000000000003</v>
      </c>
      <c r="AA160" s="77">
        <f>A126037814K_Latest</f>
        <v>99.525000000000006</v>
      </c>
      <c r="AB160" s="77">
        <f>A126056606W_Latest</f>
        <v>64.242000000000004</v>
      </c>
      <c r="AC160" s="77">
        <f>A126054662C_Latest</f>
        <v>9.5990000000000002</v>
      </c>
      <c r="AD160" s="77">
        <f>A126057254W_Latest</f>
        <v>1.7589999999999999</v>
      </c>
      <c r="AE160" s="77">
        <f>A126057902J_Latest</f>
        <v>75.600999999999999</v>
      </c>
      <c r="AF160" s="77">
        <f>A126055310T_Latest</f>
        <v>25.564</v>
      </c>
      <c r="AG160" s="77">
        <f>A126054014F_Latest</f>
        <v>3.7480000000000002</v>
      </c>
      <c r="AH160" s="77">
        <f>A126055958J_Latest</f>
        <v>29.312000000000001</v>
      </c>
      <c r="AI160" s="77">
        <f>A126053366T_Latest</f>
        <v>104.913</v>
      </c>
      <c r="AJ160" s="77">
        <f>A126061790C_Latest</f>
        <v>34.381999999999998</v>
      </c>
      <c r="AK160" s="77">
        <f>A126059846L_Latest</f>
        <v>8.3559999999999999</v>
      </c>
      <c r="AL160" s="77">
        <f>A126062438K_Latest</f>
        <v>2.3980000000000001</v>
      </c>
      <c r="AM160" s="77">
        <f>A126063086K_Latest</f>
        <v>45.136000000000003</v>
      </c>
      <c r="AN160" s="77">
        <f>A126060494T_Latest</f>
        <v>17.925999999999998</v>
      </c>
      <c r="AO160" s="77">
        <f>A126059198A_Latest</f>
        <v>2.653</v>
      </c>
      <c r="AP160" s="77">
        <f>A126061142F_Latest</f>
        <v>20.579000000000001</v>
      </c>
      <c r="AQ160" s="77">
        <f>A126058550J_Latest</f>
        <v>65.715000000000003</v>
      </c>
      <c r="AR160" s="77">
        <f>A126046238T_Latest</f>
        <v>0.97799999999999998</v>
      </c>
      <c r="AS160" s="77">
        <f>A126044294X_Latest</f>
        <v>0</v>
      </c>
      <c r="AT160" s="77">
        <f>A126046886R_Latest</f>
        <v>0.40300000000000002</v>
      </c>
      <c r="AU160" s="77">
        <f>A126047534C_Latest</f>
        <v>1.381</v>
      </c>
      <c r="AV160" s="77">
        <f>A126044942K_Latest</f>
        <v>1.532</v>
      </c>
      <c r="AW160" s="77">
        <f>A126043646X_Latest</f>
        <v>2.399</v>
      </c>
      <c r="AX160" s="77">
        <f>A126045590K_Latest</f>
        <v>3.93</v>
      </c>
      <c r="AY160" s="77">
        <f>A126042998K_Latest</f>
        <v>5.3120000000000003</v>
      </c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</row>
    <row r="161" spans="1:103" hidden="1">
      <c r="A161" s="51"/>
      <c r="B161" s="57" t="s">
        <v>11656</v>
      </c>
      <c r="C161" s="66">
        <v>58</v>
      </c>
      <c r="D161" s="77">
        <f>A126035818J_Latest</f>
        <v>27.181000000000001</v>
      </c>
      <c r="E161" s="77">
        <f>A126033874R_Latest</f>
        <v>5.3150000000000004</v>
      </c>
      <c r="F161" s="77">
        <f>A126036466J_Latest</f>
        <v>4.0960000000000001</v>
      </c>
      <c r="G161" s="77">
        <f>A126037114W_Latest</f>
        <v>36.593000000000004</v>
      </c>
      <c r="H161" s="77">
        <f>A126034522C_Latest</f>
        <v>27.959</v>
      </c>
      <c r="I161" s="77">
        <f>A126033226T_Latest</f>
        <v>8.4160000000000004</v>
      </c>
      <c r="J161" s="77">
        <f>A126035170C_Latest</f>
        <v>36.375</v>
      </c>
      <c r="K161" s="77">
        <f>A126032578C_Latest</f>
        <v>72.968000000000004</v>
      </c>
      <c r="L161" s="77">
        <f>A126051370W_Latest</f>
        <v>27.181000000000001</v>
      </c>
      <c r="M161" s="77">
        <f>A126049426F_Latest</f>
        <v>5.3150000000000004</v>
      </c>
      <c r="N161" s="77">
        <f>A126052018C_Latest</f>
        <v>3.694</v>
      </c>
      <c r="O161" s="77">
        <f>A126052666A_Latest</f>
        <v>36.19</v>
      </c>
      <c r="P161" s="77">
        <f>A126050074K_Latest</f>
        <v>27.959</v>
      </c>
      <c r="Q161" s="77">
        <f>A126048778T_Latest</f>
        <v>6.68</v>
      </c>
      <c r="R161" s="77">
        <f>A126050722W_Latest</f>
        <v>34.639000000000003</v>
      </c>
      <c r="S161" s="77">
        <f>A126048130A_Latest</f>
        <v>70.83</v>
      </c>
      <c r="T161" s="77">
        <f>A126041002F_Latest</f>
        <v>10.47</v>
      </c>
      <c r="U161" s="77">
        <f>A126039058A_Latest</f>
        <v>0.55900000000000005</v>
      </c>
      <c r="V161" s="77">
        <f>A126041650C_Latest</f>
        <v>0.98499999999999999</v>
      </c>
      <c r="W161" s="77">
        <f>A126042298W_Latest</f>
        <v>12.013999999999999</v>
      </c>
      <c r="X161" s="77">
        <f>A126039706L_Latest</f>
        <v>15.404</v>
      </c>
      <c r="Y161" s="77">
        <f>A126038410J_Latest</f>
        <v>3.3919999999999999</v>
      </c>
      <c r="Z161" s="77">
        <f>A126040354T_Latest</f>
        <v>18.795000000000002</v>
      </c>
      <c r="AA161" s="77">
        <f>A126037762V_Latest</f>
        <v>30.809000000000001</v>
      </c>
      <c r="AB161" s="77">
        <f>A126056554F_Latest</f>
        <v>12.478</v>
      </c>
      <c r="AC161" s="77">
        <f>A126054610A_Latest</f>
        <v>3.3559999999999999</v>
      </c>
      <c r="AD161" s="77">
        <f>A126057202V_Latest</f>
        <v>0.97099999999999997</v>
      </c>
      <c r="AE161" s="77">
        <f>A126057850T_Latest</f>
        <v>16.805</v>
      </c>
      <c r="AF161" s="77">
        <f>A126055258V_Latest</f>
        <v>5.9450000000000003</v>
      </c>
      <c r="AG161" s="77">
        <f>A126053962L_Latest</f>
        <v>1.8049999999999999</v>
      </c>
      <c r="AH161" s="77">
        <f>A126055906F_Latest</f>
        <v>7.75</v>
      </c>
      <c r="AI161" s="77">
        <f>A126053314R_Latest</f>
        <v>24.555</v>
      </c>
      <c r="AJ161" s="77">
        <f>A126061738V_Latest</f>
        <v>4.2329999999999997</v>
      </c>
      <c r="AK161" s="77">
        <f>A126059794W_Latest</f>
        <v>1.401</v>
      </c>
      <c r="AL161" s="77">
        <f>A126062386V_Latest</f>
        <v>1.7370000000000001</v>
      </c>
      <c r="AM161" s="77">
        <f>A126063034J_Latest</f>
        <v>7.3710000000000004</v>
      </c>
      <c r="AN161" s="77">
        <f>A126060442R_Latest</f>
        <v>6.61</v>
      </c>
      <c r="AO161" s="77">
        <f>A126059146X_Latest</f>
        <v>1.484</v>
      </c>
      <c r="AP161" s="77">
        <f>A126061090R_Latest</f>
        <v>8.0939999999999994</v>
      </c>
      <c r="AQ161" s="77">
        <f>A126058498K_Latest</f>
        <v>15.465</v>
      </c>
      <c r="AR161" s="77">
        <f>A126046186A_Latest</f>
        <v>0</v>
      </c>
      <c r="AS161" s="77">
        <f>A126044242W_Latest</f>
        <v>0</v>
      </c>
      <c r="AT161" s="77">
        <f>A126046834L_Latest</f>
        <v>0.40300000000000002</v>
      </c>
      <c r="AU161" s="77">
        <f>A126047482L_Latest</f>
        <v>0.40300000000000002</v>
      </c>
      <c r="AV161" s="77">
        <f>A126044890V_Latest</f>
        <v>0</v>
      </c>
      <c r="AW161" s="77">
        <f>A126043594J_Latest</f>
        <v>1.736</v>
      </c>
      <c r="AX161" s="77">
        <f>A126045538A_Latest</f>
        <v>1.736</v>
      </c>
      <c r="AY161" s="77">
        <f>A126042946J_Latest</f>
        <v>2.1389999999999998</v>
      </c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</row>
    <row r="162" spans="1:103" hidden="1">
      <c r="A162" s="51"/>
      <c r="B162" s="57" t="s">
        <v>11657</v>
      </c>
      <c r="C162" s="66">
        <v>59</v>
      </c>
      <c r="D162" s="77">
        <f>A126035802R_Latest</f>
        <v>36.526000000000003</v>
      </c>
      <c r="E162" s="77">
        <f>A126033858R_Latest</f>
        <v>9.9149999999999991</v>
      </c>
      <c r="F162" s="77">
        <f>A126036450R_Latest</f>
        <v>3.4319999999999999</v>
      </c>
      <c r="G162" s="77">
        <f>A126037098J_Latest</f>
        <v>49.872999999999998</v>
      </c>
      <c r="H162" s="77">
        <f>A126034506C_Latest</f>
        <v>31.846</v>
      </c>
      <c r="I162" s="77">
        <f>A126033210X_Latest</f>
        <v>3.4060000000000001</v>
      </c>
      <c r="J162" s="77">
        <f>A126035154C_Latest</f>
        <v>35.252000000000002</v>
      </c>
      <c r="K162" s="77">
        <f>A126032562K_Latest</f>
        <v>85.125</v>
      </c>
      <c r="L162" s="77">
        <f>A126051354W_Latest</f>
        <v>36.526000000000003</v>
      </c>
      <c r="M162" s="77">
        <f>A126049410L_Latest</f>
        <v>9.9149999999999991</v>
      </c>
      <c r="N162" s="77">
        <f>A126052002K_Latest</f>
        <v>3.4319999999999999</v>
      </c>
      <c r="O162" s="77">
        <f>A126052650J_Latest</f>
        <v>49.872999999999998</v>
      </c>
      <c r="P162" s="77">
        <f>A126050058K_Latest</f>
        <v>31.216000000000001</v>
      </c>
      <c r="Q162" s="77">
        <f>A126048762X_Latest</f>
        <v>2.7440000000000002</v>
      </c>
      <c r="R162" s="77">
        <f>A126050706W_Latest</f>
        <v>33.96</v>
      </c>
      <c r="S162" s="77">
        <f>A126048114A_Latest</f>
        <v>83.831999999999994</v>
      </c>
      <c r="T162" s="77">
        <f>A126040986R_Latest</f>
        <v>9.4039999999999999</v>
      </c>
      <c r="U162" s="77">
        <f>A126039042J_Latest</f>
        <v>4.4909999999999997</v>
      </c>
      <c r="V162" s="77">
        <f>A126041634C_Latest</f>
        <v>1.9830000000000001</v>
      </c>
      <c r="W162" s="77">
        <f>A126042282C_Latest</f>
        <v>15.878</v>
      </c>
      <c r="X162" s="77">
        <f>A126039690F_Latest</f>
        <v>17.329999999999998</v>
      </c>
      <c r="Y162" s="77">
        <f>A126038394V_Latest</f>
        <v>1.246</v>
      </c>
      <c r="Z162" s="77">
        <f>A126040338T_Latest</f>
        <v>18.576000000000001</v>
      </c>
      <c r="AA162" s="77">
        <f>A126037746V_Latest</f>
        <v>34.454000000000001</v>
      </c>
      <c r="AB162" s="77">
        <f>A126056538F_Latest</f>
        <v>19.867999999999999</v>
      </c>
      <c r="AC162" s="77">
        <f>A126054594L_Latest</f>
        <v>2.5249999999999999</v>
      </c>
      <c r="AD162" s="77">
        <f>A126057186F_Latest</f>
        <v>0.78800000000000003</v>
      </c>
      <c r="AE162" s="77">
        <f>A126057834T_Latest</f>
        <v>23.181999999999999</v>
      </c>
      <c r="AF162" s="77">
        <f>A126055242A_Latest</f>
        <v>10.324</v>
      </c>
      <c r="AG162" s="77">
        <f>A126053946L_Latest</f>
        <v>1.498</v>
      </c>
      <c r="AH162" s="77">
        <f>A126055890X_Latest</f>
        <v>11.821</v>
      </c>
      <c r="AI162" s="77">
        <f>A126053298A_Latest</f>
        <v>35.003</v>
      </c>
      <c r="AJ162" s="77">
        <f>A126061722A_Latest</f>
        <v>7.2539999999999996</v>
      </c>
      <c r="AK162" s="77">
        <f>A126059778W_Latest</f>
        <v>2.899</v>
      </c>
      <c r="AL162" s="77">
        <f>A126062370A_Latest</f>
        <v>0.66</v>
      </c>
      <c r="AM162" s="77">
        <f>A126063018J_Latest</f>
        <v>10.813000000000001</v>
      </c>
      <c r="AN162" s="77">
        <f>A126060426R_Latest</f>
        <v>3.5619999999999998</v>
      </c>
      <c r="AO162" s="77">
        <f>A126059130F_Latest</f>
        <v>0</v>
      </c>
      <c r="AP162" s="77">
        <f>A126061074R_Latest</f>
        <v>3.5619999999999998</v>
      </c>
      <c r="AQ162" s="77">
        <f>A126058482T_Latest</f>
        <v>14.375</v>
      </c>
      <c r="AR162" s="77">
        <f>A126046170J_Latest</f>
        <v>0</v>
      </c>
      <c r="AS162" s="77">
        <f>A126044226W_Latest</f>
        <v>0</v>
      </c>
      <c r="AT162" s="77">
        <f>A126046818L_Latest</f>
        <v>0</v>
      </c>
      <c r="AU162" s="77">
        <f>A126047466L_Latest</f>
        <v>0</v>
      </c>
      <c r="AV162" s="77">
        <f>A126044874V_Latest</f>
        <v>0.63</v>
      </c>
      <c r="AW162" s="77">
        <f>A126043578J_Latest</f>
        <v>0.66200000000000003</v>
      </c>
      <c r="AX162" s="77">
        <f>A126045522J_Latest</f>
        <v>1.2929999999999999</v>
      </c>
      <c r="AY162" s="77">
        <f>A126042930R_Latest</f>
        <v>1.2929999999999999</v>
      </c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</row>
    <row r="163" spans="1:103" hidden="1">
      <c r="A163" s="51"/>
      <c r="B163" s="57" t="s">
        <v>11658</v>
      </c>
      <c r="C163" s="66">
        <v>60</v>
      </c>
      <c r="D163" s="77">
        <f>A126035806X_Latest</f>
        <v>27.989000000000001</v>
      </c>
      <c r="E163" s="77">
        <f>A126033862F_Latest</f>
        <v>5.673</v>
      </c>
      <c r="F163" s="77">
        <f>A126036454X_Latest</f>
        <v>0.86799999999999999</v>
      </c>
      <c r="G163" s="77">
        <f>A126037102L_Latest</f>
        <v>34.53</v>
      </c>
      <c r="H163" s="77">
        <f>A126034510V_Latest</f>
        <v>11.135</v>
      </c>
      <c r="I163" s="77">
        <f>A126033214J_Latest</f>
        <v>1.8819999999999999</v>
      </c>
      <c r="J163" s="77">
        <f>A126035158L_Latest</f>
        <v>13.016999999999999</v>
      </c>
      <c r="K163" s="77">
        <f>A126032566V_Latest</f>
        <v>47.546999999999997</v>
      </c>
      <c r="L163" s="77">
        <f>A126051358F_Latest</f>
        <v>27.684999999999999</v>
      </c>
      <c r="M163" s="77">
        <f>A126049414W_Latest</f>
        <v>5.673</v>
      </c>
      <c r="N163" s="77">
        <f>A126052006V_Latest</f>
        <v>0.86799999999999999</v>
      </c>
      <c r="O163" s="77">
        <f>A126052654T_Latest</f>
        <v>34.225999999999999</v>
      </c>
      <c r="P163" s="77">
        <f>A126050062A_Latest</f>
        <v>11.044</v>
      </c>
      <c r="Q163" s="77">
        <f>A126048766J_Latest</f>
        <v>1.8819999999999999</v>
      </c>
      <c r="R163" s="77">
        <f>A126050710L_Latest</f>
        <v>12.925000000000001</v>
      </c>
      <c r="S163" s="77">
        <f>A126048118K_Latest</f>
        <v>47.152000000000001</v>
      </c>
      <c r="T163" s="77">
        <f>A126040990F_Latest</f>
        <v>8.452</v>
      </c>
      <c r="U163" s="77">
        <f>A126039046T_Latest</f>
        <v>0.67600000000000005</v>
      </c>
      <c r="V163" s="77">
        <f>A126041638L_Latest</f>
        <v>0.86799999999999999</v>
      </c>
      <c r="W163" s="77">
        <f>A126042286L_Latest</f>
        <v>9.9960000000000004</v>
      </c>
      <c r="X163" s="77">
        <f>A126039694R_Latest</f>
        <v>5.5890000000000004</v>
      </c>
      <c r="Y163" s="77">
        <f>A126038398C_Latest</f>
        <v>0.752</v>
      </c>
      <c r="Z163" s="77">
        <f>A126040342J_Latest</f>
        <v>6.3410000000000002</v>
      </c>
      <c r="AA163" s="77">
        <f>A126037750K_Latest</f>
        <v>16.337</v>
      </c>
      <c r="AB163" s="77">
        <f>A126056542W_Latest</f>
        <v>12.012</v>
      </c>
      <c r="AC163" s="77">
        <f>A126054598W_Latest</f>
        <v>2.9809999999999999</v>
      </c>
      <c r="AD163" s="77">
        <f>A126057190W_Latest</f>
        <v>0</v>
      </c>
      <c r="AE163" s="77">
        <f>A126057838A_Latest</f>
        <v>14.994</v>
      </c>
      <c r="AF163" s="77">
        <f>A126055246K_Latest</f>
        <v>2.3959999999999999</v>
      </c>
      <c r="AG163" s="77">
        <f>A126053950C_Latest</f>
        <v>0.44500000000000001</v>
      </c>
      <c r="AH163" s="77">
        <f>A126055894J_Latest</f>
        <v>2.8410000000000002</v>
      </c>
      <c r="AI163" s="77">
        <f>A126053302F_Latest</f>
        <v>17.835000000000001</v>
      </c>
      <c r="AJ163" s="77">
        <f>A126061726K_Latest</f>
        <v>7.2210000000000001</v>
      </c>
      <c r="AK163" s="77">
        <f>A126059782L_Latest</f>
        <v>2.016</v>
      </c>
      <c r="AL163" s="77">
        <f>A126062374K_Latest</f>
        <v>0</v>
      </c>
      <c r="AM163" s="77">
        <f>A126063022X_Latest</f>
        <v>9.2370000000000001</v>
      </c>
      <c r="AN163" s="77">
        <f>A126060430F_Latest</f>
        <v>3.0579999999999998</v>
      </c>
      <c r="AO163" s="77">
        <f>A126059134R_Latest</f>
        <v>0.68500000000000005</v>
      </c>
      <c r="AP163" s="77">
        <f>A126061078X_Latest</f>
        <v>3.7429999999999999</v>
      </c>
      <c r="AQ163" s="77">
        <f>A126058486A_Latest</f>
        <v>12.98</v>
      </c>
      <c r="AR163" s="77">
        <f>A126046174T_Latest</f>
        <v>0.30399999999999999</v>
      </c>
      <c r="AS163" s="77">
        <f>A126044230L_Latest</f>
        <v>0</v>
      </c>
      <c r="AT163" s="77">
        <f>A126046822C_Latest</f>
        <v>0</v>
      </c>
      <c r="AU163" s="77">
        <f>A126047470C_Latest</f>
        <v>0.30399999999999999</v>
      </c>
      <c r="AV163" s="77">
        <f>A126044878C_Latest</f>
        <v>9.1999999999999998E-2</v>
      </c>
      <c r="AW163" s="77">
        <f>A126043582X_Latest</f>
        <v>0</v>
      </c>
      <c r="AX163" s="77">
        <f>A126045526T_Latest</f>
        <v>9.1999999999999998E-2</v>
      </c>
      <c r="AY163" s="77">
        <f>A126042934X_Latest</f>
        <v>0.39500000000000002</v>
      </c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</row>
    <row r="164" spans="1:103" hidden="1">
      <c r="A164" s="51"/>
      <c r="B164" s="57" t="s">
        <v>11659</v>
      </c>
      <c r="C164" s="66">
        <v>61</v>
      </c>
      <c r="D164" s="77">
        <f>A126035834J_Latest</f>
        <v>47.457999999999998</v>
      </c>
      <c r="E164" s="77">
        <f>A126033890R_Latest</f>
        <v>3.9550000000000001</v>
      </c>
      <c r="F164" s="77">
        <f>A126036482J_Latest</f>
        <v>0.47599999999999998</v>
      </c>
      <c r="G164" s="77">
        <f>A126037130W_Latest</f>
        <v>51.889000000000003</v>
      </c>
      <c r="H164" s="77">
        <f>A126034538W_Latest</f>
        <v>17.45</v>
      </c>
      <c r="I164" s="77">
        <f>A126033242T_Latest</f>
        <v>0.48499999999999999</v>
      </c>
      <c r="J164" s="77">
        <f>A126035186W_Latest</f>
        <v>17.934999999999999</v>
      </c>
      <c r="K164" s="77">
        <f>A126032594C_Latest</f>
        <v>69.822999999999993</v>
      </c>
      <c r="L164" s="77">
        <f>A126051386R_Latest</f>
        <v>46.783000000000001</v>
      </c>
      <c r="M164" s="77">
        <f>A126049442F_Latest</f>
        <v>3.9550000000000001</v>
      </c>
      <c r="N164" s="77">
        <f>A126052034C_Latest</f>
        <v>0.47599999999999998</v>
      </c>
      <c r="O164" s="77">
        <f>A126052682A_Latest</f>
        <v>51.213999999999999</v>
      </c>
      <c r="P164" s="77">
        <f>A126050090K_Latest</f>
        <v>16.64</v>
      </c>
      <c r="Q164" s="77">
        <f>A126048794T_Latest</f>
        <v>0.48499999999999999</v>
      </c>
      <c r="R164" s="77">
        <f>A126050738R_Latest</f>
        <v>17.123999999999999</v>
      </c>
      <c r="S164" s="77">
        <f>A126048146V_Latest</f>
        <v>68.338999999999999</v>
      </c>
      <c r="T164" s="77">
        <f>A126041018X_Latest</f>
        <v>11.226000000000001</v>
      </c>
      <c r="U164" s="77">
        <f>A126039074A_Latest</f>
        <v>1.177</v>
      </c>
      <c r="V164" s="77">
        <f>A126041666W_Latest</f>
        <v>0.47599999999999998</v>
      </c>
      <c r="W164" s="77">
        <f>A126042314K_Latest</f>
        <v>12.879</v>
      </c>
      <c r="X164" s="77">
        <f>A126039722L_Latest</f>
        <v>5.0449999999999999</v>
      </c>
      <c r="Y164" s="77">
        <f>A126038426A_Latest</f>
        <v>0</v>
      </c>
      <c r="Z164" s="77">
        <f>A126040370T_Latest</f>
        <v>5.0449999999999999</v>
      </c>
      <c r="AA164" s="77">
        <f>A126037778L_Latest</f>
        <v>17.923999999999999</v>
      </c>
      <c r="AB164" s="77">
        <f>A126056570F_Latest</f>
        <v>19.884</v>
      </c>
      <c r="AC164" s="77">
        <f>A126054626V_Latest</f>
        <v>0.73599999999999999</v>
      </c>
      <c r="AD164" s="77">
        <f>A126057218L_Latest</f>
        <v>0</v>
      </c>
      <c r="AE164" s="77">
        <f>A126057866K_Latest</f>
        <v>20.62</v>
      </c>
      <c r="AF164" s="77">
        <f>A126055274V_Latest</f>
        <v>6.899</v>
      </c>
      <c r="AG164" s="77">
        <f>A126053978F_Latest</f>
        <v>0</v>
      </c>
      <c r="AH164" s="77">
        <f>A126055922F_Latest</f>
        <v>6.899</v>
      </c>
      <c r="AI164" s="77">
        <f>A126053330R_Latest</f>
        <v>27.52</v>
      </c>
      <c r="AJ164" s="77">
        <f>A126061754V_Latest</f>
        <v>15.673999999999999</v>
      </c>
      <c r="AK164" s="77">
        <f>A126059810K_Latest</f>
        <v>2.0409999999999999</v>
      </c>
      <c r="AL164" s="77">
        <f>A126062402J_Latest</f>
        <v>0</v>
      </c>
      <c r="AM164" s="77">
        <f>A126063050J_Latest</f>
        <v>17.715</v>
      </c>
      <c r="AN164" s="77">
        <f>A126060458J_Latest</f>
        <v>4.6950000000000003</v>
      </c>
      <c r="AO164" s="77">
        <f>A126059162X_Latest</f>
        <v>0.48499999999999999</v>
      </c>
      <c r="AP164" s="77">
        <f>A126061106W_Latest</f>
        <v>5.18</v>
      </c>
      <c r="AQ164" s="77">
        <f>A126058514X_Latest</f>
        <v>22.895</v>
      </c>
      <c r="AR164" s="77">
        <f>A126046202R_Latest</f>
        <v>0.67500000000000004</v>
      </c>
      <c r="AS164" s="77">
        <f>A126044258R_Latest</f>
        <v>0</v>
      </c>
      <c r="AT164" s="77">
        <f>A126046850L_Latest</f>
        <v>0</v>
      </c>
      <c r="AU164" s="77">
        <f>A126047498F_Latest</f>
        <v>0.67500000000000004</v>
      </c>
      <c r="AV164" s="77">
        <f>A126044906A_Latest</f>
        <v>0.81</v>
      </c>
      <c r="AW164" s="77">
        <f>A126043610W_Latest</f>
        <v>0</v>
      </c>
      <c r="AX164" s="77">
        <f>A126045554A_Latest</f>
        <v>0.81</v>
      </c>
      <c r="AY164" s="77">
        <f>A126042962J_Latest</f>
        <v>1.4850000000000001</v>
      </c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</row>
    <row r="165" spans="1:103" hidden="1">
      <c r="A165" s="51"/>
      <c r="B165" s="53" t="s">
        <v>11660</v>
      </c>
      <c r="C165" s="66">
        <v>62</v>
      </c>
      <c r="D165" s="77">
        <f>A126035810R_Latest</f>
        <v>28.574000000000002</v>
      </c>
      <c r="E165" s="77">
        <f>A126033866R_Latest</f>
        <v>1.9470000000000001</v>
      </c>
      <c r="F165" s="77">
        <f>A126036458J_Latest</f>
        <v>0</v>
      </c>
      <c r="G165" s="77">
        <f>A126037106W_Latest</f>
        <v>30.521999999999998</v>
      </c>
      <c r="H165" s="77">
        <f>A126034514C_Latest</f>
        <v>11.775</v>
      </c>
      <c r="I165" s="77">
        <f>A126033218T_Latest</f>
        <v>0.46700000000000003</v>
      </c>
      <c r="J165" s="77">
        <f>A126035162C_Latest</f>
        <v>12.242000000000001</v>
      </c>
      <c r="K165" s="77">
        <f>A126032570K_Latest</f>
        <v>42.762999999999998</v>
      </c>
      <c r="L165" s="77">
        <f>A126051362W_Latest</f>
        <v>28.276</v>
      </c>
      <c r="M165" s="77">
        <f>A126049418F_Latest</f>
        <v>1.9470000000000001</v>
      </c>
      <c r="N165" s="77">
        <f>A126052010K_Latest</f>
        <v>0</v>
      </c>
      <c r="O165" s="77">
        <f>A126052658A_Latest</f>
        <v>30.224</v>
      </c>
      <c r="P165" s="77">
        <f>A126050066K_Latest</f>
        <v>11.775</v>
      </c>
      <c r="Q165" s="77">
        <f>A126048770X_Latest</f>
        <v>0.46700000000000003</v>
      </c>
      <c r="R165" s="77">
        <f>A126050714W_Latest</f>
        <v>12.242000000000001</v>
      </c>
      <c r="S165" s="77">
        <f>A126048122A_Latest</f>
        <v>42.465000000000003</v>
      </c>
      <c r="T165" s="77">
        <f>A126040994R_Latest</f>
        <v>8.0120000000000005</v>
      </c>
      <c r="U165" s="77">
        <f>A126039050J_Latest</f>
        <v>0.41099999999999998</v>
      </c>
      <c r="V165" s="77">
        <f>A126041642C_Latest</f>
        <v>0</v>
      </c>
      <c r="W165" s="77">
        <f>A126042290C_Latest</f>
        <v>8.423</v>
      </c>
      <c r="X165" s="77">
        <f>A126039698X_Latest</f>
        <v>4.8710000000000004</v>
      </c>
      <c r="Y165" s="77">
        <f>A126038402J_Latest</f>
        <v>0</v>
      </c>
      <c r="Z165" s="77">
        <f>A126040346T_Latest</f>
        <v>4.8710000000000004</v>
      </c>
      <c r="AA165" s="77">
        <f>A126037754V_Latest</f>
        <v>13.292999999999999</v>
      </c>
      <c r="AB165" s="77">
        <f>A126056546F_Latest</f>
        <v>12.675000000000001</v>
      </c>
      <c r="AC165" s="77">
        <f>A126054602A_Latest</f>
        <v>1.536</v>
      </c>
      <c r="AD165" s="77">
        <f>A126057194F_Latest</f>
        <v>0</v>
      </c>
      <c r="AE165" s="77">
        <f>A126057842T_Latest</f>
        <v>14.211</v>
      </c>
      <c r="AF165" s="77">
        <f>A126055250A_Latest</f>
        <v>3.9550000000000001</v>
      </c>
      <c r="AG165" s="77">
        <f>A126053954L_Latest</f>
        <v>0.46700000000000003</v>
      </c>
      <c r="AH165" s="77">
        <f>A126055898T_Latest</f>
        <v>4.4219999999999997</v>
      </c>
      <c r="AI165" s="77">
        <f>A126053306R_Latest</f>
        <v>18.632999999999999</v>
      </c>
      <c r="AJ165" s="77">
        <f>A126061730A_Latest</f>
        <v>7.5890000000000004</v>
      </c>
      <c r="AK165" s="77">
        <f>A126059786W_Latest</f>
        <v>0</v>
      </c>
      <c r="AL165" s="77">
        <f>A126062378V_Latest</f>
        <v>0</v>
      </c>
      <c r="AM165" s="77">
        <f>A126063026J_Latest</f>
        <v>7.5890000000000004</v>
      </c>
      <c r="AN165" s="77">
        <f>A126060434R_Latest</f>
        <v>2.9489999999999998</v>
      </c>
      <c r="AO165" s="77">
        <f>A126059138X_Latest</f>
        <v>0</v>
      </c>
      <c r="AP165" s="77">
        <f>A126061082R_Latest</f>
        <v>2.9489999999999998</v>
      </c>
      <c r="AQ165" s="77">
        <f>A126058490T_Latest</f>
        <v>10.538</v>
      </c>
      <c r="AR165" s="77">
        <f>A126046178A_Latest</f>
        <v>0.29799999999999999</v>
      </c>
      <c r="AS165" s="77">
        <f>A126044234W_Latest</f>
        <v>0</v>
      </c>
      <c r="AT165" s="77">
        <f>A126046826L_Latest</f>
        <v>0</v>
      </c>
      <c r="AU165" s="77">
        <f>A126047474L_Latest</f>
        <v>0.29799999999999999</v>
      </c>
      <c r="AV165" s="77">
        <f>A126044882V_Latest</f>
        <v>0</v>
      </c>
      <c r="AW165" s="77">
        <f>A126043586J_Latest</f>
        <v>0</v>
      </c>
      <c r="AX165" s="77">
        <f>A126045530J_Latest</f>
        <v>0</v>
      </c>
      <c r="AY165" s="77">
        <f>A126042938J_Latest</f>
        <v>0.29799999999999999</v>
      </c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</row>
    <row r="166" spans="1:103" hidden="1">
      <c r="A166" s="51"/>
      <c r="B166" s="53" t="s">
        <v>11661</v>
      </c>
      <c r="C166" s="66">
        <v>63</v>
      </c>
      <c r="D166" s="77">
        <f>A126035838T_Latest</f>
        <v>31.702000000000002</v>
      </c>
      <c r="E166" s="77">
        <f>A126033894X_Latest</f>
        <v>1.1299999999999999</v>
      </c>
      <c r="F166" s="77">
        <f>A126036486T_Latest</f>
        <v>0</v>
      </c>
      <c r="G166" s="77">
        <f>A126037134F_Latest</f>
        <v>32.832000000000001</v>
      </c>
      <c r="H166" s="77">
        <f>A126034542L_Latest</f>
        <v>13.141</v>
      </c>
      <c r="I166" s="77">
        <f>A126033246A_Latest</f>
        <v>0</v>
      </c>
      <c r="J166" s="77">
        <f>A126035190L_Latest</f>
        <v>13.141</v>
      </c>
      <c r="K166" s="77">
        <f>A126032598L_Latest</f>
        <v>45.972000000000001</v>
      </c>
      <c r="L166" s="77">
        <f>A126051390F_Latest</f>
        <v>31.013000000000002</v>
      </c>
      <c r="M166" s="77">
        <f>A126049446R_Latest</f>
        <v>1.1299999999999999</v>
      </c>
      <c r="N166" s="77">
        <f>A126052038L_Latest</f>
        <v>0</v>
      </c>
      <c r="O166" s="77">
        <f>A126052686K_Latest</f>
        <v>32.143000000000001</v>
      </c>
      <c r="P166" s="77">
        <f>A126050094V_Latest</f>
        <v>13.141</v>
      </c>
      <c r="Q166" s="77">
        <f>A126048798A_Latest</f>
        <v>0</v>
      </c>
      <c r="R166" s="77">
        <f>A126050742F_Latest</f>
        <v>13.141</v>
      </c>
      <c r="S166" s="77">
        <f>A126048150K_Latest</f>
        <v>45.283000000000001</v>
      </c>
      <c r="T166" s="77">
        <f>A126041022R_Latest</f>
        <v>3.49</v>
      </c>
      <c r="U166" s="77">
        <f>A126039078K_Latest</f>
        <v>1.1299999999999999</v>
      </c>
      <c r="V166" s="77">
        <f>A126041670L_Latest</f>
        <v>0</v>
      </c>
      <c r="W166" s="77">
        <f>A126042318V_Latest</f>
        <v>4.6189999999999998</v>
      </c>
      <c r="X166" s="77">
        <f>A126039726W_Latest</f>
        <v>2.5009999999999999</v>
      </c>
      <c r="Y166" s="77">
        <f>A126038430T_Latest</f>
        <v>0</v>
      </c>
      <c r="Z166" s="77">
        <f>A126040374A_Latest</f>
        <v>2.5009999999999999</v>
      </c>
      <c r="AA166" s="77">
        <f>A126037782C_Latest</f>
        <v>7.12</v>
      </c>
      <c r="AB166" s="77">
        <f>A126056574R_Latest</f>
        <v>9.8209999999999997</v>
      </c>
      <c r="AC166" s="77">
        <f>A126054630K_Latest</f>
        <v>0</v>
      </c>
      <c r="AD166" s="77">
        <f>A126057222C_Latest</f>
        <v>0</v>
      </c>
      <c r="AE166" s="77">
        <f>A126057870A_Latest</f>
        <v>9.8209999999999997</v>
      </c>
      <c r="AF166" s="77">
        <f>A126055278C_Latest</f>
        <v>3.4620000000000002</v>
      </c>
      <c r="AG166" s="77">
        <f>A126053982W_Latest</f>
        <v>0</v>
      </c>
      <c r="AH166" s="77">
        <f>A126055926R_Latest</f>
        <v>3.4620000000000002</v>
      </c>
      <c r="AI166" s="77">
        <f>A126053334X_Latest</f>
        <v>13.282999999999999</v>
      </c>
      <c r="AJ166" s="77">
        <f>A126061758C_Latest</f>
        <v>17.702999999999999</v>
      </c>
      <c r="AK166" s="77">
        <f>A126059814V_Latest</f>
        <v>0</v>
      </c>
      <c r="AL166" s="77">
        <f>A126062406T_Latest</f>
        <v>0</v>
      </c>
      <c r="AM166" s="77">
        <f>A126063054T_Latest</f>
        <v>17.702999999999999</v>
      </c>
      <c r="AN166" s="77">
        <f>A126060462X_Latest</f>
        <v>7.1779999999999999</v>
      </c>
      <c r="AO166" s="77">
        <f>A126059166J_Latest</f>
        <v>0</v>
      </c>
      <c r="AP166" s="77">
        <f>A126061110L_Latest</f>
        <v>7.1779999999999999</v>
      </c>
      <c r="AQ166" s="77">
        <f>A126058518J_Latest</f>
        <v>24.88</v>
      </c>
      <c r="AR166" s="77">
        <f>A126046206X_Latest</f>
        <v>0.68899999999999995</v>
      </c>
      <c r="AS166" s="77">
        <f>A126044262F_Latest</f>
        <v>0</v>
      </c>
      <c r="AT166" s="77">
        <f>A126046854W_Latest</f>
        <v>0</v>
      </c>
      <c r="AU166" s="77">
        <f>A126047502K_Latest</f>
        <v>0.68899999999999995</v>
      </c>
      <c r="AV166" s="77">
        <f>A126044910T_Latest</f>
        <v>0</v>
      </c>
      <c r="AW166" s="77">
        <f>A126043614F_Latest</f>
        <v>0</v>
      </c>
      <c r="AX166" s="77">
        <f>A126045558K_Latest</f>
        <v>0</v>
      </c>
      <c r="AY166" s="77">
        <f>A126042966T_Latest</f>
        <v>0.68899999999999995</v>
      </c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</row>
    <row r="167" spans="1:103" hidden="1">
      <c r="A167" s="55" t="s">
        <v>11636</v>
      </c>
      <c r="B167" s="59"/>
      <c r="C167" s="66">
        <v>64</v>
      </c>
      <c r="D167" s="77">
        <f>A126035842J_Latest</f>
        <v>199.43</v>
      </c>
      <c r="E167" s="77">
        <f>A126033898J_Latest</f>
        <v>27.934999999999999</v>
      </c>
      <c r="F167" s="77">
        <f>A126036490J_Latest</f>
        <v>8.8729999999999993</v>
      </c>
      <c r="G167" s="77">
        <f>A126037138R_Latest</f>
        <v>236.238</v>
      </c>
      <c r="H167" s="77">
        <f>A126034546W_Latest</f>
        <v>113.30500000000001</v>
      </c>
      <c r="I167" s="77">
        <f>A126033250T_Latest</f>
        <v>14.656000000000001</v>
      </c>
      <c r="J167" s="77">
        <f>A126035194W_Latest</f>
        <v>127.962</v>
      </c>
      <c r="K167" s="77">
        <f>A126032602T_Latest</f>
        <v>364.19900000000001</v>
      </c>
      <c r="L167" s="77">
        <f>A126051394R_Latest</f>
        <v>197.465</v>
      </c>
      <c r="M167" s="77">
        <f>A126049450F_Latest</f>
        <v>27.934999999999999</v>
      </c>
      <c r="N167" s="77">
        <f>A126052042C_Latest</f>
        <v>8.4700000000000006</v>
      </c>
      <c r="O167" s="77">
        <f>A126052690A_Latest</f>
        <v>233.87</v>
      </c>
      <c r="P167" s="77">
        <f>A126050098C_Latest</f>
        <v>111.774</v>
      </c>
      <c r="Q167" s="77">
        <f>A126048802F_Latest</f>
        <v>12.257999999999999</v>
      </c>
      <c r="R167" s="77">
        <f>A126050746R_Latest</f>
        <v>124.03100000000001</v>
      </c>
      <c r="S167" s="77">
        <f>A126048154V_Latest</f>
        <v>357.90100000000001</v>
      </c>
      <c r="T167" s="77">
        <f>A126041026X_Latest</f>
        <v>51.052999999999997</v>
      </c>
      <c r="U167" s="77">
        <f>A126039082A_Latest</f>
        <v>8.4429999999999996</v>
      </c>
      <c r="V167" s="77">
        <f>A126041674W_Latest</f>
        <v>4.3129999999999997</v>
      </c>
      <c r="W167" s="77">
        <f>A126042322K_Latest</f>
        <v>63.808999999999997</v>
      </c>
      <c r="X167" s="77">
        <f>A126039730L_Latest</f>
        <v>50.74</v>
      </c>
      <c r="Y167" s="77">
        <f>A126038434A_Latest</f>
        <v>5.39</v>
      </c>
      <c r="Z167" s="77">
        <f>A126040378K_Latest</f>
        <v>56.13</v>
      </c>
      <c r="AA167" s="77">
        <f>A126037786L_Latest</f>
        <v>119.938</v>
      </c>
      <c r="AB167" s="77">
        <f>A126056578X_Latest</f>
        <v>86.738</v>
      </c>
      <c r="AC167" s="77">
        <f>A126054634V_Latest</f>
        <v>11.135999999999999</v>
      </c>
      <c r="AD167" s="77">
        <f>A126057226L_Latest</f>
        <v>1.7589999999999999</v>
      </c>
      <c r="AE167" s="77">
        <f>A126057874K_Latest</f>
        <v>99.632999999999996</v>
      </c>
      <c r="AF167" s="77">
        <f>A126055282V_Latest</f>
        <v>32.981000000000002</v>
      </c>
      <c r="AG167" s="77">
        <f>A126053986F_Latest</f>
        <v>4.2140000000000004</v>
      </c>
      <c r="AH167" s="77">
        <f>A126055930F_Latest</f>
        <v>37.195999999999998</v>
      </c>
      <c r="AI167" s="77">
        <f>A126053338J_Latest</f>
        <v>136.82900000000001</v>
      </c>
      <c r="AJ167" s="77">
        <f>A126061762V_Latest</f>
        <v>59.673999999999999</v>
      </c>
      <c r="AK167" s="77">
        <f>A126059818C_Latest</f>
        <v>8.3559999999999999</v>
      </c>
      <c r="AL167" s="77">
        <f>A126062410J_Latest</f>
        <v>2.3980000000000001</v>
      </c>
      <c r="AM167" s="77">
        <f>A126063058A_Latest</f>
        <v>70.427999999999997</v>
      </c>
      <c r="AN167" s="77">
        <f>A126060466J_Latest</f>
        <v>28.053000000000001</v>
      </c>
      <c r="AO167" s="77">
        <f>A126059170X_Latest</f>
        <v>2.653</v>
      </c>
      <c r="AP167" s="77">
        <f>A126061114W_Latest</f>
        <v>30.706</v>
      </c>
      <c r="AQ167" s="77">
        <f>A126058522X_Latest</f>
        <v>101.134</v>
      </c>
      <c r="AR167" s="77">
        <f>A126046210R_Latest</f>
        <v>1.966</v>
      </c>
      <c r="AS167" s="77">
        <f>A126044266R_Latest</f>
        <v>0</v>
      </c>
      <c r="AT167" s="77">
        <f>A126046858F_Latest</f>
        <v>0.40300000000000002</v>
      </c>
      <c r="AU167" s="77">
        <f>A126047506V_Latest</f>
        <v>2.3679999999999999</v>
      </c>
      <c r="AV167" s="77">
        <f>A126044914A_Latest</f>
        <v>1.532</v>
      </c>
      <c r="AW167" s="77">
        <f>A126043618R_Latest</f>
        <v>2.399</v>
      </c>
      <c r="AX167" s="77">
        <f>A126045562A_Latest</f>
        <v>3.93</v>
      </c>
      <c r="AY167" s="77">
        <f>A126042970J_Latest</f>
        <v>6.2990000000000004</v>
      </c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</row>
    <row r="168" spans="1:103" hidden="1">
      <c r="A168" s="78"/>
      <c r="B168" s="79"/>
      <c r="C168" s="79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</row>
    <row r="169" spans="1:103" hidden="1">
      <c r="A169" s="78"/>
      <c r="B169" s="79"/>
      <c r="C169" s="79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</row>
    <row r="170" spans="1:103" ht="15" hidden="1" customHeight="1"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</row>
    <row r="171" spans="1:103" hidden="1">
      <c r="A171" s="65"/>
      <c r="B171" s="63"/>
      <c r="C171" s="63"/>
      <c r="D171" s="67">
        <v>1</v>
      </c>
      <c r="E171" s="67">
        <v>2</v>
      </c>
      <c r="F171" s="67">
        <v>3</v>
      </c>
      <c r="G171" s="67">
        <v>4</v>
      </c>
      <c r="H171" s="67">
        <v>5</v>
      </c>
      <c r="I171" s="67">
        <v>6</v>
      </c>
      <c r="J171" s="67">
        <v>7</v>
      </c>
      <c r="K171" s="67">
        <v>8</v>
      </c>
      <c r="L171" s="67">
        <v>9</v>
      </c>
      <c r="M171" s="67">
        <v>10</v>
      </c>
      <c r="N171" s="67">
        <v>11</v>
      </c>
      <c r="O171" s="67">
        <v>12</v>
      </c>
      <c r="P171" s="67">
        <v>13</v>
      </c>
      <c r="Q171" s="67">
        <v>14</v>
      </c>
      <c r="R171" s="67">
        <v>15</v>
      </c>
      <c r="S171" s="67">
        <v>16</v>
      </c>
      <c r="T171" s="67">
        <v>17</v>
      </c>
      <c r="U171" s="67">
        <v>18</v>
      </c>
      <c r="V171" s="67">
        <v>19</v>
      </c>
      <c r="W171" s="67">
        <v>20</v>
      </c>
      <c r="X171" s="67">
        <v>21</v>
      </c>
      <c r="Y171" s="67">
        <v>22</v>
      </c>
      <c r="Z171" s="67">
        <v>23</v>
      </c>
      <c r="AA171" s="67">
        <v>24</v>
      </c>
      <c r="AB171" s="67">
        <v>25</v>
      </c>
      <c r="AC171" s="67">
        <v>26</v>
      </c>
      <c r="AD171" s="67">
        <v>27</v>
      </c>
      <c r="AE171" s="67">
        <v>28</v>
      </c>
      <c r="AF171" s="67">
        <v>29</v>
      </c>
      <c r="AG171" s="67">
        <v>30</v>
      </c>
      <c r="AH171" s="67">
        <v>31</v>
      </c>
      <c r="AI171" s="67">
        <v>32</v>
      </c>
      <c r="AJ171" s="67">
        <v>33</v>
      </c>
      <c r="AK171" s="67">
        <v>34</v>
      </c>
      <c r="AL171" s="67">
        <v>35</v>
      </c>
      <c r="AM171" s="67">
        <v>36</v>
      </c>
      <c r="AN171" s="67">
        <v>37</v>
      </c>
      <c r="AO171" s="67">
        <v>38</v>
      </c>
      <c r="AP171" s="67">
        <v>39</v>
      </c>
      <c r="AQ171" s="67">
        <v>40</v>
      </c>
      <c r="AR171" s="67">
        <v>41</v>
      </c>
      <c r="AS171" s="67">
        <v>42</v>
      </c>
      <c r="AT171" s="67">
        <v>43</v>
      </c>
      <c r="AU171" s="67">
        <v>44</v>
      </c>
      <c r="AV171" s="67">
        <v>45</v>
      </c>
      <c r="AW171" s="67">
        <v>46</v>
      </c>
      <c r="AX171" s="67">
        <v>47</v>
      </c>
      <c r="AY171" s="67">
        <v>48</v>
      </c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  <c r="BS171" s="67"/>
      <c r="BT171" s="67"/>
      <c r="BU171" s="67"/>
      <c r="BV171" s="67"/>
      <c r="BW171" s="67"/>
      <c r="BX171" s="67"/>
      <c r="BY171" s="67"/>
      <c r="BZ171" s="67"/>
      <c r="CA171" s="67"/>
      <c r="CB171" s="67"/>
      <c r="CC171" s="67"/>
      <c r="CD171" s="67"/>
      <c r="CE171" s="67"/>
      <c r="CF171" s="67"/>
      <c r="CG171" s="67"/>
      <c r="CH171" s="67"/>
      <c r="CI171" s="67"/>
      <c r="CJ171" s="67"/>
      <c r="CK171" s="67"/>
      <c r="CL171" s="67"/>
      <c r="CM171" s="67"/>
      <c r="CN171" s="67"/>
      <c r="CO171" s="67"/>
    </row>
    <row r="172" spans="1:103" ht="15" hidden="1" customHeight="1">
      <c r="A172" s="37"/>
      <c r="B172" s="37"/>
      <c r="C172" s="37"/>
      <c r="D172" s="69" t="s">
        <v>11679</v>
      </c>
      <c r="E172" s="69"/>
      <c r="F172" s="69"/>
      <c r="G172" s="69"/>
      <c r="H172" s="69"/>
      <c r="I172" s="69"/>
      <c r="J172" s="69"/>
      <c r="K172" s="69"/>
      <c r="L172" s="69" t="s">
        <v>11680</v>
      </c>
      <c r="M172" s="69"/>
      <c r="N172" s="69"/>
      <c r="O172" s="69"/>
      <c r="P172" s="69"/>
      <c r="Q172" s="69"/>
      <c r="R172" s="69"/>
      <c r="S172" s="69"/>
      <c r="T172" s="69" t="s">
        <v>11681</v>
      </c>
      <c r="U172" s="69"/>
      <c r="V172" s="69"/>
      <c r="W172" s="69"/>
      <c r="X172" s="69"/>
      <c r="Y172" s="69"/>
      <c r="Z172" s="69"/>
      <c r="AA172" s="69"/>
      <c r="AB172" s="69" t="s">
        <v>11682</v>
      </c>
      <c r="AC172" s="69"/>
      <c r="AD172" s="69"/>
      <c r="AE172" s="69"/>
      <c r="AF172" s="69"/>
      <c r="AG172" s="69"/>
      <c r="AH172" s="42"/>
      <c r="AI172" s="42"/>
      <c r="AJ172" s="42" t="s">
        <v>11683</v>
      </c>
      <c r="AK172" s="42"/>
      <c r="AR172" t="s">
        <v>11684</v>
      </c>
    </row>
    <row r="173" spans="1:103" ht="15" hidden="1" customHeight="1">
      <c r="A173" s="37"/>
      <c r="B173" s="37"/>
      <c r="C173" s="37"/>
      <c r="D173" s="101" t="s">
        <v>11630</v>
      </c>
      <c r="E173" s="101"/>
      <c r="F173" s="101"/>
      <c r="G173" s="102"/>
      <c r="H173" s="102" t="s">
        <v>11631</v>
      </c>
      <c r="I173" s="102"/>
      <c r="J173" s="102"/>
      <c r="K173" s="102" t="s">
        <v>11632</v>
      </c>
      <c r="L173" s="101" t="s">
        <v>11630</v>
      </c>
      <c r="M173" s="101"/>
      <c r="N173" s="101"/>
      <c r="O173" s="102"/>
      <c r="P173" s="102" t="s">
        <v>11631</v>
      </c>
      <c r="Q173" s="102"/>
      <c r="R173" s="102"/>
      <c r="S173" s="102" t="s">
        <v>11632</v>
      </c>
      <c r="T173" s="101" t="s">
        <v>11630</v>
      </c>
      <c r="U173" s="101"/>
      <c r="V173" s="101"/>
      <c r="W173" s="102"/>
      <c r="X173" s="102" t="s">
        <v>11631</v>
      </c>
      <c r="Y173" s="102"/>
      <c r="Z173" s="102"/>
      <c r="AA173" s="102" t="s">
        <v>11632</v>
      </c>
      <c r="AB173" s="101" t="s">
        <v>11630</v>
      </c>
      <c r="AC173" s="101"/>
      <c r="AD173" s="101"/>
      <c r="AE173" s="102"/>
      <c r="AF173" s="102" t="s">
        <v>11631</v>
      </c>
      <c r="AG173" s="102"/>
      <c r="AH173" s="102"/>
      <c r="AI173" s="102" t="s">
        <v>11632</v>
      </c>
      <c r="AJ173" s="101" t="s">
        <v>11630</v>
      </c>
      <c r="AK173" s="101"/>
      <c r="AL173" s="101"/>
      <c r="AM173" s="102"/>
      <c r="AN173" s="102" t="s">
        <v>11631</v>
      </c>
      <c r="AO173" s="102"/>
      <c r="AP173" s="102"/>
      <c r="AQ173" s="102" t="s">
        <v>11632</v>
      </c>
      <c r="AR173" s="101" t="s">
        <v>11630</v>
      </c>
      <c r="AS173" s="101"/>
      <c r="AT173" s="101"/>
      <c r="AU173" s="102"/>
      <c r="AV173" s="102" t="s">
        <v>11631</v>
      </c>
      <c r="AW173" s="102"/>
      <c r="AX173" s="102"/>
      <c r="AY173" s="102" t="s">
        <v>11632</v>
      </c>
      <c r="AZ173" s="101"/>
      <c r="BA173" s="101"/>
      <c r="BB173" s="101"/>
      <c r="BC173" s="102"/>
      <c r="BD173" s="102"/>
      <c r="BE173" s="102"/>
      <c r="BF173" s="102"/>
      <c r="BG173" s="102"/>
      <c r="BH173" s="101"/>
      <c r="BI173" s="101"/>
      <c r="BJ173" s="101"/>
      <c r="BK173" s="102"/>
      <c r="BL173" s="102"/>
      <c r="BM173" s="102"/>
      <c r="BN173" s="102"/>
      <c r="BO173" s="102"/>
      <c r="BP173" s="101"/>
      <c r="BQ173" s="101"/>
      <c r="BR173" s="101"/>
      <c r="BS173" s="102"/>
      <c r="BT173" s="102"/>
      <c r="BU173" s="102"/>
      <c r="BV173" s="102"/>
      <c r="BW173" s="102"/>
      <c r="BX173" s="70"/>
      <c r="BY173" s="70"/>
      <c r="BZ173" s="71"/>
      <c r="CA173" s="72"/>
      <c r="CB173" s="73"/>
      <c r="CC173" s="73"/>
      <c r="CD173" s="73"/>
      <c r="CE173" s="73"/>
      <c r="CF173" s="74"/>
      <c r="CG173" s="70"/>
      <c r="CH173" s="70"/>
      <c r="CI173" s="70"/>
      <c r="CJ173" s="71"/>
      <c r="CK173" s="72"/>
      <c r="CL173" s="73"/>
      <c r="CM173" s="73"/>
      <c r="CN173" s="73"/>
      <c r="CO173" s="73"/>
      <c r="CP173" s="102"/>
      <c r="CQ173" s="104"/>
      <c r="CR173" s="104"/>
      <c r="CS173" s="104"/>
      <c r="CT173" s="105"/>
      <c r="CU173" s="106"/>
      <c r="CV173" s="103"/>
      <c r="CW173" s="103"/>
      <c r="CX173" s="103"/>
      <c r="CY173" s="103"/>
    </row>
    <row r="174" spans="1:103" ht="56.25" hidden="1">
      <c r="A174" s="37"/>
      <c r="B174" s="37"/>
      <c r="C174" s="37"/>
      <c r="D174" s="45" t="s">
        <v>11633</v>
      </c>
      <c r="E174" s="45" t="s">
        <v>11634</v>
      </c>
      <c r="F174" s="80" t="s">
        <v>11635</v>
      </c>
      <c r="G174" s="45" t="s">
        <v>11636</v>
      </c>
      <c r="H174" s="45" t="s">
        <v>11637</v>
      </c>
      <c r="I174" s="80" t="s">
        <v>11638</v>
      </c>
      <c r="J174" s="45" t="s">
        <v>11636</v>
      </c>
      <c r="K174" s="102"/>
      <c r="L174" s="45" t="s">
        <v>11633</v>
      </c>
      <c r="M174" s="45" t="s">
        <v>11634</v>
      </c>
      <c r="N174" s="80" t="s">
        <v>11635</v>
      </c>
      <c r="O174" s="45" t="s">
        <v>11636</v>
      </c>
      <c r="P174" s="45" t="s">
        <v>11637</v>
      </c>
      <c r="Q174" s="80" t="s">
        <v>11638</v>
      </c>
      <c r="R174" s="45" t="s">
        <v>11636</v>
      </c>
      <c r="S174" s="102"/>
      <c r="T174" s="45" t="s">
        <v>11633</v>
      </c>
      <c r="U174" s="45" t="s">
        <v>11634</v>
      </c>
      <c r="V174" s="80" t="s">
        <v>11635</v>
      </c>
      <c r="W174" s="45" t="s">
        <v>11636</v>
      </c>
      <c r="X174" s="45" t="s">
        <v>11637</v>
      </c>
      <c r="Y174" s="80" t="s">
        <v>11638</v>
      </c>
      <c r="Z174" s="45" t="s">
        <v>11636</v>
      </c>
      <c r="AA174" s="102"/>
      <c r="AB174" s="45" t="s">
        <v>11633</v>
      </c>
      <c r="AC174" s="45" t="s">
        <v>11634</v>
      </c>
      <c r="AD174" s="80" t="s">
        <v>11635</v>
      </c>
      <c r="AE174" s="45" t="s">
        <v>11636</v>
      </c>
      <c r="AF174" s="45" t="s">
        <v>11637</v>
      </c>
      <c r="AG174" s="80" t="s">
        <v>11638</v>
      </c>
      <c r="AH174" s="45" t="s">
        <v>11636</v>
      </c>
      <c r="AI174" s="102"/>
      <c r="AJ174" s="45" t="s">
        <v>11633</v>
      </c>
      <c r="AK174" s="45" t="s">
        <v>11634</v>
      </c>
      <c r="AL174" s="80" t="s">
        <v>11635</v>
      </c>
      <c r="AM174" s="45" t="s">
        <v>11636</v>
      </c>
      <c r="AN174" s="45" t="s">
        <v>11637</v>
      </c>
      <c r="AO174" s="80" t="s">
        <v>11638</v>
      </c>
      <c r="AP174" s="45" t="s">
        <v>11636</v>
      </c>
      <c r="AQ174" s="102"/>
      <c r="AR174" s="45" t="s">
        <v>11633</v>
      </c>
      <c r="AS174" s="45" t="s">
        <v>11634</v>
      </c>
      <c r="AT174" s="80" t="s">
        <v>11635</v>
      </c>
      <c r="AU174" s="45" t="s">
        <v>11636</v>
      </c>
      <c r="AV174" s="45" t="s">
        <v>11637</v>
      </c>
      <c r="AW174" s="80" t="s">
        <v>11638</v>
      </c>
      <c r="AX174" s="45" t="s">
        <v>11636</v>
      </c>
      <c r="AY174" s="102"/>
      <c r="AZ174" s="45"/>
      <c r="BA174" s="45"/>
      <c r="BB174" s="45"/>
      <c r="BC174" s="45"/>
      <c r="BD174" s="45"/>
      <c r="BE174" s="45"/>
      <c r="BF174" s="45"/>
      <c r="BG174" s="102"/>
      <c r="BH174" s="45"/>
      <c r="BI174" s="45"/>
      <c r="BJ174" s="45"/>
      <c r="BK174" s="45"/>
      <c r="BL174" s="45"/>
      <c r="BM174" s="45"/>
      <c r="BN174" s="45"/>
      <c r="BO174" s="102"/>
      <c r="BP174" s="45"/>
      <c r="BQ174" s="45"/>
      <c r="BR174" s="45"/>
      <c r="BS174" s="45"/>
      <c r="BT174" s="45"/>
      <c r="BU174" s="45"/>
      <c r="BV174" s="45"/>
      <c r="BW174" s="102"/>
      <c r="BX174" s="45"/>
      <c r="BY174" s="45"/>
      <c r="BZ174" s="71"/>
      <c r="CA174" s="71"/>
      <c r="CB174" s="73"/>
      <c r="CC174" s="73"/>
      <c r="CD174" s="73"/>
      <c r="CE174" s="73"/>
      <c r="CF174" s="74"/>
      <c r="CG174" s="45"/>
      <c r="CH174" s="45"/>
      <c r="CI174" s="45"/>
      <c r="CJ174" s="71"/>
      <c r="CK174" s="71"/>
      <c r="CL174" s="73"/>
      <c r="CM174" s="73"/>
      <c r="CN174" s="73"/>
      <c r="CO174" s="73"/>
      <c r="CP174" s="102"/>
      <c r="CQ174" s="45"/>
      <c r="CR174" s="45"/>
      <c r="CS174" s="45"/>
      <c r="CT174" s="105"/>
      <c r="CU174" s="105"/>
      <c r="CV174" s="103"/>
      <c r="CW174" s="103"/>
      <c r="CX174" s="103"/>
      <c r="CY174" s="103"/>
    </row>
    <row r="175" spans="1:103" hidden="1">
      <c r="A175" s="37"/>
      <c r="B175" s="37"/>
      <c r="C175" s="37"/>
      <c r="D175" s="46" t="s">
        <v>11639</v>
      </c>
      <c r="E175" s="46" t="s">
        <v>11639</v>
      </c>
      <c r="F175" s="81" t="s">
        <v>11639</v>
      </c>
      <c r="G175" s="46" t="s">
        <v>11639</v>
      </c>
      <c r="H175" s="46" t="s">
        <v>11639</v>
      </c>
      <c r="I175" s="81" t="s">
        <v>11678</v>
      </c>
      <c r="J175" s="46" t="s">
        <v>11639</v>
      </c>
      <c r="K175" s="46" t="s">
        <v>11639</v>
      </c>
      <c r="L175" s="46" t="s">
        <v>11639</v>
      </c>
      <c r="M175" s="46" t="s">
        <v>11639</v>
      </c>
      <c r="N175" s="81" t="s">
        <v>11639</v>
      </c>
      <c r="O175" s="46" t="s">
        <v>11678</v>
      </c>
      <c r="P175" s="46" t="s">
        <v>11639</v>
      </c>
      <c r="Q175" s="81" t="s">
        <v>11639</v>
      </c>
      <c r="R175" s="46" t="s">
        <v>11639</v>
      </c>
      <c r="S175" s="46" t="s">
        <v>11639</v>
      </c>
      <c r="T175" s="46" t="s">
        <v>11639</v>
      </c>
      <c r="U175" s="46" t="s">
        <v>11678</v>
      </c>
      <c r="V175" s="81" t="s">
        <v>11639</v>
      </c>
      <c r="W175" s="46" t="s">
        <v>11639</v>
      </c>
      <c r="X175" s="46" t="s">
        <v>11639</v>
      </c>
      <c r="Y175" s="81" t="s">
        <v>11639</v>
      </c>
      <c r="Z175" s="46" t="s">
        <v>11639</v>
      </c>
      <c r="AA175" s="46" t="s">
        <v>11678</v>
      </c>
      <c r="AB175" s="46" t="s">
        <v>11639</v>
      </c>
      <c r="AC175" s="46" t="s">
        <v>11639</v>
      </c>
      <c r="AD175" s="81" t="s">
        <v>11639</v>
      </c>
      <c r="AE175" s="46" t="s">
        <v>11639</v>
      </c>
      <c r="AF175" s="46" t="s">
        <v>11639</v>
      </c>
      <c r="AG175" s="81" t="s">
        <v>11678</v>
      </c>
      <c r="AH175" s="46" t="s">
        <v>11639</v>
      </c>
      <c r="AI175" s="46" t="s">
        <v>11639</v>
      </c>
      <c r="AJ175" s="46" t="s">
        <v>11639</v>
      </c>
      <c r="AK175" s="46" t="s">
        <v>11639</v>
      </c>
      <c r="AL175" s="81" t="s">
        <v>11639</v>
      </c>
      <c r="AM175" s="46" t="s">
        <v>11678</v>
      </c>
      <c r="AN175" s="46" t="s">
        <v>11639</v>
      </c>
      <c r="AO175" s="81" t="s">
        <v>11639</v>
      </c>
      <c r="AP175" s="46" t="s">
        <v>11639</v>
      </c>
      <c r="AQ175" s="46" t="s">
        <v>11639</v>
      </c>
      <c r="AR175" s="46" t="s">
        <v>11639</v>
      </c>
      <c r="AS175" s="46" t="s">
        <v>11678</v>
      </c>
      <c r="AT175" s="81" t="s">
        <v>11639</v>
      </c>
      <c r="AU175" s="46" t="s">
        <v>11639</v>
      </c>
      <c r="AV175" s="46" t="s">
        <v>11639</v>
      </c>
      <c r="AW175" s="81" t="s">
        <v>11639</v>
      </c>
      <c r="AX175" s="46" t="s">
        <v>11639</v>
      </c>
      <c r="AY175" s="46" t="s">
        <v>11678</v>
      </c>
      <c r="AZ175" s="46"/>
      <c r="BA175" s="46"/>
      <c r="BB175" s="46"/>
      <c r="BC175" s="46"/>
      <c r="BD175" s="46"/>
      <c r="BE175" s="46"/>
    </row>
    <row r="176" spans="1:103" hidden="1">
      <c r="A176" s="47" t="s">
        <v>11640</v>
      </c>
      <c r="B176" s="48"/>
      <c r="C176" s="37"/>
      <c r="D176" s="46"/>
      <c r="E176" s="46"/>
      <c r="F176" s="81"/>
      <c r="G176" s="46"/>
      <c r="H176" s="46"/>
      <c r="I176" s="81"/>
      <c r="J176" s="46"/>
      <c r="K176" s="46"/>
      <c r="L176" s="46"/>
      <c r="M176" s="46"/>
      <c r="N176" s="81"/>
      <c r="O176" s="46"/>
      <c r="P176" s="46"/>
      <c r="Q176" s="81"/>
      <c r="R176" s="46"/>
      <c r="S176" s="46"/>
      <c r="T176" s="46"/>
      <c r="U176" s="46"/>
      <c r="V176" s="81"/>
      <c r="W176" s="46"/>
      <c r="X176" s="46"/>
      <c r="Y176" s="81"/>
      <c r="Z176" s="46"/>
      <c r="AA176" s="46"/>
      <c r="AB176" s="46"/>
      <c r="AC176" s="46"/>
      <c r="AD176" s="81"/>
      <c r="AE176" s="46"/>
      <c r="AF176" s="46"/>
      <c r="AG176" s="81"/>
      <c r="AH176" s="46"/>
      <c r="AI176" s="46"/>
      <c r="AJ176" s="46"/>
      <c r="AK176" s="46"/>
      <c r="AL176" s="81"/>
      <c r="AM176" s="46"/>
      <c r="AN176" s="46"/>
      <c r="AO176" s="81"/>
      <c r="AP176" s="46"/>
      <c r="AQ176" s="46"/>
      <c r="AR176" s="46"/>
      <c r="AS176" s="46"/>
      <c r="AT176" s="81"/>
      <c r="AU176" s="46"/>
      <c r="AV176" s="46"/>
      <c r="AW176" s="81"/>
      <c r="AX176" s="46"/>
      <c r="AY176" s="46"/>
      <c r="AZ176" s="46"/>
      <c r="BA176" s="46"/>
      <c r="BB176" s="46"/>
      <c r="BC176" s="46"/>
      <c r="BD176" s="46"/>
    </row>
    <row r="177" spans="1:56" hidden="1">
      <c r="A177" s="50" t="s">
        <v>11641</v>
      </c>
      <c r="B177" s="51"/>
      <c r="C177" s="37"/>
      <c r="D177" s="46"/>
      <c r="E177" s="46"/>
      <c r="F177" s="81"/>
      <c r="G177" s="75"/>
      <c r="H177" s="75"/>
      <c r="I177" s="81"/>
      <c r="J177" s="46"/>
      <c r="K177" s="46"/>
      <c r="L177" s="46"/>
      <c r="M177" s="75"/>
      <c r="N177" s="81"/>
      <c r="O177" s="76"/>
      <c r="P177" s="46"/>
      <c r="Q177" s="81"/>
      <c r="R177" s="46"/>
      <c r="S177" s="46"/>
      <c r="T177" s="75"/>
      <c r="U177" s="76"/>
      <c r="V177" s="81"/>
      <c r="W177" s="46"/>
      <c r="X177" s="46"/>
      <c r="Y177" s="81"/>
      <c r="Z177" s="75"/>
      <c r="AA177" s="76"/>
      <c r="AB177" s="46"/>
      <c r="AC177" s="46"/>
      <c r="AD177" s="81"/>
      <c r="AE177" s="46"/>
      <c r="AF177" s="75"/>
      <c r="AG177" s="81"/>
      <c r="AH177" s="46"/>
      <c r="AI177" s="46"/>
      <c r="AJ177" s="46"/>
      <c r="AK177" s="46"/>
      <c r="AL177" s="81"/>
      <c r="AM177" s="76"/>
      <c r="AN177" s="46"/>
      <c r="AO177" s="81"/>
      <c r="AP177" s="46"/>
      <c r="AQ177" s="46"/>
      <c r="AR177" s="75"/>
      <c r="AS177" s="76"/>
      <c r="AT177" s="81"/>
      <c r="AU177" s="46"/>
      <c r="AV177" s="46"/>
      <c r="AW177" s="81"/>
      <c r="AX177" s="75"/>
      <c r="AY177" s="76"/>
      <c r="AZ177" s="46"/>
      <c r="BA177" s="46"/>
      <c r="BB177" s="46"/>
      <c r="BC177" s="75"/>
      <c r="BD177" s="76"/>
    </row>
    <row r="178" spans="1:56" hidden="1">
      <c r="A178" s="51"/>
      <c r="B178" s="53" t="s">
        <v>11642</v>
      </c>
      <c r="C178" s="66">
        <v>1</v>
      </c>
      <c r="D178" s="19" t="s">
        <v>292</v>
      </c>
      <c r="E178" s="19" t="s">
        <v>295</v>
      </c>
      <c r="F178" s="82" t="s">
        <v>298</v>
      </c>
      <c r="G178" s="19" t="s">
        <v>289</v>
      </c>
      <c r="H178" s="19" t="s">
        <v>304</v>
      </c>
      <c r="I178" s="82" t="s">
        <v>307</v>
      </c>
      <c r="J178" s="19" t="s">
        <v>301</v>
      </c>
      <c r="K178" s="19" t="s">
        <v>286</v>
      </c>
      <c r="L178" s="19" t="s">
        <v>956</v>
      </c>
      <c r="M178" s="19" t="s">
        <v>959</v>
      </c>
      <c r="N178" s="82" t="s">
        <v>962</v>
      </c>
      <c r="O178" s="19" t="s">
        <v>953</v>
      </c>
      <c r="P178" s="19" t="s">
        <v>968</v>
      </c>
      <c r="Q178" s="82" t="s">
        <v>971</v>
      </c>
      <c r="R178" s="19" t="s">
        <v>965</v>
      </c>
      <c r="S178" s="19" t="s">
        <v>950</v>
      </c>
      <c r="T178" s="19" t="s">
        <v>1870</v>
      </c>
      <c r="U178" s="19" t="s">
        <v>1873</v>
      </c>
      <c r="V178" s="82" t="s">
        <v>1876</v>
      </c>
      <c r="W178" s="19" t="s">
        <v>1867</v>
      </c>
      <c r="X178" s="19" t="s">
        <v>1882</v>
      </c>
      <c r="Y178" s="82" t="s">
        <v>1885</v>
      </c>
      <c r="Z178" s="19" t="s">
        <v>1879</v>
      </c>
      <c r="AA178" s="19" t="s">
        <v>1864</v>
      </c>
      <c r="AB178" s="19" t="s">
        <v>2784</v>
      </c>
      <c r="AC178" s="19" t="s">
        <v>2787</v>
      </c>
      <c r="AD178" s="82" t="s">
        <v>2790</v>
      </c>
      <c r="AE178" s="19" t="s">
        <v>2781</v>
      </c>
      <c r="AF178" s="19" t="s">
        <v>2796</v>
      </c>
      <c r="AG178" s="82" t="s">
        <v>2799</v>
      </c>
      <c r="AH178" s="19" t="s">
        <v>2793</v>
      </c>
      <c r="AI178" s="19" t="s">
        <v>2778</v>
      </c>
      <c r="AJ178" s="19" t="s">
        <v>3448</v>
      </c>
      <c r="AK178" s="19" t="s">
        <v>3451</v>
      </c>
      <c r="AL178" s="82" t="s">
        <v>3454</v>
      </c>
      <c r="AM178" s="19" t="s">
        <v>3445</v>
      </c>
      <c r="AN178" s="19" t="s">
        <v>3460</v>
      </c>
      <c r="AO178" s="82" t="s">
        <v>3463</v>
      </c>
      <c r="AP178" s="19" t="s">
        <v>3457</v>
      </c>
      <c r="AQ178" s="19" t="s">
        <v>3442</v>
      </c>
      <c r="AR178" s="19" t="s">
        <v>4362</v>
      </c>
      <c r="AS178" s="19" t="s">
        <v>4365</v>
      </c>
      <c r="AT178" s="82" t="s">
        <v>4368</v>
      </c>
      <c r="AU178" s="19" t="s">
        <v>4359</v>
      </c>
      <c r="AV178" s="19" t="s">
        <v>4374</v>
      </c>
      <c r="AW178" s="82" t="s">
        <v>4377</v>
      </c>
      <c r="AX178" s="19" t="s">
        <v>4371</v>
      </c>
      <c r="AY178" s="19" t="s">
        <v>4356</v>
      </c>
    </row>
    <row r="179" spans="1:56" hidden="1">
      <c r="A179" s="51"/>
      <c r="B179" s="53" t="s">
        <v>11643</v>
      </c>
      <c r="C179" s="66">
        <v>2</v>
      </c>
      <c r="D179" s="19" t="s">
        <v>316</v>
      </c>
      <c r="E179" s="19" t="s">
        <v>319</v>
      </c>
      <c r="F179" s="82" t="s">
        <v>322</v>
      </c>
      <c r="G179" s="19" t="s">
        <v>313</v>
      </c>
      <c r="H179" s="19" t="s">
        <v>328</v>
      </c>
      <c r="I179" s="82" t="s">
        <v>331</v>
      </c>
      <c r="J179" s="19" t="s">
        <v>325</v>
      </c>
      <c r="K179" s="19" t="s">
        <v>310</v>
      </c>
      <c r="L179" s="19" t="s">
        <v>980</v>
      </c>
      <c r="M179" s="19" t="s">
        <v>983</v>
      </c>
      <c r="N179" s="82" t="s">
        <v>986</v>
      </c>
      <c r="O179" s="19" t="s">
        <v>977</v>
      </c>
      <c r="P179" s="19" t="s">
        <v>992</v>
      </c>
      <c r="Q179" s="82" t="s">
        <v>995</v>
      </c>
      <c r="R179" s="19" t="s">
        <v>989</v>
      </c>
      <c r="S179" s="19" t="s">
        <v>974</v>
      </c>
      <c r="T179" s="19" t="s">
        <v>1894</v>
      </c>
      <c r="U179" s="19" t="s">
        <v>1897</v>
      </c>
      <c r="V179" s="82" t="s">
        <v>1900</v>
      </c>
      <c r="W179" s="19" t="s">
        <v>1891</v>
      </c>
      <c r="X179" s="19" t="s">
        <v>1906</v>
      </c>
      <c r="Y179" s="82" t="s">
        <v>1909</v>
      </c>
      <c r="Z179" s="19" t="s">
        <v>1903</v>
      </c>
      <c r="AA179" s="19" t="s">
        <v>1888</v>
      </c>
      <c r="AB179" s="19" t="s">
        <v>2808</v>
      </c>
      <c r="AC179" s="19" t="s">
        <v>2811</v>
      </c>
      <c r="AD179" s="82" t="s">
        <v>2814</v>
      </c>
      <c r="AE179" s="19" t="s">
        <v>2805</v>
      </c>
      <c r="AF179" s="19" t="s">
        <v>2820</v>
      </c>
      <c r="AG179" s="82" t="s">
        <v>2823</v>
      </c>
      <c r="AH179" s="19" t="s">
        <v>2817</v>
      </c>
      <c r="AI179" s="19" t="s">
        <v>2802</v>
      </c>
      <c r="AJ179" s="19" t="s">
        <v>3472</v>
      </c>
      <c r="AK179" s="19" t="s">
        <v>3475</v>
      </c>
      <c r="AL179" s="82" t="s">
        <v>3478</v>
      </c>
      <c r="AM179" s="19" t="s">
        <v>3469</v>
      </c>
      <c r="AN179" s="19" t="s">
        <v>3484</v>
      </c>
      <c r="AO179" s="82" t="s">
        <v>3487</v>
      </c>
      <c r="AP179" s="19" t="s">
        <v>3481</v>
      </c>
      <c r="AQ179" s="19" t="s">
        <v>3466</v>
      </c>
      <c r="AR179" s="19" t="s">
        <v>4386</v>
      </c>
      <c r="AS179" s="19" t="s">
        <v>4389</v>
      </c>
      <c r="AT179" s="82" t="s">
        <v>4392</v>
      </c>
      <c r="AU179" s="19" t="s">
        <v>4383</v>
      </c>
      <c r="AV179" s="19" t="s">
        <v>4398</v>
      </c>
      <c r="AW179" s="82" t="s">
        <v>4401</v>
      </c>
      <c r="AX179" s="19" t="s">
        <v>4395</v>
      </c>
      <c r="AY179" s="19" t="s">
        <v>4380</v>
      </c>
    </row>
    <row r="180" spans="1:56" hidden="1">
      <c r="A180" s="51"/>
      <c r="B180" s="53" t="s">
        <v>11644</v>
      </c>
      <c r="C180" s="66">
        <v>3</v>
      </c>
      <c r="D180" s="19" t="s">
        <v>340</v>
      </c>
      <c r="E180" s="19" t="s">
        <v>343</v>
      </c>
      <c r="F180" s="82" t="s">
        <v>346</v>
      </c>
      <c r="G180" s="19" t="s">
        <v>337</v>
      </c>
      <c r="H180" s="19" t="s">
        <v>352</v>
      </c>
      <c r="I180" s="82" t="s">
        <v>355</v>
      </c>
      <c r="J180" s="19" t="s">
        <v>349</v>
      </c>
      <c r="K180" s="19" t="s">
        <v>334</v>
      </c>
      <c r="L180" s="19" t="s">
        <v>1004</v>
      </c>
      <c r="M180" s="19" t="s">
        <v>1007</v>
      </c>
      <c r="N180" s="82" t="s">
        <v>1010</v>
      </c>
      <c r="O180" s="19" t="s">
        <v>1001</v>
      </c>
      <c r="P180" s="19" t="s">
        <v>1266</v>
      </c>
      <c r="Q180" s="82" t="s">
        <v>1269</v>
      </c>
      <c r="R180" s="19" t="s">
        <v>1263</v>
      </c>
      <c r="S180" s="19" t="s">
        <v>998</v>
      </c>
      <c r="T180" s="19" t="s">
        <v>1918</v>
      </c>
      <c r="U180" s="19" t="s">
        <v>1921</v>
      </c>
      <c r="V180" s="82" t="s">
        <v>1924</v>
      </c>
      <c r="W180" s="19" t="s">
        <v>1915</v>
      </c>
      <c r="X180" s="19" t="s">
        <v>1930</v>
      </c>
      <c r="Y180" s="82" t="s">
        <v>1933</v>
      </c>
      <c r="Z180" s="19" t="s">
        <v>1927</v>
      </c>
      <c r="AA180" s="19" t="s">
        <v>1912</v>
      </c>
      <c r="AB180" s="19" t="s">
        <v>2832</v>
      </c>
      <c r="AC180" s="19" t="s">
        <v>2835</v>
      </c>
      <c r="AD180" s="82" t="s">
        <v>2838</v>
      </c>
      <c r="AE180" s="19" t="s">
        <v>2829</v>
      </c>
      <c r="AF180" s="19" t="s">
        <v>2844</v>
      </c>
      <c r="AG180" s="82" t="s">
        <v>2847</v>
      </c>
      <c r="AH180" s="19" t="s">
        <v>2841</v>
      </c>
      <c r="AI180" s="19" t="s">
        <v>2826</v>
      </c>
      <c r="AJ180" s="19" t="s">
        <v>3496</v>
      </c>
      <c r="AK180" s="19" t="s">
        <v>3499</v>
      </c>
      <c r="AL180" s="82" t="s">
        <v>3502</v>
      </c>
      <c r="AM180" s="19" t="s">
        <v>3493</v>
      </c>
      <c r="AN180" s="19" t="s">
        <v>3508</v>
      </c>
      <c r="AO180" s="82" t="s">
        <v>3511</v>
      </c>
      <c r="AP180" s="19" t="s">
        <v>3505</v>
      </c>
      <c r="AQ180" s="19" t="s">
        <v>3490</v>
      </c>
      <c r="AR180" s="19" t="s">
        <v>4410</v>
      </c>
      <c r="AS180" s="19" t="s">
        <v>4413</v>
      </c>
      <c r="AT180" s="82" t="s">
        <v>4416</v>
      </c>
      <c r="AU180" s="19" t="s">
        <v>4407</v>
      </c>
      <c r="AV180" s="19" t="s">
        <v>4422</v>
      </c>
      <c r="AW180" s="82" t="s">
        <v>4425</v>
      </c>
      <c r="AX180" s="19" t="s">
        <v>4419</v>
      </c>
      <c r="AY180" s="19" t="s">
        <v>4404</v>
      </c>
    </row>
    <row r="181" spans="1:56" hidden="1">
      <c r="A181" s="55" t="s">
        <v>11645</v>
      </c>
      <c r="B181" s="56"/>
      <c r="C181" s="66">
        <v>4</v>
      </c>
      <c r="D181" s="19"/>
      <c r="E181" s="19"/>
      <c r="F181" s="82"/>
      <c r="G181" s="19"/>
      <c r="H181" s="19"/>
      <c r="I181" s="82"/>
      <c r="J181" s="19"/>
      <c r="K181" s="19"/>
      <c r="L181" s="19"/>
      <c r="M181" s="19"/>
      <c r="N181" s="82"/>
      <c r="O181" s="19"/>
      <c r="P181" s="19"/>
      <c r="Q181" s="82"/>
      <c r="R181" s="19"/>
      <c r="S181" s="19"/>
      <c r="T181" s="19"/>
      <c r="U181" s="19"/>
      <c r="V181" s="82"/>
      <c r="W181" s="19"/>
      <c r="X181" s="19"/>
      <c r="Y181" s="82"/>
      <c r="Z181" s="19"/>
      <c r="AA181" s="19"/>
      <c r="AB181" s="19"/>
      <c r="AC181" s="19"/>
      <c r="AD181" s="82"/>
      <c r="AE181" s="19"/>
      <c r="AF181" s="19"/>
      <c r="AG181" s="82"/>
      <c r="AH181" s="19"/>
      <c r="AI181" s="19"/>
      <c r="AJ181" s="19"/>
      <c r="AK181" s="19"/>
      <c r="AL181" s="82"/>
      <c r="AM181" s="19"/>
      <c r="AN181" s="19"/>
      <c r="AO181" s="82"/>
      <c r="AP181" s="19"/>
      <c r="AQ181" s="19"/>
      <c r="AR181" s="19"/>
      <c r="AS181" s="19"/>
      <c r="AT181" s="82"/>
      <c r="AU181" s="19"/>
      <c r="AV181" s="19"/>
      <c r="AW181" s="82"/>
      <c r="AX181" s="19"/>
      <c r="AY181" s="19"/>
    </row>
    <row r="182" spans="1:56" hidden="1">
      <c r="A182" s="51"/>
      <c r="B182" s="53" t="s">
        <v>11646</v>
      </c>
      <c r="C182" s="66">
        <v>5</v>
      </c>
      <c r="D182" s="19" t="s">
        <v>364</v>
      </c>
      <c r="E182" s="19" t="s">
        <v>367</v>
      </c>
      <c r="F182" s="82" t="s">
        <v>370</v>
      </c>
      <c r="G182" s="19" t="s">
        <v>361</v>
      </c>
      <c r="H182" s="19" t="s">
        <v>376</v>
      </c>
      <c r="I182" s="82" t="s">
        <v>379</v>
      </c>
      <c r="J182" s="19" t="s">
        <v>373</v>
      </c>
      <c r="K182" s="19" t="s">
        <v>358</v>
      </c>
      <c r="L182" s="19" t="s">
        <v>1278</v>
      </c>
      <c r="M182" s="19" t="s">
        <v>1281</v>
      </c>
      <c r="N182" s="82" t="s">
        <v>1284</v>
      </c>
      <c r="O182" s="19" t="s">
        <v>1275</v>
      </c>
      <c r="P182" s="19" t="s">
        <v>1290</v>
      </c>
      <c r="Q182" s="82" t="s">
        <v>1293</v>
      </c>
      <c r="R182" s="19" t="s">
        <v>1287</v>
      </c>
      <c r="S182" s="19" t="s">
        <v>1272</v>
      </c>
      <c r="T182" s="19" t="s">
        <v>1942</v>
      </c>
      <c r="U182" s="19" t="s">
        <v>1945</v>
      </c>
      <c r="V182" s="82" t="s">
        <v>1948</v>
      </c>
      <c r="W182" s="19" t="s">
        <v>1939</v>
      </c>
      <c r="X182" s="19" t="s">
        <v>1954</v>
      </c>
      <c r="Y182" s="82" t="s">
        <v>1957</v>
      </c>
      <c r="Z182" s="19" t="s">
        <v>1951</v>
      </c>
      <c r="AA182" s="19" t="s">
        <v>1936</v>
      </c>
      <c r="AB182" s="19" t="s">
        <v>2856</v>
      </c>
      <c r="AC182" s="19" t="s">
        <v>2859</v>
      </c>
      <c r="AD182" s="82" t="s">
        <v>2862</v>
      </c>
      <c r="AE182" s="19" t="s">
        <v>2853</v>
      </c>
      <c r="AF182" s="19" t="s">
        <v>2868</v>
      </c>
      <c r="AG182" s="82" t="s">
        <v>2871</v>
      </c>
      <c r="AH182" s="19" t="s">
        <v>2865</v>
      </c>
      <c r="AI182" s="19" t="s">
        <v>2850</v>
      </c>
      <c r="AJ182" s="19" t="s">
        <v>3770</v>
      </c>
      <c r="AK182" s="19" t="s">
        <v>3773</v>
      </c>
      <c r="AL182" s="82" t="s">
        <v>3776</v>
      </c>
      <c r="AM182" s="19" t="s">
        <v>3767</v>
      </c>
      <c r="AN182" s="19" t="s">
        <v>3782</v>
      </c>
      <c r="AO182" s="82" t="s">
        <v>3785</v>
      </c>
      <c r="AP182" s="19" t="s">
        <v>3779</v>
      </c>
      <c r="AQ182" s="19" t="s">
        <v>3764</v>
      </c>
      <c r="AR182" s="19" t="s">
        <v>4434</v>
      </c>
      <c r="AS182" s="19" t="s">
        <v>4437</v>
      </c>
      <c r="AT182" s="82" t="s">
        <v>4440</v>
      </c>
      <c r="AU182" s="19" t="s">
        <v>4431</v>
      </c>
      <c r="AV182" s="19" t="s">
        <v>4446</v>
      </c>
      <c r="AW182" s="82" t="s">
        <v>4449</v>
      </c>
      <c r="AX182" s="19" t="s">
        <v>4443</v>
      </c>
      <c r="AY182" s="19" t="s">
        <v>4428</v>
      </c>
    </row>
    <row r="183" spans="1:56" hidden="1">
      <c r="A183" s="51"/>
      <c r="B183" s="57" t="s">
        <v>11647</v>
      </c>
      <c r="C183" s="66">
        <v>6</v>
      </c>
      <c r="D183" s="19" t="s">
        <v>388</v>
      </c>
      <c r="E183" s="19" t="s">
        <v>391</v>
      </c>
      <c r="F183" s="82" t="s">
        <v>394</v>
      </c>
      <c r="G183" s="19" t="s">
        <v>385</v>
      </c>
      <c r="H183" s="19" t="s">
        <v>400</v>
      </c>
      <c r="I183" s="82" t="s">
        <v>403</v>
      </c>
      <c r="J183" s="19" t="s">
        <v>397</v>
      </c>
      <c r="K183" s="19" t="s">
        <v>382</v>
      </c>
      <c r="L183" s="19" t="s">
        <v>1302</v>
      </c>
      <c r="M183" s="19" t="s">
        <v>1305</v>
      </c>
      <c r="N183" s="82" t="s">
        <v>1308</v>
      </c>
      <c r="O183" s="19" t="s">
        <v>1299</v>
      </c>
      <c r="P183" s="19" t="s">
        <v>1314</v>
      </c>
      <c r="Q183" s="82" t="s">
        <v>1317</v>
      </c>
      <c r="R183" s="19" t="s">
        <v>1311</v>
      </c>
      <c r="S183" s="19" t="s">
        <v>1296</v>
      </c>
      <c r="T183" s="19" t="s">
        <v>1966</v>
      </c>
      <c r="U183" s="19" t="s">
        <v>1969</v>
      </c>
      <c r="V183" s="82" t="s">
        <v>1972</v>
      </c>
      <c r="W183" s="19" t="s">
        <v>1963</v>
      </c>
      <c r="X183" s="19" t="s">
        <v>1978</v>
      </c>
      <c r="Y183" s="82" t="s">
        <v>1981</v>
      </c>
      <c r="Z183" s="19" t="s">
        <v>1975</v>
      </c>
      <c r="AA183" s="19" t="s">
        <v>1960</v>
      </c>
      <c r="AB183" s="19" t="s">
        <v>2880</v>
      </c>
      <c r="AC183" s="19" t="s">
        <v>2883</v>
      </c>
      <c r="AD183" s="82" t="s">
        <v>2886</v>
      </c>
      <c r="AE183" s="19" t="s">
        <v>2877</v>
      </c>
      <c r="AF183" s="19" t="s">
        <v>2892</v>
      </c>
      <c r="AG183" s="82" t="s">
        <v>2895</v>
      </c>
      <c r="AH183" s="19" t="s">
        <v>2889</v>
      </c>
      <c r="AI183" s="19" t="s">
        <v>2874</v>
      </c>
      <c r="AJ183" s="19" t="s">
        <v>3794</v>
      </c>
      <c r="AK183" s="19" t="s">
        <v>3797</v>
      </c>
      <c r="AL183" s="82" t="s">
        <v>3800</v>
      </c>
      <c r="AM183" s="19" t="s">
        <v>3791</v>
      </c>
      <c r="AN183" s="19" t="s">
        <v>3806</v>
      </c>
      <c r="AO183" s="82" t="s">
        <v>3809</v>
      </c>
      <c r="AP183" s="19" t="s">
        <v>3803</v>
      </c>
      <c r="AQ183" s="19" t="s">
        <v>3788</v>
      </c>
      <c r="AR183" s="19" t="s">
        <v>4458</v>
      </c>
      <c r="AS183" s="19" t="s">
        <v>4461</v>
      </c>
      <c r="AT183" s="82" t="s">
        <v>4464</v>
      </c>
      <c r="AU183" s="19" t="s">
        <v>4455</v>
      </c>
      <c r="AV183" s="19" t="s">
        <v>4470</v>
      </c>
      <c r="AW183" s="82" t="s">
        <v>4473</v>
      </c>
      <c r="AX183" s="19" t="s">
        <v>4467</v>
      </c>
      <c r="AY183" s="19" t="s">
        <v>4452</v>
      </c>
    </row>
    <row r="184" spans="1:56" s="86" customFormat="1" hidden="1">
      <c r="A184" s="83"/>
      <c r="B184" s="84" t="s">
        <v>11648</v>
      </c>
      <c r="C184" s="85">
        <v>7</v>
      </c>
      <c r="D184" s="82" t="s">
        <v>412</v>
      </c>
      <c r="E184" s="82" t="s">
        <v>415</v>
      </c>
      <c r="F184" s="82"/>
      <c r="G184" s="82" t="s">
        <v>409</v>
      </c>
      <c r="H184" s="82" t="s">
        <v>421</v>
      </c>
      <c r="I184" s="82"/>
      <c r="J184" s="82" t="s">
        <v>418</v>
      </c>
      <c r="K184" s="82" t="s">
        <v>406</v>
      </c>
      <c r="L184" s="82" t="s">
        <v>1326</v>
      </c>
      <c r="M184" s="82" t="s">
        <v>1329</v>
      </c>
      <c r="N184" s="82"/>
      <c r="O184" s="82" t="s">
        <v>1323</v>
      </c>
      <c r="P184" s="82" t="s">
        <v>1335</v>
      </c>
      <c r="Q184" s="82"/>
      <c r="R184" s="82" t="s">
        <v>1332</v>
      </c>
      <c r="S184" s="82" t="s">
        <v>1320</v>
      </c>
      <c r="T184" s="82" t="s">
        <v>1990</v>
      </c>
      <c r="U184" s="82" t="s">
        <v>1993</v>
      </c>
      <c r="V184" s="82"/>
      <c r="W184" s="82" t="s">
        <v>1987</v>
      </c>
      <c r="X184" s="82" t="s">
        <v>1999</v>
      </c>
      <c r="Y184" s="82"/>
      <c r="Z184" s="82" t="s">
        <v>1996</v>
      </c>
      <c r="AA184" s="82" t="s">
        <v>1984</v>
      </c>
      <c r="AB184" s="82" t="s">
        <v>2904</v>
      </c>
      <c r="AC184" s="82" t="s">
        <v>2907</v>
      </c>
      <c r="AD184" s="82"/>
      <c r="AE184" s="82" t="s">
        <v>2901</v>
      </c>
      <c r="AF184" s="82" t="s">
        <v>2913</v>
      </c>
      <c r="AG184" s="82"/>
      <c r="AH184" s="82" t="s">
        <v>2910</v>
      </c>
      <c r="AI184" s="82" t="s">
        <v>2898</v>
      </c>
      <c r="AJ184" s="82" t="s">
        <v>3818</v>
      </c>
      <c r="AK184" s="82" t="s">
        <v>3821</v>
      </c>
      <c r="AL184" s="82"/>
      <c r="AM184" s="82" t="s">
        <v>3815</v>
      </c>
      <c r="AN184" s="82" t="s">
        <v>3827</v>
      </c>
      <c r="AO184" s="82"/>
      <c r="AP184" s="82" t="s">
        <v>3824</v>
      </c>
      <c r="AQ184" s="82" t="s">
        <v>3812</v>
      </c>
      <c r="AR184" s="82" t="s">
        <v>4482</v>
      </c>
      <c r="AS184" s="82" t="s">
        <v>4485</v>
      </c>
      <c r="AT184" s="82"/>
      <c r="AU184" s="82" t="s">
        <v>4479</v>
      </c>
      <c r="AV184" s="82" t="s">
        <v>4491</v>
      </c>
      <c r="AW184" s="82"/>
      <c r="AX184" s="82" t="s">
        <v>4488</v>
      </c>
      <c r="AY184" s="82" t="s">
        <v>4476</v>
      </c>
    </row>
    <row r="185" spans="1:56" s="86" customFormat="1" hidden="1">
      <c r="A185" s="83"/>
      <c r="B185" s="84" t="s">
        <v>11650</v>
      </c>
      <c r="C185" s="85">
        <v>8</v>
      </c>
      <c r="D185" s="82" t="s">
        <v>430</v>
      </c>
      <c r="E185" s="82" t="s">
        <v>433</v>
      </c>
      <c r="F185" s="82"/>
      <c r="G185" s="82" t="s">
        <v>427</v>
      </c>
      <c r="H185" s="82" t="s">
        <v>439</v>
      </c>
      <c r="I185" s="82"/>
      <c r="J185" s="82" t="s">
        <v>436</v>
      </c>
      <c r="K185" s="82" t="s">
        <v>424</v>
      </c>
      <c r="L185" s="82" t="s">
        <v>1344</v>
      </c>
      <c r="M185" s="82" t="s">
        <v>1347</v>
      </c>
      <c r="N185" s="82"/>
      <c r="O185" s="82" t="s">
        <v>1341</v>
      </c>
      <c r="P185" s="82" t="s">
        <v>1353</v>
      </c>
      <c r="Q185" s="82"/>
      <c r="R185" s="82" t="s">
        <v>1350</v>
      </c>
      <c r="S185" s="82" t="s">
        <v>1338</v>
      </c>
      <c r="T185" s="82" t="s">
        <v>2008</v>
      </c>
      <c r="U185" s="82" t="s">
        <v>2011</v>
      </c>
      <c r="V185" s="82"/>
      <c r="W185" s="82" t="s">
        <v>2005</v>
      </c>
      <c r="X185" s="82" t="s">
        <v>2267</v>
      </c>
      <c r="Y185" s="82"/>
      <c r="Z185" s="82" t="s">
        <v>2264</v>
      </c>
      <c r="AA185" s="82" t="s">
        <v>2002</v>
      </c>
      <c r="AB185" s="82" t="s">
        <v>2922</v>
      </c>
      <c r="AC185" s="82" t="s">
        <v>2925</v>
      </c>
      <c r="AD185" s="82"/>
      <c r="AE185" s="82" t="s">
        <v>2919</v>
      </c>
      <c r="AF185" s="82" t="s">
        <v>2931</v>
      </c>
      <c r="AG185" s="82"/>
      <c r="AH185" s="82" t="s">
        <v>2928</v>
      </c>
      <c r="AI185" s="82" t="s">
        <v>2916</v>
      </c>
      <c r="AJ185" s="82" t="s">
        <v>3836</v>
      </c>
      <c r="AK185" s="82" t="s">
        <v>3839</v>
      </c>
      <c r="AL185" s="82"/>
      <c r="AM185" s="82" t="s">
        <v>3833</v>
      </c>
      <c r="AN185" s="82" t="s">
        <v>3845</v>
      </c>
      <c r="AO185" s="82"/>
      <c r="AP185" s="82" t="s">
        <v>3842</v>
      </c>
      <c r="AQ185" s="82" t="s">
        <v>3830</v>
      </c>
      <c r="AR185" s="82" t="s">
        <v>4500</v>
      </c>
      <c r="AS185" s="82" t="s">
        <v>4503</v>
      </c>
      <c r="AT185" s="82"/>
      <c r="AU185" s="82" t="s">
        <v>4497</v>
      </c>
      <c r="AV185" s="82" t="s">
        <v>4509</v>
      </c>
      <c r="AW185" s="82"/>
      <c r="AX185" s="82" t="s">
        <v>4506</v>
      </c>
      <c r="AY185" s="82" t="s">
        <v>4494</v>
      </c>
    </row>
    <row r="186" spans="1:56" hidden="1">
      <c r="A186" s="51"/>
      <c r="B186" s="53" t="s">
        <v>11651</v>
      </c>
      <c r="C186" s="66">
        <v>9</v>
      </c>
      <c r="D186" s="19" t="s">
        <v>448</v>
      </c>
      <c r="E186" s="19" t="s">
        <v>451</v>
      </c>
      <c r="F186" s="82" t="s">
        <v>454</v>
      </c>
      <c r="G186" s="19" t="s">
        <v>445</v>
      </c>
      <c r="H186" s="19" t="s">
        <v>460</v>
      </c>
      <c r="I186" s="82" t="s">
        <v>463</v>
      </c>
      <c r="J186" s="19" t="s">
        <v>457</v>
      </c>
      <c r="K186" s="19" t="s">
        <v>442</v>
      </c>
      <c r="L186" s="19" t="s">
        <v>1362</v>
      </c>
      <c r="M186" s="19" t="s">
        <v>1365</v>
      </c>
      <c r="N186" s="82" t="s">
        <v>1368</v>
      </c>
      <c r="O186" s="19" t="s">
        <v>1359</v>
      </c>
      <c r="P186" s="19" t="s">
        <v>1374</v>
      </c>
      <c r="Q186" s="82" t="s">
        <v>1377</v>
      </c>
      <c r="R186" s="19" t="s">
        <v>1371</v>
      </c>
      <c r="S186" s="19" t="s">
        <v>1356</v>
      </c>
      <c r="T186" s="19" t="s">
        <v>2276</v>
      </c>
      <c r="U186" s="19" t="s">
        <v>2279</v>
      </c>
      <c r="V186" s="82" t="s">
        <v>2282</v>
      </c>
      <c r="W186" s="19" t="s">
        <v>2273</v>
      </c>
      <c r="X186" s="19" t="s">
        <v>2288</v>
      </c>
      <c r="Y186" s="82" t="s">
        <v>2291</v>
      </c>
      <c r="Z186" s="19" t="s">
        <v>2285</v>
      </c>
      <c r="AA186" s="19" t="s">
        <v>2270</v>
      </c>
      <c r="AB186" s="19" t="s">
        <v>2940</v>
      </c>
      <c r="AC186" s="19" t="s">
        <v>2943</v>
      </c>
      <c r="AD186" s="82" t="s">
        <v>2946</v>
      </c>
      <c r="AE186" s="19" t="s">
        <v>2937</v>
      </c>
      <c r="AF186" s="19" t="s">
        <v>2952</v>
      </c>
      <c r="AG186" s="82" t="s">
        <v>2955</v>
      </c>
      <c r="AH186" s="19" t="s">
        <v>2949</v>
      </c>
      <c r="AI186" s="19" t="s">
        <v>2934</v>
      </c>
      <c r="AJ186" s="19" t="s">
        <v>3854</v>
      </c>
      <c r="AK186" s="19" t="s">
        <v>3857</v>
      </c>
      <c r="AL186" s="82" t="s">
        <v>3860</v>
      </c>
      <c r="AM186" s="19" t="s">
        <v>3851</v>
      </c>
      <c r="AN186" s="19" t="s">
        <v>3866</v>
      </c>
      <c r="AO186" s="82" t="s">
        <v>3869</v>
      </c>
      <c r="AP186" s="19" t="s">
        <v>3863</v>
      </c>
      <c r="AQ186" s="19" t="s">
        <v>3848</v>
      </c>
      <c r="AR186" s="19" t="s">
        <v>4768</v>
      </c>
      <c r="AS186" s="19" t="s">
        <v>4771</v>
      </c>
      <c r="AT186" s="82" t="s">
        <v>4774</v>
      </c>
      <c r="AU186" s="19" t="s">
        <v>4765</v>
      </c>
      <c r="AV186" s="19" t="s">
        <v>4780</v>
      </c>
      <c r="AW186" s="82" t="s">
        <v>4783</v>
      </c>
      <c r="AX186" s="19" t="s">
        <v>4777</v>
      </c>
      <c r="AY186" s="19" t="s">
        <v>4762</v>
      </c>
    </row>
    <row r="187" spans="1:56" hidden="1">
      <c r="A187" s="51"/>
      <c r="B187" s="57" t="s">
        <v>11652</v>
      </c>
      <c r="C187" s="66">
        <v>10</v>
      </c>
      <c r="D187" s="19" t="s">
        <v>472</v>
      </c>
      <c r="E187" s="19" t="s">
        <v>475</v>
      </c>
      <c r="F187" s="82" t="s">
        <v>478</v>
      </c>
      <c r="G187" s="19" t="s">
        <v>469</v>
      </c>
      <c r="H187" s="19" t="s">
        <v>484</v>
      </c>
      <c r="I187" s="82" t="s">
        <v>487</v>
      </c>
      <c r="J187" s="19" t="s">
        <v>481</v>
      </c>
      <c r="K187" s="19" t="s">
        <v>466</v>
      </c>
      <c r="L187" s="19" t="s">
        <v>1386</v>
      </c>
      <c r="M187" s="19" t="s">
        <v>1389</v>
      </c>
      <c r="N187" s="82" t="s">
        <v>1392</v>
      </c>
      <c r="O187" s="19" t="s">
        <v>1383</v>
      </c>
      <c r="P187" s="19" t="s">
        <v>1398</v>
      </c>
      <c r="Q187" s="82" t="s">
        <v>1401</v>
      </c>
      <c r="R187" s="19" t="s">
        <v>1395</v>
      </c>
      <c r="S187" s="19" t="s">
        <v>1380</v>
      </c>
      <c r="T187" s="19" t="s">
        <v>2300</v>
      </c>
      <c r="U187" s="19" t="s">
        <v>2303</v>
      </c>
      <c r="V187" s="82" t="s">
        <v>2306</v>
      </c>
      <c r="W187" s="19" t="s">
        <v>2297</v>
      </c>
      <c r="X187" s="19" t="s">
        <v>2312</v>
      </c>
      <c r="Y187" s="82" t="s">
        <v>2315</v>
      </c>
      <c r="Z187" s="19" t="s">
        <v>2309</v>
      </c>
      <c r="AA187" s="19" t="s">
        <v>2294</v>
      </c>
      <c r="AB187" s="19" t="s">
        <v>2964</v>
      </c>
      <c r="AC187" s="19" t="s">
        <v>2967</v>
      </c>
      <c r="AD187" s="82" t="s">
        <v>2970</v>
      </c>
      <c r="AE187" s="19" t="s">
        <v>2961</v>
      </c>
      <c r="AF187" s="19" t="s">
        <v>2976</v>
      </c>
      <c r="AG187" s="82" t="s">
        <v>2979</v>
      </c>
      <c r="AH187" s="19" t="s">
        <v>2973</v>
      </c>
      <c r="AI187" s="19" t="s">
        <v>2958</v>
      </c>
      <c r="AJ187" s="19" t="s">
        <v>3878</v>
      </c>
      <c r="AK187" s="19" t="s">
        <v>3881</v>
      </c>
      <c r="AL187" s="82" t="s">
        <v>3884</v>
      </c>
      <c r="AM187" s="19" t="s">
        <v>3875</v>
      </c>
      <c r="AN187" s="19" t="s">
        <v>3890</v>
      </c>
      <c r="AO187" s="82" t="s">
        <v>3893</v>
      </c>
      <c r="AP187" s="19" t="s">
        <v>3887</v>
      </c>
      <c r="AQ187" s="19" t="s">
        <v>3872</v>
      </c>
      <c r="AR187" s="19" t="s">
        <v>4792</v>
      </c>
      <c r="AS187" s="19" t="s">
        <v>4795</v>
      </c>
      <c r="AT187" s="82" t="s">
        <v>4798</v>
      </c>
      <c r="AU187" s="19" t="s">
        <v>4789</v>
      </c>
      <c r="AV187" s="19" t="s">
        <v>4804</v>
      </c>
      <c r="AW187" s="82" t="s">
        <v>4807</v>
      </c>
      <c r="AX187" s="19" t="s">
        <v>4801</v>
      </c>
      <c r="AY187" s="19" t="s">
        <v>4786</v>
      </c>
    </row>
    <row r="188" spans="1:56" s="86" customFormat="1" hidden="1">
      <c r="A188" s="83"/>
      <c r="B188" s="84" t="s">
        <v>11653</v>
      </c>
      <c r="C188" s="85">
        <v>11</v>
      </c>
      <c r="D188" s="82" t="s">
        <v>496</v>
      </c>
      <c r="E188" s="82" t="s">
        <v>499</v>
      </c>
      <c r="F188" s="82"/>
      <c r="G188" s="82" t="s">
        <v>493</v>
      </c>
      <c r="H188" s="82" t="s">
        <v>505</v>
      </c>
      <c r="I188" s="82"/>
      <c r="J188" s="82" t="s">
        <v>502</v>
      </c>
      <c r="K188" s="82" t="s">
        <v>490</v>
      </c>
      <c r="L188" s="82" t="s">
        <v>1410</v>
      </c>
      <c r="M188" s="82" t="s">
        <v>1413</v>
      </c>
      <c r="N188" s="82"/>
      <c r="O188" s="82" t="s">
        <v>1407</v>
      </c>
      <c r="P188" s="82" t="s">
        <v>1419</v>
      </c>
      <c r="Q188" s="82"/>
      <c r="R188" s="82" t="s">
        <v>1416</v>
      </c>
      <c r="S188" s="82" t="s">
        <v>1404</v>
      </c>
      <c r="T188" s="82" t="s">
        <v>2324</v>
      </c>
      <c r="U188" s="82" t="s">
        <v>2327</v>
      </c>
      <c r="V188" s="82"/>
      <c r="W188" s="82" t="s">
        <v>2321</v>
      </c>
      <c r="X188" s="82" t="s">
        <v>2333</v>
      </c>
      <c r="Y188" s="82"/>
      <c r="Z188" s="82" t="s">
        <v>2330</v>
      </c>
      <c r="AA188" s="82" t="s">
        <v>2318</v>
      </c>
      <c r="AB188" s="82" t="s">
        <v>2988</v>
      </c>
      <c r="AC188" s="82" t="s">
        <v>2991</v>
      </c>
      <c r="AD188" s="82"/>
      <c r="AE188" s="82" t="s">
        <v>2985</v>
      </c>
      <c r="AF188" s="82" t="s">
        <v>2997</v>
      </c>
      <c r="AG188" s="82"/>
      <c r="AH188" s="82" t="s">
        <v>2994</v>
      </c>
      <c r="AI188" s="82" t="s">
        <v>2982</v>
      </c>
      <c r="AJ188" s="82" t="s">
        <v>3902</v>
      </c>
      <c r="AK188" s="82" t="s">
        <v>3905</v>
      </c>
      <c r="AL188" s="82"/>
      <c r="AM188" s="82" t="s">
        <v>3899</v>
      </c>
      <c r="AN188" s="82" t="s">
        <v>3911</v>
      </c>
      <c r="AO188" s="82"/>
      <c r="AP188" s="82" t="s">
        <v>3908</v>
      </c>
      <c r="AQ188" s="82" t="s">
        <v>3896</v>
      </c>
      <c r="AR188" s="82" t="s">
        <v>4816</v>
      </c>
      <c r="AS188" s="82" t="s">
        <v>4819</v>
      </c>
      <c r="AT188" s="82"/>
      <c r="AU188" s="82" t="s">
        <v>4813</v>
      </c>
      <c r="AV188" s="82" t="s">
        <v>4825</v>
      </c>
      <c r="AW188" s="82"/>
      <c r="AX188" s="82" t="s">
        <v>4822</v>
      </c>
      <c r="AY188" s="82" t="s">
        <v>4810</v>
      </c>
    </row>
    <row r="189" spans="1:56" hidden="1">
      <c r="A189" s="55" t="s">
        <v>11654</v>
      </c>
      <c r="B189" s="58"/>
      <c r="C189" s="66">
        <v>12</v>
      </c>
      <c r="D189" s="19"/>
      <c r="E189" s="19"/>
      <c r="F189" s="82"/>
      <c r="G189" s="19"/>
      <c r="H189" s="19"/>
      <c r="I189" s="82"/>
      <c r="J189" s="19"/>
      <c r="K189" s="19"/>
      <c r="L189" s="19"/>
      <c r="M189" s="19"/>
      <c r="N189" s="82"/>
      <c r="O189" s="19"/>
      <c r="P189" s="19"/>
      <c r="Q189" s="82"/>
      <c r="R189" s="19"/>
      <c r="S189" s="19"/>
      <c r="T189" s="19"/>
      <c r="U189" s="19"/>
      <c r="V189" s="82"/>
      <c r="W189" s="19"/>
      <c r="X189" s="19"/>
      <c r="Y189" s="82"/>
      <c r="Z189" s="19"/>
      <c r="AA189" s="19"/>
      <c r="AB189" s="19"/>
      <c r="AC189" s="19"/>
      <c r="AD189" s="82"/>
      <c r="AE189" s="19"/>
      <c r="AF189" s="19"/>
      <c r="AG189" s="82"/>
      <c r="AH189" s="19"/>
      <c r="AI189" s="19"/>
      <c r="AJ189" s="19"/>
      <c r="AK189" s="19"/>
      <c r="AL189" s="82"/>
      <c r="AM189" s="19"/>
      <c r="AN189" s="19"/>
      <c r="AO189" s="82"/>
      <c r="AP189" s="19"/>
      <c r="AQ189" s="19"/>
      <c r="AR189" s="19"/>
      <c r="AS189" s="19"/>
      <c r="AT189" s="82"/>
      <c r="AU189" s="19"/>
      <c r="AV189" s="19"/>
      <c r="AW189" s="82"/>
      <c r="AX189" s="19"/>
      <c r="AY189" s="19"/>
    </row>
    <row r="190" spans="1:56" hidden="1">
      <c r="A190" s="51"/>
      <c r="B190" s="53" t="s">
        <v>11655</v>
      </c>
      <c r="C190" s="66">
        <v>13</v>
      </c>
      <c r="D190" s="19" t="s">
        <v>764</v>
      </c>
      <c r="E190" s="19" t="s">
        <v>767</v>
      </c>
      <c r="F190" s="82" t="s">
        <v>770</v>
      </c>
      <c r="G190" s="19" t="s">
        <v>511</v>
      </c>
      <c r="H190" s="19" t="s">
        <v>776</v>
      </c>
      <c r="I190" s="82" t="s">
        <v>779</v>
      </c>
      <c r="J190" s="19" t="s">
        <v>773</v>
      </c>
      <c r="K190" s="19" t="s">
        <v>508</v>
      </c>
      <c r="L190" s="19" t="s">
        <v>1428</v>
      </c>
      <c r="M190" s="19" t="s">
        <v>1431</v>
      </c>
      <c r="N190" s="82" t="s">
        <v>1434</v>
      </c>
      <c r="O190" s="19" t="s">
        <v>1425</v>
      </c>
      <c r="P190" s="19" t="s">
        <v>1440</v>
      </c>
      <c r="Q190" s="82" t="s">
        <v>1443</v>
      </c>
      <c r="R190" s="19" t="s">
        <v>1437</v>
      </c>
      <c r="S190" s="19" t="s">
        <v>1422</v>
      </c>
      <c r="T190" s="19" t="s">
        <v>2342</v>
      </c>
      <c r="U190" s="19" t="s">
        <v>2345</v>
      </c>
      <c r="V190" s="82" t="s">
        <v>2348</v>
      </c>
      <c r="W190" s="19" t="s">
        <v>2339</v>
      </c>
      <c r="X190" s="19" t="s">
        <v>2354</v>
      </c>
      <c r="Y190" s="82" t="s">
        <v>2357</v>
      </c>
      <c r="Z190" s="19" t="s">
        <v>2351</v>
      </c>
      <c r="AA190" s="19" t="s">
        <v>2336</v>
      </c>
      <c r="AB190" s="19" t="s">
        <v>3006</v>
      </c>
      <c r="AC190" s="19" t="s">
        <v>3009</v>
      </c>
      <c r="AD190" s="82" t="s">
        <v>3262</v>
      </c>
      <c r="AE190" s="19" t="s">
        <v>3003</v>
      </c>
      <c r="AF190" s="19" t="s">
        <v>3268</v>
      </c>
      <c r="AG190" s="82" t="s">
        <v>3271</v>
      </c>
      <c r="AH190" s="19" t="s">
        <v>3265</v>
      </c>
      <c r="AI190" s="19" t="s">
        <v>3000</v>
      </c>
      <c r="AJ190" s="19" t="s">
        <v>3920</v>
      </c>
      <c r="AK190" s="19" t="s">
        <v>3923</v>
      </c>
      <c r="AL190" s="82" t="s">
        <v>3926</v>
      </c>
      <c r="AM190" s="19" t="s">
        <v>3917</v>
      </c>
      <c r="AN190" s="19" t="s">
        <v>3932</v>
      </c>
      <c r="AO190" s="82" t="s">
        <v>3935</v>
      </c>
      <c r="AP190" s="19" t="s">
        <v>3929</v>
      </c>
      <c r="AQ190" s="19" t="s">
        <v>3914</v>
      </c>
      <c r="AR190" s="19" t="s">
        <v>4834</v>
      </c>
      <c r="AS190" s="19" t="s">
        <v>4837</v>
      </c>
      <c r="AT190" s="82" t="s">
        <v>4840</v>
      </c>
      <c r="AU190" s="19" t="s">
        <v>4831</v>
      </c>
      <c r="AV190" s="19" t="s">
        <v>4846</v>
      </c>
      <c r="AW190" s="82" t="s">
        <v>4849</v>
      </c>
      <c r="AX190" s="19" t="s">
        <v>4843</v>
      </c>
      <c r="AY190" s="19" t="s">
        <v>4828</v>
      </c>
    </row>
    <row r="191" spans="1:56" hidden="1">
      <c r="A191" s="51"/>
      <c r="B191" s="57" t="s">
        <v>11656</v>
      </c>
      <c r="C191" s="66">
        <v>14</v>
      </c>
      <c r="D191" s="19" t="s">
        <v>788</v>
      </c>
      <c r="E191" s="19" t="s">
        <v>791</v>
      </c>
      <c r="F191" s="82" t="s">
        <v>794</v>
      </c>
      <c r="G191" s="19" t="s">
        <v>785</v>
      </c>
      <c r="H191" s="19" t="s">
        <v>800</v>
      </c>
      <c r="I191" s="82" t="s">
        <v>803</v>
      </c>
      <c r="J191" s="19" t="s">
        <v>797</v>
      </c>
      <c r="K191" s="19" t="s">
        <v>782</v>
      </c>
      <c r="L191" s="19" t="s">
        <v>1452</v>
      </c>
      <c r="M191" s="19" t="s">
        <v>1455</v>
      </c>
      <c r="N191" s="82" t="s">
        <v>1458</v>
      </c>
      <c r="O191" s="19" t="s">
        <v>1449</v>
      </c>
      <c r="P191" s="19" t="s">
        <v>1464</v>
      </c>
      <c r="Q191" s="82" t="s">
        <v>1467</v>
      </c>
      <c r="R191" s="19" t="s">
        <v>1461</v>
      </c>
      <c r="S191" s="19" t="s">
        <v>1446</v>
      </c>
      <c r="T191" s="19" t="s">
        <v>2366</v>
      </c>
      <c r="U191" s="19" t="s">
        <v>2369</v>
      </c>
      <c r="V191" s="82" t="s">
        <v>2372</v>
      </c>
      <c r="W191" s="19" t="s">
        <v>2363</v>
      </c>
      <c r="X191" s="19" t="s">
        <v>2378</v>
      </c>
      <c r="Y191" s="82" t="s">
        <v>2381</v>
      </c>
      <c r="Z191" s="19" t="s">
        <v>2375</v>
      </c>
      <c r="AA191" s="19" t="s">
        <v>2360</v>
      </c>
      <c r="AB191" s="19" t="s">
        <v>3280</v>
      </c>
      <c r="AC191" s="19" t="s">
        <v>3283</v>
      </c>
      <c r="AD191" s="82" t="s">
        <v>3286</v>
      </c>
      <c r="AE191" s="19" t="s">
        <v>3277</v>
      </c>
      <c r="AF191" s="19" t="s">
        <v>3292</v>
      </c>
      <c r="AG191" s="82" t="s">
        <v>3295</v>
      </c>
      <c r="AH191" s="19" t="s">
        <v>3289</v>
      </c>
      <c r="AI191" s="19" t="s">
        <v>3274</v>
      </c>
      <c r="AJ191" s="19" t="s">
        <v>3944</v>
      </c>
      <c r="AK191" s="19" t="s">
        <v>3947</v>
      </c>
      <c r="AL191" s="82" t="s">
        <v>3950</v>
      </c>
      <c r="AM191" s="19" t="s">
        <v>3941</v>
      </c>
      <c r="AN191" s="19" t="s">
        <v>3956</v>
      </c>
      <c r="AO191" s="82" t="s">
        <v>3959</v>
      </c>
      <c r="AP191" s="19" t="s">
        <v>3953</v>
      </c>
      <c r="AQ191" s="19" t="s">
        <v>3938</v>
      </c>
      <c r="AR191" s="19" t="s">
        <v>4858</v>
      </c>
      <c r="AS191" s="19" t="s">
        <v>4861</v>
      </c>
      <c r="AT191" s="82" t="s">
        <v>4864</v>
      </c>
      <c r="AU191" s="19" t="s">
        <v>4855</v>
      </c>
      <c r="AV191" s="19" t="s">
        <v>4870</v>
      </c>
      <c r="AW191" s="82" t="s">
        <v>4873</v>
      </c>
      <c r="AX191" s="19" t="s">
        <v>4867</v>
      </c>
      <c r="AY191" s="19" t="s">
        <v>4852</v>
      </c>
    </row>
    <row r="192" spans="1:56" hidden="1">
      <c r="A192" s="51"/>
      <c r="B192" s="57" t="s">
        <v>11657</v>
      </c>
      <c r="C192" s="66">
        <v>15</v>
      </c>
      <c r="D192" s="19" t="s">
        <v>812</v>
      </c>
      <c r="E192" s="19" t="s">
        <v>815</v>
      </c>
      <c r="F192" s="82" t="s">
        <v>818</v>
      </c>
      <c r="G192" s="19" t="s">
        <v>809</v>
      </c>
      <c r="H192" s="19" t="s">
        <v>824</v>
      </c>
      <c r="I192" s="82" t="s">
        <v>827</v>
      </c>
      <c r="J192" s="19" t="s">
        <v>821</v>
      </c>
      <c r="K192" s="19" t="s">
        <v>806</v>
      </c>
      <c r="L192" s="19" t="s">
        <v>1476</v>
      </c>
      <c r="M192" s="19" t="s">
        <v>1479</v>
      </c>
      <c r="N192" s="82" t="s">
        <v>1482</v>
      </c>
      <c r="O192" s="19" t="s">
        <v>1473</v>
      </c>
      <c r="P192" s="19" t="s">
        <v>1488</v>
      </c>
      <c r="Q192" s="82" t="s">
        <v>1491</v>
      </c>
      <c r="R192" s="19" t="s">
        <v>1485</v>
      </c>
      <c r="S192" s="19" t="s">
        <v>1470</v>
      </c>
      <c r="T192" s="19" t="s">
        <v>2390</v>
      </c>
      <c r="U192" s="19" t="s">
        <v>2393</v>
      </c>
      <c r="V192" s="82" t="s">
        <v>2396</v>
      </c>
      <c r="W192" s="19" t="s">
        <v>2387</v>
      </c>
      <c r="X192" s="19" t="s">
        <v>2402</v>
      </c>
      <c r="Y192" s="82" t="s">
        <v>2405</v>
      </c>
      <c r="Z192" s="19" t="s">
        <v>2399</v>
      </c>
      <c r="AA192" s="19" t="s">
        <v>2384</v>
      </c>
      <c r="AB192" s="19" t="s">
        <v>3304</v>
      </c>
      <c r="AC192" s="19" t="s">
        <v>3307</v>
      </c>
      <c r="AD192" s="82" t="s">
        <v>3310</v>
      </c>
      <c r="AE192" s="19" t="s">
        <v>3301</v>
      </c>
      <c r="AF192" s="19" t="s">
        <v>3316</v>
      </c>
      <c r="AG192" s="82" t="s">
        <v>3319</v>
      </c>
      <c r="AH192" s="19" t="s">
        <v>3313</v>
      </c>
      <c r="AI192" s="19" t="s">
        <v>3298</v>
      </c>
      <c r="AJ192" s="19" t="s">
        <v>3968</v>
      </c>
      <c r="AK192" s="19" t="s">
        <v>3971</v>
      </c>
      <c r="AL192" s="82" t="s">
        <v>3974</v>
      </c>
      <c r="AM192" s="19" t="s">
        <v>3965</v>
      </c>
      <c r="AN192" s="19" t="s">
        <v>3980</v>
      </c>
      <c r="AO192" s="82" t="s">
        <v>3983</v>
      </c>
      <c r="AP192" s="19" t="s">
        <v>3977</v>
      </c>
      <c r="AQ192" s="19" t="s">
        <v>3962</v>
      </c>
      <c r="AR192" s="19" t="s">
        <v>4882</v>
      </c>
      <c r="AS192" s="19" t="s">
        <v>4885</v>
      </c>
      <c r="AT192" s="82" t="s">
        <v>4888</v>
      </c>
      <c r="AU192" s="19" t="s">
        <v>4879</v>
      </c>
      <c r="AV192" s="19" t="s">
        <v>4894</v>
      </c>
      <c r="AW192" s="82" t="s">
        <v>4897</v>
      </c>
      <c r="AX192" s="19" t="s">
        <v>4891</v>
      </c>
      <c r="AY192" s="19" t="s">
        <v>4876</v>
      </c>
    </row>
    <row r="193" spans="1:51" hidden="1">
      <c r="A193" s="51"/>
      <c r="B193" s="57" t="s">
        <v>11658</v>
      </c>
      <c r="C193" s="66">
        <v>16</v>
      </c>
      <c r="D193" s="19" t="s">
        <v>836</v>
      </c>
      <c r="E193" s="19" t="s">
        <v>839</v>
      </c>
      <c r="F193" s="82" t="s">
        <v>842</v>
      </c>
      <c r="G193" s="19" t="s">
        <v>833</v>
      </c>
      <c r="H193" s="19" t="s">
        <v>848</v>
      </c>
      <c r="I193" s="82" t="s">
        <v>851</v>
      </c>
      <c r="J193" s="19" t="s">
        <v>845</v>
      </c>
      <c r="K193" s="19" t="s">
        <v>830</v>
      </c>
      <c r="L193" s="19" t="s">
        <v>1500</v>
      </c>
      <c r="M193" s="19" t="s">
        <v>1503</v>
      </c>
      <c r="N193" s="82" t="s">
        <v>1506</v>
      </c>
      <c r="O193" s="19" t="s">
        <v>1497</v>
      </c>
      <c r="P193" s="19" t="s">
        <v>1762</v>
      </c>
      <c r="Q193" s="82" t="s">
        <v>1765</v>
      </c>
      <c r="R193" s="19" t="s">
        <v>1509</v>
      </c>
      <c r="S193" s="19" t="s">
        <v>1494</v>
      </c>
      <c r="T193" s="19" t="s">
        <v>2414</v>
      </c>
      <c r="U193" s="19" t="s">
        <v>2417</v>
      </c>
      <c r="V193" s="82" t="s">
        <v>2420</v>
      </c>
      <c r="W193" s="19" t="s">
        <v>2411</v>
      </c>
      <c r="X193" s="19" t="s">
        <v>2426</v>
      </c>
      <c r="Y193" s="82" t="s">
        <v>2429</v>
      </c>
      <c r="Z193" s="19" t="s">
        <v>2423</v>
      </c>
      <c r="AA193" s="19" t="s">
        <v>2408</v>
      </c>
      <c r="AB193" s="19" t="s">
        <v>3328</v>
      </c>
      <c r="AC193" s="19" t="s">
        <v>3331</v>
      </c>
      <c r="AD193" s="82" t="s">
        <v>3334</v>
      </c>
      <c r="AE193" s="19" t="s">
        <v>3325</v>
      </c>
      <c r="AF193" s="19" t="s">
        <v>3340</v>
      </c>
      <c r="AG193" s="82" t="s">
        <v>3343</v>
      </c>
      <c r="AH193" s="19" t="s">
        <v>3337</v>
      </c>
      <c r="AI193" s="19" t="s">
        <v>3322</v>
      </c>
      <c r="AJ193" s="19" t="s">
        <v>3992</v>
      </c>
      <c r="AK193" s="19" t="s">
        <v>3995</v>
      </c>
      <c r="AL193" s="82" t="s">
        <v>3998</v>
      </c>
      <c r="AM193" s="19" t="s">
        <v>3989</v>
      </c>
      <c r="AN193" s="19" t="s">
        <v>4004</v>
      </c>
      <c r="AO193" s="82" t="s">
        <v>4007</v>
      </c>
      <c r="AP193" s="19" t="s">
        <v>4001</v>
      </c>
      <c r="AQ193" s="19" t="s">
        <v>3986</v>
      </c>
      <c r="AR193" s="19" t="s">
        <v>4906</v>
      </c>
      <c r="AS193" s="19" t="s">
        <v>4909</v>
      </c>
      <c r="AT193" s="82" t="s">
        <v>4912</v>
      </c>
      <c r="AU193" s="19" t="s">
        <v>4903</v>
      </c>
      <c r="AV193" s="19" t="s">
        <v>4918</v>
      </c>
      <c r="AW193" s="82" t="s">
        <v>4921</v>
      </c>
      <c r="AX193" s="19" t="s">
        <v>4915</v>
      </c>
      <c r="AY193" s="19" t="s">
        <v>4900</v>
      </c>
    </row>
    <row r="194" spans="1:51" hidden="1">
      <c r="A194" s="51"/>
      <c r="B194" s="57" t="s">
        <v>11659</v>
      </c>
      <c r="C194" s="66">
        <v>17</v>
      </c>
      <c r="D194" s="19" t="s">
        <v>860</v>
      </c>
      <c r="E194" s="19" t="s">
        <v>863</v>
      </c>
      <c r="F194" s="82" t="s">
        <v>866</v>
      </c>
      <c r="G194" s="19" t="s">
        <v>857</v>
      </c>
      <c r="H194" s="19" t="s">
        <v>872</v>
      </c>
      <c r="I194" s="82" t="s">
        <v>875</v>
      </c>
      <c r="J194" s="19" t="s">
        <v>869</v>
      </c>
      <c r="K194" s="19" t="s">
        <v>854</v>
      </c>
      <c r="L194" s="19" t="s">
        <v>1774</v>
      </c>
      <c r="M194" s="19" t="s">
        <v>1777</v>
      </c>
      <c r="N194" s="82" t="s">
        <v>1780</v>
      </c>
      <c r="O194" s="19" t="s">
        <v>1771</v>
      </c>
      <c r="P194" s="19" t="s">
        <v>1786</v>
      </c>
      <c r="Q194" s="82" t="s">
        <v>1789</v>
      </c>
      <c r="R194" s="19" t="s">
        <v>1783</v>
      </c>
      <c r="S194" s="19" t="s">
        <v>1768</v>
      </c>
      <c r="T194" s="19" t="s">
        <v>2438</v>
      </c>
      <c r="U194" s="19" t="s">
        <v>2441</v>
      </c>
      <c r="V194" s="82" t="s">
        <v>2444</v>
      </c>
      <c r="W194" s="19" t="s">
        <v>2435</v>
      </c>
      <c r="X194" s="19" t="s">
        <v>2450</v>
      </c>
      <c r="Y194" s="82" t="s">
        <v>2453</v>
      </c>
      <c r="Z194" s="19" t="s">
        <v>2447</v>
      </c>
      <c r="AA194" s="19" t="s">
        <v>2432</v>
      </c>
      <c r="AB194" s="19" t="s">
        <v>3352</v>
      </c>
      <c r="AC194" s="19" t="s">
        <v>3355</v>
      </c>
      <c r="AD194" s="82" t="s">
        <v>3358</v>
      </c>
      <c r="AE194" s="19" t="s">
        <v>3349</v>
      </c>
      <c r="AF194" s="19" t="s">
        <v>3364</v>
      </c>
      <c r="AG194" s="82" t="s">
        <v>3367</v>
      </c>
      <c r="AH194" s="19" t="s">
        <v>3361</v>
      </c>
      <c r="AI194" s="19" t="s">
        <v>3346</v>
      </c>
      <c r="AJ194" s="19" t="s">
        <v>4266</v>
      </c>
      <c r="AK194" s="19" t="s">
        <v>4269</v>
      </c>
      <c r="AL194" s="82" t="s">
        <v>4272</v>
      </c>
      <c r="AM194" s="19" t="s">
        <v>4263</v>
      </c>
      <c r="AN194" s="19" t="s">
        <v>4278</v>
      </c>
      <c r="AO194" s="82" t="s">
        <v>4281</v>
      </c>
      <c r="AP194" s="19" t="s">
        <v>4275</v>
      </c>
      <c r="AQ194" s="19" t="s">
        <v>4010</v>
      </c>
      <c r="AR194" s="19" t="s">
        <v>4930</v>
      </c>
      <c r="AS194" s="19" t="s">
        <v>4933</v>
      </c>
      <c r="AT194" s="82" t="s">
        <v>4936</v>
      </c>
      <c r="AU194" s="19" t="s">
        <v>4927</v>
      </c>
      <c r="AV194" s="19" t="s">
        <v>4942</v>
      </c>
      <c r="AW194" s="82" t="s">
        <v>4945</v>
      </c>
      <c r="AX194" s="19" t="s">
        <v>4939</v>
      </c>
      <c r="AY194" s="19" t="s">
        <v>4924</v>
      </c>
    </row>
    <row r="195" spans="1:51" hidden="1">
      <c r="A195" s="51"/>
      <c r="B195" s="53" t="s">
        <v>11660</v>
      </c>
      <c r="C195" s="66">
        <v>18</v>
      </c>
      <c r="D195" s="19" t="s">
        <v>884</v>
      </c>
      <c r="E195" s="19" t="s">
        <v>887</v>
      </c>
      <c r="F195" s="82" t="s">
        <v>890</v>
      </c>
      <c r="G195" s="19" t="s">
        <v>881</v>
      </c>
      <c r="H195" s="19" t="s">
        <v>896</v>
      </c>
      <c r="I195" s="82" t="s">
        <v>899</v>
      </c>
      <c r="J195" s="19" t="s">
        <v>893</v>
      </c>
      <c r="K195" s="19" t="s">
        <v>878</v>
      </c>
      <c r="L195" s="19" t="s">
        <v>1798</v>
      </c>
      <c r="M195" s="19" t="s">
        <v>1801</v>
      </c>
      <c r="N195" s="82" t="s">
        <v>1804</v>
      </c>
      <c r="O195" s="19" t="s">
        <v>1795</v>
      </c>
      <c r="P195" s="19" t="s">
        <v>1810</v>
      </c>
      <c r="Q195" s="82" t="s">
        <v>1813</v>
      </c>
      <c r="R195" s="19" t="s">
        <v>1807</v>
      </c>
      <c r="S195" s="19" t="s">
        <v>1792</v>
      </c>
      <c r="T195" s="19" t="s">
        <v>2462</v>
      </c>
      <c r="U195" s="19" t="s">
        <v>2465</v>
      </c>
      <c r="V195" s="82" t="s">
        <v>2468</v>
      </c>
      <c r="W195" s="19" t="s">
        <v>2459</v>
      </c>
      <c r="X195" s="19" t="s">
        <v>2474</v>
      </c>
      <c r="Y195" s="82" t="s">
        <v>2477</v>
      </c>
      <c r="Z195" s="19" t="s">
        <v>2471</v>
      </c>
      <c r="AA195" s="19" t="s">
        <v>2456</v>
      </c>
      <c r="AB195" s="19" t="s">
        <v>3376</v>
      </c>
      <c r="AC195" s="19" t="s">
        <v>3379</v>
      </c>
      <c r="AD195" s="82" t="s">
        <v>3382</v>
      </c>
      <c r="AE195" s="19" t="s">
        <v>3373</v>
      </c>
      <c r="AF195" s="19" t="s">
        <v>3388</v>
      </c>
      <c r="AG195" s="82" t="s">
        <v>3391</v>
      </c>
      <c r="AH195" s="19" t="s">
        <v>3385</v>
      </c>
      <c r="AI195" s="19" t="s">
        <v>3370</v>
      </c>
      <c r="AJ195" s="19" t="s">
        <v>4290</v>
      </c>
      <c r="AK195" s="19" t="s">
        <v>4293</v>
      </c>
      <c r="AL195" s="82" t="s">
        <v>4296</v>
      </c>
      <c r="AM195" s="19" t="s">
        <v>4287</v>
      </c>
      <c r="AN195" s="19" t="s">
        <v>4302</v>
      </c>
      <c r="AO195" s="82" t="s">
        <v>4305</v>
      </c>
      <c r="AP195" s="19" t="s">
        <v>4299</v>
      </c>
      <c r="AQ195" s="19" t="s">
        <v>4284</v>
      </c>
      <c r="AR195" s="19" t="s">
        <v>4954</v>
      </c>
      <c r="AS195" s="19" t="s">
        <v>4957</v>
      </c>
      <c r="AT195" s="82" t="s">
        <v>4960</v>
      </c>
      <c r="AU195" s="19" t="s">
        <v>4951</v>
      </c>
      <c r="AV195" s="19" t="s">
        <v>4966</v>
      </c>
      <c r="AW195" s="82" t="s">
        <v>4969</v>
      </c>
      <c r="AX195" s="19" t="s">
        <v>4963</v>
      </c>
      <c r="AY195" s="19" t="s">
        <v>4948</v>
      </c>
    </row>
    <row r="196" spans="1:51" hidden="1">
      <c r="A196" s="51"/>
      <c r="B196" s="53" t="s">
        <v>11661</v>
      </c>
      <c r="C196" s="66">
        <v>19</v>
      </c>
      <c r="D196" s="19" t="s">
        <v>908</v>
      </c>
      <c r="E196" s="19" t="s">
        <v>911</v>
      </c>
      <c r="F196" s="82" t="s">
        <v>914</v>
      </c>
      <c r="G196" s="19" t="s">
        <v>905</v>
      </c>
      <c r="H196" s="19" t="s">
        <v>920</v>
      </c>
      <c r="I196" s="82" t="s">
        <v>923</v>
      </c>
      <c r="J196" s="19" t="s">
        <v>917</v>
      </c>
      <c r="K196" s="19" t="s">
        <v>902</v>
      </c>
      <c r="L196" s="19" t="s">
        <v>1822</v>
      </c>
      <c r="M196" s="19" t="s">
        <v>1825</v>
      </c>
      <c r="N196" s="82" t="s">
        <v>1828</v>
      </c>
      <c r="O196" s="19" t="s">
        <v>1819</v>
      </c>
      <c r="P196" s="19" t="s">
        <v>1834</v>
      </c>
      <c r="Q196" s="82" t="s">
        <v>1837</v>
      </c>
      <c r="R196" s="19" t="s">
        <v>1831</v>
      </c>
      <c r="S196" s="19" t="s">
        <v>1816</v>
      </c>
      <c r="T196" s="19" t="s">
        <v>2486</v>
      </c>
      <c r="U196" s="19" t="s">
        <v>2489</v>
      </c>
      <c r="V196" s="82" t="s">
        <v>2492</v>
      </c>
      <c r="W196" s="19" t="s">
        <v>2483</v>
      </c>
      <c r="X196" s="19" t="s">
        <v>2498</v>
      </c>
      <c r="Y196" s="82" t="s">
        <v>2501</v>
      </c>
      <c r="Z196" s="19" t="s">
        <v>2495</v>
      </c>
      <c r="AA196" s="19" t="s">
        <v>2480</v>
      </c>
      <c r="AB196" s="19" t="s">
        <v>3400</v>
      </c>
      <c r="AC196" s="19" t="s">
        <v>3403</v>
      </c>
      <c r="AD196" s="82" t="s">
        <v>3406</v>
      </c>
      <c r="AE196" s="19" t="s">
        <v>3397</v>
      </c>
      <c r="AF196" s="19" t="s">
        <v>3412</v>
      </c>
      <c r="AG196" s="82" t="s">
        <v>3415</v>
      </c>
      <c r="AH196" s="19" t="s">
        <v>3409</v>
      </c>
      <c r="AI196" s="19" t="s">
        <v>3394</v>
      </c>
      <c r="AJ196" s="19" t="s">
        <v>4314</v>
      </c>
      <c r="AK196" s="19" t="s">
        <v>4317</v>
      </c>
      <c r="AL196" s="82" t="s">
        <v>4320</v>
      </c>
      <c r="AM196" s="19" t="s">
        <v>4311</v>
      </c>
      <c r="AN196" s="19" t="s">
        <v>4326</v>
      </c>
      <c r="AO196" s="82" t="s">
        <v>4329</v>
      </c>
      <c r="AP196" s="19" t="s">
        <v>4323</v>
      </c>
      <c r="AQ196" s="19" t="s">
        <v>4308</v>
      </c>
      <c r="AR196" s="19" t="s">
        <v>4978</v>
      </c>
      <c r="AS196" s="19" t="s">
        <v>4981</v>
      </c>
      <c r="AT196" s="82" t="s">
        <v>4984</v>
      </c>
      <c r="AU196" s="19" t="s">
        <v>4975</v>
      </c>
      <c r="AV196" s="19" t="s">
        <v>4990</v>
      </c>
      <c r="AW196" s="82" t="s">
        <v>4993</v>
      </c>
      <c r="AX196" s="19" t="s">
        <v>4987</v>
      </c>
      <c r="AY196" s="19" t="s">
        <v>4972</v>
      </c>
    </row>
    <row r="197" spans="1:51" hidden="1">
      <c r="A197" s="55" t="s">
        <v>11636</v>
      </c>
      <c r="B197" s="59"/>
      <c r="C197" s="66">
        <v>20</v>
      </c>
      <c r="D197" s="19" t="s">
        <v>268</v>
      </c>
      <c r="E197" s="19" t="s">
        <v>271</v>
      </c>
      <c r="F197" s="82" t="s">
        <v>274</v>
      </c>
      <c r="G197" s="19" t="s">
        <v>265</v>
      </c>
      <c r="H197" s="19" t="s">
        <v>280</v>
      </c>
      <c r="I197" s="82" t="s">
        <v>283</v>
      </c>
      <c r="J197" s="19" t="s">
        <v>277</v>
      </c>
      <c r="K197" s="19" t="s">
        <v>262</v>
      </c>
      <c r="L197" s="19" t="s">
        <v>932</v>
      </c>
      <c r="M197" s="19" t="s">
        <v>935</v>
      </c>
      <c r="N197" s="82" t="s">
        <v>938</v>
      </c>
      <c r="O197" s="19" t="s">
        <v>929</v>
      </c>
      <c r="P197" s="19" t="s">
        <v>944</v>
      </c>
      <c r="Q197" s="82" t="s">
        <v>947</v>
      </c>
      <c r="R197" s="19" t="s">
        <v>941</v>
      </c>
      <c r="S197" s="19" t="s">
        <v>926</v>
      </c>
      <c r="T197" s="19" t="s">
        <v>1846</v>
      </c>
      <c r="U197" s="19" t="s">
        <v>1849</v>
      </c>
      <c r="V197" s="82" t="s">
        <v>1852</v>
      </c>
      <c r="W197" s="19" t="s">
        <v>1843</v>
      </c>
      <c r="X197" s="19" t="s">
        <v>1858</v>
      </c>
      <c r="Y197" s="82" t="s">
        <v>1861</v>
      </c>
      <c r="Z197" s="19" t="s">
        <v>1855</v>
      </c>
      <c r="AA197" s="19" t="s">
        <v>1840</v>
      </c>
      <c r="AB197" s="19" t="s">
        <v>2510</v>
      </c>
      <c r="AC197" s="19" t="s">
        <v>2763</v>
      </c>
      <c r="AD197" s="82" t="s">
        <v>2766</v>
      </c>
      <c r="AE197" s="19" t="s">
        <v>2507</v>
      </c>
      <c r="AF197" s="19" t="s">
        <v>2772</v>
      </c>
      <c r="AG197" s="82" t="s">
        <v>2775</v>
      </c>
      <c r="AH197" s="19" t="s">
        <v>2769</v>
      </c>
      <c r="AI197" s="19" t="s">
        <v>2504</v>
      </c>
      <c r="AJ197" s="19" t="s">
        <v>3424</v>
      </c>
      <c r="AK197" s="19" t="s">
        <v>3427</v>
      </c>
      <c r="AL197" s="82" t="s">
        <v>3430</v>
      </c>
      <c r="AM197" s="19" t="s">
        <v>3421</v>
      </c>
      <c r="AN197" s="19" t="s">
        <v>3436</v>
      </c>
      <c r="AO197" s="82" t="s">
        <v>3439</v>
      </c>
      <c r="AP197" s="19" t="s">
        <v>3433</v>
      </c>
      <c r="AQ197" s="19" t="s">
        <v>3418</v>
      </c>
      <c r="AR197" s="19" t="s">
        <v>4338</v>
      </c>
      <c r="AS197" s="19" t="s">
        <v>4341</v>
      </c>
      <c r="AT197" s="82" t="s">
        <v>4344</v>
      </c>
      <c r="AU197" s="19" t="s">
        <v>4335</v>
      </c>
      <c r="AV197" s="19" t="s">
        <v>4350</v>
      </c>
      <c r="AW197" s="82" t="s">
        <v>4353</v>
      </c>
      <c r="AX197" s="19" t="s">
        <v>4347</v>
      </c>
      <c r="AY197" s="19" t="s">
        <v>4332</v>
      </c>
    </row>
    <row r="198" spans="1:51" hidden="1">
      <c r="A198" s="47" t="s">
        <v>11662</v>
      </c>
      <c r="B198" s="48"/>
      <c r="C198" s="66">
        <v>21</v>
      </c>
      <c r="D198" s="19"/>
      <c r="E198" s="19"/>
      <c r="F198" s="82"/>
      <c r="G198" s="19"/>
      <c r="H198" s="19"/>
      <c r="I198" s="82"/>
      <c r="J198" s="19"/>
      <c r="K198" s="19"/>
      <c r="L198" s="19"/>
      <c r="M198" s="19"/>
      <c r="N198" s="82"/>
      <c r="O198" s="19"/>
      <c r="P198" s="19"/>
      <c r="Q198" s="82"/>
      <c r="R198" s="19"/>
      <c r="S198" s="19"/>
      <c r="T198" s="19"/>
      <c r="U198" s="19"/>
      <c r="V198" s="82"/>
      <c r="W198" s="19"/>
      <c r="X198" s="19"/>
      <c r="Y198" s="82"/>
      <c r="Z198" s="19"/>
      <c r="AA198" s="19"/>
      <c r="AB198" s="19"/>
      <c r="AC198" s="19"/>
      <c r="AD198" s="82"/>
      <c r="AE198" s="19"/>
      <c r="AF198" s="19"/>
      <c r="AG198" s="82"/>
      <c r="AH198" s="19"/>
      <c r="AI198" s="19"/>
      <c r="AJ198" s="19"/>
      <c r="AK198" s="19"/>
      <c r="AL198" s="82"/>
      <c r="AM198" s="19"/>
      <c r="AN198" s="19"/>
      <c r="AO198" s="82"/>
      <c r="AP198" s="19"/>
      <c r="AQ198" s="19"/>
      <c r="AR198" s="19"/>
      <c r="AS198" s="19"/>
      <c r="AT198" s="82"/>
      <c r="AU198" s="19"/>
      <c r="AV198" s="19"/>
      <c r="AW198" s="82"/>
      <c r="AX198" s="19"/>
      <c r="AY198" s="19"/>
    </row>
    <row r="199" spans="1:51" hidden="1">
      <c r="A199" s="50" t="s">
        <v>11641</v>
      </c>
      <c r="B199" s="51"/>
      <c r="C199" s="66">
        <v>22</v>
      </c>
      <c r="D199" s="19"/>
      <c r="E199" s="19"/>
      <c r="F199" s="82"/>
      <c r="G199" s="19"/>
      <c r="H199" s="19"/>
      <c r="I199" s="82"/>
      <c r="J199" s="19"/>
      <c r="K199" s="19"/>
      <c r="L199" s="19"/>
      <c r="M199" s="19"/>
      <c r="N199" s="82"/>
      <c r="O199" s="19"/>
      <c r="P199" s="19"/>
      <c r="Q199" s="82"/>
      <c r="R199" s="19"/>
      <c r="S199" s="19"/>
      <c r="T199" s="19"/>
      <c r="U199" s="19"/>
      <c r="V199" s="82"/>
      <c r="W199" s="19"/>
      <c r="X199" s="19"/>
      <c r="Y199" s="82"/>
      <c r="Z199" s="19"/>
      <c r="AA199" s="19"/>
      <c r="AB199" s="19"/>
      <c r="AC199" s="19"/>
      <c r="AD199" s="82"/>
      <c r="AE199" s="19"/>
      <c r="AF199" s="19"/>
      <c r="AG199" s="82"/>
      <c r="AH199" s="19"/>
      <c r="AI199" s="19"/>
      <c r="AJ199" s="19"/>
      <c r="AK199" s="19"/>
      <c r="AL199" s="82"/>
      <c r="AM199" s="19"/>
      <c r="AN199" s="19"/>
      <c r="AO199" s="82"/>
      <c r="AP199" s="19"/>
      <c r="AQ199" s="19"/>
      <c r="AR199" s="19"/>
      <c r="AS199" s="19"/>
      <c r="AT199" s="82"/>
      <c r="AU199" s="19"/>
      <c r="AV199" s="19"/>
      <c r="AW199" s="82"/>
      <c r="AX199" s="19"/>
      <c r="AY199" s="19"/>
    </row>
    <row r="200" spans="1:51" hidden="1">
      <c r="A200" s="51"/>
      <c r="B200" s="53" t="s">
        <v>11642</v>
      </c>
      <c r="C200" s="66">
        <v>23</v>
      </c>
      <c r="D200" s="19" t="s">
        <v>293</v>
      </c>
      <c r="E200" s="19" t="s">
        <v>296</v>
      </c>
      <c r="F200" s="82" t="s">
        <v>299</v>
      </c>
      <c r="G200" s="19" t="s">
        <v>290</v>
      </c>
      <c r="H200" s="19" t="s">
        <v>305</v>
      </c>
      <c r="I200" s="82" t="s">
        <v>308</v>
      </c>
      <c r="J200" s="19" t="s">
        <v>302</v>
      </c>
      <c r="K200" s="19" t="s">
        <v>287</v>
      </c>
      <c r="L200" s="19" t="s">
        <v>957</v>
      </c>
      <c r="M200" s="19" t="s">
        <v>960</v>
      </c>
      <c r="N200" s="82" t="s">
        <v>963</v>
      </c>
      <c r="O200" s="19" t="s">
        <v>954</v>
      </c>
      <c r="P200" s="19" t="s">
        <v>969</v>
      </c>
      <c r="Q200" s="82" t="s">
        <v>972</v>
      </c>
      <c r="R200" s="19" t="s">
        <v>966</v>
      </c>
      <c r="S200" s="19" t="s">
        <v>951</v>
      </c>
      <c r="T200" s="19" t="s">
        <v>1871</v>
      </c>
      <c r="U200" s="19" t="s">
        <v>1874</v>
      </c>
      <c r="V200" s="82" t="s">
        <v>1877</v>
      </c>
      <c r="W200" s="19" t="s">
        <v>1868</v>
      </c>
      <c r="X200" s="19" t="s">
        <v>1883</v>
      </c>
      <c r="Y200" s="82" t="s">
        <v>1886</v>
      </c>
      <c r="Z200" s="19" t="s">
        <v>1880</v>
      </c>
      <c r="AA200" s="19" t="s">
        <v>1865</v>
      </c>
      <c r="AB200" s="19" t="s">
        <v>2785</v>
      </c>
      <c r="AC200" s="19" t="s">
        <v>2788</v>
      </c>
      <c r="AD200" s="82" t="s">
        <v>2791</v>
      </c>
      <c r="AE200" s="19" t="s">
        <v>2782</v>
      </c>
      <c r="AF200" s="19" t="s">
        <v>2797</v>
      </c>
      <c r="AG200" s="82" t="s">
        <v>2800</v>
      </c>
      <c r="AH200" s="19" t="s">
        <v>2794</v>
      </c>
      <c r="AI200" s="19" t="s">
        <v>2779</v>
      </c>
      <c r="AJ200" s="19" t="s">
        <v>3449</v>
      </c>
      <c r="AK200" s="19" t="s">
        <v>3452</v>
      </c>
      <c r="AL200" s="82" t="s">
        <v>3455</v>
      </c>
      <c r="AM200" s="19" t="s">
        <v>3446</v>
      </c>
      <c r="AN200" s="19" t="s">
        <v>3461</v>
      </c>
      <c r="AO200" s="82" t="s">
        <v>3464</v>
      </c>
      <c r="AP200" s="19" t="s">
        <v>3458</v>
      </c>
      <c r="AQ200" s="19" t="s">
        <v>3443</v>
      </c>
      <c r="AR200" s="19" t="s">
        <v>4363</v>
      </c>
      <c r="AS200" s="19" t="s">
        <v>4366</v>
      </c>
      <c r="AT200" s="82" t="s">
        <v>4369</v>
      </c>
      <c r="AU200" s="19" t="s">
        <v>4360</v>
      </c>
      <c r="AV200" s="19" t="s">
        <v>4375</v>
      </c>
      <c r="AW200" s="82" t="s">
        <v>4378</v>
      </c>
      <c r="AX200" s="19" t="s">
        <v>4372</v>
      </c>
      <c r="AY200" s="19" t="s">
        <v>4357</v>
      </c>
    </row>
    <row r="201" spans="1:51" hidden="1">
      <c r="A201" s="51"/>
      <c r="B201" s="53" t="s">
        <v>11643</v>
      </c>
      <c r="C201" s="66">
        <v>24</v>
      </c>
      <c r="D201" s="19" t="s">
        <v>317</v>
      </c>
      <c r="E201" s="19" t="s">
        <v>320</v>
      </c>
      <c r="F201" s="82" t="s">
        <v>323</v>
      </c>
      <c r="G201" s="19" t="s">
        <v>314</v>
      </c>
      <c r="H201" s="19" t="s">
        <v>329</v>
      </c>
      <c r="I201" s="82" t="s">
        <v>332</v>
      </c>
      <c r="J201" s="19" t="s">
        <v>326</v>
      </c>
      <c r="K201" s="19" t="s">
        <v>311</v>
      </c>
      <c r="L201" s="19" t="s">
        <v>981</v>
      </c>
      <c r="M201" s="19" t="s">
        <v>984</v>
      </c>
      <c r="N201" s="82" t="s">
        <v>987</v>
      </c>
      <c r="O201" s="19" t="s">
        <v>978</v>
      </c>
      <c r="P201" s="19" t="s">
        <v>993</v>
      </c>
      <c r="Q201" s="82" t="s">
        <v>996</v>
      </c>
      <c r="R201" s="19" t="s">
        <v>990</v>
      </c>
      <c r="S201" s="19" t="s">
        <v>975</v>
      </c>
      <c r="T201" s="19" t="s">
        <v>1895</v>
      </c>
      <c r="U201" s="19" t="s">
        <v>1898</v>
      </c>
      <c r="V201" s="82" t="s">
        <v>1901</v>
      </c>
      <c r="W201" s="19" t="s">
        <v>1892</v>
      </c>
      <c r="X201" s="19" t="s">
        <v>1907</v>
      </c>
      <c r="Y201" s="82" t="s">
        <v>1910</v>
      </c>
      <c r="Z201" s="19" t="s">
        <v>1904</v>
      </c>
      <c r="AA201" s="19" t="s">
        <v>1889</v>
      </c>
      <c r="AB201" s="19" t="s">
        <v>2809</v>
      </c>
      <c r="AC201" s="19" t="s">
        <v>2812</v>
      </c>
      <c r="AD201" s="82" t="s">
        <v>2815</v>
      </c>
      <c r="AE201" s="19" t="s">
        <v>2806</v>
      </c>
      <c r="AF201" s="19" t="s">
        <v>2821</v>
      </c>
      <c r="AG201" s="82" t="s">
        <v>2824</v>
      </c>
      <c r="AH201" s="19" t="s">
        <v>2818</v>
      </c>
      <c r="AI201" s="19" t="s">
        <v>2803</v>
      </c>
      <c r="AJ201" s="19" t="s">
        <v>3473</v>
      </c>
      <c r="AK201" s="19" t="s">
        <v>3476</v>
      </c>
      <c r="AL201" s="82" t="s">
        <v>3479</v>
      </c>
      <c r="AM201" s="19" t="s">
        <v>3470</v>
      </c>
      <c r="AN201" s="19" t="s">
        <v>3485</v>
      </c>
      <c r="AO201" s="82" t="s">
        <v>3488</v>
      </c>
      <c r="AP201" s="19" t="s">
        <v>3482</v>
      </c>
      <c r="AQ201" s="19" t="s">
        <v>3467</v>
      </c>
      <c r="AR201" s="19" t="s">
        <v>4387</v>
      </c>
      <c r="AS201" s="19" t="s">
        <v>4390</v>
      </c>
      <c r="AT201" s="82" t="s">
        <v>4393</v>
      </c>
      <c r="AU201" s="19" t="s">
        <v>4384</v>
      </c>
      <c r="AV201" s="19" t="s">
        <v>4399</v>
      </c>
      <c r="AW201" s="82" t="s">
        <v>4402</v>
      </c>
      <c r="AX201" s="19" t="s">
        <v>4396</v>
      </c>
      <c r="AY201" s="19" t="s">
        <v>4381</v>
      </c>
    </row>
    <row r="202" spans="1:51" hidden="1">
      <c r="A202" s="51"/>
      <c r="B202" s="53" t="s">
        <v>11644</v>
      </c>
      <c r="C202" s="66">
        <v>25</v>
      </c>
      <c r="D202" s="19" t="s">
        <v>341</v>
      </c>
      <c r="E202" s="19" t="s">
        <v>344</v>
      </c>
      <c r="F202" s="82" t="s">
        <v>347</v>
      </c>
      <c r="G202" s="19" t="s">
        <v>338</v>
      </c>
      <c r="H202" s="19" t="s">
        <v>353</v>
      </c>
      <c r="I202" s="82" t="s">
        <v>356</v>
      </c>
      <c r="J202" s="19" t="s">
        <v>350</v>
      </c>
      <c r="K202" s="19" t="s">
        <v>335</v>
      </c>
      <c r="L202" s="19" t="s">
        <v>1005</v>
      </c>
      <c r="M202" s="19" t="s">
        <v>1008</v>
      </c>
      <c r="N202" s="82" t="s">
        <v>1011</v>
      </c>
      <c r="O202" s="19" t="s">
        <v>1002</v>
      </c>
      <c r="P202" s="19" t="s">
        <v>1267</v>
      </c>
      <c r="Q202" s="82" t="s">
        <v>1270</v>
      </c>
      <c r="R202" s="19" t="s">
        <v>1264</v>
      </c>
      <c r="S202" s="19" t="s">
        <v>999</v>
      </c>
      <c r="T202" s="19" t="s">
        <v>1919</v>
      </c>
      <c r="U202" s="19" t="s">
        <v>1922</v>
      </c>
      <c r="V202" s="82" t="s">
        <v>1925</v>
      </c>
      <c r="W202" s="19" t="s">
        <v>1916</v>
      </c>
      <c r="X202" s="19" t="s">
        <v>1931</v>
      </c>
      <c r="Y202" s="82" t="s">
        <v>1934</v>
      </c>
      <c r="Z202" s="19" t="s">
        <v>1928</v>
      </c>
      <c r="AA202" s="19" t="s">
        <v>1913</v>
      </c>
      <c r="AB202" s="19" t="s">
        <v>2833</v>
      </c>
      <c r="AC202" s="19" t="s">
        <v>2836</v>
      </c>
      <c r="AD202" s="82" t="s">
        <v>2839</v>
      </c>
      <c r="AE202" s="19" t="s">
        <v>2830</v>
      </c>
      <c r="AF202" s="19" t="s">
        <v>2845</v>
      </c>
      <c r="AG202" s="82" t="s">
        <v>2848</v>
      </c>
      <c r="AH202" s="19" t="s">
        <v>2842</v>
      </c>
      <c r="AI202" s="19" t="s">
        <v>2827</v>
      </c>
      <c r="AJ202" s="19" t="s">
        <v>3497</v>
      </c>
      <c r="AK202" s="19" t="s">
        <v>3500</v>
      </c>
      <c r="AL202" s="82" t="s">
        <v>3503</v>
      </c>
      <c r="AM202" s="19" t="s">
        <v>3494</v>
      </c>
      <c r="AN202" s="19" t="s">
        <v>3509</v>
      </c>
      <c r="AO202" s="82" t="s">
        <v>3762</v>
      </c>
      <c r="AP202" s="19" t="s">
        <v>3506</v>
      </c>
      <c r="AQ202" s="19" t="s">
        <v>3491</v>
      </c>
      <c r="AR202" s="19" t="s">
        <v>4411</v>
      </c>
      <c r="AS202" s="19" t="s">
        <v>4414</v>
      </c>
      <c r="AT202" s="82" t="s">
        <v>4417</v>
      </c>
      <c r="AU202" s="19" t="s">
        <v>4408</v>
      </c>
      <c r="AV202" s="19" t="s">
        <v>4423</v>
      </c>
      <c r="AW202" s="82" t="s">
        <v>4426</v>
      </c>
      <c r="AX202" s="19" t="s">
        <v>4420</v>
      </c>
      <c r="AY202" s="19" t="s">
        <v>4405</v>
      </c>
    </row>
    <row r="203" spans="1:51" hidden="1">
      <c r="A203" s="55" t="s">
        <v>11645</v>
      </c>
      <c r="B203" s="56"/>
      <c r="C203" s="66">
        <v>26</v>
      </c>
      <c r="D203" s="19"/>
      <c r="E203" s="19"/>
      <c r="F203" s="82"/>
      <c r="G203" s="19"/>
      <c r="H203" s="19"/>
      <c r="I203" s="82"/>
      <c r="J203" s="19"/>
      <c r="K203" s="19"/>
      <c r="L203" s="19"/>
      <c r="M203" s="19"/>
      <c r="N203" s="82"/>
      <c r="O203" s="19"/>
      <c r="P203" s="19"/>
      <c r="Q203" s="82"/>
      <c r="R203" s="19"/>
      <c r="S203" s="19"/>
      <c r="T203" s="19"/>
      <c r="U203" s="19"/>
      <c r="V203" s="82"/>
      <c r="W203" s="19"/>
      <c r="X203" s="19"/>
      <c r="Y203" s="82"/>
      <c r="Z203" s="19"/>
      <c r="AA203" s="19"/>
      <c r="AB203" s="19"/>
      <c r="AC203" s="19"/>
      <c r="AD203" s="82"/>
      <c r="AE203" s="19"/>
      <c r="AF203" s="19"/>
      <c r="AG203" s="82"/>
      <c r="AH203" s="19"/>
      <c r="AI203" s="19"/>
      <c r="AJ203" s="19"/>
      <c r="AK203" s="19"/>
      <c r="AL203" s="82"/>
      <c r="AM203" s="19"/>
      <c r="AN203" s="19"/>
      <c r="AO203" s="82"/>
      <c r="AP203" s="19"/>
      <c r="AQ203" s="19"/>
      <c r="AR203" s="19"/>
      <c r="AS203" s="19"/>
      <c r="AT203" s="82"/>
      <c r="AU203" s="19"/>
      <c r="AV203" s="19"/>
      <c r="AW203" s="82"/>
      <c r="AX203" s="19"/>
      <c r="AY203" s="19"/>
    </row>
    <row r="204" spans="1:51" hidden="1">
      <c r="A204" s="51"/>
      <c r="B204" s="53" t="s">
        <v>11646</v>
      </c>
      <c r="C204" s="66">
        <v>27</v>
      </c>
      <c r="D204" s="19" t="s">
        <v>365</v>
      </c>
      <c r="E204" s="19" t="s">
        <v>368</v>
      </c>
      <c r="F204" s="82" t="s">
        <v>371</v>
      </c>
      <c r="G204" s="19" t="s">
        <v>362</v>
      </c>
      <c r="H204" s="19" t="s">
        <v>377</v>
      </c>
      <c r="I204" s="82" t="s">
        <v>380</v>
      </c>
      <c r="J204" s="19" t="s">
        <v>374</v>
      </c>
      <c r="K204" s="19" t="s">
        <v>359</v>
      </c>
      <c r="L204" s="19" t="s">
        <v>1279</v>
      </c>
      <c r="M204" s="19" t="s">
        <v>1282</v>
      </c>
      <c r="N204" s="82" t="s">
        <v>1285</v>
      </c>
      <c r="O204" s="19" t="s">
        <v>1276</v>
      </c>
      <c r="P204" s="19" t="s">
        <v>1291</v>
      </c>
      <c r="Q204" s="82" t="s">
        <v>1294</v>
      </c>
      <c r="R204" s="19" t="s">
        <v>1288</v>
      </c>
      <c r="S204" s="19" t="s">
        <v>1273</v>
      </c>
      <c r="T204" s="19" t="s">
        <v>1943</v>
      </c>
      <c r="U204" s="19" t="s">
        <v>1946</v>
      </c>
      <c r="V204" s="82" t="s">
        <v>1949</v>
      </c>
      <c r="W204" s="19" t="s">
        <v>1940</v>
      </c>
      <c r="X204" s="19" t="s">
        <v>1955</v>
      </c>
      <c r="Y204" s="82" t="s">
        <v>1958</v>
      </c>
      <c r="Z204" s="19" t="s">
        <v>1952</v>
      </c>
      <c r="AA204" s="19" t="s">
        <v>1937</v>
      </c>
      <c r="AB204" s="19" t="s">
        <v>2857</v>
      </c>
      <c r="AC204" s="19" t="s">
        <v>2860</v>
      </c>
      <c r="AD204" s="82" t="s">
        <v>2863</v>
      </c>
      <c r="AE204" s="19" t="s">
        <v>2854</v>
      </c>
      <c r="AF204" s="19" t="s">
        <v>2869</v>
      </c>
      <c r="AG204" s="82" t="s">
        <v>2872</v>
      </c>
      <c r="AH204" s="19" t="s">
        <v>2866</v>
      </c>
      <c r="AI204" s="19" t="s">
        <v>2851</v>
      </c>
      <c r="AJ204" s="19" t="s">
        <v>3771</v>
      </c>
      <c r="AK204" s="19" t="s">
        <v>3774</v>
      </c>
      <c r="AL204" s="82" t="s">
        <v>3777</v>
      </c>
      <c r="AM204" s="19" t="s">
        <v>3768</v>
      </c>
      <c r="AN204" s="19" t="s">
        <v>3783</v>
      </c>
      <c r="AO204" s="82" t="s">
        <v>3786</v>
      </c>
      <c r="AP204" s="19" t="s">
        <v>3780</v>
      </c>
      <c r="AQ204" s="19" t="s">
        <v>3765</v>
      </c>
      <c r="AR204" s="19" t="s">
        <v>4435</v>
      </c>
      <c r="AS204" s="19" t="s">
        <v>4438</v>
      </c>
      <c r="AT204" s="82" t="s">
        <v>4441</v>
      </c>
      <c r="AU204" s="19" t="s">
        <v>4432</v>
      </c>
      <c r="AV204" s="19" t="s">
        <v>4447</v>
      </c>
      <c r="AW204" s="82" t="s">
        <v>4450</v>
      </c>
      <c r="AX204" s="19" t="s">
        <v>4444</v>
      </c>
      <c r="AY204" s="19" t="s">
        <v>4429</v>
      </c>
    </row>
    <row r="205" spans="1:51" hidden="1">
      <c r="A205" s="51"/>
      <c r="B205" s="57" t="s">
        <v>11647</v>
      </c>
      <c r="C205" s="66">
        <v>28</v>
      </c>
      <c r="D205" s="19" t="s">
        <v>389</v>
      </c>
      <c r="E205" s="19" t="s">
        <v>392</v>
      </c>
      <c r="F205" s="82" t="s">
        <v>395</v>
      </c>
      <c r="G205" s="19" t="s">
        <v>386</v>
      </c>
      <c r="H205" s="19" t="s">
        <v>401</v>
      </c>
      <c r="I205" s="82" t="s">
        <v>404</v>
      </c>
      <c r="J205" s="19" t="s">
        <v>398</v>
      </c>
      <c r="K205" s="19" t="s">
        <v>383</v>
      </c>
      <c r="L205" s="19" t="s">
        <v>1303</v>
      </c>
      <c r="M205" s="19" t="s">
        <v>1306</v>
      </c>
      <c r="N205" s="82" t="s">
        <v>1309</v>
      </c>
      <c r="O205" s="19" t="s">
        <v>1300</v>
      </c>
      <c r="P205" s="19" t="s">
        <v>1315</v>
      </c>
      <c r="Q205" s="82" t="s">
        <v>1318</v>
      </c>
      <c r="R205" s="19" t="s">
        <v>1312</v>
      </c>
      <c r="S205" s="19" t="s">
        <v>1297</v>
      </c>
      <c r="T205" s="19" t="s">
        <v>1967</v>
      </c>
      <c r="U205" s="19" t="s">
        <v>1970</v>
      </c>
      <c r="V205" s="82" t="s">
        <v>1973</v>
      </c>
      <c r="W205" s="19" t="s">
        <v>1964</v>
      </c>
      <c r="X205" s="19" t="s">
        <v>1979</v>
      </c>
      <c r="Y205" s="82" t="s">
        <v>1982</v>
      </c>
      <c r="Z205" s="19" t="s">
        <v>1976</v>
      </c>
      <c r="AA205" s="19" t="s">
        <v>1961</v>
      </c>
      <c r="AB205" s="19" t="s">
        <v>2881</v>
      </c>
      <c r="AC205" s="19" t="s">
        <v>2884</v>
      </c>
      <c r="AD205" s="82" t="s">
        <v>2887</v>
      </c>
      <c r="AE205" s="19" t="s">
        <v>2878</v>
      </c>
      <c r="AF205" s="19" t="s">
        <v>2893</v>
      </c>
      <c r="AG205" s="82" t="s">
        <v>2896</v>
      </c>
      <c r="AH205" s="19" t="s">
        <v>2890</v>
      </c>
      <c r="AI205" s="19" t="s">
        <v>2875</v>
      </c>
      <c r="AJ205" s="19" t="s">
        <v>3795</v>
      </c>
      <c r="AK205" s="19" t="s">
        <v>3798</v>
      </c>
      <c r="AL205" s="82" t="s">
        <v>3801</v>
      </c>
      <c r="AM205" s="19" t="s">
        <v>3792</v>
      </c>
      <c r="AN205" s="19" t="s">
        <v>3807</v>
      </c>
      <c r="AO205" s="82" t="s">
        <v>3810</v>
      </c>
      <c r="AP205" s="19" t="s">
        <v>3804</v>
      </c>
      <c r="AQ205" s="19" t="s">
        <v>3789</v>
      </c>
      <c r="AR205" s="19" t="s">
        <v>4459</v>
      </c>
      <c r="AS205" s="19" t="s">
        <v>4462</v>
      </c>
      <c r="AT205" s="82" t="s">
        <v>4465</v>
      </c>
      <c r="AU205" s="19" t="s">
        <v>4456</v>
      </c>
      <c r="AV205" s="19" t="s">
        <v>4471</v>
      </c>
      <c r="AW205" s="82" t="s">
        <v>4474</v>
      </c>
      <c r="AX205" s="19" t="s">
        <v>4468</v>
      </c>
      <c r="AY205" s="19" t="s">
        <v>4453</v>
      </c>
    </row>
    <row r="206" spans="1:51" s="86" customFormat="1" hidden="1">
      <c r="A206" s="83"/>
      <c r="B206" s="84" t="s">
        <v>11648</v>
      </c>
      <c r="C206" s="85">
        <v>29</v>
      </c>
      <c r="D206" s="82" t="s">
        <v>413</v>
      </c>
      <c r="E206" s="82" t="s">
        <v>416</v>
      </c>
      <c r="F206" s="82"/>
      <c r="G206" s="82" t="s">
        <v>410</v>
      </c>
      <c r="H206" s="82" t="s">
        <v>422</v>
      </c>
      <c r="I206" s="82"/>
      <c r="J206" s="82" t="s">
        <v>419</v>
      </c>
      <c r="K206" s="82" t="s">
        <v>407</v>
      </c>
      <c r="L206" s="82" t="s">
        <v>1327</v>
      </c>
      <c r="M206" s="82" t="s">
        <v>1330</v>
      </c>
      <c r="N206" s="82"/>
      <c r="O206" s="82" t="s">
        <v>1324</v>
      </c>
      <c r="P206" s="82" t="s">
        <v>1336</v>
      </c>
      <c r="Q206" s="82"/>
      <c r="R206" s="82" t="s">
        <v>1333</v>
      </c>
      <c r="S206" s="82" t="s">
        <v>1321</v>
      </c>
      <c r="T206" s="82" t="s">
        <v>1991</v>
      </c>
      <c r="U206" s="82" t="s">
        <v>1994</v>
      </c>
      <c r="V206" s="82"/>
      <c r="W206" s="82" t="s">
        <v>1988</v>
      </c>
      <c r="X206" s="82" t="s">
        <v>2000</v>
      </c>
      <c r="Y206" s="82"/>
      <c r="Z206" s="82" t="s">
        <v>1997</v>
      </c>
      <c r="AA206" s="82" t="s">
        <v>1985</v>
      </c>
      <c r="AB206" s="82" t="s">
        <v>2905</v>
      </c>
      <c r="AC206" s="82" t="s">
        <v>2908</v>
      </c>
      <c r="AD206" s="82"/>
      <c r="AE206" s="82" t="s">
        <v>2902</v>
      </c>
      <c r="AF206" s="82" t="s">
        <v>2914</v>
      </c>
      <c r="AG206" s="82"/>
      <c r="AH206" s="82" t="s">
        <v>2911</v>
      </c>
      <c r="AI206" s="82" t="s">
        <v>2899</v>
      </c>
      <c r="AJ206" s="82" t="s">
        <v>3819</v>
      </c>
      <c r="AK206" s="82" t="s">
        <v>3822</v>
      </c>
      <c r="AL206" s="82"/>
      <c r="AM206" s="82" t="s">
        <v>3816</v>
      </c>
      <c r="AN206" s="82" t="s">
        <v>3828</v>
      </c>
      <c r="AO206" s="82"/>
      <c r="AP206" s="82" t="s">
        <v>3825</v>
      </c>
      <c r="AQ206" s="82" t="s">
        <v>3813</v>
      </c>
      <c r="AR206" s="82" t="s">
        <v>4483</v>
      </c>
      <c r="AS206" s="82" t="s">
        <v>4486</v>
      </c>
      <c r="AT206" s="82"/>
      <c r="AU206" s="82" t="s">
        <v>4480</v>
      </c>
      <c r="AV206" s="82" t="s">
        <v>4492</v>
      </c>
      <c r="AW206" s="82"/>
      <c r="AX206" s="82" t="s">
        <v>4489</v>
      </c>
      <c r="AY206" s="82" t="s">
        <v>4477</v>
      </c>
    </row>
    <row r="207" spans="1:51" s="86" customFormat="1" hidden="1">
      <c r="A207" s="83"/>
      <c r="B207" s="84" t="s">
        <v>11650</v>
      </c>
      <c r="C207" s="85">
        <v>30</v>
      </c>
      <c r="D207" s="82" t="s">
        <v>431</v>
      </c>
      <c r="E207" s="82" t="s">
        <v>434</v>
      </c>
      <c r="F207" s="82"/>
      <c r="G207" s="82" t="s">
        <v>428</v>
      </c>
      <c r="H207" s="82" t="s">
        <v>440</v>
      </c>
      <c r="I207" s="82"/>
      <c r="J207" s="82" t="s">
        <v>437</v>
      </c>
      <c r="K207" s="82" t="s">
        <v>425</v>
      </c>
      <c r="L207" s="82" t="s">
        <v>1345</v>
      </c>
      <c r="M207" s="82" t="s">
        <v>1348</v>
      </c>
      <c r="N207" s="82"/>
      <c r="O207" s="82" t="s">
        <v>1342</v>
      </c>
      <c r="P207" s="82" t="s">
        <v>1354</v>
      </c>
      <c r="Q207" s="82"/>
      <c r="R207" s="82" t="s">
        <v>1351</v>
      </c>
      <c r="S207" s="82" t="s">
        <v>1339</v>
      </c>
      <c r="T207" s="82" t="s">
        <v>2009</v>
      </c>
      <c r="U207" s="82" t="s">
        <v>2262</v>
      </c>
      <c r="V207" s="82"/>
      <c r="W207" s="82" t="s">
        <v>2006</v>
      </c>
      <c r="X207" s="82" t="s">
        <v>2268</v>
      </c>
      <c r="Y207" s="82"/>
      <c r="Z207" s="82" t="s">
        <v>2265</v>
      </c>
      <c r="AA207" s="82" t="s">
        <v>2003</v>
      </c>
      <c r="AB207" s="82" t="s">
        <v>2923</v>
      </c>
      <c r="AC207" s="82" t="s">
        <v>2926</v>
      </c>
      <c r="AD207" s="82"/>
      <c r="AE207" s="82" t="s">
        <v>2920</v>
      </c>
      <c r="AF207" s="82" t="s">
        <v>2932</v>
      </c>
      <c r="AG207" s="82"/>
      <c r="AH207" s="82" t="s">
        <v>2929</v>
      </c>
      <c r="AI207" s="82" t="s">
        <v>2917</v>
      </c>
      <c r="AJ207" s="82" t="s">
        <v>3837</v>
      </c>
      <c r="AK207" s="82" t="s">
        <v>3840</v>
      </c>
      <c r="AL207" s="82"/>
      <c r="AM207" s="82" t="s">
        <v>3834</v>
      </c>
      <c r="AN207" s="82" t="s">
        <v>3846</v>
      </c>
      <c r="AO207" s="82"/>
      <c r="AP207" s="82" t="s">
        <v>3843</v>
      </c>
      <c r="AQ207" s="82" t="s">
        <v>3831</v>
      </c>
      <c r="AR207" s="82" t="s">
        <v>4501</v>
      </c>
      <c r="AS207" s="82" t="s">
        <v>4504</v>
      </c>
      <c r="AT207" s="82"/>
      <c r="AU207" s="82" t="s">
        <v>4498</v>
      </c>
      <c r="AV207" s="82" t="s">
        <v>4510</v>
      </c>
      <c r="AW207" s="82"/>
      <c r="AX207" s="82" t="s">
        <v>4507</v>
      </c>
      <c r="AY207" s="82" t="s">
        <v>4495</v>
      </c>
    </row>
    <row r="208" spans="1:51" hidden="1">
      <c r="A208" s="51"/>
      <c r="B208" s="53" t="s">
        <v>11651</v>
      </c>
      <c r="C208" s="66">
        <v>31</v>
      </c>
      <c r="D208" s="19" t="s">
        <v>449</v>
      </c>
      <c r="E208" s="19" t="s">
        <v>452</v>
      </c>
      <c r="F208" s="82" t="s">
        <v>455</v>
      </c>
      <c r="G208" s="19" t="s">
        <v>446</v>
      </c>
      <c r="H208" s="19" t="s">
        <v>461</v>
      </c>
      <c r="I208" s="82" t="s">
        <v>464</v>
      </c>
      <c r="J208" s="19" t="s">
        <v>458</v>
      </c>
      <c r="K208" s="19" t="s">
        <v>443</v>
      </c>
      <c r="L208" s="19" t="s">
        <v>1363</v>
      </c>
      <c r="M208" s="19" t="s">
        <v>1366</v>
      </c>
      <c r="N208" s="82" t="s">
        <v>1369</v>
      </c>
      <c r="O208" s="19" t="s">
        <v>1360</v>
      </c>
      <c r="P208" s="19" t="s">
        <v>1375</v>
      </c>
      <c r="Q208" s="82" t="s">
        <v>1378</v>
      </c>
      <c r="R208" s="19" t="s">
        <v>1372</v>
      </c>
      <c r="S208" s="19" t="s">
        <v>1357</v>
      </c>
      <c r="T208" s="19" t="s">
        <v>2277</v>
      </c>
      <c r="U208" s="19" t="s">
        <v>2280</v>
      </c>
      <c r="V208" s="82" t="s">
        <v>2283</v>
      </c>
      <c r="W208" s="19" t="s">
        <v>2274</v>
      </c>
      <c r="X208" s="19" t="s">
        <v>2289</v>
      </c>
      <c r="Y208" s="82" t="s">
        <v>2292</v>
      </c>
      <c r="Z208" s="19" t="s">
        <v>2286</v>
      </c>
      <c r="AA208" s="19" t="s">
        <v>2271</v>
      </c>
      <c r="AB208" s="19" t="s">
        <v>2941</v>
      </c>
      <c r="AC208" s="19" t="s">
        <v>2944</v>
      </c>
      <c r="AD208" s="82" t="s">
        <v>2947</v>
      </c>
      <c r="AE208" s="19" t="s">
        <v>2938</v>
      </c>
      <c r="AF208" s="19" t="s">
        <v>2953</v>
      </c>
      <c r="AG208" s="82" t="s">
        <v>2956</v>
      </c>
      <c r="AH208" s="19" t="s">
        <v>2950</v>
      </c>
      <c r="AI208" s="19" t="s">
        <v>2935</v>
      </c>
      <c r="AJ208" s="19" t="s">
        <v>3855</v>
      </c>
      <c r="AK208" s="19" t="s">
        <v>3858</v>
      </c>
      <c r="AL208" s="82" t="s">
        <v>3861</v>
      </c>
      <c r="AM208" s="19" t="s">
        <v>3852</v>
      </c>
      <c r="AN208" s="19" t="s">
        <v>3867</v>
      </c>
      <c r="AO208" s="82" t="s">
        <v>3870</v>
      </c>
      <c r="AP208" s="19" t="s">
        <v>3864</v>
      </c>
      <c r="AQ208" s="19" t="s">
        <v>3849</v>
      </c>
      <c r="AR208" s="19" t="s">
        <v>4769</v>
      </c>
      <c r="AS208" s="19" t="s">
        <v>4772</v>
      </c>
      <c r="AT208" s="82" t="s">
        <v>4775</v>
      </c>
      <c r="AU208" s="19" t="s">
        <v>4766</v>
      </c>
      <c r="AV208" s="19" t="s">
        <v>4781</v>
      </c>
      <c r="AW208" s="82" t="s">
        <v>4784</v>
      </c>
      <c r="AX208" s="19" t="s">
        <v>4778</v>
      </c>
      <c r="AY208" s="19" t="s">
        <v>4763</v>
      </c>
    </row>
    <row r="209" spans="1:51" hidden="1">
      <c r="A209" s="51"/>
      <c r="B209" s="57" t="s">
        <v>11652</v>
      </c>
      <c r="C209" s="66">
        <v>32</v>
      </c>
      <c r="D209" s="19" t="s">
        <v>473</v>
      </c>
      <c r="E209" s="19" t="s">
        <v>476</v>
      </c>
      <c r="F209" s="82" t="s">
        <v>479</v>
      </c>
      <c r="G209" s="19" t="s">
        <v>470</v>
      </c>
      <c r="H209" s="19" t="s">
        <v>485</v>
      </c>
      <c r="I209" s="82" t="s">
        <v>488</v>
      </c>
      <c r="J209" s="19" t="s">
        <v>482</v>
      </c>
      <c r="K209" s="19" t="s">
        <v>467</v>
      </c>
      <c r="L209" s="19" t="s">
        <v>1387</v>
      </c>
      <c r="M209" s="19" t="s">
        <v>1390</v>
      </c>
      <c r="N209" s="82" t="s">
        <v>1393</v>
      </c>
      <c r="O209" s="19" t="s">
        <v>1384</v>
      </c>
      <c r="P209" s="19" t="s">
        <v>1399</v>
      </c>
      <c r="Q209" s="82" t="s">
        <v>1402</v>
      </c>
      <c r="R209" s="19" t="s">
        <v>1396</v>
      </c>
      <c r="S209" s="19" t="s">
        <v>1381</v>
      </c>
      <c r="T209" s="19" t="s">
        <v>2301</v>
      </c>
      <c r="U209" s="19" t="s">
        <v>2304</v>
      </c>
      <c r="V209" s="82" t="s">
        <v>2307</v>
      </c>
      <c r="W209" s="19" t="s">
        <v>2298</v>
      </c>
      <c r="X209" s="19" t="s">
        <v>2313</v>
      </c>
      <c r="Y209" s="82" t="s">
        <v>2316</v>
      </c>
      <c r="Z209" s="19" t="s">
        <v>2310</v>
      </c>
      <c r="AA209" s="19" t="s">
        <v>2295</v>
      </c>
      <c r="AB209" s="19" t="s">
        <v>2965</v>
      </c>
      <c r="AC209" s="19" t="s">
        <v>2968</v>
      </c>
      <c r="AD209" s="82" t="s">
        <v>2971</v>
      </c>
      <c r="AE209" s="19" t="s">
        <v>2962</v>
      </c>
      <c r="AF209" s="19" t="s">
        <v>2977</v>
      </c>
      <c r="AG209" s="82" t="s">
        <v>2980</v>
      </c>
      <c r="AH209" s="19" t="s">
        <v>2974</v>
      </c>
      <c r="AI209" s="19" t="s">
        <v>2959</v>
      </c>
      <c r="AJ209" s="19" t="s">
        <v>3879</v>
      </c>
      <c r="AK209" s="19" t="s">
        <v>3882</v>
      </c>
      <c r="AL209" s="82" t="s">
        <v>3885</v>
      </c>
      <c r="AM209" s="19" t="s">
        <v>3876</v>
      </c>
      <c r="AN209" s="19" t="s">
        <v>3891</v>
      </c>
      <c r="AO209" s="82" t="s">
        <v>3894</v>
      </c>
      <c r="AP209" s="19" t="s">
        <v>3888</v>
      </c>
      <c r="AQ209" s="19" t="s">
        <v>3873</v>
      </c>
      <c r="AR209" s="19" t="s">
        <v>4793</v>
      </c>
      <c r="AS209" s="19" t="s">
        <v>4796</v>
      </c>
      <c r="AT209" s="82" t="s">
        <v>4799</v>
      </c>
      <c r="AU209" s="19" t="s">
        <v>4790</v>
      </c>
      <c r="AV209" s="19" t="s">
        <v>4805</v>
      </c>
      <c r="AW209" s="82" t="s">
        <v>4808</v>
      </c>
      <c r="AX209" s="19" t="s">
        <v>4802</v>
      </c>
      <c r="AY209" s="19" t="s">
        <v>4787</v>
      </c>
    </row>
    <row r="210" spans="1:51" s="86" customFormat="1" hidden="1">
      <c r="A210" s="83"/>
      <c r="B210" s="84" t="s">
        <v>11653</v>
      </c>
      <c r="C210" s="85">
        <v>33</v>
      </c>
      <c r="D210" s="82" t="s">
        <v>497</v>
      </c>
      <c r="E210" s="82" t="s">
        <v>500</v>
      </c>
      <c r="F210" s="82"/>
      <c r="G210" s="82" t="s">
        <v>494</v>
      </c>
      <c r="H210" s="82" t="s">
        <v>506</v>
      </c>
      <c r="I210" s="82"/>
      <c r="J210" s="82" t="s">
        <v>503</v>
      </c>
      <c r="K210" s="82" t="s">
        <v>491</v>
      </c>
      <c r="L210" s="82" t="s">
        <v>1411</v>
      </c>
      <c r="M210" s="82" t="s">
        <v>1414</v>
      </c>
      <c r="N210" s="82"/>
      <c r="O210" s="82" t="s">
        <v>1408</v>
      </c>
      <c r="P210" s="82" t="s">
        <v>1420</v>
      </c>
      <c r="Q210" s="82"/>
      <c r="R210" s="82" t="s">
        <v>1417</v>
      </c>
      <c r="S210" s="82" t="s">
        <v>1405</v>
      </c>
      <c r="T210" s="82" t="s">
        <v>2325</v>
      </c>
      <c r="U210" s="82" t="s">
        <v>2328</v>
      </c>
      <c r="V210" s="82"/>
      <c r="W210" s="82" t="s">
        <v>2322</v>
      </c>
      <c r="X210" s="82" t="s">
        <v>2334</v>
      </c>
      <c r="Y210" s="82"/>
      <c r="Z210" s="82" t="s">
        <v>2331</v>
      </c>
      <c r="AA210" s="82" t="s">
        <v>2319</v>
      </c>
      <c r="AB210" s="82" t="s">
        <v>2989</v>
      </c>
      <c r="AC210" s="82" t="s">
        <v>2992</v>
      </c>
      <c r="AD210" s="82"/>
      <c r="AE210" s="82" t="s">
        <v>2986</v>
      </c>
      <c r="AF210" s="82" t="s">
        <v>2998</v>
      </c>
      <c r="AG210" s="82"/>
      <c r="AH210" s="82" t="s">
        <v>2995</v>
      </c>
      <c r="AI210" s="82" t="s">
        <v>2983</v>
      </c>
      <c r="AJ210" s="82" t="s">
        <v>3903</v>
      </c>
      <c r="AK210" s="82" t="s">
        <v>3906</v>
      </c>
      <c r="AL210" s="82"/>
      <c r="AM210" s="82" t="s">
        <v>3900</v>
      </c>
      <c r="AN210" s="82" t="s">
        <v>3912</v>
      </c>
      <c r="AO210" s="82"/>
      <c r="AP210" s="82" t="s">
        <v>3909</v>
      </c>
      <c r="AQ210" s="82" t="s">
        <v>3897</v>
      </c>
      <c r="AR210" s="82" t="s">
        <v>4817</v>
      </c>
      <c r="AS210" s="82" t="s">
        <v>4820</v>
      </c>
      <c r="AT210" s="82"/>
      <c r="AU210" s="82" t="s">
        <v>4814</v>
      </c>
      <c r="AV210" s="82" t="s">
        <v>4826</v>
      </c>
      <c r="AW210" s="82"/>
      <c r="AX210" s="82" t="s">
        <v>4823</v>
      </c>
      <c r="AY210" s="82" t="s">
        <v>4811</v>
      </c>
    </row>
    <row r="211" spans="1:51" hidden="1">
      <c r="A211" s="55" t="s">
        <v>11654</v>
      </c>
      <c r="B211" s="58"/>
      <c r="C211" s="66">
        <v>34</v>
      </c>
      <c r="D211" s="19"/>
      <c r="E211" s="19"/>
      <c r="F211" s="82"/>
      <c r="G211" s="19"/>
      <c r="H211" s="19"/>
      <c r="I211" s="82"/>
      <c r="J211" s="19"/>
      <c r="K211" s="19"/>
      <c r="L211" s="19"/>
      <c r="M211" s="19"/>
      <c r="N211" s="82"/>
      <c r="O211" s="19"/>
      <c r="P211" s="19"/>
      <c r="Q211" s="82"/>
      <c r="R211" s="19"/>
      <c r="S211" s="19"/>
      <c r="T211" s="19"/>
      <c r="U211" s="19"/>
      <c r="V211" s="82"/>
      <c r="W211" s="19"/>
      <c r="X211" s="19"/>
      <c r="Y211" s="82"/>
      <c r="Z211" s="19"/>
      <c r="AA211" s="19"/>
      <c r="AB211" s="19"/>
      <c r="AC211" s="19"/>
      <c r="AD211" s="82"/>
      <c r="AE211" s="19"/>
      <c r="AF211" s="19"/>
      <c r="AG211" s="82"/>
      <c r="AH211" s="19"/>
      <c r="AI211" s="19"/>
      <c r="AJ211" s="19"/>
      <c r="AK211" s="19"/>
      <c r="AL211" s="82"/>
      <c r="AM211" s="19"/>
      <c r="AN211" s="19"/>
      <c r="AO211" s="82"/>
      <c r="AP211" s="19"/>
      <c r="AQ211" s="19"/>
      <c r="AR211" s="19"/>
      <c r="AS211" s="19"/>
      <c r="AT211" s="82"/>
      <c r="AU211" s="19"/>
      <c r="AV211" s="19"/>
      <c r="AW211" s="82"/>
      <c r="AX211" s="19"/>
      <c r="AY211" s="19"/>
    </row>
    <row r="212" spans="1:51" hidden="1">
      <c r="A212" s="51"/>
      <c r="B212" s="53" t="s">
        <v>11655</v>
      </c>
      <c r="C212" s="66">
        <v>35</v>
      </c>
      <c r="D212" s="19" t="s">
        <v>765</v>
      </c>
      <c r="E212" s="19" t="s">
        <v>768</v>
      </c>
      <c r="F212" s="82" t="s">
        <v>771</v>
      </c>
      <c r="G212" s="19" t="s">
        <v>762</v>
      </c>
      <c r="H212" s="19" t="s">
        <v>777</v>
      </c>
      <c r="I212" s="82" t="s">
        <v>780</v>
      </c>
      <c r="J212" s="19" t="s">
        <v>774</v>
      </c>
      <c r="K212" s="19" t="s">
        <v>509</v>
      </c>
      <c r="L212" s="19" t="s">
        <v>1429</v>
      </c>
      <c r="M212" s="19" t="s">
        <v>1432</v>
      </c>
      <c r="N212" s="82" t="s">
        <v>1435</v>
      </c>
      <c r="O212" s="19" t="s">
        <v>1426</v>
      </c>
      <c r="P212" s="19" t="s">
        <v>1441</v>
      </c>
      <c r="Q212" s="82" t="s">
        <v>1444</v>
      </c>
      <c r="R212" s="19" t="s">
        <v>1438</v>
      </c>
      <c r="S212" s="19" t="s">
        <v>1423</v>
      </c>
      <c r="T212" s="19" t="s">
        <v>2343</v>
      </c>
      <c r="U212" s="19" t="s">
        <v>2346</v>
      </c>
      <c r="V212" s="82" t="s">
        <v>2349</v>
      </c>
      <c r="W212" s="19" t="s">
        <v>2340</v>
      </c>
      <c r="X212" s="19" t="s">
        <v>2355</v>
      </c>
      <c r="Y212" s="82" t="s">
        <v>2358</v>
      </c>
      <c r="Z212" s="19" t="s">
        <v>2352</v>
      </c>
      <c r="AA212" s="19" t="s">
        <v>2337</v>
      </c>
      <c r="AB212" s="19" t="s">
        <v>3007</v>
      </c>
      <c r="AC212" s="19" t="s">
        <v>3010</v>
      </c>
      <c r="AD212" s="82" t="s">
        <v>3263</v>
      </c>
      <c r="AE212" s="19" t="s">
        <v>3004</v>
      </c>
      <c r="AF212" s="19" t="s">
        <v>3269</v>
      </c>
      <c r="AG212" s="82" t="s">
        <v>3272</v>
      </c>
      <c r="AH212" s="19" t="s">
        <v>3266</v>
      </c>
      <c r="AI212" s="19" t="s">
        <v>3001</v>
      </c>
      <c r="AJ212" s="19" t="s">
        <v>3921</v>
      </c>
      <c r="AK212" s="19" t="s">
        <v>3924</v>
      </c>
      <c r="AL212" s="82" t="s">
        <v>3927</v>
      </c>
      <c r="AM212" s="19" t="s">
        <v>3918</v>
      </c>
      <c r="AN212" s="19" t="s">
        <v>3933</v>
      </c>
      <c r="AO212" s="82" t="s">
        <v>3936</v>
      </c>
      <c r="AP212" s="19" t="s">
        <v>3930</v>
      </c>
      <c r="AQ212" s="19" t="s">
        <v>3915</v>
      </c>
      <c r="AR212" s="19" t="s">
        <v>4835</v>
      </c>
      <c r="AS212" s="19" t="s">
        <v>4838</v>
      </c>
      <c r="AT212" s="82" t="s">
        <v>4841</v>
      </c>
      <c r="AU212" s="19" t="s">
        <v>4832</v>
      </c>
      <c r="AV212" s="19" t="s">
        <v>4847</v>
      </c>
      <c r="AW212" s="82" t="s">
        <v>4850</v>
      </c>
      <c r="AX212" s="19" t="s">
        <v>4844</v>
      </c>
      <c r="AY212" s="19" t="s">
        <v>4829</v>
      </c>
    </row>
    <row r="213" spans="1:51" hidden="1">
      <c r="A213" s="51"/>
      <c r="B213" s="57" t="s">
        <v>11656</v>
      </c>
      <c r="C213" s="66">
        <v>36</v>
      </c>
      <c r="D213" s="19" t="s">
        <v>789</v>
      </c>
      <c r="E213" s="19" t="s">
        <v>792</v>
      </c>
      <c r="F213" s="82" t="s">
        <v>795</v>
      </c>
      <c r="G213" s="19" t="s">
        <v>786</v>
      </c>
      <c r="H213" s="19" t="s">
        <v>801</v>
      </c>
      <c r="I213" s="82" t="s">
        <v>804</v>
      </c>
      <c r="J213" s="19" t="s">
        <v>798</v>
      </c>
      <c r="K213" s="19" t="s">
        <v>783</v>
      </c>
      <c r="L213" s="19" t="s">
        <v>1453</v>
      </c>
      <c r="M213" s="19" t="s">
        <v>1456</v>
      </c>
      <c r="N213" s="82" t="s">
        <v>1459</v>
      </c>
      <c r="O213" s="19" t="s">
        <v>1450</v>
      </c>
      <c r="P213" s="19" t="s">
        <v>1465</v>
      </c>
      <c r="Q213" s="82" t="s">
        <v>1468</v>
      </c>
      <c r="R213" s="19" t="s">
        <v>1462</v>
      </c>
      <c r="S213" s="19" t="s">
        <v>1447</v>
      </c>
      <c r="T213" s="19" t="s">
        <v>2367</v>
      </c>
      <c r="U213" s="19" t="s">
        <v>2370</v>
      </c>
      <c r="V213" s="82" t="s">
        <v>2373</v>
      </c>
      <c r="W213" s="19" t="s">
        <v>2364</v>
      </c>
      <c r="X213" s="19" t="s">
        <v>2379</v>
      </c>
      <c r="Y213" s="82" t="s">
        <v>2382</v>
      </c>
      <c r="Z213" s="19" t="s">
        <v>2376</v>
      </c>
      <c r="AA213" s="19" t="s">
        <v>2361</v>
      </c>
      <c r="AB213" s="19" t="s">
        <v>3281</v>
      </c>
      <c r="AC213" s="19" t="s">
        <v>3284</v>
      </c>
      <c r="AD213" s="82" t="s">
        <v>3287</v>
      </c>
      <c r="AE213" s="19" t="s">
        <v>3278</v>
      </c>
      <c r="AF213" s="19" t="s">
        <v>3293</v>
      </c>
      <c r="AG213" s="82" t="s">
        <v>3296</v>
      </c>
      <c r="AH213" s="19" t="s">
        <v>3290</v>
      </c>
      <c r="AI213" s="19" t="s">
        <v>3275</v>
      </c>
      <c r="AJ213" s="19" t="s">
        <v>3945</v>
      </c>
      <c r="AK213" s="19" t="s">
        <v>3948</v>
      </c>
      <c r="AL213" s="82" t="s">
        <v>3951</v>
      </c>
      <c r="AM213" s="19" t="s">
        <v>3942</v>
      </c>
      <c r="AN213" s="19" t="s">
        <v>3957</v>
      </c>
      <c r="AO213" s="82" t="s">
        <v>3960</v>
      </c>
      <c r="AP213" s="19" t="s">
        <v>3954</v>
      </c>
      <c r="AQ213" s="19" t="s">
        <v>3939</v>
      </c>
      <c r="AR213" s="19" t="s">
        <v>4859</v>
      </c>
      <c r="AS213" s="19" t="s">
        <v>4862</v>
      </c>
      <c r="AT213" s="82" t="s">
        <v>4865</v>
      </c>
      <c r="AU213" s="19" t="s">
        <v>4856</v>
      </c>
      <c r="AV213" s="19" t="s">
        <v>4871</v>
      </c>
      <c r="AW213" s="82" t="s">
        <v>4874</v>
      </c>
      <c r="AX213" s="19" t="s">
        <v>4868</v>
      </c>
      <c r="AY213" s="19" t="s">
        <v>4853</v>
      </c>
    </row>
    <row r="214" spans="1:51" hidden="1">
      <c r="A214" s="51"/>
      <c r="B214" s="57" t="s">
        <v>11657</v>
      </c>
      <c r="C214" s="66">
        <v>37</v>
      </c>
      <c r="D214" s="19" t="s">
        <v>813</v>
      </c>
      <c r="E214" s="19" t="s">
        <v>816</v>
      </c>
      <c r="F214" s="82" t="s">
        <v>819</v>
      </c>
      <c r="G214" s="19" t="s">
        <v>810</v>
      </c>
      <c r="H214" s="19" t="s">
        <v>825</v>
      </c>
      <c r="I214" s="82" t="s">
        <v>828</v>
      </c>
      <c r="J214" s="19" t="s">
        <v>822</v>
      </c>
      <c r="K214" s="19" t="s">
        <v>807</v>
      </c>
      <c r="L214" s="19" t="s">
        <v>1477</v>
      </c>
      <c r="M214" s="19" t="s">
        <v>1480</v>
      </c>
      <c r="N214" s="82" t="s">
        <v>1483</v>
      </c>
      <c r="O214" s="19" t="s">
        <v>1474</v>
      </c>
      <c r="P214" s="19" t="s">
        <v>1489</v>
      </c>
      <c r="Q214" s="82" t="s">
        <v>1492</v>
      </c>
      <c r="R214" s="19" t="s">
        <v>1486</v>
      </c>
      <c r="S214" s="19" t="s">
        <v>1471</v>
      </c>
      <c r="T214" s="19" t="s">
        <v>2391</v>
      </c>
      <c r="U214" s="19" t="s">
        <v>2394</v>
      </c>
      <c r="V214" s="82" t="s">
        <v>2397</v>
      </c>
      <c r="W214" s="19" t="s">
        <v>2388</v>
      </c>
      <c r="X214" s="19" t="s">
        <v>2403</v>
      </c>
      <c r="Y214" s="82" t="s">
        <v>2406</v>
      </c>
      <c r="Z214" s="19" t="s">
        <v>2400</v>
      </c>
      <c r="AA214" s="19" t="s">
        <v>2385</v>
      </c>
      <c r="AB214" s="19" t="s">
        <v>3305</v>
      </c>
      <c r="AC214" s="19" t="s">
        <v>3308</v>
      </c>
      <c r="AD214" s="82" t="s">
        <v>3311</v>
      </c>
      <c r="AE214" s="19" t="s">
        <v>3302</v>
      </c>
      <c r="AF214" s="19" t="s">
        <v>3317</v>
      </c>
      <c r="AG214" s="82" t="s">
        <v>3320</v>
      </c>
      <c r="AH214" s="19" t="s">
        <v>3314</v>
      </c>
      <c r="AI214" s="19" t="s">
        <v>3299</v>
      </c>
      <c r="AJ214" s="19" t="s">
        <v>3969</v>
      </c>
      <c r="AK214" s="19" t="s">
        <v>3972</v>
      </c>
      <c r="AL214" s="82" t="s">
        <v>3975</v>
      </c>
      <c r="AM214" s="19" t="s">
        <v>3966</v>
      </c>
      <c r="AN214" s="19" t="s">
        <v>3981</v>
      </c>
      <c r="AO214" s="82" t="s">
        <v>3984</v>
      </c>
      <c r="AP214" s="19" t="s">
        <v>3978</v>
      </c>
      <c r="AQ214" s="19" t="s">
        <v>3963</v>
      </c>
      <c r="AR214" s="19" t="s">
        <v>4883</v>
      </c>
      <c r="AS214" s="19" t="s">
        <v>4886</v>
      </c>
      <c r="AT214" s="82" t="s">
        <v>4889</v>
      </c>
      <c r="AU214" s="19" t="s">
        <v>4880</v>
      </c>
      <c r="AV214" s="19" t="s">
        <v>4895</v>
      </c>
      <c r="AW214" s="82" t="s">
        <v>4898</v>
      </c>
      <c r="AX214" s="19" t="s">
        <v>4892</v>
      </c>
      <c r="AY214" s="19" t="s">
        <v>4877</v>
      </c>
    </row>
    <row r="215" spans="1:51" hidden="1">
      <c r="A215" s="51"/>
      <c r="B215" s="57" t="s">
        <v>11658</v>
      </c>
      <c r="C215" s="66">
        <v>38</v>
      </c>
      <c r="D215" s="19" t="s">
        <v>837</v>
      </c>
      <c r="E215" s="19" t="s">
        <v>840</v>
      </c>
      <c r="F215" s="82" t="s">
        <v>843</v>
      </c>
      <c r="G215" s="19" t="s">
        <v>834</v>
      </c>
      <c r="H215" s="19" t="s">
        <v>849</v>
      </c>
      <c r="I215" s="82" t="s">
        <v>852</v>
      </c>
      <c r="J215" s="19" t="s">
        <v>846</v>
      </c>
      <c r="K215" s="19" t="s">
        <v>831</v>
      </c>
      <c r="L215" s="19" t="s">
        <v>1501</v>
      </c>
      <c r="M215" s="19" t="s">
        <v>1504</v>
      </c>
      <c r="N215" s="82" t="s">
        <v>1507</v>
      </c>
      <c r="O215" s="19" t="s">
        <v>1498</v>
      </c>
      <c r="P215" s="19" t="s">
        <v>1763</v>
      </c>
      <c r="Q215" s="82" t="s">
        <v>1766</v>
      </c>
      <c r="R215" s="19" t="s">
        <v>1510</v>
      </c>
      <c r="S215" s="19" t="s">
        <v>1495</v>
      </c>
      <c r="T215" s="19" t="s">
        <v>2415</v>
      </c>
      <c r="U215" s="19" t="s">
        <v>2418</v>
      </c>
      <c r="V215" s="82" t="s">
        <v>2421</v>
      </c>
      <c r="W215" s="19" t="s">
        <v>2412</v>
      </c>
      <c r="X215" s="19" t="s">
        <v>2427</v>
      </c>
      <c r="Y215" s="82" t="s">
        <v>2430</v>
      </c>
      <c r="Z215" s="19" t="s">
        <v>2424</v>
      </c>
      <c r="AA215" s="19" t="s">
        <v>2409</v>
      </c>
      <c r="AB215" s="19" t="s">
        <v>3329</v>
      </c>
      <c r="AC215" s="19" t="s">
        <v>3332</v>
      </c>
      <c r="AD215" s="82" t="s">
        <v>3335</v>
      </c>
      <c r="AE215" s="19" t="s">
        <v>3326</v>
      </c>
      <c r="AF215" s="19" t="s">
        <v>3341</v>
      </c>
      <c r="AG215" s="82" t="s">
        <v>3344</v>
      </c>
      <c r="AH215" s="19" t="s">
        <v>3338</v>
      </c>
      <c r="AI215" s="19" t="s">
        <v>3323</v>
      </c>
      <c r="AJ215" s="19" t="s">
        <v>3993</v>
      </c>
      <c r="AK215" s="19" t="s">
        <v>3996</v>
      </c>
      <c r="AL215" s="82" t="s">
        <v>3999</v>
      </c>
      <c r="AM215" s="19" t="s">
        <v>3990</v>
      </c>
      <c r="AN215" s="19" t="s">
        <v>4005</v>
      </c>
      <c r="AO215" s="82" t="s">
        <v>4008</v>
      </c>
      <c r="AP215" s="19" t="s">
        <v>4002</v>
      </c>
      <c r="AQ215" s="19" t="s">
        <v>3987</v>
      </c>
      <c r="AR215" s="19" t="s">
        <v>4907</v>
      </c>
      <c r="AS215" s="19" t="s">
        <v>4910</v>
      </c>
      <c r="AT215" s="82" t="s">
        <v>4913</v>
      </c>
      <c r="AU215" s="19" t="s">
        <v>4904</v>
      </c>
      <c r="AV215" s="19" t="s">
        <v>4919</v>
      </c>
      <c r="AW215" s="82" t="s">
        <v>4922</v>
      </c>
      <c r="AX215" s="19" t="s">
        <v>4916</v>
      </c>
      <c r="AY215" s="19" t="s">
        <v>4901</v>
      </c>
    </row>
    <row r="216" spans="1:51" hidden="1">
      <c r="A216" s="51"/>
      <c r="B216" s="57" t="s">
        <v>11659</v>
      </c>
      <c r="C216" s="66">
        <v>39</v>
      </c>
      <c r="D216" s="19" t="s">
        <v>861</v>
      </c>
      <c r="E216" s="19" t="s">
        <v>864</v>
      </c>
      <c r="F216" s="82" t="s">
        <v>867</v>
      </c>
      <c r="G216" s="19" t="s">
        <v>858</v>
      </c>
      <c r="H216" s="19" t="s">
        <v>873</v>
      </c>
      <c r="I216" s="82" t="s">
        <v>876</v>
      </c>
      <c r="J216" s="19" t="s">
        <v>870</v>
      </c>
      <c r="K216" s="19" t="s">
        <v>855</v>
      </c>
      <c r="L216" s="19" t="s">
        <v>1775</v>
      </c>
      <c r="M216" s="19" t="s">
        <v>1778</v>
      </c>
      <c r="N216" s="82" t="s">
        <v>1781</v>
      </c>
      <c r="O216" s="19" t="s">
        <v>1772</v>
      </c>
      <c r="P216" s="19" t="s">
        <v>1787</v>
      </c>
      <c r="Q216" s="82" t="s">
        <v>1790</v>
      </c>
      <c r="R216" s="19" t="s">
        <v>1784</v>
      </c>
      <c r="S216" s="19" t="s">
        <v>1769</v>
      </c>
      <c r="T216" s="19" t="s">
        <v>2439</v>
      </c>
      <c r="U216" s="19" t="s">
        <v>2442</v>
      </c>
      <c r="V216" s="82" t="s">
        <v>2445</v>
      </c>
      <c r="W216" s="19" t="s">
        <v>2436</v>
      </c>
      <c r="X216" s="19" t="s">
        <v>2451</v>
      </c>
      <c r="Y216" s="82" t="s">
        <v>2454</v>
      </c>
      <c r="Z216" s="19" t="s">
        <v>2448</v>
      </c>
      <c r="AA216" s="19" t="s">
        <v>2433</v>
      </c>
      <c r="AB216" s="19" t="s">
        <v>3353</v>
      </c>
      <c r="AC216" s="19" t="s">
        <v>3356</v>
      </c>
      <c r="AD216" s="82" t="s">
        <v>3359</v>
      </c>
      <c r="AE216" s="19" t="s">
        <v>3350</v>
      </c>
      <c r="AF216" s="19" t="s">
        <v>3365</v>
      </c>
      <c r="AG216" s="82" t="s">
        <v>3368</v>
      </c>
      <c r="AH216" s="19" t="s">
        <v>3362</v>
      </c>
      <c r="AI216" s="19" t="s">
        <v>3347</v>
      </c>
      <c r="AJ216" s="19" t="s">
        <v>4267</v>
      </c>
      <c r="AK216" s="19" t="s">
        <v>4270</v>
      </c>
      <c r="AL216" s="82" t="s">
        <v>4273</v>
      </c>
      <c r="AM216" s="19" t="s">
        <v>4264</v>
      </c>
      <c r="AN216" s="19" t="s">
        <v>4279</v>
      </c>
      <c r="AO216" s="82" t="s">
        <v>4282</v>
      </c>
      <c r="AP216" s="19" t="s">
        <v>4276</v>
      </c>
      <c r="AQ216" s="19" t="s">
        <v>4011</v>
      </c>
      <c r="AR216" s="19" t="s">
        <v>4931</v>
      </c>
      <c r="AS216" s="19" t="s">
        <v>4934</v>
      </c>
      <c r="AT216" s="82" t="s">
        <v>4937</v>
      </c>
      <c r="AU216" s="19" t="s">
        <v>4928</v>
      </c>
      <c r="AV216" s="19" t="s">
        <v>4943</v>
      </c>
      <c r="AW216" s="82" t="s">
        <v>4946</v>
      </c>
      <c r="AX216" s="19" t="s">
        <v>4940</v>
      </c>
      <c r="AY216" s="19" t="s">
        <v>4925</v>
      </c>
    </row>
    <row r="217" spans="1:51" hidden="1">
      <c r="A217" s="51"/>
      <c r="B217" s="53" t="s">
        <v>11660</v>
      </c>
      <c r="C217" s="66">
        <v>40</v>
      </c>
      <c r="D217" s="19" t="s">
        <v>885</v>
      </c>
      <c r="E217" s="19" t="s">
        <v>888</v>
      </c>
      <c r="F217" s="82" t="s">
        <v>891</v>
      </c>
      <c r="G217" s="19" t="s">
        <v>882</v>
      </c>
      <c r="H217" s="19" t="s">
        <v>897</v>
      </c>
      <c r="I217" s="82" t="s">
        <v>900</v>
      </c>
      <c r="J217" s="19" t="s">
        <v>894</v>
      </c>
      <c r="K217" s="19" t="s">
        <v>879</v>
      </c>
      <c r="L217" s="19" t="s">
        <v>1799</v>
      </c>
      <c r="M217" s="19" t="s">
        <v>1802</v>
      </c>
      <c r="N217" s="82" t="s">
        <v>1805</v>
      </c>
      <c r="O217" s="19" t="s">
        <v>1796</v>
      </c>
      <c r="P217" s="19" t="s">
        <v>1811</v>
      </c>
      <c r="Q217" s="82" t="s">
        <v>1814</v>
      </c>
      <c r="R217" s="19" t="s">
        <v>1808</v>
      </c>
      <c r="S217" s="19" t="s">
        <v>1793</v>
      </c>
      <c r="T217" s="19" t="s">
        <v>2463</v>
      </c>
      <c r="U217" s="19" t="s">
        <v>2466</v>
      </c>
      <c r="V217" s="82" t="s">
        <v>2469</v>
      </c>
      <c r="W217" s="19" t="s">
        <v>2460</v>
      </c>
      <c r="X217" s="19" t="s">
        <v>2475</v>
      </c>
      <c r="Y217" s="82" t="s">
        <v>2478</v>
      </c>
      <c r="Z217" s="19" t="s">
        <v>2472</v>
      </c>
      <c r="AA217" s="19" t="s">
        <v>2457</v>
      </c>
      <c r="AB217" s="19" t="s">
        <v>3377</v>
      </c>
      <c r="AC217" s="19" t="s">
        <v>3380</v>
      </c>
      <c r="AD217" s="82" t="s">
        <v>3383</v>
      </c>
      <c r="AE217" s="19" t="s">
        <v>3374</v>
      </c>
      <c r="AF217" s="19" t="s">
        <v>3389</v>
      </c>
      <c r="AG217" s="82" t="s">
        <v>3392</v>
      </c>
      <c r="AH217" s="19" t="s">
        <v>3386</v>
      </c>
      <c r="AI217" s="19" t="s">
        <v>3371</v>
      </c>
      <c r="AJ217" s="19" t="s">
        <v>4291</v>
      </c>
      <c r="AK217" s="19" t="s">
        <v>4294</v>
      </c>
      <c r="AL217" s="82" t="s">
        <v>4297</v>
      </c>
      <c r="AM217" s="19" t="s">
        <v>4288</v>
      </c>
      <c r="AN217" s="19" t="s">
        <v>4303</v>
      </c>
      <c r="AO217" s="82" t="s">
        <v>4306</v>
      </c>
      <c r="AP217" s="19" t="s">
        <v>4300</v>
      </c>
      <c r="AQ217" s="19" t="s">
        <v>4285</v>
      </c>
      <c r="AR217" s="19" t="s">
        <v>4955</v>
      </c>
      <c r="AS217" s="19" t="s">
        <v>4958</v>
      </c>
      <c r="AT217" s="82" t="s">
        <v>4961</v>
      </c>
      <c r="AU217" s="19" t="s">
        <v>4952</v>
      </c>
      <c r="AV217" s="19" t="s">
        <v>4967</v>
      </c>
      <c r="AW217" s="82" t="s">
        <v>4970</v>
      </c>
      <c r="AX217" s="19" t="s">
        <v>4964</v>
      </c>
      <c r="AY217" s="19" t="s">
        <v>4949</v>
      </c>
    </row>
    <row r="218" spans="1:51" hidden="1">
      <c r="A218" s="51"/>
      <c r="B218" s="53" t="s">
        <v>11661</v>
      </c>
      <c r="C218" s="66">
        <v>41</v>
      </c>
      <c r="D218" s="19" t="s">
        <v>909</v>
      </c>
      <c r="E218" s="19" t="s">
        <v>912</v>
      </c>
      <c r="F218" s="82" t="s">
        <v>915</v>
      </c>
      <c r="G218" s="19" t="s">
        <v>906</v>
      </c>
      <c r="H218" s="19" t="s">
        <v>921</v>
      </c>
      <c r="I218" s="82" t="s">
        <v>924</v>
      </c>
      <c r="J218" s="19" t="s">
        <v>918</v>
      </c>
      <c r="K218" s="19" t="s">
        <v>903</v>
      </c>
      <c r="L218" s="19" t="s">
        <v>1823</v>
      </c>
      <c r="M218" s="19" t="s">
        <v>1826</v>
      </c>
      <c r="N218" s="82" t="s">
        <v>1829</v>
      </c>
      <c r="O218" s="19" t="s">
        <v>1820</v>
      </c>
      <c r="P218" s="19" t="s">
        <v>1835</v>
      </c>
      <c r="Q218" s="82" t="s">
        <v>1838</v>
      </c>
      <c r="R218" s="19" t="s">
        <v>1832</v>
      </c>
      <c r="S218" s="19" t="s">
        <v>1817</v>
      </c>
      <c r="T218" s="19" t="s">
        <v>2487</v>
      </c>
      <c r="U218" s="19" t="s">
        <v>2490</v>
      </c>
      <c r="V218" s="82" t="s">
        <v>2493</v>
      </c>
      <c r="W218" s="19" t="s">
        <v>2484</v>
      </c>
      <c r="X218" s="19" t="s">
        <v>2499</v>
      </c>
      <c r="Y218" s="82" t="s">
        <v>2502</v>
      </c>
      <c r="Z218" s="19" t="s">
        <v>2496</v>
      </c>
      <c r="AA218" s="19" t="s">
        <v>2481</v>
      </c>
      <c r="AB218" s="19" t="s">
        <v>3401</v>
      </c>
      <c r="AC218" s="19" t="s">
        <v>3404</v>
      </c>
      <c r="AD218" s="82" t="s">
        <v>3407</v>
      </c>
      <c r="AE218" s="19" t="s">
        <v>3398</v>
      </c>
      <c r="AF218" s="19" t="s">
        <v>3413</v>
      </c>
      <c r="AG218" s="82" t="s">
        <v>3416</v>
      </c>
      <c r="AH218" s="19" t="s">
        <v>3410</v>
      </c>
      <c r="AI218" s="19" t="s">
        <v>3395</v>
      </c>
      <c r="AJ218" s="19" t="s">
        <v>4315</v>
      </c>
      <c r="AK218" s="19" t="s">
        <v>4318</v>
      </c>
      <c r="AL218" s="82" t="s">
        <v>4321</v>
      </c>
      <c r="AM218" s="19" t="s">
        <v>4312</v>
      </c>
      <c r="AN218" s="19" t="s">
        <v>4327</v>
      </c>
      <c r="AO218" s="82" t="s">
        <v>4330</v>
      </c>
      <c r="AP218" s="19" t="s">
        <v>4324</v>
      </c>
      <c r="AQ218" s="19" t="s">
        <v>4309</v>
      </c>
      <c r="AR218" s="19" t="s">
        <v>4979</v>
      </c>
      <c r="AS218" s="19" t="s">
        <v>4982</v>
      </c>
      <c r="AT218" s="82" t="s">
        <v>4985</v>
      </c>
      <c r="AU218" s="19" t="s">
        <v>4976</v>
      </c>
      <c r="AV218" s="19" t="s">
        <v>4991</v>
      </c>
      <c r="AW218" s="82" t="s">
        <v>4994</v>
      </c>
      <c r="AX218" s="19" t="s">
        <v>4988</v>
      </c>
      <c r="AY218" s="19" t="s">
        <v>4973</v>
      </c>
    </row>
    <row r="219" spans="1:51" hidden="1">
      <c r="A219" s="55" t="s">
        <v>11636</v>
      </c>
      <c r="B219" s="59"/>
      <c r="C219" s="66">
        <v>42</v>
      </c>
      <c r="D219" s="19" t="s">
        <v>269</v>
      </c>
      <c r="E219" s="19" t="s">
        <v>272</v>
      </c>
      <c r="F219" s="82" t="s">
        <v>275</v>
      </c>
      <c r="G219" s="19" t="s">
        <v>266</v>
      </c>
      <c r="H219" s="19" t="s">
        <v>281</v>
      </c>
      <c r="I219" s="82" t="s">
        <v>284</v>
      </c>
      <c r="J219" s="19" t="s">
        <v>278</v>
      </c>
      <c r="K219" s="19" t="s">
        <v>263</v>
      </c>
      <c r="L219" s="19" t="s">
        <v>933</v>
      </c>
      <c r="M219" s="19" t="s">
        <v>936</v>
      </c>
      <c r="N219" s="82" t="s">
        <v>939</v>
      </c>
      <c r="O219" s="19" t="s">
        <v>930</v>
      </c>
      <c r="P219" s="19" t="s">
        <v>945</v>
      </c>
      <c r="Q219" s="82" t="s">
        <v>948</v>
      </c>
      <c r="R219" s="19" t="s">
        <v>942</v>
      </c>
      <c r="S219" s="19" t="s">
        <v>927</v>
      </c>
      <c r="T219" s="19" t="s">
        <v>1847</v>
      </c>
      <c r="U219" s="19" t="s">
        <v>1850</v>
      </c>
      <c r="V219" s="82" t="s">
        <v>1853</v>
      </c>
      <c r="W219" s="19" t="s">
        <v>1844</v>
      </c>
      <c r="X219" s="19" t="s">
        <v>1859</v>
      </c>
      <c r="Y219" s="82" t="s">
        <v>1862</v>
      </c>
      <c r="Z219" s="19" t="s">
        <v>1856</v>
      </c>
      <c r="AA219" s="19" t="s">
        <v>1841</v>
      </c>
      <c r="AB219" s="19" t="s">
        <v>2511</v>
      </c>
      <c r="AC219" s="19" t="s">
        <v>2764</v>
      </c>
      <c r="AD219" s="82" t="s">
        <v>2767</v>
      </c>
      <c r="AE219" s="19" t="s">
        <v>2508</v>
      </c>
      <c r="AF219" s="19" t="s">
        <v>2773</v>
      </c>
      <c r="AG219" s="82" t="s">
        <v>2776</v>
      </c>
      <c r="AH219" s="19" t="s">
        <v>2770</v>
      </c>
      <c r="AI219" s="19" t="s">
        <v>2505</v>
      </c>
      <c r="AJ219" s="19" t="s">
        <v>3425</v>
      </c>
      <c r="AK219" s="19" t="s">
        <v>3428</v>
      </c>
      <c r="AL219" s="82" t="s">
        <v>3431</v>
      </c>
      <c r="AM219" s="19" t="s">
        <v>3422</v>
      </c>
      <c r="AN219" s="19" t="s">
        <v>3437</v>
      </c>
      <c r="AO219" s="82" t="s">
        <v>3440</v>
      </c>
      <c r="AP219" s="19" t="s">
        <v>3434</v>
      </c>
      <c r="AQ219" s="19" t="s">
        <v>3419</v>
      </c>
      <c r="AR219" s="19" t="s">
        <v>4339</v>
      </c>
      <c r="AS219" s="19" t="s">
        <v>4342</v>
      </c>
      <c r="AT219" s="82" t="s">
        <v>4345</v>
      </c>
      <c r="AU219" s="19" t="s">
        <v>4336</v>
      </c>
      <c r="AV219" s="19" t="s">
        <v>4351</v>
      </c>
      <c r="AW219" s="82" t="s">
        <v>4354</v>
      </c>
      <c r="AX219" s="19" t="s">
        <v>4348</v>
      </c>
      <c r="AY219" s="19" t="s">
        <v>4333</v>
      </c>
    </row>
    <row r="220" spans="1:51" hidden="1">
      <c r="A220" s="47" t="s">
        <v>11663</v>
      </c>
      <c r="B220" s="48"/>
      <c r="C220" s="66">
        <v>43</v>
      </c>
      <c r="D220" s="19"/>
      <c r="E220" s="19"/>
      <c r="F220" s="82"/>
      <c r="G220" s="19"/>
      <c r="H220" s="19"/>
      <c r="I220" s="82"/>
      <c r="J220" s="19"/>
      <c r="K220" s="19"/>
      <c r="L220" s="19"/>
      <c r="M220" s="19"/>
      <c r="N220" s="82"/>
      <c r="O220" s="19"/>
      <c r="P220" s="19"/>
      <c r="Q220" s="82"/>
      <c r="R220" s="19"/>
      <c r="S220" s="19"/>
      <c r="T220" s="19"/>
      <c r="U220" s="19"/>
      <c r="V220" s="82"/>
      <c r="W220" s="19"/>
      <c r="X220" s="19"/>
      <c r="Y220" s="82"/>
      <c r="Z220" s="19"/>
      <c r="AA220" s="19"/>
      <c r="AB220" s="19"/>
      <c r="AC220" s="19"/>
      <c r="AD220" s="82"/>
      <c r="AE220" s="19"/>
      <c r="AF220" s="19"/>
      <c r="AG220" s="82"/>
      <c r="AH220" s="19"/>
      <c r="AI220" s="19"/>
      <c r="AJ220" s="19"/>
      <c r="AK220" s="19"/>
      <c r="AL220" s="82"/>
      <c r="AM220" s="19"/>
      <c r="AN220" s="19"/>
      <c r="AO220" s="82"/>
      <c r="AP220" s="19"/>
      <c r="AQ220" s="19"/>
      <c r="AR220" s="19"/>
      <c r="AS220" s="19"/>
      <c r="AT220" s="82"/>
      <c r="AU220" s="19"/>
      <c r="AV220" s="19"/>
      <c r="AW220" s="82"/>
      <c r="AX220" s="19"/>
      <c r="AY220" s="19"/>
    </row>
    <row r="221" spans="1:51" hidden="1">
      <c r="A221" s="50" t="s">
        <v>11641</v>
      </c>
      <c r="B221" s="51"/>
      <c r="C221" s="66">
        <v>44</v>
      </c>
      <c r="D221" s="19"/>
      <c r="E221" s="19"/>
      <c r="F221" s="82"/>
      <c r="G221" s="19"/>
      <c r="H221" s="19"/>
      <c r="I221" s="82"/>
      <c r="J221" s="19"/>
      <c r="K221" s="19"/>
      <c r="L221" s="19"/>
      <c r="M221" s="19"/>
      <c r="N221" s="82"/>
      <c r="O221" s="19"/>
      <c r="P221" s="19"/>
      <c r="Q221" s="82"/>
      <c r="R221" s="19"/>
      <c r="S221" s="19"/>
      <c r="T221" s="19"/>
      <c r="U221" s="19"/>
      <c r="V221" s="82"/>
      <c r="W221" s="19"/>
      <c r="X221" s="19"/>
      <c r="Y221" s="82"/>
      <c r="Z221" s="19"/>
      <c r="AA221" s="19"/>
      <c r="AB221" s="19"/>
      <c r="AC221" s="19"/>
      <c r="AD221" s="82"/>
      <c r="AE221" s="19"/>
      <c r="AF221" s="19"/>
      <c r="AG221" s="82"/>
      <c r="AH221" s="19"/>
      <c r="AI221" s="19"/>
      <c r="AJ221" s="19"/>
      <c r="AK221" s="19"/>
      <c r="AL221" s="82"/>
      <c r="AM221" s="19"/>
      <c r="AN221" s="19"/>
      <c r="AO221" s="82"/>
      <c r="AP221" s="19"/>
      <c r="AQ221" s="19"/>
      <c r="AR221" s="19"/>
      <c r="AS221" s="19"/>
      <c r="AT221" s="82"/>
      <c r="AU221" s="19"/>
      <c r="AV221" s="19"/>
      <c r="AW221" s="82"/>
      <c r="AX221" s="19"/>
      <c r="AY221" s="19"/>
    </row>
    <row r="222" spans="1:51" hidden="1">
      <c r="A222" s="51"/>
      <c r="B222" s="53" t="s">
        <v>11642</v>
      </c>
      <c r="C222" s="66">
        <v>45</v>
      </c>
      <c r="D222" s="19" t="s">
        <v>294</v>
      </c>
      <c r="E222" s="19" t="s">
        <v>297</v>
      </c>
      <c r="F222" s="82" t="s">
        <v>300</v>
      </c>
      <c r="G222" s="19" t="s">
        <v>291</v>
      </c>
      <c r="H222" s="19" t="s">
        <v>306</v>
      </c>
      <c r="I222" s="82" t="s">
        <v>309</v>
      </c>
      <c r="J222" s="19" t="s">
        <v>303</v>
      </c>
      <c r="K222" s="19" t="s">
        <v>288</v>
      </c>
      <c r="L222" s="19" t="s">
        <v>958</v>
      </c>
      <c r="M222" s="19" t="s">
        <v>961</v>
      </c>
      <c r="N222" s="82" t="s">
        <v>964</v>
      </c>
      <c r="O222" s="19" t="s">
        <v>955</v>
      </c>
      <c r="P222" s="19" t="s">
        <v>970</v>
      </c>
      <c r="Q222" s="82" t="s">
        <v>973</v>
      </c>
      <c r="R222" s="19" t="s">
        <v>967</v>
      </c>
      <c r="S222" s="19" t="s">
        <v>952</v>
      </c>
      <c r="T222" s="19" t="s">
        <v>1872</v>
      </c>
      <c r="U222" s="19" t="s">
        <v>1875</v>
      </c>
      <c r="V222" s="82" t="s">
        <v>1878</v>
      </c>
      <c r="W222" s="19" t="s">
        <v>1869</v>
      </c>
      <c r="X222" s="19" t="s">
        <v>1884</v>
      </c>
      <c r="Y222" s="82" t="s">
        <v>1887</v>
      </c>
      <c r="Z222" s="19" t="s">
        <v>1881</v>
      </c>
      <c r="AA222" s="19" t="s">
        <v>1866</v>
      </c>
      <c r="AB222" s="19" t="s">
        <v>2786</v>
      </c>
      <c r="AC222" s="19" t="s">
        <v>2789</v>
      </c>
      <c r="AD222" s="82" t="s">
        <v>2792</v>
      </c>
      <c r="AE222" s="19" t="s">
        <v>2783</v>
      </c>
      <c r="AF222" s="19" t="s">
        <v>2798</v>
      </c>
      <c r="AG222" s="82" t="s">
        <v>2801</v>
      </c>
      <c r="AH222" s="19" t="s">
        <v>2795</v>
      </c>
      <c r="AI222" s="19" t="s">
        <v>2780</v>
      </c>
      <c r="AJ222" s="19" t="s">
        <v>3450</v>
      </c>
      <c r="AK222" s="19" t="s">
        <v>3453</v>
      </c>
      <c r="AL222" s="82" t="s">
        <v>3456</v>
      </c>
      <c r="AM222" s="19" t="s">
        <v>3447</v>
      </c>
      <c r="AN222" s="19" t="s">
        <v>3462</v>
      </c>
      <c r="AO222" s="82" t="s">
        <v>3465</v>
      </c>
      <c r="AP222" s="19" t="s">
        <v>3459</v>
      </c>
      <c r="AQ222" s="19" t="s">
        <v>3444</v>
      </c>
      <c r="AR222" s="19" t="s">
        <v>4364</v>
      </c>
      <c r="AS222" s="19" t="s">
        <v>4367</v>
      </c>
      <c r="AT222" s="82" t="s">
        <v>4370</v>
      </c>
      <c r="AU222" s="19" t="s">
        <v>4361</v>
      </c>
      <c r="AV222" s="19" t="s">
        <v>4376</v>
      </c>
      <c r="AW222" s="82" t="s">
        <v>4379</v>
      </c>
      <c r="AX222" s="19" t="s">
        <v>4373</v>
      </c>
      <c r="AY222" s="19" t="s">
        <v>4358</v>
      </c>
    </row>
    <row r="223" spans="1:51" hidden="1">
      <c r="A223" s="51"/>
      <c r="B223" s="53" t="s">
        <v>11643</v>
      </c>
      <c r="C223" s="66">
        <v>46</v>
      </c>
      <c r="D223" s="19" t="s">
        <v>318</v>
      </c>
      <c r="E223" s="19" t="s">
        <v>321</v>
      </c>
      <c r="F223" s="82" t="s">
        <v>324</v>
      </c>
      <c r="G223" s="19" t="s">
        <v>315</v>
      </c>
      <c r="H223" s="19" t="s">
        <v>330</v>
      </c>
      <c r="I223" s="82" t="s">
        <v>333</v>
      </c>
      <c r="J223" s="19" t="s">
        <v>327</v>
      </c>
      <c r="K223" s="19" t="s">
        <v>312</v>
      </c>
      <c r="L223" s="19" t="s">
        <v>982</v>
      </c>
      <c r="M223" s="19" t="s">
        <v>985</v>
      </c>
      <c r="N223" s="82" t="s">
        <v>988</v>
      </c>
      <c r="O223" s="19" t="s">
        <v>979</v>
      </c>
      <c r="P223" s="19" t="s">
        <v>994</v>
      </c>
      <c r="Q223" s="82" t="s">
        <v>997</v>
      </c>
      <c r="R223" s="19" t="s">
        <v>991</v>
      </c>
      <c r="S223" s="19" t="s">
        <v>976</v>
      </c>
      <c r="T223" s="19" t="s">
        <v>1896</v>
      </c>
      <c r="U223" s="19" t="s">
        <v>1899</v>
      </c>
      <c r="V223" s="82" t="s">
        <v>1902</v>
      </c>
      <c r="W223" s="19" t="s">
        <v>1893</v>
      </c>
      <c r="X223" s="19" t="s">
        <v>1908</v>
      </c>
      <c r="Y223" s="82" t="s">
        <v>1911</v>
      </c>
      <c r="Z223" s="19" t="s">
        <v>1905</v>
      </c>
      <c r="AA223" s="19" t="s">
        <v>1890</v>
      </c>
      <c r="AB223" s="19" t="s">
        <v>2810</v>
      </c>
      <c r="AC223" s="19" t="s">
        <v>2813</v>
      </c>
      <c r="AD223" s="82" t="s">
        <v>2816</v>
      </c>
      <c r="AE223" s="19" t="s">
        <v>2807</v>
      </c>
      <c r="AF223" s="19" t="s">
        <v>2822</v>
      </c>
      <c r="AG223" s="82" t="s">
        <v>2825</v>
      </c>
      <c r="AH223" s="19" t="s">
        <v>2819</v>
      </c>
      <c r="AI223" s="19" t="s">
        <v>2804</v>
      </c>
      <c r="AJ223" s="19" t="s">
        <v>3474</v>
      </c>
      <c r="AK223" s="19" t="s">
        <v>3477</v>
      </c>
      <c r="AL223" s="82" t="s">
        <v>3480</v>
      </c>
      <c r="AM223" s="19" t="s">
        <v>3471</v>
      </c>
      <c r="AN223" s="19" t="s">
        <v>3486</v>
      </c>
      <c r="AO223" s="82" t="s">
        <v>3489</v>
      </c>
      <c r="AP223" s="19" t="s">
        <v>3483</v>
      </c>
      <c r="AQ223" s="19" t="s">
        <v>3468</v>
      </c>
      <c r="AR223" s="19" t="s">
        <v>4388</v>
      </c>
      <c r="AS223" s="19" t="s">
        <v>4391</v>
      </c>
      <c r="AT223" s="82" t="s">
        <v>4394</v>
      </c>
      <c r="AU223" s="19" t="s">
        <v>4385</v>
      </c>
      <c r="AV223" s="19" t="s">
        <v>4400</v>
      </c>
      <c r="AW223" s="82" t="s">
        <v>4403</v>
      </c>
      <c r="AX223" s="19" t="s">
        <v>4397</v>
      </c>
      <c r="AY223" s="19" t="s">
        <v>4382</v>
      </c>
    </row>
    <row r="224" spans="1:51" hidden="1">
      <c r="A224" s="51"/>
      <c r="B224" s="53" t="s">
        <v>11644</v>
      </c>
      <c r="C224" s="66">
        <v>47</v>
      </c>
      <c r="D224" s="19" t="s">
        <v>342</v>
      </c>
      <c r="E224" s="19" t="s">
        <v>345</v>
      </c>
      <c r="F224" s="82" t="s">
        <v>348</v>
      </c>
      <c r="G224" s="19" t="s">
        <v>339</v>
      </c>
      <c r="H224" s="19" t="s">
        <v>354</v>
      </c>
      <c r="I224" s="82" t="s">
        <v>357</v>
      </c>
      <c r="J224" s="19" t="s">
        <v>351</v>
      </c>
      <c r="K224" s="19" t="s">
        <v>336</v>
      </c>
      <c r="L224" s="19" t="s">
        <v>1006</v>
      </c>
      <c r="M224" s="19" t="s">
        <v>1009</v>
      </c>
      <c r="N224" s="82" t="s">
        <v>1262</v>
      </c>
      <c r="O224" s="19" t="s">
        <v>1003</v>
      </c>
      <c r="P224" s="19" t="s">
        <v>1268</v>
      </c>
      <c r="Q224" s="82" t="s">
        <v>1271</v>
      </c>
      <c r="R224" s="19" t="s">
        <v>1265</v>
      </c>
      <c r="S224" s="19" t="s">
        <v>1000</v>
      </c>
      <c r="T224" s="19" t="s">
        <v>1920</v>
      </c>
      <c r="U224" s="19" t="s">
        <v>1923</v>
      </c>
      <c r="V224" s="82" t="s">
        <v>1926</v>
      </c>
      <c r="W224" s="19" t="s">
        <v>1917</v>
      </c>
      <c r="X224" s="19" t="s">
        <v>1932</v>
      </c>
      <c r="Y224" s="82" t="s">
        <v>1935</v>
      </c>
      <c r="Z224" s="19" t="s">
        <v>1929</v>
      </c>
      <c r="AA224" s="19" t="s">
        <v>1914</v>
      </c>
      <c r="AB224" s="19" t="s">
        <v>2834</v>
      </c>
      <c r="AC224" s="19" t="s">
        <v>2837</v>
      </c>
      <c r="AD224" s="82" t="s">
        <v>2840</v>
      </c>
      <c r="AE224" s="19" t="s">
        <v>2831</v>
      </c>
      <c r="AF224" s="19" t="s">
        <v>2846</v>
      </c>
      <c r="AG224" s="82" t="s">
        <v>2849</v>
      </c>
      <c r="AH224" s="19" t="s">
        <v>2843</v>
      </c>
      <c r="AI224" s="19" t="s">
        <v>2828</v>
      </c>
      <c r="AJ224" s="19" t="s">
        <v>3498</v>
      </c>
      <c r="AK224" s="19" t="s">
        <v>3501</v>
      </c>
      <c r="AL224" s="82" t="s">
        <v>3504</v>
      </c>
      <c r="AM224" s="19" t="s">
        <v>3495</v>
      </c>
      <c r="AN224" s="19" t="s">
        <v>3510</v>
      </c>
      <c r="AO224" s="82" t="s">
        <v>3763</v>
      </c>
      <c r="AP224" s="19" t="s">
        <v>3507</v>
      </c>
      <c r="AQ224" s="19" t="s">
        <v>3492</v>
      </c>
      <c r="AR224" s="19" t="s">
        <v>4412</v>
      </c>
      <c r="AS224" s="19" t="s">
        <v>4415</v>
      </c>
      <c r="AT224" s="82" t="s">
        <v>4418</v>
      </c>
      <c r="AU224" s="19" t="s">
        <v>4409</v>
      </c>
      <c r="AV224" s="19" t="s">
        <v>4424</v>
      </c>
      <c r="AW224" s="82" t="s">
        <v>4427</v>
      </c>
      <c r="AX224" s="19" t="s">
        <v>4421</v>
      </c>
      <c r="AY224" s="19" t="s">
        <v>4406</v>
      </c>
    </row>
    <row r="225" spans="1:93" hidden="1">
      <c r="A225" s="55" t="s">
        <v>11645</v>
      </c>
      <c r="B225" s="56"/>
      <c r="C225" s="66">
        <v>48</v>
      </c>
      <c r="D225" s="19"/>
      <c r="E225" s="19"/>
      <c r="F225" s="82"/>
      <c r="G225" s="19"/>
      <c r="H225" s="19"/>
      <c r="I225" s="82"/>
      <c r="J225" s="19"/>
      <c r="K225" s="19"/>
      <c r="L225" s="19"/>
      <c r="M225" s="19"/>
      <c r="N225" s="82"/>
      <c r="O225" s="19"/>
      <c r="P225" s="19"/>
      <c r="Q225" s="82"/>
      <c r="R225" s="19"/>
      <c r="S225" s="19"/>
      <c r="T225" s="19"/>
      <c r="U225" s="19"/>
      <c r="V225" s="82"/>
      <c r="W225" s="19"/>
      <c r="X225" s="19"/>
      <c r="Y225" s="82"/>
      <c r="Z225" s="19"/>
      <c r="AA225" s="19"/>
      <c r="AB225" s="19"/>
      <c r="AC225" s="19"/>
      <c r="AD225" s="82"/>
      <c r="AE225" s="19"/>
      <c r="AF225" s="19"/>
      <c r="AG225" s="82"/>
      <c r="AH225" s="19"/>
      <c r="AI225" s="19"/>
      <c r="AJ225" s="19"/>
      <c r="AK225" s="19"/>
      <c r="AL225" s="82"/>
      <c r="AM225" s="19"/>
      <c r="AN225" s="19"/>
      <c r="AO225" s="82"/>
      <c r="AP225" s="19"/>
      <c r="AQ225" s="19"/>
      <c r="AR225" s="19"/>
      <c r="AS225" s="19"/>
      <c r="AT225" s="82"/>
      <c r="AU225" s="19"/>
      <c r="AV225" s="19"/>
      <c r="AW225" s="82"/>
      <c r="AX225" s="19"/>
      <c r="AY225" s="19"/>
    </row>
    <row r="226" spans="1:93" hidden="1">
      <c r="A226" s="51"/>
      <c r="B226" s="53" t="s">
        <v>11646</v>
      </c>
      <c r="C226" s="66">
        <v>49</v>
      </c>
      <c r="D226" s="19" t="s">
        <v>366</v>
      </c>
      <c r="E226" s="19" t="s">
        <v>369</v>
      </c>
      <c r="F226" s="82" t="s">
        <v>372</v>
      </c>
      <c r="G226" s="19" t="s">
        <v>363</v>
      </c>
      <c r="H226" s="19" t="s">
        <v>378</v>
      </c>
      <c r="I226" s="82" t="s">
        <v>381</v>
      </c>
      <c r="J226" s="19" t="s">
        <v>375</v>
      </c>
      <c r="K226" s="19" t="s">
        <v>360</v>
      </c>
      <c r="L226" s="19" t="s">
        <v>1280</v>
      </c>
      <c r="M226" s="19" t="s">
        <v>1283</v>
      </c>
      <c r="N226" s="82" t="s">
        <v>1286</v>
      </c>
      <c r="O226" s="19" t="s">
        <v>1277</v>
      </c>
      <c r="P226" s="19" t="s">
        <v>1292</v>
      </c>
      <c r="Q226" s="82" t="s">
        <v>1295</v>
      </c>
      <c r="R226" s="19" t="s">
        <v>1289</v>
      </c>
      <c r="S226" s="19" t="s">
        <v>1274</v>
      </c>
      <c r="T226" s="19" t="s">
        <v>1944</v>
      </c>
      <c r="U226" s="19" t="s">
        <v>1947</v>
      </c>
      <c r="V226" s="82" t="s">
        <v>1950</v>
      </c>
      <c r="W226" s="19" t="s">
        <v>1941</v>
      </c>
      <c r="X226" s="19" t="s">
        <v>1956</v>
      </c>
      <c r="Y226" s="82" t="s">
        <v>1959</v>
      </c>
      <c r="Z226" s="19" t="s">
        <v>1953</v>
      </c>
      <c r="AA226" s="19" t="s">
        <v>1938</v>
      </c>
      <c r="AB226" s="19" t="s">
        <v>2858</v>
      </c>
      <c r="AC226" s="19" t="s">
        <v>2861</v>
      </c>
      <c r="AD226" s="82" t="s">
        <v>2864</v>
      </c>
      <c r="AE226" s="19" t="s">
        <v>2855</v>
      </c>
      <c r="AF226" s="19" t="s">
        <v>2870</v>
      </c>
      <c r="AG226" s="82" t="s">
        <v>2873</v>
      </c>
      <c r="AH226" s="19" t="s">
        <v>2867</v>
      </c>
      <c r="AI226" s="19" t="s">
        <v>2852</v>
      </c>
      <c r="AJ226" s="19" t="s">
        <v>3772</v>
      </c>
      <c r="AK226" s="19" t="s">
        <v>3775</v>
      </c>
      <c r="AL226" s="82" t="s">
        <v>3778</v>
      </c>
      <c r="AM226" s="19" t="s">
        <v>3769</v>
      </c>
      <c r="AN226" s="19" t="s">
        <v>3784</v>
      </c>
      <c r="AO226" s="82" t="s">
        <v>3787</v>
      </c>
      <c r="AP226" s="19" t="s">
        <v>3781</v>
      </c>
      <c r="AQ226" s="19" t="s">
        <v>3766</v>
      </c>
      <c r="AR226" s="19" t="s">
        <v>4436</v>
      </c>
      <c r="AS226" s="19" t="s">
        <v>4439</v>
      </c>
      <c r="AT226" s="82" t="s">
        <v>4442</v>
      </c>
      <c r="AU226" s="19" t="s">
        <v>4433</v>
      </c>
      <c r="AV226" s="19" t="s">
        <v>4448</v>
      </c>
      <c r="AW226" s="82" t="s">
        <v>4451</v>
      </c>
      <c r="AX226" s="19" t="s">
        <v>4445</v>
      </c>
      <c r="AY226" s="19" t="s">
        <v>4430</v>
      </c>
    </row>
    <row r="227" spans="1:93" hidden="1">
      <c r="A227" s="51"/>
      <c r="B227" s="57" t="s">
        <v>11647</v>
      </c>
      <c r="C227" s="66">
        <v>50</v>
      </c>
      <c r="D227" s="19" t="s">
        <v>390</v>
      </c>
      <c r="E227" s="19" t="s">
        <v>393</v>
      </c>
      <c r="F227" s="82" t="s">
        <v>396</v>
      </c>
      <c r="G227" s="19" t="s">
        <v>387</v>
      </c>
      <c r="H227" s="19" t="s">
        <v>402</v>
      </c>
      <c r="I227" s="82" t="s">
        <v>405</v>
      </c>
      <c r="J227" s="19" t="s">
        <v>399</v>
      </c>
      <c r="K227" s="19" t="s">
        <v>384</v>
      </c>
      <c r="L227" s="19" t="s">
        <v>1304</v>
      </c>
      <c r="M227" s="19" t="s">
        <v>1307</v>
      </c>
      <c r="N227" s="82" t="s">
        <v>1310</v>
      </c>
      <c r="O227" s="19" t="s">
        <v>1301</v>
      </c>
      <c r="P227" s="19" t="s">
        <v>1316</v>
      </c>
      <c r="Q227" s="82" t="s">
        <v>1319</v>
      </c>
      <c r="R227" s="19" t="s">
        <v>1313</v>
      </c>
      <c r="S227" s="19" t="s">
        <v>1298</v>
      </c>
      <c r="T227" s="19" t="s">
        <v>1968</v>
      </c>
      <c r="U227" s="19" t="s">
        <v>1971</v>
      </c>
      <c r="V227" s="82" t="s">
        <v>1974</v>
      </c>
      <c r="W227" s="19" t="s">
        <v>1965</v>
      </c>
      <c r="X227" s="19" t="s">
        <v>1980</v>
      </c>
      <c r="Y227" s="82" t="s">
        <v>1983</v>
      </c>
      <c r="Z227" s="19" t="s">
        <v>1977</v>
      </c>
      <c r="AA227" s="19" t="s">
        <v>1962</v>
      </c>
      <c r="AB227" s="19" t="s">
        <v>2882</v>
      </c>
      <c r="AC227" s="19" t="s">
        <v>2885</v>
      </c>
      <c r="AD227" s="82" t="s">
        <v>2888</v>
      </c>
      <c r="AE227" s="19" t="s">
        <v>2879</v>
      </c>
      <c r="AF227" s="19" t="s">
        <v>2894</v>
      </c>
      <c r="AG227" s="82" t="s">
        <v>2897</v>
      </c>
      <c r="AH227" s="19" t="s">
        <v>2891</v>
      </c>
      <c r="AI227" s="19" t="s">
        <v>2876</v>
      </c>
      <c r="AJ227" s="19" t="s">
        <v>3796</v>
      </c>
      <c r="AK227" s="19" t="s">
        <v>3799</v>
      </c>
      <c r="AL227" s="82" t="s">
        <v>3802</v>
      </c>
      <c r="AM227" s="19" t="s">
        <v>3793</v>
      </c>
      <c r="AN227" s="19" t="s">
        <v>3808</v>
      </c>
      <c r="AO227" s="82" t="s">
        <v>3811</v>
      </c>
      <c r="AP227" s="19" t="s">
        <v>3805</v>
      </c>
      <c r="AQ227" s="19" t="s">
        <v>3790</v>
      </c>
      <c r="AR227" s="19" t="s">
        <v>4460</v>
      </c>
      <c r="AS227" s="19" t="s">
        <v>4463</v>
      </c>
      <c r="AT227" s="82" t="s">
        <v>4466</v>
      </c>
      <c r="AU227" s="19" t="s">
        <v>4457</v>
      </c>
      <c r="AV227" s="19" t="s">
        <v>4472</v>
      </c>
      <c r="AW227" s="82" t="s">
        <v>4475</v>
      </c>
      <c r="AX227" s="19" t="s">
        <v>4469</v>
      </c>
      <c r="AY227" s="19" t="s">
        <v>4454</v>
      </c>
    </row>
    <row r="228" spans="1:93" s="86" customFormat="1" hidden="1">
      <c r="A228" s="83"/>
      <c r="B228" s="84" t="s">
        <v>11648</v>
      </c>
      <c r="C228" s="85">
        <v>51</v>
      </c>
      <c r="D228" s="82" t="s">
        <v>414</v>
      </c>
      <c r="E228" s="82" t="s">
        <v>417</v>
      </c>
      <c r="F228" s="82"/>
      <c r="G228" s="82" t="s">
        <v>411</v>
      </c>
      <c r="H228" s="82" t="s">
        <v>423</v>
      </c>
      <c r="I228" s="82"/>
      <c r="J228" s="82" t="s">
        <v>420</v>
      </c>
      <c r="K228" s="82" t="s">
        <v>408</v>
      </c>
      <c r="L228" s="82" t="s">
        <v>1328</v>
      </c>
      <c r="M228" s="82" t="s">
        <v>1331</v>
      </c>
      <c r="N228" s="82"/>
      <c r="O228" s="82" t="s">
        <v>1325</v>
      </c>
      <c r="P228" s="82" t="s">
        <v>1337</v>
      </c>
      <c r="Q228" s="82"/>
      <c r="R228" s="82" t="s">
        <v>1334</v>
      </c>
      <c r="S228" s="82" t="s">
        <v>1322</v>
      </c>
      <c r="T228" s="82" t="s">
        <v>1992</v>
      </c>
      <c r="U228" s="82" t="s">
        <v>1995</v>
      </c>
      <c r="V228" s="82"/>
      <c r="W228" s="82" t="s">
        <v>1989</v>
      </c>
      <c r="X228" s="82" t="s">
        <v>2001</v>
      </c>
      <c r="Y228" s="82"/>
      <c r="Z228" s="82" t="s">
        <v>1998</v>
      </c>
      <c r="AA228" s="82" t="s">
        <v>1986</v>
      </c>
      <c r="AB228" s="82" t="s">
        <v>2906</v>
      </c>
      <c r="AC228" s="82" t="s">
        <v>2909</v>
      </c>
      <c r="AD228" s="82"/>
      <c r="AE228" s="82" t="s">
        <v>2903</v>
      </c>
      <c r="AF228" s="82" t="s">
        <v>2915</v>
      </c>
      <c r="AG228" s="82"/>
      <c r="AH228" s="82" t="s">
        <v>2912</v>
      </c>
      <c r="AI228" s="82" t="s">
        <v>2900</v>
      </c>
      <c r="AJ228" s="82" t="s">
        <v>3820</v>
      </c>
      <c r="AK228" s="82" t="s">
        <v>3823</v>
      </c>
      <c r="AL228" s="82"/>
      <c r="AM228" s="82" t="s">
        <v>3817</v>
      </c>
      <c r="AN228" s="82" t="s">
        <v>3829</v>
      </c>
      <c r="AO228" s="82"/>
      <c r="AP228" s="82" t="s">
        <v>3826</v>
      </c>
      <c r="AQ228" s="82" t="s">
        <v>3814</v>
      </c>
      <c r="AR228" s="82" t="s">
        <v>4484</v>
      </c>
      <c r="AS228" s="82" t="s">
        <v>4487</v>
      </c>
      <c r="AT228" s="82"/>
      <c r="AU228" s="82" t="s">
        <v>4481</v>
      </c>
      <c r="AV228" s="82" t="s">
        <v>4493</v>
      </c>
      <c r="AW228" s="82"/>
      <c r="AX228" s="82" t="s">
        <v>4490</v>
      </c>
      <c r="AY228" s="82" t="s">
        <v>4478</v>
      </c>
    </row>
    <row r="229" spans="1:93" s="86" customFormat="1" hidden="1">
      <c r="A229" s="83"/>
      <c r="B229" s="84" t="s">
        <v>11650</v>
      </c>
      <c r="C229" s="85">
        <v>52</v>
      </c>
      <c r="D229" s="82" t="s">
        <v>432</v>
      </c>
      <c r="E229" s="82" t="s">
        <v>435</v>
      </c>
      <c r="F229" s="82"/>
      <c r="G229" s="82" t="s">
        <v>429</v>
      </c>
      <c r="H229" s="82" t="s">
        <v>441</v>
      </c>
      <c r="I229" s="82"/>
      <c r="J229" s="82" t="s">
        <v>438</v>
      </c>
      <c r="K229" s="82" t="s">
        <v>426</v>
      </c>
      <c r="L229" s="82" t="s">
        <v>1346</v>
      </c>
      <c r="M229" s="82" t="s">
        <v>1349</v>
      </c>
      <c r="N229" s="82"/>
      <c r="O229" s="82" t="s">
        <v>1343</v>
      </c>
      <c r="P229" s="82" t="s">
        <v>1355</v>
      </c>
      <c r="Q229" s="82"/>
      <c r="R229" s="82" t="s">
        <v>1352</v>
      </c>
      <c r="S229" s="82" t="s">
        <v>1340</v>
      </c>
      <c r="T229" s="82" t="s">
        <v>2010</v>
      </c>
      <c r="U229" s="82" t="s">
        <v>2263</v>
      </c>
      <c r="V229" s="82"/>
      <c r="W229" s="82" t="s">
        <v>2007</v>
      </c>
      <c r="X229" s="82" t="s">
        <v>2269</v>
      </c>
      <c r="Y229" s="82"/>
      <c r="Z229" s="82" t="s">
        <v>2266</v>
      </c>
      <c r="AA229" s="82" t="s">
        <v>2004</v>
      </c>
      <c r="AB229" s="82" t="s">
        <v>2924</v>
      </c>
      <c r="AC229" s="82" t="s">
        <v>2927</v>
      </c>
      <c r="AD229" s="82"/>
      <c r="AE229" s="82" t="s">
        <v>2921</v>
      </c>
      <c r="AF229" s="82" t="s">
        <v>2933</v>
      </c>
      <c r="AG229" s="82"/>
      <c r="AH229" s="82" t="s">
        <v>2930</v>
      </c>
      <c r="AI229" s="82" t="s">
        <v>2918</v>
      </c>
      <c r="AJ229" s="82" t="s">
        <v>3838</v>
      </c>
      <c r="AK229" s="82" t="s">
        <v>3841</v>
      </c>
      <c r="AL229" s="82"/>
      <c r="AM229" s="82" t="s">
        <v>3835</v>
      </c>
      <c r="AN229" s="82" t="s">
        <v>3847</v>
      </c>
      <c r="AO229" s="82"/>
      <c r="AP229" s="82" t="s">
        <v>3844</v>
      </c>
      <c r="AQ229" s="82" t="s">
        <v>3832</v>
      </c>
      <c r="AR229" s="82" t="s">
        <v>4502</v>
      </c>
      <c r="AS229" s="82" t="s">
        <v>4505</v>
      </c>
      <c r="AT229" s="82"/>
      <c r="AU229" s="82" t="s">
        <v>4499</v>
      </c>
      <c r="AV229" s="82" t="s">
        <v>4511</v>
      </c>
      <c r="AW229" s="82"/>
      <c r="AX229" s="82" t="s">
        <v>4508</v>
      </c>
      <c r="AY229" s="82" t="s">
        <v>4496</v>
      </c>
    </row>
    <row r="230" spans="1:93" hidden="1">
      <c r="A230" s="51"/>
      <c r="B230" s="53" t="s">
        <v>11651</v>
      </c>
      <c r="C230" s="66">
        <v>53</v>
      </c>
      <c r="D230" s="19" t="s">
        <v>450</v>
      </c>
      <c r="E230" s="19" t="s">
        <v>453</v>
      </c>
      <c r="F230" s="82" t="s">
        <v>456</v>
      </c>
      <c r="G230" s="19" t="s">
        <v>447</v>
      </c>
      <c r="H230" s="19" t="s">
        <v>462</v>
      </c>
      <c r="I230" s="82" t="s">
        <v>465</v>
      </c>
      <c r="J230" s="19" t="s">
        <v>459</v>
      </c>
      <c r="K230" s="19" t="s">
        <v>444</v>
      </c>
      <c r="L230" s="19" t="s">
        <v>1364</v>
      </c>
      <c r="M230" s="19" t="s">
        <v>1367</v>
      </c>
      <c r="N230" s="82" t="s">
        <v>1370</v>
      </c>
      <c r="O230" s="19" t="s">
        <v>1361</v>
      </c>
      <c r="P230" s="19" t="s">
        <v>1376</v>
      </c>
      <c r="Q230" s="82" t="s">
        <v>1379</v>
      </c>
      <c r="R230" s="19" t="s">
        <v>1373</v>
      </c>
      <c r="S230" s="19" t="s">
        <v>1358</v>
      </c>
      <c r="T230" s="19" t="s">
        <v>2278</v>
      </c>
      <c r="U230" s="19" t="s">
        <v>2281</v>
      </c>
      <c r="V230" s="82" t="s">
        <v>2284</v>
      </c>
      <c r="W230" s="19" t="s">
        <v>2275</v>
      </c>
      <c r="X230" s="19" t="s">
        <v>2290</v>
      </c>
      <c r="Y230" s="82" t="s">
        <v>2293</v>
      </c>
      <c r="Z230" s="19" t="s">
        <v>2287</v>
      </c>
      <c r="AA230" s="19" t="s">
        <v>2272</v>
      </c>
      <c r="AB230" s="19" t="s">
        <v>2942</v>
      </c>
      <c r="AC230" s="19" t="s">
        <v>2945</v>
      </c>
      <c r="AD230" s="82" t="s">
        <v>2948</v>
      </c>
      <c r="AE230" s="19" t="s">
        <v>2939</v>
      </c>
      <c r="AF230" s="19" t="s">
        <v>2954</v>
      </c>
      <c r="AG230" s="82" t="s">
        <v>2957</v>
      </c>
      <c r="AH230" s="19" t="s">
        <v>2951</v>
      </c>
      <c r="AI230" s="19" t="s">
        <v>2936</v>
      </c>
      <c r="AJ230" s="19" t="s">
        <v>3856</v>
      </c>
      <c r="AK230" s="19" t="s">
        <v>3859</v>
      </c>
      <c r="AL230" s="82" t="s">
        <v>3862</v>
      </c>
      <c r="AM230" s="19" t="s">
        <v>3853</v>
      </c>
      <c r="AN230" s="19" t="s">
        <v>3868</v>
      </c>
      <c r="AO230" s="82" t="s">
        <v>3871</v>
      </c>
      <c r="AP230" s="19" t="s">
        <v>3865</v>
      </c>
      <c r="AQ230" s="19" t="s">
        <v>3850</v>
      </c>
      <c r="AR230" s="19" t="s">
        <v>4770</v>
      </c>
      <c r="AS230" s="19" t="s">
        <v>4773</v>
      </c>
      <c r="AT230" s="82" t="s">
        <v>4776</v>
      </c>
      <c r="AU230" s="19" t="s">
        <v>4767</v>
      </c>
      <c r="AV230" s="19" t="s">
        <v>4782</v>
      </c>
      <c r="AW230" s="82" t="s">
        <v>4785</v>
      </c>
      <c r="AX230" s="19" t="s">
        <v>4779</v>
      </c>
      <c r="AY230" s="19" t="s">
        <v>4764</v>
      </c>
    </row>
    <row r="231" spans="1:93" hidden="1">
      <c r="A231" s="51"/>
      <c r="B231" s="57" t="s">
        <v>11652</v>
      </c>
      <c r="C231" s="66">
        <v>54</v>
      </c>
      <c r="D231" s="19" t="s">
        <v>474</v>
      </c>
      <c r="E231" s="19" t="s">
        <v>477</v>
      </c>
      <c r="F231" s="82" t="s">
        <v>480</v>
      </c>
      <c r="G231" s="19" t="s">
        <v>471</v>
      </c>
      <c r="H231" s="19" t="s">
        <v>486</v>
      </c>
      <c r="I231" s="82" t="s">
        <v>489</v>
      </c>
      <c r="J231" s="19" t="s">
        <v>483</v>
      </c>
      <c r="K231" s="19" t="s">
        <v>468</v>
      </c>
      <c r="L231" s="19" t="s">
        <v>1388</v>
      </c>
      <c r="M231" s="19" t="s">
        <v>1391</v>
      </c>
      <c r="N231" s="82" t="s">
        <v>1394</v>
      </c>
      <c r="O231" s="19" t="s">
        <v>1385</v>
      </c>
      <c r="P231" s="19" t="s">
        <v>1400</v>
      </c>
      <c r="Q231" s="82" t="s">
        <v>1403</v>
      </c>
      <c r="R231" s="19" t="s">
        <v>1397</v>
      </c>
      <c r="S231" s="19" t="s">
        <v>1382</v>
      </c>
      <c r="T231" s="19" t="s">
        <v>2302</v>
      </c>
      <c r="U231" s="19" t="s">
        <v>2305</v>
      </c>
      <c r="V231" s="82" t="s">
        <v>2308</v>
      </c>
      <c r="W231" s="19" t="s">
        <v>2299</v>
      </c>
      <c r="X231" s="19" t="s">
        <v>2314</v>
      </c>
      <c r="Y231" s="82" t="s">
        <v>2317</v>
      </c>
      <c r="Z231" s="19" t="s">
        <v>2311</v>
      </c>
      <c r="AA231" s="19" t="s">
        <v>2296</v>
      </c>
      <c r="AB231" s="19" t="s">
        <v>2966</v>
      </c>
      <c r="AC231" s="19" t="s">
        <v>2969</v>
      </c>
      <c r="AD231" s="82" t="s">
        <v>2972</v>
      </c>
      <c r="AE231" s="19" t="s">
        <v>2963</v>
      </c>
      <c r="AF231" s="19" t="s">
        <v>2978</v>
      </c>
      <c r="AG231" s="82" t="s">
        <v>2981</v>
      </c>
      <c r="AH231" s="19" t="s">
        <v>2975</v>
      </c>
      <c r="AI231" s="19" t="s">
        <v>2960</v>
      </c>
      <c r="AJ231" s="19" t="s">
        <v>3880</v>
      </c>
      <c r="AK231" s="19" t="s">
        <v>3883</v>
      </c>
      <c r="AL231" s="82" t="s">
        <v>3886</v>
      </c>
      <c r="AM231" s="19" t="s">
        <v>3877</v>
      </c>
      <c r="AN231" s="19" t="s">
        <v>3892</v>
      </c>
      <c r="AO231" s="82" t="s">
        <v>3895</v>
      </c>
      <c r="AP231" s="19" t="s">
        <v>3889</v>
      </c>
      <c r="AQ231" s="19" t="s">
        <v>3874</v>
      </c>
      <c r="AR231" s="19" t="s">
        <v>4794</v>
      </c>
      <c r="AS231" s="19" t="s">
        <v>4797</v>
      </c>
      <c r="AT231" s="82" t="s">
        <v>4800</v>
      </c>
      <c r="AU231" s="19" t="s">
        <v>4791</v>
      </c>
      <c r="AV231" s="19" t="s">
        <v>4806</v>
      </c>
      <c r="AW231" s="82" t="s">
        <v>4809</v>
      </c>
      <c r="AX231" s="19" t="s">
        <v>4803</v>
      </c>
      <c r="AY231" s="19" t="s">
        <v>4788</v>
      </c>
    </row>
    <row r="232" spans="1:93" s="86" customFormat="1" hidden="1">
      <c r="A232" s="83"/>
      <c r="B232" s="84" t="s">
        <v>11653</v>
      </c>
      <c r="C232" s="85">
        <v>55</v>
      </c>
      <c r="D232" s="82" t="s">
        <v>498</v>
      </c>
      <c r="E232" s="82" t="s">
        <v>501</v>
      </c>
      <c r="F232" s="82"/>
      <c r="G232" s="82" t="s">
        <v>495</v>
      </c>
      <c r="H232" s="82" t="s">
        <v>507</v>
      </c>
      <c r="I232" s="82"/>
      <c r="J232" s="82" t="s">
        <v>504</v>
      </c>
      <c r="K232" s="82" t="s">
        <v>492</v>
      </c>
      <c r="L232" s="82" t="s">
        <v>1412</v>
      </c>
      <c r="M232" s="82" t="s">
        <v>1415</v>
      </c>
      <c r="N232" s="82"/>
      <c r="O232" s="82" t="s">
        <v>1409</v>
      </c>
      <c r="P232" s="82" t="s">
        <v>1421</v>
      </c>
      <c r="Q232" s="82"/>
      <c r="R232" s="82" t="s">
        <v>1418</v>
      </c>
      <c r="S232" s="82" t="s">
        <v>1406</v>
      </c>
      <c r="T232" s="82" t="s">
        <v>2326</v>
      </c>
      <c r="U232" s="82" t="s">
        <v>2329</v>
      </c>
      <c r="V232" s="82"/>
      <c r="W232" s="82" t="s">
        <v>2323</v>
      </c>
      <c r="X232" s="82" t="s">
        <v>2335</v>
      </c>
      <c r="Y232" s="82"/>
      <c r="Z232" s="82" t="s">
        <v>2332</v>
      </c>
      <c r="AA232" s="82" t="s">
        <v>2320</v>
      </c>
      <c r="AB232" s="82" t="s">
        <v>2990</v>
      </c>
      <c r="AC232" s="82" t="s">
        <v>2993</v>
      </c>
      <c r="AD232" s="82"/>
      <c r="AE232" s="82" t="s">
        <v>2987</v>
      </c>
      <c r="AF232" s="82" t="s">
        <v>2999</v>
      </c>
      <c r="AG232" s="82"/>
      <c r="AH232" s="82" t="s">
        <v>2996</v>
      </c>
      <c r="AI232" s="82" t="s">
        <v>2984</v>
      </c>
      <c r="AJ232" s="82" t="s">
        <v>3904</v>
      </c>
      <c r="AK232" s="82" t="s">
        <v>3907</v>
      </c>
      <c r="AL232" s="82"/>
      <c r="AM232" s="82" t="s">
        <v>3901</v>
      </c>
      <c r="AN232" s="82" t="s">
        <v>3913</v>
      </c>
      <c r="AO232" s="82"/>
      <c r="AP232" s="82" t="s">
        <v>3910</v>
      </c>
      <c r="AQ232" s="82" t="s">
        <v>3898</v>
      </c>
      <c r="AR232" s="82" t="s">
        <v>4818</v>
      </c>
      <c r="AS232" s="82" t="s">
        <v>4821</v>
      </c>
      <c r="AT232" s="82"/>
      <c r="AU232" s="82" t="s">
        <v>4815</v>
      </c>
      <c r="AV232" s="82" t="s">
        <v>4827</v>
      </c>
      <c r="AW232" s="82"/>
      <c r="AX232" s="82" t="s">
        <v>4824</v>
      </c>
      <c r="AY232" s="82" t="s">
        <v>4812</v>
      </c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</row>
    <row r="233" spans="1:93" hidden="1">
      <c r="A233" s="55" t="s">
        <v>11654</v>
      </c>
      <c r="B233" s="58"/>
      <c r="C233" s="66">
        <v>56</v>
      </c>
      <c r="D233" s="19"/>
      <c r="E233" s="19"/>
      <c r="F233" s="82"/>
      <c r="G233" s="19"/>
      <c r="H233" s="19"/>
      <c r="I233" s="82"/>
      <c r="J233" s="19"/>
      <c r="K233" s="19"/>
      <c r="L233" s="19"/>
      <c r="M233" s="19"/>
      <c r="N233" s="82"/>
      <c r="O233" s="19"/>
      <c r="P233" s="19"/>
      <c r="Q233" s="82"/>
      <c r="R233" s="19"/>
      <c r="S233" s="19"/>
      <c r="T233" s="19"/>
      <c r="U233" s="19"/>
      <c r="V233" s="82"/>
      <c r="W233" s="19"/>
      <c r="X233" s="19"/>
      <c r="Y233" s="82"/>
      <c r="Z233" s="19"/>
      <c r="AA233" s="19"/>
      <c r="AB233" s="19"/>
      <c r="AC233" s="19"/>
      <c r="AD233" s="82"/>
      <c r="AE233" s="19"/>
      <c r="AF233" s="19"/>
      <c r="AG233" s="82"/>
      <c r="AH233" s="19"/>
      <c r="AI233" s="19"/>
      <c r="AJ233" s="19"/>
      <c r="AK233" s="19"/>
      <c r="AL233" s="82"/>
      <c r="AM233" s="19"/>
      <c r="AN233" s="19"/>
      <c r="AO233" s="82"/>
      <c r="AP233" s="19"/>
      <c r="AQ233" s="19"/>
      <c r="AR233" s="19"/>
      <c r="AS233" s="19"/>
      <c r="AT233" s="82"/>
      <c r="AU233" s="19"/>
      <c r="AV233" s="19"/>
      <c r="AW233" s="82"/>
      <c r="AX233" s="19"/>
      <c r="AY233" s="19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</row>
    <row r="234" spans="1:93" hidden="1">
      <c r="A234" s="51"/>
      <c r="B234" s="53" t="s">
        <v>11655</v>
      </c>
      <c r="C234" s="66">
        <v>57</v>
      </c>
      <c r="D234" s="19" t="s">
        <v>766</v>
      </c>
      <c r="E234" s="19" t="s">
        <v>769</v>
      </c>
      <c r="F234" s="82" t="s">
        <v>772</v>
      </c>
      <c r="G234" s="19" t="s">
        <v>763</v>
      </c>
      <c r="H234" s="19" t="s">
        <v>778</v>
      </c>
      <c r="I234" s="82" t="s">
        <v>781</v>
      </c>
      <c r="J234" s="19" t="s">
        <v>775</v>
      </c>
      <c r="K234" s="19" t="s">
        <v>510</v>
      </c>
      <c r="L234" s="19" t="s">
        <v>1430</v>
      </c>
      <c r="M234" s="19" t="s">
        <v>1433</v>
      </c>
      <c r="N234" s="82" t="s">
        <v>1436</v>
      </c>
      <c r="O234" s="19" t="s">
        <v>1427</v>
      </c>
      <c r="P234" s="19" t="s">
        <v>1442</v>
      </c>
      <c r="Q234" s="82" t="s">
        <v>1445</v>
      </c>
      <c r="R234" s="19" t="s">
        <v>1439</v>
      </c>
      <c r="S234" s="19" t="s">
        <v>1424</v>
      </c>
      <c r="T234" s="19" t="s">
        <v>2344</v>
      </c>
      <c r="U234" s="19" t="s">
        <v>2347</v>
      </c>
      <c r="V234" s="82" t="s">
        <v>2350</v>
      </c>
      <c r="W234" s="19" t="s">
        <v>2341</v>
      </c>
      <c r="X234" s="19" t="s">
        <v>2356</v>
      </c>
      <c r="Y234" s="82" t="s">
        <v>2359</v>
      </c>
      <c r="Z234" s="19" t="s">
        <v>2353</v>
      </c>
      <c r="AA234" s="19" t="s">
        <v>2338</v>
      </c>
      <c r="AB234" s="19" t="s">
        <v>3008</v>
      </c>
      <c r="AC234" s="19" t="s">
        <v>3011</v>
      </c>
      <c r="AD234" s="82" t="s">
        <v>3264</v>
      </c>
      <c r="AE234" s="19" t="s">
        <v>3005</v>
      </c>
      <c r="AF234" s="19" t="s">
        <v>3270</v>
      </c>
      <c r="AG234" s="82" t="s">
        <v>3273</v>
      </c>
      <c r="AH234" s="19" t="s">
        <v>3267</v>
      </c>
      <c r="AI234" s="19" t="s">
        <v>3002</v>
      </c>
      <c r="AJ234" s="19" t="s">
        <v>3922</v>
      </c>
      <c r="AK234" s="19" t="s">
        <v>3925</v>
      </c>
      <c r="AL234" s="82" t="s">
        <v>3928</v>
      </c>
      <c r="AM234" s="19" t="s">
        <v>3919</v>
      </c>
      <c r="AN234" s="19" t="s">
        <v>3934</v>
      </c>
      <c r="AO234" s="82" t="s">
        <v>3937</v>
      </c>
      <c r="AP234" s="19" t="s">
        <v>3931</v>
      </c>
      <c r="AQ234" s="19" t="s">
        <v>3916</v>
      </c>
      <c r="AR234" s="19" t="s">
        <v>4836</v>
      </c>
      <c r="AS234" s="19" t="s">
        <v>4839</v>
      </c>
      <c r="AT234" s="82" t="s">
        <v>4842</v>
      </c>
      <c r="AU234" s="19" t="s">
        <v>4833</v>
      </c>
      <c r="AV234" s="19" t="s">
        <v>4848</v>
      </c>
      <c r="AW234" s="82" t="s">
        <v>4851</v>
      </c>
      <c r="AX234" s="19" t="s">
        <v>4845</v>
      </c>
      <c r="AY234" s="19" t="s">
        <v>4830</v>
      </c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</row>
    <row r="235" spans="1:93" hidden="1">
      <c r="A235" s="51"/>
      <c r="B235" s="57" t="s">
        <v>11656</v>
      </c>
      <c r="C235" s="66">
        <v>58</v>
      </c>
      <c r="D235" s="19" t="s">
        <v>790</v>
      </c>
      <c r="E235" s="19" t="s">
        <v>793</v>
      </c>
      <c r="F235" s="82" t="s">
        <v>796</v>
      </c>
      <c r="G235" s="19" t="s">
        <v>787</v>
      </c>
      <c r="H235" s="19" t="s">
        <v>802</v>
      </c>
      <c r="I235" s="82" t="s">
        <v>805</v>
      </c>
      <c r="J235" s="19" t="s">
        <v>799</v>
      </c>
      <c r="K235" s="19" t="s">
        <v>784</v>
      </c>
      <c r="L235" s="19" t="s">
        <v>1454</v>
      </c>
      <c r="M235" s="19" t="s">
        <v>1457</v>
      </c>
      <c r="N235" s="82" t="s">
        <v>1460</v>
      </c>
      <c r="O235" s="19" t="s">
        <v>1451</v>
      </c>
      <c r="P235" s="19" t="s">
        <v>1466</v>
      </c>
      <c r="Q235" s="82" t="s">
        <v>1469</v>
      </c>
      <c r="R235" s="19" t="s">
        <v>1463</v>
      </c>
      <c r="S235" s="19" t="s">
        <v>1448</v>
      </c>
      <c r="T235" s="19" t="s">
        <v>2368</v>
      </c>
      <c r="U235" s="19" t="s">
        <v>2371</v>
      </c>
      <c r="V235" s="82" t="s">
        <v>2374</v>
      </c>
      <c r="W235" s="19" t="s">
        <v>2365</v>
      </c>
      <c r="X235" s="19" t="s">
        <v>2380</v>
      </c>
      <c r="Y235" s="82" t="s">
        <v>2383</v>
      </c>
      <c r="Z235" s="19" t="s">
        <v>2377</v>
      </c>
      <c r="AA235" s="19" t="s">
        <v>2362</v>
      </c>
      <c r="AB235" s="19" t="s">
        <v>3282</v>
      </c>
      <c r="AC235" s="19" t="s">
        <v>3285</v>
      </c>
      <c r="AD235" s="82" t="s">
        <v>3288</v>
      </c>
      <c r="AE235" s="19" t="s">
        <v>3279</v>
      </c>
      <c r="AF235" s="19" t="s">
        <v>3294</v>
      </c>
      <c r="AG235" s="82" t="s">
        <v>3297</v>
      </c>
      <c r="AH235" s="19" t="s">
        <v>3291</v>
      </c>
      <c r="AI235" s="19" t="s">
        <v>3276</v>
      </c>
      <c r="AJ235" s="19" t="s">
        <v>3946</v>
      </c>
      <c r="AK235" s="19" t="s">
        <v>3949</v>
      </c>
      <c r="AL235" s="82" t="s">
        <v>3952</v>
      </c>
      <c r="AM235" s="19" t="s">
        <v>3943</v>
      </c>
      <c r="AN235" s="19" t="s">
        <v>3958</v>
      </c>
      <c r="AO235" s="82" t="s">
        <v>3961</v>
      </c>
      <c r="AP235" s="19" t="s">
        <v>3955</v>
      </c>
      <c r="AQ235" s="19" t="s">
        <v>3940</v>
      </c>
      <c r="AR235" s="19" t="s">
        <v>4860</v>
      </c>
      <c r="AS235" s="19" t="s">
        <v>4863</v>
      </c>
      <c r="AT235" s="82" t="s">
        <v>4866</v>
      </c>
      <c r="AU235" s="19" t="s">
        <v>4857</v>
      </c>
      <c r="AV235" s="19" t="s">
        <v>4872</v>
      </c>
      <c r="AW235" s="82" t="s">
        <v>4875</v>
      </c>
      <c r="AX235" s="19" t="s">
        <v>4869</v>
      </c>
      <c r="AY235" s="19" t="s">
        <v>4854</v>
      </c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</row>
    <row r="236" spans="1:93" hidden="1">
      <c r="A236" s="51"/>
      <c r="B236" s="57" t="s">
        <v>11657</v>
      </c>
      <c r="C236" s="66">
        <v>59</v>
      </c>
      <c r="D236" s="19" t="s">
        <v>814</v>
      </c>
      <c r="E236" s="19" t="s">
        <v>817</v>
      </c>
      <c r="F236" s="82" t="s">
        <v>820</v>
      </c>
      <c r="G236" s="19" t="s">
        <v>811</v>
      </c>
      <c r="H236" s="19" t="s">
        <v>826</v>
      </c>
      <c r="I236" s="82" t="s">
        <v>829</v>
      </c>
      <c r="J236" s="19" t="s">
        <v>823</v>
      </c>
      <c r="K236" s="19" t="s">
        <v>808</v>
      </c>
      <c r="L236" s="19" t="s">
        <v>1478</v>
      </c>
      <c r="M236" s="19" t="s">
        <v>1481</v>
      </c>
      <c r="N236" s="82" t="s">
        <v>1484</v>
      </c>
      <c r="O236" s="19" t="s">
        <v>1475</v>
      </c>
      <c r="P236" s="19" t="s">
        <v>1490</v>
      </c>
      <c r="Q236" s="82" t="s">
        <v>1493</v>
      </c>
      <c r="R236" s="19" t="s">
        <v>1487</v>
      </c>
      <c r="S236" s="19" t="s">
        <v>1472</v>
      </c>
      <c r="T236" s="19" t="s">
        <v>2392</v>
      </c>
      <c r="U236" s="19" t="s">
        <v>2395</v>
      </c>
      <c r="V236" s="82" t="s">
        <v>2398</v>
      </c>
      <c r="W236" s="19" t="s">
        <v>2389</v>
      </c>
      <c r="X236" s="19" t="s">
        <v>2404</v>
      </c>
      <c r="Y236" s="82" t="s">
        <v>2407</v>
      </c>
      <c r="Z236" s="19" t="s">
        <v>2401</v>
      </c>
      <c r="AA236" s="19" t="s">
        <v>2386</v>
      </c>
      <c r="AB236" s="19" t="s">
        <v>3306</v>
      </c>
      <c r="AC236" s="19" t="s">
        <v>3309</v>
      </c>
      <c r="AD236" s="82" t="s">
        <v>3312</v>
      </c>
      <c r="AE236" s="19" t="s">
        <v>3303</v>
      </c>
      <c r="AF236" s="19" t="s">
        <v>3318</v>
      </c>
      <c r="AG236" s="82" t="s">
        <v>3321</v>
      </c>
      <c r="AH236" s="19" t="s">
        <v>3315</v>
      </c>
      <c r="AI236" s="19" t="s">
        <v>3300</v>
      </c>
      <c r="AJ236" s="19" t="s">
        <v>3970</v>
      </c>
      <c r="AK236" s="19" t="s">
        <v>3973</v>
      </c>
      <c r="AL236" s="82" t="s">
        <v>3976</v>
      </c>
      <c r="AM236" s="19" t="s">
        <v>3967</v>
      </c>
      <c r="AN236" s="19" t="s">
        <v>3982</v>
      </c>
      <c r="AO236" s="82" t="s">
        <v>3985</v>
      </c>
      <c r="AP236" s="19" t="s">
        <v>3979</v>
      </c>
      <c r="AQ236" s="19" t="s">
        <v>3964</v>
      </c>
      <c r="AR236" s="19" t="s">
        <v>4884</v>
      </c>
      <c r="AS236" s="19" t="s">
        <v>4887</v>
      </c>
      <c r="AT236" s="82" t="s">
        <v>4890</v>
      </c>
      <c r="AU236" s="19" t="s">
        <v>4881</v>
      </c>
      <c r="AV236" s="19" t="s">
        <v>4896</v>
      </c>
      <c r="AW236" s="82" t="s">
        <v>4899</v>
      </c>
      <c r="AX236" s="19" t="s">
        <v>4893</v>
      </c>
      <c r="AY236" s="19" t="s">
        <v>4878</v>
      </c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</row>
    <row r="237" spans="1:93" hidden="1">
      <c r="A237" s="51"/>
      <c r="B237" s="57" t="s">
        <v>11658</v>
      </c>
      <c r="C237" s="66">
        <v>60</v>
      </c>
      <c r="D237" s="19" t="s">
        <v>838</v>
      </c>
      <c r="E237" s="19" t="s">
        <v>841</v>
      </c>
      <c r="F237" s="82" t="s">
        <v>844</v>
      </c>
      <c r="G237" s="19" t="s">
        <v>835</v>
      </c>
      <c r="H237" s="19" t="s">
        <v>850</v>
      </c>
      <c r="I237" s="82" t="s">
        <v>853</v>
      </c>
      <c r="J237" s="19" t="s">
        <v>847</v>
      </c>
      <c r="K237" s="19" t="s">
        <v>832</v>
      </c>
      <c r="L237" s="19" t="s">
        <v>1502</v>
      </c>
      <c r="M237" s="19" t="s">
        <v>1505</v>
      </c>
      <c r="N237" s="82" t="s">
        <v>1508</v>
      </c>
      <c r="O237" s="19" t="s">
        <v>1499</v>
      </c>
      <c r="P237" s="19" t="s">
        <v>1764</v>
      </c>
      <c r="Q237" s="82" t="s">
        <v>1767</v>
      </c>
      <c r="R237" s="19" t="s">
        <v>1511</v>
      </c>
      <c r="S237" s="19" t="s">
        <v>1496</v>
      </c>
      <c r="T237" s="19" t="s">
        <v>2416</v>
      </c>
      <c r="U237" s="19" t="s">
        <v>2419</v>
      </c>
      <c r="V237" s="82" t="s">
        <v>2422</v>
      </c>
      <c r="W237" s="19" t="s">
        <v>2413</v>
      </c>
      <c r="X237" s="19" t="s">
        <v>2428</v>
      </c>
      <c r="Y237" s="82" t="s">
        <v>2431</v>
      </c>
      <c r="Z237" s="19" t="s">
        <v>2425</v>
      </c>
      <c r="AA237" s="19" t="s">
        <v>2410</v>
      </c>
      <c r="AB237" s="19" t="s">
        <v>3330</v>
      </c>
      <c r="AC237" s="19" t="s">
        <v>3333</v>
      </c>
      <c r="AD237" s="82" t="s">
        <v>3336</v>
      </c>
      <c r="AE237" s="19" t="s">
        <v>3327</v>
      </c>
      <c r="AF237" s="19" t="s">
        <v>3342</v>
      </c>
      <c r="AG237" s="82" t="s">
        <v>3345</v>
      </c>
      <c r="AH237" s="19" t="s">
        <v>3339</v>
      </c>
      <c r="AI237" s="19" t="s">
        <v>3324</v>
      </c>
      <c r="AJ237" s="19" t="s">
        <v>3994</v>
      </c>
      <c r="AK237" s="19" t="s">
        <v>3997</v>
      </c>
      <c r="AL237" s="82" t="s">
        <v>4000</v>
      </c>
      <c r="AM237" s="19" t="s">
        <v>3991</v>
      </c>
      <c r="AN237" s="19" t="s">
        <v>4006</v>
      </c>
      <c r="AO237" s="82" t="s">
        <v>4009</v>
      </c>
      <c r="AP237" s="19" t="s">
        <v>4003</v>
      </c>
      <c r="AQ237" s="19" t="s">
        <v>3988</v>
      </c>
      <c r="AR237" s="19" t="s">
        <v>4908</v>
      </c>
      <c r="AS237" s="19" t="s">
        <v>4911</v>
      </c>
      <c r="AT237" s="82" t="s">
        <v>4914</v>
      </c>
      <c r="AU237" s="19" t="s">
        <v>4905</v>
      </c>
      <c r="AV237" s="19" t="s">
        <v>4920</v>
      </c>
      <c r="AW237" s="82" t="s">
        <v>4923</v>
      </c>
      <c r="AX237" s="19" t="s">
        <v>4917</v>
      </c>
      <c r="AY237" s="19" t="s">
        <v>4902</v>
      </c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  <c r="BT237" s="77"/>
      <c r="BU237" s="77"/>
      <c r="BV237" s="77"/>
      <c r="BW237" s="77"/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</row>
    <row r="238" spans="1:93" hidden="1">
      <c r="A238" s="51"/>
      <c r="B238" s="57" t="s">
        <v>11659</v>
      </c>
      <c r="C238" s="66">
        <v>61</v>
      </c>
      <c r="D238" s="19" t="s">
        <v>862</v>
      </c>
      <c r="E238" s="19" t="s">
        <v>865</v>
      </c>
      <c r="F238" s="82" t="s">
        <v>868</v>
      </c>
      <c r="G238" s="19" t="s">
        <v>859</v>
      </c>
      <c r="H238" s="19" t="s">
        <v>874</v>
      </c>
      <c r="I238" s="82" t="s">
        <v>877</v>
      </c>
      <c r="J238" s="19" t="s">
        <v>871</v>
      </c>
      <c r="K238" s="19" t="s">
        <v>856</v>
      </c>
      <c r="L238" s="19" t="s">
        <v>1776</v>
      </c>
      <c r="M238" s="19" t="s">
        <v>1779</v>
      </c>
      <c r="N238" s="82" t="s">
        <v>1782</v>
      </c>
      <c r="O238" s="19" t="s">
        <v>1773</v>
      </c>
      <c r="P238" s="19" t="s">
        <v>1788</v>
      </c>
      <c r="Q238" s="82" t="s">
        <v>1791</v>
      </c>
      <c r="R238" s="19" t="s">
        <v>1785</v>
      </c>
      <c r="S238" s="19" t="s">
        <v>1770</v>
      </c>
      <c r="T238" s="19" t="s">
        <v>2440</v>
      </c>
      <c r="U238" s="19" t="s">
        <v>2443</v>
      </c>
      <c r="V238" s="82" t="s">
        <v>2446</v>
      </c>
      <c r="W238" s="19" t="s">
        <v>2437</v>
      </c>
      <c r="X238" s="19" t="s">
        <v>2452</v>
      </c>
      <c r="Y238" s="82" t="s">
        <v>2455</v>
      </c>
      <c r="Z238" s="19" t="s">
        <v>2449</v>
      </c>
      <c r="AA238" s="19" t="s">
        <v>2434</v>
      </c>
      <c r="AB238" s="19" t="s">
        <v>3354</v>
      </c>
      <c r="AC238" s="19" t="s">
        <v>3357</v>
      </c>
      <c r="AD238" s="82" t="s">
        <v>3360</v>
      </c>
      <c r="AE238" s="19" t="s">
        <v>3351</v>
      </c>
      <c r="AF238" s="19" t="s">
        <v>3366</v>
      </c>
      <c r="AG238" s="82" t="s">
        <v>3369</v>
      </c>
      <c r="AH238" s="19" t="s">
        <v>3363</v>
      </c>
      <c r="AI238" s="19" t="s">
        <v>3348</v>
      </c>
      <c r="AJ238" s="19" t="s">
        <v>4268</v>
      </c>
      <c r="AK238" s="19" t="s">
        <v>4271</v>
      </c>
      <c r="AL238" s="82" t="s">
        <v>4274</v>
      </c>
      <c r="AM238" s="19" t="s">
        <v>4265</v>
      </c>
      <c r="AN238" s="19" t="s">
        <v>4280</v>
      </c>
      <c r="AO238" s="82" t="s">
        <v>4283</v>
      </c>
      <c r="AP238" s="19" t="s">
        <v>4277</v>
      </c>
      <c r="AQ238" s="19" t="s">
        <v>4262</v>
      </c>
      <c r="AR238" s="19" t="s">
        <v>4932</v>
      </c>
      <c r="AS238" s="19" t="s">
        <v>4935</v>
      </c>
      <c r="AT238" s="82" t="s">
        <v>4938</v>
      </c>
      <c r="AU238" s="19" t="s">
        <v>4929</v>
      </c>
      <c r="AV238" s="19" t="s">
        <v>4944</v>
      </c>
      <c r="AW238" s="82" t="s">
        <v>4947</v>
      </c>
      <c r="AX238" s="19" t="s">
        <v>4941</v>
      </c>
      <c r="AY238" s="19" t="s">
        <v>4926</v>
      </c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</row>
    <row r="239" spans="1:93" hidden="1">
      <c r="A239" s="51"/>
      <c r="B239" s="53" t="s">
        <v>11660</v>
      </c>
      <c r="C239" s="66">
        <v>62</v>
      </c>
      <c r="D239" s="19" t="s">
        <v>886</v>
      </c>
      <c r="E239" s="19" t="s">
        <v>889</v>
      </c>
      <c r="F239" s="82" t="s">
        <v>892</v>
      </c>
      <c r="G239" s="19" t="s">
        <v>883</v>
      </c>
      <c r="H239" s="19" t="s">
        <v>898</v>
      </c>
      <c r="I239" s="82" t="s">
        <v>901</v>
      </c>
      <c r="J239" s="19" t="s">
        <v>895</v>
      </c>
      <c r="K239" s="19" t="s">
        <v>880</v>
      </c>
      <c r="L239" s="19" t="s">
        <v>1800</v>
      </c>
      <c r="M239" s="19" t="s">
        <v>1803</v>
      </c>
      <c r="N239" s="82" t="s">
        <v>1806</v>
      </c>
      <c r="O239" s="19" t="s">
        <v>1797</v>
      </c>
      <c r="P239" s="19" t="s">
        <v>1812</v>
      </c>
      <c r="Q239" s="82" t="s">
        <v>1815</v>
      </c>
      <c r="R239" s="19" t="s">
        <v>1809</v>
      </c>
      <c r="S239" s="19" t="s">
        <v>1794</v>
      </c>
      <c r="T239" s="19" t="s">
        <v>2464</v>
      </c>
      <c r="U239" s="19" t="s">
        <v>2467</v>
      </c>
      <c r="V239" s="82" t="s">
        <v>2470</v>
      </c>
      <c r="W239" s="19" t="s">
        <v>2461</v>
      </c>
      <c r="X239" s="19" t="s">
        <v>2476</v>
      </c>
      <c r="Y239" s="82" t="s">
        <v>2479</v>
      </c>
      <c r="Z239" s="19" t="s">
        <v>2473</v>
      </c>
      <c r="AA239" s="19" t="s">
        <v>2458</v>
      </c>
      <c r="AB239" s="19" t="s">
        <v>3378</v>
      </c>
      <c r="AC239" s="19" t="s">
        <v>3381</v>
      </c>
      <c r="AD239" s="82" t="s">
        <v>3384</v>
      </c>
      <c r="AE239" s="19" t="s">
        <v>3375</v>
      </c>
      <c r="AF239" s="19" t="s">
        <v>3390</v>
      </c>
      <c r="AG239" s="82" t="s">
        <v>3393</v>
      </c>
      <c r="AH239" s="19" t="s">
        <v>3387</v>
      </c>
      <c r="AI239" s="19" t="s">
        <v>3372</v>
      </c>
      <c r="AJ239" s="19" t="s">
        <v>4292</v>
      </c>
      <c r="AK239" s="19" t="s">
        <v>4295</v>
      </c>
      <c r="AL239" s="82" t="s">
        <v>4298</v>
      </c>
      <c r="AM239" s="19" t="s">
        <v>4289</v>
      </c>
      <c r="AN239" s="19" t="s">
        <v>4304</v>
      </c>
      <c r="AO239" s="82" t="s">
        <v>4307</v>
      </c>
      <c r="AP239" s="19" t="s">
        <v>4301</v>
      </c>
      <c r="AQ239" s="19" t="s">
        <v>4286</v>
      </c>
      <c r="AR239" s="19" t="s">
        <v>4956</v>
      </c>
      <c r="AS239" s="19" t="s">
        <v>4959</v>
      </c>
      <c r="AT239" s="82" t="s">
        <v>4962</v>
      </c>
      <c r="AU239" s="19" t="s">
        <v>4953</v>
      </c>
      <c r="AV239" s="19" t="s">
        <v>4968</v>
      </c>
      <c r="AW239" s="82" t="s">
        <v>4971</v>
      </c>
      <c r="AX239" s="19" t="s">
        <v>4965</v>
      </c>
      <c r="AY239" s="19" t="s">
        <v>4950</v>
      </c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</row>
    <row r="240" spans="1:93" hidden="1">
      <c r="A240" s="51"/>
      <c r="B240" s="53" t="s">
        <v>11661</v>
      </c>
      <c r="C240" s="66">
        <v>63</v>
      </c>
      <c r="D240" s="19" t="s">
        <v>910</v>
      </c>
      <c r="E240" s="19" t="s">
        <v>913</v>
      </c>
      <c r="F240" s="82" t="s">
        <v>916</v>
      </c>
      <c r="G240" s="19" t="s">
        <v>907</v>
      </c>
      <c r="H240" s="19" t="s">
        <v>922</v>
      </c>
      <c r="I240" s="82" t="s">
        <v>925</v>
      </c>
      <c r="J240" s="19" t="s">
        <v>919</v>
      </c>
      <c r="K240" s="19" t="s">
        <v>904</v>
      </c>
      <c r="L240" s="19" t="s">
        <v>1824</v>
      </c>
      <c r="M240" s="19" t="s">
        <v>1827</v>
      </c>
      <c r="N240" s="82" t="s">
        <v>1830</v>
      </c>
      <c r="O240" s="19" t="s">
        <v>1821</v>
      </c>
      <c r="P240" s="19" t="s">
        <v>1836</v>
      </c>
      <c r="Q240" s="82" t="s">
        <v>1839</v>
      </c>
      <c r="R240" s="19" t="s">
        <v>1833</v>
      </c>
      <c r="S240" s="19" t="s">
        <v>1818</v>
      </c>
      <c r="T240" s="19" t="s">
        <v>2488</v>
      </c>
      <c r="U240" s="19" t="s">
        <v>2491</v>
      </c>
      <c r="V240" s="82" t="s">
        <v>2494</v>
      </c>
      <c r="W240" s="19" t="s">
        <v>2485</v>
      </c>
      <c r="X240" s="19" t="s">
        <v>2500</v>
      </c>
      <c r="Y240" s="82" t="s">
        <v>2503</v>
      </c>
      <c r="Z240" s="19" t="s">
        <v>2497</v>
      </c>
      <c r="AA240" s="19" t="s">
        <v>2482</v>
      </c>
      <c r="AB240" s="19" t="s">
        <v>3402</v>
      </c>
      <c r="AC240" s="19" t="s">
        <v>3405</v>
      </c>
      <c r="AD240" s="82" t="s">
        <v>3408</v>
      </c>
      <c r="AE240" s="19" t="s">
        <v>3399</v>
      </c>
      <c r="AF240" s="19" t="s">
        <v>3414</v>
      </c>
      <c r="AG240" s="82" t="s">
        <v>3417</v>
      </c>
      <c r="AH240" s="19" t="s">
        <v>3411</v>
      </c>
      <c r="AI240" s="19" t="s">
        <v>3396</v>
      </c>
      <c r="AJ240" s="19" t="s">
        <v>4316</v>
      </c>
      <c r="AK240" s="19" t="s">
        <v>4319</v>
      </c>
      <c r="AL240" s="82" t="s">
        <v>4322</v>
      </c>
      <c r="AM240" s="19" t="s">
        <v>4313</v>
      </c>
      <c r="AN240" s="19" t="s">
        <v>4328</v>
      </c>
      <c r="AO240" s="82" t="s">
        <v>4331</v>
      </c>
      <c r="AP240" s="19" t="s">
        <v>4325</v>
      </c>
      <c r="AQ240" s="19" t="s">
        <v>4310</v>
      </c>
      <c r="AR240" s="19" t="s">
        <v>4980</v>
      </c>
      <c r="AS240" s="19" t="s">
        <v>4983</v>
      </c>
      <c r="AT240" s="82" t="s">
        <v>4986</v>
      </c>
      <c r="AU240" s="19" t="s">
        <v>4977</v>
      </c>
      <c r="AV240" s="19" t="s">
        <v>4992</v>
      </c>
      <c r="AW240" s="82" t="s">
        <v>4995</v>
      </c>
      <c r="AX240" s="19" t="s">
        <v>4989</v>
      </c>
      <c r="AY240" s="19" t="s">
        <v>4974</v>
      </c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  <c r="BT240" s="77"/>
      <c r="BU240" s="77"/>
      <c r="BV240" s="77"/>
      <c r="BW240" s="77"/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</row>
    <row r="241" spans="1:93" hidden="1">
      <c r="A241" s="55" t="s">
        <v>11636</v>
      </c>
      <c r="B241" s="59"/>
      <c r="C241" s="66">
        <v>64</v>
      </c>
      <c r="D241" s="19" t="s">
        <v>270</v>
      </c>
      <c r="E241" s="19" t="s">
        <v>273</v>
      </c>
      <c r="F241" s="82" t="s">
        <v>276</v>
      </c>
      <c r="G241" s="19" t="s">
        <v>267</v>
      </c>
      <c r="H241" s="19" t="s">
        <v>282</v>
      </c>
      <c r="I241" s="82" t="s">
        <v>285</v>
      </c>
      <c r="J241" s="19" t="s">
        <v>279</v>
      </c>
      <c r="K241" s="19" t="s">
        <v>264</v>
      </c>
      <c r="L241" s="19" t="s">
        <v>934</v>
      </c>
      <c r="M241" s="19" t="s">
        <v>937</v>
      </c>
      <c r="N241" s="82" t="s">
        <v>940</v>
      </c>
      <c r="O241" s="19" t="s">
        <v>931</v>
      </c>
      <c r="P241" s="19" t="s">
        <v>946</v>
      </c>
      <c r="Q241" s="82" t="s">
        <v>949</v>
      </c>
      <c r="R241" s="19" t="s">
        <v>943</v>
      </c>
      <c r="S241" s="19" t="s">
        <v>928</v>
      </c>
      <c r="T241" s="19" t="s">
        <v>1848</v>
      </c>
      <c r="U241" s="19" t="s">
        <v>1851</v>
      </c>
      <c r="V241" s="82" t="s">
        <v>1854</v>
      </c>
      <c r="W241" s="19" t="s">
        <v>1845</v>
      </c>
      <c r="X241" s="19" t="s">
        <v>1860</v>
      </c>
      <c r="Y241" s="82" t="s">
        <v>1863</v>
      </c>
      <c r="Z241" s="19" t="s">
        <v>1857</v>
      </c>
      <c r="AA241" s="19" t="s">
        <v>1842</v>
      </c>
      <c r="AB241" s="19" t="s">
        <v>2762</v>
      </c>
      <c r="AC241" s="19" t="s">
        <v>2765</v>
      </c>
      <c r="AD241" s="82" t="s">
        <v>2768</v>
      </c>
      <c r="AE241" s="19" t="s">
        <v>2509</v>
      </c>
      <c r="AF241" s="19" t="s">
        <v>2774</v>
      </c>
      <c r="AG241" s="82" t="s">
        <v>2777</v>
      </c>
      <c r="AH241" s="19" t="s">
        <v>2771</v>
      </c>
      <c r="AI241" s="19" t="s">
        <v>2506</v>
      </c>
      <c r="AJ241" s="19" t="s">
        <v>3426</v>
      </c>
      <c r="AK241" s="19" t="s">
        <v>3429</v>
      </c>
      <c r="AL241" s="82" t="s">
        <v>3432</v>
      </c>
      <c r="AM241" s="19" t="s">
        <v>3423</v>
      </c>
      <c r="AN241" s="19" t="s">
        <v>3438</v>
      </c>
      <c r="AO241" s="82" t="s">
        <v>3441</v>
      </c>
      <c r="AP241" s="19" t="s">
        <v>3435</v>
      </c>
      <c r="AQ241" s="19" t="s">
        <v>3420</v>
      </c>
      <c r="AR241" s="19" t="s">
        <v>4340</v>
      </c>
      <c r="AS241" s="19" t="s">
        <v>4343</v>
      </c>
      <c r="AT241" s="82" t="s">
        <v>4346</v>
      </c>
      <c r="AU241" s="19" t="s">
        <v>4337</v>
      </c>
      <c r="AV241" s="19" t="s">
        <v>4352</v>
      </c>
      <c r="AW241" s="82" t="s">
        <v>4355</v>
      </c>
      <c r="AX241" s="19" t="s">
        <v>4349</v>
      </c>
      <c r="AY241" s="19" t="s">
        <v>4334</v>
      </c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</row>
    <row r="242" spans="1:93" hidden="1">
      <c r="A242" s="78"/>
      <c r="B242" s="79"/>
      <c r="C242" s="79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93" ht="15" hidden="1" customHeight="1"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93" ht="15" hidden="1" customHeight="1"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93" ht="15" customHeight="1"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93" ht="15" customHeight="1"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93" ht="15" customHeight="1"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93" ht="15" customHeight="1"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93" ht="15" customHeight="1"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93" ht="15" customHeight="1"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93" ht="15" customHeight="1"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93" ht="15" customHeight="1"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</row>
  </sheetData>
  <mergeCells count="85">
    <mergeCell ref="CY173:CY174"/>
    <mergeCell ref="BO173:BO174"/>
    <mergeCell ref="BP173:BS173"/>
    <mergeCell ref="BT173:BV173"/>
    <mergeCell ref="BW173:BW174"/>
    <mergeCell ref="CP173:CP174"/>
    <mergeCell ref="CQ173:CS173"/>
    <mergeCell ref="CT173:CT174"/>
    <mergeCell ref="CU173:CU174"/>
    <mergeCell ref="CV173:CV174"/>
    <mergeCell ref="CW173:CW174"/>
    <mergeCell ref="CX173:CX174"/>
    <mergeCell ref="AY173:AY174"/>
    <mergeCell ref="AZ173:BC173"/>
    <mergeCell ref="BD173:BF173"/>
    <mergeCell ref="BG173:BG174"/>
    <mergeCell ref="BH173:BK173"/>
    <mergeCell ref="AJ173:AM173"/>
    <mergeCell ref="AN173:AP173"/>
    <mergeCell ref="AQ173:AQ174"/>
    <mergeCell ref="AR173:AU173"/>
    <mergeCell ref="AV173:AX173"/>
    <mergeCell ref="S173:S174"/>
    <mergeCell ref="T173:W173"/>
    <mergeCell ref="X173:Z173"/>
    <mergeCell ref="AA173:AA174"/>
    <mergeCell ref="AB173:AE173"/>
    <mergeCell ref="AF173:AH173"/>
    <mergeCell ref="CU99:CU100"/>
    <mergeCell ref="CV99:CV100"/>
    <mergeCell ref="CW99:CW100"/>
    <mergeCell ref="CX99:CX100"/>
    <mergeCell ref="BL99:BN99"/>
    <mergeCell ref="BO99:BO100"/>
    <mergeCell ref="AJ99:AM99"/>
    <mergeCell ref="AN99:AP99"/>
    <mergeCell ref="AQ99:AQ100"/>
    <mergeCell ref="AR99:AU99"/>
    <mergeCell ref="AV99:AX99"/>
    <mergeCell ref="AY99:AY100"/>
    <mergeCell ref="AI99:AI100"/>
    <mergeCell ref="BL173:BN173"/>
    <mergeCell ref="AI173:AI174"/>
    <mergeCell ref="CY99:CY100"/>
    <mergeCell ref="D173:G173"/>
    <mergeCell ref="H173:J173"/>
    <mergeCell ref="K173:K174"/>
    <mergeCell ref="L173:O173"/>
    <mergeCell ref="P173:R173"/>
    <mergeCell ref="BP99:BS99"/>
    <mergeCell ref="BT99:BV99"/>
    <mergeCell ref="BW99:BW100"/>
    <mergeCell ref="CP99:CP100"/>
    <mergeCell ref="CQ99:CS99"/>
    <mergeCell ref="CT99:CT100"/>
    <mergeCell ref="AZ99:BC99"/>
    <mergeCell ref="BD99:BF99"/>
    <mergeCell ref="BG99:BG100"/>
    <mergeCell ref="BH99:BK99"/>
    <mergeCell ref="T99:W99"/>
    <mergeCell ref="X99:Z99"/>
    <mergeCell ref="AA99:AA100"/>
    <mergeCell ref="AB99:AE99"/>
    <mergeCell ref="AF99:AH99"/>
    <mergeCell ref="P11:R11"/>
    <mergeCell ref="S11:S12"/>
    <mergeCell ref="D99:G99"/>
    <mergeCell ref="H99:J99"/>
    <mergeCell ref="K99:K100"/>
    <mergeCell ref="L99:O99"/>
    <mergeCell ref="P99:R99"/>
    <mergeCell ref="S99:S100"/>
    <mergeCell ref="C10:E10"/>
    <mergeCell ref="L10:N10"/>
    <mergeCell ref="C11:F11"/>
    <mergeCell ref="G11:I11"/>
    <mergeCell ref="J11:J12"/>
    <mergeCell ref="L11:O11"/>
    <mergeCell ref="B5:L5"/>
    <mergeCell ref="B6:L6"/>
    <mergeCell ref="M6:U6"/>
    <mergeCell ref="V6:AD6"/>
    <mergeCell ref="A8:I8"/>
    <mergeCell ref="M8:S8"/>
    <mergeCell ref="V8:AB8"/>
  </mergeCells>
  <dataValidations count="1">
    <dataValidation type="list" allowBlank="1" showInputMessage="1" showErrorMessage="1" sqref="C10" xr:uid="{EA2C5CAE-4ECA-4119-AA19-BC709915E184}">
      <formula1>$B$84:$B$89</formula1>
    </dataValidation>
  </dataValidations>
  <hyperlinks>
    <hyperlink ref="A82" r:id="rId1" display="http://www.abs.gov.au/websitedbs/d3310114.nsf/Home/©+Copyright?OpenDocument" xr:uid="{C0C1728F-D4A2-411B-9A03-E4EA6EE560DD}"/>
    <hyperlink ref="K197" location="A126001498A" display="A126001498A" xr:uid="{16BF0087-2897-49EE-9B1E-F81225448217}"/>
    <hyperlink ref="K219" location="A126063706L" display="A126063706L" xr:uid="{DCE79D44-5E35-4784-B2BB-0A2296FE6028}"/>
    <hyperlink ref="K241" location="A126032602T" display="A126032602T" xr:uid="{43113D03-7375-4A90-A99B-10F62F4A510D}"/>
    <hyperlink ref="G197" location="A126006034V" display="A126006034V" xr:uid="{9081EBB6-E44A-4843-A1AE-6E5C96A81CBE}"/>
    <hyperlink ref="G219" location="A126068242T" display="A126068242T" xr:uid="{4DDF61AD-4CF2-46AF-9CC9-18134181837D}"/>
    <hyperlink ref="G241" location="A126037138R" display="A126037138R" xr:uid="{9F3D5D63-41F8-471D-99C6-21211B7BF17B}"/>
    <hyperlink ref="D197" location="A126004738F" display="A126004738F" xr:uid="{F0C0A880-9A51-44C8-8C7C-177DC8A11906}"/>
    <hyperlink ref="D219" location="A126066946C" display="A126066946C" xr:uid="{057E0D2C-41B3-4287-810C-5EAB2D3F6ABD}"/>
    <hyperlink ref="D241" location="A126035842J" display="A126035842J" xr:uid="{A369D99B-F3EA-4B03-8603-1E7606D77B6B}"/>
    <hyperlink ref="E197" location="A126002794L" display="A126002794L" xr:uid="{5A7E501E-FDC9-4A41-9D40-00B139E2D17D}"/>
    <hyperlink ref="E219" location="A126065002A" display="A126065002A" xr:uid="{F8433FC1-CE5D-452A-9688-8B5AAA816A88}"/>
    <hyperlink ref="E241" location="A126033898J" display="A126033898J" xr:uid="{A03F049D-844D-448D-BD80-F67DA2EBC56D}"/>
    <hyperlink ref="F197" location="A126005386F" display="A126005386F" xr:uid="{220824BA-BCF9-4FB0-BAB4-6610185BC24D}"/>
    <hyperlink ref="F219" location="A126067594C" display="A126067594C" xr:uid="{7F833246-9384-455B-850E-BF879649CAA4}"/>
    <hyperlink ref="F241" location="A126036490J" display="A126036490J" xr:uid="{63BF613D-6397-40A4-B09B-54DBBCDA0777}"/>
    <hyperlink ref="J197" location="A126004090A" display="A126004090A" xr:uid="{5CAFE254-45ED-4832-9D73-CCE62C775E29}"/>
    <hyperlink ref="J219" location="A126066298T" display="A126066298T" xr:uid="{AF9F8CC0-9B04-4ABC-94D2-596CC04CA783}"/>
    <hyperlink ref="J241" location="A126035194W" display="A126035194W" xr:uid="{AD125A81-C88C-4E26-8D0A-08B38E925BD7}"/>
    <hyperlink ref="H197" location="A126003442A" display="A126003442A" xr:uid="{9489A7CD-C3AB-4BA9-B228-7B1D71C62805}"/>
    <hyperlink ref="H219" location="A126065650X" display="A126065650X" xr:uid="{2039A8ED-5985-4EAE-8E4F-A2218EAC723D}"/>
    <hyperlink ref="H241" location="A126034546W" display="A126034546W" xr:uid="{AFFDE903-91E8-4BA8-9EC6-00054E426647}"/>
    <hyperlink ref="I197" location="A126002146R" display="A126002146R" xr:uid="{DC469EF2-D131-4857-A36D-F53886B6EEAE}"/>
    <hyperlink ref="I219" location="A126064354L" display="A126064354L" xr:uid="{1E96A98C-50FC-42AA-90F4-6A3F8D88CD5D}"/>
    <hyperlink ref="I241" location="A126033250T" display="A126033250T" xr:uid="{AB45C655-E7B3-429A-85FD-94C3A89711E6}"/>
    <hyperlink ref="K178" location="A126001510F" display="A126001510F" xr:uid="{9B2C9997-107A-4539-9864-140E01B90ABF}"/>
    <hyperlink ref="K200" location="A126063718W" display="A126063718W" xr:uid="{04383E27-ADF6-45F1-B37D-FBAC324BBFE8}"/>
    <hyperlink ref="K222" location="A126032614A" display="A126032614A" xr:uid="{2CDB36DA-DC05-40D8-ACCE-EDD31613C072}"/>
    <hyperlink ref="G178" location="A126006046C" display="A126006046C" xr:uid="{97E43181-25FC-41DD-B126-8184C7237705}"/>
    <hyperlink ref="G200" location="A126068254A" display="A126068254A" xr:uid="{1C72490E-3814-476F-BF3D-16C7AB0EF574}"/>
    <hyperlink ref="G222" location="A126037150F" display="A126037150F" xr:uid="{FEFE88C6-B5BB-4544-93A2-F9BDE731AD92}"/>
    <hyperlink ref="D178" location="A126004750W" display="A126004750W" xr:uid="{72EF5A89-7153-4393-A47F-59B5F9EB6C04}"/>
    <hyperlink ref="D200" location="A126066958L" display="A126066958L" xr:uid="{A640C634-AD77-4E8C-BD49-5B2CA52CDDF3}"/>
    <hyperlink ref="D222" location="A126035854T" display="A126035854T" xr:uid="{65F8DF7C-EDE7-4C75-8ED5-8071FE462BE1}"/>
    <hyperlink ref="E178" location="A126002806K" display="A126002806K" xr:uid="{697EE8A2-F6BE-4A44-8729-1A8B35DCDF7F}"/>
    <hyperlink ref="E200" location="A126065014K" display="A126065014K" xr:uid="{6BC3DE97-DD8A-4519-8D49-3AD7020BD249}"/>
    <hyperlink ref="E222" location="A126033910L" display="A126033910L" xr:uid="{6DE9433C-F5F9-469A-8114-7301F5E7AFEF}"/>
    <hyperlink ref="F178" location="A126005398R" display="A126005398R" xr:uid="{E762646D-99E7-4E2D-87EB-2423D260AFD7}"/>
    <hyperlink ref="F200" location="A126067606A" display="A126067606A" xr:uid="{5BE420F6-40D8-4B6A-8FDB-3BC8A1EA502F}"/>
    <hyperlink ref="F222" location="A126036502F" display="A126036502F" xr:uid="{F05D876D-F7AF-407E-A15A-355A97D4CF0C}"/>
    <hyperlink ref="J178" location="A126004102X" display="A126004102X" xr:uid="{62FEFCE7-997C-4D75-9DD9-19E09406AB40}"/>
    <hyperlink ref="J200" location="A126066310W" display="A126066310W" xr:uid="{692FA726-A6AC-4174-985B-52B3F0F2F446}"/>
    <hyperlink ref="J222" location="A126035206V" display="A126035206V" xr:uid="{D356052A-FFC8-4B91-8466-A7530B403A62}"/>
    <hyperlink ref="H178" location="A126003454K" display="A126003454K" xr:uid="{4C63F71C-16DD-4336-B798-A085757D7C1A}"/>
    <hyperlink ref="H200" location="A126065662J" display="A126065662J" xr:uid="{10367662-DFF9-48E7-88CB-EFAE46668927}"/>
    <hyperlink ref="H222" location="A126034558F" display="A126034558F" xr:uid="{F1AA0A47-74E5-4636-A302-D074624A8C79}"/>
    <hyperlink ref="I178" location="A126002158X" display="A126002158X" xr:uid="{C696531A-23F0-4286-9E3D-E5D448AA2805}"/>
    <hyperlink ref="I200" location="A126064366W" display="A126064366W" xr:uid="{A1119E07-FD17-41F8-93D6-D8E2CF5E7022}"/>
    <hyperlink ref="I222" location="A126033262A" display="A126033262A" xr:uid="{C92FB28B-3D16-4EBE-BF40-F76F0E3C3C46}"/>
    <hyperlink ref="K179" location="A126001478T" display="A126001478T" xr:uid="{5C666272-C9E3-41F5-ADBE-43006A4B9B64}"/>
    <hyperlink ref="K201" location="A126063686R" display="A126063686R" xr:uid="{D91CEDEC-02E3-4F38-A39D-14919EADAE4C}"/>
    <hyperlink ref="K223" location="A126032582V" display="A126032582V" xr:uid="{9E1FCA8C-3308-4F0F-B05A-8F894482CCAA}"/>
    <hyperlink ref="G179" location="A126006014K" display="A126006014K" xr:uid="{002C7CEA-F4E9-4918-9A26-37FA4C326E3F}"/>
    <hyperlink ref="G201" location="A126068222J" display="A126068222J" xr:uid="{95300130-1FC8-4C34-BCDD-C40E59D8D85C}"/>
    <hyperlink ref="G223" location="A126037118F" display="A126037118F" xr:uid="{BFEB1809-F4CF-4AB8-BC1A-2C2FB71B7F13}"/>
    <hyperlink ref="D179" location="A126004718W" display="A126004718W" xr:uid="{04990AE1-81C8-4F5C-B910-01086B767639}"/>
    <hyperlink ref="D201" location="A126066926V" display="A126066926V" xr:uid="{FB9F9F7B-95A7-4CC5-A141-A2E36579A1DF}"/>
    <hyperlink ref="D223" location="A126035822X" display="A126035822X" xr:uid="{660AC055-EEC8-4FD7-8373-30CFDD64F2F3}"/>
    <hyperlink ref="E179" location="A126002774C" display="A126002774C" xr:uid="{1AAC44B6-5F0D-43EA-8FB0-D0B87955D2E4}"/>
    <hyperlink ref="E201" location="A126064982A" display="A126064982A" xr:uid="{05BB835C-1AF9-4AF0-AFF6-22DE39FC870B}"/>
    <hyperlink ref="E223" location="A126033878X" display="A126033878X" xr:uid="{4734265A-CAC1-4E73-9114-88E08BCB43BD}"/>
    <hyperlink ref="F179" location="A126005366W" display="A126005366W" xr:uid="{1F2A38AE-CA59-4530-BF8F-7F68E670660A}"/>
    <hyperlink ref="F201" location="A126067574V" display="A126067574V" xr:uid="{1EE889C7-E66E-440C-ABB7-C031465CA7AE}"/>
    <hyperlink ref="F223" location="A126036470X" display="A126036470X" xr:uid="{57CDE6C4-3406-4F63-80BF-089B5ADD43EE}"/>
    <hyperlink ref="J179" location="A126004070T" display="A126004070T" xr:uid="{984EA783-F362-4A84-8DA0-A13864A16E93}"/>
    <hyperlink ref="J201" location="A126066278J" display="A126066278J" xr:uid="{7FB263D9-7E42-4AC3-A3B2-D42678E04C49}"/>
    <hyperlink ref="J223" location="A126035174L" display="A126035174L" xr:uid="{27B2DA24-34A3-474B-AF25-90C3986E31C0}"/>
    <hyperlink ref="H179" location="A126003422T" display="A126003422T" xr:uid="{1BDEE5C0-ADE0-4978-B0AF-9211D8ABB9FA}"/>
    <hyperlink ref="H201" location="A126065630R" display="A126065630R" xr:uid="{BD5929E4-7622-4C0A-B997-1693ED64BA12}"/>
    <hyperlink ref="H223" location="A126034526L" display="A126034526L" xr:uid="{DAB64E2A-14C4-4C13-B4B4-510D54E57970}"/>
    <hyperlink ref="I179" location="A126002126F" display="A126002126F" xr:uid="{72875526-1125-4224-A4B0-D64199E68A6A}"/>
    <hyperlink ref="I201" location="A126064334C" display="A126064334C" xr:uid="{8357E816-BB3A-43BD-B71D-F3DAC165CF4F}"/>
    <hyperlink ref="I223" location="A126033230J" display="A126033230J" xr:uid="{91FEFC18-4171-44A5-BEC7-CB5CC8B7BF7E}"/>
    <hyperlink ref="K180" location="A126001514R" display="A126001514R" xr:uid="{F2A2BE43-E265-48B0-BCAF-F4BE43AE007C}"/>
    <hyperlink ref="K202" location="A126063722L" display="A126063722L" xr:uid="{E42D2A0C-A945-4FA6-A100-6CF55EA9B45C}"/>
    <hyperlink ref="K224" location="A126032618K" display="A126032618K" xr:uid="{EB13F4AB-DA27-4D91-ACAF-B361B42C1D35}"/>
    <hyperlink ref="G180" location="A126006050V" display="A126006050V" xr:uid="{D9049A3D-6F01-4A5D-833F-4E5ECD335D21}"/>
    <hyperlink ref="G202" location="A126068258K" display="A126068258K" xr:uid="{0456ECA1-A813-4394-9F93-72A882618F93}"/>
    <hyperlink ref="G224" location="A126037154R" display="A126037154R" xr:uid="{6AFCDFB7-305D-48D7-844F-1848E0DA915D}"/>
    <hyperlink ref="D180" location="A126004754F" display="A126004754F" xr:uid="{9C0081FB-7607-4A4D-AFA7-BDFECC1F9ADC}"/>
    <hyperlink ref="D202" location="A126066962C" display="A126066962C" xr:uid="{AC0D7365-57AC-4F79-88D9-61870EED092C}"/>
    <hyperlink ref="D224" location="A126035858A" display="A126035858A" xr:uid="{09564B87-4AA9-4A74-A578-AA8F8A159789}"/>
    <hyperlink ref="E180" location="A126002810A" display="A126002810A" xr:uid="{EF81F326-B29B-40A1-938D-4083770B149D}"/>
    <hyperlink ref="E202" location="A126065018V" display="A126065018V" xr:uid="{5330B39F-939E-4064-BA19-496678B127D7}"/>
    <hyperlink ref="E224" location="A126033914W" display="A126033914W" xr:uid="{9FBBC917-B785-444F-813E-879EFB30A43B}"/>
    <hyperlink ref="F180" location="A126005402V" display="A126005402V" xr:uid="{FFC17345-B25E-4E36-8CC8-CCC30C9ABD85}"/>
    <hyperlink ref="F202" location="A126067610T" display="A126067610T" xr:uid="{9854B704-8D75-48EA-B7F5-61B90112BAE3}"/>
    <hyperlink ref="F224" location="A126036506R" display="A126036506R" xr:uid="{F2197899-A407-4B6A-BB6B-3E2420382AB7}"/>
    <hyperlink ref="J180" location="A126004106J" display="A126004106J" xr:uid="{40293EDB-B14C-4D7F-93BE-E274B9545321}"/>
    <hyperlink ref="J202" location="A126066314F" display="A126066314F" xr:uid="{4C8F16A6-8046-40A3-8742-6FF0D99DFF70}"/>
    <hyperlink ref="J224" location="A126035210K" display="A126035210K" xr:uid="{545BD340-A707-40CD-9415-6BADAB04FF52}"/>
    <hyperlink ref="H180" location="A126003458V" display="A126003458V" xr:uid="{E1ABD8E2-3126-46AF-A539-BB954FC98724}"/>
    <hyperlink ref="H202" location="A126065666T" display="A126065666T" xr:uid="{44A7A623-84B1-4630-B0CA-26F3BF71A2BD}"/>
    <hyperlink ref="H224" location="A126034562W" display="A126034562W" xr:uid="{00B43822-A9DD-4EA5-A8F0-2D6258808DF0}"/>
    <hyperlink ref="I180" location="A126002162R" display="A126002162R" xr:uid="{416B0947-6B2B-4E2E-9728-EC1A1ACA0071}"/>
    <hyperlink ref="I202" location="A126064370L" display="A126064370L" xr:uid="{6C93E876-C355-425B-99B5-2E7F6F1C33AA}"/>
    <hyperlink ref="I224" location="A126033266K" display="A126033266K" xr:uid="{0D2988D3-6F77-4CDD-B496-B840D34E9969}"/>
    <hyperlink ref="K182" location="A126001518X" display="A126001518X" xr:uid="{3576682F-76F8-48D7-A7B3-A3A5B86486C8}"/>
    <hyperlink ref="K204" location="A126063726W" display="A126063726W" xr:uid="{E74EC547-8A54-4C8E-8414-82EEDD8978F6}"/>
    <hyperlink ref="K226" location="A126032622A" display="A126032622A" xr:uid="{87D9F589-9A48-4E19-8374-8B5239B43C17}"/>
    <hyperlink ref="G182" location="A126006054C" display="A126006054C" xr:uid="{80C86584-313F-4B20-B8CF-CE320192A2B8}"/>
    <hyperlink ref="G204" location="A126068262A" display="A126068262A" xr:uid="{0AFE383E-762E-4922-A0E3-12B9456D58C4}"/>
    <hyperlink ref="G226" location="A126037158X" display="A126037158X" xr:uid="{D11519AB-BA71-417B-A295-49C8312EF0AD}"/>
    <hyperlink ref="D182" location="A126004758R" display="A126004758R" xr:uid="{E7942821-A040-4965-A03F-B1B521479C79}"/>
    <hyperlink ref="D204" location="A126066966L" display="A126066966L" xr:uid="{894CA321-681F-4C0D-BC3C-953E894434F1}"/>
    <hyperlink ref="D226" location="A126035862T" display="A126035862T" xr:uid="{E209572D-8C4E-4ED9-81F2-8F781C527CF8}"/>
    <hyperlink ref="E182" location="A126002814K" display="A126002814K" xr:uid="{2C6D46BE-8A26-4F99-9A04-A998DDD6E1AE}"/>
    <hyperlink ref="E204" location="A126065022K" display="A126065022K" xr:uid="{C66365FF-9F23-4B70-8837-4C9A2C325245}"/>
    <hyperlink ref="E226" location="A126033918F" display="A126033918F" xr:uid="{B26B202F-BEDE-45B1-8B3C-0F8D2D245457}"/>
    <hyperlink ref="F182" location="A126005406C" display="A126005406C" xr:uid="{4AE2DA1C-4062-44B4-8DA6-39D320C21A43}"/>
    <hyperlink ref="F204" location="A126067614A" display="A126067614A" xr:uid="{8AED4C14-F4D3-46BA-B4D2-68CAD9B83F20}"/>
    <hyperlink ref="F226" location="A126036510F" display="A126036510F" xr:uid="{240928F9-64DD-4FDD-8E73-B51CE3DD3665}"/>
    <hyperlink ref="J182" location="A126004110X" display="A126004110X" xr:uid="{3B2639BD-209D-4BA3-820F-68C75DD2AC9B}"/>
    <hyperlink ref="J204" location="A126066318R" display="A126066318R" xr:uid="{68F0A150-EEDE-4A8B-952C-6F124F5DE3BC}"/>
    <hyperlink ref="J226" location="A126035214V" display="A126035214V" xr:uid="{7410EE36-AFDE-4213-A19F-C2DC07C3F3AB}"/>
    <hyperlink ref="H182" location="A126003462K" display="A126003462K" xr:uid="{9300E941-D73E-41EC-B74C-59BB6FAFD9CA}"/>
    <hyperlink ref="H204" location="A126065670J" display="A126065670J" xr:uid="{B725DF21-3011-434A-A5F8-4F9FE4442E66}"/>
    <hyperlink ref="H226" location="A126034566F" display="A126034566F" xr:uid="{255E6205-BF4B-4662-9DFE-C5C7C5A7DD12}"/>
    <hyperlink ref="I182" location="A126002166X" display="A126002166X" xr:uid="{76FD5226-B2F0-4204-B351-0CCCB1F3EBB3}"/>
    <hyperlink ref="I204" location="A126064374W" display="A126064374W" xr:uid="{86C3CDB3-D455-4B4F-9307-7E6EA3088A5D}"/>
    <hyperlink ref="I226" location="A126033270A" display="A126033270A" xr:uid="{0BED1C83-B14F-4039-B158-1B10891E20AF}"/>
    <hyperlink ref="K183" location="A126001482J" display="A126001482J" xr:uid="{EA0F072F-78CC-4A5B-A0A2-DB94768568BC}"/>
    <hyperlink ref="K205" location="A126063690F" display="A126063690F" xr:uid="{ADA6DD17-FD48-4499-B647-05FC052624C7}"/>
    <hyperlink ref="K227" location="A126032586C" display="A126032586C" xr:uid="{BF6FE2FF-58D1-47F8-81C1-F1ECF84D1DFC}"/>
    <hyperlink ref="G183" location="A126006018V" display="A126006018V" xr:uid="{7BB41EF4-8C79-48E1-BF6C-69C7F56D6464}"/>
    <hyperlink ref="G205" location="A126068226T" display="A126068226T" xr:uid="{95B1205E-2F61-4E41-A096-778768A5767A}"/>
    <hyperlink ref="G227" location="A126037122W" display="A126037122W" xr:uid="{0CE0618E-12F6-4B36-B6E9-FF24155B65A0}"/>
    <hyperlink ref="D183" location="A126004722L" display="A126004722L" xr:uid="{14ED304F-860C-404A-9B9E-497DD0E28A64}"/>
    <hyperlink ref="D205" location="A126066930K" display="A126066930K" xr:uid="{1BD9FF7F-2043-4C47-BE21-E7D9633E0BF9}"/>
    <hyperlink ref="D227" location="A126035826J" display="A126035826J" xr:uid="{9B221BBA-FD5D-42E1-92BB-D6903A06AA31}"/>
    <hyperlink ref="E183" location="A126002778L" display="A126002778L" xr:uid="{CA17E127-4796-4D52-B9AD-B3257034F79D}"/>
    <hyperlink ref="E205" location="A126064986K" display="A126064986K" xr:uid="{2561154D-BFD0-42A9-A6B6-34504C6F8F09}"/>
    <hyperlink ref="E227" location="A126033882R" display="A126033882R" xr:uid="{F59C0191-7B6A-4DFC-9DA0-AA2B34A77C8E}"/>
    <hyperlink ref="F183" location="A126005370L" display="A126005370L" xr:uid="{70C97C0D-174E-4F47-8621-4FEF4C7831CB}"/>
    <hyperlink ref="F205" location="A126067578C" display="A126067578C" xr:uid="{4443DA0A-AA26-4622-AF55-8C84B48A2FC4}"/>
    <hyperlink ref="F227" location="A126036474J" display="A126036474J" xr:uid="{05619F68-4926-4EA9-9DA0-F6F4E13D5B47}"/>
    <hyperlink ref="J183" location="A126004074A" display="A126004074A" xr:uid="{7EB8C81E-E6E4-4C2C-A843-83EF0EED87EA}"/>
    <hyperlink ref="J205" location="A126066282X" display="A126066282X" xr:uid="{CE8A355B-3E6B-4308-A029-35A485B93EA9}"/>
    <hyperlink ref="J227" location="A126035178W" display="A126035178W" xr:uid="{A61B1115-5FF6-453A-8ED7-D50318FD7782}"/>
    <hyperlink ref="H183" location="A126003426A" display="A126003426A" xr:uid="{E89EF83A-D22C-4ED4-946A-B95C9259E51F}"/>
    <hyperlink ref="H205" location="A126065634X" display="A126065634X" xr:uid="{00659A73-7544-45B5-B8ED-A030A6B61D10}"/>
    <hyperlink ref="H227" location="A126034530C" display="A126034530C" xr:uid="{1D9A52A2-C88B-4055-A06F-A0AD8B95E6C6}"/>
    <hyperlink ref="I183" location="A126002130W" display="A126002130W" xr:uid="{118881C2-58C8-4FD3-8AD0-FB806BA5B9CA}"/>
    <hyperlink ref="I205" location="A126064338L" display="A126064338L" xr:uid="{00B8C1D5-938B-410F-B7CF-B205571051C7}"/>
    <hyperlink ref="I227" location="A126033234T" display="A126033234T" xr:uid="{0B192910-16FC-44AF-9B3A-338FB1BE9051}"/>
    <hyperlink ref="K184" location="A126001486T" display="A126001486T" xr:uid="{4D005493-6DE5-4311-964F-CF6686447C0B}"/>
    <hyperlink ref="K206" location="A126063694R" display="A126063694R" xr:uid="{D2C64375-4128-4B29-A8D5-D7AD79823D6C}"/>
    <hyperlink ref="K228" location="A126032590V" display="A126032590V" xr:uid="{BB22B5D2-389B-49E1-BC8B-5D6552279569}"/>
    <hyperlink ref="G184" location="A126006022K" display="A126006022K" xr:uid="{AB85B291-49AE-4081-BC45-729FC4EF06B9}"/>
    <hyperlink ref="G206" location="A126068230J" display="A126068230J" xr:uid="{95F8D001-A41D-4DE5-87E7-4BDB6339AABD}"/>
    <hyperlink ref="G228" location="A126037126F" display="A126037126F" xr:uid="{61A38CE6-65C5-4DB5-9DD2-CD718EB6AEC3}"/>
    <hyperlink ref="D184" location="A126004726W" display="A126004726W" xr:uid="{F68EBB3D-B51E-4360-8D10-0CCC5EC907F8}"/>
    <hyperlink ref="D206" location="A126066934V" display="A126066934V" xr:uid="{2825C277-DE57-44EB-8C93-E32E40A2CD79}"/>
    <hyperlink ref="D228" location="A126035830X" display="A126035830X" xr:uid="{22D17FB7-F729-4BDB-A54B-E7FD93301A8F}"/>
    <hyperlink ref="E184" location="A126002782C" display="A126002782C" xr:uid="{72A0B869-5CD3-498D-B7B2-700212FA7665}"/>
    <hyperlink ref="E206" location="A126064990A" display="A126064990A" xr:uid="{D177093D-5D88-49A6-BD5C-C17898739E77}"/>
    <hyperlink ref="E228" location="A126033886X" display="A126033886X" xr:uid="{0DA1BB2C-26EC-4656-BF28-77D27E815187}"/>
    <hyperlink ref="J184" location="A126004078K" display="A126004078K" xr:uid="{415B16ED-68D0-4EC0-B848-187974C5C2AD}"/>
    <hyperlink ref="J206" location="A126066286J" display="A126066286J" xr:uid="{B6A4190C-87DB-4104-BC82-6D073DBDC6EE}"/>
    <hyperlink ref="J228" location="A126035182L" display="A126035182L" xr:uid="{82E28886-B242-4867-979A-53118E611381}"/>
    <hyperlink ref="H184" location="A126003430T" display="A126003430T" xr:uid="{2C44C157-0276-4D6F-BA71-3437611EE1D1}"/>
    <hyperlink ref="H206" location="A126065638J" display="A126065638J" xr:uid="{120C20D7-D426-4644-8946-C8F5303BB13D}"/>
    <hyperlink ref="H228" location="A126034534L" display="A126034534L" xr:uid="{3D4A0369-7A94-4A4D-AA76-1FDF8FA95D1D}"/>
    <hyperlink ref="K185" location="A126001502F" display="A126001502F" xr:uid="{6E35D255-B2A0-428E-A1ED-F8FCFBF96FC7}"/>
    <hyperlink ref="K207" location="A126063710C" display="A126063710C" xr:uid="{6A124FA4-9199-4296-8FC7-D2F5DA83C38D}"/>
    <hyperlink ref="K229" location="A126032606A" display="A126032606A" xr:uid="{B14D8112-0480-42F6-A571-5B2B68538608}"/>
    <hyperlink ref="G185" location="A126006038C" display="A126006038C" xr:uid="{F11F08CC-91D6-4824-B2D5-661CF776AFDF}"/>
    <hyperlink ref="G207" location="A126068246A" display="A126068246A" xr:uid="{F8F4D0D6-77BD-4412-A25D-0A22C2283250}"/>
    <hyperlink ref="G229" location="A126037142F" display="A126037142F" xr:uid="{05826262-4136-4CB0-97F4-B27817EAF344}"/>
    <hyperlink ref="D185" location="A126004742W" display="A126004742W" xr:uid="{9C8937DA-F9FD-4D8E-909B-BDFABE6CB045}"/>
    <hyperlink ref="D207" location="A126066950V" display="A126066950V" xr:uid="{6CB49C3E-B87F-4185-B05D-7F0F19F3FA11}"/>
    <hyperlink ref="D229" location="A126035846T" display="A126035846T" xr:uid="{B89F5719-C871-4509-A53D-749D625243D7}"/>
    <hyperlink ref="E185" location="A126002798W" display="A126002798W" xr:uid="{C73889E1-43A4-4411-8242-4930E90D7F0A}"/>
    <hyperlink ref="E207" location="A126065006K" display="A126065006K" xr:uid="{5AAF00E8-A4FE-4BBD-9FE6-9B27C60EA4A4}"/>
    <hyperlink ref="E229" location="A126033902L" display="A126033902L" xr:uid="{C93B4C57-613D-42AC-A2E9-C8C55476A23E}"/>
    <hyperlink ref="J185" location="A126004094K" display="A126004094K" xr:uid="{FAB80164-4F09-4747-9576-E703BBAE5BD7}"/>
    <hyperlink ref="J207" location="A126066302W" display="A126066302W" xr:uid="{73D1298B-4F4C-4CCC-81CE-787B444F3C60}"/>
    <hyperlink ref="J229" location="A126035198F" display="A126035198F" xr:uid="{A9D2F0DD-EE7B-426A-899A-8224717FFA9A}"/>
    <hyperlink ref="H185" location="A126003446K" display="A126003446K" xr:uid="{AA4751C8-3E1C-4A37-AE24-F66F4DC7EF7E}"/>
    <hyperlink ref="H207" location="A126065654J" display="A126065654J" xr:uid="{80357DC2-CF4F-4B7E-B982-5B27172DDEDC}"/>
    <hyperlink ref="H229" location="A126034550L" display="A126034550L" xr:uid="{D4402EED-D968-4426-8AAB-10E994CE65C6}"/>
    <hyperlink ref="K186" location="A126001470X" display="A126001470X" xr:uid="{E217FF07-B876-49CC-BEB4-6EE175BDF100}"/>
    <hyperlink ref="K208" location="A126063678R" display="A126063678R" xr:uid="{9D57ABA3-3737-44E4-BA68-0EA2EF402551}"/>
    <hyperlink ref="K230" location="A126032574V" display="A126032574V" xr:uid="{EE8AA194-CB08-4198-93EF-DABE491B699B}"/>
    <hyperlink ref="G186" location="A126006006K" display="A126006006K" xr:uid="{0E83B0C7-3D54-49C3-AAAF-E342B40844BF}"/>
    <hyperlink ref="G208" location="A126068214J" display="A126068214J" xr:uid="{4BD505ED-6239-446A-BDF4-2F2062D1FB75}"/>
    <hyperlink ref="G230" location="A126037110L" display="A126037110L" xr:uid="{CCBA3E58-BDB8-4C10-9516-65C2B5AA755E}"/>
    <hyperlink ref="D186" location="A126004710C" display="A126004710C" xr:uid="{ACF07694-B767-4ED1-BAAD-5DEE550F9D37}"/>
    <hyperlink ref="D208" location="A126066918V" display="A126066918V" xr:uid="{45A18269-BCFD-4DB3-8316-EF2FD99FE471}"/>
    <hyperlink ref="D230" location="A126035814X" display="A126035814X" xr:uid="{DAF14F22-9C6F-4276-84FF-790305111CEB}"/>
    <hyperlink ref="E186" location="A126002766C" display="A126002766C" xr:uid="{33349C8D-61F4-470B-B358-66C78ADFCF06}"/>
    <hyperlink ref="E208" location="A126064974A" display="A126064974A" xr:uid="{9D323B2E-78B5-4491-87CD-A02AA76A810D}"/>
    <hyperlink ref="E230" location="A126033870F" display="A126033870F" xr:uid="{C6141A65-DCE6-422A-A84F-CADBE0F0B62C}"/>
    <hyperlink ref="F186" location="A126005358W" display="A126005358W" xr:uid="{60D61A03-0F99-4434-9869-8BD9F9AE794E}"/>
    <hyperlink ref="F208" location="A126067566V" display="A126067566V" xr:uid="{9CBCE9BB-EE8C-4330-88B4-72B80E3034AB}"/>
    <hyperlink ref="F230" location="A126036462X" display="A126036462X" xr:uid="{16F71F6E-D3A9-4BE4-BDC2-0A920F599AEE}"/>
    <hyperlink ref="J186" location="A126004062T" display="A126004062T" xr:uid="{2C2A1A3B-E49B-4E3B-9906-6BBF545802C1}"/>
    <hyperlink ref="J208" location="A126066270R" display="A126066270R" xr:uid="{ECD26D88-FC72-49BB-95A1-A12400428033}"/>
    <hyperlink ref="J230" location="A126035166L" display="A126035166L" xr:uid="{E202F911-23ED-4906-AF14-CF530780F59F}"/>
    <hyperlink ref="H186" location="A126003414T" display="A126003414T" xr:uid="{91176491-0E2E-4FA0-9EDF-E84BC846E855}"/>
    <hyperlink ref="H208" location="A126065622R" display="A126065622R" xr:uid="{85F5CA86-7B89-453E-B322-8E64D6A7EA0A}"/>
    <hyperlink ref="H230" location="A126034518L" display="A126034518L" xr:uid="{26FE3D2C-21FE-4FBC-BF14-70E0179B8EF3}"/>
    <hyperlink ref="I186" location="A126002118F" display="A126002118F" xr:uid="{FEEAF417-1690-4043-8F36-E1FC6BC05E59}"/>
    <hyperlink ref="I208" location="A126064326C" display="A126064326C" xr:uid="{5155E13D-0C29-4018-9DC6-BA7DB964A542}"/>
    <hyperlink ref="I230" location="A126033222J" display="A126033222J" xr:uid="{332C56B6-543B-459C-B78D-5FA99D4780B1}"/>
    <hyperlink ref="K187" location="A126001522R" display="A126001522R" xr:uid="{0FC78332-561D-4D85-ADD2-789C7CB023E1}"/>
    <hyperlink ref="K209" location="A126063730L" display="A126063730L" xr:uid="{5C3F3E44-4031-4A29-A407-4A1C470B0391}"/>
    <hyperlink ref="K231" location="A126032626K" display="A126032626K" xr:uid="{425638BB-9E6A-4A46-B3CC-E7CCB0D58C22}"/>
    <hyperlink ref="G187" location="A126006058L" display="A126006058L" xr:uid="{2E99BE1C-5BBD-4757-939B-4DEE969D683F}"/>
    <hyperlink ref="G209" location="A126068266K" display="A126068266K" xr:uid="{E55E218B-F59E-49E9-8917-8C8EF968B29E}"/>
    <hyperlink ref="G231" location="A126037162R" display="A126037162R" xr:uid="{D2F0997B-CFEF-4B2A-9B29-EB34981303C9}"/>
    <hyperlink ref="D187" location="A126004762F" display="A126004762F" xr:uid="{D7240EBE-83A1-46BE-AD69-A3CE18E91705}"/>
    <hyperlink ref="D209" location="A126066970C" display="A126066970C" xr:uid="{F8FF73C1-EF41-4BFA-A93F-A6EBA9B56FDA}"/>
    <hyperlink ref="D231" location="A126035866A" display="A126035866A" xr:uid="{654D0165-3A35-49F0-ACBC-DBEC86791A8B}"/>
    <hyperlink ref="E187" location="A126002818V" display="A126002818V" xr:uid="{7BE4BC85-3179-4529-925C-67C8925D5352}"/>
    <hyperlink ref="E209" location="A126065026V" display="A126065026V" xr:uid="{A5094EB1-CDAD-4741-8183-4EFE30843A43}"/>
    <hyperlink ref="E231" location="A126033922W" display="A126033922W" xr:uid="{33F0D19C-3E9E-43B1-94CF-0D36C67875DD}"/>
    <hyperlink ref="F187" location="A126005410V" display="A126005410V" xr:uid="{63245DE1-EACD-4FFE-9D54-46994AF3FA2B}"/>
    <hyperlink ref="F209" location="A126067618K" display="A126067618K" xr:uid="{D93D2CA6-31DB-40F4-9E6B-D93E465874FE}"/>
    <hyperlink ref="F231" location="A126036514R" display="A126036514R" xr:uid="{9323DD60-46CE-4AC9-9E0A-CFA7AABD9AAA}"/>
    <hyperlink ref="J187" location="A126004114J" display="A126004114J" xr:uid="{3E5D35D1-A22F-4EA4-8915-A8CCF47719CC}"/>
    <hyperlink ref="J209" location="A126066322F" display="A126066322F" xr:uid="{4E04A6C2-8DE0-4FD5-8DA3-CE71463554FF}"/>
    <hyperlink ref="J231" location="A126035218C" display="A126035218C" xr:uid="{EBBB718F-D0E7-45B8-A58B-F7A889921015}"/>
    <hyperlink ref="H187" location="A126003466V" display="A126003466V" xr:uid="{48567E18-CB73-44E8-AC98-D63FE6D917E3}"/>
    <hyperlink ref="H209" location="A126065674T" display="A126065674T" xr:uid="{C2DB59A6-AE0B-4C0D-BB24-1F7EBA95B3CE}"/>
    <hyperlink ref="H231" location="A126034570W" display="A126034570W" xr:uid="{D3681BB0-2FE1-463E-BD62-C949440A6242}"/>
    <hyperlink ref="I187" location="A126002170R" display="A126002170R" xr:uid="{2F19BB86-9CA6-4F18-97DF-AEBBB519FA3C}"/>
    <hyperlink ref="I209" location="A126064378F" display="A126064378F" xr:uid="{3FF308B1-2F4A-4CCC-A902-7607051F4780}"/>
    <hyperlink ref="I231" location="A126033274K" display="A126033274K" xr:uid="{ABAB4160-DE52-44AC-9B03-53711DBD0A76}"/>
    <hyperlink ref="K188" location="A126001506R" display="A126001506R" xr:uid="{4DDA782A-79B3-4C91-8422-F3F699EFAE7B}"/>
    <hyperlink ref="K210" location="A126063714L" display="A126063714L" xr:uid="{D1978A51-EDEA-4907-AD58-96928D6B42B1}"/>
    <hyperlink ref="K232" location="A126032610T" display="A126032610T" xr:uid="{6C081F7F-7821-4D71-A811-E82C7A82E2BC}"/>
    <hyperlink ref="G188" location="A126006042V" display="A126006042V" xr:uid="{78637BD7-82D5-4626-BD13-0605691DB632}"/>
    <hyperlink ref="G210" location="A126068250T" display="A126068250T" xr:uid="{5D05F408-629F-409C-B2D9-13F4483368A9}"/>
    <hyperlink ref="G232" location="A126037146R" display="A126037146R" xr:uid="{492EBA6D-1DE0-46AF-B9EE-BB4C81159C8B}"/>
    <hyperlink ref="D188" location="A126004746F" display="A126004746F" xr:uid="{9D5A49B4-A7FF-4B67-8810-04678B33A567}"/>
    <hyperlink ref="D210" location="A126066954C" display="A126066954C" xr:uid="{C553B1D0-3EAF-4342-901F-B2BA598A05AD}"/>
    <hyperlink ref="D232" location="A126035850J" display="A126035850J" xr:uid="{43C58058-F40B-42DD-AC75-E16167203FA7}"/>
    <hyperlink ref="E188" location="A126002802A" display="A126002802A" xr:uid="{41D593AB-9312-496B-A07E-43BA04A3FB61}"/>
    <hyperlink ref="E210" location="A126065010A" display="A126065010A" xr:uid="{6FA97D95-1333-4D4C-A38B-310418DCBF42}"/>
    <hyperlink ref="E232" location="A126033906W" display="A126033906W" xr:uid="{1AC9371D-0708-4F76-AB1F-9E4625A1B9C9}"/>
    <hyperlink ref="J188" location="A126004098V" display="A126004098V" xr:uid="{190F922D-E6D6-453B-AFEE-60A29117783A}"/>
    <hyperlink ref="J210" location="A126066306F" display="A126066306F" xr:uid="{1FC7B4B6-AAB3-47D2-82D5-59FCDE9717BF}"/>
    <hyperlink ref="J232" location="A126035202K" display="A126035202K" xr:uid="{A9C99CD6-4F26-49A6-B9C3-58B3EDFE39A0}"/>
    <hyperlink ref="H188" location="A126003450A" display="A126003450A" xr:uid="{33B2F83A-604F-4304-9493-5D7455031C60}"/>
    <hyperlink ref="H210" location="A126065658T" display="A126065658T" xr:uid="{80438FC3-A111-4F7B-B115-312268C12C5B}"/>
    <hyperlink ref="H232" location="A126034554W" display="A126034554W" xr:uid="{C73E3280-88B5-4CE0-A3DD-61877E8700A7}"/>
    <hyperlink ref="K190" location="A126001526X" display="A126001526X" xr:uid="{A5BFF713-A279-4195-B02F-527B5AD9D183}"/>
    <hyperlink ref="K212" location="A126063734W" display="A126063734W" xr:uid="{D7A737FE-B30B-4E67-9D95-9A5F04FCEF54}"/>
    <hyperlink ref="K234" location="A126032630A" display="A126032630A" xr:uid="{BD87708D-0BF6-47DD-B9C6-2DC4A860A69C}"/>
    <hyperlink ref="G190" location="A126006062C" display="A126006062C" xr:uid="{80FA1588-952B-4BEC-9213-CFF1D272462D}"/>
    <hyperlink ref="G212" location="A126068270A" display="A126068270A" xr:uid="{FFD9203D-6C46-4B5A-8D14-5F0E807DF7DF}"/>
    <hyperlink ref="G234" location="A126037166X" display="A126037166X" xr:uid="{F32893FD-C5D7-403A-BFEF-895ECFFA4696}"/>
    <hyperlink ref="D190" location="A126004766R" display="A126004766R" xr:uid="{E8564D06-CCCF-4351-AE97-BEA784417092}"/>
    <hyperlink ref="D212" location="A126066974L" display="A126066974L" xr:uid="{65929F2C-75E5-4AAD-AA00-67ABFB2D752D}"/>
    <hyperlink ref="D234" location="A126035870T" display="A126035870T" xr:uid="{98893B09-32C6-4127-9985-4EF7EA4511DE}"/>
    <hyperlink ref="E190" location="A126002822K" display="A126002822K" xr:uid="{D34C4A54-8258-4D7C-8BF1-9AD77EA5A40F}"/>
    <hyperlink ref="E212" location="A126065030K" display="A126065030K" xr:uid="{2848955C-F9FD-4435-9A27-591AFFD31164}"/>
    <hyperlink ref="E234" location="A126033926F" display="A126033926F" xr:uid="{E51B1C56-A7F7-4892-920E-CA7DA04102BF}"/>
    <hyperlink ref="F190" location="A126005414C" display="A126005414C" xr:uid="{4102C0A5-F80F-4131-AD51-9692A7182C92}"/>
    <hyperlink ref="F212" location="A126067622A" display="A126067622A" xr:uid="{4B3966E3-5464-44BE-A2CB-3ABDFA20B0F6}"/>
    <hyperlink ref="F234" location="A126036518X" display="A126036518X" xr:uid="{46AE1EBC-0BDC-40B4-AF54-9BE345EECA10}"/>
    <hyperlink ref="J190" location="A126004118T" display="A126004118T" xr:uid="{93D571C0-8970-487C-95D7-698A4FD228FB}"/>
    <hyperlink ref="J212" location="A126066326R" display="A126066326R" xr:uid="{42AD474A-D35C-4739-BD40-31E61E105872}"/>
    <hyperlink ref="J234" location="A126035222V" display="A126035222V" xr:uid="{336AB46E-B2B1-49E5-83C5-19FD5EA047D6}"/>
    <hyperlink ref="H190" location="A126003470K" display="A126003470K" xr:uid="{589FC134-B6B8-4F87-941B-70B5C965A161}"/>
    <hyperlink ref="H212" location="A126065678A" display="A126065678A" xr:uid="{7A3BDA24-4A77-4EE4-BDE4-120DFBF79B48}"/>
    <hyperlink ref="H234" location="A126034574F" display="A126034574F" xr:uid="{05F13FFF-029F-48BD-A6A4-CEFB352EA859}"/>
    <hyperlink ref="I190" location="A126002174X" display="A126002174X" xr:uid="{BD759CE5-048F-4A8D-8515-19B1019B8CE1}"/>
    <hyperlink ref="I212" location="A126064382W" display="A126064382W" xr:uid="{AA49ECF9-810D-4F1F-84E3-9CA41E05F468}"/>
    <hyperlink ref="I234" location="A126033278V" display="A126033278V" xr:uid="{7D91E9C4-8AE8-4C6F-9C5B-ED828590748D}"/>
    <hyperlink ref="K191" location="A126001474J" display="A126001474J" xr:uid="{61579017-AC1B-4853-A143-67DEFADED66F}"/>
    <hyperlink ref="K213" location="A126063682F" display="A126063682F" xr:uid="{6F94B407-B902-4045-BA54-587D21664450}"/>
    <hyperlink ref="K235" location="A126032578C" display="A126032578C" xr:uid="{54A751BC-27D2-4A9A-ABC0-9C705FB2AC33}"/>
    <hyperlink ref="G191" location="A126006010A" display="A126006010A" xr:uid="{6383A680-E1AC-4508-AAEF-89B315460390}"/>
    <hyperlink ref="G213" location="A126068218T" display="A126068218T" xr:uid="{96DB3264-8800-4DD3-A392-8D83BA52DF8A}"/>
    <hyperlink ref="G235" location="A126037114W" display="A126037114W" xr:uid="{3B3AEBC1-A0FE-4705-A894-F06BA78E71DF}"/>
    <hyperlink ref="D191" location="A126004714L" display="A126004714L" xr:uid="{79D1B911-D097-4492-BC0E-0CCBF2CD729C}"/>
    <hyperlink ref="D213" location="A126066922K" display="A126066922K" xr:uid="{A5C23425-17B1-49F2-8433-29F8EEEF2774}"/>
    <hyperlink ref="D235" location="A126035818J" display="A126035818J" xr:uid="{5441A681-58E9-4F15-871A-1F6AD66EC0E7}"/>
    <hyperlink ref="E191" location="A126002770V" display="A126002770V" xr:uid="{6C7097FF-591A-4170-AADB-A2D699C66745}"/>
    <hyperlink ref="E213" location="A126064978K" display="A126064978K" xr:uid="{DE261C4C-8A79-4757-8BB8-3B5054AE4661}"/>
    <hyperlink ref="E235" location="A126033874R" display="A126033874R" xr:uid="{12D2F8F3-A477-45F2-B803-A0FA3CF2064D}"/>
    <hyperlink ref="F191" location="A126005362L" display="A126005362L" xr:uid="{4CE701FB-0D1C-4C41-8573-CC02603BD4D9}"/>
    <hyperlink ref="F213" location="A126067570K" display="A126067570K" xr:uid="{C6F85CE0-E016-4FE1-A648-78430542217B}"/>
    <hyperlink ref="F235" location="A126036466J" display="A126036466J" xr:uid="{9CC87DD3-EA1E-46D7-9110-AB0498D29335}"/>
    <hyperlink ref="J191" location="A126004066A" display="A126004066A" xr:uid="{EB852738-DECE-484D-80A4-B2B4B886C2CA}"/>
    <hyperlink ref="J213" location="A126066274X" display="A126066274X" xr:uid="{B80F47F5-A115-451D-A980-0019CF55436A}"/>
    <hyperlink ref="J235" location="A126035170C" display="A126035170C" xr:uid="{3296E888-9651-44B8-A9FF-51A6A13D7152}"/>
    <hyperlink ref="H191" location="A126003418A" display="A126003418A" xr:uid="{F94DE064-D21D-46DB-BFB4-643848097C45}"/>
    <hyperlink ref="H213" location="A126065626X" display="A126065626X" xr:uid="{8C22756B-62BD-44E8-8AB8-55BBF751FA99}"/>
    <hyperlink ref="H235" location="A126034522C" display="A126034522C" xr:uid="{D06B373A-8731-448C-93BB-54CC8B08163E}"/>
    <hyperlink ref="I191" location="A126002122W" display="A126002122W" xr:uid="{077AAD55-FB49-421E-8F0D-16CE1F67BDC4}"/>
    <hyperlink ref="I213" location="A126064330V" display="A126064330V" xr:uid="{2DC048B5-8376-4509-82AE-22FA4046DDEB}"/>
    <hyperlink ref="I235" location="A126033226T" display="A126033226T" xr:uid="{DFCB35FE-12A8-4A21-B306-473C0CB4FF55}"/>
    <hyperlink ref="K192" location="A126001458J" display="A126001458J" xr:uid="{B6D933BF-E1BE-4965-923F-BE39786C9FDF}"/>
    <hyperlink ref="K214" location="A126063666F" display="A126063666F" xr:uid="{0A40EA51-F735-43E1-A8A8-32CB709EF62F}"/>
    <hyperlink ref="K236" location="A126032562K" display="A126032562K" xr:uid="{575CDF50-D4BA-44D9-8DF5-42FCB11B1E1C}"/>
    <hyperlink ref="G192" location="A126005994K" display="A126005994K" xr:uid="{9944A4B9-C15B-4557-9EF1-40ACBE50C99E}"/>
    <hyperlink ref="G214" location="A126068202X" display="A126068202X" xr:uid="{54188E41-4D89-4C3B-A267-EB77202B46CC}"/>
    <hyperlink ref="G236" location="A126037098J" display="A126037098J" xr:uid="{5C446621-7D7D-49F2-9686-F85240FBCBD5}"/>
    <hyperlink ref="D192" location="A126004698X" display="A126004698X" xr:uid="{6A1120BF-84BC-452E-AD51-A9BE984B189F}"/>
    <hyperlink ref="D214" location="A126066906K" display="A126066906K" xr:uid="{4F2BAA83-6A10-428A-B91E-E62BFEAB4481}"/>
    <hyperlink ref="D236" location="A126035802R" display="A126035802R" xr:uid="{B9C769F1-168A-4D6C-BD45-FC72382F25ED}"/>
    <hyperlink ref="E192" location="A126002754V" display="A126002754V" xr:uid="{7A31BC12-418F-407A-BBCD-13B9718BDE5B}"/>
    <hyperlink ref="E214" location="A126064962T" display="A126064962T" xr:uid="{DC952E14-3F57-41E6-82F5-B4FEFAB34ADD}"/>
    <hyperlink ref="E236" location="A126033858R" display="A126033858R" xr:uid="{A472E56C-2CAA-4837-9CF8-4E421A46A703}"/>
    <hyperlink ref="F192" location="A126005346L" display="A126005346L" xr:uid="{12C7C79E-2608-49F8-826C-0D84694B0515}"/>
    <hyperlink ref="F214" location="A126067554K" display="A126067554K" xr:uid="{E274D9AE-843B-4DF5-A424-597790F79571}"/>
    <hyperlink ref="F236" location="A126036450R" display="A126036450R" xr:uid="{AB156869-018C-47B0-BF74-E70D58EB3B36}"/>
    <hyperlink ref="J192" location="A126004050J" display="A126004050J" xr:uid="{107F10DC-26ED-4714-8F72-67BA10F04A58}"/>
    <hyperlink ref="J214" location="A126066258X" display="A126066258X" xr:uid="{862A48DD-2FDA-4C1E-9A12-D9D9776180E7}"/>
    <hyperlink ref="J236" location="A126035154C" display="A126035154C" xr:uid="{A876669A-790F-487B-B487-16EDF8D7C2BF}"/>
    <hyperlink ref="H192" location="A126003402J" display="A126003402J" xr:uid="{24F69612-EA6B-4299-8733-A0733BA4C4B6}"/>
    <hyperlink ref="H214" location="A126065610F" display="A126065610F" xr:uid="{A2FAEC77-CC68-445F-8F02-C30ABB7A448B}"/>
    <hyperlink ref="H236" location="A126034506C" display="A126034506C" xr:uid="{7760B0E1-019A-4916-878A-4E4DC032CFAD}"/>
    <hyperlink ref="I192" location="A126002106W" display="A126002106W" xr:uid="{E08F4A74-035B-4D9A-87B3-92CC3E2EB606}"/>
    <hyperlink ref="I214" location="A126064314V" display="A126064314V" xr:uid="{945AF5CF-150B-471E-AACC-FEB5D8731246}"/>
    <hyperlink ref="I236" location="A126033210X" display="A126033210X" xr:uid="{B4EA2752-3DC9-4253-8379-800BD07DC9F8}"/>
    <hyperlink ref="K193" location="A126001462X" display="A126001462X" xr:uid="{BE98FAC9-F522-45A6-A6DC-C3D9B49407B3}"/>
    <hyperlink ref="K215" location="A126063670W" display="A126063670W" xr:uid="{03015477-3019-4674-B555-02CB92F62CD1}"/>
    <hyperlink ref="K237" location="A126032566V" display="A126032566V" xr:uid="{2DF97D72-8EA4-4835-84A7-10FC0EC5A983}"/>
    <hyperlink ref="G193" location="A126005998V" display="A126005998V" xr:uid="{4F324962-E71D-4F10-B158-D59DFD57892A}"/>
    <hyperlink ref="G215" location="A126068206J" display="A126068206J" xr:uid="{D97747E9-B704-488D-B396-6DAC7F9E75F1}"/>
    <hyperlink ref="G237" location="A126037102L" display="A126037102L" xr:uid="{470A0E28-A4BA-42D3-9288-C708701EA056}"/>
    <hyperlink ref="D193" location="A126004702C" display="A126004702C" xr:uid="{8C80E648-40FD-4226-9358-30931B097C53}"/>
    <hyperlink ref="D215" location="A126066910A" display="A126066910A" xr:uid="{4F00C32F-063F-4C41-A75C-3699E683653B}"/>
    <hyperlink ref="D237" location="A126035806X" display="A126035806X" xr:uid="{38795826-DE34-4AB1-BA06-D388F212BC0F}"/>
    <hyperlink ref="E193" location="A126002758C" display="A126002758C" xr:uid="{CE09D940-3DAC-4ACB-AE16-258EDCA945A4}"/>
    <hyperlink ref="E215" location="A126064966A" display="A126064966A" xr:uid="{21F01B35-9E8D-45C7-9037-46FD13C138E7}"/>
    <hyperlink ref="E237" location="A126033862F" display="A126033862F" xr:uid="{9204FAC3-98DD-46B9-BC62-56D065BBBF09}"/>
    <hyperlink ref="F193" location="A126005350C" display="A126005350C" xr:uid="{11E07475-09A4-4FCB-8B56-985EB388CC1C}"/>
    <hyperlink ref="F215" location="A126067558V" display="A126067558V" xr:uid="{E479E36A-9AF6-46AD-9E60-509F93ABB767}"/>
    <hyperlink ref="F237" location="A126036454X" display="A126036454X" xr:uid="{6483092A-81CA-4D4F-B7DE-D6E18720B88B}"/>
    <hyperlink ref="J193" location="A126004054T" display="A126004054T" xr:uid="{A6B5BC55-774C-41B2-AC9B-0A4DC07EB8BC}"/>
    <hyperlink ref="J215" location="A126066262R" display="A126066262R" xr:uid="{2162844C-6808-4BC7-90C9-37466E00BDD1}"/>
    <hyperlink ref="J237" location="A126035158L" display="A126035158L" xr:uid="{BC09665F-966C-430E-9BE3-3507829B59A7}"/>
    <hyperlink ref="H193" location="A126003406T" display="A126003406T" xr:uid="{4AB831AC-76EC-4394-9383-9BE3D55C9E7A}"/>
    <hyperlink ref="H215" location="A126065614R" display="A126065614R" xr:uid="{8791F360-C284-4606-907A-5F0FC7A6455C}"/>
    <hyperlink ref="H237" location="A126034510V" display="A126034510V" xr:uid="{8838C0CB-852D-4111-ABCA-08A527EDDFBA}"/>
    <hyperlink ref="I193" location="A126002110L" display="A126002110L" xr:uid="{4F6AE52E-9718-47BF-9A8D-119F1199A02F}"/>
    <hyperlink ref="I215" location="A126064318C" display="A126064318C" xr:uid="{E03580E2-FE20-4C86-8595-BC5D57CAE40D}"/>
    <hyperlink ref="I237" location="A126033214J" display="A126033214J" xr:uid="{62424A23-EE4E-4EB4-BDD0-1EE77EA9CB73}"/>
    <hyperlink ref="K194" location="A126001490J" display="A126001490J" xr:uid="{9EC2A5EE-5149-4369-84C8-ADF61896DFD0}"/>
    <hyperlink ref="K216" location="A126063698X" display="A126063698X" xr:uid="{5E86A642-CFB3-438E-A0BF-1396F65942E3}"/>
    <hyperlink ref="K238" location="A126032594C" display="A126032594C" xr:uid="{1C7EA1CE-E85B-46BC-BCB8-BD4E76B18FA8}"/>
    <hyperlink ref="G194" location="A126006026V" display="A126006026V" xr:uid="{A9CC78E3-B353-4859-8016-B82619043F9B}"/>
    <hyperlink ref="G216" location="A126068234T" display="A126068234T" xr:uid="{8C4654DB-2C1E-456E-8485-F20E9D7EBA18}"/>
    <hyperlink ref="G238" location="A126037130W" display="A126037130W" xr:uid="{BFB87C03-3AE3-4E52-8137-72E5607112FE}"/>
    <hyperlink ref="D194" location="A126004730L" display="A126004730L" xr:uid="{8FE14966-930C-436F-BA3F-9BAAB2320BFD}"/>
    <hyperlink ref="D216" location="A126066938C" display="A126066938C" xr:uid="{DED86CCA-7258-4896-8459-112A0B878AAC}"/>
    <hyperlink ref="D238" location="A126035834J" display="A126035834J" xr:uid="{26339D79-42B0-4A3D-A70B-B9C03E30CF0D}"/>
    <hyperlink ref="E194" location="A126002786L" display="A126002786L" xr:uid="{E93E448F-D32B-4879-926B-DA57CE3B399D}"/>
    <hyperlink ref="E216" location="A126064994K" display="A126064994K" xr:uid="{A6F0FC1B-4BA0-44FB-B31A-306167222C2B}"/>
    <hyperlink ref="E238" location="A126033890R" display="A126033890R" xr:uid="{F4F77266-5EA5-4BF6-99D1-D1C87C86B8B0}"/>
    <hyperlink ref="F194" location="A126005378F" display="A126005378F" xr:uid="{18277360-9518-40ED-BEEF-EC0B2C075A21}"/>
    <hyperlink ref="F216" location="A126067586C" display="A126067586C" xr:uid="{F6FB9A66-EA3B-4637-AD7E-965932E7B18D}"/>
    <hyperlink ref="F238" location="A126036482J" display="A126036482J" xr:uid="{8CFB8F70-A4BC-48D3-9030-EB346DBB852C}"/>
    <hyperlink ref="J194" location="A126004082A" display="A126004082A" xr:uid="{D7DEFF4B-1669-4186-B604-951EDAD6B263}"/>
    <hyperlink ref="J216" location="A126066290X" display="A126066290X" xr:uid="{84CC1DC2-2FDE-44DE-811A-B3AE02564C29}"/>
    <hyperlink ref="J238" location="A126035186W" display="A126035186W" xr:uid="{7B3B63B2-06B8-4E8C-A77B-E5807E12B8E4}"/>
    <hyperlink ref="H194" location="A126003434A" display="A126003434A" xr:uid="{558E426D-21E7-4097-BC04-B0A1EC2EBC7A}"/>
    <hyperlink ref="H216" location="A126065642X" display="A126065642X" xr:uid="{22718A8B-F6C9-4A1D-A7F6-AE1B25F334E4}"/>
    <hyperlink ref="H238" location="A126034538W" display="A126034538W" xr:uid="{B8932511-621C-470B-AE08-15C30FF8F03C}"/>
    <hyperlink ref="I194" location="A126002138R" display="A126002138R" xr:uid="{1577D6A1-E581-454A-914A-E0BC1718ABD9}"/>
    <hyperlink ref="I216" location="A126064346L" display="A126064346L" xr:uid="{1BE221D7-CBC6-4C8E-BFAB-D670539AD510}"/>
    <hyperlink ref="I238" location="A126033242T" display="A126033242T" xr:uid="{0CB62CB7-9041-4204-A51D-673D4FCE4F27}"/>
    <hyperlink ref="K195" location="A126001466J" display="A126001466J" xr:uid="{AF16E9AA-435E-4FA8-A8AC-F974896666E1}"/>
    <hyperlink ref="K217" location="A126063674F" display="A126063674F" xr:uid="{E51DDE02-D81B-4DAE-A17F-B8F2B7168B97}"/>
    <hyperlink ref="K239" location="A126032570K" display="A126032570K" xr:uid="{770A1742-D0E7-4CC0-AEBE-D239677CF40A}"/>
    <hyperlink ref="G195" location="A126006002A" display="A126006002A" xr:uid="{09F2E234-7589-4B78-BACD-69AF74859019}"/>
    <hyperlink ref="G217" location="A126068210X" display="A126068210X" xr:uid="{0261F63D-BA24-4FDE-96BF-F9E3D4BCA800}"/>
    <hyperlink ref="G239" location="A126037106W" display="A126037106W" xr:uid="{794FC6EB-B38F-4C69-940F-66A746EB0C4D}"/>
    <hyperlink ref="D195" location="A126004706L" display="A126004706L" xr:uid="{C418F9CA-8780-4662-B8CF-F3D2D0A24D4A}"/>
    <hyperlink ref="D217" location="A126066914K" display="A126066914K" xr:uid="{1AACB949-48D8-4DB9-9AB4-4E50CA94EE8C}"/>
    <hyperlink ref="D239" location="A126035810R" display="A126035810R" xr:uid="{86601F9A-0342-46BA-9251-18492834188E}"/>
    <hyperlink ref="E195" location="A126002762V" display="A126002762V" xr:uid="{AB2469BE-7168-4FCF-B5CA-2D1E023AC806}"/>
    <hyperlink ref="E217" location="A126064970T" display="A126064970T" xr:uid="{085F4B19-39D1-4164-AE83-BEA7F62F4525}"/>
    <hyperlink ref="E239" location="A126033866R" display="A126033866R" xr:uid="{0E87EE78-04F6-4D6E-9FE1-1CCE9E6AA834}"/>
    <hyperlink ref="F195" location="A126005354L" display="A126005354L" xr:uid="{01F4D6CF-FF63-48E1-9B75-3FA5C6C75468}"/>
    <hyperlink ref="F217" location="A126067562K" display="A126067562K" xr:uid="{443CCD26-E05C-4F5C-B222-D241FCB744FA}"/>
    <hyperlink ref="F239" location="A126036458J" display="A126036458J" xr:uid="{7D7C1BBF-46EF-43B2-A2B8-0F83B26FBD89}"/>
    <hyperlink ref="J195" location="A126004058A" display="A126004058A" xr:uid="{2B7F6403-40EA-48B0-A5ED-420A993D6BF5}"/>
    <hyperlink ref="J217" location="A126066266X" display="A126066266X" xr:uid="{FB74FD5B-A42B-4E1C-890C-39D03569756A}"/>
    <hyperlink ref="J239" location="A126035162C" display="A126035162C" xr:uid="{7337EADA-25EF-46DD-BC4B-F4F722DDFEAA}"/>
    <hyperlink ref="H195" location="A126003410J" display="A126003410J" xr:uid="{D2DEA2C1-DFEA-4E56-83A5-F4872F8B9C4F}"/>
    <hyperlink ref="H217" location="A126065618X" display="A126065618X" xr:uid="{4E0E9915-BBBE-42B0-A8D1-6343E6C7184B}"/>
    <hyperlink ref="H239" location="A126034514C" display="A126034514C" xr:uid="{6F32FAA1-385F-4E1D-9406-31866AD2D56E}"/>
    <hyperlink ref="I195" location="A126002114W" display="A126002114W" xr:uid="{3AB92108-6EB0-4A2F-9F35-2B0FF99DB732}"/>
    <hyperlink ref="I217" location="A126064322V" display="A126064322V" xr:uid="{F96B6413-CFC7-4D57-BF28-3FB149815E5E}"/>
    <hyperlink ref="I239" location="A126033218T" display="A126033218T" xr:uid="{9C268CE0-5407-45F5-A041-120B1C2D99B4}"/>
    <hyperlink ref="K196" location="A126001494T" display="A126001494T" xr:uid="{A14D5E4D-883D-4CB6-BCD9-DB91F08A1243}"/>
    <hyperlink ref="K218" location="A126063702C" display="A126063702C" xr:uid="{7CCBB4A4-0244-4929-B800-2FAAF801B65E}"/>
    <hyperlink ref="K240" location="A126032598L" display="A126032598L" xr:uid="{A3BDCA9D-E6C0-474F-9C6E-9490D5BB5CF2}"/>
    <hyperlink ref="G196" location="A126006030K" display="A126006030K" xr:uid="{CFFD6344-3226-4909-BD60-1EB65755C105}"/>
    <hyperlink ref="G218" location="A126068238A" display="A126068238A" xr:uid="{17CF5671-DABB-4609-8F37-6652C83CC11D}"/>
    <hyperlink ref="G240" location="A126037134F" display="A126037134F" xr:uid="{34BB2864-6E32-47BE-A485-6960C64F07C3}"/>
    <hyperlink ref="D196" location="A126004734W" display="A126004734W" xr:uid="{86751452-4902-4CA4-BEAC-45EDE9548913}"/>
    <hyperlink ref="D218" location="A126066942V" display="A126066942V" xr:uid="{0F9899BC-74A9-44F1-959E-050B5C6555AC}"/>
    <hyperlink ref="D240" location="A126035838T" display="A126035838T" xr:uid="{2FA5D7E7-03B2-476F-B676-EB4DEEE43DF9}"/>
    <hyperlink ref="E196" location="A126002790C" display="A126002790C" xr:uid="{84FDC8E3-EE01-466B-B025-E1402638E833}"/>
    <hyperlink ref="E218" location="A126064998V" display="A126064998V" xr:uid="{B923E6BA-DC9C-49C7-84A8-44002E3ED78E}"/>
    <hyperlink ref="E240" location="A126033894X" display="A126033894X" xr:uid="{00B3D3D3-1250-4403-BB07-59AE4806860F}"/>
    <hyperlink ref="F196" location="A126005382W" display="A126005382W" xr:uid="{A429F238-DE30-4E75-BC22-EA552F6BAF5B}"/>
    <hyperlink ref="F218" location="A126067590V" display="A126067590V" xr:uid="{3F2CDF83-4E3A-4690-977C-50A614373910}"/>
    <hyperlink ref="F240" location="A126036486T" display="A126036486T" xr:uid="{2C13D344-006A-4988-8711-2C983CF269A1}"/>
    <hyperlink ref="J196" location="A126004086K" display="A126004086K" xr:uid="{40E9EEB1-7858-4052-B616-A30D6E6D3262}"/>
    <hyperlink ref="J218" location="A126066294J" display="A126066294J" xr:uid="{DD653614-2DBF-4666-8713-1B5AD520AA04}"/>
    <hyperlink ref="J240" location="A126035190L" display="A126035190L" xr:uid="{C64E6BCF-7043-4544-97B6-52F6E0FCD389}"/>
    <hyperlink ref="H196" location="A126003438K" display="A126003438K" xr:uid="{CEB059CE-F678-44AE-9825-C1E4DF3380AE}"/>
    <hyperlink ref="H218" location="A126065646J" display="A126065646J" xr:uid="{7B2FAAC2-2DAD-4451-9250-F0CFA4E3A88F}"/>
    <hyperlink ref="H240" location="A126034542L" display="A126034542L" xr:uid="{35A07463-8EF4-4E94-BC60-2E0841B26456}"/>
    <hyperlink ref="I196" location="A126002142F" display="A126002142F" xr:uid="{F3E7E1FE-204D-405C-9F76-824C16B5A6CD}"/>
    <hyperlink ref="I218" location="A126064350C" display="A126064350C" xr:uid="{5611C35E-91FD-45B8-8DB3-C404CA509E7D}"/>
    <hyperlink ref="I240" location="A126033246A" display="A126033246A" xr:uid="{A77F72F6-BBFF-45F2-8189-9853A1680287}"/>
    <hyperlink ref="S197" location="A126017050X" display="A126017050X" xr:uid="{C3994E53-DF10-444C-BEF7-945257950A2A}"/>
    <hyperlink ref="S219" location="A126079258R" display="A126079258R" xr:uid="{ABE0DFC0-DE7F-423E-A6BF-2B3AE6AC457B}"/>
    <hyperlink ref="S241" location="A126048154V" display="A126048154V" xr:uid="{11FAD7FC-D53F-4800-A228-28C1EF067434}"/>
    <hyperlink ref="O197" location="A126021586X" display="A126021586X" xr:uid="{AEE28671-1079-4AE2-BB22-11B095AAED21}"/>
    <hyperlink ref="O219" location="A126083794W" display="A126083794W" xr:uid="{579B52FE-7653-4F0D-823B-E0766CE6DD57}"/>
    <hyperlink ref="O241" location="A126052690A" display="A126052690A" xr:uid="{557464B5-5637-41FA-A9E6-6E5126F9AAD1}"/>
    <hyperlink ref="L197" location="A126020290V" display="A126020290V" xr:uid="{2D7E396A-41B1-4A00-B447-99ADC10FB7A4}"/>
    <hyperlink ref="L219" location="A126082498K" display="A126082498K" xr:uid="{BFF4A4B5-FF39-4CEB-B6E4-C18A15CBB3AA}"/>
    <hyperlink ref="L241" location="A126051394R" display="A126051394R" xr:uid="{5A1BEEEB-2749-44B6-8EDB-A23DD23F6AC4}"/>
    <hyperlink ref="M197" location="A126018346C" display="A126018346C" xr:uid="{45D06147-CA86-4E0E-A3D1-89A55D678B20}"/>
    <hyperlink ref="M219" location="A126080554F" display="A126080554F" xr:uid="{C9E3DB05-BA6E-4C88-A9E5-67554F5A886E}"/>
    <hyperlink ref="M241" location="A126049450F" display="A126049450F" xr:uid="{C6F4B6C5-29DF-412C-AFA0-C097B5D8E49F}"/>
    <hyperlink ref="N197" location="A126020938X" display="A126020938X" xr:uid="{D605C41B-B934-4382-9E58-CB114609FD94}"/>
    <hyperlink ref="N219" location="A126083146X" display="A126083146X" xr:uid="{496A533E-6E2B-4F48-90EA-D31A32F86877}"/>
    <hyperlink ref="N241" location="A126052042C" display="A126052042C" xr:uid="{15837749-3110-4201-A373-E0290FC39523}"/>
    <hyperlink ref="R197" location="A126019642R" display="A126019642R" xr:uid="{35E58BA1-EA53-4E7E-95E2-FC36666A453C}"/>
    <hyperlink ref="R219" location="A126081850T" display="A126081850T" xr:uid="{412F8F0A-EDB3-4D8D-B632-4AA506DB6392}"/>
    <hyperlink ref="R241" location="A126050746R" display="A126050746R" xr:uid="{06DF6DAF-897C-4B5E-96CC-C0AF5C506CCD}"/>
    <hyperlink ref="P197" location="A126018994A" display="A126018994A" xr:uid="{AA9BD718-CDC1-4A23-828A-8DA50679E26E}"/>
    <hyperlink ref="P219" location="A126081202V" display="A126081202V" xr:uid="{5E4F13D7-3A53-454A-97CF-D0760D9B4EEF}"/>
    <hyperlink ref="P241" location="A126050098C" display="A126050098C" xr:uid="{5B2B7F6A-A45C-400B-8F55-A78282AC89F0}"/>
    <hyperlink ref="Q197" location="A126017698R" display="A126017698R" xr:uid="{57F45295-4AA4-41AF-8C37-B7F18D99B906}"/>
    <hyperlink ref="Q219" location="A126079906A" display="A126079906A" xr:uid="{54851D1E-6048-4DD6-8A52-835080304FF1}"/>
    <hyperlink ref="Q241" location="A126048802F" display="A126048802F" xr:uid="{723316D5-B238-49EC-9D81-9BD0F1C439E2}"/>
    <hyperlink ref="S178" location="A126017062J" display="A126017062J" xr:uid="{90D2ECAC-EF4E-4099-B42D-3F0960EB24DC}"/>
    <hyperlink ref="S200" location="A126079270F" display="A126079270F" xr:uid="{232A7D88-74E2-4A37-BD81-AD3B8F562735}"/>
    <hyperlink ref="S222" location="A126048166C" display="A126048166C" xr:uid="{D429FB18-D7AC-47A7-AE3B-AF8A3236B506}"/>
    <hyperlink ref="O178" location="A126021598J" display="A126021598J" xr:uid="{771EE5C9-F354-4438-9F44-29EDAF31A832}"/>
    <hyperlink ref="O200" location="A126083806V" display="A126083806V" xr:uid="{3660FB00-7AEC-4D79-A2A6-D49C52C7BA70}"/>
    <hyperlink ref="O222" location="A126052702X" display="A126052702X" xr:uid="{67350826-AC0E-40DB-846D-F042B605DFB0}"/>
    <hyperlink ref="L178" location="A126020302T" display="A126020302T" xr:uid="{68CFCD2C-601E-4381-A5DE-22271B4C003C}"/>
    <hyperlink ref="L200" location="A126082510R" display="A126082510R" xr:uid="{49D6BCC5-69EC-46C8-9741-2DE071864596}"/>
    <hyperlink ref="L222" location="A126051406L" display="A126051406L" xr:uid="{3E5CE5FD-62A2-4E9B-9599-9E0498997E57}"/>
    <hyperlink ref="M178" location="A126018358L" display="A126018358L" xr:uid="{584B6B42-BE9F-4E06-B1B4-EDEE7D781D81}"/>
    <hyperlink ref="M200" location="A126080566R" display="A126080566R" xr:uid="{DFA559E7-65A3-47DA-A0A6-37D68ABD3295}"/>
    <hyperlink ref="M222" location="A126049462R" display="A126049462R" xr:uid="{3A65785A-5E3E-43C8-8928-92BB733A7551}"/>
    <hyperlink ref="N178" location="A126020950R" display="A126020950R" xr:uid="{F4379416-9F42-4E2F-9AFA-FC750B465F59}"/>
    <hyperlink ref="N200" location="A126083158J" display="A126083158J" xr:uid="{B3568724-242E-4D86-BF0B-6EB15943D438}"/>
    <hyperlink ref="N222" location="A126052054L" display="A126052054L" xr:uid="{6E62925E-97F8-479E-90BD-55966F69086C}"/>
    <hyperlink ref="R178" location="A126019654X" display="A126019654X" xr:uid="{70BB0A1E-3319-49F1-B606-80E93470BE74}"/>
    <hyperlink ref="R200" location="A126081862A" display="A126081862A" xr:uid="{9DD576A9-1D9E-42A0-B7CC-BE4D98CB5A90}"/>
    <hyperlink ref="R222" location="A126050758X" display="A126050758X" xr:uid="{1A76ADDB-5929-4D7B-8742-161D32D7BF0B}"/>
    <hyperlink ref="P178" location="A126019006A" display="A126019006A" xr:uid="{E881A183-3B46-4E37-9029-761378BBA8BD}"/>
    <hyperlink ref="P200" location="A126081214C" display="A126081214C" xr:uid="{7641F223-8E74-4F1D-A64A-5AE681B1D45C}"/>
    <hyperlink ref="P222" location="A126050110J" display="A126050110J" xr:uid="{466BFEF1-2A34-4FBC-9C4D-42F2381BA14E}"/>
    <hyperlink ref="Q178" location="A126017710V" display="A126017710V" xr:uid="{05280EA7-ECD4-469E-A3D8-AB152F53D0F7}"/>
    <hyperlink ref="Q200" location="A126079918K" display="A126079918K" xr:uid="{9FBAD21D-CB5B-4A19-8881-939AD598562D}"/>
    <hyperlink ref="Q222" location="A126048814R" display="A126048814R" xr:uid="{5B68A093-4ADA-419C-A435-B4BBDEB603AF}"/>
    <hyperlink ref="S179" location="A126017030R" display="A126017030R" xr:uid="{76F6457C-D39F-492E-B6D9-62A1EDCFABF7}"/>
    <hyperlink ref="S201" location="A126079238F" display="A126079238F" xr:uid="{656662B0-AC9F-4C10-9B21-FF65610414AC}"/>
    <hyperlink ref="S223" location="A126048134K" display="A126048134K" xr:uid="{2C7AC107-03F4-4772-9238-FA920163510A}"/>
    <hyperlink ref="O179" location="A126021566R" display="A126021566R" xr:uid="{3FDD9CCC-FB58-4E61-BD9C-8CB545C1E81F}"/>
    <hyperlink ref="O201" location="A126083774L" display="A126083774L" xr:uid="{1E47CDBA-7CC8-4459-A39E-58138900ACC6}"/>
    <hyperlink ref="O223" location="A126052670T" display="A126052670T" xr:uid="{D0B7A70B-82A2-46A4-A7DC-F43F9A93D65B}"/>
    <hyperlink ref="L179" location="A126020270K" display="A126020270K" xr:uid="{CBA21BB7-6789-4251-93EB-2EF45D1E5E4C}"/>
    <hyperlink ref="L201" location="A126082478A" display="A126082478A" xr:uid="{890E0CF6-CBF8-4AAB-A761-9BD726EBC397}"/>
    <hyperlink ref="L223" location="A126051374F" display="A126051374F" xr:uid="{CDF476BA-1F60-40EB-A70A-7A3EAC183597}"/>
    <hyperlink ref="M179" location="A126018326V" display="A126018326V" xr:uid="{6E774DAF-AA0C-431B-B6F7-30D1CF3D38D7}"/>
    <hyperlink ref="M201" location="A126080534W" display="A126080534W" xr:uid="{4084BB45-6C3A-44FF-BCC6-2AF96DCA98FD}"/>
    <hyperlink ref="M223" location="A126049430W" display="A126049430W" xr:uid="{4165AFC8-6CF5-4AF6-9AC3-60EE52E16978}"/>
    <hyperlink ref="N179" location="A126020918R" display="A126020918R" xr:uid="{D110A80F-AFB6-44E5-8059-FCE52673C581}"/>
    <hyperlink ref="N201" location="A126083126R" display="A126083126R" xr:uid="{E96E7D84-9CD5-4EA2-8E90-B4FA3B6DAD4C}"/>
    <hyperlink ref="N223" location="A126052022V" display="A126052022V" xr:uid="{4D482139-13FB-4DDC-8DEB-F501327B582D}"/>
    <hyperlink ref="R179" location="A126019622F" display="A126019622F" xr:uid="{789199AC-A2F1-4B80-B2C7-C32ADB24CDDB}"/>
    <hyperlink ref="R201" location="A126081830J" display="A126081830J" xr:uid="{639BAB5B-48F2-41F3-8B82-64B5E03089B0}"/>
    <hyperlink ref="R223" location="A126050726F" display="A126050726F" xr:uid="{FD2CA454-5734-44DB-97F2-03A2C5546D8D}"/>
    <hyperlink ref="P179" location="A126018974T" display="A126018974T" xr:uid="{03FC1095-5A07-4DB9-9919-27C2898FC3CC}"/>
    <hyperlink ref="P201" location="A126081182W" display="A126081182W" xr:uid="{4628E549-1A80-484B-86FF-A3EF1A393B6A}"/>
    <hyperlink ref="P223" location="A126050078V" display="A126050078V" xr:uid="{4C41EB23-D3EA-4945-9770-781CE0A5065F}"/>
    <hyperlink ref="Q179" location="A126017678F" display="A126017678F" xr:uid="{383E0B55-7EE5-4ED8-99C5-FA54BEBBDB4C}"/>
    <hyperlink ref="Q201" location="A126079886C" display="A126079886C" xr:uid="{A151C0F0-BE63-4C75-B290-C97EB83D9DD2}"/>
    <hyperlink ref="Q223" location="A126048782J" display="A126048782J" xr:uid="{B1300D87-4E97-49B0-8526-917EE765E8D5}"/>
    <hyperlink ref="S180" location="A126017066T" display="A126017066T" xr:uid="{B9C2FAC4-261E-4106-A8CB-B8D410567298}"/>
    <hyperlink ref="S202" location="A126079274R" display="A126079274R" xr:uid="{39C8F6CE-70ED-4F59-94CA-85201F8C18C3}"/>
    <hyperlink ref="S224" location="A126048170V" display="A126048170V" xr:uid="{6EBA44E1-C5FC-4C86-ACD9-1827F48470D6}"/>
    <hyperlink ref="O180" location="A126021602L" display="A126021602L" xr:uid="{6A7E951E-0026-4D70-BA9C-A7EEEAD29137}"/>
    <hyperlink ref="O202" location="A126083810K" display="A126083810K" xr:uid="{414E5EE2-463C-4BE3-B939-2D583578715A}"/>
    <hyperlink ref="O224" location="A126052706J" display="A126052706J" xr:uid="{BE0B4F4A-B8FF-401A-9FA8-DB653B43AABD}"/>
    <hyperlink ref="L180" location="A126020306A" display="A126020306A" xr:uid="{5EBB18C7-0592-43B1-A6E9-EBC7EF7E7298}"/>
    <hyperlink ref="L202" location="A126082514X" display="A126082514X" xr:uid="{5292ABC0-D6D7-4A33-9A6D-72916C83E133}"/>
    <hyperlink ref="L224" location="A126051410C" display="A126051410C" xr:uid="{F6DA18FC-9CA6-4440-8F5D-8A70375254E6}"/>
    <hyperlink ref="M180" location="A126018362C" display="A126018362C" xr:uid="{27415446-1574-45C6-9B84-A6A683C0C35B}"/>
    <hyperlink ref="M202" location="A126080570F" display="A126080570F" xr:uid="{FC305899-B5D3-4694-8AE8-E1E403A427EC}"/>
    <hyperlink ref="M224" location="A126049466X" display="A126049466X" xr:uid="{0C1ED055-3688-4A44-9C18-94AE680F494D}"/>
    <hyperlink ref="N180" location="A126020954X" display="A126020954X" xr:uid="{E308C583-C6A6-4C6C-B859-C010DBEB08B0}"/>
    <hyperlink ref="N202" location="A126083162X" display="A126083162X" xr:uid="{7E29CE2B-8BF6-4947-B695-C96982543565}"/>
    <hyperlink ref="N224" location="A126052058W" display="A126052058W" xr:uid="{BF2AEB23-414D-4C68-BA77-03E4761A40F7}"/>
    <hyperlink ref="R180" location="A126019658J" display="A126019658J" xr:uid="{934E62E2-73B7-4D4B-81BC-6E1F61755EDE}"/>
    <hyperlink ref="R202" location="A126081866K" display="A126081866K" xr:uid="{6A1D3045-3157-43A3-BA35-8BE81D6E9A30}"/>
    <hyperlink ref="R224" location="A126050762R" display="A126050762R" xr:uid="{FBCE2EA6-F7FE-4E49-8C95-1718380CC77B}"/>
    <hyperlink ref="P180" location="A126019010T" display="A126019010T" xr:uid="{304208E5-6172-4A8A-8185-AF65575EBC5F}"/>
    <hyperlink ref="P202" location="A126081218L" display="A126081218L" xr:uid="{316C3158-904C-49C2-9988-FA6B2C84BA22}"/>
    <hyperlink ref="P224" location="A126050114T" display="A126050114T" xr:uid="{07E679B3-D384-46A4-BC1E-CA1A3ABF560B}"/>
    <hyperlink ref="Q180" location="A126017714C" display="A126017714C" xr:uid="{4BDECFED-EBA5-4127-B09D-BF845D8E764C}"/>
    <hyperlink ref="Q202" location="A126079922A" display="A126079922A" xr:uid="{D3B197A1-C6EE-4AB0-ADF3-5E06B80E0F81}"/>
    <hyperlink ref="Q224" location="A126048818X" display="A126048818X" xr:uid="{A608EFB8-A952-457A-B740-EA3DA4631D4B}"/>
    <hyperlink ref="S182" location="A126017070J" display="A126017070J" xr:uid="{7A8BC55C-B1FE-48CB-92DB-38317D1C266D}"/>
    <hyperlink ref="S204" location="A126079278X" display="A126079278X" xr:uid="{F833E684-4E11-4BFF-B8AF-608544281344}"/>
    <hyperlink ref="S226" location="A126048174C" display="A126048174C" xr:uid="{34A4CD01-E281-4671-836A-A0944F0C4C96}"/>
    <hyperlink ref="O182" location="A126021606W" display="A126021606W" xr:uid="{B62A6657-FD46-40C7-9B1A-C73380C6E291}"/>
    <hyperlink ref="O204" location="A126083814V" display="A126083814V" xr:uid="{37E59A9B-8EFE-4B9A-93C3-F6D1A758A8CB}"/>
    <hyperlink ref="O226" location="A126052710X" display="A126052710X" xr:uid="{899181F7-48D9-4D51-B457-59DDDEBFA7D2}"/>
    <hyperlink ref="L182" location="A126020310T" display="A126020310T" xr:uid="{C74D3F9C-9226-47D2-BEDE-EA054FB95CF1}"/>
    <hyperlink ref="L204" location="A126082518J" display="A126082518J" xr:uid="{290029A5-E209-4DD3-A068-93A4999A9C58}"/>
    <hyperlink ref="L226" location="A126051414L" display="A126051414L" xr:uid="{36F5AF2F-41B2-41F3-8C4A-8CF939DED349}"/>
    <hyperlink ref="M182" location="A126018366L" display="A126018366L" xr:uid="{64A4B523-ACEB-4E84-B551-5349878089F9}"/>
    <hyperlink ref="M204" location="A126080574R" display="A126080574R" xr:uid="{BD4711BE-7D47-462F-8D6C-55341E8D6B7C}"/>
    <hyperlink ref="M226" location="A126049470R" display="A126049470R" xr:uid="{EAC65C52-3C12-41FB-8CED-39B41A164DDC}"/>
    <hyperlink ref="N182" location="A126020958J" display="A126020958J" xr:uid="{ACB1752D-5559-4F5C-969D-D1AEAD583C18}"/>
    <hyperlink ref="N204" location="A126083166J" display="A126083166J" xr:uid="{82A62430-1C64-4425-B8B4-4E7DEDAFA83B}"/>
    <hyperlink ref="N226" location="A126052062L" display="A126052062L" xr:uid="{E91B2179-877B-44C4-94D3-555C61E7BE73}"/>
    <hyperlink ref="R182" location="A126019662X" display="A126019662X" xr:uid="{A3FD3B22-8229-482A-A798-66BDA602B78B}"/>
    <hyperlink ref="R204" location="A126081870A" display="A126081870A" xr:uid="{72F32A92-AD86-44C9-9667-7556A3163F15}"/>
    <hyperlink ref="R226" location="A126050766X" display="A126050766X" xr:uid="{BB386583-D383-4798-B5AA-F94A76840767}"/>
    <hyperlink ref="P182" location="A126019014A" display="A126019014A" xr:uid="{33A5A70C-6A62-448A-A971-191F8E333A4A}"/>
    <hyperlink ref="P204" location="A126081222C" display="A126081222C" xr:uid="{310300BE-56E4-4818-8DA0-F610725437FB}"/>
    <hyperlink ref="P226" location="A126050118A" display="A126050118A" xr:uid="{60D3AFE6-D39D-4AE6-872F-0B0299D25899}"/>
    <hyperlink ref="Q182" location="A126017718L" display="A126017718L" xr:uid="{D6E6D9A2-E50E-4210-A55E-828D455A27C3}"/>
    <hyperlink ref="Q204" location="A126079926K" display="A126079926K" xr:uid="{D2E54E86-238F-4F3B-9744-2642946079DC}"/>
    <hyperlink ref="Q226" location="A126048822R" display="A126048822R" xr:uid="{F14A3208-F1E7-4CB6-943A-5C0681BE488E}"/>
    <hyperlink ref="S183" location="A126017034X" display="A126017034X" xr:uid="{DCBA525A-0855-4C02-9733-5156DDD0A179}"/>
    <hyperlink ref="S205" location="A126079242W" display="A126079242W" xr:uid="{5047242B-2161-4040-9D76-FBD1E27F3F69}"/>
    <hyperlink ref="S227" location="A126048138V" display="A126048138V" xr:uid="{6BA8A43A-6116-4978-B3F9-48A4EAF72676}"/>
    <hyperlink ref="O183" location="A126021570F" display="A126021570F" xr:uid="{3F594993-5D0B-4B05-B4F6-0F9E20514DCC}"/>
    <hyperlink ref="O205" location="A126083778W" display="A126083778W" xr:uid="{49B3A435-78AB-4686-BBB1-4FA005A9D9DA}"/>
    <hyperlink ref="O227" location="A126052674A" display="A126052674A" xr:uid="{1BA15484-10EF-49FD-9EF9-49AFB0E912CA}"/>
    <hyperlink ref="L183" location="A126020274V" display="A126020274V" xr:uid="{64732CF4-129E-4463-BCAF-5913BECDB547}"/>
    <hyperlink ref="L205" location="A126082482T" display="A126082482T" xr:uid="{AADA396F-E6E0-419D-8613-173E4379F53C}"/>
    <hyperlink ref="L227" location="A126051378R" display="A126051378R" xr:uid="{D8AC2A00-90D0-4BCF-9B8D-9B06D05BBA5B}"/>
    <hyperlink ref="M183" location="A126018330K" display="A126018330K" xr:uid="{94003DB0-BD61-46F9-99B9-AB1EADD14EB8}"/>
    <hyperlink ref="M205" location="A126080538F" display="A126080538F" xr:uid="{40D78CED-CCC1-4CD5-BD20-8511EFAACBD2}"/>
    <hyperlink ref="M227" location="A126049434F" display="A126049434F" xr:uid="{E50BB719-D457-4D4B-8AF6-FF17072DD568}"/>
    <hyperlink ref="N183" location="A126020922F" display="A126020922F" xr:uid="{C12F7E43-39F2-4B0C-9D41-20FB6045AD6E}"/>
    <hyperlink ref="N205" location="A126083130F" display="A126083130F" xr:uid="{614C60BD-49AA-4748-BC4E-456AE0CDF4B2}"/>
    <hyperlink ref="N227" location="A126052026C" display="A126052026C" xr:uid="{621851F3-0F1B-4887-BC9A-8E12F727453F}"/>
    <hyperlink ref="R183" location="A126019626R" display="A126019626R" xr:uid="{6F607A64-2477-450D-AE59-4526EA503D5F}"/>
    <hyperlink ref="R205" location="A126081834T" display="A126081834T" xr:uid="{EDDAEB6A-F01F-4398-A810-018BA12C48F8}"/>
    <hyperlink ref="R227" location="A126050730W" display="A126050730W" xr:uid="{5EEC059D-977D-4297-AB27-4A8250EBABE3}"/>
    <hyperlink ref="P183" location="A126018978A" display="A126018978A" xr:uid="{DDF5BB93-2B85-4C3C-B580-B0AA5548FB48}"/>
    <hyperlink ref="P205" location="A126081186F" display="A126081186F" xr:uid="{7A0FFCC9-84AA-4ECF-AD46-73933B69EE23}"/>
    <hyperlink ref="P227" location="A126050082K" display="A126050082K" xr:uid="{507FE318-BA2A-4877-B5B6-2FA77D37BFD2}"/>
    <hyperlink ref="Q183" location="A126017682W" display="A126017682W" xr:uid="{749C71A9-8BD2-440F-ACA2-80205BE10365}"/>
    <hyperlink ref="Q205" location="A126079890V" display="A126079890V" xr:uid="{179CF157-0586-4C17-874E-E306DB269A37}"/>
    <hyperlink ref="Q227" location="A126048786T" display="A126048786T" xr:uid="{62C7B9C5-DF41-41B0-8BFB-EC1F381974C6}"/>
    <hyperlink ref="S184" location="A126017038J" display="A126017038J" xr:uid="{7E4D2BBD-9891-4A22-85F4-E220817C5452}"/>
    <hyperlink ref="S206" location="A126079246F" display="A126079246F" xr:uid="{77AD742A-3D7B-493C-8936-F783EB42ED81}"/>
    <hyperlink ref="S228" location="A126048142K" display="A126048142K" xr:uid="{F8AC7C3C-04A1-4AB2-85B8-096D8A2E140C}"/>
    <hyperlink ref="O184" location="A126021574R" display="A126021574R" xr:uid="{0F0721D1-A944-4AAE-9176-986EFD642FC3}"/>
    <hyperlink ref="O206" location="A126083782L" display="A126083782L" xr:uid="{E26CE621-7241-4CB2-91D7-777A007EBCA6}"/>
    <hyperlink ref="O228" location="A126052678K" display="A126052678K" xr:uid="{93425E09-167A-4C9A-BD32-EAE0AC91A938}"/>
    <hyperlink ref="L184" location="A126020278C" display="A126020278C" xr:uid="{1DC373CA-AEF1-4884-8300-B1DAA6E4C435}"/>
    <hyperlink ref="L206" location="A126082486A" display="A126082486A" xr:uid="{7FF5389D-92D1-436C-A92B-E856C173C127}"/>
    <hyperlink ref="L228" location="A126051382F" display="A126051382F" xr:uid="{F3584EF6-A1D4-4EED-8D13-EC1D65DF0BF7}"/>
    <hyperlink ref="M184" location="A126018334V" display="A126018334V" xr:uid="{F85A01BA-6802-49B1-AD64-F8AF3999E3CC}"/>
    <hyperlink ref="M206" location="A126080542W" display="A126080542W" xr:uid="{7BEB185E-18BD-4FD0-B76F-10D30C802010}"/>
    <hyperlink ref="M228" location="A126049438R" display="A126049438R" xr:uid="{966F0240-364F-4C4B-ABB5-04FAE3DF49F5}"/>
    <hyperlink ref="R184" location="A126019630F" display="A126019630F" xr:uid="{12D48100-A528-4999-9D82-1D2C93EB4C2F}"/>
    <hyperlink ref="R206" location="A126081838A" display="A126081838A" xr:uid="{615C8865-0901-4B12-900A-8EC7D8453858}"/>
    <hyperlink ref="R228" location="A126050734F" display="A126050734F" xr:uid="{6029B08A-560A-4B41-89CD-463EB3A71C78}"/>
    <hyperlink ref="P184" location="A126018982T" display="A126018982T" xr:uid="{22A6B7C6-724C-41DC-9F89-4D8DE1D34901}"/>
    <hyperlink ref="P206" location="A126081190W" display="A126081190W" xr:uid="{CE438280-CC18-4C1A-B5BB-45DE5FFA62BD}"/>
    <hyperlink ref="P228" location="A126050086V" display="A126050086V" xr:uid="{DCB15D33-D31C-4E83-9744-5F13F71AC080}"/>
    <hyperlink ref="S185" location="A126017054J" display="A126017054J" xr:uid="{3DF19F69-074E-4106-9F86-FD86D99BF722}"/>
    <hyperlink ref="S207" location="A126079262F" display="A126079262F" xr:uid="{BE9F830B-4418-49E6-99F8-EF0532DF8DD4}"/>
    <hyperlink ref="S229" location="A126048158C" display="A126048158C" xr:uid="{9972DDCA-B65D-4739-8F45-F0F7107B23E9}"/>
    <hyperlink ref="O185" location="A126021590R" display="A126021590R" xr:uid="{8BCB589D-6EE8-4069-AC99-765633464225}"/>
    <hyperlink ref="O207" location="A126083798F" display="A126083798F" xr:uid="{C4DD6964-4446-4673-B91C-5CDB99970279}"/>
    <hyperlink ref="O229" location="A126052694K" display="A126052694K" xr:uid="{0BD7A9EE-8048-4485-8354-49BB9D4A7A99}"/>
    <hyperlink ref="L185" location="A126020294C" display="A126020294C" xr:uid="{7E814E2E-D5BB-48B4-97FC-51386F5E6312}"/>
    <hyperlink ref="L207" location="A126082502R" display="A126082502R" xr:uid="{DA6693BF-B3A9-467B-8014-5D27E086E873}"/>
    <hyperlink ref="L229" location="A126051398X" display="A126051398X" xr:uid="{A99102EE-D1C9-47C4-91B5-9525D7699B2A}"/>
    <hyperlink ref="M185" location="A126018350V" display="A126018350V" xr:uid="{5A36560C-1115-469E-AEA7-3FE08AA12E4E}"/>
    <hyperlink ref="M207" location="A126080558R" display="A126080558R" xr:uid="{82CE3589-CD13-4089-9776-CE07CCA4210A}"/>
    <hyperlink ref="M229" location="A126049454R" display="A126049454R" xr:uid="{5042AD42-4321-4102-B5EF-D924463D6DB7}"/>
    <hyperlink ref="R185" location="A126019646X" display="A126019646X" xr:uid="{CF3BC285-6F3E-46FA-BE72-B0D719C84EB1}"/>
    <hyperlink ref="R207" location="A126081854A" display="A126081854A" xr:uid="{25384246-10E5-4605-BEC3-077C8B7211AA}"/>
    <hyperlink ref="R229" location="A126050750F" display="A126050750F" xr:uid="{DA9B7CCD-97A7-4881-9B04-E74090F5DDAF}"/>
    <hyperlink ref="P185" location="A126018998K" display="A126018998K" xr:uid="{CDEC8C54-EE93-4503-974D-27ACC6CE794A}"/>
    <hyperlink ref="P207" location="A126081206C" display="A126081206C" xr:uid="{72D4614A-D208-4E7D-9152-722D7D52AB3D}"/>
    <hyperlink ref="P229" location="A126050102J" display="A126050102J" xr:uid="{74E3447C-0041-424A-AB94-F50479005842}"/>
    <hyperlink ref="S186" location="A126017022R" display="A126017022R" xr:uid="{EF312EA8-ED43-4C97-8623-7AD549504AA9}"/>
    <hyperlink ref="S208" location="A126079230L" display="A126079230L" xr:uid="{FED2A06B-3391-4ACF-A026-6C95D5D075BE}"/>
    <hyperlink ref="S230" location="A126048126K" display="A126048126K" xr:uid="{06617965-F877-48B8-B39D-BC3545059911}"/>
    <hyperlink ref="O186" location="A126021558R" display="A126021558R" xr:uid="{5C9EB234-1CB0-4642-AB3B-1717C7181F34}"/>
    <hyperlink ref="O208" location="A126083766L" display="A126083766L" xr:uid="{200E778A-C20F-4F95-B61F-E7EB10050698}"/>
    <hyperlink ref="O230" location="A126052662T" display="A126052662T" xr:uid="{0E355A01-B8FC-4042-9457-C39EA8608445}"/>
    <hyperlink ref="L186" location="A126020262K" display="A126020262K" xr:uid="{8D46930E-0568-434E-A8E2-4FEF41B0A74C}"/>
    <hyperlink ref="L208" location="A126082470J" display="A126082470J" xr:uid="{4DCF2CF0-95F6-4178-A561-3807AC843B6F}"/>
    <hyperlink ref="L230" location="A126051366F" display="A126051366F" xr:uid="{BDCA2EBF-A09A-45B3-B387-E3F032349F0C}"/>
    <hyperlink ref="M186" location="A126018318V" display="A126018318V" xr:uid="{8C1AE6E4-1853-4747-AEA5-D0AEDCE64990}"/>
    <hyperlink ref="M208" location="A126080526W" display="A126080526W" xr:uid="{B46313A7-E3EF-4B60-954B-D67971EC6582}"/>
    <hyperlink ref="M230" location="A126049422W" display="A126049422W" xr:uid="{479D7C3E-068A-4D4E-B4B8-A49B1F5A3F76}"/>
    <hyperlink ref="N186" location="A126020910W" display="A126020910W" xr:uid="{9C8E114D-57C0-4100-9F86-37C991715F06}"/>
    <hyperlink ref="N208" location="A126083118R" display="A126083118R" xr:uid="{4806BBA7-3832-4E2C-8351-10CD6B55A3EF}"/>
    <hyperlink ref="N230" location="A126052014V" display="A126052014V" xr:uid="{25CDBBA5-0957-48FA-8901-96200F265716}"/>
    <hyperlink ref="R186" location="A126019614F" display="A126019614F" xr:uid="{27F6648C-CA8A-447E-A3BE-0004438516EC}"/>
    <hyperlink ref="R208" location="A126081822J" display="A126081822J" xr:uid="{5263F5C8-44B2-41AB-AB63-AAD85A22E110}"/>
    <hyperlink ref="R230" location="A126050718F" display="A126050718F" xr:uid="{5860B30B-D91F-43E2-8D48-6A5B4F916108}"/>
    <hyperlink ref="P186" location="A126018966T" display="A126018966T" xr:uid="{E3D371D7-4048-4266-A7A9-9AEFC2FF87EF}"/>
    <hyperlink ref="P208" location="A126081174W" display="A126081174W" xr:uid="{B6C7F5F1-4345-4B0F-800C-DBEFEDA8DBE8}"/>
    <hyperlink ref="P230" location="A126050070A" display="A126050070A" xr:uid="{41E78367-E642-49F5-9D3A-411DDC6A4011}"/>
    <hyperlink ref="Q186" location="A126017670L" display="A126017670L" xr:uid="{7613FF33-4441-4800-A3F4-AB29840B5DB1}"/>
    <hyperlink ref="Q208" location="A126079878C" display="A126079878C" xr:uid="{3D0A27FB-00B6-4B52-8102-440163CABDE1}"/>
    <hyperlink ref="Q230" location="A126048774J" display="A126048774J" xr:uid="{1656EB03-9BD2-4568-A86C-D7F08C49D6B3}"/>
    <hyperlink ref="S187" location="A126017074T" display="A126017074T" xr:uid="{149B6939-7569-4290-AF90-A0D3342850BB}"/>
    <hyperlink ref="S209" location="A126079282R" display="A126079282R" xr:uid="{21A41B6E-EB2B-4139-9CA7-345D923FCAC0}"/>
    <hyperlink ref="S231" location="A126048178L" display="A126048178L" xr:uid="{C126AF18-BF87-4918-B71A-AE635B46B50A}"/>
    <hyperlink ref="O187" location="A126021610L" display="A126021610L" xr:uid="{37A5E28C-15D1-4B66-B1C6-154AE3A411B4}"/>
    <hyperlink ref="O209" location="A126083818C" display="A126083818C" xr:uid="{16C3BE27-E247-4A73-A89E-7151B30DCBA7}"/>
    <hyperlink ref="O231" location="A126052714J" display="A126052714J" xr:uid="{6C77FC41-F3A5-41AA-8DBA-5DADC85622D4}"/>
    <hyperlink ref="L187" location="A126020314A" display="A126020314A" xr:uid="{A1C13CE5-6C57-471F-8569-F01FA58FFB4A}"/>
    <hyperlink ref="L209" location="A126082522X" display="A126082522X" xr:uid="{67626D0D-F700-4CDE-9026-4C6DD8A4E13E}"/>
    <hyperlink ref="L231" location="A126051418W" display="A126051418W" xr:uid="{774D037B-A4F5-4DEB-AA95-CEFD8A5592E4}"/>
    <hyperlink ref="M187" location="A126018370C" display="A126018370C" xr:uid="{B93441BD-5445-4503-9B35-499C0A2F02E8}"/>
    <hyperlink ref="M209" location="A126080578X" display="A126080578X" xr:uid="{F21EB131-D39C-47C5-93C0-A88354DF5A6D}"/>
    <hyperlink ref="M231" location="A126049474X" display="A126049474X" xr:uid="{A13F2D9C-BC85-43D2-B0A5-D854E7C05AEE}"/>
    <hyperlink ref="N187" location="A126020962X" display="A126020962X" xr:uid="{66DB453A-23B9-4150-858D-3565ACA3735F}"/>
    <hyperlink ref="N209" location="A126083170X" display="A126083170X" xr:uid="{D28F470A-9932-4799-8419-82CAA3335FA2}"/>
    <hyperlink ref="N231" location="A126052066W" display="A126052066W" xr:uid="{F6687796-9EF4-4273-959F-09433B4B3F9C}"/>
    <hyperlink ref="R187" location="A126019666J" display="A126019666J" xr:uid="{C5F34E37-1413-4BD7-8AA6-7A264C0E9DF7}"/>
    <hyperlink ref="R209" location="A126081874K" display="A126081874K" xr:uid="{EE06AFBA-8B4C-4164-8167-A15D6F728ACF}"/>
    <hyperlink ref="R231" location="A126050770R" display="A126050770R" xr:uid="{54EE9CFA-DBF3-44E5-84EB-080A7906E040}"/>
    <hyperlink ref="P187" location="A126019018K" display="A126019018K" xr:uid="{C348DC0C-D1F9-4069-8D8A-44B181EAF11B}"/>
    <hyperlink ref="P209" location="A126081226L" display="A126081226L" xr:uid="{55A60B3D-59CD-4A13-A441-A6C278A369B9}"/>
    <hyperlink ref="P231" location="A126050122T" display="A126050122T" xr:uid="{FFA8357A-54DA-4F91-BDCB-6EF5B73491AB}"/>
    <hyperlink ref="Q187" location="A126017722C" display="A126017722C" xr:uid="{7C3D1CBB-DD6E-4667-AD52-B3F80943B714}"/>
    <hyperlink ref="Q209" location="A126079930A" display="A126079930A" xr:uid="{7C660C2A-8571-4C1C-AFF6-31696D886D9D}"/>
    <hyperlink ref="Q231" location="A126048826X" display="A126048826X" xr:uid="{D4AF1480-D916-462E-8B54-52DD906F3E1A}"/>
    <hyperlink ref="S188" location="A126017058T" display="A126017058T" xr:uid="{85BB188A-6815-4A2D-A2F3-E8020937FEEB}"/>
    <hyperlink ref="S210" location="A126079266R" display="A126079266R" xr:uid="{C9B614EF-8A1D-492D-A017-17904C16C61B}"/>
    <hyperlink ref="S232" location="A126048162V" display="A126048162V" xr:uid="{0AA32981-21B8-43BB-A8EA-E009F8C52ECC}"/>
    <hyperlink ref="O188" location="A126021594X" display="A126021594X" xr:uid="{9E5D360F-B54B-4575-BFFB-9C4994709020}"/>
    <hyperlink ref="O210" location="A126083802K" display="A126083802K" xr:uid="{B03FC685-72D7-4D52-B12A-6FD32373D643}"/>
    <hyperlink ref="O232" location="A126052698V" display="A126052698V" xr:uid="{54AF5498-039D-4C96-8208-AEE16286A1B4}"/>
    <hyperlink ref="L188" location="A126020298L" display="A126020298L" xr:uid="{884B9747-DC89-47C9-AD42-474A786EFD71}"/>
    <hyperlink ref="L210" location="A126082506X" display="A126082506X" xr:uid="{B3081A16-44E7-4836-A5DC-9488DF7C6637}"/>
    <hyperlink ref="L232" location="A126051402C" display="A126051402C" xr:uid="{A09520B0-E348-4A58-BCE3-BA8BE0A55D90}"/>
    <hyperlink ref="M188" location="A126018354C" display="A126018354C" xr:uid="{0312F469-161D-4C1D-ACFC-AC6C86CC4A7D}"/>
    <hyperlink ref="M210" location="A126080562F" display="A126080562F" xr:uid="{F840F04D-BED0-42FA-8ED6-858CD145DE7C}"/>
    <hyperlink ref="M232" location="A126049458X" display="A126049458X" xr:uid="{F9B06502-C331-46EC-A508-97C9B57930A0}"/>
    <hyperlink ref="R188" location="A126019650R" display="A126019650R" xr:uid="{B7DF797E-F4C5-4830-B682-9A3A8C33DA09}"/>
    <hyperlink ref="R210" location="A126081858K" display="A126081858K" xr:uid="{1E0DB969-845D-4D42-B777-FA3F65C40C16}"/>
    <hyperlink ref="R232" location="A126050754R" display="A126050754R" xr:uid="{2B3ECC77-F23F-4F8C-92C0-F67A578EEE82}"/>
    <hyperlink ref="P188" location="A126019002T" display="A126019002T" xr:uid="{B9D636AC-B42A-4723-915A-C6632011B2E0}"/>
    <hyperlink ref="P210" location="A126081210V" display="A126081210V" xr:uid="{E653385F-A231-4B28-A078-BE4D5B44C7C3}"/>
    <hyperlink ref="P232" location="A126050106T" display="A126050106T" xr:uid="{8BA9234A-76B8-4302-B26E-2516F2970716}"/>
    <hyperlink ref="S190" location="A126017078A" display="A126017078A" xr:uid="{6CCC201C-169E-4F3F-9428-BBE00DBCAA96}"/>
    <hyperlink ref="S212" location="A126079286X" display="A126079286X" xr:uid="{5ADE0D60-AAD1-4ECC-A63B-5D0D731BBAB3}"/>
    <hyperlink ref="S234" location="A126048182C" display="A126048182C" xr:uid="{65F40EAA-8557-4D60-9460-28D4C0872B8F}"/>
    <hyperlink ref="O190" location="A126021614W" display="A126021614W" xr:uid="{20B00702-DF12-4BA9-AD42-7CED4A69DAD8}"/>
    <hyperlink ref="O212" location="A126083822V" display="A126083822V" xr:uid="{1E3FB3A3-1AE1-4BFB-A3D6-A5C95902E2A3}"/>
    <hyperlink ref="O234" location="A126052718T" display="A126052718T" xr:uid="{B7F8BBB6-42B4-45F2-98E4-1DA4339EF32E}"/>
    <hyperlink ref="L190" location="A126020318K" display="A126020318K" xr:uid="{5BC45606-2D9D-4E61-A862-0A3126040071}"/>
    <hyperlink ref="L212" location="A126082526J" display="A126082526J" xr:uid="{448999CD-B37B-432F-BA1B-21AAC281C3F1}"/>
    <hyperlink ref="L234" location="A126051422L" display="A126051422L" xr:uid="{66301BDC-A347-429E-955C-E6B950BD509B}"/>
    <hyperlink ref="M190" location="A126018374L" display="A126018374L" xr:uid="{44D2C86E-13ED-436D-9B67-FAB4A0B17636}"/>
    <hyperlink ref="M212" location="A126080582R" display="A126080582R" xr:uid="{B7099F4E-E70A-44ED-9960-1D6FED721842}"/>
    <hyperlink ref="M234" location="A126049478J" display="A126049478J" xr:uid="{A878B7DE-38FE-47FB-876D-923FA89E2CE7}"/>
    <hyperlink ref="N190" location="A126020966J" display="A126020966J" xr:uid="{3D2B0C22-F7D8-48DD-B38D-DDB44256D651}"/>
    <hyperlink ref="N212" location="A126083174J" display="A126083174J" xr:uid="{CCF2BCFC-2E77-4A02-AB2C-AA5D8FD444C9}"/>
    <hyperlink ref="N234" location="A126052070L" display="A126052070L" xr:uid="{DF21CF5C-5B65-41DC-8CB9-41E2FEAE59FA}"/>
    <hyperlink ref="R190" location="A126019670X" display="A126019670X" xr:uid="{FCB81CA7-299F-4881-B174-70F443DBF2B0}"/>
    <hyperlink ref="R212" location="A126081878V" display="A126081878V" xr:uid="{97CFA0E6-3544-4570-B88B-3D9A36D80633}"/>
    <hyperlink ref="R234" location="A126050774X" display="A126050774X" xr:uid="{68A8051E-6A90-403C-9D00-24069816BB3B}"/>
    <hyperlink ref="P190" location="A126019022A" display="A126019022A" xr:uid="{32B36D28-DBCD-421D-94BA-CB24E25FFB8D}"/>
    <hyperlink ref="P212" location="A126081230C" display="A126081230C" xr:uid="{75A54C9F-0E07-40B1-8627-4090618DD74F}"/>
    <hyperlink ref="P234" location="A126050126A" display="A126050126A" xr:uid="{12BCD83C-5BAC-49ED-9785-9BB37E11926E}"/>
    <hyperlink ref="Q190" location="A126017726L" display="A126017726L" xr:uid="{82D1FB0F-F05A-4DF4-866B-E4EA5DF6BA98}"/>
    <hyperlink ref="Q212" location="A126079934K" display="A126079934K" xr:uid="{1C00C9DB-F6D3-4757-A728-55DCCC54A01C}"/>
    <hyperlink ref="Q234" location="A126048830R" display="A126048830R" xr:uid="{3379A608-0FBF-418F-ADA0-5F7303E174BB}"/>
    <hyperlink ref="S191" location="A126017026X" display="A126017026X" xr:uid="{D7FE08EB-0467-474B-B919-261E06C388A7}"/>
    <hyperlink ref="S213" location="A126079234W" display="A126079234W" xr:uid="{F4E0F057-3DC2-49C2-8FEB-674DD10904FB}"/>
    <hyperlink ref="S235" location="A126048130A" display="A126048130A" xr:uid="{89FBF5D4-F7EE-4574-B800-31C3A05DEEC8}"/>
    <hyperlink ref="O191" location="A126021562F" display="A126021562F" xr:uid="{8554A281-A76C-4714-B757-FEE359356637}"/>
    <hyperlink ref="O213" location="A126083770C" display="A126083770C" xr:uid="{19B7064E-CCEB-45EC-BED0-61F19D315C6C}"/>
    <hyperlink ref="O235" location="A126052666A" display="A126052666A" xr:uid="{7C5444F7-4852-47FE-B521-DE1757AE389A}"/>
    <hyperlink ref="L191" location="A126020266V" display="A126020266V" xr:uid="{2749209C-80D5-4697-9BAB-3AE3B7B36BB5}"/>
    <hyperlink ref="L213" location="A126082474T" display="A126082474T" xr:uid="{90EE3240-35BA-4D18-A16F-ECB1B99377C1}"/>
    <hyperlink ref="L235" location="A126051370W" display="A126051370W" xr:uid="{F79DF82A-8933-4397-A8FB-EA652C12DA15}"/>
    <hyperlink ref="M191" location="A126018322K" display="A126018322K" xr:uid="{D4EB6F3C-A193-4A5C-8A2F-1FA24E17B1B5}"/>
    <hyperlink ref="M213" location="A126080530L" display="A126080530L" xr:uid="{7B805DA9-A346-48CD-A23E-BF52D1CBEA77}"/>
    <hyperlink ref="M235" location="A126049426F" display="A126049426F" xr:uid="{3B451B2B-CF9F-4484-B53E-238C7BDD64BC}"/>
    <hyperlink ref="N191" location="A126020914F" display="A126020914F" xr:uid="{B7540EF7-31C2-437E-8A61-29DF41542AF5}"/>
    <hyperlink ref="N213" location="A126083122F" display="A126083122F" xr:uid="{C62D7F97-BD49-494D-9E36-562C05713689}"/>
    <hyperlink ref="N235" location="A126052018C" display="A126052018C" xr:uid="{66BBBE11-449F-4E03-B1A8-7734F1A78EF9}"/>
    <hyperlink ref="R191" location="A126019618R" display="A126019618R" xr:uid="{AA4B1969-7D52-47D6-B4AD-140AD7C99052}"/>
    <hyperlink ref="R213" location="A126081826T" display="A126081826T" xr:uid="{D9D448A1-E0EE-42B7-847F-175DEE9EF570}"/>
    <hyperlink ref="R235" location="A126050722W" display="A126050722W" xr:uid="{9BC70F9C-840B-4F0A-B7D2-FFB559D29351}"/>
    <hyperlink ref="P191" location="A126018970J" display="A126018970J" xr:uid="{4CE120BC-C342-42D4-8F6C-B7F58E20D6E5}"/>
    <hyperlink ref="P213" location="A126081178F" display="A126081178F" xr:uid="{E9057094-68DF-4038-9F28-F1C35A1A2CCA}"/>
    <hyperlink ref="P235" location="A126050074K" display="A126050074K" xr:uid="{D41AE872-B3FA-4CFF-8E30-C2AC17D2E0F2}"/>
    <hyperlink ref="Q191" location="A126017674W" display="A126017674W" xr:uid="{3FA11A07-A7BA-4189-8542-9F0DF24D7539}"/>
    <hyperlink ref="Q213" location="A126079882V" display="A126079882V" xr:uid="{51A23F00-8E5A-4560-9B53-46010414161B}"/>
    <hyperlink ref="Q235" location="A126048778T" display="A126048778T" xr:uid="{876B5E93-8048-4D17-ACB3-D1C9982EDB08}"/>
    <hyperlink ref="S192" location="A126017010F" display="A126017010F" xr:uid="{3EFD8A7A-5E02-4976-B28D-AE7C93E1B050}"/>
    <hyperlink ref="S214" location="A126079218W" display="A126079218W" xr:uid="{342534A5-25AB-4C20-B421-4D70AA9F03A9}"/>
    <hyperlink ref="S236" location="A126048114A" display="A126048114A" xr:uid="{9E2025BF-DB69-4C33-9310-9F4A749EA42B}"/>
    <hyperlink ref="O192" location="A126021546F" display="A126021546F" xr:uid="{C324BD8A-0AFA-4B71-A207-3D86F1AC5BB3}"/>
    <hyperlink ref="O214" location="A126083754C" display="A126083754C" xr:uid="{861CDBF5-A85D-445E-BF42-96F4BF85FD80}"/>
    <hyperlink ref="O236" location="A126052650J" display="A126052650J" xr:uid="{AFE17F1D-FA65-4B5A-982C-397F119A52BB}"/>
    <hyperlink ref="L192" location="A126020250A" display="A126020250A" xr:uid="{1BF4F6B7-4BC6-4A4B-9B3E-BB5FE8EBD2A9}"/>
    <hyperlink ref="L214" location="A126082458T" display="A126082458T" xr:uid="{019C1206-877A-4ED4-86FE-94697E678DB4}"/>
    <hyperlink ref="L236" location="A126051354W" display="A126051354W" xr:uid="{0DFBF550-85FD-4362-94F1-EE0B879B319C}"/>
    <hyperlink ref="M192" location="A126018306K" display="A126018306K" xr:uid="{1DA40993-FABC-4E87-9A93-F93DD385D4F4}"/>
    <hyperlink ref="M214" location="A126080514L" display="A126080514L" xr:uid="{74C1143C-36CC-4ACF-B283-571861269C8A}"/>
    <hyperlink ref="M236" location="A126049410L" display="A126049410L" xr:uid="{C7457F04-3ECA-4E8D-8C4D-32E659479121}"/>
    <hyperlink ref="N192" location="A126020898T" display="A126020898T" xr:uid="{C49AB0BE-6677-4D91-B6F7-AFB839F40DE9}"/>
    <hyperlink ref="N214" location="A126083106F" display="A126083106F" xr:uid="{598E253E-7796-4123-99F9-E33CDFCA9A5D}"/>
    <hyperlink ref="N236" location="A126052002K" display="A126052002K" xr:uid="{0D059174-81B9-4260-8966-21E938B2A00D}"/>
    <hyperlink ref="R192" location="A126019602W" display="A126019602W" xr:uid="{0E8452BE-E713-4F84-BAFC-EC07F52D3650}"/>
    <hyperlink ref="R214" location="A126081810X" display="A126081810X" xr:uid="{4B0677DE-E803-4FC6-A5C3-0A60C8EB8B0B}"/>
    <hyperlink ref="R236" location="A126050706W" display="A126050706W" xr:uid="{80C9B5BE-A668-4D94-9E0D-D3AB41C5824D}"/>
    <hyperlink ref="P192" location="A126018954J" display="A126018954J" xr:uid="{7EFE0220-55A0-43E7-9F29-D8296657CA4A}"/>
    <hyperlink ref="P214" location="A126081162L" display="A126081162L" xr:uid="{0311D679-9ECD-42E5-9BB0-BE9F83B4C438}"/>
    <hyperlink ref="P236" location="A126050058K" display="A126050058K" xr:uid="{B82BF93E-4D15-4AB8-A462-EE9B9658B07B}"/>
    <hyperlink ref="Q192" location="A126017658W" display="A126017658W" xr:uid="{ED682500-AC8A-4230-9D1F-091E039C660B}"/>
    <hyperlink ref="Q214" location="A126079866V" display="A126079866V" xr:uid="{14E975A1-FE28-4C79-92EB-34EC5D821917}"/>
    <hyperlink ref="Q236" location="A126048762X" display="A126048762X" xr:uid="{3C3B3BAD-B3B0-49BB-BC44-1B00D6C72A64}"/>
    <hyperlink ref="S193" location="A126017014R" display="A126017014R" xr:uid="{471E6ABB-CCFE-45AD-9AB9-FF7EE94EDB8F}"/>
    <hyperlink ref="S215" location="A126079222L" display="A126079222L" xr:uid="{59AFB63B-0633-4C72-8129-709F1EB8ABE4}"/>
    <hyperlink ref="S237" location="A126048118K" display="A126048118K" xr:uid="{5760C09D-C370-4A00-8D8A-4B09C8DC96E3}"/>
    <hyperlink ref="O193" location="A126021550W" display="A126021550W" xr:uid="{74039273-FFFC-42B6-AC70-830038B08564}"/>
    <hyperlink ref="O215" location="A126083758L" display="A126083758L" xr:uid="{F0CFEEC4-27A3-445A-9DFF-C12A4EB0CD1B}"/>
    <hyperlink ref="O237" location="A126052654T" display="A126052654T" xr:uid="{EB6F3FD7-EE5B-4DE5-93F0-010404E8FFF7}"/>
    <hyperlink ref="L193" location="A126020254K" display="A126020254K" xr:uid="{F89BA752-734A-4C1D-B871-BF02065702AF}"/>
    <hyperlink ref="L215" location="A126082462J" display="A126082462J" xr:uid="{B8C8C072-6C70-4CB7-8C92-64F33098591C}"/>
    <hyperlink ref="L237" location="A126051358F" display="A126051358F" xr:uid="{6A76DBFF-CF39-4814-B2BD-2237FBC20CB6}"/>
    <hyperlink ref="M193" location="A126018310A" display="A126018310A" xr:uid="{903FDC7D-F867-48FB-8989-E0865A39468E}"/>
    <hyperlink ref="M215" location="A126080518W" display="A126080518W" xr:uid="{7B7028B2-51BE-4290-9CA0-F0F36450CB7B}"/>
    <hyperlink ref="M237" location="A126049414W" display="A126049414W" xr:uid="{E58DF944-2E5A-4E9C-8C3D-5BA1F61E42AB}"/>
    <hyperlink ref="N193" location="A126020902W" display="A126020902W" xr:uid="{99E46F9C-3276-4E2C-8862-6172D20B01D5}"/>
    <hyperlink ref="N215" location="A126083110W" display="A126083110W" xr:uid="{8EF40F4E-0839-4707-8A9D-4A64911D6A25}"/>
    <hyperlink ref="N237" location="A126052006V" display="A126052006V" xr:uid="{B14C831B-B50D-4289-8515-BD5B3F8604C4}"/>
    <hyperlink ref="R193" location="A126019606F" display="A126019606F" xr:uid="{BF1FB7F6-6C7C-4A32-9D32-6FA57EC429E2}"/>
    <hyperlink ref="R215" location="A126081814J" display="A126081814J" xr:uid="{704BF9CB-479C-483A-A4D3-7F2CB700F3EF}"/>
    <hyperlink ref="R237" location="A126050710L" display="A126050710L" xr:uid="{525E07C8-D38E-4569-BFAB-B50E120990BA}"/>
    <hyperlink ref="P193" location="A126018958T" display="A126018958T" xr:uid="{05924CE0-625E-40C1-9A07-4F62E1F7642B}"/>
    <hyperlink ref="P215" location="A126081166W" display="A126081166W" xr:uid="{640CB870-A9A3-4DC2-A03F-38F3B08D4EE6}"/>
    <hyperlink ref="P237" location="A126050062A" display="A126050062A" xr:uid="{239724E7-1ACE-4DBC-A1AD-E2149E442534}"/>
    <hyperlink ref="Q193" location="A126017662L" display="A126017662L" xr:uid="{F5482D90-481A-4BC6-AE62-1515C2D26CB5}"/>
    <hyperlink ref="Q215" location="A126079870K" display="A126079870K" xr:uid="{B1B61536-E4F4-401B-AD0F-1E2FFC986A2C}"/>
    <hyperlink ref="Q237" location="A126048766J" display="A126048766J" xr:uid="{218B4D3E-F7AB-4027-B17B-54A8713A2D21}"/>
    <hyperlink ref="S194" location="A126017042X" display="A126017042X" xr:uid="{59A44A6E-4038-4975-AEE6-597059CCE913}"/>
    <hyperlink ref="S216" location="A126079250W" display="A126079250W" xr:uid="{ABC45D0D-68C1-4B99-B7EC-423EEE2CB2B2}"/>
    <hyperlink ref="S238" location="A126048146V" display="A126048146V" xr:uid="{7A52BACC-DD11-415C-8118-A9C18594113C}"/>
    <hyperlink ref="O194" location="A126021578X" display="A126021578X" xr:uid="{7DE96EDA-3D88-4E6A-A876-49B63647DA04}"/>
    <hyperlink ref="O216" location="A126083786W" display="A126083786W" xr:uid="{CA77A019-1B27-473F-B2D7-54C4AF6B1AF9}"/>
    <hyperlink ref="O238" location="A126052682A" display="A126052682A" xr:uid="{F966E9A8-8C27-4237-A9F3-C232434092BC}"/>
    <hyperlink ref="L194" location="A126020282V" display="A126020282V" xr:uid="{87D3BF15-7645-4524-980F-3A39EDF8BC6E}"/>
    <hyperlink ref="L216" location="A126082490T" display="A126082490T" xr:uid="{E0AB028A-F88B-4E3E-8FE8-2AB02C8F904B}"/>
    <hyperlink ref="L238" location="A126051386R" display="A126051386R" xr:uid="{A7397893-6654-4BFF-8CC0-448A0F6409A9}"/>
    <hyperlink ref="M194" location="A126018338C" display="A126018338C" xr:uid="{D319C0FB-C7E2-47F3-8760-A02A6BFF808B}"/>
    <hyperlink ref="M216" location="A126080546F" display="A126080546F" xr:uid="{AF5745A6-BAFC-4C34-B940-4614BBDD57C2}"/>
    <hyperlink ref="M238" location="A126049442F" display="A126049442F" xr:uid="{63115472-38EA-4E2A-B1F2-2247D6F2A1B3}"/>
    <hyperlink ref="N194" location="A126020930F" display="A126020930F" xr:uid="{43AEFC2E-4CE9-448A-A853-BD94C489663C}"/>
    <hyperlink ref="N216" location="A126083138X" display="A126083138X" xr:uid="{504BE1A3-4BEC-4FE9-93F0-98C2CBEA4EA1}"/>
    <hyperlink ref="N238" location="A126052034C" display="A126052034C" xr:uid="{B7AF72B3-84E6-4D9F-AE5A-C9CCBBA2812E}"/>
    <hyperlink ref="R194" location="A126019634R" display="A126019634R" xr:uid="{F48AD467-20AA-4492-8EEB-E251C1892BDA}"/>
    <hyperlink ref="R216" location="A126081842T" display="A126081842T" xr:uid="{E85AF80A-5F31-43F3-B9B9-31C65ADCBCE4}"/>
    <hyperlink ref="R238" location="A126050738R" display="A126050738R" xr:uid="{CABD7587-8251-4931-BB76-83EAE5EC5107}"/>
    <hyperlink ref="P194" location="A126018986A" display="A126018986A" xr:uid="{E74C4208-3647-40A4-91B1-B523C2FC9934}"/>
    <hyperlink ref="P216" location="A126081194F" display="A126081194F" xr:uid="{E01F5627-63D4-4E1F-9B9C-C0762E7C0BD8}"/>
    <hyperlink ref="P238" location="A126050090K" display="A126050090K" xr:uid="{6EDEEEBF-F199-4801-B1C7-4473D06F69EA}"/>
    <hyperlink ref="Q194" location="A126017690W" display="A126017690W" xr:uid="{B32718B5-E1DC-413B-9194-A8DB1EF15D34}"/>
    <hyperlink ref="Q216" location="A126079898L" display="A126079898L" xr:uid="{678BD1E0-DAAB-42A2-B6ED-3CEEF09A9C1F}"/>
    <hyperlink ref="Q238" location="A126048794T" display="A126048794T" xr:uid="{D7A90FE8-0C27-4D43-AA15-FC70018D7CB6}"/>
    <hyperlink ref="S195" location="A126017018X" display="A126017018X" xr:uid="{1554D444-92E4-40DD-8D83-C101DF97B87F}"/>
    <hyperlink ref="S217" location="A126079226W" display="A126079226W" xr:uid="{4E6CAE86-0801-44F3-B6C6-8C4653A42F43}"/>
    <hyperlink ref="S239" location="A126048122A" display="A126048122A" xr:uid="{AB08B1BA-C629-49A9-8721-583DA7013047}"/>
    <hyperlink ref="O195" location="A126021554F" display="A126021554F" xr:uid="{53F92BFD-3E26-4081-92F2-75E92DCD6680}"/>
    <hyperlink ref="O217" location="A126083762C" display="A126083762C" xr:uid="{090E4B6F-33DB-4662-BF40-65127C0DB2DA}"/>
    <hyperlink ref="O239" location="A126052658A" display="A126052658A" xr:uid="{7B140C57-A17A-42B9-BDFC-DF426F8CBADE}"/>
    <hyperlink ref="L195" location="A126020258V" display="A126020258V" xr:uid="{E8609210-8CF2-461B-8B7B-B11C710F9401}"/>
    <hyperlink ref="L217" location="A126082466T" display="A126082466T" xr:uid="{22D021EB-FEB2-48F6-99A2-7590D35500C4}"/>
    <hyperlink ref="L239" location="A126051362W" display="A126051362W" xr:uid="{87831D17-528C-4833-B2D3-06CD625BA6DE}"/>
    <hyperlink ref="M195" location="A126018314K" display="A126018314K" xr:uid="{79D415CE-4135-4B4F-9090-1C576D165EFF}"/>
    <hyperlink ref="M217" location="A126080522L" display="A126080522L" xr:uid="{838AA668-FF28-4A04-84FB-267EBC8BE985}"/>
    <hyperlink ref="M239" location="A126049418F" display="A126049418F" xr:uid="{692AF8FC-1163-4753-A121-BFEA2FD45C99}"/>
    <hyperlink ref="N195" location="A126020906F" display="A126020906F" xr:uid="{34D72D09-98D8-4BB5-A984-2881CF3B5D04}"/>
    <hyperlink ref="N217" location="A126083114F" display="A126083114F" xr:uid="{3F6264A9-165D-4EEF-8278-3ECEDE89C00B}"/>
    <hyperlink ref="N239" location="A126052010K" display="A126052010K" xr:uid="{24A83757-E213-4A29-BAE2-DF1ED0656DC6}"/>
    <hyperlink ref="R195" location="A126019610W" display="A126019610W" xr:uid="{2AF3BB48-B5BC-4A17-9F3C-9ACD81025DC4}"/>
    <hyperlink ref="R217" location="A126081818T" display="A126081818T" xr:uid="{186C2393-73C6-4405-9FB1-077FB0FC91A1}"/>
    <hyperlink ref="R239" location="A126050714W" display="A126050714W" xr:uid="{BAF614AD-1A4E-441D-B869-475D6FFB3E43}"/>
    <hyperlink ref="P195" location="A126018962J" display="A126018962J" xr:uid="{16BB34E0-9365-4C40-9361-C8BB951EFCAF}"/>
    <hyperlink ref="P217" location="A126081170L" display="A126081170L" xr:uid="{DEE06E70-DDFA-4C2E-A1D3-9F943927BDEB}"/>
    <hyperlink ref="P239" location="A126050066K" display="A126050066K" xr:uid="{5A56D949-0B56-40C4-9C7A-FBDF4F738794}"/>
    <hyperlink ref="Q195" location="A126017666W" display="A126017666W" xr:uid="{77869F07-F928-4EC3-B7E7-ACFEE3B72806}"/>
    <hyperlink ref="Q217" location="A126079874V" display="A126079874V" xr:uid="{12DA2862-F538-487C-8AD0-433D61627572}"/>
    <hyperlink ref="Q239" location="A126048770X" display="A126048770X" xr:uid="{7C51489B-7EFC-4DB7-9432-C3DB1DD7FAB6}"/>
    <hyperlink ref="S196" location="A126017046J" display="A126017046J" xr:uid="{CE9FE9AF-13C3-4D61-AD39-7B9CCE7691D4}"/>
    <hyperlink ref="S218" location="A126079254F" display="A126079254F" xr:uid="{C6808D6D-973C-4049-9B64-24A9ACA901F4}"/>
    <hyperlink ref="S240" location="A126048150K" display="A126048150K" xr:uid="{73AF863D-4AC1-45FF-8009-DA119DCA716B}"/>
    <hyperlink ref="O196" location="A126021582R" display="A126021582R" xr:uid="{4C146F06-1585-4749-8686-1F2D3A08EC42}"/>
    <hyperlink ref="O218" location="A126083790L" display="A126083790L" xr:uid="{24256A1A-85A0-4363-9B6B-6EB1BDBB843A}"/>
    <hyperlink ref="O240" location="A126052686K" display="A126052686K" xr:uid="{2E757B52-47A0-4E61-B555-CF8AB5639CF0}"/>
    <hyperlink ref="L196" location="A126020286C" display="A126020286C" xr:uid="{1B821BB5-FCC6-4DFB-B211-217BD9A69B2A}"/>
    <hyperlink ref="L218" location="A126082494A" display="A126082494A" xr:uid="{C4E359AA-26BB-4A10-88BD-ED1CEC90E683}"/>
    <hyperlink ref="L240" location="A126051390F" display="A126051390F" xr:uid="{659EEBDC-4A55-4D74-BDC1-F7FFF2FC954A}"/>
    <hyperlink ref="M196" location="A126018342V" display="A126018342V" xr:uid="{6481D213-BE37-404C-B2BA-136F6F0A1114}"/>
    <hyperlink ref="M218" location="A126080550W" display="A126080550W" xr:uid="{3CA72791-DCD7-4CF3-9522-03F7022C2C16}"/>
    <hyperlink ref="M240" location="A126049446R" display="A126049446R" xr:uid="{B137C41E-1294-404F-AC61-2444D174BCB4}"/>
    <hyperlink ref="N196" location="A126020934R" display="A126020934R" xr:uid="{108F9001-0BF9-4395-875C-002E7DE8E427}"/>
    <hyperlink ref="N218" location="A126083142R" display="A126083142R" xr:uid="{516A1A9B-7C8F-4ACC-87AA-69EB7733EF32}"/>
    <hyperlink ref="N240" location="A126052038L" display="A126052038L" xr:uid="{BFF6742E-EF08-45B4-886F-03AD7641E1E9}"/>
    <hyperlink ref="R196" location="A126019638X" display="A126019638X" xr:uid="{20AD9198-9767-41E9-AD54-CA0CFE3FC192}"/>
    <hyperlink ref="R218" location="A126081846A" display="A126081846A" xr:uid="{65A59396-C193-426D-BFED-D8E8515F3F63}"/>
    <hyperlink ref="R240" location="A126050742F" display="A126050742F" xr:uid="{6636F6E7-3A2E-45FA-B57E-B4E29907C774}"/>
    <hyperlink ref="P196" location="A126018990T" display="A126018990T" xr:uid="{13F30EB4-5061-44B5-9331-B8C2723FB3AC}"/>
    <hyperlink ref="P218" location="A126081198R" display="A126081198R" xr:uid="{4DED3541-57B4-4ECE-9A08-00A22DBDD050}"/>
    <hyperlink ref="P240" location="A126050094V" display="A126050094V" xr:uid="{69D22A9B-6108-4B71-B6EF-4A0AB78B6A08}"/>
    <hyperlink ref="Q196" location="A126017694F" display="A126017694F" xr:uid="{933A93F2-300A-46D7-A71E-83C96C26C73B}"/>
    <hyperlink ref="Q218" location="A126079902T" display="A126079902T" xr:uid="{DFAB1750-5FA1-4E07-9949-E30150674594}"/>
    <hyperlink ref="Q240" location="A126048798A" display="A126048798A" xr:uid="{849B2A40-BF82-4E11-AEFF-05D229D0D43D}"/>
    <hyperlink ref="AA197" location="A126006682T" display="A126006682T" xr:uid="{5D3BF2FD-5C7B-40AB-8F6C-5A1A4E592813}"/>
    <hyperlink ref="AA219" location="A126068890R" display="A126068890R" xr:uid="{5BF87E81-192A-417D-910F-185378712F2E}"/>
    <hyperlink ref="AA241" location="A126037786L" display="A126037786L" xr:uid="{0DA89217-4398-4555-86C8-DE3D0409482B}"/>
    <hyperlink ref="W197" location="A126011218J" display="A126011218J" xr:uid="{A9FC4A1F-24BF-464A-9705-A49E8879F9F0}"/>
    <hyperlink ref="W219" location="A126073426F" display="A126073426F" xr:uid="{527DC1E7-834F-482E-90CD-7D07146C2627}"/>
    <hyperlink ref="W241" location="A126042322K" display="A126042322K" xr:uid="{81C4C5A6-B943-44FC-A18B-0CD47854E415}"/>
    <hyperlink ref="T197" location="A126009922W" display="A126009922W" xr:uid="{DFB97B58-AD0E-474B-B28A-F61FD52FA480}"/>
    <hyperlink ref="T219" location="A126072130A" display="A126072130A" xr:uid="{645C47F5-2607-41C0-B094-1D077C70252B}"/>
    <hyperlink ref="T241" location="A126041026X" display="A126041026X" xr:uid="{0C8B0974-7B88-4A16-ADEB-031DFCA406D7}"/>
    <hyperlink ref="U197" location="A126007978W" display="A126007978W" xr:uid="{A1A6EDAA-67A1-40BC-9C96-3F2803630AD1}"/>
    <hyperlink ref="U219" location="A126070186A" display="A126070186A" xr:uid="{8957848F-AAE8-47F2-9ED6-48E335A021F4}"/>
    <hyperlink ref="U241" location="A126039082A" display="A126039082A" xr:uid="{89E99281-5DB8-4482-AB0B-2D815E3970F3}"/>
    <hyperlink ref="V197" location="A126010570A" display="A126010570A" xr:uid="{F53C2877-3CD2-44AD-8971-48633C0700DA}"/>
    <hyperlink ref="V219" location="A126072778T" display="A126072778T" xr:uid="{8285A624-1B6B-42CE-AF43-1682AE2EFB78}"/>
    <hyperlink ref="V241" location="A126041674W" display="A126041674W" xr:uid="{905E9775-F1EE-4DD1-AE16-A6D7B5DEF9E9}"/>
    <hyperlink ref="Z197" location="A126009274K" display="A126009274K" xr:uid="{AD228B5D-CAD1-4926-8009-DF41611A2B05}"/>
    <hyperlink ref="Z219" location="A126071482L" display="A126071482L" xr:uid="{248F29BC-2185-4644-85E5-DCF9ACE2C1B7}"/>
    <hyperlink ref="Z241" location="A126040378K" display="A126040378K" xr:uid="{659B55C7-1FCC-4C4F-9C45-49914471D43C}"/>
    <hyperlink ref="X197" location="A126008626K" display="A126008626K" xr:uid="{B4FD28DB-C843-46CE-862D-E4B6B137BC70}"/>
    <hyperlink ref="X219" location="A126070834L" display="A126070834L" xr:uid="{47701DD7-4BEC-415D-ACEE-232EE6DFC868}"/>
    <hyperlink ref="X241" location="A126039730L" display="A126039730L" xr:uid="{FD5CE5AD-7914-4213-A03F-6864B3FE8836}"/>
    <hyperlink ref="Y197" location="A126007330F" display="A126007330F" xr:uid="{8CA1A1F5-A4A7-4404-B22D-1E5FED4B8751}"/>
    <hyperlink ref="Y219" location="A126069538W" display="A126069538W" xr:uid="{1EDFD17B-CB79-4B08-BA14-FDBEDB516F67}"/>
    <hyperlink ref="Y241" location="A126038434A" display="A126038434A" xr:uid="{B8F494C3-E116-4D7E-A19B-66B3EB12E57B}"/>
    <hyperlink ref="AA178" location="A126006694A" display="A126006694A" xr:uid="{EDD3A17C-A767-4F78-9189-A5F7F539E855}"/>
    <hyperlink ref="AA200" location="A126068902L" display="A126068902L" xr:uid="{A981D20D-7468-4601-9231-B45294E9A4EF}"/>
    <hyperlink ref="AA222" location="A126037798W" display="A126037798W" xr:uid="{F26CECE3-C6C4-46CF-B267-B99D3F72DB79}"/>
    <hyperlink ref="W178" location="A126011230X" display="A126011230X" xr:uid="{D3369474-517A-46A7-9E7E-EA8156B3AC21}"/>
    <hyperlink ref="W200" location="A126073438R" display="A126073438R" xr:uid="{875B218F-EA3F-4629-AB2A-CC9D0B21B0AA}"/>
    <hyperlink ref="W222" location="A126042334V" display="A126042334V" xr:uid="{7D0411C7-16A3-48E2-9108-0342CFBF75F6}"/>
    <hyperlink ref="T178" location="A126009934F" display="A126009934F" xr:uid="{45B3D8C2-2825-4D18-B859-DBB711343143}"/>
    <hyperlink ref="T200" location="A126072142K" display="A126072142K" xr:uid="{0A8D94B2-7B5B-434F-BD74-C209067021E3}"/>
    <hyperlink ref="T222" location="A126041038J" display="A126041038J" xr:uid="{D88E494C-96BF-49BA-9D22-1BB5D4C53219}"/>
    <hyperlink ref="U178" location="A126007990L" display="A126007990L" xr:uid="{7F3B1D1D-C008-4270-8623-DB51B7CA7F1E}"/>
    <hyperlink ref="U200" location="A126070198K" display="A126070198K" xr:uid="{2C8579B6-43F7-4DBF-82D7-FC3E85FA7A19}"/>
    <hyperlink ref="U222" location="A126039094K" display="A126039094K" xr:uid="{8A93045D-8938-46BE-89A6-4EC76D0495E1}"/>
    <hyperlink ref="V178" location="A126010582K" display="A126010582K" xr:uid="{7D8E3489-3E0B-4033-94A2-1E55AAF77421}"/>
    <hyperlink ref="V200" location="A126072790J" display="A126072790J" xr:uid="{A230CF88-F1B7-497B-A950-57BC5CAA2273}"/>
    <hyperlink ref="V222" location="A126041686F" display="A126041686F" xr:uid="{4B3446AA-CF3B-433F-ACA1-D8739F5EDE4F}"/>
    <hyperlink ref="Z178" location="A126009286V" display="A126009286V" xr:uid="{2B31C14B-29E1-4976-9A82-A940556631EF}"/>
    <hyperlink ref="Z200" location="A126071494W" display="A126071494W" xr:uid="{9DAB9D46-EA5E-48CC-A3DA-D7D688AB7B06}"/>
    <hyperlink ref="Z222" location="A126040390A" display="A126040390A" xr:uid="{9FE62F19-DCBF-456C-A7DF-6B4CA2DF47EF}"/>
    <hyperlink ref="X178" location="A126008638V" display="A126008638V" xr:uid="{9B4F3D75-8850-4FA2-93F4-95271127F45D}"/>
    <hyperlink ref="X200" location="A126070846W" display="A126070846W" xr:uid="{310DE545-FA81-4E83-B0EA-CA799EA70C6F}"/>
    <hyperlink ref="X222" location="A126039742W" display="A126039742W" xr:uid="{C7B9E02E-6A4B-460E-ACDE-1731057D9DC3}"/>
    <hyperlink ref="Y178" location="A126007342R" display="A126007342R" xr:uid="{F34B8800-AB01-4589-BFA4-B83B2F4FA940}"/>
    <hyperlink ref="Y200" location="A126069550L" display="A126069550L" xr:uid="{44F40F0D-DD8C-4817-B164-38306A1C37A5}"/>
    <hyperlink ref="Y222" location="A126038446K" display="A126038446K" xr:uid="{1DAD6F2B-BAF0-4EFE-A6AB-69109CFA8FA2}"/>
    <hyperlink ref="AA179" location="A126006662J" display="A126006662J" xr:uid="{17877B49-8042-4461-9992-A6576EF6807F}"/>
    <hyperlink ref="AA201" location="A126068870F" display="A126068870F" xr:uid="{1F14CA71-3764-43FA-8307-B3B529A36337}"/>
    <hyperlink ref="AA223" location="A126037766C" display="A126037766C" xr:uid="{AE961BFF-0E7C-4F38-92E0-5221DF0212BE}"/>
    <hyperlink ref="W179" location="A126011198K" display="A126011198K" xr:uid="{52DD4C84-477F-4867-B1F9-08EE59AD7DF6}"/>
    <hyperlink ref="W201" location="A126073406W" display="A126073406W" xr:uid="{C6A2A1FD-21A8-49CB-A588-5467335A11D9}"/>
    <hyperlink ref="W223" location="A126042302A" display="A126042302A" xr:uid="{0F41962E-E169-453D-A196-AABE318B6CF7}"/>
    <hyperlink ref="T179" location="A126009902L" display="A126009902L" xr:uid="{98476F1E-8A62-4C89-9CA5-88ADE00F375E}"/>
    <hyperlink ref="T201" location="A126072110T" display="A126072110T" xr:uid="{13E0CE6B-89F1-4B5F-83C3-DF29448F4DE0}"/>
    <hyperlink ref="T223" location="A126041006R" display="A126041006R" xr:uid="{208845C0-A348-4D4B-936F-A1F95D701ACF}"/>
    <hyperlink ref="U179" location="A126007958L" display="A126007958L" xr:uid="{325EF171-6B6D-4B17-A75E-A330419C9CD4}"/>
    <hyperlink ref="U201" location="A126070166T" display="A126070166T" xr:uid="{5986600F-ECF9-4272-9203-8E4CB9FD0890}"/>
    <hyperlink ref="U223" location="A126039062T" display="A126039062T" xr:uid="{B0ADA0BA-B1BD-47E6-9A71-B738B2551C19}"/>
    <hyperlink ref="V179" location="A126010550T" display="A126010550T" xr:uid="{9314D48D-3D20-4DB8-BD44-DEF444E6C109}"/>
    <hyperlink ref="V201" location="A126072758J" display="A126072758J" xr:uid="{7662E286-FAD2-4DEC-A96A-9E1E271CC9D2}"/>
    <hyperlink ref="V223" location="A126041654L" display="A126041654L" xr:uid="{13E5C119-D9C1-4168-9399-4A1497F63E57}"/>
    <hyperlink ref="Z179" location="A126009254A" display="A126009254A" xr:uid="{BDBBA083-AE15-487D-8B5C-7D61E361526D}"/>
    <hyperlink ref="Z201" location="A126071462C" display="A126071462C" xr:uid="{B9AEDB01-CEA6-4F73-A206-D97CBC1CB229}"/>
    <hyperlink ref="Z223" location="A126040358A" display="A126040358A" xr:uid="{826EC355-0172-48EB-9968-B46DF91C3957}"/>
    <hyperlink ref="X179" location="A126008606A" display="A126008606A" xr:uid="{FD2328AB-7BE7-4CC3-8506-57358A23AE95}"/>
    <hyperlink ref="X201" location="A126070814C" display="A126070814C" xr:uid="{E3C077B9-C467-4A97-845D-A973DA979BEB}"/>
    <hyperlink ref="X223" location="A126039710C" display="A126039710C" xr:uid="{A51B4307-3136-45A2-8125-A13EF966A3D6}"/>
    <hyperlink ref="Y179" location="A126007310W" display="A126007310W" xr:uid="{EFEC6169-F289-493D-9F5A-898B4A21B997}"/>
    <hyperlink ref="Y201" location="A126069518L" display="A126069518L" xr:uid="{01A9611E-ABA6-458E-BAFE-D691FDB31210}"/>
    <hyperlink ref="Y223" location="A126038414T" display="A126038414T" xr:uid="{C1C95094-BF60-4489-9816-5BAFFDAA2837}"/>
    <hyperlink ref="AA180" location="A126006698K" display="A126006698K" xr:uid="{A143F08C-4258-43D0-B139-C2D86F96B1D9}"/>
    <hyperlink ref="AA202" location="A126068906W" display="A126068906W" xr:uid="{9EB06679-177D-41B4-A11D-2B2D3BDD93D1}"/>
    <hyperlink ref="AA224" location="A126037802A" display="A126037802A" xr:uid="{9F1DCBA1-53D0-4B2D-96AB-52D56D1E8665}"/>
    <hyperlink ref="W180" location="A126011234J" display="A126011234J" xr:uid="{A440CDEC-FD7B-4001-A4FD-28A27743B9AE}"/>
    <hyperlink ref="W202" location="A126073442F" display="A126073442F" xr:uid="{DC52123F-C465-4E8E-AC42-B98193F14CC1}"/>
    <hyperlink ref="W224" location="A126042338C" display="A126042338C" xr:uid="{DE302975-5A7E-42CA-B25C-FD9443E151FD}"/>
    <hyperlink ref="T180" location="A126009938R" display="A126009938R" xr:uid="{AA2A8E17-ADD2-4A81-BF07-AB81CB3131BF}"/>
    <hyperlink ref="T202" location="A126072146V" display="A126072146V" xr:uid="{C5F094CE-5CBA-45E9-9AF5-888AC67A5073}"/>
    <hyperlink ref="T224" location="A126041042X" display="A126041042X" xr:uid="{25919E92-6CBB-4B6F-A04D-8F79313ECE0E}"/>
    <hyperlink ref="U180" location="A126007994W" display="A126007994W" xr:uid="{AF3721B6-E928-4A1F-A68C-95E8F9329FE3}"/>
    <hyperlink ref="U202" location="A126070202R" display="A126070202R" xr:uid="{3C11E49E-1EA5-4B64-962B-8F176C1491A9}"/>
    <hyperlink ref="U224" location="A126039098V" display="A126039098V" xr:uid="{E5410201-5A8B-4D22-A374-3FCD47F81816}"/>
    <hyperlink ref="V180" location="A126010586V" display="A126010586V" xr:uid="{E863976C-1325-44B7-A00E-EDAC3B484BF3}"/>
    <hyperlink ref="V202" location="A126072794T" display="A126072794T" xr:uid="{64339BEE-57D1-42EB-B1CF-B1C0A0067BBE}"/>
    <hyperlink ref="V224" location="A126041690W" display="A126041690W" xr:uid="{B27B060C-F703-4402-ABF4-CFF08F1ABB3F}"/>
    <hyperlink ref="Z180" location="A126009290K" display="A126009290K" xr:uid="{52513255-FA9C-4520-8CF6-D5C8489F275E}"/>
    <hyperlink ref="Z202" location="A126071498F" display="A126071498F" xr:uid="{CC416490-1281-4FA4-9E5B-4A0668B08F68}"/>
    <hyperlink ref="Z224" location="A126040394K" display="A126040394K" xr:uid="{22D55495-6F80-4054-9F5D-73D238F30D1C}"/>
    <hyperlink ref="X180" location="A126008642K" display="A126008642K" xr:uid="{64A6609F-2681-44D7-A9C6-66161A974349}"/>
    <hyperlink ref="X202" location="A126070850L" display="A126070850L" xr:uid="{9FFD960B-F702-4A99-AF54-6EF31D4906D4}"/>
    <hyperlink ref="X224" location="A126039746F" display="A126039746F" xr:uid="{1788555A-04FB-40E2-B3C8-898E0C2B8D22}"/>
    <hyperlink ref="Y180" location="A126007346X" display="A126007346X" xr:uid="{3B5F9730-524B-4B9A-B72B-B9E7057BA540}"/>
    <hyperlink ref="Y202" location="A126069554W" display="A126069554W" xr:uid="{09665BD3-1655-43CD-A05D-A1323D2C6DDA}"/>
    <hyperlink ref="Y224" location="A126038450A" display="A126038450A" xr:uid="{FB17C271-7BDF-4474-B4B6-327C252CCCB2}"/>
    <hyperlink ref="AA182" location="A126006702R" display="A126006702R" xr:uid="{4697EB84-5DEF-4E21-8020-A1C89848F8E6}"/>
    <hyperlink ref="AA204" location="A126068910L" display="A126068910L" xr:uid="{848B3B3E-6FA5-4413-8C9A-3CF9F96C6C67}"/>
    <hyperlink ref="AA226" location="A126037806K" display="A126037806K" xr:uid="{93206A25-A47A-4D08-ACD8-2DCA1EF55A5D}"/>
    <hyperlink ref="W182" location="A126011238T" display="A126011238T" xr:uid="{407950C5-BC3E-4EF5-8251-BE6E015E8543}"/>
    <hyperlink ref="W204" location="A126073446R" display="A126073446R" xr:uid="{FC24410E-BAF9-4809-8B32-57C2474F3F04}"/>
    <hyperlink ref="W226" location="A126042342V" display="A126042342V" xr:uid="{BA602F7B-2A13-43E2-A463-2D14CF911C5D}"/>
    <hyperlink ref="T182" location="A126009942F" display="A126009942F" xr:uid="{305C71E5-CB40-444D-96D0-65622FA634B1}"/>
    <hyperlink ref="T204" location="A126072150K" display="A126072150K" xr:uid="{2F02A77A-49FE-44F7-A95A-40F671CF109B}"/>
    <hyperlink ref="T226" location="A126041046J" display="A126041046J" xr:uid="{2FBB1618-D2BE-46E6-9DF6-2B8969958204}"/>
    <hyperlink ref="U182" location="A126007998F" display="A126007998F" xr:uid="{7DCCF46C-151C-4FBB-8769-7CBF61DB4937}"/>
    <hyperlink ref="U204" location="A126070206X" display="A126070206X" xr:uid="{AE6DF2B8-4E9A-4683-8693-2535D351C13F}"/>
    <hyperlink ref="U226" location="A126039102X" display="A126039102X" xr:uid="{B2879677-4DF0-44F9-A91D-2575336D0940}"/>
    <hyperlink ref="V182" location="A126010590K" display="A126010590K" xr:uid="{0F394EBA-F638-4DF2-96AA-4360F1526DF4}"/>
    <hyperlink ref="V204" location="A126072798A" display="A126072798A" xr:uid="{18E00AA0-8852-44DA-8519-E2CB8ABBD14A}"/>
    <hyperlink ref="V226" location="A126041694F" display="A126041694F" xr:uid="{156E6CDD-4BCC-43EF-A9E9-5E70C3577D04}"/>
    <hyperlink ref="Z182" location="A126009294V" display="A126009294V" xr:uid="{4891CF1A-8618-4BC8-9EF2-AEDA8CD62BA3}"/>
    <hyperlink ref="Z204" location="A126071502K" display="A126071502K" xr:uid="{0FAA4841-6C9E-4023-88C1-6AAD016EFE00}"/>
    <hyperlink ref="Z226" location="A126040398V" display="A126040398V" xr:uid="{8C26BA87-4C0B-4239-8EC5-F4AEBDDBCCD9}"/>
    <hyperlink ref="X182" location="A126008646V" display="A126008646V" xr:uid="{F66C4765-9B96-4FB9-A9C5-519619B28ADF}"/>
    <hyperlink ref="X204" location="A126070854W" display="A126070854W" xr:uid="{5C706FEB-40F4-41C5-BFEC-932506D49DA8}"/>
    <hyperlink ref="X226" location="A126039750W" display="A126039750W" xr:uid="{2A83F575-4672-4DBD-990C-213A4426C418}"/>
    <hyperlink ref="Y182" location="A126007350R" display="A126007350R" xr:uid="{AF4F48FE-6DD6-4CF9-B56C-A0C21F97D069}"/>
    <hyperlink ref="Y204" location="A126069558F" display="A126069558F" xr:uid="{013695C7-379A-485E-97DA-EDCE41E72FB3}"/>
    <hyperlink ref="Y226" location="A126038454K" display="A126038454K" xr:uid="{C9392CD8-B4DB-45E1-BE34-DC02B62C0D66}"/>
    <hyperlink ref="AA183" location="A126006666T" display="A126006666T" xr:uid="{FC46F04C-3C2E-4B27-8121-437E294EB76C}"/>
    <hyperlink ref="AA205" location="A126068874R" display="A126068874R" xr:uid="{24A88461-EC62-4935-AD4C-B09F545734C6}"/>
    <hyperlink ref="AA227" location="A126037770V" display="A126037770V" xr:uid="{DD86B8A8-278E-4984-A275-68A3CCB2BF01}"/>
    <hyperlink ref="W183" location="A126011202R" display="A126011202R" xr:uid="{84DEAD53-D13F-4724-B57E-CA2D1D7E4E50}"/>
    <hyperlink ref="W205" location="A126073410L" display="A126073410L" xr:uid="{DC9EBD8C-D5B5-4F90-9CBA-FA78B253E39E}"/>
    <hyperlink ref="W227" location="A126042306K" display="A126042306K" xr:uid="{20974775-2280-4FE9-A329-F4A548963808}"/>
    <hyperlink ref="T183" location="A126009906W" display="A126009906W" xr:uid="{D1CC4652-D84F-4E40-BB6B-454F4F28F5A7}"/>
    <hyperlink ref="T205" location="A126072114A" display="A126072114A" xr:uid="{DFD83F56-7692-43A8-957B-4E7FDAA9519C}"/>
    <hyperlink ref="T227" location="A126041010F" display="A126041010F" xr:uid="{045A880D-7912-48A3-9B9F-1E6E18A4E5D9}"/>
    <hyperlink ref="U183" location="A126007962C" display="A126007962C" xr:uid="{AE263E4A-081B-4A6B-BB6E-9B1342254536}"/>
    <hyperlink ref="U205" location="A126070170J" display="A126070170J" xr:uid="{99FADCE9-838E-401C-B619-9DA81918ABBC}"/>
    <hyperlink ref="U227" location="A126039066A" display="A126039066A" xr:uid="{945AF1EF-07EB-46A3-A5A2-6F2B51308690}"/>
    <hyperlink ref="V183" location="A126010554A" display="A126010554A" xr:uid="{86407A95-EB84-49C4-A806-692CABCE1459}"/>
    <hyperlink ref="V205" location="A126072762X" display="A126072762X" xr:uid="{A6CDD1DA-F7F8-4344-9716-38995A0D5790}"/>
    <hyperlink ref="V227" location="A126041658W" display="A126041658W" xr:uid="{10810701-C3FB-46AD-9215-648ECC777ECD}"/>
    <hyperlink ref="Z183" location="A126009258K" display="A126009258K" xr:uid="{98FFAF5B-AF21-4F98-B295-C8ECE2DBB801}"/>
    <hyperlink ref="Z205" location="A126071466L" display="A126071466L" xr:uid="{4263F2C0-F521-4EA9-8981-B45DBD854813}"/>
    <hyperlink ref="Z227" location="A126040362T" display="A126040362T" xr:uid="{DA57C414-AAAA-4FC3-90AB-7148D9786B8C}"/>
    <hyperlink ref="X183" location="A126008610T" display="A126008610T" xr:uid="{D80EC0A2-732C-4215-B11E-7D66A83D39F7}"/>
    <hyperlink ref="X205" location="A126070818L" display="A126070818L" xr:uid="{88BCBEEE-0E5F-4A2D-9EA7-FE2B66DCDBE3}"/>
    <hyperlink ref="X227" location="A126039714L" display="A126039714L" xr:uid="{BEAE617D-1D23-49FB-AB8F-27E982E41625}"/>
    <hyperlink ref="Y183" location="A126007314F" display="A126007314F" xr:uid="{D4F59563-8620-4A52-A508-A465EF02E4E8}"/>
    <hyperlink ref="Y205" location="A126069522C" display="A126069522C" xr:uid="{2655D306-7BC5-4764-9AC8-F10CC99E175B}"/>
    <hyperlink ref="Y227" location="A126038418A" display="A126038418A" xr:uid="{888EEED9-3FBB-45B3-B52D-9083E2381858}"/>
    <hyperlink ref="AA184" location="A126006670J" display="A126006670J" xr:uid="{50DC14A8-871D-496C-A5B5-43D2CE8A1BA2}"/>
    <hyperlink ref="AA206" location="A126068878X" display="A126068878X" xr:uid="{0F999955-4F20-47CF-9168-4E36D7EAE081}"/>
    <hyperlink ref="AA228" location="A126037774C" display="A126037774C" xr:uid="{7430AF92-17A7-414C-9EA5-01570125DFBA}"/>
    <hyperlink ref="W184" location="A126011206X" display="A126011206X" xr:uid="{F34AF7D3-D0A5-4D8F-9C9B-5F545C962723}"/>
    <hyperlink ref="W206" location="A126073414W" display="A126073414W" xr:uid="{D60DD0D1-A53D-4F3E-ADF0-57553792B695}"/>
    <hyperlink ref="W228" location="A126042310A" display="A126042310A" xr:uid="{723AB23E-00B3-4E9C-84E3-4DD00777B4EB}"/>
    <hyperlink ref="T184" location="A126009910L" display="A126009910L" xr:uid="{BBDB67CC-D8F9-452D-92C6-377CAA29A73F}"/>
    <hyperlink ref="T206" location="A126072118K" display="A126072118K" xr:uid="{74E8F6F7-5478-4D07-BF85-324AE84F5A03}"/>
    <hyperlink ref="T228" location="A126041014R" display="A126041014R" xr:uid="{00B81E5C-194E-4581-856D-71E0361F4B63}"/>
    <hyperlink ref="U184" location="A126007966L" display="A126007966L" xr:uid="{9242A6D1-FC8E-4842-A4C2-76B5D6827E20}"/>
    <hyperlink ref="U206" location="A126070174T" display="A126070174T" xr:uid="{FF3CD746-1CEC-4832-AC58-29944AEEB466}"/>
    <hyperlink ref="U228" location="A126039070T" display="A126039070T" xr:uid="{A618876E-FA0C-4DD8-BD10-67928ED7E43B}"/>
    <hyperlink ref="Z184" location="A126009262A" display="A126009262A" xr:uid="{EC6FDEE4-91EA-4539-B63B-EE9C44B1465C}"/>
    <hyperlink ref="Z206" location="A126071470C" display="A126071470C" xr:uid="{4F7B6F89-C251-4C2A-8874-A83C32FD052F}"/>
    <hyperlink ref="Z228" location="A126040366A" display="A126040366A" xr:uid="{307D9C6E-08FE-4614-BEC4-87FBD93D111A}"/>
    <hyperlink ref="X184" location="A126008614A" display="A126008614A" xr:uid="{B03A3802-C777-441D-A200-7E381702ADE1}"/>
    <hyperlink ref="X206" location="A126070822C" display="A126070822C" xr:uid="{D29E0D1B-333E-405A-9438-88B0D65EE236}"/>
    <hyperlink ref="X228" location="A126039718W" display="A126039718W" xr:uid="{1B11CFE7-4BE7-494F-9D97-857555BC9400}"/>
    <hyperlink ref="AA185" location="A126006686A" display="A126006686A" xr:uid="{F8190B1E-4696-4272-8EE9-A8628F7787B4}"/>
    <hyperlink ref="AA207" location="A126068894X" display="A126068894X" xr:uid="{57E9E042-9ABB-4791-ACB5-5FB30C2B6A04}"/>
    <hyperlink ref="AA229" location="A126037790C" display="A126037790C" xr:uid="{4981ABE9-5A94-44F4-B8BB-F854349D0678}"/>
    <hyperlink ref="W185" location="A126011222X" display="A126011222X" xr:uid="{C4018357-0F77-47ED-A516-826A91F9BF5F}"/>
    <hyperlink ref="W207" location="A126073430W" display="A126073430W" xr:uid="{1298DF80-30A0-456F-93B0-891D7FDB9D4C}"/>
    <hyperlink ref="W229" location="A126042326V" display="A126042326V" xr:uid="{CF9F32FB-5CBD-430F-A02B-860E664CDB5B}"/>
    <hyperlink ref="T185" location="A126009926F" display="A126009926F" xr:uid="{C4A6CF39-2980-4683-A957-ECED5C5318EB}"/>
    <hyperlink ref="T207" location="A126072134K" display="A126072134K" xr:uid="{BE2D7979-D85A-4574-96EA-95D981AE54CB}"/>
    <hyperlink ref="T229" location="A126041030R" display="A126041030R" xr:uid="{D36CF842-AB00-43A2-9C92-40774A681EA7}"/>
    <hyperlink ref="U185" location="A126007982L" display="A126007982L" xr:uid="{05AB6C16-1A69-4178-A7C1-B7CCDB4D627B}"/>
    <hyperlink ref="U207" location="A126070190T" display="A126070190T" xr:uid="{F70CA415-9A60-46B2-AAE6-8022306A8F82}"/>
    <hyperlink ref="U229" location="A126039086K" display="A126039086K" xr:uid="{69098FA8-8162-4093-BF89-41CE99018AC9}"/>
    <hyperlink ref="Z185" location="A126009278V" display="A126009278V" xr:uid="{8F81D1D3-790D-441D-915C-C84873E99AB7}"/>
    <hyperlink ref="Z207" location="A126071486W" display="A126071486W" xr:uid="{B9BA278C-97C1-4481-95C1-828A7AF29FBA}"/>
    <hyperlink ref="Z229" location="A126040382A" display="A126040382A" xr:uid="{CB18A24D-605A-43BB-8EC1-F0A6FADC2242}"/>
    <hyperlink ref="X185" location="A126008630A" display="A126008630A" xr:uid="{7ED96ED1-B900-475B-BF3E-1FD75C363799}"/>
    <hyperlink ref="X207" location="A126070838W" display="A126070838W" xr:uid="{7D7070BA-84C3-4E48-8200-4E0E0DF4D188}"/>
    <hyperlink ref="X229" location="A126039734W" display="A126039734W" xr:uid="{BFE8E422-8062-4DE8-B944-6ADAAE35FDEA}"/>
    <hyperlink ref="AA186" location="A126006654J" display="A126006654J" xr:uid="{D32E1513-5F73-46DC-8E64-67C266060891}"/>
    <hyperlink ref="AA208" location="A126068862F" display="A126068862F" xr:uid="{6B7F0671-C06B-47C5-A5E3-3473C04031D1}"/>
    <hyperlink ref="AA230" location="A126037758C" display="A126037758C" xr:uid="{10177B4C-4444-409E-8745-C47992CDAA4C}"/>
    <hyperlink ref="W186" location="A126011190T" display="A126011190T" xr:uid="{89B10E43-5940-4528-86B6-E6D18F3FE979}"/>
    <hyperlink ref="W208" location="A126073398J" display="A126073398J" xr:uid="{09C9FFBD-293F-4347-8593-C973A11D21E5}"/>
    <hyperlink ref="W230" location="A126042294L" display="A126042294L" xr:uid="{721A537E-A7A7-4AD9-BDE2-7E5F613EF3EA}"/>
    <hyperlink ref="T186" location="A126009894X" display="A126009894X" xr:uid="{384721F8-6454-40B4-9082-7AB8A1426869}"/>
    <hyperlink ref="T208" location="A126072102T" display="A126072102T" xr:uid="{91CFD3FE-7764-4C4F-8FA9-0909C15A358F}"/>
    <hyperlink ref="T230" location="A126040998X" display="A126040998X" xr:uid="{CCC3D2ED-EC32-4C13-9B47-EE26FEB212F5}"/>
    <hyperlink ref="U186" location="A126007950V" display="A126007950V" xr:uid="{76FF1E69-F2AA-40B1-ABAF-7ED39F5F1B27}"/>
    <hyperlink ref="U208" location="A126070158T" display="A126070158T" xr:uid="{7FD783B0-A3EC-4D32-976C-B09D1B67E955}"/>
    <hyperlink ref="U230" location="A126039054T" display="A126039054T" xr:uid="{3F1F2625-7015-4EDF-BB51-6261BA48B904}"/>
    <hyperlink ref="V186" location="A126010542T" display="A126010542T" xr:uid="{092CA177-185B-41A6-B91A-71D43854132C}"/>
    <hyperlink ref="V208" location="A126072750R" display="A126072750R" xr:uid="{7022D181-AD25-43E0-9E3C-D13F9E74E490}"/>
    <hyperlink ref="V230" location="A126041646L" display="A126041646L" xr:uid="{81CE1E39-B4A2-4486-8439-5054C1C8FE5C}"/>
    <hyperlink ref="Z186" location="A126009246A" display="A126009246A" xr:uid="{D88B0A3A-7E3F-4C16-A26C-FF2219AE9EFB}"/>
    <hyperlink ref="Z208" location="A126071454C" display="A126071454C" xr:uid="{50CC286C-1EDF-4D96-9004-0DAC766376E4}"/>
    <hyperlink ref="Z230" location="A126040350J" display="A126040350J" xr:uid="{3BDFA244-3372-481F-A66A-F8D57A33CF42}"/>
    <hyperlink ref="X186" location="A126008598L" display="A126008598L" xr:uid="{A312EF54-2D37-4C63-A091-E9ED9110279F}"/>
    <hyperlink ref="X208" location="A126070806C" display="A126070806C" xr:uid="{78BD292C-9E6B-4A76-941B-3FC596385600}"/>
    <hyperlink ref="X230" location="A126039702C" display="A126039702C" xr:uid="{9FAA1723-DCB7-4847-A82F-9C12E2B9D904}"/>
    <hyperlink ref="Y186" location="A126007302W" display="A126007302W" xr:uid="{F976FDF7-3A46-4A7D-8443-C6F810327B0A}"/>
    <hyperlink ref="Y208" location="A126069510V" display="A126069510V" xr:uid="{73605D7C-613A-45D8-9CF0-D08D794297BB}"/>
    <hyperlink ref="Y230" location="A126038406T" display="A126038406T" xr:uid="{D3D74A1D-4BAC-49FE-91DF-04CBCA563BE0}"/>
    <hyperlink ref="AA187" location="A126006706X" display="A126006706X" xr:uid="{D3A80390-9264-489D-8E2B-8F9B6FF41ECA}"/>
    <hyperlink ref="AA209" location="A126068914W" display="A126068914W" xr:uid="{59C38E95-4F46-430E-83D6-82414B6BE968}"/>
    <hyperlink ref="AA231" location="A126037810A" display="A126037810A" xr:uid="{34B9F108-2281-49C5-B846-D6C0628257C6}"/>
    <hyperlink ref="W187" location="A126011242J" display="A126011242J" xr:uid="{46E325D7-C5F0-4FB0-9920-DD62A55E9355}"/>
    <hyperlink ref="W209" location="A126073450F" display="A126073450F" xr:uid="{7C1E6E17-D6B9-41F4-9E1A-EA2930E6B8C1}"/>
    <hyperlink ref="W231" location="A126042346C" display="A126042346C" xr:uid="{B8681F19-4459-438D-9F54-9A68E224EFFE}"/>
    <hyperlink ref="T187" location="A126009946R" display="A126009946R" xr:uid="{0BAD1223-4BEF-440F-8897-5753F0107289}"/>
    <hyperlink ref="T209" location="A126072154V" display="A126072154V" xr:uid="{93DFDFED-3243-4C69-8E53-FAF11843603E}"/>
    <hyperlink ref="T231" location="A126041050X" display="A126041050X" xr:uid="{C47AA965-28C6-47EF-859A-7607E56FD843}"/>
    <hyperlink ref="U187" location="A126008002L" display="A126008002L" xr:uid="{E80637ED-ADCD-4D67-A009-2F30FB2071AF}"/>
    <hyperlink ref="U209" location="A126070210R" display="A126070210R" xr:uid="{7C674013-B499-4688-9A4B-DF7B589386CE}"/>
    <hyperlink ref="U231" location="A126039106J" display="A126039106J" xr:uid="{FF138A83-17A8-4385-8B8A-F3DA3EBC0689}"/>
    <hyperlink ref="V187" location="A126010594V" display="A126010594V" xr:uid="{EA69604F-1CC5-42A6-8F79-5F0090CEC7C2}"/>
    <hyperlink ref="V209" location="A126072802F" display="A126072802F" xr:uid="{80C076CE-4132-44FD-891C-04CB15FAF71D}"/>
    <hyperlink ref="V231" location="A126041698R" display="A126041698R" xr:uid="{9E7D3C9B-5452-4D3C-8C65-CC164C72CEB4}"/>
    <hyperlink ref="Z187" location="A126009298C" display="A126009298C" xr:uid="{0431A935-D96D-4BD4-8F0D-5E428D0F1251}"/>
    <hyperlink ref="Z209" location="A126071506V" display="A126071506V" xr:uid="{DE5694A0-E1EC-4EDF-95B7-ED76D2FD068E}"/>
    <hyperlink ref="Z231" location="A126040402X" display="A126040402X" xr:uid="{ED675776-0D41-48B7-9A6D-960E8C405F3F}"/>
    <hyperlink ref="X187" location="A126008650K" display="A126008650K" xr:uid="{8B6F9A7C-AA77-4A14-B930-5368E62667CB}"/>
    <hyperlink ref="X209" location="A126070858F" display="A126070858F" xr:uid="{A8138CBC-F559-4ADE-933A-432CFE476B45}"/>
    <hyperlink ref="X231" location="A126039754F" display="A126039754F" xr:uid="{AFAF5DC2-C1A4-4EF8-A523-3921DD108173}"/>
    <hyperlink ref="Y187" location="A126007354X" display="A126007354X" xr:uid="{A22D2199-B01D-4B75-80E3-C6A6D6659FBB}"/>
    <hyperlink ref="Y209" location="A126069562W" display="A126069562W" xr:uid="{E00043ED-31DD-4EDC-A90A-B98A2AE332FD}"/>
    <hyperlink ref="Y231" location="A126038458V" display="A126038458V" xr:uid="{8A0BE530-BF79-4172-AFE6-FF3F84BFA538}"/>
    <hyperlink ref="AA188" location="A126006690T" display="A126006690T" xr:uid="{92185A71-6B15-4109-B426-9E21A1F534E1}"/>
    <hyperlink ref="AA210" location="A126068898J" display="A126068898J" xr:uid="{673D7D4F-9193-4E5A-97E8-35CBAD444D02}"/>
    <hyperlink ref="AA232" location="A126037794L" display="A126037794L" xr:uid="{DF9E9BC4-FCBD-4DE8-B978-63BF96AA9FE5}"/>
    <hyperlink ref="W188" location="A126011226J" display="A126011226J" xr:uid="{FAD9F850-5BFE-47A1-971E-6A89479322F0}"/>
    <hyperlink ref="W210" location="A126073434F" display="A126073434F" xr:uid="{F9EE930F-60A1-44E8-9ECA-B541B6BEDA51}"/>
    <hyperlink ref="W232" location="A126042330K" display="A126042330K" xr:uid="{BE804A16-3EC7-40DA-AA83-D0AC941B6B97}"/>
    <hyperlink ref="T188" location="A126009930W" display="A126009930W" xr:uid="{94308C28-BB19-4B6C-BF79-B666BFF21D0D}"/>
    <hyperlink ref="T210" location="A126072138V" display="A126072138V" xr:uid="{1F343870-1D23-4E1C-ABA9-AE890EA2ACF8}"/>
    <hyperlink ref="T232" location="A126041034X" display="A126041034X" xr:uid="{AD4D2E38-38CF-43D0-A2A0-02AE8B02A7CE}"/>
    <hyperlink ref="U188" location="A126007986W" display="A126007986W" xr:uid="{93FDEF01-D35D-4D09-B60F-1CE65CD4EE69}"/>
    <hyperlink ref="U210" location="A126070194A" display="A126070194A" xr:uid="{BBB5B83E-B5D0-4D43-AE8F-59911C136844}"/>
    <hyperlink ref="U232" location="A126039090A" display="A126039090A" xr:uid="{50BFEE56-4A53-4F60-AE16-7DD6E8DEAAB7}"/>
    <hyperlink ref="Z188" location="A126009282K" display="A126009282K" xr:uid="{C5A3252F-D01D-4B77-B044-0BE857279E01}"/>
    <hyperlink ref="Z210" location="A126071490L" display="A126071490L" xr:uid="{DA84C242-F02C-448F-B77B-27C8DD86FA1E}"/>
    <hyperlink ref="Z232" location="A126040386K" display="A126040386K" xr:uid="{CFBBE64A-28B0-446A-B047-A688512A78A2}"/>
    <hyperlink ref="X188" location="A126008634K" display="A126008634K" xr:uid="{7F668897-5439-42B3-B510-491042CF958D}"/>
    <hyperlink ref="X210" location="A126070842L" display="A126070842L" xr:uid="{E8FD8E59-02EF-46C2-BE54-A3F73EB9361A}"/>
    <hyperlink ref="X232" location="A126039738F" display="A126039738F" xr:uid="{2F3D5140-B7AE-4341-8BA3-D831938A7680}"/>
    <hyperlink ref="AA190" location="A126006710R" display="A126006710R" xr:uid="{1C56BA2A-39D8-4F55-8A45-5AB99BE94FEB}"/>
    <hyperlink ref="AA212" location="A126068918F" display="A126068918F" xr:uid="{3D20F4B0-59AB-4390-AB5C-CC6894160307}"/>
    <hyperlink ref="AA234" location="A126037814K" display="A126037814K" xr:uid="{8FAFBB06-E8B8-44A7-BA37-5524BE962189}"/>
    <hyperlink ref="W190" location="A126011246T" display="A126011246T" xr:uid="{5592C289-9A74-45A9-9A55-624BEF4CA489}"/>
    <hyperlink ref="W212" location="A126073454R" display="A126073454R" xr:uid="{E2AEDEF8-08D0-4EA7-8315-00D75F12079F}"/>
    <hyperlink ref="W234" location="A126042350V" display="A126042350V" xr:uid="{BC855D27-EF31-433E-A115-E4ED476AF301}"/>
    <hyperlink ref="T190" location="A126009950F" display="A126009950F" xr:uid="{66C29CF2-D2FD-461A-BC9C-3EF9263E933C}"/>
    <hyperlink ref="T212" location="A126072158C" display="A126072158C" xr:uid="{F9D442B0-B5A1-4D02-BD0C-0B9AB987E133}"/>
    <hyperlink ref="T234" location="A126041054J" display="A126041054J" xr:uid="{55AA82CB-346C-4F2D-9E06-17583B212655}"/>
    <hyperlink ref="U190" location="A126008006W" display="A126008006W" xr:uid="{2571D50F-8654-4163-A888-E858892DF888}"/>
    <hyperlink ref="U212" location="A126070214X" display="A126070214X" xr:uid="{008683BC-4BD2-4A0D-B1C7-FB3CBC9DE4F6}"/>
    <hyperlink ref="U234" location="A126039110X" display="A126039110X" xr:uid="{F247BCB4-30E7-4679-98E2-5BE833A4DCC8}"/>
    <hyperlink ref="V190" location="A126010598C" display="A126010598C" xr:uid="{407EF351-F9BB-49EE-8091-E43FC97FAB5E}"/>
    <hyperlink ref="V212" location="A126072806R" display="A126072806R" xr:uid="{B7F12B26-A74B-4FD7-921C-04D09A6596FA}"/>
    <hyperlink ref="V234" location="A126041702V" display="A126041702V" xr:uid="{BE28911A-4E1C-443B-95D2-5BFAE3448EF3}"/>
    <hyperlink ref="Z190" location="A126009302J" display="A126009302J" xr:uid="{8A95B028-BCD5-42C5-85B8-A3B9BC3AA720}"/>
    <hyperlink ref="Z212" location="A126071510K" display="A126071510K" xr:uid="{5AEFFC3F-DC48-49A8-A538-DA7FEF827169}"/>
    <hyperlink ref="Z234" location="A126040406J" display="A126040406J" xr:uid="{F7992993-1CEC-4034-9E7C-A63CF46B0F4D}"/>
    <hyperlink ref="X190" location="A126008654V" display="A126008654V" xr:uid="{B7650B04-ABAC-4BB9-9BBD-448C82B200CE}"/>
    <hyperlink ref="X212" location="A126070862W" display="A126070862W" xr:uid="{DCBA6C52-B968-4721-B36A-BA77C8D2F822}"/>
    <hyperlink ref="X234" location="A126039758R" display="A126039758R" xr:uid="{6342B4E6-90F8-4A75-8728-4FD387DD1D8D}"/>
    <hyperlink ref="Y190" location="A126007358J" display="A126007358J" xr:uid="{70E9744D-0799-48F2-9D9D-400E2DF82AFB}"/>
    <hyperlink ref="Y212" location="A126069566F" display="A126069566F" xr:uid="{8E46B9FC-4217-4F40-8F0C-F46992FC7FF0}"/>
    <hyperlink ref="Y234" location="A126038462K" display="A126038462K" xr:uid="{DA54B080-8386-4C77-B759-8456DA74815E}"/>
    <hyperlink ref="AA191" location="A126006658T" display="A126006658T" xr:uid="{A1BFE1A0-B00B-4505-B23E-1755B80C6716}"/>
    <hyperlink ref="AA213" location="A126068866R" display="A126068866R" xr:uid="{562B2DF6-9AC7-44E5-B929-D536F9C3FBEC}"/>
    <hyperlink ref="AA235" location="A126037762V" display="A126037762V" xr:uid="{70224C98-2210-431B-BFBE-0F2F6A39015F}"/>
    <hyperlink ref="W191" location="A126011194A" display="A126011194A" xr:uid="{2D204FE4-2362-45E0-A3A7-14C560338185}"/>
    <hyperlink ref="W213" location="A126073402L" display="A126073402L" xr:uid="{0E3CB0C2-6CEF-4C61-ADAA-F4AC7AE02732}"/>
    <hyperlink ref="W235" location="A126042298W" display="A126042298W" xr:uid="{5099BEAD-1E1B-4AE3-AA62-7169AA85E8EC}"/>
    <hyperlink ref="T191" location="A126009898J" display="A126009898J" xr:uid="{F791E369-062F-468A-BAF7-944648A8C9D1}"/>
    <hyperlink ref="T213" location="A126072106A" display="A126072106A" xr:uid="{451510D4-A1A7-417B-8377-4F297F853EBD}"/>
    <hyperlink ref="T235" location="A126041002F" display="A126041002F" xr:uid="{B04BD474-3CF9-4328-83D7-CF7498EE7920}"/>
    <hyperlink ref="U191" location="A126007954C" display="A126007954C" xr:uid="{AFDA1B17-9996-4BB8-A848-A4A00FBC094C}"/>
    <hyperlink ref="U213" location="A126070162J" display="A126070162J" xr:uid="{EB668C29-3DD0-4F51-AAA0-AD3BE63FD9F0}"/>
    <hyperlink ref="U235" location="A126039058A" display="A126039058A" xr:uid="{208D21A4-4143-4533-B24E-9A1786DBBD51}"/>
    <hyperlink ref="V191" location="A126010546A" display="A126010546A" xr:uid="{6A72E733-79BF-40AF-B413-C9BD026EDF99}"/>
    <hyperlink ref="V213" location="A126072754X" display="A126072754X" xr:uid="{718E4EFF-3A68-424A-90AB-5F5B0F7F7994}"/>
    <hyperlink ref="V235" location="A126041650C" display="A126041650C" xr:uid="{65A9BF45-FE41-49A8-92E3-820340ECEC28}"/>
    <hyperlink ref="Z191" location="A126009250T" display="A126009250T" xr:uid="{11DC20E0-E23D-4E6F-BE76-717706B33A8B}"/>
    <hyperlink ref="Z213" location="A126071458L" display="A126071458L" xr:uid="{07AEA8B9-9BBF-4B5B-BCF6-481F77F168B6}"/>
    <hyperlink ref="Z235" location="A126040354T" display="A126040354T" xr:uid="{9E3EA107-F59B-41E3-BE8E-936229952474}"/>
    <hyperlink ref="X191" location="A126008602T" display="A126008602T" xr:uid="{BE4E2632-3A09-451C-86E9-917225E36492}"/>
    <hyperlink ref="X213" location="A126070810V" display="A126070810V" xr:uid="{E77F040C-CDAC-410F-8177-9CB4E18CA4BD}"/>
    <hyperlink ref="X235" location="A126039706L" display="A126039706L" xr:uid="{D1959B5A-B859-4CD9-856A-AE890EE38BE9}"/>
    <hyperlink ref="Y191" location="A126007306F" display="A126007306F" xr:uid="{50FFC5AC-38C8-460F-9C26-ACCABAC29AF7}"/>
    <hyperlink ref="Y213" location="A126069514C" display="A126069514C" xr:uid="{FA86F518-9B48-4491-93D9-2F5391168B8E}"/>
    <hyperlink ref="Y235" location="A126038410J" display="A126038410J" xr:uid="{B5376539-CF08-4AE2-9396-39F87223C646}"/>
    <hyperlink ref="AA192" location="A126006642X" display="A126006642X" xr:uid="{08C15281-05CF-4BBC-8CE0-F5081023D085}"/>
    <hyperlink ref="AA214" location="A126068850W" display="A126068850W" xr:uid="{8F0AD213-AE90-451B-ACC6-85C584825B80}"/>
    <hyperlink ref="AA236" location="A126037746V" display="A126037746V" xr:uid="{EBEA20CA-A2E7-451A-87C4-0F304A6773D1}"/>
    <hyperlink ref="W192" location="A126011178A" display="A126011178A" xr:uid="{F340C20F-930A-4573-8E61-D9624DB47BC7}"/>
    <hyperlink ref="W214" location="A126073386X" display="A126073386X" xr:uid="{0063C756-654D-4A1C-B83C-E66D71EA6F33}"/>
    <hyperlink ref="W236" location="A126042282C" display="A126042282C" xr:uid="{42529862-F2C5-4D6D-AA83-FF40A8EEC5F6}"/>
    <hyperlink ref="T192" location="A126009882R" display="A126009882R" xr:uid="{192965D9-63E3-4D8D-A883-9B19B1368238}"/>
    <hyperlink ref="T214" location="A126072090V" display="A126072090V" xr:uid="{A6008DCD-4727-4B1F-BC51-E0A78EF6617A}"/>
    <hyperlink ref="T236" location="A126040986R" display="A126040986R" xr:uid="{377F23FB-2691-4B50-A764-8EE5BB9C85DE}"/>
    <hyperlink ref="U192" location="A126007938C" display="A126007938C" xr:uid="{936D4279-B104-4FD9-8663-43E3A75A515E}"/>
    <hyperlink ref="U214" location="A126070146J" display="A126070146J" xr:uid="{073F6576-4B30-4D91-B44B-5E16B0C6C1C9}"/>
    <hyperlink ref="U236" location="A126039042J" display="A126039042J" xr:uid="{0C35417E-2B99-4F1D-9111-2A529669B0A7}"/>
    <hyperlink ref="V192" location="A126010530J" display="A126010530J" xr:uid="{2D6F31B3-1B03-417B-AEAD-8B412284D239}"/>
    <hyperlink ref="V214" location="A126072738X" display="A126072738X" xr:uid="{14B7A521-9878-4757-ABB0-DB532CC86027}"/>
    <hyperlink ref="V236" location="A126041634C" display="A126041634C" xr:uid="{F4B7C0D7-A33B-4E95-83C3-301FE7DCC7CE}"/>
    <hyperlink ref="Z192" location="A126009234T" display="A126009234T" xr:uid="{FED9E89A-3D7D-4776-A466-261694AF830E}"/>
    <hyperlink ref="Z214" location="A126071442V" display="A126071442V" xr:uid="{3FD4D622-8FB8-490F-AE4A-E0D83783BD7E}"/>
    <hyperlink ref="Z236" location="A126040338T" display="A126040338T" xr:uid="{92987288-582B-4752-8BB5-8C7577FFA3BF}"/>
    <hyperlink ref="X192" location="A126008586C" display="A126008586C" xr:uid="{77DD1B25-E78D-4A42-B319-C0B1FF3E5A6D}"/>
    <hyperlink ref="X214" location="A126070794F" display="A126070794F" xr:uid="{FB7D15EB-0B7F-4904-9A7E-B622650189CA}"/>
    <hyperlink ref="X236" location="A126039690F" display="A126039690F" xr:uid="{710A9675-C387-4BF6-B7A7-262F245C5C8A}"/>
    <hyperlink ref="Y192" location="A126007290X" display="A126007290X" xr:uid="{00EB0782-39E5-4404-8AE9-74B65C4290EE}"/>
    <hyperlink ref="Y214" location="A126069498R" display="A126069498R" xr:uid="{8CAFCB61-2C5C-4F5A-93A7-3DDE0D59AE52}"/>
    <hyperlink ref="Y236" location="A126038394V" display="A126038394V" xr:uid="{90950B05-5D81-494E-8CB3-D0A1346673A1}"/>
    <hyperlink ref="AA193" location="A126006646J" display="A126006646J" xr:uid="{3A2AD5CD-3A13-4862-A531-129B33BEDC08}"/>
    <hyperlink ref="AA215" location="A126068854F" display="A126068854F" xr:uid="{1C07A454-CA39-4002-9EB7-2002B24977F8}"/>
    <hyperlink ref="AA237" location="A126037750K" display="A126037750K" xr:uid="{C19807DA-1515-4E33-9E40-5094B2312DEF}"/>
    <hyperlink ref="W193" location="A126011182T" display="A126011182T" xr:uid="{421CB9DB-B788-4BFE-B4E8-3788D852F295}"/>
    <hyperlink ref="W215" location="A126073390R" display="A126073390R" xr:uid="{03FD89A6-7882-4DF0-865C-9BBA9CFA521B}"/>
    <hyperlink ref="W237" location="A126042286L" display="A126042286L" xr:uid="{370B1F31-67AA-4836-B25A-CC9BCEF08813}"/>
    <hyperlink ref="T193" location="A126009886X" display="A126009886X" xr:uid="{F94D5CEB-5A48-48B7-B712-664A5EA83A42}"/>
    <hyperlink ref="T215" location="A126072094C" display="A126072094C" xr:uid="{191DB0B1-0924-47DB-8554-C7D459BFC5CE}"/>
    <hyperlink ref="T237" location="A126040990F" display="A126040990F" xr:uid="{288D4C6C-C547-43C6-9A3E-E15E846904FE}"/>
    <hyperlink ref="U193" location="A126007942V" display="A126007942V" xr:uid="{55C1EC60-6C0A-4D25-BBB5-42E1DBC433B2}"/>
    <hyperlink ref="U215" location="A126070150X" display="A126070150X" xr:uid="{87734B79-8825-4FDB-A631-EC13E2178954}"/>
    <hyperlink ref="U237" location="A126039046T" display="A126039046T" xr:uid="{55CB4EB8-10FC-440E-9040-3E14A391BC73}"/>
    <hyperlink ref="V193" location="A126010534T" display="A126010534T" xr:uid="{0C5A7FB2-78DF-4812-94BB-A8D5154D3FA5}"/>
    <hyperlink ref="V215" location="A126072742R" display="A126072742R" xr:uid="{3FACB939-B111-4765-9500-78A8829CAB80}"/>
    <hyperlink ref="V237" location="A126041638L" display="A126041638L" xr:uid="{08D7B9C1-4350-47E5-B04E-6E8858C6B6ED}"/>
    <hyperlink ref="Z193" location="A126009238A" display="A126009238A" xr:uid="{53391F0F-24D1-43DD-9325-9BE1A58C1BDD}"/>
    <hyperlink ref="Z215" location="A126071446C" display="A126071446C" xr:uid="{6508C15F-CDE0-4E4B-9C30-398C937B38D3}"/>
    <hyperlink ref="Z237" location="A126040342J" display="A126040342J" xr:uid="{B1D0FC27-6E16-4F13-8229-668366B94319}"/>
    <hyperlink ref="X193" location="A126008590V" display="A126008590V" xr:uid="{E6BAD2DA-7F53-44BD-994C-A3BC36C20A6D}"/>
    <hyperlink ref="X215" location="A126070798R" display="A126070798R" xr:uid="{FCD4E815-A5A8-4068-9B2A-7C9A9EDC845F}"/>
    <hyperlink ref="X237" location="A126039694R" display="A126039694R" xr:uid="{66014D3F-0081-4F03-B3AD-FCAD0AE581D0}"/>
    <hyperlink ref="Y193" location="A126007294J" display="A126007294J" xr:uid="{8ABC102E-D213-4541-8E94-01451FDB0CF0}"/>
    <hyperlink ref="Y215" location="A126069502V" display="A126069502V" xr:uid="{3E6D8916-7459-448F-829B-3823DDB61D7E}"/>
    <hyperlink ref="Y237" location="A126038398C" display="A126038398C" xr:uid="{144C56BA-21FE-4A33-B93D-38F43958F21D}"/>
    <hyperlink ref="AA194" location="A126006674T" display="A126006674T" xr:uid="{D593D85F-8A98-4278-9190-243D153B5BDC}"/>
    <hyperlink ref="AA216" location="A126068882R" display="A126068882R" xr:uid="{0E8FC39E-754D-4A11-BA20-043556D63920}"/>
    <hyperlink ref="AA238" location="A126037778L" display="A126037778L" xr:uid="{6A9E77B5-2882-4347-A124-AA1988852650}"/>
    <hyperlink ref="W194" location="A126011210R" display="A126011210R" xr:uid="{48E33256-66AE-4F49-94A4-C363E2D200D1}"/>
    <hyperlink ref="W216" location="A126073418F" display="A126073418F" xr:uid="{9ADC0773-73EF-471F-9EEB-E4A6917E8E93}"/>
    <hyperlink ref="W238" location="A126042314K" display="A126042314K" xr:uid="{5E33F23F-A240-4970-B3EB-19582C8380FB}"/>
    <hyperlink ref="T194" location="A126009914W" display="A126009914W" xr:uid="{67E7D472-EE96-4E75-A837-BD0A0E6A84F8}"/>
    <hyperlink ref="T216" location="A126072122A" display="A126072122A" xr:uid="{3BF5EF2D-9944-4EA5-87F5-15FF78E330C7}"/>
    <hyperlink ref="T238" location="A126041018X" display="A126041018X" xr:uid="{A588BA7A-E3D0-4302-AE0B-23C9051284D2}"/>
    <hyperlink ref="U194" location="A126007970C" display="A126007970C" xr:uid="{AF9A000A-52E1-4303-8C44-7CAE7F0F34D9}"/>
    <hyperlink ref="U216" location="A126070178A" display="A126070178A" xr:uid="{A741808E-9228-4B4B-95C0-A610475100C3}"/>
    <hyperlink ref="U238" location="A126039074A" display="A126039074A" xr:uid="{7438A463-BD44-4776-BB61-77A50D49BC32}"/>
    <hyperlink ref="V194" location="A126010562A" display="A126010562A" xr:uid="{83E13C30-9BE2-43A9-8C21-5171062821D3}"/>
    <hyperlink ref="V216" location="A126072770X" display="A126072770X" xr:uid="{CB10F7DF-12CA-459A-8184-41EDA7339F30}"/>
    <hyperlink ref="V238" location="A126041666W" display="A126041666W" xr:uid="{ACC38FD7-6EFE-4393-A072-1CCDDDF4C5A1}"/>
    <hyperlink ref="Z194" location="A126009266K" display="A126009266K" xr:uid="{B821488F-BD12-441F-A888-CCAFB74B175D}"/>
    <hyperlink ref="Z216" location="A126071474L" display="A126071474L" xr:uid="{1373ACEE-9635-48E1-83E1-1B8E66D5DA29}"/>
    <hyperlink ref="Z238" location="A126040370T" display="A126040370T" xr:uid="{EA48D5A0-BC77-4150-B116-B4195B9D3C5D}"/>
    <hyperlink ref="X194" location="A126008618K" display="A126008618K" xr:uid="{3921D17D-F716-410B-A469-6D267FE54FFF}"/>
    <hyperlink ref="X216" location="A126070826L" display="A126070826L" xr:uid="{93589741-3B69-4F46-9118-8EF6A4A8180C}"/>
    <hyperlink ref="X238" location="A126039722L" display="A126039722L" xr:uid="{A756D4BF-C541-44F6-9496-F7F0BBCB210C}"/>
    <hyperlink ref="Y194" location="A126007322F" display="A126007322F" xr:uid="{3580318C-19B1-4A05-B8AF-67AB5670B9DC}"/>
    <hyperlink ref="Y216" location="A126069530C" display="A126069530C" xr:uid="{BF59A99A-1F6D-4113-AA98-DCE055FD405C}"/>
    <hyperlink ref="Y238" location="A126038426A" display="A126038426A" xr:uid="{2A4E91CC-6FF0-494C-AD2D-1A38F7E0AB9A}"/>
    <hyperlink ref="AA195" location="A126006650X" display="A126006650X" xr:uid="{0AAE6756-9018-4D22-8195-03152CB77537}"/>
    <hyperlink ref="AA217" location="A126068858R" display="A126068858R" xr:uid="{11E2F9A7-3975-445E-9E9C-F86823A17BF9}"/>
    <hyperlink ref="AA239" location="A126037754V" display="A126037754V" xr:uid="{ACD238C6-44CE-4A11-8D8E-04D6EFB43F37}"/>
    <hyperlink ref="W195" location="A126011186A" display="A126011186A" xr:uid="{66AEA0D1-AD31-4F21-9F0A-86F977A8951E}"/>
    <hyperlink ref="W217" location="A126073394X" display="A126073394X" xr:uid="{F5D0DD2E-B2FA-4019-86E5-635AE42CE8ED}"/>
    <hyperlink ref="W239" location="A126042290C" display="A126042290C" xr:uid="{16BF6B22-2B76-4FA7-8185-659B5C25646C}"/>
    <hyperlink ref="T195" location="A126009890R" display="A126009890R" xr:uid="{175BE059-E0B4-4FBE-A56E-7CDC7B4A4C0E}"/>
    <hyperlink ref="T217" location="A126072098L" display="A126072098L" xr:uid="{5741832E-C84B-472C-B802-0667A34522BC}"/>
    <hyperlink ref="T239" location="A126040994R" display="A126040994R" xr:uid="{0CC9A568-3517-453A-93F9-F1FAA5D27C4C}"/>
    <hyperlink ref="U195" location="A126007946C" display="A126007946C" xr:uid="{B4B71BF5-2DAE-4CB4-BC0A-91345104E361}"/>
    <hyperlink ref="U217" location="A126070154J" display="A126070154J" xr:uid="{D80A3EE0-330D-4F62-82E8-BD130574B35E}"/>
    <hyperlink ref="U239" location="A126039050J" display="A126039050J" xr:uid="{610AA842-8885-42B6-9A9D-A1006A98E4CA}"/>
    <hyperlink ref="V195" location="A126010538A" display="A126010538A" xr:uid="{28D9E4BB-0287-4151-B752-2DEBEF456F2F}"/>
    <hyperlink ref="V217" location="A126072746X" display="A126072746X" xr:uid="{6DAB7940-DA5C-4E61-9BC1-B86672B23562}"/>
    <hyperlink ref="V239" location="A126041642C" display="A126041642C" xr:uid="{A923362F-1D22-477C-AF0A-AA2972D4D35C}"/>
    <hyperlink ref="Z195" location="A126009242T" display="A126009242T" xr:uid="{16480706-E84E-498A-9A07-057A3DE44F8E}"/>
    <hyperlink ref="Z217" location="A126071450V" display="A126071450V" xr:uid="{64AE33B9-0CE8-41EF-9C9E-6C4368E72B36}"/>
    <hyperlink ref="Z239" location="A126040346T" display="A126040346T" xr:uid="{1F6644C1-8875-4632-B034-AEA104861D1F}"/>
    <hyperlink ref="X195" location="A126008594C" display="A126008594C" xr:uid="{DA67AED0-DC9D-4930-9644-1FB92BB386C4}"/>
    <hyperlink ref="X217" location="A126070802V" display="A126070802V" xr:uid="{44F8D909-F84B-430E-8DB6-BC047D93EE3F}"/>
    <hyperlink ref="X239" location="A126039698X" display="A126039698X" xr:uid="{3F34F9A5-A98D-4961-84A8-3ECBF0C1790F}"/>
    <hyperlink ref="Y195" location="A126007298T" display="A126007298T" xr:uid="{E6019FA9-2CBF-41A1-9A77-478BE7747D67}"/>
    <hyperlink ref="Y217" location="A126069506C" display="A126069506C" xr:uid="{C7D207B9-5AA9-4405-94CA-81975AD7F69B}"/>
    <hyperlink ref="Y239" location="A126038402J" display="A126038402J" xr:uid="{F8BBCC37-BCF6-47F2-9256-42107E3BBD8C}"/>
    <hyperlink ref="AA196" location="A126006678A" display="A126006678A" xr:uid="{7B99A863-2FF1-4A4B-BA5A-8AD4CB218CB6}"/>
    <hyperlink ref="AA218" location="A126068886X" display="A126068886X" xr:uid="{EC2DEAF1-98E3-46B1-8F97-79002149C5DD}"/>
    <hyperlink ref="AA240" location="A126037782C" display="A126037782C" xr:uid="{9381BD41-7A87-47AA-B9F3-FD61AE20F443}"/>
    <hyperlink ref="W196" location="A126011214X" display="A126011214X" xr:uid="{46A8A509-1A6E-4194-8770-85A7D1228049}"/>
    <hyperlink ref="W218" location="A126073422W" display="A126073422W" xr:uid="{8DB7AAD8-3C7F-47C7-8D7B-05D347D5BADA}"/>
    <hyperlink ref="W240" location="A126042318V" display="A126042318V" xr:uid="{15B735F2-DAF5-4C95-A99F-5DE098D2D585}"/>
    <hyperlink ref="T196" location="A126009918F" display="A126009918F" xr:uid="{248C023C-8779-4621-A917-68EA42E9F2D4}"/>
    <hyperlink ref="T218" location="A126072126K" display="A126072126K" xr:uid="{8F794A33-F627-4F09-9767-BC05ABF4B40D}"/>
    <hyperlink ref="T240" location="A126041022R" display="A126041022R" xr:uid="{57FDC4DB-3A88-4BF0-93EA-1CBA73AF5248}"/>
    <hyperlink ref="U196" location="A126007974L" display="A126007974L" xr:uid="{0EEF992D-C26F-44D6-B309-4838AC6A0EAB}"/>
    <hyperlink ref="U218" location="A126070182T" display="A126070182T" xr:uid="{2B17F1CF-85CA-4AF1-9ABD-1AEFC3449FFF}"/>
    <hyperlink ref="U240" location="A126039078K" display="A126039078K" xr:uid="{4047DD89-FBE0-495A-8E09-0B0D56A29D0F}"/>
    <hyperlink ref="V196" location="A126010566K" display="A126010566K" xr:uid="{FD24BB09-89C3-4A14-A63B-67771C12F3A7}"/>
    <hyperlink ref="V218" location="A126072774J" display="A126072774J" xr:uid="{72373BD1-F01A-40FC-8E15-31785B041B2E}"/>
    <hyperlink ref="V240" location="A126041670L" display="A126041670L" xr:uid="{C660B546-1DA8-41BA-BA24-F514E329FBD3}"/>
    <hyperlink ref="Z196" location="A126009270A" display="A126009270A" xr:uid="{6CF64AC6-49AA-4E01-840E-89E14059CD9D}"/>
    <hyperlink ref="Z218" location="A126071478W" display="A126071478W" xr:uid="{408E4300-34C2-42B5-A2A6-6A16EA70D6BD}"/>
    <hyperlink ref="Z240" location="A126040374A" display="A126040374A" xr:uid="{0F933AEE-A37C-41CF-9D18-A9F0441E3847}"/>
    <hyperlink ref="X196" location="A126008622A" display="A126008622A" xr:uid="{CBD7C6CD-1648-46A5-ACBC-7BA41F782519}"/>
    <hyperlink ref="X218" location="A126070830C" display="A126070830C" xr:uid="{70E4BAE4-E55B-43AB-AE49-85FA66EA6FD7}"/>
    <hyperlink ref="X240" location="A126039726W" display="A126039726W" xr:uid="{521CE72B-8259-4530-B09E-E02A6B95A234}"/>
    <hyperlink ref="Y196" location="A126007326R" display="A126007326R" xr:uid="{A4091414-0A49-46E8-BDCB-7E2D17D97D19}"/>
    <hyperlink ref="Y218" location="A126069534L" display="A126069534L" xr:uid="{1F073749-A8EB-4746-9D48-450F457BD8B3}"/>
    <hyperlink ref="Y240" location="A126038430T" display="A126038430T" xr:uid="{FCFC3514-EC9A-4BB8-B366-6A0169D8D6C5}"/>
    <hyperlink ref="AI197" location="A126022234L" display="A126022234L" xr:uid="{680EC6F0-643E-4663-B5DA-2494C702EF22}"/>
    <hyperlink ref="AI219" location="A126084442K" display="A126084442K" xr:uid="{AEEC5862-4B57-4CD8-AA31-728723AFAFB4}"/>
    <hyperlink ref="AI241" location="A126053338J" display="A126053338J" xr:uid="{949CAC4B-C4D6-43E9-8AB9-EC46DECC3174}"/>
    <hyperlink ref="AE197" location="A126026770R" display="A126026770R" xr:uid="{8F4CFE99-B862-412B-8F95-5E057727030E}"/>
    <hyperlink ref="AE219" location="A126088978F" display="A126088978F" xr:uid="{B33D9D67-A85A-48D2-8AD3-381B644AF2B9}"/>
    <hyperlink ref="AE241" location="A126057874K" display="A126057874K" xr:uid="{EEF2F531-2396-434C-97D3-DF7C3E81B6BB}"/>
    <hyperlink ref="AB197" location="A126025474C" display="A126025474C" xr:uid="{6B9E82D4-DE7C-4D36-8A04-023201DE931C}"/>
    <hyperlink ref="AB219" location="A126087682A" display="A126087682A" xr:uid="{81FFF4EE-BAC8-40CC-8609-E969D0936EDD}"/>
    <hyperlink ref="AB241" location="A126056578X" display="A126056578X" xr:uid="{0E5D6F78-B74E-4240-8683-44E42C290211}"/>
    <hyperlink ref="AC197" location="A126023530X" display="A126023530X" xr:uid="{5EA1FBB4-EC4F-4CB1-855F-6EE14D618DC4}"/>
    <hyperlink ref="AC219" location="A126085738R" display="A126085738R" xr:uid="{DF5E2DF7-E713-4EF1-AFF4-B78DD83E6400}"/>
    <hyperlink ref="AC241" location="A126054634V" display="A126054634V" xr:uid="{2FAD5931-B766-4865-B0D9-5375E0EB029D}"/>
    <hyperlink ref="AD197" location="A126026122T" display="A126026122T" xr:uid="{A1E2EDCA-B597-4677-9B0F-40487664ADAA}"/>
    <hyperlink ref="AD219" location="A126088330R" display="A126088330R" xr:uid="{136EF51C-7F0A-48D0-ADCB-A54843CD090A}"/>
    <hyperlink ref="AD241" location="A126057226L" display="A126057226L" xr:uid="{BC155EFE-D5E8-4FB5-91CC-D0A027D9DA78}"/>
    <hyperlink ref="AH197" location="A126024826C" display="A126024826C" xr:uid="{FB35BE4F-2C68-448C-B722-8910BA8F2957}"/>
    <hyperlink ref="AH219" location="A126087034C" display="A126087034C" xr:uid="{F10E15DB-F7EF-446F-A0B2-0B2A856D73C4}"/>
    <hyperlink ref="AH241" location="A126055930F" display="A126055930F" xr:uid="{C9941472-4D49-4452-96A5-B80222693C93}"/>
    <hyperlink ref="AF197" location="A126024178T" display="A126024178T" xr:uid="{FC98BD6D-8780-43FB-8C84-AE3315BBAA96}"/>
    <hyperlink ref="AF219" location="A126086386R" display="A126086386R" xr:uid="{9A15AF1F-A6DD-4472-917F-78A76A9F65A9}"/>
    <hyperlink ref="AF241" location="A126055282V" display="A126055282V" xr:uid="{313C6163-7A46-4BBA-9643-ADDE8E1D4B91}"/>
    <hyperlink ref="AG197" location="A126022882K" display="A126022882K" xr:uid="{2E4A664E-9793-4B96-81BB-B5899FD33188}"/>
    <hyperlink ref="AG219" location="A126085090K" display="A126085090K" xr:uid="{EA1200EB-D9CC-488C-BCBA-8B3E0B3A549A}"/>
    <hyperlink ref="AG241" location="A126053986F" display="A126053986F" xr:uid="{7B40F846-A25B-4733-AA7A-7A6CE116C110}"/>
    <hyperlink ref="AI178" location="A126022246W" display="A126022246W" xr:uid="{2E04C9AC-CCE2-4F58-908A-EC8CB9407923}"/>
    <hyperlink ref="AI200" location="A126084454V" display="A126084454V" xr:uid="{F9561BFF-0981-4CD2-B14F-37F6D9AA25D7}"/>
    <hyperlink ref="AI222" location="A126053350X" display="A126053350X" xr:uid="{4DE25ED7-B395-47B1-9C39-E119A5974541}"/>
    <hyperlink ref="AE178" location="A126026782X" display="A126026782X" xr:uid="{95FCA35D-8261-4B3D-A987-8212ACD8912A}"/>
    <hyperlink ref="AE200" location="A126088990W" display="A126088990W" xr:uid="{4924282D-ED22-4CA2-9717-0626E3F44553}"/>
    <hyperlink ref="AE222" location="A126057886V" display="A126057886V" xr:uid="{4B2CDF87-2A71-4648-AAE4-E65D5BC73EF5}"/>
    <hyperlink ref="AB178" location="A126025486L" display="A126025486L" xr:uid="{631E02E3-DE0C-4CE5-BF11-CECC3095FD6C}"/>
    <hyperlink ref="AB200" location="A126087694K" display="A126087694K" xr:uid="{C29987FD-59D1-4F1F-8155-DFFD38588682}"/>
    <hyperlink ref="AB222" location="A126056590R" display="A126056590R" xr:uid="{896BC686-0375-4465-84C2-C23944F07EB2}"/>
    <hyperlink ref="AC178" location="A126023542J" display="A126023542J" xr:uid="{F2C61498-82EB-440D-8F89-36127AA43A3E}"/>
    <hyperlink ref="AC200" location="A126085750F" display="A126085750F" xr:uid="{B48F331E-636B-4B3F-BC09-DED70D069FB1}"/>
    <hyperlink ref="AC222" location="A126054646C" display="A126054646C" xr:uid="{F6502D90-E9C6-4A1C-88BA-F60DC6CD0143}"/>
    <hyperlink ref="AD178" location="A126026134A" display="A126026134A" xr:uid="{0A55698C-E6B3-471A-B9B1-5CB730B73252}"/>
    <hyperlink ref="AD200" location="A126088342X" display="A126088342X" xr:uid="{158C265B-2898-4F1C-ACFC-2731448BBE88}"/>
    <hyperlink ref="AD222" location="A126057238W" display="A126057238W" xr:uid="{006569CB-CEFD-4C5E-8EB4-92938E017FC9}"/>
    <hyperlink ref="AH178" location="A126024838L" display="A126024838L" xr:uid="{88314460-5691-4168-9D18-C0F4DC6BED67}"/>
    <hyperlink ref="AH200" location="A126087046L" display="A126087046L" xr:uid="{01B97F3D-D2C0-43F0-8EEF-A15A0B640A16}"/>
    <hyperlink ref="AH222" location="A126055942R" display="A126055942R" xr:uid="{874C1046-AF13-443F-9D31-A87CAAC88D47}"/>
    <hyperlink ref="AF178" location="A126024190J" display="A126024190J" xr:uid="{43BEA907-7789-4CC6-8CCE-0120D28334E9}"/>
    <hyperlink ref="AF200" location="A126086398X" display="A126086398X" xr:uid="{24406404-A645-4E9B-96C4-6EAFD63B5329}"/>
    <hyperlink ref="AF222" location="A126055294C" display="A126055294C" xr:uid="{A36D68D2-735D-40AC-B6AD-CE303EA4BB2A}"/>
    <hyperlink ref="AG178" location="A126022894V" display="A126022894V" xr:uid="{4664F0AF-A956-4FF4-8201-59DC67098C03}"/>
    <hyperlink ref="AG200" location="A126085102J" display="A126085102J" xr:uid="{AEDBC10B-337C-45CB-AC1B-9761469C8206}"/>
    <hyperlink ref="AG222" location="A126053998R" display="A126053998R" xr:uid="{1289F41E-194B-487C-A8C8-1F6E62D736C4}"/>
    <hyperlink ref="AI179" location="A126022214C" display="A126022214C" xr:uid="{D13CEB46-C53A-432B-BDCB-6D9AC097EF3B}"/>
    <hyperlink ref="AI201" location="A126084422A" display="A126084422A" xr:uid="{9325B181-6A16-4982-8046-AD1FD156C548}"/>
    <hyperlink ref="AI223" location="A126053318X" display="A126053318X" xr:uid="{F5EE1516-B2DB-478B-95C0-B47A5D980BCA}"/>
    <hyperlink ref="AE179" location="A126026750F" display="A126026750F" xr:uid="{935CEB81-43C1-4B28-AF55-4612321DE38C}"/>
    <hyperlink ref="AE201" location="A126088958W" display="A126088958W" xr:uid="{76526DBE-498B-460E-B865-CF4148AE6B4A}"/>
    <hyperlink ref="AE223" location="A126057854A" display="A126057854A" xr:uid="{9184A6EB-2CA2-4865-9296-5F9E913DB90C}"/>
    <hyperlink ref="AB179" location="A126025454V" display="A126025454V" xr:uid="{7C915059-3FDE-4E0A-879E-3A83090A60D2}"/>
    <hyperlink ref="AB201" location="A126087662T" display="A126087662T" xr:uid="{546BE10A-81B0-449A-93A1-F7CE55AEB6DA}"/>
    <hyperlink ref="AB223" location="A126056558R" display="A126056558R" xr:uid="{4F614CBD-9D6F-4973-A4C8-A621E940A851}"/>
    <hyperlink ref="AC179" location="A126023510R" display="A126023510R" xr:uid="{94D029F0-4E7F-4DEA-815B-767106E0B538}"/>
    <hyperlink ref="AC201" location="A126085718F" display="A126085718F" xr:uid="{FAB7372D-E5D5-46AB-A5C1-D0D67A3A988C}"/>
    <hyperlink ref="AC223" location="A126054614K" display="A126054614K" xr:uid="{3C7EB214-E345-4E9C-9A00-2F52FAC2E2C2}"/>
    <hyperlink ref="AD179" location="A126026102J" display="A126026102J" xr:uid="{3443FF2E-AD75-4A3A-8FFB-C6B1112F5ADF}"/>
    <hyperlink ref="AD201" location="A126088310F" display="A126088310F" xr:uid="{A0A5250C-F301-4B3C-9803-82ECFA31607F}"/>
    <hyperlink ref="AD223" location="A126057206C" display="A126057206C" xr:uid="{7F7B837B-DB8A-4100-B5CC-619948E104AE}"/>
    <hyperlink ref="AH179" location="A126024806V" display="A126024806V" xr:uid="{472ED3B2-358F-4282-88AF-66E9B600E3D1}"/>
    <hyperlink ref="AH201" location="A126087014V" display="A126087014V" xr:uid="{5F771682-7255-4617-BEF8-2BBC3EC9957D}"/>
    <hyperlink ref="AH223" location="A126055910W" display="A126055910W" xr:uid="{CF661161-A9AA-4829-BEA1-335DCAF4F3BC}"/>
    <hyperlink ref="AF179" location="A126024158J" display="A126024158J" xr:uid="{FDB04F91-1930-41E6-8511-820D53F89EE2}"/>
    <hyperlink ref="AF201" location="A126086366F" display="A126086366F" xr:uid="{05F13688-A3D3-4A76-BAEC-C9D0F48A8FAA}"/>
    <hyperlink ref="AF223" location="A126055262K" display="A126055262K" xr:uid="{AFB4A002-3420-49BB-A534-C1B98251767E}"/>
    <hyperlink ref="AG179" location="A126022862A" display="A126022862A" xr:uid="{61EF3494-9ACB-48BF-B33C-76CF31A23705}"/>
    <hyperlink ref="AG201" location="A126085070A" display="A126085070A" xr:uid="{5F1A594D-B1F8-4B2F-AB9C-09914EBC6D30}"/>
    <hyperlink ref="AG223" location="A126053966W" display="A126053966W" xr:uid="{7A64F33E-E83A-4F44-9294-CFB097533622}"/>
    <hyperlink ref="AI180" location="A126022250L" display="A126022250L" xr:uid="{695A4E17-292E-4554-A4EE-598E466B3085}"/>
    <hyperlink ref="AI202" location="A126084458C" display="A126084458C" xr:uid="{3C06DB89-2C6F-4672-A658-77657829A3E8}"/>
    <hyperlink ref="AI224" location="A126053354J" display="A126053354J" xr:uid="{7316EAA1-910C-4706-9190-CBA350E05F8C}"/>
    <hyperlink ref="AE180" location="A126026786J" display="A126026786J" xr:uid="{31FDDA09-B60E-4E68-AFBE-47A0E7321A5B}"/>
    <hyperlink ref="AE202" location="A126088994F" display="A126088994F" xr:uid="{56077191-0EF6-47C0-95AE-EF93A174BC74}"/>
    <hyperlink ref="AE224" location="A126057890K" display="A126057890K" xr:uid="{75CEE09D-39A0-41F2-B8FF-B0FDA56B8038}"/>
    <hyperlink ref="AB180" location="A126025490C" display="A126025490C" xr:uid="{EE641298-9271-4DB5-AC53-1E7BCF1CC882}"/>
    <hyperlink ref="AB202" location="A126087698V" display="A126087698V" xr:uid="{7A5BC0C8-8750-4193-99EF-E3B85C6A0844}"/>
    <hyperlink ref="AB224" location="A126056594X" display="A126056594X" xr:uid="{06E2D7DE-C6BF-4367-BFB8-6237E1592565}"/>
    <hyperlink ref="AC180" location="A126023546T" display="A126023546T" xr:uid="{4A07D958-9352-443F-83C5-C7E6637970D8}"/>
    <hyperlink ref="AC202" location="A126085754R" display="A126085754R" xr:uid="{B8E04A5D-1724-4EB3-A36B-0D19625CD237}"/>
    <hyperlink ref="AC224" location="A126054650V" display="A126054650V" xr:uid="{B4D0E1F7-A643-4E36-921C-37BF2B59A78B}"/>
    <hyperlink ref="AD180" location="A126026138K" display="A126026138K" xr:uid="{681E58F5-63BA-46A7-AAD4-3A8429A10B86}"/>
    <hyperlink ref="AD202" location="A126088346J" display="A126088346J" xr:uid="{AA707A03-895F-4AC3-87C9-0D11F870B411}"/>
    <hyperlink ref="AD224" location="A126057242L" display="A126057242L" xr:uid="{1CAA4882-B62A-4A79-842D-F78F66EDEAC2}"/>
    <hyperlink ref="AH180" location="A126024842C" display="A126024842C" xr:uid="{FC073A1A-C653-4E8E-A6EA-ACA8389EE03C}"/>
    <hyperlink ref="AH202" location="A126087050C" display="A126087050C" xr:uid="{E35AA279-16B0-4CB7-A81E-B905908BB740}"/>
    <hyperlink ref="AH224" location="A126055946X" display="A126055946X" xr:uid="{53175BA7-7F1C-420E-8A37-4CA8F4CDD1A7}"/>
    <hyperlink ref="AF180" location="A126024194T" display="A126024194T" xr:uid="{7DBB87F2-AA9E-47C0-B4CF-E353500ABFD2}"/>
    <hyperlink ref="AF202" location="A126086402C" display="A126086402C" xr:uid="{803D37E7-FC9A-4DC0-A077-F1A36C1E36BB}"/>
    <hyperlink ref="AF224" location="A126055298L" display="A126055298L" xr:uid="{70B7A155-00B9-44C1-A4DB-10D4CFF23FB1}"/>
    <hyperlink ref="AG180" location="A126022898C" display="A126022898C" xr:uid="{5264EF39-BDB3-46C4-AC34-67A2BBFBB5D1}"/>
    <hyperlink ref="AG202" location="A126085106T" display="A126085106T" xr:uid="{8091F893-88A0-4D5F-AA6D-BB40BFE84BCB}"/>
    <hyperlink ref="AG224" location="A126054002W" display="A126054002W" xr:uid="{4B123340-AFE6-4CA4-B41F-28135B408751}"/>
    <hyperlink ref="AI182" location="A126022254W" display="A126022254W" xr:uid="{F8E518FF-C194-43D1-BE4D-CB5DF0A8C786}"/>
    <hyperlink ref="AI204" location="A126084462V" display="A126084462V" xr:uid="{EA1E67C5-6372-445F-B134-3461C0B7B396}"/>
    <hyperlink ref="AI226" location="A126053358T" display="A126053358T" xr:uid="{DD7A5D2C-21C5-4EBB-871F-69CFB9E91B58}"/>
    <hyperlink ref="AE182" location="A126026790X" display="A126026790X" xr:uid="{9EE251DE-F8B0-4845-9230-ED9C44596EF0}"/>
    <hyperlink ref="AE204" location="A126088998R" display="A126088998R" xr:uid="{AE6AF8A8-DE4E-4C79-BB6A-B22E31E1C64C}"/>
    <hyperlink ref="AE226" location="A126057894V" display="A126057894V" xr:uid="{50B4AEC8-5021-4BAD-BF45-38D9CA975235}"/>
    <hyperlink ref="AB182" location="A126025494L" display="A126025494L" xr:uid="{28BF7179-B089-44C3-BFCF-256D2700A030}"/>
    <hyperlink ref="AB204" location="A126087702X" display="A126087702X" xr:uid="{9F4725B0-775E-4273-89EE-C1C4E1AD6C57}"/>
    <hyperlink ref="AB226" location="A126056598J" display="A126056598J" xr:uid="{EB11E59F-6C26-4F64-ADBE-372571969199}"/>
    <hyperlink ref="AC182" location="A126023550J" display="A126023550J" xr:uid="{DCCA5282-E566-4A63-B6E7-1C2760E4976B}"/>
    <hyperlink ref="AC204" location="A126085758X" display="A126085758X" xr:uid="{898DEA14-422E-4313-96E7-5CF0A1FCDF66}"/>
    <hyperlink ref="AC226" location="A126054654C" display="A126054654C" xr:uid="{041C1E71-9165-4B39-A589-6FE20DC2B6E7}"/>
    <hyperlink ref="AD182" location="A126026142A" display="A126026142A" xr:uid="{B2920BDD-CF39-4035-9909-BB7EF953832F}"/>
    <hyperlink ref="AD204" location="A126088350X" display="A126088350X" xr:uid="{E563CE2A-C4AB-408C-8476-4C914EE82BD7}"/>
    <hyperlink ref="AD226" location="A126057246W" display="A126057246W" xr:uid="{349935D8-7DF9-4B6F-A083-F0F37E53C940}"/>
    <hyperlink ref="AH182" location="A126024846L" display="A126024846L" xr:uid="{C7C1ECA4-AFB6-4745-9EB7-312D2F2C4128}"/>
    <hyperlink ref="AH204" location="A126087054L" display="A126087054L" xr:uid="{1E3D3B7C-A975-405E-981D-6F55A18B9E74}"/>
    <hyperlink ref="AH226" location="A126055950R" display="A126055950R" xr:uid="{CA8F9259-699D-40F3-A153-5B936DF17F88}"/>
    <hyperlink ref="AF182" location="A126024198A" display="A126024198A" xr:uid="{9D056DDB-AF32-4616-8E1C-4AF9CD274801}"/>
    <hyperlink ref="AF204" location="A126086406L" display="A126086406L" xr:uid="{AE3AC794-1AF6-4BDD-9532-EDBB8B0FBC1C}"/>
    <hyperlink ref="AF226" location="A126055302T" display="A126055302T" xr:uid="{698395E5-A555-4797-B86A-2FC0336E2BA0}"/>
    <hyperlink ref="AG182" location="A126022902J" display="A126022902J" xr:uid="{6144AF7A-A8BC-4231-AC52-7A9FCC0E6A57}"/>
    <hyperlink ref="AG204" location="A126085110J" display="A126085110J" xr:uid="{E7F88C02-DC38-4208-BA6D-31A923115DB2}"/>
    <hyperlink ref="AG226" location="A126054006F" display="A126054006F" xr:uid="{D63633E4-792B-4B9F-80CC-5CE7E5B63F33}"/>
    <hyperlink ref="AI183" location="A126022218L" display="A126022218L" xr:uid="{E43700FC-487D-4AA1-9E38-92C11E264D67}"/>
    <hyperlink ref="AI205" location="A126084426K" display="A126084426K" xr:uid="{318A9FB5-499F-47D5-8BDC-E2DDA8ADC226}"/>
    <hyperlink ref="AI227" location="A126053322R" display="A126053322R" xr:uid="{A2CCE794-BAB3-415C-8DCF-44B93BD84CA9}"/>
    <hyperlink ref="AE183" location="A126026754R" display="A126026754R" xr:uid="{0B32BCF8-1B4D-4A63-8FE4-3D4E2CDD76BF}"/>
    <hyperlink ref="AE205" location="A126088962L" display="A126088962L" xr:uid="{CCFDD53F-9EF2-4A62-A143-483BD01F1142}"/>
    <hyperlink ref="AE227" location="A126057858K" display="A126057858K" xr:uid="{CF8A17AE-8414-4595-B8B3-BF4800F838E6}"/>
    <hyperlink ref="AB183" location="A126025458C" display="A126025458C" xr:uid="{CCE9FD6B-2F8B-42C5-8743-3D8376F77E7A}"/>
    <hyperlink ref="AB205" location="A126087666A" display="A126087666A" xr:uid="{04183901-7F50-484B-8966-C65437B3F91E}"/>
    <hyperlink ref="AB227" location="A126056562F" display="A126056562F" xr:uid="{3E6FD3D5-BFBA-40AE-B1D4-015A5606E524}"/>
    <hyperlink ref="AC183" location="A126023514X" display="A126023514X" xr:uid="{F691BA16-44E8-4A3C-A002-69967DA4B2EA}"/>
    <hyperlink ref="AC205" location="A126085722W" display="A126085722W" xr:uid="{CF3D0CED-E88E-454A-A302-E6735D5043BB}"/>
    <hyperlink ref="AC227" location="A126054618V" display="A126054618V" xr:uid="{6072FE51-88F9-422A-9B21-7CB8DE176B3E}"/>
    <hyperlink ref="AD183" location="A126026106T" display="A126026106T" xr:uid="{FEDDDB9F-612A-4563-A046-B323ACCA646C}"/>
    <hyperlink ref="AD205" location="A126088314R" display="A126088314R" xr:uid="{0F8D828A-DFC7-4E79-98C6-2559E88675D9}"/>
    <hyperlink ref="AD227" location="A126057210V" display="A126057210V" xr:uid="{4C84DF5C-F20E-4E83-AF3C-D580D87462F8}"/>
    <hyperlink ref="AH183" location="A126024810K" display="A126024810K" xr:uid="{B0FA03E6-E918-4E62-A159-5D7357B0971A}"/>
    <hyperlink ref="AH205" location="A126087018C" display="A126087018C" xr:uid="{341E127C-B6A5-4D8C-BF1E-14334899C134}"/>
    <hyperlink ref="AH227" location="A126055914F" display="A126055914F" xr:uid="{12D3F166-EFB6-4A0F-88FB-469C774FEB7D}"/>
    <hyperlink ref="AF183" location="A126024162X" display="A126024162X" xr:uid="{329907F8-ED8A-40AE-8FC8-CE87CEBBC91B}"/>
    <hyperlink ref="AF205" location="A126086370W" display="A126086370W" xr:uid="{24996309-B19A-4271-9995-F5AFCF31A34C}"/>
    <hyperlink ref="AF227" location="A126055266V" display="A126055266V" xr:uid="{F6B0E794-542D-45B3-8E46-87BD3F444E7D}"/>
    <hyperlink ref="AG183" location="A126022866K" display="A126022866K" xr:uid="{FDC89ADB-489C-4027-9E21-931DB57ACB9E}"/>
    <hyperlink ref="AG205" location="A126085074K" display="A126085074K" xr:uid="{ED7DE522-CE8B-4D97-A676-108C945D7A10}"/>
    <hyperlink ref="AG227" location="A126053970L" display="A126053970L" xr:uid="{9E9217AD-6CE8-483E-84EB-9563AF9020C1}"/>
    <hyperlink ref="AI184" location="A126022222C" display="A126022222C" xr:uid="{BB97ED72-F665-4D14-B640-57F92D06EBF2}"/>
    <hyperlink ref="AI206" location="A126084430A" display="A126084430A" xr:uid="{C5524ABD-10E4-4E44-9F5F-C05289587D70}"/>
    <hyperlink ref="AI228" location="A126053326X" display="A126053326X" xr:uid="{F434C23E-D650-4328-9629-A78750034E9C}"/>
    <hyperlink ref="AE184" location="A126026758X" display="A126026758X" xr:uid="{87EF4FE8-6DD6-4698-9EF9-3B9A0A55B1F1}"/>
    <hyperlink ref="AE206" location="A126088966W" display="A126088966W" xr:uid="{0F1DF46D-F692-4B99-9867-54D3CD9ED3E1}"/>
    <hyperlink ref="AE228" location="A126057862A" display="A126057862A" xr:uid="{E620431B-F28B-407E-B1E2-1E4F4058EC37}"/>
    <hyperlink ref="AB184" location="A126025462V" display="A126025462V" xr:uid="{FC84DAD9-9A98-4EFD-B313-701F4222BB4F}"/>
    <hyperlink ref="AB206" location="A126087670T" display="A126087670T" xr:uid="{8C46D31B-ABAB-452F-83A7-7848F498083A}"/>
    <hyperlink ref="AB228" location="A126056566R" display="A126056566R" xr:uid="{9604DDF9-2E46-41B9-8D80-A88AE70F7808}"/>
    <hyperlink ref="AC184" location="A126023518J" display="A126023518J" xr:uid="{50FC025E-7531-4547-BCE1-06A03722D5E7}"/>
    <hyperlink ref="AC206" location="A126085726F" display="A126085726F" xr:uid="{AC981B5E-7CBF-4780-937F-4C93DE537D7A}"/>
    <hyperlink ref="AC228" location="A126054622K" display="A126054622K" xr:uid="{214611F1-7D5B-433E-B8D9-EB85E61D21AB}"/>
    <hyperlink ref="AH184" location="A126024814V" display="A126024814V" xr:uid="{CB14289E-C8A7-4259-B50C-2FE84F007C91}"/>
    <hyperlink ref="AH206" location="A126087022V" display="A126087022V" xr:uid="{F8C5C9B9-657A-45D6-BDE7-FB001340484B}"/>
    <hyperlink ref="AH228" location="A126055918R" display="A126055918R" xr:uid="{9742F23C-0D5C-4B1A-BB4F-B460013247B5}"/>
    <hyperlink ref="AF184" location="A126024166J" display="A126024166J" xr:uid="{8C8638B1-77CC-4E1A-8955-2C6B8FF6B78B}"/>
    <hyperlink ref="AF206" location="A126086374F" display="A126086374F" xr:uid="{7F7F3307-3758-4260-8826-63BB774428B0}"/>
    <hyperlink ref="AF228" location="A126055270K" display="A126055270K" xr:uid="{8EE55189-0F03-425F-8703-B91EBA9A2B31}"/>
    <hyperlink ref="AI185" location="A126022238W" display="A126022238W" xr:uid="{9055162C-D19A-4A5D-BB87-7F12C6770012}"/>
    <hyperlink ref="AI207" location="A126084446V" display="A126084446V" xr:uid="{A1CC70EB-12FF-459A-A90C-E8422D9B3E7B}"/>
    <hyperlink ref="AI229" location="A126053342X" display="A126053342X" xr:uid="{F099904A-6912-42B9-9A67-F55E6A80F3B5}"/>
    <hyperlink ref="AE185" location="A126026774X" display="A126026774X" xr:uid="{025A5761-DB98-47DC-9667-6DAA82D3A533}"/>
    <hyperlink ref="AE207" location="A126088982W" display="A126088982W" xr:uid="{BC608F54-6ECA-40E3-AB7F-2B22B94171E4}"/>
    <hyperlink ref="AE229" location="A126057878V" display="A126057878V" xr:uid="{5966CF4A-F5D1-4A19-83BF-E3090D22FEE8}"/>
    <hyperlink ref="AB185" location="A126025478L" display="A126025478L" xr:uid="{46B2073C-610E-4212-B547-55B9BCBC7DAE}"/>
    <hyperlink ref="AB207" location="A126087686K" display="A126087686K" xr:uid="{353B441B-BE7E-41D1-9584-2B5B76E29A50}"/>
    <hyperlink ref="AB229" location="A126056582R" display="A126056582R" xr:uid="{53F357A9-E35D-45A0-9FE9-701A27CD65C1}"/>
    <hyperlink ref="AC185" location="A126023534J" display="A126023534J" xr:uid="{EC730ED7-C5B9-4A1E-9C77-1B694C5FBD4F}"/>
    <hyperlink ref="AC207" location="A126085742F" display="A126085742F" xr:uid="{FAC9B596-265A-47D0-B3B7-50BC21E34D14}"/>
    <hyperlink ref="AC229" location="A126054638C" display="A126054638C" xr:uid="{47296ED6-7A0B-4D88-9803-B8845A6F1389}"/>
    <hyperlink ref="AH185" location="A126024830V" display="A126024830V" xr:uid="{72A6DF47-BCC6-4207-A4C7-552649B630E5}"/>
    <hyperlink ref="AH207" location="A126087038L" display="A126087038L" xr:uid="{6025ED5A-8D74-48A0-96DF-A6A9FC9A748A}"/>
    <hyperlink ref="AH229" location="A126055934R" display="A126055934R" xr:uid="{3DD8DB55-8816-4A74-A505-704C532924D2}"/>
    <hyperlink ref="AF185" location="A126024182J" display="A126024182J" xr:uid="{D2D3DA3C-E8A9-4480-AA2B-8835FCD731A4}"/>
    <hyperlink ref="AF207" location="A126086390F" display="A126086390F" xr:uid="{F162E4B8-C0A4-43D9-A48C-8CB035CA767A}"/>
    <hyperlink ref="AF229" location="A126055286C" display="A126055286C" xr:uid="{CDB1819B-5705-47AB-9B25-FFA95E642F84}"/>
    <hyperlink ref="AI186" location="A126022206C" display="A126022206C" xr:uid="{B93280D7-9971-42D5-86E2-6EDDE88CBE62}"/>
    <hyperlink ref="AI208" location="A126084414A" display="A126084414A" xr:uid="{12BDC574-C525-444E-88E3-643514D6A92F}"/>
    <hyperlink ref="AI230" location="A126053310F" display="A126053310F" xr:uid="{028D945B-4E89-45EA-A2CB-E738E1777BAC}"/>
    <hyperlink ref="AE186" location="A126026742F" display="A126026742F" xr:uid="{6B5CD30C-BE22-4A4F-B0D1-DBEDFA0AA5C9}"/>
    <hyperlink ref="AE208" location="A126088950C" display="A126088950C" xr:uid="{BF9DADCA-990B-45E1-98A4-B66FE71F26ED}"/>
    <hyperlink ref="AE230" location="A126057846A" display="A126057846A" xr:uid="{2EE34390-3F6B-4E61-88B3-EC225638F447}"/>
    <hyperlink ref="AB186" location="A126025446V" display="A126025446V" xr:uid="{F31D2B36-D446-491F-8E7A-476C20530D87}"/>
    <hyperlink ref="AB208" location="A126087654T" display="A126087654T" xr:uid="{9CC5F7C8-74FA-4983-BAE6-A6F7415ED234}"/>
    <hyperlink ref="AB230" location="A126056550W" display="A126056550W" xr:uid="{30B07A5D-251F-49F1-B3A1-50F3B1FDC2C2}"/>
    <hyperlink ref="AC186" location="A126023502R" display="A126023502R" xr:uid="{48D4B6F2-F724-48DF-84FE-B92C1ADA7A13}"/>
    <hyperlink ref="AC208" location="A126085710L" display="A126085710L" xr:uid="{EA3C99E7-D3EC-453B-9404-600F292DBD5E}"/>
    <hyperlink ref="AC230" location="A126054606K" display="A126054606K" xr:uid="{C396BEFA-7691-4CF9-BD7A-8727EC2CC219}"/>
    <hyperlink ref="AD186" location="A126026094V" display="A126026094V" xr:uid="{CFC92894-C0F0-4881-8386-136AEE6EF71C}"/>
    <hyperlink ref="AD208" location="A126088302F" display="A126088302F" xr:uid="{6BF4CC52-7B15-4F79-AF23-94CED34CEF9D}"/>
    <hyperlink ref="AD230" location="A126057198R" display="A126057198R" xr:uid="{CBBDFC7E-FC86-4669-B3AD-5852739DC769}"/>
    <hyperlink ref="AH186" location="A126024798F" display="A126024798F" xr:uid="{C4CC0D04-AB4E-413B-A88A-6A29073DF6B2}"/>
    <hyperlink ref="AH208" location="A126087006V" display="A126087006V" xr:uid="{41875F02-B9A2-49F3-99AF-2CD3DEFCBEC0}"/>
    <hyperlink ref="AH230" location="A126055902W" display="A126055902W" xr:uid="{9AE2763E-6D88-45D5-A1D5-12D17920A47C}"/>
    <hyperlink ref="AF186" location="A126024150R" display="A126024150R" xr:uid="{6E012C3E-A785-454F-971B-6A9ABD5E0E98}"/>
    <hyperlink ref="AF208" location="A126086358F" display="A126086358F" xr:uid="{DB4D35CA-837A-4273-87C9-FF68D72403DE}"/>
    <hyperlink ref="AF230" location="A126055254K" display="A126055254K" xr:uid="{5A4E8806-C922-421F-81A2-5C330C72179F}"/>
    <hyperlink ref="AG186" location="A126022854A" display="A126022854A" xr:uid="{A0DDE851-3C38-4D37-B886-399C2262EB4E}"/>
    <hyperlink ref="AG208" location="A126085062A" display="A126085062A" xr:uid="{EB43035E-D33D-469A-8B0A-EF09C1B2A0CA}"/>
    <hyperlink ref="AG230" location="A126053958W" display="A126053958W" xr:uid="{4D25FE02-6F12-4F51-BFDC-4129DAD62F97}"/>
    <hyperlink ref="AI187" location="A126022258F" display="A126022258F" xr:uid="{51F85F48-D440-4CEA-9F37-5D9B7897AEC7}"/>
    <hyperlink ref="AI209" location="A126084466C" display="A126084466C" xr:uid="{AE0C99D4-D472-4863-9215-2E84D68AA174}"/>
    <hyperlink ref="AI231" location="A126053362J" display="A126053362J" xr:uid="{113A670A-F84D-47BA-BCFF-427C571A1D45}"/>
    <hyperlink ref="AE187" location="A126026794J" display="A126026794J" xr:uid="{8C7C1441-8140-4C35-9F64-F06643EAA10C}"/>
    <hyperlink ref="AE209" location="A126089002W" display="A126089002W" xr:uid="{BAA7919E-5B60-4653-B3B6-44A81C99A097}"/>
    <hyperlink ref="AE231" location="A126057898C" display="A126057898C" xr:uid="{BDE6DDE6-431E-438B-BC10-C93CBA280A7C}"/>
    <hyperlink ref="AB187" location="A126025498W" display="A126025498W" xr:uid="{7AC36F86-2B77-4B70-9759-71CA245FE701}"/>
    <hyperlink ref="AB209" location="A126087706J" display="A126087706J" xr:uid="{C0E34D76-CAB8-4A1C-AC2D-8E314BD68601}"/>
    <hyperlink ref="AB231" location="A126056602L" display="A126056602L" xr:uid="{26AA740B-7BD2-4906-B161-FF14D3F17A4E}"/>
    <hyperlink ref="AC187" location="A126023554T" display="A126023554T" xr:uid="{78A699AF-A255-4B96-9D2E-2848EE397603}"/>
    <hyperlink ref="AC209" location="A126085762R" display="A126085762R" xr:uid="{F7D07FA2-33AB-4033-928B-7871424C91E3}"/>
    <hyperlink ref="AC231" location="A126054658L" display="A126054658L" xr:uid="{45567394-83CF-41EC-9F83-459733119C05}"/>
    <hyperlink ref="AD187" location="A126026146K" display="A126026146K" xr:uid="{E60A03C9-66E2-45C7-9904-8B41CE4FFF05}"/>
    <hyperlink ref="AD209" location="A126088354J" display="A126088354J" xr:uid="{C8679574-3BC1-47B4-902A-31B03FC35122}"/>
    <hyperlink ref="AD231" location="A126057250L" display="A126057250L" xr:uid="{0476AF6D-9A97-4C7D-958D-96DC0C3B8CB8}"/>
    <hyperlink ref="AH187" location="A126024850C" display="A126024850C" xr:uid="{FE4C2E61-B894-4801-AFEE-719F9EDB2CE8}"/>
    <hyperlink ref="AH209" location="A126087058W" display="A126087058W" xr:uid="{1FA5939B-1943-4BC3-828B-8DD39CF1D326}"/>
    <hyperlink ref="AH231" location="A126055954X" display="A126055954X" xr:uid="{0F3698B6-CDB4-4989-BDF5-F5638F00EC58}"/>
    <hyperlink ref="AF187" location="A126024202F" display="A126024202F" xr:uid="{B956DD83-E642-4315-A205-AE1C55C22489}"/>
    <hyperlink ref="AF209" location="A126086410C" display="A126086410C" xr:uid="{8B3725BB-3693-4B50-914B-1A9DB6E7F5ED}"/>
    <hyperlink ref="AF231" location="A126055306A" display="A126055306A" xr:uid="{954889FF-54B3-49F6-8C72-21E1BA0B7278}"/>
    <hyperlink ref="AG187" location="A126022906T" display="A126022906T" xr:uid="{92C5EF99-87DB-4A63-84BE-A298DE8BCC8E}"/>
    <hyperlink ref="AG209" location="A126085114T" display="A126085114T" xr:uid="{45A830EA-5B0C-4DA9-A87F-F4726AAE2AB9}"/>
    <hyperlink ref="AG231" location="A126054010W" display="A126054010W" xr:uid="{E8D7EAFC-FFF4-4B9F-8EE6-10D57B0D7990}"/>
    <hyperlink ref="AI188" location="A126022242L" display="A126022242L" xr:uid="{47511F67-8722-4CF6-BE8E-A12B5E77236C}"/>
    <hyperlink ref="AI210" location="A126084450K" display="A126084450K" xr:uid="{B5BBE1A2-BAAC-4F59-A266-6DC54E02CD82}"/>
    <hyperlink ref="AI232" location="A126053346J" display="A126053346J" xr:uid="{43B5AECD-EC9E-429B-AC34-6705EE314414}"/>
    <hyperlink ref="AE188" location="A126026778J" display="A126026778J" xr:uid="{56336703-4287-48BE-8B5F-01121482968D}"/>
    <hyperlink ref="AE210" location="A126088986F" display="A126088986F" xr:uid="{1C86C04C-80D1-4D60-A692-71767BCE4C00}"/>
    <hyperlink ref="AE232" location="A126057882K" display="A126057882K" xr:uid="{9FD23F90-9826-4EF2-9672-39D3DF8DC5E6}"/>
    <hyperlink ref="AB188" location="A126025482C" display="A126025482C" xr:uid="{7265CA34-6FA9-40EA-9ECF-B212A0BD5852}"/>
    <hyperlink ref="AB210" location="A126087690A" display="A126087690A" xr:uid="{A89EF6EE-5124-4CCF-B79E-3C22F7FD9E96}"/>
    <hyperlink ref="AB232" location="A126056586X" display="A126056586X" xr:uid="{B3DFB9E7-C278-4BEA-B901-E53CCC6239F2}"/>
    <hyperlink ref="AC188" location="A126023538T" display="A126023538T" xr:uid="{AF8C5BD4-5853-41B1-997F-E3E0033C5085}"/>
    <hyperlink ref="AC210" location="A126085746R" display="A126085746R" xr:uid="{C42FC5AF-EA67-4C26-AE6C-7EFED8D3CB8A}"/>
    <hyperlink ref="AC232" location="A126054642V" display="A126054642V" xr:uid="{8EF8FF88-E324-4527-B0B0-B2A6F96075F6}"/>
    <hyperlink ref="AH188" location="A126024834C" display="A126024834C" xr:uid="{2F9DEE6B-528B-4654-BF71-0F33A45C1211}"/>
    <hyperlink ref="AH210" location="A126087042C" display="A126087042C" xr:uid="{63D0A2A9-C329-4054-BC80-728559208EAE}"/>
    <hyperlink ref="AH232" location="A126055938X" display="A126055938X" xr:uid="{EB76ABF0-B99D-4543-9FED-E22CAEBDA2B2}"/>
    <hyperlink ref="AF188" location="A126024186T" display="A126024186T" xr:uid="{0BB2487F-70F6-4130-B2E8-B514E6BEB8BA}"/>
    <hyperlink ref="AF210" location="A126086394R" display="A126086394R" xr:uid="{8099D792-1EDA-4EFE-8716-4C765D7A8A07}"/>
    <hyperlink ref="AF232" location="A126055290V" display="A126055290V" xr:uid="{9F8FDCCD-457D-4E16-BBDF-1F85D4F2619F}"/>
    <hyperlink ref="AI190" location="A126022262W" display="A126022262W" xr:uid="{334AE614-F930-40E4-8A6D-27DE15246171}"/>
    <hyperlink ref="AI212" location="A126084470V" display="A126084470V" xr:uid="{882F3C0B-50D4-46BE-9E67-0E4F6BB3400D}"/>
    <hyperlink ref="AI234" location="A126053366T" display="A126053366T" xr:uid="{1F9EF93A-FD40-44B3-ABA2-BEA7CB6ECE2D}"/>
    <hyperlink ref="AE190" location="A126026798T" display="A126026798T" xr:uid="{F259DEF6-7884-4EB9-893A-A018F7DAF5CA}"/>
    <hyperlink ref="AE212" location="A126089006F" display="A126089006F" xr:uid="{F2893546-CA10-466A-83F5-1557DED6417D}"/>
    <hyperlink ref="AE234" location="A126057902J" display="A126057902J" xr:uid="{548BD958-D73D-4733-8C04-022DED342F1B}"/>
    <hyperlink ref="AB190" location="A126025502A" display="A126025502A" xr:uid="{4E212FF6-D6B9-44DA-8AED-2C975FFC8505}"/>
    <hyperlink ref="AB212" location="A126087710X" display="A126087710X" xr:uid="{E6C02EFC-DD76-40CA-B2FF-D342BDD17EAE}"/>
    <hyperlink ref="AB234" location="A126056606W" display="A126056606W" xr:uid="{C93CEFDE-6F5C-4471-A251-703DC1798528}"/>
    <hyperlink ref="AC190" location="A126023558A" display="A126023558A" xr:uid="{2AE98852-E21D-4C11-9A76-A5839301EAE6}"/>
    <hyperlink ref="AC212" location="A126085766X" display="A126085766X" xr:uid="{80E03190-980B-4A4A-A8D8-A56703DEB3A9}"/>
    <hyperlink ref="AC234" location="A126054662C" display="A126054662C" xr:uid="{89F215B6-C03F-46D2-A792-472913DA0C75}"/>
    <hyperlink ref="AD190" location="A126026150A" display="A126026150A" xr:uid="{48F5102B-3D87-40DF-8752-408E2D857966}"/>
    <hyperlink ref="AD212" location="A126088358T" display="A126088358T" xr:uid="{88F7A650-8727-42B6-8137-C1D51E3722E8}"/>
    <hyperlink ref="AD234" location="A126057254W" display="A126057254W" xr:uid="{6545457F-1A67-4EAC-83F9-EF2D01F779E7}"/>
    <hyperlink ref="AH190" location="A126024854L" display="A126024854L" xr:uid="{1A06E0B6-2DAC-43CB-8D0A-F852FA1861DE}"/>
    <hyperlink ref="AH212" location="A126087062L" display="A126087062L" xr:uid="{E5692710-2E60-42EA-B54E-E9C8C39DD4F4}"/>
    <hyperlink ref="AH234" location="A126055958J" display="A126055958J" xr:uid="{A529FFD4-CFB7-40BF-9E30-B8FBBAC6CB68}"/>
    <hyperlink ref="AF190" location="A126024206R" display="A126024206R" xr:uid="{15BEB324-9D4F-4835-9EAE-7CBB33DD7BFC}"/>
    <hyperlink ref="AF212" location="A126086414L" display="A126086414L" xr:uid="{601C5A37-02D2-434A-A500-089DCB617420}"/>
    <hyperlink ref="AF234" location="A126055310T" display="A126055310T" xr:uid="{CE8907A3-72A6-481B-A966-E606CA42C85C}"/>
    <hyperlink ref="AG190" location="A126022910J" display="A126022910J" xr:uid="{27AF9EB6-94B9-4E7D-8579-16005229D6A9}"/>
    <hyperlink ref="AG212" location="A126085118A" display="A126085118A" xr:uid="{AA4771AD-4FC7-465C-A8CB-19471723C7D7}"/>
    <hyperlink ref="AG234" location="A126054014F" display="A126054014F" xr:uid="{8A4539BD-B2EB-4F31-BCA7-00A2ADA7524F}"/>
    <hyperlink ref="AI191" location="A126022210V" display="A126022210V" xr:uid="{BBCDD3C1-798F-44A7-9141-D7C92DD66C33}"/>
    <hyperlink ref="AI213" location="A126084418K" display="A126084418K" xr:uid="{56F00235-5591-4AAD-B0ED-57D7D49A89D8}"/>
    <hyperlink ref="AI235" location="A126053314R" display="A126053314R" xr:uid="{5B1F48CA-6565-469C-9C4D-6262A6C084EB}"/>
    <hyperlink ref="AE191" location="A126026746R" display="A126026746R" xr:uid="{C56D8FCC-3C82-4D58-AF86-B59758A4AE49}"/>
    <hyperlink ref="AE213" location="A126088954L" display="A126088954L" xr:uid="{A38A1301-F446-4C26-87E1-69113765DC59}"/>
    <hyperlink ref="AE235" location="A126057850T" display="A126057850T" xr:uid="{D88B44D1-80CC-4353-A3F2-A76061B3C6DC}"/>
    <hyperlink ref="AB191" location="A126025450K" display="A126025450K" xr:uid="{DD1FACBA-0240-44EC-AE7A-85D399129BCE}"/>
    <hyperlink ref="AB213" location="A126087658A" display="A126087658A" xr:uid="{6158122B-1C0C-4C83-B9E0-14936133366F}"/>
    <hyperlink ref="AB235" location="A126056554F" display="A126056554F" xr:uid="{EE3C912B-8DD8-4102-A9CB-C79FC7322E1D}"/>
    <hyperlink ref="AC191" location="A126023506X" display="A126023506X" xr:uid="{1BCABEDF-3747-46AE-A79D-6608FAB9FB9F}"/>
    <hyperlink ref="AC213" location="A126085714W" display="A126085714W" xr:uid="{6F8E3B1D-4F57-4E5E-BD93-08ED32C08892}"/>
    <hyperlink ref="AC235" location="A126054610A" display="A126054610A" xr:uid="{A55119C1-FC48-42FA-AC41-88C1689F7589}"/>
    <hyperlink ref="AD191" location="A126026098C" display="A126026098C" xr:uid="{C277997A-579B-48EC-8654-C1F13EDD4912}"/>
    <hyperlink ref="AD213" location="A126088306R" display="A126088306R" xr:uid="{80D8861A-AF18-4886-91BD-51E336AFF482}"/>
    <hyperlink ref="AD235" location="A126057202V" display="A126057202V" xr:uid="{BC1F0AA9-0817-4699-A958-211E4D043ED3}"/>
    <hyperlink ref="AH191" location="A126024802K" display="A126024802K" xr:uid="{1B94FB2F-E555-4395-8635-877795215C32}"/>
    <hyperlink ref="AH213" location="A126087010K" display="A126087010K" xr:uid="{0BED7FC5-17D9-4E30-B4E7-BF967A371C0E}"/>
    <hyperlink ref="AH235" location="A126055906F" display="A126055906F" xr:uid="{F3BE251F-B1A4-482A-8458-93AB9514C5F4}"/>
    <hyperlink ref="AF191" location="A126024154X" display="A126024154X" xr:uid="{2DF609CF-5283-4EE6-AA16-9DB4767FAA08}"/>
    <hyperlink ref="AF213" location="A126086362W" display="A126086362W" xr:uid="{4E10D56C-BABE-49A1-A91D-3438F0095028}"/>
    <hyperlink ref="AF235" location="A126055258V" display="A126055258V" xr:uid="{EA3A82A0-8B1D-4117-8883-AB8576715C26}"/>
    <hyperlink ref="AG191" location="A126022858K" display="A126022858K" xr:uid="{4002609B-09C2-4D86-9A74-E7ACE02CC400}"/>
    <hyperlink ref="AG213" location="A126085066K" display="A126085066K" xr:uid="{7CD06DF2-902B-4D18-B99C-27CC72C81283}"/>
    <hyperlink ref="AG235" location="A126053962L" display="A126053962L" xr:uid="{8FDBD214-FDDF-457C-B49B-839A019EDE0B}"/>
    <hyperlink ref="AI192" location="A126022194F" display="A126022194F" xr:uid="{237D36B0-80AB-400B-93C4-E723222E0D1B}"/>
    <hyperlink ref="AI214" location="A126084402T" display="A126084402T" xr:uid="{5C233178-0E31-4818-9ED1-D94D01418F94}"/>
    <hyperlink ref="AI236" location="A126053298A" display="A126053298A" xr:uid="{0FCA7122-004D-4408-9E41-A423FD000AA9}"/>
    <hyperlink ref="AE192" location="A126026730W" display="A126026730W" xr:uid="{9A81A2B3-49F0-4366-9138-C08ED25FAD85}"/>
    <hyperlink ref="AE214" location="A126088938L" display="A126088938L" xr:uid="{A9D693E6-1183-43D1-8F68-C2745C9EEE28}"/>
    <hyperlink ref="AE236" location="A126057834T" display="A126057834T" xr:uid="{3950B25F-8A26-4F54-9CD4-92F4D0D817A4}"/>
    <hyperlink ref="AB192" location="A126025434K" display="A126025434K" xr:uid="{0456D2AB-5F0C-4CF0-A154-5C0068593171}"/>
    <hyperlink ref="AB214" location="A126087642J" display="A126087642J" xr:uid="{A1E8E34E-62C1-4515-B3BD-794D87349FCE}"/>
    <hyperlink ref="AB236" location="A126056538F" display="A126056538F" xr:uid="{54E863EB-1691-46DC-A767-294868E1D20E}"/>
    <hyperlink ref="AC192" location="A126023490T" display="A126023490T" xr:uid="{B44537FC-DB1A-43A4-9540-38CF4ABA1C11}"/>
    <hyperlink ref="AC214" location="A126085698J" display="A126085698J" xr:uid="{F7833926-A475-4FE5-A874-4E1E6F50DC42}"/>
    <hyperlink ref="AC236" location="A126054594L" display="A126054594L" xr:uid="{34FB8F9E-13D6-4BDA-926C-3336F890FE06}"/>
    <hyperlink ref="AD192" location="A126026082K" display="A126026082K" xr:uid="{20BF7A41-D37F-4DCC-800D-ECD9FC7D76E7}"/>
    <hyperlink ref="AD214" location="A126088290J" display="A126088290J" xr:uid="{0CB4818A-5F68-40B0-B403-0CA2B549D5E4}"/>
    <hyperlink ref="AD236" location="A126057186F" display="A126057186F" xr:uid="{AAFE4367-959B-4ACD-A8F4-6CE165F82CB1}"/>
    <hyperlink ref="AH192" location="A126024786W" display="A126024786W" xr:uid="{1010DC00-EC6B-4D6F-BA0D-D851E2BB5F6E}"/>
    <hyperlink ref="AH214" location="A126086994V" display="A126086994V" xr:uid="{A509696F-0291-4C1B-9E93-09F6A4365544}"/>
    <hyperlink ref="AH236" location="A126055890X" display="A126055890X" xr:uid="{9D240C25-1B48-4DC6-AB0D-9B6FF990B5CC}"/>
    <hyperlink ref="AF192" location="A126024138X" display="A126024138X" xr:uid="{347F800C-C609-4BB4-BDAD-9C68823DFE3B}"/>
    <hyperlink ref="AF214" location="A126086346W" display="A126086346W" xr:uid="{F69462B3-3204-48F3-AE29-32898DBE38B6}"/>
    <hyperlink ref="AF236" location="A126055242A" display="A126055242A" xr:uid="{48063AA2-5C3D-48EA-82A2-ABE34DC9473D}"/>
    <hyperlink ref="AG192" location="A126022842T" display="A126022842T" xr:uid="{2F19EC8D-414B-4220-94AA-204C621A5993}"/>
    <hyperlink ref="AG214" location="A126085050T" display="A126085050T" xr:uid="{E4F6A303-BD77-490E-A686-905B33241F6C}"/>
    <hyperlink ref="AG236" location="A126053946L" display="A126053946L" xr:uid="{2F1133D2-E0F2-44FF-B486-7F67C92090F2}"/>
    <hyperlink ref="AI193" location="A126022198R" display="A126022198R" xr:uid="{0949E0C0-0BF9-4BAB-A259-94422BD8D67C}"/>
    <hyperlink ref="AI215" location="A126084406A" display="A126084406A" xr:uid="{F60D3939-243D-4095-A413-67A6BE001059}"/>
    <hyperlink ref="AI237" location="A126053302F" display="A126053302F" xr:uid="{689E04EF-AD62-41EC-A061-DE972FFC5C18}"/>
    <hyperlink ref="AE193" location="A126026734F" display="A126026734F" xr:uid="{C0AD2748-BFDA-4AA0-A090-4BEE845A8943}"/>
    <hyperlink ref="AE215" location="A126088942C" display="A126088942C" xr:uid="{08DE5B59-6542-4A04-9E38-114F9C429AD6}"/>
    <hyperlink ref="AE237" location="A126057838A" display="A126057838A" xr:uid="{3FD3FD13-BF92-43D3-845F-FF6831875BA9}"/>
    <hyperlink ref="AB193" location="A126025438V" display="A126025438V" xr:uid="{CAD959B5-B434-4C0E-902B-F9A73EB8E698}"/>
    <hyperlink ref="AB215" location="A126087646T" display="A126087646T" xr:uid="{9F73045E-321B-4EEB-9A4A-1552942E0447}"/>
    <hyperlink ref="AB237" location="A126056542W" display="A126056542W" xr:uid="{1CE1EE25-582C-46D0-8CCC-33224C94FA92}"/>
    <hyperlink ref="AC193" location="A126023494A" display="A126023494A" xr:uid="{32A12604-B4BC-4BE5-BFD0-531086723668}"/>
    <hyperlink ref="AC215" location="A126085702L" display="A126085702L" xr:uid="{A2642BE7-C481-4486-B676-A3EF95EC89C1}"/>
    <hyperlink ref="AC237" location="A126054598W" display="A126054598W" xr:uid="{775A7286-CD20-44C4-AAE8-B2ECB0104888}"/>
    <hyperlink ref="AD193" location="A126026086V" display="A126026086V" xr:uid="{6E98241F-5111-4B39-BA19-C8BE77DF58B2}"/>
    <hyperlink ref="AD215" location="A126088294T" display="A126088294T" xr:uid="{36FACD75-E6DA-47F2-9A41-2F82C12FA0C5}"/>
    <hyperlink ref="AD237" location="A126057190W" display="A126057190W" xr:uid="{78C8567E-48B5-48AE-8D50-D77CA53B704A}"/>
    <hyperlink ref="AH193" location="A126024790L" display="A126024790L" xr:uid="{EC610BAB-4609-411A-9B49-9736172F7DDE}"/>
    <hyperlink ref="AH215" location="A126086998C" display="A126086998C" xr:uid="{7CCEEFA2-3288-477E-87B6-ACDAA814A14A}"/>
    <hyperlink ref="AH237" location="A126055894J" display="A126055894J" xr:uid="{CDE26FE1-3130-4267-9AEA-F577A2E4884C}"/>
    <hyperlink ref="AF193" location="A126024142R" display="A126024142R" xr:uid="{22FA780A-E3D3-4252-BF40-CE2A24C93526}"/>
    <hyperlink ref="AF215" location="A126086350L" display="A126086350L" xr:uid="{1EC91A81-D6E9-4AD6-9C12-C48BF5F55819}"/>
    <hyperlink ref="AF237" location="A126055246K" display="A126055246K" xr:uid="{8D89C074-DE34-450B-9DCA-8A065B7A8A37}"/>
    <hyperlink ref="AG193" location="A126022846A" display="A126022846A" xr:uid="{ED48918E-FB17-4FD5-A0FD-11DE7D48160D}"/>
    <hyperlink ref="AG215" location="A126085054A" display="A126085054A" xr:uid="{E0F59C62-CD9A-400C-9D92-1FC5A9C99BC6}"/>
    <hyperlink ref="AG237" location="A126053950C" display="A126053950C" xr:uid="{6D74161F-CFE7-4D5E-B9D9-89F5FE80AA2A}"/>
    <hyperlink ref="AI194" location="A126022226L" display="A126022226L" xr:uid="{A6E6BBCE-65F5-4203-9F13-97CE07BF9980}"/>
    <hyperlink ref="AI216" location="A126084434K" display="A126084434K" xr:uid="{58B01B30-B8FA-49B9-8979-0583C7ABB227}"/>
    <hyperlink ref="AI238" location="A126053330R" display="A126053330R" xr:uid="{50908A83-4216-4F29-B7AD-DACE79696339}"/>
    <hyperlink ref="AE194" location="A126026762R" display="A126026762R" xr:uid="{C8F19F43-2832-4B94-9991-8BB551CEF25B}"/>
    <hyperlink ref="AE216" location="A126088970L" display="A126088970L" xr:uid="{0B1DDF0C-864C-4ABB-9F0E-B944E073E643}"/>
    <hyperlink ref="AE238" location="A126057866K" display="A126057866K" xr:uid="{0F40B5DA-E93B-4E65-96AC-06B2EC01A158}"/>
    <hyperlink ref="AB194" location="A126025466C" display="A126025466C" xr:uid="{DBA01570-ED2A-4CD4-81FD-FD38CAB13C50}"/>
    <hyperlink ref="AB216" location="A126087674A" display="A126087674A" xr:uid="{7BF953A5-311B-438B-B334-8F50BC888A5A}"/>
    <hyperlink ref="AB238" location="A126056570F" display="A126056570F" xr:uid="{EB6A76E4-5DCC-412A-9919-C14F3A89000A}"/>
    <hyperlink ref="AC194" location="A126023522X" display="A126023522X" xr:uid="{CF9540A7-60C5-491C-810D-E549E7556069}"/>
    <hyperlink ref="AC216" location="A126085730W" display="A126085730W" xr:uid="{918887AB-0ED1-4344-9F6C-44C8990017DF}"/>
    <hyperlink ref="AC238" location="A126054626V" display="A126054626V" xr:uid="{1EC17ABD-17C4-4E30-8DDC-E1C1F4992EA8}"/>
    <hyperlink ref="AD194" location="A126026114T" display="A126026114T" xr:uid="{FF03B47F-7F02-4943-8918-2CD56D39FC8B}"/>
    <hyperlink ref="AD216" location="A126088322R" display="A126088322R" xr:uid="{FBDF83ED-7A09-43AE-9AAF-695853A87E32}"/>
    <hyperlink ref="AD238" location="A126057218L" display="A126057218L" xr:uid="{17550E6E-4226-4A39-973E-992B25029226}"/>
    <hyperlink ref="AH194" location="A126024818C" display="A126024818C" xr:uid="{FAE279E3-E18A-4966-9AD5-AA49A7C3BE87}"/>
    <hyperlink ref="AH216" location="A126087026C" display="A126087026C" xr:uid="{E3BC6922-FD7B-40F8-8831-062E931BB180}"/>
    <hyperlink ref="AH238" location="A126055922F" display="A126055922F" xr:uid="{DA39DA44-6378-4337-A4FD-238956924E7B}"/>
    <hyperlink ref="AF194" location="A126024170X" display="A126024170X" xr:uid="{5536D9B5-BB40-42FD-ADDB-331183E95B4F}"/>
    <hyperlink ref="AF216" location="A126086378R" display="A126086378R" xr:uid="{6FD28C59-F052-4B19-AD77-646490A12EF8}"/>
    <hyperlink ref="AF238" location="A126055274V" display="A126055274V" xr:uid="{F94C5FE5-395C-40B6-B3EF-F4A154E00504}"/>
    <hyperlink ref="AG194" location="A126022874K" display="A126022874K" xr:uid="{E676F142-E08A-4D45-A27E-CF197CFFE7DB}"/>
    <hyperlink ref="AG216" location="A126085082K" display="A126085082K" xr:uid="{2D0F0CB9-554F-484A-BED6-61BBD1221E97}"/>
    <hyperlink ref="AG238" location="A126053978F" display="A126053978F" xr:uid="{1C015BAB-97CE-474E-BDA8-0C5AE5D3A66E}"/>
    <hyperlink ref="AI195" location="A126022202V" display="A126022202V" xr:uid="{A1A1DF21-6E51-4B33-9FCF-BCB396CBFB3D}"/>
    <hyperlink ref="AI217" location="A126084410T" display="A126084410T" xr:uid="{42509C91-B1D6-412F-90F1-7922934F6FB8}"/>
    <hyperlink ref="AI239" location="A126053306R" display="A126053306R" xr:uid="{C0C099E3-D465-462D-A4B0-FAEEC1EEB2CE}"/>
    <hyperlink ref="AE195" location="A126026738R" display="A126026738R" xr:uid="{E51B206D-26EA-4347-B133-08C97E78FB56}"/>
    <hyperlink ref="AE217" location="A126088946L" display="A126088946L" xr:uid="{B7AAD127-A63E-4AD3-B4E3-ED42A8891F65}"/>
    <hyperlink ref="AE239" location="A126057842T" display="A126057842T" xr:uid="{4F5B9BFB-AE45-4E6F-99EA-281792E04FBF}"/>
    <hyperlink ref="AB195" location="A126025442K" display="A126025442K" xr:uid="{5A1C9208-809D-4FDD-A2FE-202D55068AF6}"/>
    <hyperlink ref="AB217" location="A126087650J" display="A126087650J" xr:uid="{85A78F5F-6665-4DFB-9EB5-306304A6630D}"/>
    <hyperlink ref="AB239" location="A126056546F" display="A126056546F" xr:uid="{6D26EBA4-6DD0-4B21-8698-F18D31E30707}"/>
    <hyperlink ref="AC195" location="A126023498K" display="A126023498K" xr:uid="{3B0BDBC3-E756-44D3-8B0C-B3E174A57B15}"/>
    <hyperlink ref="AC217" location="A126085706W" display="A126085706W" xr:uid="{3A4C66D4-7BEE-45E7-BA53-D5387A484BEC}"/>
    <hyperlink ref="AC239" location="A126054602A" display="A126054602A" xr:uid="{91C3F8CB-FAC1-4995-BB0D-C653925C5DF9}"/>
    <hyperlink ref="AD195" location="A126026090K" display="A126026090K" xr:uid="{A82FC1B8-7451-41AF-B14E-690BFB67CCA1}"/>
    <hyperlink ref="AD217" location="A126088298A" display="A126088298A" xr:uid="{005EC328-D166-43CC-BEEC-4E9144177174}"/>
    <hyperlink ref="AD239" location="A126057194F" display="A126057194F" xr:uid="{4C2F8A15-AACF-497A-B4A8-90566703E178}"/>
    <hyperlink ref="AH195" location="A126024794W" display="A126024794W" xr:uid="{593631C8-28A9-409E-AE82-08F119E27C6C}"/>
    <hyperlink ref="AH217" location="A126087002K" display="A126087002K" xr:uid="{E20E8E19-4195-4129-9625-DABE3D7451EB}"/>
    <hyperlink ref="AH239" location="A126055898T" display="A126055898T" xr:uid="{CA97B327-0087-419F-B199-6652BAE11122}"/>
    <hyperlink ref="AF195" location="A126024146X" display="A126024146X" xr:uid="{7AE10369-1786-4481-86D4-2D70AE66FC06}"/>
    <hyperlink ref="AF217" location="A126086354W" display="A126086354W" xr:uid="{11AEEB15-332F-4135-A7F9-ACF4A40607EB}"/>
    <hyperlink ref="AF239" location="A126055250A" display="A126055250A" xr:uid="{BA499E8B-AAEC-4515-A7B8-6C66054EB4DA}"/>
    <hyperlink ref="AG195" location="A126022850T" display="A126022850T" xr:uid="{D728C4D1-5CAB-422C-A255-C465E358F26F}"/>
    <hyperlink ref="AG217" location="A126085058K" display="A126085058K" xr:uid="{53E25E03-5D61-4C22-9620-0F73390EAF04}"/>
    <hyperlink ref="AG239" location="A126053954L" display="A126053954L" xr:uid="{020DF2D8-2B8D-4631-80B2-6B54A0A67504}"/>
    <hyperlink ref="AI196" location="A126022230C" display="A126022230C" xr:uid="{E97458A7-DEF7-4D3F-BF21-349486505F4F}"/>
    <hyperlink ref="AI218" location="A126084438V" display="A126084438V" xr:uid="{57175133-9102-4B2C-ABB9-3936DC9BADE7}"/>
    <hyperlink ref="AI240" location="A126053334X" display="A126053334X" xr:uid="{7556A8B8-D102-4473-8011-AD36EFB01420}"/>
    <hyperlink ref="AE196" location="A126026766X" display="A126026766X" xr:uid="{326B2CBF-DACA-4C4A-B3FF-DD4141A61543}"/>
    <hyperlink ref="AE218" location="A126088974W" display="A126088974W" xr:uid="{08A8E1BE-010B-4208-A99B-0BC6981A9056}"/>
    <hyperlink ref="AE240" location="A126057870A" display="A126057870A" xr:uid="{6B98EAD0-D3BC-41A7-8753-DBEA62878CB2}"/>
    <hyperlink ref="AB196" location="A126025470V" display="A126025470V" xr:uid="{EB59C4DE-A6DB-4F0C-8796-5753192DBF84}"/>
    <hyperlink ref="AB218" location="A126087678K" display="A126087678K" xr:uid="{896AD2A2-F800-4D65-A2BC-08AE9A678CCD}"/>
    <hyperlink ref="AB240" location="A126056574R" display="A126056574R" xr:uid="{A8F8818E-16F2-4C42-AC3B-FAE875AC4A20}"/>
    <hyperlink ref="AC196" location="A126023526J" display="A126023526J" xr:uid="{34055110-FBCE-425E-83D9-94B58BAE10FA}"/>
    <hyperlink ref="AC218" location="A126085734F" display="A126085734F" xr:uid="{E038E064-4D7B-4D88-8C06-DE5AE263787B}"/>
    <hyperlink ref="AC240" location="A126054630K" display="A126054630K" xr:uid="{33C39D86-F2D5-435F-9C40-AC009CA81B08}"/>
    <hyperlink ref="AD196" location="A126026118A" display="A126026118A" xr:uid="{BC9959C3-999F-4B6F-8C33-4681A8F2B736}"/>
    <hyperlink ref="AD218" location="A126088326X" display="A126088326X" xr:uid="{4EFFFBAD-9E02-46E9-AB96-D48CA5761264}"/>
    <hyperlink ref="AD240" location="A126057222C" display="A126057222C" xr:uid="{12EC3B2F-91BB-4F58-A4CB-880BA86532C1}"/>
    <hyperlink ref="AH196" location="A126024822V" display="A126024822V" xr:uid="{4AA6B810-B3EB-42EF-9B00-B6801064FF38}"/>
    <hyperlink ref="AH218" location="A126087030V" display="A126087030V" xr:uid="{FA1B4CB4-F4C7-440B-948B-8FCFF687FD06}"/>
    <hyperlink ref="AH240" location="A126055926R" display="A126055926R" xr:uid="{DF08F4F4-6917-4DBF-8ADC-CFB084C1D20B}"/>
    <hyperlink ref="AF196" location="A126024174J" display="A126024174J" xr:uid="{37FAE104-BA9E-436D-90CB-70B386A83EE9}"/>
    <hyperlink ref="AF218" location="A126086382F" display="A126086382F" xr:uid="{C90E9AEA-0C7B-424F-B0D2-0E3371863C35}"/>
    <hyperlink ref="AF240" location="A126055278C" display="A126055278C" xr:uid="{567E59B3-CFC5-4B3C-9DAC-1275ED3828C5}"/>
    <hyperlink ref="AG196" location="A126022878V" display="A126022878V" xr:uid="{2D54EAFC-FCDB-4BA4-9887-93964209DAF4}"/>
    <hyperlink ref="AG218" location="A126085086V" display="A126085086V" xr:uid="{154FC45A-0B6D-419F-96B5-DBF95F6B72CD}"/>
    <hyperlink ref="AG240" location="A126053982W" display="A126053982W" xr:uid="{A3307EC3-12E8-47C6-BD55-B93A40FB45E4}"/>
    <hyperlink ref="AQ197" location="A126027418W" display="A126027418W" xr:uid="{C582FAB9-F8D9-4066-90F1-6EED751AF419}"/>
    <hyperlink ref="AQ219" location="A126089626V" display="A126089626V" xr:uid="{91A06A1B-BBD0-48EB-BC8C-C9FEEBCEFB34}"/>
    <hyperlink ref="AQ241" location="A126058522X" display="A126058522X" xr:uid="{7E565149-3D94-4118-8426-0075869D7633}"/>
    <hyperlink ref="AM197" location="A126031954C" display="A126031954C" xr:uid="{7F30C06C-68FF-46FD-B9FE-6D76E74D5B1B}"/>
    <hyperlink ref="AM219" location="A126094162C" display="A126094162C" xr:uid="{9CF40302-6A9F-429B-8A03-284155223B8F}"/>
    <hyperlink ref="AM241" location="A126063058A" display="A126063058A" xr:uid="{DEDA3E03-1247-4C26-8FE5-723F4970D8FB}"/>
    <hyperlink ref="AJ197" location="A126030658T" display="A126030658T" xr:uid="{B19BE244-0058-4A3F-95B4-6B87D1F5BF90}"/>
    <hyperlink ref="AJ219" location="A126092866R" display="A126092866R" xr:uid="{5B132745-2FE5-4509-BA7E-595B5D2E294B}"/>
    <hyperlink ref="AJ241" location="A126061762V" display="A126061762V" xr:uid="{D5ACDC1A-3D46-46FC-9BE2-0B93A8E9462E}"/>
    <hyperlink ref="AK197" location="A126028714J" display="A126028714J" xr:uid="{88B22ECA-A8C7-455C-94A3-776492384ABE}"/>
    <hyperlink ref="AK219" location="A126090922K" display="A126090922K" xr:uid="{EA3621FE-2B3C-4B0D-86B6-E9339BA78D8F}"/>
    <hyperlink ref="AK241" location="A126059818C" display="A126059818C" xr:uid="{998C7F24-ABEB-44F6-81D9-23E348A597C9}"/>
    <hyperlink ref="AL197" location="A126031306F" display="A126031306F" xr:uid="{3046AF87-E309-4D7F-B7DB-2221C3ED5500}"/>
    <hyperlink ref="AL219" location="A126093514C" display="A126093514C" xr:uid="{F77823AF-9D66-4410-A5B7-A5E733E17FF2}"/>
    <hyperlink ref="AL241" location="A126062410J" display="A126062410J" xr:uid="{79780468-02D9-4E56-AC01-A619F9DFC388}"/>
    <hyperlink ref="AP197" location="A126030010A" display="A126030010A" xr:uid="{985C1BEF-0E38-4A87-8B5A-F469A09B9927}"/>
    <hyperlink ref="AP219" location="A126092218T" display="A126092218T" xr:uid="{5A2CBC04-80AC-46AF-B2F1-60621FF21B47}"/>
    <hyperlink ref="AP241" location="A126061114W" display="A126061114W" xr:uid="{655C7DE8-61B4-4ABD-AE58-4C5E6FDB2E04}"/>
    <hyperlink ref="AN197" location="A126029362J" display="A126029362J" xr:uid="{7B3D353F-EFD8-455B-A84D-742543E319DF}"/>
    <hyperlink ref="AN219" location="A126091570K" display="A126091570K" xr:uid="{9E84A9CC-367E-4F09-9C55-CB7945AA388F}"/>
    <hyperlink ref="AN241" location="A126060466J" display="A126060466J" xr:uid="{87289163-0F25-426C-8E16-91DF349B894D}"/>
    <hyperlink ref="AO197" location="A126028066W" display="A126028066W" xr:uid="{FD11CAEE-7318-49A7-BA45-833320612DBE}"/>
    <hyperlink ref="AO219" location="A126090274X" display="A126090274X" xr:uid="{37A62F0E-DCC0-41A0-A74F-8350E00C2DA5}"/>
    <hyperlink ref="AO241" location="A126059170X" display="A126059170X" xr:uid="{C7E89EAB-4829-4DF0-97FF-3C11C163A7CB}"/>
    <hyperlink ref="AQ178" location="A126027430L" display="A126027430L" xr:uid="{0D762987-7639-46BE-952A-E2B431535225}"/>
    <hyperlink ref="AQ200" location="A126089638C" display="A126089638C" xr:uid="{A49A06F8-6059-4454-BF0B-00AB9544062A}"/>
    <hyperlink ref="AQ222" location="A126058534J" display="A126058534J" xr:uid="{A2EFE313-7560-46DC-A203-CD8953EDC83B}"/>
    <hyperlink ref="AM178" location="A126031966L" display="A126031966L" xr:uid="{575F7C7A-9D9A-4406-8701-000F04235FFE}"/>
    <hyperlink ref="AM200" location="A126094174L" display="A126094174L" xr:uid="{B19F8433-EC98-492C-95EB-F6E72376EEDE}"/>
    <hyperlink ref="AM222" location="A126063070T" display="A126063070T" xr:uid="{1E442A2E-5C54-4B64-AE9E-135C7D6B5B8B}"/>
    <hyperlink ref="AJ178" location="A126030670J" display="A126030670J" xr:uid="{1B0392C9-104A-4682-A569-DEBC669C5EEB}"/>
    <hyperlink ref="AJ200" location="A126092878X" display="A126092878X" xr:uid="{08678B28-1399-40C8-AAAB-95E32B5E3830}"/>
    <hyperlink ref="AJ222" location="A126061774C" display="A126061774C" xr:uid="{77432DC2-B197-42F1-A8EA-547C48954CFE}"/>
    <hyperlink ref="AK178" location="A126028726T" display="A126028726T" xr:uid="{E16E85B6-9913-482D-9BAA-B8078FFCFAAB}"/>
    <hyperlink ref="AK200" location="A126090934V" display="A126090934V" xr:uid="{7B7F1198-4212-4999-9A4F-A347E1618B05}"/>
    <hyperlink ref="AK222" location="A126059830V" display="A126059830V" xr:uid="{0DFA230E-D4C2-4890-BB3C-FC74AFBC74E7}"/>
    <hyperlink ref="AL178" location="A126031318R" display="A126031318R" xr:uid="{130B42F1-4471-427C-A002-D2077EEF560C}"/>
    <hyperlink ref="AL200" location="A126093526L" display="A126093526L" xr:uid="{64C7CD2B-7D59-4EEF-8536-FE1F0116D582}"/>
    <hyperlink ref="AL222" location="A126062422T" display="A126062422T" xr:uid="{C9759D9A-5840-4877-B317-F9F1DFDFCA5A}"/>
    <hyperlink ref="AP178" location="A126030022K" display="A126030022K" xr:uid="{87AA2C81-5A81-4634-A9D4-6DB933676A2C}"/>
    <hyperlink ref="AP200" location="A126092230J" display="A126092230J" xr:uid="{418066B5-4E0C-45EA-A605-3293EC5B9978}"/>
    <hyperlink ref="AP222" location="A126061126F" display="A126061126F" xr:uid="{C74E962C-4F39-4E8E-AE85-F3CB1B258279}"/>
    <hyperlink ref="AN178" location="A126029374T" display="A126029374T" xr:uid="{9B676A4C-6B4B-496D-AFC9-2DF790DC75CC}"/>
    <hyperlink ref="AN200" location="A126091582V" display="A126091582V" xr:uid="{82F4B716-CD1F-4644-B348-AFDA5112A7EC}"/>
    <hyperlink ref="AN222" location="A126060478T" display="A126060478T" xr:uid="{84F9EF12-03C6-428E-9F9D-A1D9E6469985}"/>
    <hyperlink ref="AO178" location="A126028078F" display="A126028078F" xr:uid="{4E3FF0F7-4449-4965-A39F-DF0EBB4F1B60}"/>
    <hyperlink ref="AO200" location="A126090286J" display="A126090286J" xr:uid="{FAEC3343-050C-4152-86BB-F53EDB6FA9BA}"/>
    <hyperlink ref="AO222" location="A126059182J" display="A126059182J" xr:uid="{3009B744-B612-4C18-9205-FBB53669C951}"/>
    <hyperlink ref="AQ179" location="A126027398X" display="A126027398X" xr:uid="{2059A89F-38C4-4E7A-B854-BA60CCD34F87}"/>
    <hyperlink ref="AQ201" location="A126089606K" display="A126089606K" xr:uid="{33F984BF-09B0-44A2-BE3F-58194F5F8A79}"/>
    <hyperlink ref="AQ223" location="A126058502R" display="A126058502R" xr:uid="{B321C14E-70CF-4B25-BA39-9C26CA557EA2}"/>
    <hyperlink ref="AM179" location="A126031934V" display="A126031934V" xr:uid="{BE95CDFD-18B4-4D28-A501-67A4D7AD86C2}"/>
    <hyperlink ref="AM201" location="A126094142V" display="A126094142V" xr:uid="{374B709C-ED74-47F2-A772-AC985CED3FA1}"/>
    <hyperlink ref="AM223" location="A126063038T" display="A126063038T" xr:uid="{3BA03D60-D7D4-4E59-8902-20AB9CF8CC21}"/>
    <hyperlink ref="AJ179" location="A126030638J" display="A126030638J" xr:uid="{8B7F37B2-0874-46EB-A574-8786A68D22A3}"/>
    <hyperlink ref="AJ201" location="A126092846F" display="A126092846F" xr:uid="{8DDCE412-178F-43AD-A571-5CC943D2CAFC}"/>
    <hyperlink ref="AJ223" location="A126061742K" display="A126061742K" xr:uid="{B3506954-053F-4467-92CE-D7BF99C9F2B2}"/>
    <hyperlink ref="AK179" location="A126028694K" display="A126028694K" xr:uid="{B5FAE783-7536-4C28-BC74-709E5B3F025C}"/>
    <hyperlink ref="AK201" location="A126090902A" display="A126090902A" xr:uid="{59E4DD9D-DDF9-446D-9E92-752D106D0315}"/>
    <hyperlink ref="AK223" location="A126059798F" display="A126059798F" xr:uid="{D6EBF913-FD36-4F3C-9204-5166649CBBBF}"/>
    <hyperlink ref="AL179" location="A126031286J" display="A126031286J" xr:uid="{A8D49620-5D34-4359-921D-0C0CF71074D2}"/>
    <hyperlink ref="AL201" location="A126093494F" display="A126093494F" xr:uid="{ADE697EF-767F-4362-9F28-9312DA16E609}"/>
    <hyperlink ref="AL223" location="A126062390K" display="A126062390K" xr:uid="{4CA5970D-DE84-4058-95AC-C83BDFD587D5}"/>
    <hyperlink ref="AP179" location="A126029990W" display="A126029990W" xr:uid="{AA9424E7-1AC1-4871-A72A-51E558E5DA48}"/>
    <hyperlink ref="AP201" location="A126092198V" display="A126092198V" xr:uid="{73DB4CEB-FC8B-42F2-8AF9-90FBD2DBB3E3}"/>
    <hyperlink ref="AP223" location="A126061094X" display="A126061094X" xr:uid="{6171F005-E926-4E5B-BAE1-30DFA848C9DA}"/>
    <hyperlink ref="AN179" location="A126029342X" display="A126029342X" xr:uid="{590CD36E-A663-4870-BABA-F7D1617F845B}"/>
    <hyperlink ref="AN201" location="A126091550A" display="A126091550A" xr:uid="{456E2C66-8E4B-4D28-AFBF-C2CDE6070B22}"/>
    <hyperlink ref="AN223" location="A126060446X" display="A126060446X" xr:uid="{FEE84438-1C36-4247-96F2-E0E50D34DB54}"/>
    <hyperlink ref="AO179" location="A126028046L" display="A126028046L" xr:uid="{6E4EE6D0-C311-4AA4-9666-47D63ADE9FF2}"/>
    <hyperlink ref="AO201" location="A126090254R" display="A126090254R" xr:uid="{943DC38F-6804-4D37-8E9B-948FE964FC00}"/>
    <hyperlink ref="AO223" location="A126059150R" display="A126059150R" xr:uid="{590A6162-A38A-4E34-AA67-1717E3126B91}"/>
    <hyperlink ref="AQ180" location="A126027434W" display="A126027434W" xr:uid="{896785EE-E342-4BF5-B899-722A5557B42D}"/>
    <hyperlink ref="AQ202" location="A126089642V" display="A126089642V" xr:uid="{30E82576-9910-4750-B5F6-CDED0D7576DE}"/>
    <hyperlink ref="AQ224" location="A126058538T" display="A126058538T" xr:uid="{EE43BD82-528A-492D-9949-CC4CBD567724}"/>
    <hyperlink ref="AM180" location="A126031970C" display="A126031970C" xr:uid="{76A51EA1-21FC-49D4-BD35-4B827EA8E809}"/>
    <hyperlink ref="AM202" location="A126094178W" display="A126094178W" xr:uid="{291D6FEA-8517-41BA-9F4D-6D526BCB66B9}"/>
    <hyperlink ref="AM224" location="A126063074A" display="A126063074A" xr:uid="{E376EC4F-3D31-4491-B658-C1B101396B46}"/>
    <hyperlink ref="AJ180" location="A126030674T" display="A126030674T" xr:uid="{797631CB-B7AF-4F74-B633-E7F338FAA716}"/>
    <hyperlink ref="AJ202" location="A126092882R" display="A126092882R" xr:uid="{A27F8849-0967-402D-B8FE-8A5ACD8DED71}"/>
    <hyperlink ref="AJ224" location="A126061778L" display="A126061778L" xr:uid="{398ABEA4-5808-41CE-882A-00DAB47AF8C6}"/>
    <hyperlink ref="AK180" location="A126028730J" display="A126028730J" xr:uid="{BF078AE2-8FD7-401E-8D73-AE6895D73425}"/>
    <hyperlink ref="AK202" location="A126090938C" display="A126090938C" xr:uid="{A80F4566-7FA9-4792-B566-F0FB87D046A8}"/>
    <hyperlink ref="AK224" location="A126059834C" display="A126059834C" xr:uid="{4537E705-ADDC-4DFB-9172-F349C91ECCBF}"/>
    <hyperlink ref="AL180" location="A126031322F" display="A126031322F" xr:uid="{C89EB3A6-389B-4EA2-A9A4-B56565CA9F18}"/>
    <hyperlink ref="AL202" location="A126093530C" display="A126093530C" xr:uid="{7A87F0BF-76B6-4D60-A805-C9CDC8CF2D6F}"/>
    <hyperlink ref="AL224" location="A126062426A" display="A126062426A" xr:uid="{BBC7B02A-C92A-4581-BB06-3309101F2E30}"/>
    <hyperlink ref="AP180" location="A126030026V" display="A126030026V" xr:uid="{006719A2-429F-4D63-82B2-72DE2806D718}"/>
    <hyperlink ref="AP202" location="A126092234T" display="A126092234T" xr:uid="{4B92FDDC-AFFB-47AB-938E-DFBBC4955EDE}"/>
    <hyperlink ref="AP224" location="A126061130W" display="A126061130W" xr:uid="{FF739AB1-75CF-46D8-ADB6-5151B2BF0AC5}"/>
    <hyperlink ref="AN180" location="A126029378A" display="A126029378A" xr:uid="{A9373D48-A4B4-4197-8C6D-265F48F35722}"/>
    <hyperlink ref="AN202" location="A126091586C" display="A126091586C" xr:uid="{50D79941-E5F0-4644-A5FF-22F792FD2444}"/>
    <hyperlink ref="AN224" location="A126060482J" display="A126060482J" xr:uid="{F4C35594-DC2E-47F2-9ECB-728C2C0BB8EB}"/>
    <hyperlink ref="AO180" location="A126028082W" display="A126028082W" xr:uid="{067E2E46-2093-4E3F-A500-D4F7EF654744}"/>
    <hyperlink ref="AO202" location="A126090290X" display="A126090290X" xr:uid="{5AA4BB14-74F6-4AC5-9717-B84C97B37440}"/>
    <hyperlink ref="AO224" location="A126059186T" display="A126059186T" xr:uid="{5213BCD9-65FC-461A-A9D1-EC4A734ED098}"/>
    <hyperlink ref="AQ182" location="A126027438F" display="A126027438F" xr:uid="{CA5AD011-1F52-4465-8B45-4652B97D72AE}"/>
    <hyperlink ref="AQ204" location="A126089646C" display="A126089646C" xr:uid="{AF24C861-15A6-4898-A374-00FC1E8FB28D}"/>
    <hyperlink ref="AQ226" location="A126058542J" display="A126058542J" xr:uid="{C8ED5FBD-D561-4DE9-8B92-B0283D164628}"/>
    <hyperlink ref="AM182" location="A126031974L" display="A126031974L" xr:uid="{E995EB04-8E14-4874-8664-8167288826F7}"/>
    <hyperlink ref="AM204" location="A126094182L" display="A126094182L" xr:uid="{127D0348-31F0-4960-96E2-ACA94BBA4CC5}"/>
    <hyperlink ref="AM226" location="A126063078K" display="A126063078K" xr:uid="{6858875D-A974-49E0-8A55-9EA74A243AE8}"/>
    <hyperlink ref="AJ182" location="A126030678A" display="A126030678A" xr:uid="{FB63372E-39BC-4051-9327-7FA5DB739180}"/>
    <hyperlink ref="AJ204" location="A126092886X" display="A126092886X" xr:uid="{94DF930A-63A6-4001-B1CE-795546389B13}"/>
    <hyperlink ref="AJ226" location="A126061782C" display="A126061782C" xr:uid="{52335CD6-3E11-4065-B534-4B37B684F84F}"/>
    <hyperlink ref="AK182" location="A126028734T" display="A126028734T" xr:uid="{B69DAB64-5983-4881-8B93-D489760AD7D3}"/>
    <hyperlink ref="AK204" location="A126090942V" display="A126090942V" xr:uid="{94586D1C-6A40-40B3-8C67-CC8586F6A90F}"/>
    <hyperlink ref="AK226" location="A126059838L" display="A126059838L" xr:uid="{56B1F093-6670-4C22-8841-C20F663FB2A7}"/>
    <hyperlink ref="AL182" location="A126031326R" display="A126031326R" xr:uid="{53CFDC16-017E-454C-8574-EF423E788479}"/>
    <hyperlink ref="AL204" location="A126093534L" display="A126093534L" xr:uid="{47CCB692-6901-4E1E-80A5-44E9A090F862}"/>
    <hyperlink ref="AL226" location="A126062430T" display="A126062430T" xr:uid="{559BE8C5-99B0-4630-A0C7-75B1974987D3}"/>
    <hyperlink ref="AP182" location="A126030030K" display="A126030030K" xr:uid="{38B13B20-AD3B-4EC9-AF41-853B2C50D9F0}"/>
    <hyperlink ref="AP204" location="A126092238A" display="A126092238A" xr:uid="{21D53CE0-5089-4C73-BDEA-457359AEE57F}"/>
    <hyperlink ref="AP226" location="A126061134F" display="A126061134F" xr:uid="{7BB5379C-5D1D-4BA4-AD76-74C909BE7CCC}"/>
    <hyperlink ref="AN182" location="A126029382T" display="A126029382T" xr:uid="{BD05FE85-4BA0-4B2A-85B8-310E155EE256}"/>
    <hyperlink ref="AN204" location="A126091590V" display="A126091590V" xr:uid="{0A8A9B31-635F-4257-A24B-BF3DD572BF3D}"/>
    <hyperlink ref="AN226" location="A126060486T" display="A126060486T" xr:uid="{8D16F648-7212-4371-B419-A931E11CCF34}"/>
    <hyperlink ref="AO182" location="A126028086F" display="A126028086F" xr:uid="{3BB596FD-8CD4-487C-BE61-077C2E7E8C52}"/>
    <hyperlink ref="AO204" location="A126090294J" display="A126090294J" xr:uid="{80CD2BD0-FB41-4DCB-813D-6A5CDBDA8DCD}"/>
    <hyperlink ref="AO226" location="A126059190J" display="A126059190J" xr:uid="{AA288F1D-B489-48DE-94A1-4291B3BF4F71}"/>
    <hyperlink ref="AQ183" location="A126027402C" display="A126027402C" xr:uid="{025F30FF-E94F-4339-ADB3-CB4713B15364}"/>
    <hyperlink ref="AQ205" location="A126089610A" display="A126089610A" xr:uid="{73911270-FDA3-4275-894E-6031F5F1D808}"/>
    <hyperlink ref="AQ227" location="A126058506X" display="A126058506X" xr:uid="{2994419C-45DB-4D5E-BA65-A225902666A6}"/>
    <hyperlink ref="AM183" location="A126031938C" display="A126031938C" xr:uid="{BF372DC1-6486-4BF7-9BEF-E9F8A797D938}"/>
    <hyperlink ref="AM205" location="A126094146C" display="A126094146C" xr:uid="{B616CF0F-566F-4440-BEC0-8ADB7A94B137}"/>
    <hyperlink ref="AM227" location="A126063042J" display="A126063042J" xr:uid="{F18D11CA-10AF-4A65-B0A9-E9275B7E3865}"/>
    <hyperlink ref="AJ183" location="A126030642X" display="A126030642X" xr:uid="{DDC7FC1D-7CD9-456E-8A68-F72F235FE969}"/>
    <hyperlink ref="AJ205" location="A126092850W" display="A126092850W" xr:uid="{7B91E619-2220-416B-93FD-3AE4D80D4D32}"/>
    <hyperlink ref="AJ227" location="A126061746V" display="A126061746V" xr:uid="{8664D7CD-51DE-44D5-A787-F187171AB309}"/>
    <hyperlink ref="AK183" location="A126028698V" display="A126028698V" xr:uid="{1B184F6A-1F2A-45D3-A56E-832889C24557}"/>
    <hyperlink ref="AK205" location="A126090906K" display="A126090906K" xr:uid="{8FF56555-FC29-4655-AD85-5643D14620DD}"/>
    <hyperlink ref="AK227" location="A126059802K" display="A126059802K" xr:uid="{1F4D986D-FE52-46EA-BD83-9219E3267780}"/>
    <hyperlink ref="AL183" location="A126031290X" display="A126031290X" xr:uid="{1DD0E039-C84E-46B1-9010-C264C6116C89}"/>
    <hyperlink ref="AL205" location="A126093498R" display="A126093498R" xr:uid="{0BA86B35-A6DB-4A0C-9ECD-6565F40239B8}"/>
    <hyperlink ref="AL227" location="A126062394V" display="A126062394V" xr:uid="{169C4F91-B01D-4C30-9DB1-823A58036A04}"/>
    <hyperlink ref="AP183" location="A126029994F" display="A126029994F" xr:uid="{E82B0BDC-3ECD-463F-AE9D-0BE2EEC47E2D}"/>
    <hyperlink ref="AP205" location="A126092202X" display="A126092202X" xr:uid="{12F760C2-D118-4725-833C-1A8962107F7B}"/>
    <hyperlink ref="AP227" location="A126061098J" display="A126061098J" xr:uid="{A7F8BE86-BC9C-42C3-BFF0-5291A36871E2}"/>
    <hyperlink ref="AN183" location="A126029346J" display="A126029346J" xr:uid="{AE95FC6C-ADEA-45FD-9E3D-19A7720067BE}"/>
    <hyperlink ref="AN205" location="A126091554K" display="A126091554K" xr:uid="{A72E0482-8918-4433-9911-BC33763CE022}"/>
    <hyperlink ref="AN227" location="A126060450R" display="A126060450R" xr:uid="{46A65819-4F9A-4C2B-A9E3-1BA6794AC668}"/>
    <hyperlink ref="AO183" location="A126028050C" display="A126028050C" xr:uid="{3F06DEBC-DB18-471B-B7BA-678AF01AB698}"/>
    <hyperlink ref="AO205" location="A126090258X" display="A126090258X" xr:uid="{09B4048E-8190-40FF-B8F8-DA84D2B970EB}"/>
    <hyperlink ref="AO227" location="A126059154X" display="A126059154X" xr:uid="{8F790BBD-4F16-4F84-A93F-2B6DC72E4F66}"/>
    <hyperlink ref="AQ184" location="A126027406L" display="A126027406L" xr:uid="{0788892D-2005-4621-A6AC-EB9EA7351A97}"/>
    <hyperlink ref="AQ206" location="A126089614K" display="A126089614K" xr:uid="{69F3DFCA-B83A-4F10-A4B0-64FEAE40B6AA}"/>
    <hyperlink ref="AQ228" location="A126058510R" display="A126058510R" xr:uid="{68B2DCD5-4A1C-4D17-84A2-4582C78DAF9B}"/>
    <hyperlink ref="AM184" location="A126031942V" display="A126031942V" xr:uid="{A9E013CD-CA01-49AF-BC7D-9FEFCF6FA734}"/>
    <hyperlink ref="AM206" location="A126094150V" display="A126094150V" xr:uid="{7AB681DF-56CE-4BED-927A-ADAF1ECD6E91}"/>
    <hyperlink ref="AM228" location="A126063046T" display="A126063046T" xr:uid="{DDF07B6E-80C6-4773-B611-C4937BBAC000}"/>
    <hyperlink ref="AJ184" location="A126030646J" display="A126030646J" xr:uid="{9636B2F7-A310-4BE5-B49D-3341439D29B7}"/>
    <hyperlink ref="AJ206" location="A126092854F" display="A126092854F" xr:uid="{A6BF1E27-E8E1-44EF-AF6C-E5344C5513FF}"/>
    <hyperlink ref="AJ228" location="A126061750K" display="A126061750K" xr:uid="{FB12EE51-F002-4522-9AC3-BCBB2623FB8C}"/>
    <hyperlink ref="AK184" location="A126028702X" display="A126028702X" xr:uid="{4904AD07-B365-457A-A755-B6E0968667AC}"/>
    <hyperlink ref="AK206" location="A126090910A" display="A126090910A" xr:uid="{244265C2-A701-49C2-9C2E-B1D5F63E1F7B}"/>
    <hyperlink ref="AK228" location="A126059806V" display="A126059806V" xr:uid="{E98DF037-7FE4-4992-A4B4-C2F7EE1DF8EB}"/>
    <hyperlink ref="AP184" location="A126029998R" display="A126029998R" xr:uid="{20FD34E0-E490-4816-9C20-BB3A8C21888D}"/>
    <hyperlink ref="AP206" location="A126092206J" display="A126092206J" xr:uid="{B70D377A-63EA-4559-BFCE-BF30959D713A}"/>
    <hyperlink ref="AP228" location="A126061102L" display="A126061102L" xr:uid="{72CE16F9-E9D0-4753-8E00-B4E55DBBA487}"/>
    <hyperlink ref="AN184" location="A126029350X" display="A126029350X" xr:uid="{24196DFA-68AD-43DA-A1CF-507069383640}"/>
    <hyperlink ref="AN206" location="A126091558V" display="A126091558V" xr:uid="{A301456F-DFC4-40F0-A4A8-A03AA0F683D8}"/>
    <hyperlink ref="AN228" location="A126060454X" display="A126060454X" xr:uid="{84EDAFA6-BD90-48E4-8CF1-E6E8C94B097F}"/>
    <hyperlink ref="AQ185" location="A126027422L" display="A126027422L" xr:uid="{4D634E18-8A5C-4E3F-A577-58C5107A5F45}"/>
    <hyperlink ref="AQ207" location="A126089630K" display="A126089630K" xr:uid="{413D3485-2A69-422F-BC31-D40238D842B1}"/>
    <hyperlink ref="AQ229" location="A126058526J" display="A126058526J" xr:uid="{716F82DE-2F3B-418F-B8FA-222251872704}"/>
    <hyperlink ref="AM185" location="A126031958L" display="A126031958L" xr:uid="{80C72879-89E5-4A8F-9226-FC45B6FF466F}"/>
    <hyperlink ref="AM207" location="A126094166L" display="A126094166L" xr:uid="{49DFC3CE-53BF-40B0-B1D0-A8BA1F8A945C}"/>
    <hyperlink ref="AM229" location="A126063062T" display="A126063062T" xr:uid="{52485310-2D54-4D49-8E41-8000C90175FE}"/>
    <hyperlink ref="AJ185" location="A126030662J" display="A126030662J" xr:uid="{3A22A6D9-00E7-4CB4-97D8-5A76F08164D4}"/>
    <hyperlink ref="AJ207" location="A126092870F" display="A126092870F" xr:uid="{1FBECB62-C347-4BAF-B671-D19A07E3B1D8}"/>
    <hyperlink ref="AJ229" location="A126061766C" display="A126061766C" xr:uid="{26D7DEFC-45D8-40C3-8548-71D1E8C56EEC}"/>
    <hyperlink ref="AK185" location="A126028718T" display="A126028718T" xr:uid="{168C0047-10D5-4C01-8D9A-52E0414A6A90}"/>
    <hyperlink ref="AK207" location="A126090926V" display="A126090926V" xr:uid="{87846B4C-319F-4CA1-84E9-6B8C1B7B6DFF}"/>
    <hyperlink ref="AK229" location="A126059822V" display="A126059822V" xr:uid="{87D3AFC5-92F2-497D-B635-8D3054CBEAB3}"/>
    <hyperlink ref="AP185" location="A126030014K" display="A126030014K" xr:uid="{3E84744A-E802-4C4F-8A9D-1688B1D404FB}"/>
    <hyperlink ref="AP207" location="A126092222J" display="A126092222J" xr:uid="{9728FB2C-8FC8-4343-B02B-A4508038D2AE}"/>
    <hyperlink ref="AP229" location="A126061118F" display="A126061118F" xr:uid="{499F0AE1-57EC-463F-84B4-0A34D349F969}"/>
    <hyperlink ref="AN185" location="A126029366T" display="A126029366T" xr:uid="{6A7430C8-334A-484E-806A-281C432D0760}"/>
    <hyperlink ref="AN207" location="A126091574V" display="A126091574V" xr:uid="{F6D0170F-296A-4993-BFF2-DB45302135F1}"/>
    <hyperlink ref="AN229" location="A126060470X" display="A126060470X" xr:uid="{B6C59ADF-3F19-4028-8903-CCE486EE451A}"/>
    <hyperlink ref="AQ186" location="A126027390F" display="A126027390F" xr:uid="{D082EC50-6E65-4C71-AFA5-6CEFB4C3E1CC}"/>
    <hyperlink ref="AQ208" location="A126089598W" display="A126089598W" xr:uid="{F2908004-48FF-4E13-8D6E-61F5954B7D36}"/>
    <hyperlink ref="AQ230" location="A126058494A" display="A126058494A" xr:uid="{05DCF34B-7EF7-46EA-85D6-CD2199FEF1AE}"/>
    <hyperlink ref="AM186" location="A126031926V" display="A126031926V" xr:uid="{F030EA3F-CA91-449F-AFBB-9EC7C7D83B7D}"/>
    <hyperlink ref="AM208" location="A126094134V" display="A126094134V" xr:uid="{5C00A8B4-4E0F-4FA0-80C4-5B25DCF47E43}"/>
    <hyperlink ref="AM230" location="A126063030X" display="A126063030X" xr:uid="{76209401-D284-48B6-9F5C-A70A5CDB42E3}"/>
    <hyperlink ref="AJ186" location="A126030630R" display="A126030630R" xr:uid="{FCE39A15-5CEA-4953-B3EA-C7170B520654}"/>
    <hyperlink ref="AJ208" location="A126092838F" display="A126092838F" xr:uid="{B8FE0D6C-73C6-418F-9F63-E9B813FCC816}"/>
    <hyperlink ref="AJ230" location="A126061734K" display="A126061734K" xr:uid="{0A942F90-7C44-43EE-999F-8ECA186C73BE}"/>
    <hyperlink ref="AK186" location="A126028686K" display="A126028686K" xr:uid="{4D0D0C38-8042-4A00-B08E-1B74C6F979D1}"/>
    <hyperlink ref="AK208" location="A126090894L" display="A126090894L" xr:uid="{EB87D2B5-2303-4ED7-8FFE-B9648CFDB62B}"/>
    <hyperlink ref="AK230" location="A126059790L" display="A126059790L" xr:uid="{BA157265-390A-411F-BF88-D0AA7183CE6B}"/>
    <hyperlink ref="AL186" location="A126031278J" display="A126031278J" xr:uid="{DEA837C8-B3F4-4264-B266-64CAB6526B28}"/>
    <hyperlink ref="AL208" location="A126093486F" display="A126093486F" xr:uid="{CDF43903-BDE7-4C5D-902A-9663A86A5A43}"/>
    <hyperlink ref="AL230" location="A126062382K" display="A126062382K" xr:uid="{48AD04B7-678D-4B8E-ABF8-4EA809113E46}"/>
    <hyperlink ref="AP186" location="A126029982W" display="A126029982W" xr:uid="{478CB511-DE4E-4F99-AC2A-566BCB0B71ED}"/>
    <hyperlink ref="AP208" location="A126092190A" display="A126092190A" xr:uid="{A2B474F0-EA16-4DB3-A35E-DFD97A6B1F71}"/>
    <hyperlink ref="AP230" location="A126061086X" display="A126061086X" xr:uid="{8D548B99-6187-4097-A76B-3195357706CE}"/>
    <hyperlink ref="AN186" location="A126029334X" display="A126029334X" xr:uid="{1DEF5178-7629-482B-8F01-445753666DE7}"/>
    <hyperlink ref="AN208" location="A126091542A" display="A126091542A" xr:uid="{0B5502AC-705F-4194-ADE8-FC9E4E63ED19}"/>
    <hyperlink ref="AN230" location="A126060438X" display="A126060438X" xr:uid="{9EDD7C05-CD22-4CBD-82CE-BCD7CF739F57}"/>
    <hyperlink ref="AO186" location="A126028038L" display="A126028038L" xr:uid="{2D420876-FE14-4CB8-BE20-4F510D76CD55}"/>
    <hyperlink ref="AO208" location="A126090246R" display="A126090246R" xr:uid="{387ADC87-2177-4C95-A5AA-9D5ED95E80B7}"/>
    <hyperlink ref="AO230" location="A126059142R" display="A126059142R" xr:uid="{BBCEEB06-9616-4997-96AC-B6834CD41765}"/>
    <hyperlink ref="AQ187" location="A126027442W" display="A126027442W" xr:uid="{7522875B-AE0E-48C6-B803-97EA232A4745}"/>
    <hyperlink ref="AQ209" location="A126089650V" display="A126089650V" xr:uid="{5309C442-D962-440D-8AC6-B5B35ACCB6C0}"/>
    <hyperlink ref="AQ231" location="A126058546T" display="A126058546T" xr:uid="{CFD2E19B-0974-48A0-92F3-D2EC090CE9CC}"/>
    <hyperlink ref="AM187" location="A126031978W" display="A126031978W" xr:uid="{4D26DCB2-03B6-49C7-B9FD-2ACD40DA7887}"/>
    <hyperlink ref="AM209" location="A126094186W" display="A126094186W" xr:uid="{A17BD00E-DDEE-4FE9-9B65-43B8203D3D1C}"/>
    <hyperlink ref="AM231" location="A126063082A" display="A126063082A" xr:uid="{B73D0C2D-212D-488F-A25B-E37CCCA4BC5D}"/>
    <hyperlink ref="AJ187" location="A126030682T" display="A126030682T" xr:uid="{86E0DAC5-A2CC-4EDE-88D0-485FA6F3CEAD}"/>
    <hyperlink ref="AJ209" location="A126092890R" display="A126092890R" xr:uid="{3CBC239F-5DE7-4F04-9FD9-B77962383DD1}"/>
    <hyperlink ref="AJ231" location="A126061786L" display="A126061786L" xr:uid="{D27119FC-C3A6-40DF-9B9B-4573CCC48DD6}"/>
    <hyperlink ref="AK187" location="A126028738A" display="A126028738A" xr:uid="{CAC96185-32EE-4F2F-8DF3-8758CC836EA3}"/>
    <hyperlink ref="AK209" location="A126090946C" display="A126090946C" xr:uid="{F575A6C0-02FE-4CFD-9A4D-497E8C0D7C57}"/>
    <hyperlink ref="AK231" location="A126059842C" display="A126059842C" xr:uid="{107F6BF4-7439-40A6-B374-6324568AE2DB}"/>
    <hyperlink ref="AL187" location="A126031330F" display="A126031330F" xr:uid="{29A9C239-719D-4B5B-A0DB-4ABDD8A93CE9}"/>
    <hyperlink ref="AL209" location="A126093538W" display="A126093538W" xr:uid="{FDD7EB4E-9DCE-4F9A-85C0-F9D5098032E5}"/>
    <hyperlink ref="AL231" location="A126062434A" display="A126062434A" xr:uid="{69F654EB-D82C-4EF2-B4A5-495A9BAED1E7}"/>
    <hyperlink ref="AP187" location="A126030034V" display="A126030034V" xr:uid="{207D9CBD-D60A-4270-9277-9885FDFA53B9}"/>
    <hyperlink ref="AP209" location="A126092242T" display="A126092242T" xr:uid="{B48F3ADE-12AF-45F2-AF10-40E23F2A8CB1}"/>
    <hyperlink ref="AP231" location="A126061138R" display="A126061138R" xr:uid="{DD86410D-0F80-40FA-BF86-ED3804EDECF5}"/>
    <hyperlink ref="AN187" location="A126029386A" display="A126029386A" xr:uid="{CA7AF039-1F30-4F45-BC99-60544D523616}"/>
    <hyperlink ref="AN209" location="A126091594C" display="A126091594C" xr:uid="{0B9B69B3-CCC9-4855-BBEB-78FAE8AD45A7}"/>
    <hyperlink ref="AN231" location="A126060490J" display="A126060490J" xr:uid="{202EAC7B-5046-46BF-B421-185180A8B7BF}"/>
    <hyperlink ref="AO187" location="A126028090W" display="A126028090W" xr:uid="{4038A88B-3C65-4C45-A190-F55F22DE2923}"/>
    <hyperlink ref="AO209" location="A126090298T" display="A126090298T" xr:uid="{7513C842-C5CB-4C28-B394-0FF90298BFC5}"/>
    <hyperlink ref="AO231" location="A126059194T" display="A126059194T" xr:uid="{BACF332B-126A-43CF-8C2B-37F9CFBA2325}"/>
    <hyperlink ref="AQ188" location="A126027426W" display="A126027426W" xr:uid="{7E6617D8-5B7B-4F5D-97B9-A11D97E718F2}"/>
    <hyperlink ref="AQ210" location="A126089634V" display="A126089634V" xr:uid="{0C58B889-29F5-4A28-80B2-DA6B0B168DC0}"/>
    <hyperlink ref="AQ232" location="A126058530X" display="A126058530X" xr:uid="{2ED3F33A-ABC0-488E-B7AA-3CD87617C67D}"/>
    <hyperlink ref="AM188" location="A126031962C" display="A126031962C" xr:uid="{5F1BF27A-539D-4DDE-A88D-1AAAE9225EF8}"/>
    <hyperlink ref="AM210" location="A126094170C" display="A126094170C" xr:uid="{6E578FC0-BACB-4953-AC0D-9C82ABF9732C}"/>
    <hyperlink ref="AM232" location="A126063066A" display="A126063066A" xr:uid="{C062EE71-2861-41EC-8FB7-63781A59B0E7}"/>
    <hyperlink ref="AJ188" location="A126030666T" display="A126030666T" xr:uid="{8ACE1D73-B0EC-4923-ADEB-73904327A338}"/>
    <hyperlink ref="AJ210" location="A126092874R" display="A126092874R" xr:uid="{21204C9A-52A5-4185-AD9D-92BBC2A6F515}"/>
    <hyperlink ref="AJ232" location="A126061770V" display="A126061770V" xr:uid="{67DA403C-0365-48D0-86B2-7052E35E9603}"/>
    <hyperlink ref="AK188" location="A126028722J" display="A126028722J" xr:uid="{7D4960E4-5048-4EB1-AA48-5CE318D38C39}"/>
    <hyperlink ref="AK210" location="A126090930K" display="A126090930K" xr:uid="{FD549174-3635-44EC-BB6D-CC79E9F112AE}"/>
    <hyperlink ref="AK232" location="A126059826C" display="A126059826C" xr:uid="{9F96A496-B52C-44C6-81BB-2D1E8A4A3DDB}"/>
    <hyperlink ref="AP188" location="A126030018V" display="A126030018V" xr:uid="{117B2B88-6AD8-4387-BE45-DB4A001C7F50}"/>
    <hyperlink ref="AP210" location="A126092226T" display="A126092226T" xr:uid="{8B06D804-6C6F-42A2-8B35-08005A9A5B8B}"/>
    <hyperlink ref="AP232" location="A126061122W" display="A126061122W" xr:uid="{4DD8B9F3-3828-4422-BE45-72DFE67982D8}"/>
    <hyperlink ref="AN188" location="A126029370J" display="A126029370J" xr:uid="{B34A2043-F728-4BF6-BD15-B564156A5399}"/>
    <hyperlink ref="AN210" location="A126091578C" display="A126091578C" xr:uid="{4BD3D6C1-A804-4D0D-BB04-1CFD5AFC1560}"/>
    <hyperlink ref="AN232" location="A126060474J" display="A126060474J" xr:uid="{70A9B750-04DE-433E-8152-F2C811174D02}"/>
    <hyperlink ref="AQ190" location="A126027446F" display="A126027446F" xr:uid="{DA2F77AC-71A5-4B40-B291-BB909025F1E3}"/>
    <hyperlink ref="AQ212" location="A126089654C" display="A126089654C" xr:uid="{B550003E-BA84-4890-BFCC-F02AEB065A75}"/>
    <hyperlink ref="AQ234" location="A126058550J" display="A126058550J" xr:uid="{64285B2A-CD06-44A7-B37D-AF17E408A318}"/>
    <hyperlink ref="AM190" location="A126031982L" display="A126031982L" xr:uid="{02DEAB43-A570-4F80-BA26-2E16C7A6BEF9}"/>
    <hyperlink ref="AM212" location="A126094190L" display="A126094190L" xr:uid="{A65CFA0B-C2A4-454D-85D9-670017D16E49}"/>
    <hyperlink ref="AM234" location="A126063086K" display="A126063086K" xr:uid="{C4DC981C-55A1-47DC-8607-DCA14BAD140D}"/>
    <hyperlink ref="AJ190" location="A126030686A" display="A126030686A" xr:uid="{7AFEBA68-8138-415E-A5DF-9A823497C74E}"/>
    <hyperlink ref="AJ212" location="A126092894X" display="A126092894X" xr:uid="{8EEDB583-0DC2-485B-9054-96DF0023FB0E}"/>
    <hyperlink ref="AJ234" location="A126061790C" display="A126061790C" xr:uid="{E0B2F822-5174-43E4-9355-9D812611E7A5}"/>
    <hyperlink ref="AK190" location="A126028742T" display="A126028742T" xr:uid="{ED779BEC-7F1A-43BE-8F6E-32BD86E46230}"/>
    <hyperlink ref="AK212" location="A126090950V" display="A126090950V" xr:uid="{FD3B9AA6-B5B7-45F4-9526-A0F695D6B870}"/>
    <hyperlink ref="AK234" location="A126059846L" display="A126059846L" xr:uid="{726CFBAF-F492-4CC5-99F3-8E21B6B41940}"/>
    <hyperlink ref="AL190" location="A126031334R" display="A126031334R" xr:uid="{44D8693C-8DA9-4B4E-AA5B-AC8A64B9FF77}"/>
    <hyperlink ref="AL212" location="A126093542L" display="A126093542L" xr:uid="{FA23E80F-9C5B-46EF-9AF2-BEA67D7753F0}"/>
    <hyperlink ref="AL234" location="A126062438K" display="A126062438K" xr:uid="{884CD390-CABD-4A00-B0FA-4D5DA7E673C3}"/>
    <hyperlink ref="AP190" location="A126030038C" display="A126030038C" xr:uid="{2B0A8F58-E52C-40D4-8515-1FA9D035A5C6}"/>
    <hyperlink ref="AP212" location="A126092246A" display="A126092246A" xr:uid="{DA16E192-D467-4F5B-B787-E503EE3EE655}"/>
    <hyperlink ref="AP234" location="A126061142F" display="A126061142F" xr:uid="{295FE243-BFF2-49A9-9593-AEA834440D32}"/>
    <hyperlink ref="AN190" location="A126029390T" display="A126029390T" xr:uid="{ED54835A-C163-484C-8FE2-8150200ABA71}"/>
    <hyperlink ref="AN212" location="A126091598L" display="A126091598L" xr:uid="{51092C2C-8DC9-497D-BF7A-7CA233FFC695}"/>
    <hyperlink ref="AN234" location="A126060494T" display="A126060494T" xr:uid="{6C9BED82-CEAA-423A-9808-36E3399D1F32}"/>
    <hyperlink ref="AO190" location="A126028094F" display="A126028094F" xr:uid="{A3CF4526-176E-4299-A759-974F9D597C6A}"/>
    <hyperlink ref="AO212" location="A126090302W" display="A126090302W" xr:uid="{E83024C1-B5F5-493A-9C3A-8F860FC3938D}"/>
    <hyperlink ref="AO234" location="A126059198A" display="A126059198A" xr:uid="{C6B4AB0B-526E-4253-90A4-1859E90C9C90}"/>
    <hyperlink ref="AQ191" location="A126027394R" display="A126027394R" xr:uid="{ACF4A167-8E74-4E56-94B6-2B1990E040C7}"/>
    <hyperlink ref="AQ213" location="A126089602A" display="A126089602A" xr:uid="{18998A56-C6FE-470C-93CD-83CFF37D8DC8}"/>
    <hyperlink ref="AQ235" location="A126058498K" display="A126058498K" xr:uid="{0D81C415-DA45-42E0-AF3F-73237B944F3B}"/>
    <hyperlink ref="AM191" location="A126031930K" display="A126031930K" xr:uid="{4CCE01C1-410A-44E0-952C-FB280BC3A192}"/>
    <hyperlink ref="AM213" location="A126094138C" display="A126094138C" xr:uid="{357A49FE-EA37-4006-91AE-F7CFCB95E122}"/>
    <hyperlink ref="AM235" location="A126063034J" display="A126063034J" xr:uid="{F5B83F2F-E248-4F64-BA78-D5D5E54E2140}"/>
    <hyperlink ref="AJ191" location="A126030634X" display="A126030634X" xr:uid="{F6D8699F-E544-43E5-9B6B-2CCDC08364BA}"/>
    <hyperlink ref="AJ213" location="A126092842W" display="A126092842W" xr:uid="{F7F3E9A0-3C63-4DB9-94F0-DA2B5288B2F5}"/>
    <hyperlink ref="AJ235" location="A126061738V" display="A126061738V" xr:uid="{8436ABBD-2969-4604-83E7-D4FC67253469}"/>
    <hyperlink ref="AK191" location="A126028690A" display="A126028690A" xr:uid="{024626B7-3AE7-49D2-BD36-D56A3FE0B57B}"/>
    <hyperlink ref="AK213" location="A126090898W" display="A126090898W" xr:uid="{DF2B2952-5DB7-48EA-96CD-7F47682EFEA1}"/>
    <hyperlink ref="AK235" location="A126059794W" display="A126059794W" xr:uid="{5432282F-88B5-4910-8F79-E7D4F523896F}"/>
    <hyperlink ref="AL191" location="A126031282X" display="A126031282X" xr:uid="{E453A45A-1CBD-42B6-B462-CD217386DEF2}"/>
    <hyperlink ref="AL213" location="A126093490W" display="A126093490W" xr:uid="{534B49EF-768A-4C29-8018-C8BA8ED1BD1F}"/>
    <hyperlink ref="AL235" location="A126062386V" display="A126062386V" xr:uid="{BBE459EC-77CD-4990-853E-BFBF110499A6}"/>
    <hyperlink ref="AP191" location="A126029986F" display="A126029986F" xr:uid="{EA72BA80-CDBB-49D7-9497-20263A337956}"/>
    <hyperlink ref="AP213" location="A126092194K" display="A126092194K" xr:uid="{50E8CBA5-453C-4A8E-9E25-03F5A660F6CD}"/>
    <hyperlink ref="AP235" location="A126061090R" display="A126061090R" xr:uid="{BE7ACB35-39F6-4C8C-B7DB-BBF28D8CCCFB}"/>
    <hyperlink ref="AN191" location="A126029338J" display="A126029338J" xr:uid="{34ECBD61-9293-45A7-8C9D-3F9A084DD2C0}"/>
    <hyperlink ref="AN213" location="A126091546K" display="A126091546K" xr:uid="{4AD70301-4FCC-4F0D-B6E1-01ED0E4A04F3}"/>
    <hyperlink ref="AN235" location="A126060442R" display="A126060442R" xr:uid="{66F4133E-4349-4D5E-B0E5-73F8A05E7F5F}"/>
    <hyperlink ref="AO191" location="A126028042C" display="A126028042C" xr:uid="{CB5EE6DB-819B-4F4C-9C89-04E20EEC1EB1}"/>
    <hyperlink ref="AO213" location="A126090250F" display="A126090250F" xr:uid="{380DA657-7123-486D-8A29-5EE7BABB1D55}"/>
    <hyperlink ref="AO235" location="A126059146X" display="A126059146X" xr:uid="{5A0A4DE7-F6B0-4D74-ABA9-BD5DB74CD6E9}"/>
    <hyperlink ref="AQ192" location="A126027378R" display="A126027378R" xr:uid="{1B8F3717-9B2A-427C-867A-57359BF5D648}"/>
    <hyperlink ref="AQ214" location="A126089586L" display="A126089586L" xr:uid="{F3371CDD-12F8-4B9C-868C-883C784357E1}"/>
    <hyperlink ref="AQ236" location="A126058482T" display="A126058482T" xr:uid="{EC9E8624-9264-44A4-BB3D-C519DBCBC666}"/>
    <hyperlink ref="AM192" location="A126031914K" display="A126031914K" xr:uid="{8E4B95B4-BA45-4D5B-83C4-7C3DD26D004C}"/>
    <hyperlink ref="AM214" location="A126094122K" display="A126094122K" xr:uid="{56A041D3-C4DC-4C03-A683-79AD734248A3}"/>
    <hyperlink ref="AM236" location="A126063018J" display="A126063018J" xr:uid="{A1649948-ECE1-430A-9B6D-663BD660C01B}"/>
    <hyperlink ref="AJ192" location="A126030618X" display="A126030618X" xr:uid="{32154124-CA99-4DBA-849A-06D74748896F}"/>
    <hyperlink ref="AJ214" location="A126092826W" display="A126092826W" xr:uid="{05A32515-0E94-4671-844C-6363EF3B0D00}"/>
    <hyperlink ref="AJ236" location="A126061722A" display="A126061722A" xr:uid="{DBB828AC-BD7B-4D3C-9DD5-B1A03AF9BE97}"/>
    <hyperlink ref="AK192" location="A126028674A" display="A126028674A" xr:uid="{AF00D5E0-5FC8-416C-941F-0EFC2DAC3241}"/>
    <hyperlink ref="AK214" location="A126090882C" display="A126090882C" xr:uid="{9B6A8F0A-3244-4EE6-8CC4-A5466B92071A}"/>
    <hyperlink ref="AK236" location="A126059778W" display="A126059778W" xr:uid="{2D6111AD-82D7-447A-BAC3-DAE50E6BAE8D}"/>
    <hyperlink ref="AL192" location="A126031266X" display="A126031266X" xr:uid="{4929B94A-8B7C-4FEE-BDC7-9D19403C0A7B}"/>
    <hyperlink ref="AL214" location="A126093474W" display="A126093474W" xr:uid="{42B44FF6-733A-4738-B0BA-650C7AE2108D}"/>
    <hyperlink ref="AL236" location="A126062370A" display="A126062370A" xr:uid="{B4B312D2-3F68-4517-988B-6F59BF9A8B15}"/>
    <hyperlink ref="AP192" location="A126029970L" display="A126029970L" xr:uid="{59180616-53AF-42BA-B4F6-E2E6B9295E24}"/>
    <hyperlink ref="AP214" location="A126092178K" display="A126092178K" xr:uid="{ADCA0202-EB41-49FD-BB2B-CCD7E31CA49D}"/>
    <hyperlink ref="AP236" location="A126061074R" display="A126061074R" xr:uid="{94388F24-960C-40C3-A1FC-FECD924D4DAF}"/>
    <hyperlink ref="AN192" location="A126029322R" display="A126029322R" xr:uid="{542DD474-686C-4F9B-B85D-3A58E2314DE0}"/>
    <hyperlink ref="AN214" location="A126091530T" display="A126091530T" xr:uid="{4DC2D1B5-8817-44FC-9442-DF48E5F8A2A5}"/>
    <hyperlink ref="AN236" location="A126060426R" display="A126060426R" xr:uid="{CB4F6F0F-8F07-4CB5-9DDE-5657F31F3977}"/>
    <hyperlink ref="AO192" location="A126028026C" display="A126028026C" xr:uid="{5FE65892-DEF5-4957-A469-F83619262E6E}"/>
    <hyperlink ref="AO214" location="A126090234F" display="A126090234F" xr:uid="{79B7BC74-F0EA-4A27-BD3F-29A53A5908D7}"/>
    <hyperlink ref="AO236" location="A126059130F" display="A126059130F" xr:uid="{14E21AB0-B59A-4F72-B941-7A2F7E6C0D39}"/>
    <hyperlink ref="AQ193" location="A126027382F" display="A126027382F" xr:uid="{FDC9942B-76BA-48F1-8998-C9D41F8FCBAF}"/>
    <hyperlink ref="AQ215" location="A126089590C" display="A126089590C" xr:uid="{7411BCEB-0D89-411C-B7CA-56549B642B10}"/>
    <hyperlink ref="AQ237" location="A126058486A" display="A126058486A" xr:uid="{4A8BC256-8285-4AD8-A5D3-6609FA7A0A58}"/>
    <hyperlink ref="AM193" location="A126031918V" display="A126031918V" xr:uid="{D145D8BE-FC5D-41AC-9447-10F673A405E0}"/>
    <hyperlink ref="AM215" location="A126094126V" display="A126094126V" xr:uid="{ADA4FE60-C68E-4787-9067-B6B655369AFC}"/>
    <hyperlink ref="AM237" location="A126063022X" display="A126063022X" xr:uid="{45F32A95-327B-442A-A329-7A2D66D8D357}"/>
    <hyperlink ref="AJ193" location="A126030622R" display="A126030622R" xr:uid="{E9A9CBE8-1EFF-4797-B7C3-77F8D589AB0B}"/>
    <hyperlink ref="AJ215" location="A126092830L" display="A126092830L" xr:uid="{9D309641-0866-4260-A231-E49752F012B9}"/>
    <hyperlink ref="AJ237" location="A126061726K" display="A126061726K" xr:uid="{D62D91EF-A762-428B-A788-36E4CEA67256}"/>
    <hyperlink ref="AK193" location="A126028678K" display="A126028678K" xr:uid="{A9C9EC06-2063-4DD5-BC3E-1787A592B168}"/>
    <hyperlink ref="AK215" location="A126090886L" display="A126090886L" xr:uid="{AC301E93-38AA-46F5-8119-EC6F1C39AF1E}"/>
    <hyperlink ref="AK237" location="A126059782L" display="A126059782L" xr:uid="{2B401D74-B08B-48F8-BBC7-A09C4F33F463}"/>
    <hyperlink ref="AL193" location="A126031270R" display="A126031270R" xr:uid="{1B4C8FA4-9ADF-4501-AF38-0104A2EB3B9B}"/>
    <hyperlink ref="AL215" location="A126093478F" display="A126093478F" xr:uid="{319749C0-9100-41F7-9133-3423C7F0BFF7}"/>
    <hyperlink ref="AL237" location="A126062374K" display="A126062374K" xr:uid="{E2CCDB34-B082-4CB3-96B7-745D05451228}"/>
    <hyperlink ref="AP193" location="A126029974W" display="A126029974W" xr:uid="{10475C76-2118-446E-BE62-0EEE653F2C0A}"/>
    <hyperlink ref="AP215" location="A126092182A" display="A126092182A" xr:uid="{417BF47C-5D13-48B5-BC08-619C45319F16}"/>
    <hyperlink ref="AP237" location="A126061078X" display="A126061078X" xr:uid="{39FD4EF1-A5FD-4F2C-A549-77C6B5303385}"/>
    <hyperlink ref="AN193" location="A126029326X" display="A126029326X" xr:uid="{E633DBA3-3EC4-4CB2-A510-5437529B356C}"/>
    <hyperlink ref="AN215" location="A126091534A" display="A126091534A" xr:uid="{89FA705E-E29A-4C09-85F8-616F3899CC5D}"/>
    <hyperlink ref="AN237" location="A126060430F" display="A126060430F" xr:uid="{D489195B-35E5-4B5C-BF31-10EF06364C70}"/>
    <hyperlink ref="AO193" location="A126028030V" display="A126028030V" xr:uid="{518AB41E-6DB3-4F9D-959C-9D96124CDD6A}"/>
    <hyperlink ref="AO215" location="A126090238R" display="A126090238R" xr:uid="{74CB5023-AF26-4321-B060-06D25B484A1B}"/>
    <hyperlink ref="AO237" location="A126059134R" display="A126059134R" xr:uid="{B31D6D7F-C774-4BD1-BDCA-55FB9C44A631}"/>
    <hyperlink ref="AQ194" location="A126027410C" display="A126027410C" xr:uid="{D299A346-649B-4675-AFEF-C2F44313CD62}"/>
    <hyperlink ref="AQ216" location="A126089618V" display="A126089618V" xr:uid="{65A55EA6-F7AA-4D30-A702-BE06DF81BCCC}"/>
    <hyperlink ref="AQ238" location="A126058514X" display="A126058514X" xr:uid="{9C27CEA7-D7F7-4E81-A400-8FA689EF2BF2}"/>
    <hyperlink ref="AM194" location="A126031946C" display="A126031946C" xr:uid="{42BA4CE7-09C4-496D-99B4-5609B3814162}"/>
    <hyperlink ref="AM216" location="A126094154C" display="A126094154C" xr:uid="{293FD675-EA8F-4A0A-BDFE-2B41A8FB8585}"/>
    <hyperlink ref="AM238" location="A126063050J" display="A126063050J" xr:uid="{3E9C1EE7-5FDD-429E-B7FE-4299638AAD4B}"/>
    <hyperlink ref="AJ194" location="A126030650X" display="A126030650X" xr:uid="{A06EF368-66FB-4BB9-8285-1D50FFA321A6}"/>
    <hyperlink ref="AJ216" location="A126092858R" display="A126092858R" xr:uid="{70A41E49-CA61-4495-93FB-C0F1659F5D2B}"/>
    <hyperlink ref="AJ238" location="A126061754V" display="A126061754V" xr:uid="{672B67A3-61EB-456C-8DD3-BD151CB14216}"/>
    <hyperlink ref="AK194" location="A126028706J" display="A126028706J" xr:uid="{3E2AD4D7-8EC5-4481-8BB5-CC77BD19C3DC}"/>
    <hyperlink ref="AK216" location="A126090914K" display="A126090914K" xr:uid="{4FFB064B-4DF9-4227-9314-ED4FFE337F0B}"/>
    <hyperlink ref="AK238" location="A126059810K" display="A126059810K" xr:uid="{CB89D713-07D9-415D-A9BF-C4F79B71CDB9}"/>
    <hyperlink ref="AL194" location="A126031298T" display="A126031298T" xr:uid="{CC08BD12-3B9D-461A-A775-665C30A320F7}"/>
    <hyperlink ref="AL216" location="A126093506C" display="A126093506C" xr:uid="{F1F6D6F9-4D05-4C17-B533-A0313D2F7812}"/>
    <hyperlink ref="AL238" location="A126062402J" display="A126062402J" xr:uid="{5AD147D5-830D-4809-A3BC-92BC4F8C9EE7}"/>
    <hyperlink ref="AP194" location="A126030002A" display="A126030002A" xr:uid="{C9524340-35FE-4C1C-BD02-5AC6AF931D62}"/>
    <hyperlink ref="AP216" location="A126092210X" display="A126092210X" xr:uid="{9DA10F8A-2A01-48EC-A741-C8E188A67C80}"/>
    <hyperlink ref="AP238" location="A126061106W" display="A126061106W" xr:uid="{4D65BD93-720F-49E1-A5E0-FD12340B918B}"/>
    <hyperlink ref="AN194" location="A126029354J" display="A126029354J" xr:uid="{B641E978-B303-4A20-AD8A-C96328D4082A}"/>
    <hyperlink ref="AN216" location="A126091562K" display="A126091562K" xr:uid="{E857E5E6-338E-4E73-849C-4BB8429B7785}"/>
    <hyperlink ref="AN238" location="A126060458J" display="A126060458J" xr:uid="{BAFC1923-607C-49BC-8883-16BD482FAE88}"/>
    <hyperlink ref="AO194" location="A126028058W" display="A126028058W" xr:uid="{A8FA1ECF-563B-4CCE-B954-2982E4E8F4F4}"/>
    <hyperlink ref="AO216" location="A126090266X" display="A126090266X" xr:uid="{C8869687-47D8-4215-B647-28FE9C332C6E}"/>
    <hyperlink ref="AO238" location="A126059162X" display="A126059162X" xr:uid="{D41796F7-0688-49AE-99EB-F89BF23E81E5}"/>
    <hyperlink ref="AQ195" location="A126027386R" display="A126027386R" xr:uid="{9BB94A58-19AD-480C-97CA-E5A1B9A63E6F}"/>
    <hyperlink ref="AQ217" location="A126089594L" display="A126089594L" xr:uid="{29F3825A-B9E3-4549-AA30-7954ACE3247F}"/>
    <hyperlink ref="AQ239" location="A126058490T" display="A126058490T" xr:uid="{A94859FC-2F87-442F-A22A-C1CA5EFAA174}"/>
    <hyperlink ref="AM195" location="A126031922K" display="A126031922K" xr:uid="{1FC298C5-A2E7-481F-A84C-D2B53617363F}"/>
    <hyperlink ref="AM217" location="A126094130K" display="A126094130K" xr:uid="{623B9A07-DDDA-4C19-9F7F-430BE87CE4EC}"/>
    <hyperlink ref="AM239" location="A126063026J" display="A126063026J" xr:uid="{E73A65EE-371D-400B-A8FF-AD29E9434E06}"/>
    <hyperlink ref="AJ195" location="A126030626X" display="A126030626X" xr:uid="{E2733659-95CF-4039-ACB8-DF9006B1221F}"/>
    <hyperlink ref="AJ217" location="A126092834W" display="A126092834W" xr:uid="{83B7F363-0507-4DA3-ACAD-273406466A1F}"/>
    <hyperlink ref="AJ239" location="A126061730A" display="A126061730A" xr:uid="{B6D2638A-FF24-417E-82FE-E9128E61D77F}"/>
    <hyperlink ref="AK195" location="A126028682A" display="A126028682A" xr:uid="{E73DBFF7-32FE-41D2-B53A-53A5466D85C0}"/>
    <hyperlink ref="AK217" location="A126090890C" display="A126090890C" xr:uid="{50AE8919-8751-45AE-8DE1-C055375BBE78}"/>
    <hyperlink ref="AK239" location="A126059786W" display="A126059786W" xr:uid="{5A709BB0-7A31-4CD7-AA75-3351030332A6}"/>
    <hyperlink ref="AL195" location="A126031274X" display="A126031274X" xr:uid="{EB60E95D-6719-43F3-8FE0-20245F05A9B0}"/>
    <hyperlink ref="AL217" location="A126093482W" display="A126093482W" xr:uid="{C8C6D637-B3D1-48EE-9443-9AA3B9230590}"/>
    <hyperlink ref="AL239" location="A126062378V" display="A126062378V" xr:uid="{D6D1DAA9-5D03-40E2-B46F-42D7FEE1B606}"/>
    <hyperlink ref="AP195" location="A126029978F" display="A126029978F" xr:uid="{A15007D4-E929-44A6-89D1-D5C61570B22C}"/>
    <hyperlink ref="AP217" location="A126092186K" display="A126092186K" xr:uid="{F60E179E-CFC8-443B-ADCE-1BEBEE481204}"/>
    <hyperlink ref="AP239" location="A126061082R" display="A126061082R" xr:uid="{B70518BC-1695-4EA9-B6D3-AD644D2DBDD5}"/>
    <hyperlink ref="AN195" location="A126029330R" display="A126029330R" xr:uid="{7CEAAF86-5023-4703-8E16-C3F5D3838A1F}"/>
    <hyperlink ref="AN217" location="A126091538K" display="A126091538K" xr:uid="{79279204-350F-475D-80C6-A0D809E0114F}"/>
    <hyperlink ref="AN239" location="A126060434R" display="A126060434R" xr:uid="{6CAC2F8C-BBB7-4764-90F5-E16544CDDB20}"/>
    <hyperlink ref="AO195" location="A126028034C" display="A126028034C" xr:uid="{F051C79F-9616-4BD2-BAE2-DF855BA85437}"/>
    <hyperlink ref="AO217" location="A126090242F" display="A126090242F" xr:uid="{A18FF172-623C-431E-95AD-8EE418E0B4F3}"/>
    <hyperlink ref="AO239" location="A126059138X" display="A126059138X" xr:uid="{78667EBF-D3E8-403B-B42F-47CF4C21AAC0}"/>
    <hyperlink ref="AQ196" location="A126027414L" display="A126027414L" xr:uid="{57E7A622-7BDA-4C60-85A9-0348DDCEC7AE}"/>
    <hyperlink ref="AQ218" location="A126089622K" display="A126089622K" xr:uid="{04144670-D828-4B9F-B330-50A4C173E3FE}"/>
    <hyperlink ref="AQ240" location="A126058518J" display="A126058518J" xr:uid="{52C06D9C-4C0C-4072-AB74-AA3A9AB1A5B3}"/>
    <hyperlink ref="AM196" location="A126031950V" display="A126031950V" xr:uid="{18D6FDDF-799C-4400-8FD0-4E7D0229C3EB}"/>
    <hyperlink ref="AM218" location="A126094158L" display="A126094158L" xr:uid="{1C7D3AE9-C8F6-42F7-A099-AE8FE297780E}"/>
    <hyperlink ref="AM240" location="A126063054T" display="A126063054T" xr:uid="{A61E2721-1706-4565-A52F-3DC3105CE110}"/>
    <hyperlink ref="AJ196" location="A126030654J" display="A126030654J" xr:uid="{571226F8-96B5-4DA2-ABF1-FB44940BEA7A}"/>
    <hyperlink ref="AJ218" location="A126092862F" display="A126092862F" xr:uid="{3AEA1682-06BC-452D-AEAF-9B6B21A64AF8}"/>
    <hyperlink ref="AJ240" location="A126061758C" display="A126061758C" xr:uid="{057E4B9D-FB6B-49C0-898D-91DF58360AD6}"/>
    <hyperlink ref="AK196" location="A126028710X" display="A126028710X" xr:uid="{7C61616A-F1CF-4EA8-8504-74ADF5AD6696}"/>
    <hyperlink ref="AK218" location="A126090918V" display="A126090918V" xr:uid="{4FC8E8BE-2392-4533-8433-AFE6059E11BF}"/>
    <hyperlink ref="AK240" location="A126059814V" display="A126059814V" xr:uid="{CDE72C3B-BCB5-4CB7-9957-5478FDB6EBBB}"/>
    <hyperlink ref="AL196" location="A126031302W" display="A126031302W" xr:uid="{ED9A525B-063E-4612-982B-A27013B5C3F8}"/>
    <hyperlink ref="AL218" location="A126093510V" display="A126093510V" xr:uid="{967BC55B-DFDD-40FD-8989-CD151889943D}"/>
    <hyperlink ref="AL240" location="A126062406T" display="A126062406T" xr:uid="{4A9CBCD8-67FC-4A85-B14E-8E7839024E0D}"/>
    <hyperlink ref="AP196" location="A126030006K" display="A126030006K" xr:uid="{AAFEB756-3D72-472B-814B-48BEAE6E3ABF}"/>
    <hyperlink ref="AP218" location="A126092214J" display="A126092214J" xr:uid="{F1AD19A6-10FC-4301-A673-91CA149D143C}"/>
    <hyperlink ref="AP240" location="A126061110L" display="A126061110L" xr:uid="{1D0D2313-1D64-4159-8094-1DF8E9784782}"/>
    <hyperlink ref="AN196" location="A126029358T" display="A126029358T" xr:uid="{73DB7B4E-0F0D-4CC9-A5B4-CC89259B4659}"/>
    <hyperlink ref="AN218" location="A126091566V" display="A126091566V" xr:uid="{C9931CB1-665F-4BD2-9810-8C7D66C49928}"/>
    <hyperlink ref="AN240" location="A126060462X" display="A126060462X" xr:uid="{726E6022-4B59-45BF-BCFF-448D6A63C1A5}"/>
    <hyperlink ref="AO196" location="A126028062L" display="A126028062L" xr:uid="{9C9318B3-B5B6-45D2-AF46-F685F36C1F5E}"/>
    <hyperlink ref="AO218" location="A126090270R" display="A126090270R" xr:uid="{4C23FDF9-76C9-45BC-8EFA-C60A7091DF05}"/>
    <hyperlink ref="AO240" location="A126059166J" display="A126059166J" xr:uid="{303C3ADE-71A6-434B-A236-F9D5975EFA6B}"/>
    <hyperlink ref="AY197" location="A126011866F" display="A126011866F" xr:uid="{460ADCB7-DCB1-4BDC-A243-144630F32E6A}"/>
    <hyperlink ref="AY219" location="A126074074F" display="A126074074F" xr:uid="{D3EE859E-B3F0-40BE-A3B9-928C81B2FA3F}"/>
    <hyperlink ref="AY241" location="A126042970J" display="A126042970J" xr:uid="{E72FD352-44CA-4483-9AAE-110638EB402C}"/>
    <hyperlink ref="AU197" location="A126016402X" display="A126016402X" xr:uid="{487B0489-5CF4-4819-9EFD-FEDB07B3D337}"/>
    <hyperlink ref="AU219" location="A126078610W" display="A126078610W" xr:uid="{0A703599-BD0F-4FBB-B10C-6D8316B88DE9}"/>
    <hyperlink ref="AU241" location="A126047506V" display="A126047506V" xr:uid="{292D2334-1226-4895-ADCF-7F29C47657C8}"/>
    <hyperlink ref="AR197" location="A126015106L" display="A126015106L" xr:uid="{62FC0EDB-8241-46C6-8D82-9FC23D112CF4}"/>
    <hyperlink ref="AR219" location="A126077314K" display="A126077314K" xr:uid="{38A0FE29-450B-4EA6-9E09-FE5A5EA3BEE7}"/>
    <hyperlink ref="AR241" location="A126046210R" display="A126046210R" xr:uid="{0EECB27E-B843-4A15-B966-061265EC51BC}"/>
    <hyperlink ref="AS197" location="A126013162V" display="A126013162V" xr:uid="{F8DD705D-5A26-4189-A631-691CE6F27D88}"/>
    <hyperlink ref="AS219" location="A126075370T" display="A126075370T" xr:uid="{F8A77214-B1D4-4D17-82CF-C9650E8467E2}"/>
    <hyperlink ref="AS241" location="A126044266R" display="A126044266R" xr:uid="{CEC10002-E38F-4385-8394-F296636ADD00}"/>
    <hyperlink ref="AT197" location="A126015754K" display="A126015754K" xr:uid="{24885AD4-26AD-4C3D-9048-CCDFE08ADAE3}"/>
    <hyperlink ref="AT219" location="A126077962J" display="A126077962J" xr:uid="{DE931296-F4F5-45BD-B177-D43E438B76B3}"/>
    <hyperlink ref="AT241" location="A126046858F" display="A126046858F" xr:uid="{201FA05D-B0B5-480B-8491-AC378211B74E}"/>
    <hyperlink ref="AX197" location="A126014458X" display="A126014458X" xr:uid="{850009ED-11DD-4F0F-88B2-454BE8D8AE24}"/>
    <hyperlink ref="AX219" location="A126076666W" display="A126076666W" xr:uid="{9CE9F344-E798-49F6-99DC-0916AAE0B25B}"/>
    <hyperlink ref="AX241" location="A126045562A" display="A126045562A" xr:uid="{0D89BEAD-4AC7-4CDA-9EFE-B39CC4813EA5}"/>
    <hyperlink ref="AV197" location="A126013810F" display="A126013810F" xr:uid="{EF3038FD-D9DC-4C7B-8488-A9759053481A}"/>
    <hyperlink ref="AV219" location="A126076018X" display="A126076018X" xr:uid="{AAE28E0A-B5AB-4925-85ED-907ECBA7B1CD}"/>
    <hyperlink ref="AV241" location="A126044914A" display="A126044914A" xr:uid="{6B1D9DEC-F481-4720-B19F-CEC29414696F}"/>
    <hyperlink ref="AW197" location="A126012514V" display="A126012514V" xr:uid="{58B38E74-7629-4F0F-897A-17FAFC0009CD}"/>
    <hyperlink ref="AW219" location="A126074722T" display="A126074722T" xr:uid="{3D14B31A-4C69-4907-8866-5E59CB736EBF}"/>
    <hyperlink ref="AW241" location="A126043618R" display="A126043618R" xr:uid="{C5023F62-99B1-4154-8CC4-C9F3F543D6A7}"/>
    <hyperlink ref="AY178" location="A126011878R" display="A126011878R" xr:uid="{86E5D12C-9FE7-4802-AFA2-6F4E159FD3B0}"/>
    <hyperlink ref="AY200" location="A126074086R" display="A126074086R" xr:uid="{F2C700AF-0953-4D5A-BCAA-FBE6ED523648}"/>
    <hyperlink ref="AY222" location="A126042982T" display="A126042982T" xr:uid="{C5678C26-1D56-451D-A5FD-2141ECF813BC}"/>
    <hyperlink ref="AU178" location="A126016414J" display="A126016414J" xr:uid="{FF0E5C07-F5F2-4D16-8E4D-B44262904684}"/>
    <hyperlink ref="AU200" location="A126078622F" display="A126078622F" xr:uid="{CF71C30C-406C-4E2A-98D6-9FB0F2CB3E92}"/>
    <hyperlink ref="AU222" location="A126047518C" display="A126047518C" xr:uid="{74FA5E35-AD37-4C02-8B16-C857FEFB87D5}"/>
    <hyperlink ref="AR178" location="A126015118W" display="A126015118W" xr:uid="{4F585941-2C6D-409A-9F2C-DA4F61604936}"/>
    <hyperlink ref="AR200" location="A126077326V" display="A126077326V" xr:uid="{DE929298-A599-4473-B997-67AF9226562A}"/>
    <hyperlink ref="AR222" location="A126046222X" display="A126046222X" xr:uid="{3A60A867-930D-4F2E-B34E-5441FAF8CC2B}"/>
    <hyperlink ref="AS178" location="A126013174C" display="A126013174C" xr:uid="{DA799121-779B-4E09-B8FB-450148C9DCE7}"/>
    <hyperlink ref="AS200" location="A126075382A" display="A126075382A" xr:uid="{2EEF82ED-725F-45D8-AD06-D7431D23319F}"/>
    <hyperlink ref="AS222" location="A126044278X" display="A126044278X" xr:uid="{214BCCD8-D31E-4D10-A858-97C4BC10C427}"/>
    <hyperlink ref="AT178" location="A126015766V" display="A126015766V" xr:uid="{0FF2579C-C15D-40C7-891D-0C8C97BCF44E}"/>
    <hyperlink ref="AT200" location="A126077974T" display="A126077974T" xr:uid="{04D79073-844C-4914-B884-29B731D90AD3}"/>
    <hyperlink ref="AT222" location="A126046870W" display="A126046870W" xr:uid="{AC9A89F1-CB7A-4F6C-A131-55F59AC89BAC}"/>
    <hyperlink ref="AX178" location="A126014470R" display="A126014470R" xr:uid="{74142B53-F9F6-44FF-84AF-0D8B58E4D3D8}"/>
    <hyperlink ref="AX200" location="A126076678F" display="A126076678F" xr:uid="{1180267F-9C6C-47E0-BF8C-7346773C2FEC}"/>
    <hyperlink ref="AX222" location="A126045574K" display="A126045574K" xr:uid="{13B4AD71-3701-40DE-9D6D-CF6F21610BD6}"/>
    <hyperlink ref="AV178" location="A126013822R" display="A126013822R" xr:uid="{5B864942-C470-4D4E-89F0-02A068A21466}"/>
    <hyperlink ref="AV200" location="A126076030R" display="A126076030R" xr:uid="{444C6FEB-D27A-4F66-A569-A0260ADEC3C3}"/>
    <hyperlink ref="AV222" location="A126044926K" display="A126044926K" xr:uid="{AB7DDDE3-3E19-4F1A-87D2-5E0C0C9EE71A}"/>
    <hyperlink ref="AW178" location="A126012526C" display="A126012526C" xr:uid="{A1C4D4D6-B772-41EA-BE24-0E80AC51949A}"/>
    <hyperlink ref="AW200" location="A126074734A" display="A126074734A" xr:uid="{F61F32FD-D26E-4380-80C6-155E566CF5E9}"/>
    <hyperlink ref="AW222" location="A126043630F" display="A126043630F" xr:uid="{123934B1-F407-4A47-BF57-735478018A62}"/>
    <hyperlink ref="AY179" location="A126011846W" display="A126011846W" xr:uid="{3C210AF2-7750-4AAC-89A9-027F63AF1E2A}"/>
    <hyperlink ref="AY201" location="A126074054W" display="A126074054W" xr:uid="{01D5E6DD-ACB4-4932-A94E-EB52EF571D69}"/>
    <hyperlink ref="AY223" location="A126042950X" display="A126042950X" xr:uid="{2A28F029-5FAD-4D3F-A23A-126EEBCE93C0}"/>
    <hyperlink ref="AU179" location="A126016382A" display="A126016382A" xr:uid="{63B93A90-8E0A-40F9-84E7-DF2AA25A7A5B}"/>
    <hyperlink ref="AU201" location="A126078590X" display="A126078590X" xr:uid="{8B250B19-BAAD-4C37-8534-F4567A5C8CC6}"/>
    <hyperlink ref="AU223" location="A126047486W" display="A126047486W" xr:uid="{0D514624-A368-409F-9C7A-71F4C3316220}"/>
    <hyperlink ref="AR179" location="A126015086R" display="A126015086R" xr:uid="{6C306C27-E353-40E9-B4C4-F3454664AB53}"/>
    <hyperlink ref="AR201" location="A126077294L" display="A126077294L" xr:uid="{BAA2AB45-90D3-4825-AF47-6F0E6448C2E6}"/>
    <hyperlink ref="AR223" location="A126046190T" display="A126046190T" xr:uid="{84D23F27-6098-418E-BE48-490ADE5F2365}"/>
    <hyperlink ref="AS179" location="A126013142K" display="A126013142K" xr:uid="{7C50808E-F7EF-43EE-99FA-6542EA19F427}"/>
    <hyperlink ref="AS201" location="A126075350J" display="A126075350J" xr:uid="{34BDA262-06FE-4ED9-9C30-34AFDC0EB7A1}"/>
    <hyperlink ref="AS223" location="A126044246F" display="A126044246F" xr:uid="{DC85BEF6-07C9-4B65-A864-1E376FC14074}"/>
    <hyperlink ref="AT179" location="A126015734A" display="A126015734A" xr:uid="{80E8F85A-D883-4C76-98D6-65882F8BEB8C}"/>
    <hyperlink ref="AT201" location="A126077942X" display="A126077942X" xr:uid="{7F338BCA-E134-49E1-841D-8A4B5E8B7F35}"/>
    <hyperlink ref="AT223" location="A126046838W" display="A126046838W" xr:uid="{86489539-D8A7-4FB1-8E39-AA67FED395F6}"/>
    <hyperlink ref="AX179" location="A126014438R" display="A126014438R" xr:uid="{2BAD1128-7011-4B15-8101-F29C18486E9A}"/>
    <hyperlink ref="AX201" location="A126076646L" display="A126076646L" xr:uid="{36969145-FE21-46A9-8FAD-C36629C13EC9}"/>
    <hyperlink ref="AX223" location="A126045542T" display="A126045542T" xr:uid="{82403C36-F1D7-4577-806B-DF426A0B8A58}"/>
    <hyperlink ref="AV179" location="A126013790J" display="A126013790J" xr:uid="{3346DD9A-BDC9-46F1-B456-BEE8B4DE4D1B}"/>
    <hyperlink ref="AV201" location="A126075998X" display="A126075998X" xr:uid="{8B8C9239-614A-4047-834D-2E8B5599DDE8}"/>
    <hyperlink ref="AV223" location="A126044894C" display="A126044894C" xr:uid="{4B343E64-DD20-4E50-84DA-732175D9F12C}"/>
    <hyperlink ref="AW179" location="A126012494W" display="A126012494W" xr:uid="{2F26A0B8-3CB9-4CAE-ADBE-162807461126}"/>
    <hyperlink ref="AW201" location="A126074702J" display="A126074702J" xr:uid="{0B42AF14-B300-4F93-A4FB-2AFAD7D93117}"/>
    <hyperlink ref="AW223" location="A126043598T" display="A126043598T" xr:uid="{AE847465-61A8-47AF-9A3E-FAE6D56377CB}"/>
    <hyperlink ref="AY180" location="A126011882F" display="A126011882F" xr:uid="{6438CC11-ECB5-4705-AE28-7C79121E745D}"/>
    <hyperlink ref="AY202" location="A126074090F" display="A126074090F" xr:uid="{324AC026-567E-46A1-8EB2-D89C7A479C9C}"/>
    <hyperlink ref="AY224" location="A126042986A" display="A126042986A" xr:uid="{BEEA69D7-9919-4E79-938F-B80318A5A01E}"/>
    <hyperlink ref="AU180" location="A126016418T" display="A126016418T" xr:uid="{A33B969F-D873-454C-9C1B-F790399A4AB6}"/>
    <hyperlink ref="AU202" location="A126078626R" display="A126078626R" xr:uid="{CEF67039-75B8-40B1-8B3B-88DB77C9A28B}"/>
    <hyperlink ref="AU224" location="A126047522V" display="A126047522V" xr:uid="{3FA130AA-58C0-4D13-9A21-0C7F5DC10F3D}"/>
    <hyperlink ref="AR180" location="A126015122L" display="A126015122L" xr:uid="{36016CE5-EFC1-4F49-A6E2-4607C7F88584}"/>
    <hyperlink ref="AR202" location="A126077330K" display="A126077330K" xr:uid="{743D3BB0-9414-4C67-8B48-2C60A5EC7F39}"/>
    <hyperlink ref="AR224" location="A126046226J" display="A126046226J" xr:uid="{860E8C92-43E5-4161-8274-7811D8DBE5F8}"/>
    <hyperlink ref="AS180" location="A126013178L" display="A126013178L" xr:uid="{48A36D8A-6655-4A6B-B720-3AE162B699B4}"/>
    <hyperlink ref="AS202" location="A126075386K" display="A126075386K" xr:uid="{64806822-6566-41F8-B16F-97C36BFB0A90}"/>
    <hyperlink ref="AS224" location="A126044282R" display="A126044282R" xr:uid="{F0A3836A-9B7A-4C74-AE8E-E8B5961AEA38}"/>
    <hyperlink ref="AT180" location="A126015770K" display="A126015770K" xr:uid="{48AA05A9-2EE6-47A4-AB40-689303F02377}"/>
    <hyperlink ref="AT202" location="A126077978A" display="A126077978A" xr:uid="{531FD004-2E9B-4923-9B39-8C774254AA71}"/>
    <hyperlink ref="AT224" location="A126046874F" display="A126046874F" xr:uid="{1A63427A-77B2-42AD-89F9-07CF987992E9}"/>
    <hyperlink ref="AX180" location="A126014474X" display="A126014474X" xr:uid="{42089B8E-6CFB-42C5-847B-E10B475AF24C}"/>
    <hyperlink ref="AX202" location="A126076682W" display="A126076682W" xr:uid="{2B22C354-708B-4B7E-9922-94C7BABEAEC1}"/>
    <hyperlink ref="AX224" location="A126045578V" display="A126045578V" xr:uid="{52520B29-5B5F-49AF-8CCC-445F270B101C}"/>
    <hyperlink ref="AV180" location="A126013826X" display="A126013826X" xr:uid="{A7298DC7-DC16-4E8E-B68B-B9090CE2299C}"/>
    <hyperlink ref="AV202" location="A126076034X" display="A126076034X" xr:uid="{78B7A9C9-BE27-4CAB-ACD0-105357185CFA}"/>
    <hyperlink ref="AV224" location="A126044930A" display="A126044930A" xr:uid="{AA541586-8FB2-4345-8968-66606AF13E91}"/>
    <hyperlink ref="AW180" location="A126012530V" display="A126012530V" xr:uid="{54FCB795-DC30-4EB7-84EF-2666CCD44D83}"/>
    <hyperlink ref="AW202" location="A126074738K" display="A126074738K" xr:uid="{F2917638-F276-40ED-9071-ABEF5AF4EE93}"/>
    <hyperlink ref="AW224" location="A126043634R" display="A126043634R" xr:uid="{88FD8E7D-8792-4946-86A8-113419606008}"/>
    <hyperlink ref="AY182" location="A126011886R" display="A126011886R" xr:uid="{F2796836-6D19-47C8-928A-66BD332EC339}"/>
    <hyperlink ref="AY204" location="A126074094R" display="A126074094R" xr:uid="{DDE563D9-CEFB-4748-AE03-4021E555347B}"/>
    <hyperlink ref="AY226" location="A126042990T" display="A126042990T" xr:uid="{1715E3F9-B9B5-4E77-B1F6-FAB760858A54}"/>
    <hyperlink ref="AU182" location="A126016422J" display="A126016422J" xr:uid="{EB7FD44C-0A81-4F32-917F-6CC29B4CACDD}"/>
    <hyperlink ref="AU204" location="A126078630F" display="A126078630F" xr:uid="{7EA03AA6-AAD7-456F-BA1E-950CD943EB9E}"/>
    <hyperlink ref="AU226" location="A126047526C" display="A126047526C" xr:uid="{2387BABA-1C80-407E-ABD9-226DA5851072}"/>
    <hyperlink ref="AR182" location="A126015126W" display="A126015126W" xr:uid="{C4E2F622-F25C-4841-B8E0-EA3874CB5F65}"/>
    <hyperlink ref="AR204" location="A126077334V" display="A126077334V" xr:uid="{0EE33534-089C-4212-B588-249AE809EBE1}"/>
    <hyperlink ref="AR226" location="A126046230X" display="A126046230X" xr:uid="{BE0AF3BD-3603-4A56-8F87-E4009FAA1ACD}"/>
    <hyperlink ref="AS182" location="A126013182C" display="A126013182C" xr:uid="{666BDC9D-A4A9-4C63-8F78-8207D091F328}"/>
    <hyperlink ref="AS204" location="A126075390A" display="A126075390A" xr:uid="{E5287D3C-6E94-49DE-BD88-523FAE9BA28E}"/>
    <hyperlink ref="AS226" location="A126044286X" display="A126044286X" xr:uid="{5878E289-9357-4961-AC01-6B7FC956C562}"/>
    <hyperlink ref="AT182" location="A126015774V" display="A126015774V" xr:uid="{0DFCB684-E4F2-44D4-8C7E-D38967F50FE0}"/>
    <hyperlink ref="AT204" location="A126077982T" display="A126077982T" xr:uid="{A6B7132B-DDAB-4716-A70F-819CAB6727C6}"/>
    <hyperlink ref="AT226" location="A126046878R" display="A126046878R" xr:uid="{9602082C-735C-4D3E-B73A-4342476FEF27}"/>
    <hyperlink ref="AX182" location="A126014478J" display="A126014478J" xr:uid="{6A845666-6C93-4A4E-894F-3CB54C6BAF97}"/>
    <hyperlink ref="AX204" location="A126076686F" display="A126076686F" xr:uid="{B7068EBB-8AE8-4E11-9E31-2A702A771D83}"/>
    <hyperlink ref="AX226" location="A126045582K" display="A126045582K" xr:uid="{42A47249-65E5-454D-9213-A110F1AC5A4D}"/>
    <hyperlink ref="AV182" location="A126013830R" display="A126013830R" xr:uid="{890219CE-CAF0-4963-A228-D32D1F019672}"/>
    <hyperlink ref="AV204" location="A126076038J" display="A126076038J" xr:uid="{657DC348-DA5A-4965-8937-6CBD02C17BFF}"/>
    <hyperlink ref="AV226" location="A126044934K" display="A126044934K" xr:uid="{2980098C-915A-4328-9CA6-C625DD0C33ED}"/>
    <hyperlink ref="AW182" location="A126012534C" display="A126012534C" xr:uid="{93D7F0E1-9514-4596-897F-7D4508984D21}"/>
    <hyperlink ref="AW204" location="A126074742A" display="A126074742A" xr:uid="{61E2F1CB-0594-4108-A06C-273F5301623B}"/>
    <hyperlink ref="AW226" location="A126043638X" display="A126043638X" xr:uid="{A197DE26-1534-45FF-ABC1-56F759FCFF61}"/>
    <hyperlink ref="AY183" location="A126011850L" display="A126011850L" xr:uid="{13935B73-3C36-40F1-8D68-8B554ECF35B3}"/>
    <hyperlink ref="AY205" location="A126074058F" display="A126074058F" xr:uid="{8F3D3776-E5F2-4862-BCD5-8B61DB57E469}"/>
    <hyperlink ref="AY227" location="A126042954J" display="A126042954J" xr:uid="{E8DE8813-1862-408A-9612-6D0023219F26}"/>
    <hyperlink ref="AU183" location="A126016386K" display="A126016386K" xr:uid="{E92FB725-68D1-41D5-AE44-675584D11E5F}"/>
    <hyperlink ref="AU205" location="A126078594J" display="A126078594J" xr:uid="{B582D88E-A616-44FA-941B-0064F1038B72}"/>
    <hyperlink ref="AU227" location="A126047490L" display="A126047490L" xr:uid="{3C2ACA46-C4D3-4AF8-AE57-C525E20BCB79}"/>
    <hyperlink ref="AR183" location="A126015090F" display="A126015090F" xr:uid="{20246AC4-1119-4BEB-8E9A-EC8A057DA87F}"/>
    <hyperlink ref="AR205" location="A126077298W" display="A126077298W" xr:uid="{5D127492-F379-4DE0-A8E8-EE4FF212898D}"/>
    <hyperlink ref="AR227" location="A126046194A" display="A126046194A" xr:uid="{0485CCC7-DCBC-4BC0-A9A8-4CFF4609B000}"/>
    <hyperlink ref="AS183" location="A126013146V" display="A126013146V" xr:uid="{BD3CB8D3-4CAC-4B55-9918-B70716EA60BE}"/>
    <hyperlink ref="AS205" location="A126075354T" display="A126075354T" xr:uid="{F713E372-5F3E-46C5-940D-F9C53948B6AD}"/>
    <hyperlink ref="AS227" location="A126044250W" display="A126044250W" xr:uid="{629360F8-165D-4392-8087-FF1AC77A5381}"/>
    <hyperlink ref="AT183" location="A126015738K" display="A126015738K" xr:uid="{112C8004-123B-4FDD-8E77-85067EEA01A4}"/>
    <hyperlink ref="AT205" location="A126077946J" display="A126077946J" xr:uid="{197C63E1-F24C-4D89-A464-D0E9E581D0A6}"/>
    <hyperlink ref="AT227" location="A126046842L" display="A126046842L" xr:uid="{35EAB984-B4C7-4E61-ACBD-44A48BF275AF}"/>
    <hyperlink ref="AX183" location="A126014442F" display="A126014442F" xr:uid="{414AB65D-8869-4428-A47B-72BC9EA72DAF}"/>
    <hyperlink ref="AX205" location="A126076650C" display="A126076650C" xr:uid="{11C1E797-48AB-4C98-B6ED-5C154AEB75AA}"/>
    <hyperlink ref="AX227" location="A126045546A" display="A126045546A" xr:uid="{08F05220-BD9E-450F-8AE9-8E9826B8E487}"/>
    <hyperlink ref="AV183" location="A126013794T" display="A126013794T" xr:uid="{85B3B0E3-C140-43DE-A590-AC047EE5779A}"/>
    <hyperlink ref="AV205" location="A126076002F" display="A126076002F" xr:uid="{48741B68-67F1-4AFD-A6BC-304AE06E7E18}"/>
    <hyperlink ref="AV227" location="A126044898L" display="A126044898L" xr:uid="{FBB2D5B8-1BD7-419C-A91F-670074A5F01D}"/>
    <hyperlink ref="AW183" location="A126012498F" display="A126012498F" xr:uid="{4D6C2B6A-A8D7-4178-A77B-F0BFA2D7CDA6}"/>
    <hyperlink ref="AW205" location="A126074706T" display="A126074706T" xr:uid="{8A485A15-4E01-4585-8A36-243A620C62CA}"/>
    <hyperlink ref="AW227" location="A126043602W" display="A126043602W" xr:uid="{850E8A9F-F6ED-4039-9DFF-A71DB87EE3B4}"/>
    <hyperlink ref="AY184" location="A126011854W" display="A126011854W" xr:uid="{E8D192E0-4C41-4C83-82CF-76A1AD144343}"/>
    <hyperlink ref="AY206" location="A126074062W" display="A126074062W" xr:uid="{B6C5C0C2-C126-458A-84E9-EA853DDF1D82}"/>
    <hyperlink ref="AY228" location="A126042958T" display="A126042958T" xr:uid="{7265E6F9-F7F6-4AA7-A954-29F7F6322A30}"/>
    <hyperlink ref="AU184" location="A126016390A" display="A126016390A" xr:uid="{8E4A79BD-5026-45FD-889E-D33F09F68C63}"/>
    <hyperlink ref="AU206" location="A126078598T" display="A126078598T" xr:uid="{0BC1F6EB-A46A-49E0-8D5A-89EA0A461C26}"/>
    <hyperlink ref="AU228" location="A126047494W" display="A126047494W" xr:uid="{796D4A45-F708-44CD-8557-C583C25A8610}"/>
    <hyperlink ref="AR184" location="A126015094R" display="A126015094R" xr:uid="{8E7DF319-36A4-4380-B81A-4100B6D99138}"/>
    <hyperlink ref="AR206" location="A126077302A" display="A126077302A" xr:uid="{DC8A09A0-E4D2-415B-97B1-2F6A96EFCE69}"/>
    <hyperlink ref="AR228" location="A126046198K" display="A126046198K" xr:uid="{9FD57290-9F6C-46EA-9116-BC5FB1013A6B}"/>
    <hyperlink ref="AS184" location="A126013150K" display="A126013150K" xr:uid="{3D654429-D53E-4C60-BE6E-3DB9341ABD83}"/>
    <hyperlink ref="AS206" location="A126075358A" display="A126075358A" xr:uid="{5D8B535F-3CC4-4885-9874-913763F1A825}"/>
    <hyperlink ref="AS228" location="A126044254F" display="A126044254F" xr:uid="{16A35481-AB47-41DA-BFA6-92E7D26FE8D5}"/>
    <hyperlink ref="AX184" location="A126014446R" display="A126014446R" xr:uid="{5415ED99-6D93-413B-BB4B-C20E719F2D1A}"/>
    <hyperlink ref="AX206" location="A126076654L" display="A126076654L" xr:uid="{AF58CF03-2CFF-40FA-B84F-7B9EA58B13F1}"/>
    <hyperlink ref="AX228" location="A126045550T" display="A126045550T" xr:uid="{8E1E7A93-8497-4996-A4EF-A72CFE81D5DC}"/>
    <hyperlink ref="AV184" location="A126013798A" display="A126013798A" xr:uid="{3E51A09A-4346-4D88-8516-F031386537BE}"/>
    <hyperlink ref="AV206" location="A126076006R" display="A126076006R" xr:uid="{CF17206B-37B5-48E6-BFD6-E85CFDFD23D3}"/>
    <hyperlink ref="AV228" location="A126044902T" display="A126044902T" xr:uid="{D2E7457D-AB78-4C7A-A475-1A11DD0C452A}"/>
    <hyperlink ref="AY185" location="A126011870W" display="A126011870W" xr:uid="{21ED62FF-96CC-4CE1-829E-7F23F4EE7379}"/>
    <hyperlink ref="AY207" location="A126074078R" display="A126074078R" xr:uid="{9F385AB7-F074-4C15-891A-2D4509FFF8DA}"/>
    <hyperlink ref="AY229" location="A126042974T" display="A126042974T" xr:uid="{BFD02D81-5334-49C1-920E-22B2CA3303D6}"/>
    <hyperlink ref="AU185" location="A126016406J" display="A126016406J" xr:uid="{F5EC218C-8331-4B45-B933-266C284CD479}"/>
    <hyperlink ref="AU207" location="A126078614F" display="A126078614F" xr:uid="{D8FE2A5C-D009-47E8-837B-6F98D218D2CC}"/>
    <hyperlink ref="AU229" location="A126047510K" display="A126047510K" xr:uid="{5D093D64-7432-4439-B0AA-88EA75ED97FB}"/>
    <hyperlink ref="AR185" location="A126015110C" display="A126015110C" xr:uid="{E8BEE3FE-626A-4635-B1DF-EB31D2D3CB93}"/>
    <hyperlink ref="AR207" location="A126077318V" display="A126077318V" xr:uid="{31651603-9D17-44D6-ABA6-9CBF8654A806}"/>
    <hyperlink ref="AR229" location="A126046214X" display="A126046214X" xr:uid="{31BF91E2-4F34-4205-B1B8-054B349C2637}"/>
    <hyperlink ref="AS185" location="A126013166C" display="A126013166C" xr:uid="{C3C7904A-579A-42FA-8BCB-48B067926A33}"/>
    <hyperlink ref="AS207" location="A126075374A" display="A126075374A" xr:uid="{77A9C2BB-BD4E-49D1-ABA1-B01E5C77373B}"/>
    <hyperlink ref="AS229" location="A126044270F" display="A126044270F" xr:uid="{6DE27CCA-6A3D-41C3-98B6-CCBC037CED20}"/>
    <hyperlink ref="AX185" location="A126014462R" display="A126014462R" xr:uid="{6483D1E8-140B-4C92-A028-5948073221E5}"/>
    <hyperlink ref="AX207" location="A126076670L" display="A126076670L" xr:uid="{EB09392B-0B03-4192-A59C-5B017A0FF5F5}"/>
    <hyperlink ref="AX229" location="A126045566K" display="A126045566K" xr:uid="{E8C8D22A-1871-4CC6-965A-6D8CE688DFEB}"/>
    <hyperlink ref="AV185" location="A126013814R" display="A126013814R" xr:uid="{806AF580-07AF-4293-A0D3-58AF68610B88}"/>
    <hyperlink ref="AV207" location="A126076022R" display="A126076022R" xr:uid="{8D462989-80CA-415F-AACA-BDB5000B6638}"/>
    <hyperlink ref="AV229" location="A126044918K" display="A126044918K" xr:uid="{377BED2F-C610-4D20-8C48-F1E2201F6F9F}"/>
    <hyperlink ref="AY186" location="A126011838W" display="A126011838W" xr:uid="{A13AAD11-30A5-4397-8067-CEB9A6B09777}"/>
    <hyperlink ref="AY208" location="A126074046W" display="A126074046W" xr:uid="{83315873-44BF-4B77-B70C-530D1CBCBA0B}"/>
    <hyperlink ref="AY230" location="A126042942X" display="A126042942X" xr:uid="{B1E15B4D-AE0F-42E9-AA9F-D82FBD848FDC}"/>
    <hyperlink ref="AU186" location="A126016374A" display="A126016374A" xr:uid="{5FCC46A2-231B-477A-BDFF-41678A0CE658}"/>
    <hyperlink ref="AU208" location="A126078582X" display="A126078582X" xr:uid="{BD7840F4-F5D6-4E50-AE79-19A8F8A064E0}"/>
    <hyperlink ref="AU230" location="A126047478W" display="A126047478W" xr:uid="{2168A076-F9D4-442B-9523-FE73A69EB9C1}"/>
    <hyperlink ref="AR186" location="A126015078R" display="A126015078R" xr:uid="{92CCA2A1-9BBB-4B2B-929D-BCFE5D5536FB}"/>
    <hyperlink ref="AR208" location="A126077286L" display="A126077286L" xr:uid="{B239B452-B0EA-4C41-B527-07BF79E5AA00}"/>
    <hyperlink ref="AR230" location="A126046182T" display="A126046182T" xr:uid="{3C084255-C148-446C-B623-A5251415DEDA}"/>
    <hyperlink ref="AS186" location="A126013134K" display="A126013134K" xr:uid="{ED5D43F4-5A85-4E34-B180-13A1332CFF4C}"/>
    <hyperlink ref="AS208" location="A126075342J" display="A126075342J" xr:uid="{8BA94C3C-D6C0-4B47-85E2-2C1A9AD4A1B0}"/>
    <hyperlink ref="AS230" location="A126044238F" display="A126044238F" xr:uid="{FCF739AF-3F60-4909-909E-0DDBE5FC1442}"/>
    <hyperlink ref="AT186" location="A126015726A" display="A126015726A" xr:uid="{9D661EC8-7D0E-4575-A230-DA06D0E9051D}"/>
    <hyperlink ref="AT208" location="A126077934X" display="A126077934X" xr:uid="{B9B6AD96-4D76-4451-83E0-E0ACBE9E9BE5}"/>
    <hyperlink ref="AT230" location="A126046830C" display="A126046830C" xr:uid="{2D946AAD-0290-449F-B283-43031AF902F3}"/>
    <hyperlink ref="AX186" location="A126014430W" display="A126014430W" xr:uid="{095BFA22-B934-41AE-B4E9-AFE697C018D9}"/>
    <hyperlink ref="AX208" location="A126076638L" display="A126076638L" xr:uid="{B5FF3B67-8C2D-46C1-A7F3-78FECF9F38B5}"/>
    <hyperlink ref="AX230" location="A126045534T" display="A126045534T" xr:uid="{AA609BBA-A21D-46E5-AA52-0F05ED06B41D}"/>
    <hyperlink ref="AV186" location="A126013782J" display="A126013782J" xr:uid="{573E0BBA-5C7C-4DBA-A79D-304D79EFBC6A}"/>
    <hyperlink ref="AV208" location="A126075990F" display="A126075990F" xr:uid="{E8B5C3C6-082E-458B-A468-2841E7ADBAA6}"/>
    <hyperlink ref="AV230" location="A126044886C" display="A126044886C" xr:uid="{2B04E322-AA6F-4D8C-AFC4-C7AFBABC6CFD}"/>
    <hyperlink ref="AW186" location="A126012486W" display="A126012486W" xr:uid="{B87DC99B-DEDA-40BB-BB57-42AE5A88557D}"/>
    <hyperlink ref="AW208" location="A126074694V" display="A126074694V" xr:uid="{D0E5CBA5-CE39-4F0A-9F79-038FA29442FA}"/>
    <hyperlink ref="AW230" location="A126043590X" display="A126043590X" xr:uid="{1F6CF91D-3490-4B81-B36D-EA8222B87982}"/>
    <hyperlink ref="AY187" location="A126011890F" display="A126011890F" xr:uid="{87B97D28-F765-459D-ACC1-75E57A0DD92F}"/>
    <hyperlink ref="AY209" location="A126074098X" display="A126074098X" xr:uid="{BAB38E5C-88F9-4827-A0DA-C64D5522AD42}"/>
    <hyperlink ref="AY231" location="A126042994A" display="A126042994A" xr:uid="{1AC2E412-F403-47B4-B6D3-FCE852CCECEA}"/>
    <hyperlink ref="AU187" location="A126016426T" display="A126016426T" xr:uid="{949609FC-640B-4775-8B8B-BF4A3BB7F8A9}"/>
    <hyperlink ref="AU209" location="A126078634R" display="A126078634R" xr:uid="{D486DF9E-4C79-41DC-BCC5-F6573D456CC4}"/>
    <hyperlink ref="AU231" location="A126047530V" display="A126047530V" xr:uid="{04C6C0BB-839E-47A1-91B9-10D69D8D1C36}"/>
    <hyperlink ref="AR187" location="A126015130L" display="A126015130L" xr:uid="{130B2BDF-FB6D-4114-AE26-6E65DB27AE48}"/>
    <hyperlink ref="AR209" location="A126077338C" display="A126077338C" xr:uid="{304CCCEF-5FF8-4764-AAA6-BC9BA8E39ED4}"/>
    <hyperlink ref="AR231" location="A126046234J" display="A126046234J" xr:uid="{1BA5DB2D-3395-4CFB-8227-CDF02E8E69FF}"/>
    <hyperlink ref="AS187" location="A126013186L" display="A126013186L" xr:uid="{4DB64772-BE76-4289-B213-4A854B81CCF4}"/>
    <hyperlink ref="AS209" location="A126075394K" display="A126075394K" xr:uid="{9FDF9D30-A76A-4AEE-9A39-132B4A54F3E0}"/>
    <hyperlink ref="AS231" location="A126044290R" display="A126044290R" xr:uid="{5EB783CB-2E94-452C-8825-DA3FCEB762C1}"/>
    <hyperlink ref="AT187" location="A126015778C" display="A126015778C" xr:uid="{CAA0E58B-EA1C-40DC-81A3-4975DE388F8B}"/>
    <hyperlink ref="AT209" location="A126077986A" display="A126077986A" xr:uid="{46C30AC0-DA33-4BA6-883F-3726BF4CF314}"/>
    <hyperlink ref="AT231" location="A126046882F" display="A126046882F" xr:uid="{2D5B90D0-DC82-48D7-BA30-4B633DEB2A4D}"/>
    <hyperlink ref="AX187" location="A126014482X" display="A126014482X" xr:uid="{D6F7A8E2-A3BA-4C68-8B59-9499EBC62AC3}"/>
    <hyperlink ref="AX209" location="A126076690W" display="A126076690W" xr:uid="{56EA6AE4-1C42-480E-9A99-0FF0C021434A}"/>
    <hyperlink ref="AX231" location="A126045586V" display="A126045586V" xr:uid="{A854A159-E0F1-482D-8898-A011011D1011}"/>
    <hyperlink ref="AV187" location="A126013834X" display="A126013834X" xr:uid="{5CB0BC37-E519-4362-849D-CB328A6C733E}"/>
    <hyperlink ref="AV209" location="A126076042X" display="A126076042X" xr:uid="{F8863171-A603-4967-B1D5-3019AA9C4E78}"/>
    <hyperlink ref="AV231" location="A126044938V" display="A126044938V" xr:uid="{3BB93721-AE2C-466B-A4EE-D59329267E71}"/>
    <hyperlink ref="AW187" location="A126012538L" display="A126012538L" xr:uid="{08AED207-AC2A-452E-AC2F-056F25D01480}"/>
    <hyperlink ref="AW209" location="A126074746K" display="A126074746K" xr:uid="{4081B19A-BC80-4234-8104-171398B70A58}"/>
    <hyperlink ref="AW231" location="A126043642R" display="A126043642R" xr:uid="{D5557E43-D4AC-49CA-949C-1249D51E6FF3}"/>
    <hyperlink ref="AY188" location="A126011874F" display="A126011874F" xr:uid="{414168E0-1A52-4365-B601-461297E454AA}"/>
    <hyperlink ref="AY210" location="A126074082F" display="A126074082F" xr:uid="{93D8A7A8-8BC4-4B1D-B3B4-BEFC1A76CC12}"/>
    <hyperlink ref="AY232" location="A126042978A" display="A126042978A" xr:uid="{44E177B3-0CA6-4062-ADCB-E77BC540965D}"/>
    <hyperlink ref="AU188" location="A126016410X" display="A126016410X" xr:uid="{5FCA3B75-D023-44AA-8E75-2AAAC2354192}"/>
    <hyperlink ref="AU210" location="A126078618R" display="A126078618R" xr:uid="{790FCFB6-E6D8-4937-9C26-B137B056C932}"/>
    <hyperlink ref="AU232" location="A126047514V" display="A126047514V" xr:uid="{DBFF10D3-63A7-4843-A9FD-804D50C828B9}"/>
    <hyperlink ref="AR188" location="A126015114L" display="A126015114L" xr:uid="{4D7BFC1C-7A50-47DC-9A8A-05CA0D72D751}"/>
    <hyperlink ref="AR210" location="A126077322K" display="A126077322K" xr:uid="{3BEE4E16-A165-42A0-A675-431670A89E81}"/>
    <hyperlink ref="AR232" location="A126046218J" display="A126046218J" xr:uid="{BE544B7F-A2CD-49A6-8435-53677DDB619F}"/>
    <hyperlink ref="AS188" location="A126013170V" display="A126013170V" xr:uid="{F095DFEF-338D-410D-AA96-2A8CAC98D70B}"/>
    <hyperlink ref="AS210" location="A126075378K" display="A126075378K" xr:uid="{36BF3E40-1D1D-4BE7-BD3C-846F7DDC8D3F}"/>
    <hyperlink ref="AS232" location="A126044274R" display="A126044274R" xr:uid="{3B0CF943-70BF-4C18-96A8-090FE1DB97B6}"/>
    <hyperlink ref="AX188" location="A126014466X" display="A126014466X" xr:uid="{8072CE87-8C98-40C4-A8C0-B8C2A4487B64}"/>
    <hyperlink ref="AX210" location="A126076674W" display="A126076674W" xr:uid="{562B1D9B-3528-4B8A-8447-DF9619DCEFAF}"/>
    <hyperlink ref="AX232" location="A126045570A" display="A126045570A" xr:uid="{CCA06139-72D4-4942-B3A5-37B2F9DC6ECD}"/>
    <hyperlink ref="AV188" location="A126013818X" display="A126013818X" xr:uid="{1B674794-C654-41BD-AB38-48C4BCA27DD3}"/>
    <hyperlink ref="AV210" location="A126076026X" display="A126076026X" xr:uid="{F5CC2FD5-9AFF-4753-814D-2D4F3C398751}"/>
    <hyperlink ref="AV232" location="A126044922A" display="A126044922A" xr:uid="{B6DAFBB7-EF50-4B90-912A-ACE1485B77A5}"/>
    <hyperlink ref="AY190" location="A126011894R" display="A126011894R" xr:uid="{5B7AF37B-53F1-48C8-89AE-508C6B857740}"/>
    <hyperlink ref="AY212" location="A126074102C" display="A126074102C" xr:uid="{6E7B4729-7A05-48FB-9A66-C2AEB6F88A63}"/>
    <hyperlink ref="AY234" location="A126042998K" display="A126042998K" xr:uid="{219BB0B8-D6C3-43A6-90F1-18BC658020C0}"/>
    <hyperlink ref="AU190" location="A126016430J" display="A126016430J" xr:uid="{5E3508EE-A250-4CC6-8B79-9875EEC1B8B9}"/>
    <hyperlink ref="AU212" location="A126078638X" display="A126078638X" xr:uid="{05D30928-ED55-4F17-9DD9-BF980FE81336}"/>
    <hyperlink ref="AU234" location="A126047534C" display="A126047534C" xr:uid="{BA600526-CED3-482E-8095-E02095FDA127}"/>
    <hyperlink ref="AR190" location="A126015134W" display="A126015134W" xr:uid="{DA1D68B8-AECC-46DD-9FFA-013218C1EF77}"/>
    <hyperlink ref="AR212" location="A126077342V" display="A126077342V" xr:uid="{D66374B1-1D26-4269-84FD-5EF795600C71}"/>
    <hyperlink ref="AR234" location="A126046238T" display="A126046238T" xr:uid="{47EB31CC-A0DE-4820-9FC1-902B42243011}"/>
    <hyperlink ref="AS190" location="A126013190C" display="A126013190C" xr:uid="{8FDAB6FB-FFFF-4F65-864E-EA2A95305C8C}"/>
    <hyperlink ref="AS212" location="A126075398V" display="A126075398V" xr:uid="{723E7264-336A-469D-931A-323B7056B71B}"/>
    <hyperlink ref="AS234" location="A126044294X" display="A126044294X" xr:uid="{D6357CCA-A143-4761-8EE0-9A016318860D}"/>
    <hyperlink ref="AT190" location="A126015782V" display="A126015782V" xr:uid="{228D9556-0A50-4EAA-9EF3-ABEA66B3479E}"/>
    <hyperlink ref="AT212" location="A126077990T" display="A126077990T" xr:uid="{0566A892-3A4B-4D37-8A43-CADAE7DDCBFD}"/>
    <hyperlink ref="AT234" location="A126046886R" display="A126046886R" xr:uid="{B7A775D5-3608-4CB1-939D-36921C6EA451}"/>
    <hyperlink ref="AX190" location="A126014486J" display="A126014486J" xr:uid="{C311B77C-D10C-4E1A-A2A5-8EB9A2F16748}"/>
    <hyperlink ref="AX212" location="A126076694F" display="A126076694F" xr:uid="{89052E25-DF12-418E-9104-30948A8521F6}"/>
    <hyperlink ref="AX234" location="A126045590K" display="A126045590K" xr:uid="{0E3B5125-9A40-46A0-9265-AE530E7BE2C1}"/>
    <hyperlink ref="AV190" location="A126013838J" display="A126013838J" xr:uid="{325EB9B7-93B8-41E9-971F-8BB01A499DD5}"/>
    <hyperlink ref="AV212" location="A126076046J" display="A126076046J" xr:uid="{45D38AAE-567E-44B0-A1E3-BF51A58551AD}"/>
    <hyperlink ref="AV234" location="A126044942K" display="A126044942K" xr:uid="{DE6C7ABE-59E7-4150-B6D2-FA8D5334B08C}"/>
    <hyperlink ref="AW190" location="A126012542C" display="A126012542C" xr:uid="{A8CCB452-F08A-4AEE-989A-FC311B273468}"/>
    <hyperlink ref="AW212" location="A126074750A" display="A126074750A" xr:uid="{52603C5D-242C-4BF3-B669-E3BC47ABFBE4}"/>
    <hyperlink ref="AW234" location="A126043646X" display="A126043646X" xr:uid="{433A2A83-0822-40C9-9C05-829EE3C7C05C}"/>
    <hyperlink ref="AY191" location="A126011842L" display="A126011842L" xr:uid="{5CC9F9A7-D0CB-483A-9479-B33704E6BDAA}"/>
    <hyperlink ref="AY213" location="A126074050L" display="A126074050L" xr:uid="{A54E532B-8FA1-48B5-BDFF-6AF1A54F5301}"/>
    <hyperlink ref="AY235" location="A126042946J" display="A126042946J" xr:uid="{50FFD926-7EAA-49A4-A7B9-04375B211DD5}"/>
    <hyperlink ref="AU191" location="A126016378K" display="A126016378K" xr:uid="{C598CA4B-F56C-4E7B-9E54-A31628637DAE}"/>
    <hyperlink ref="AU213" location="A126078586J" display="A126078586J" xr:uid="{69D7DBE2-C13E-4360-A01A-B7992193429C}"/>
    <hyperlink ref="AU235" location="A126047482L" display="A126047482L" xr:uid="{EBB089A4-C4B6-43A1-9076-2353DBE2CCE8}"/>
    <hyperlink ref="AR191" location="A126015082F" display="A126015082F" xr:uid="{776FDABF-DE5E-4BDE-8B58-870F84BD059C}"/>
    <hyperlink ref="AR213" location="A126077290C" display="A126077290C" xr:uid="{A6E8E290-C916-4443-B0CA-16192E39B5C9}"/>
    <hyperlink ref="AR235" location="A126046186A" display="A126046186A" xr:uid="{95DA1B66-DD4B-47B4-B3D6-B9FFB03AAE1A}"/>
    <hyperlink ref="AS191" location="A126013138V" display="A126013138V" xr:uid="{3CB3CED2-B48A-48E2-8901-159EA508D984}"/>
    <hyperlink ref="AS213" location="A126075346T" display="A126075346T" xr:uid="{6286C366-8E98-40A8-B301-22799506ED62}"/>
    <hyperlink ref="AS235" location="A126044242W" display="A126044242W" xr:uid="{27AC598A-BD2A-412C-A6A2-1950FC5A1E4B}"/>
    <hyperlink ref="AT191" location="A126015730T" display="A126015730T" xr:uid="{3B9D8E70-C567-4DF2-9ADC-57B05CD41E3A}"/>
    <hyperlink ref="AT213" location="A126077938J" display="A126077938J" xr:uid="{905C9353-ECE0-4AB3-A85F-C50B2AA56C80}"/>
    <hyperlink ref="AT235" location="A126046834L" display="A126046834L" xr:uid="{E36F0E1B-8735-4168-8612-97FD9F59DFBF}"/>
    <hyperlink ref="AX191" location="A126014434F" display="A126014434F" xr:uid="{82E85E4D-FD91-45FA-9086-3E68C20990F0}"/>
    <hyperlink ref="AX213" location="A126076642C" display="A126076642C" xr:uid="{447A5C08-67FA-4E88-A78F-EB33B50B9908}"/>
    <hyperlink ref="AX235" location="A126045538A" display="A126045538A" xr:uid="{87077DCA-3C0C-4EB7-BEEA-7F29E02506FA}"/>
    <hyperlink ref="AV191" location="A126013786T" display="A126013786T" xr:uid="{FBF7AD07-E5B5-430F-9812-C38DC3204CAC}"/>
    <hyperlink ref="AV213" location="A126075994R" display="A126075994R" xr:uid="{CC18315B-B492-4EB5-8E73-E4AA7F30169D}"/>
    <hyperlink ref="AV235" location="A126044890V" display="A126044890V" xr:uid="{23D9E24D-6B2A-462F-AE2F-2165FF4F8FF4}"/>
    <hyperlink ref="AW191" location="A126012490L" display="A126012490L" xr:uid="{1568F00E-BA5F-45AB-A8E7-19FBACDDCF61}"/>
    <hyperlink ref="AW213" location="A126074698C" display="A126074698C" xr:uid="{9B4C5C17-8424-428B-8D82-735714B054CF}"/>
    <hyperlink ref="AW235" location="A126043594J" display="A126043594J" xr:uid="{D1996E65-B190-434E-B579-F251D6FA4D79}"/>
    <hyperlink ref="AY192" location="A126011826L" display="A126011826L" xr:uid="{4C2E45FE-C690-4ECE-B181-6BB2E3D13A42}"/>
    <hyperlink ref="AY214" location="A126074034L" display="A126074034L" xr:uid="{568E1566-73B2-4173-AEEE-009EFD560890}"/>
    <hyperlink ref="AY236" location="A126042930R" display="A126042930R" xr:uid="{303F2C1F-ACD4-4435-A18D-64C7065092ED}"/>
    <hyperlink ref="AU192" location="A126016362T" display="A126016362T" xr:uid="{7A5CC13F-4A59-4D52-914E-9E5B93F8B5EB}"/>
    <hyperlink ref="AU214" location="A126078570R" display="A126078570R" xr:uid="{87355CA9-EDBC-40B1-B212-DE04706B08A0}"/>
    <hyperlink ref="AU236" location="A126047466L" display="A126047466L" xr:uid="{3FEDBA23-D9FF-4416-BF93-D53CB81653E1}"/>
    <hyperlink ref="AR192" location="A126015066F" display="A126015066F" xr:uid="{CC7340EA-08D5-4285-B29A-1507CC964E63}"/>
    <hyperlink ref="AR214" location="A126077274C" display="A126077274C" xr:uid="{B7F14EF6-EE9F-4223-B64F-7736F1C6B4A8}"/>
    <hyperlink ref="AR236" location="A126046170J" display="A126046170J" xr:uid="{BC43C519-DC6C-4EEF-A168-BBF79A49B03F}"/>
    <hyperlink ref="AS192" location="A126013122A" display="A126013122A" xr:uid="{9BFAE93F-3125-42A5-A07B-C8119C23F3AB}"/>
    <hyperlink ref="AS214" location="A126075330X" display="A126075330X" xr:uid="{75A0E191-5A9B-479D-B0E8-A76888E45399}"/>
    <hyperlink ref="AS236" location="A126044226W" display="A126044226W" xr:uid="{37953462-D04B-4939-BA48-0AE149A29256}"/>
    <hyperlink ref="AT192" location="A126015714T" display="A126015714T" xr:uid="{CD64DF60-378A-4BF8-8261-592BE84ECA2F}"/>
    <hyperlink ref="AT214" location="A126077922R" display="A126077922R" xr:uid="{59AC1A0B-4000-4058-BA1F-C128EA54B425}"/>
    <hyperlink ref="AT236" location="A126046818L" display="A126046818L" xr:uid="{9ED8E253-E4C6-4F22-AC70-BC7E9A324816}"/>
    <hyperlink ref="AX192" location="A126014418F" display="A126014418F" xr:uid="{7D51EEEC-73EF-46E1-8FFA-7BEBCADC851C}"/>
    <hyperlink ref="AX214" location="A126076626C" display="A126076626C" xr:uid="{11CCE51D-C774-4115-BD3C-E29478CA02DC}"/>
    <hyperlink ref="AX236" location="A126045522J" display="A126045522J" xr:uid="{39B7AA6A-F340-4CE1-880E-4C3C6010D9C2}"/>
    <hyperlink ref="AV192" location="A126013770X" display="A126013770X" xr:uid="{50F339D0-6A2A-4542-B690-34C661B553E7}"/>
    <hyperlink ref="AV214" location="A126075978R" display="A126075978R" xr:uid="{6AD41EE8-CED6-4162-BB47-59443D8D3FFA}"/>
    <hyperlink ref="AV236" location="A126044874V" display="A126044874V" xr:uid="{0C05F7E2-2DD2-42C7-A37C-4890C8F639A2}"/>
    <hyperlink ref="AW192" location="A126012474L" display="A126012474L" xr:uid="{EB4BD8BF-3078-450C-A128-EB7D7FC910C7}"/>
    <hyperlink ref="AW214" location="A126074682K" display="A126074682K" xr:uid="{D0CDAEFB-9CE9-42C1-87E3-BDA25A98FBE0}"/>
    <hyperlink ref="AW236" location="A126043578J" display="A126043578J" xr:uid="{EDAA5141-9234-4BA9-A75C-893F0F51383A}"/>
    <hyperlink ref="AY193" location="A126011830C" display="A126011830C" xr:uid="{421BB97F-84B4-4EC2-A46D-45218990A338}"/>
    <hyperlink ref="AY215" location="A126074038W" display="A126074038W" xr:uid="{AEA8EC63-3048-4D1A-839F-2EB1CC80C45C}"/>
    <hyperlink ref="AY237" location="A126042934X" display="A126042934X" xr:uid="{1574160C-5C8E-4AAB-852C-5EA9240845D0}"/>
    <hyperlink ref="AU193" location="A126016366A" display="A126016366A" xr:uid="{F0897678-ECF3-480A-8A9E-3298A1BB850E}"/>
    <hyperlink ref="AU215" location="A126078574X" display="A126078574X" xr:uid="{78574594-D750-40D3-9590-35DC22C8F568}"/>
    <hyperlink ref="AU237" location="A126047470C" display="A126047470C" xr:uid="{2F1D4B1A-6038-4E95-97A9-5F00AE8A4A06}"/>
    <hyperlink ref="AR193" location="A126015070W" display="A126015070W" xr:uid="{20096D9E-23E0-49FE-8608-2ACAF7BE0D6E}"/>
    <hyperlink ref="AR215" location="A126077278L" display="A126077278L" xr:uid="{B4C8828B-BE7B-4B45-97FF-9FCC21F64AEF}"/>
    <hyperlink ref="AR237" location="A126046174T" display="A126046174T" xr:uid="{ECCFAB96-DE4B-461F-BA3E-EE58183B6C5F}"/>
    <hyperlink ref="AS193" location="A126013126K" display="A126013126K" xr:uid="{A9CFEAAD-DDE2-453D-B967-1B8910B4B6F2}"/>
    <hyperlink ref="AS215" location="A126075334J" display="A126075334J" xr:uid="{52EE3857-EC8C-4CE2-B0C4-0AF93E2392FB}"/>
    <hyperlink ref="AS237" location="A126044230L" display="A126044230L" xr:uid="{01A5BDFF-91D3-44E1-9890-1720DE57CB86}"/>
    <hyperlink ref="AT193" location="A126015718A" display="A126015718A" xr:uid="{3D828C65-E29A-4742-B721-55487C9F9A29}"/>
    <hyperlink ref="AT215" location="A126077926X" display="A126077926X" xr:uid="{1FA89E77-8942-4552-A8F7-86AE93F1D55C}"/>
    <hyperlink ref="AT237" location="A126046822C" display="A126046822C" xr:uid="{D26F7558-0F6D-4B01-A56F-C4EB2E247F39}"/>
    <hyperlink ref="AX193" location="A126014422W" display="A126014422W" xr:uid="{55A997B4-98EC-4ABD-8289-FE0FCC6A3774}"/>
    <hyperlink ref="AX215" location="A126076630V" display="A126076630V" xr:uid="{8F2D21CB-B026-4E04-B402-F36816A8E6A8}"/>
    <hyperlink ref="AX237" location="A126045526T" display="A126045526T" xr:uid="{F2A7EE25-3553-423F-90F7-5467611F0334}"/>
    <hyperlink ref="AV193" location="A126013774J" display="A126013774J" xr:uid="{C998E513-CB44-4F44-9961-11154478B2DB}"/>
    <hyperlink ref="AV215" location="A126075982F" display="A126075982F" xr:uid="{C62C5E18-476A-451D-BDC0-458013740FB5}"/>
    <hyperlink ref="AV237" location="A126044878C" display="A126044878C" xr:uid="{3A4C33A7-5347-4D3E-8808-5F86797FE1B9}"/>
    <hyperlink ref="AW193" location="A126012478W" display="A126012478W" xr:uid="{6368B67E-0C2F-497C-BF7F-4D37AA6F6873}"/>
    <hyperlink ref="AW215" location="A126074686V" display="A126074686V" xr:uid="{F8A604DD-72E1-41B8-A0D5-214E98B7AD1D}"/>
    <hyperlink ref="AW237" location="A126043582X" display="A126043582X" xr:uid="{35098145-E471-4F0C-AA12-788F261A4858}"/>
    <hyperlink ref="AY194" location="A126011858F" display="A126011858F" xr:uid="{D8EBD83F-690B-42EE-A8CB-2CAE5C48D3F6}"/>
    <hyperlink ref="AY216" location="A126074066F" display="A126074066F" xr:uid="{F8AB87F1-6D2A-4FC8-8D1A-DE539BF46A82}"/>
    <hyperlink ref="AY238" location="A126042962J" display="A126042962J" xr:uid="{D961E5B5-842C-409D-B1B5-43DF3DE952A1}"/>
    <hyperlink ref="AU194" location="A126016394K" display="A126016394K" xr:uid="{AA5940B3-2CA1-4798-AB4F-051E36A105C3}"/>
    <hyperlink ref="AU216" location="A126078602W" display="A126078602W" xr:uid="{252E73BC-DBDA-4CFB-A844-D5B4C5830D5C}"/>
    <hyperlink ref="AU238" location="A126047498F" display="A126047498F" xr:uid="{0897D23E-23DE-4D38-B87D-5CC962D7C924}"/>
    <hyperlink ref="AR194" location="A126015098X" display="A126015098X" xr:uid="{23C352C1-A188-4772-B5AB-2626FC8C101A}"/>
    <hyperlink ref="AR216" location="A126077306K" display="A126077306K" xr:uid="{C671BB1A-15AF-4EAC-BB67-D00B90E7BF74}"/>
    <hyperlink ref="AR238" location="A126046202R" display="A126046202R" xr:uid="{2A1FE829-0C13-498D-A153-BDF01A69DC47}"/>
    <hyperlink ref="AS194" location="A126013154V" display="A126013154V" xr:uid="{A163CE8C-DEE7-4EDE-811F-726D86E83978}"/>
    <hyperlink ref="AS216" location="A126075362T" display="A126075362T" xr:uid="{B3BBB206-0F44-47EC-9940-16BEF3A2E27E}"/>
    <hyperlink ref="AS238" location="A126044258R" display="A126044258R" xr:uid="{39F156B2-04B1-4B51-8F73-1A459A78E901}"/>
    <hyperlink ref="AT194" location="A126015746K" display="A126015746K" xr:uid="{9991E07A-628A-4A6D-B1FC-2832B78E021D}"/>
    <hyperlink ref="AT216" location="A126077954J" display="A126077954J" xr:uid="{3E8C5E54-7785-4C1C-80DB-436D49F1F074}"/>
    <hyperlink ref="AT238" location="A126046850L" display="A126046850L" xr:uid="{F2A125B7-7F57-4A38-835A-D1C4A50D8E31}"/>
    <hyperlink ref="AX194" location="A126014450F" display="A126014450F" xr:uid="{53753057-17ED-4840-AF72-94CA1FBFB262}"/>
    <hyperlink ref="AX216" location="A126076658W" display="A126076658W" xr:uid="{135A18DD-DA15-46DB-B52B-F23D321C398A}"/>
    <hyperlink ref="AX238" location="A126045554A" display="A126045554A" xr:uid="{0AB304D7-28C5-4EC0-9221-217493B741E9}"/>
    <hyperlink ref="AV194" location="A126013802F" display="A126013802F" xr:uid="{1F05574A-3B08-4A16-87D3-DDBE41E75102}"/>
    <hyperlink ref="AV216" location="A126076010F" display="A126076010F" xr:uid="{5707366A-F878-4C26-A563-3788700D72DE}"/>
    <hyperlink ref="AV238" location="A126044906A" display="A126044906A" xr:uid="{E3ADFF82-171E-4927-82C8-831B471FD38F}"/>
    <hyperlink ref="AW194" location="A126012506V" display="A126012506V" xr:uid="{3070C128-5B47-4772-B16F-C9B713486E94}"/>
    <hyperlink ref="AW216" location="A126074714T" display="A126074714T" xr:uid="{B8343B60-2CC8-4207-8317-88933C81AD9F}"/>
    <hyperlink ref="AW238" location="A126043610W" display="A126043610W" xr:uid="{424840AD-63C4-430F-9260-D17C6E8F4930}"/>
    <hyperlink ref="AY195" location="A126011834L" display="A126011834L" xr:uid="{BD271112-A058-4A97-8075-1A2219D25BD3}"/>
    <hyperlink ref="AY217" location="A126074042L" display="A126074042L" xr:uid="{01C758EB-6B9D-4432-AB70-96DD66C4998D}"/>
    <hyperlink ref="AY239" location="A126042938J" display="A126042938J" xr:uid="{FEB6887E-2590-4BF6-9867-B2C6C5D626F1}"/>
    <hyperlink ref="AU195" location="A126016370T" display="A126016370T" xr:uid="{63AFC6AE-A699-47C3-AD46-5F82BBAB0D4B}"/>
    <hyperlink ref="AU217" location="A126078578J" display="A126078578J" xr:uid="{CB209A6B-C5AD-4ABB-BF12-A34B4B40FC97}"/>
    <hyperlink ref="AU239" location="A126047474L" display="A126047474L" xr:uid="{7C364F39-977C-47C3-9862-BDBA00352A56}"/>
    <hyperlink ref="AR195" location="A126015074F" display="A126015074F" xr:uid="{36952DF0-8635-42E4-B198-91E2DA58E8EA}"/>
    <hyperlink ref="AR217" location="A126077282C" display="A126077282C" xr:uid="{11C9E976-5BD7-47C2-87B1-9406C1A02C89}"/>
    <hyperlink ref="AR239" location="A126046178A" display="A126046178A" xr:uid="{066599D6-5302-4DC5-868F-5AE394D638A6}"/>
    <hyperlink ref="AS195" location="A126013130A" display="A126013130A" xr:uid="{81CDD5EF-5CA4-42C2-9FDB-932DA3BC81D5}"/>
    <hyperlink ref="AS217" location="A126075338T" display="A126075338T" xr:uid="{49991512-61F5-4444-9228-C366F2AB6A33}"/>
    <hyperlink ref="AS239" location="A126044234W" display="A126044234W" xr:uid="{2B1653E7-CC19-4313-AC51-8D6F58A184FA}"/>
    <hyperlink ref="AT195" location="A126015722T" display="A126015722T" xr:uid="{3383636F-1291-4E6E-83AE-7EE80C6C4C68}"/>
    <hyperlink ref="AT217" location="A126077930R" display="A126077930R" xr:uid="{29FACB20-296D-4C47-BF19-AEB3CA79AC2C}"/>
    <hyperlink ref="AT239" location="A126046826L" display="A126046826L" xr:uid="{00791EE7-108E-4309-B5FE-06C04E2EDE36}"/>
    <hyperlink ref="AX195" location="A126014426F" display="A126014426F" xr:uid="{A8177D52-469B-486A-BAAD-27197B80192E}"/>
    <hyperlink ref="AX217" location="A126076634C" display="A126076634C" xr:uid="{31CAE211-57EA-4626-A41B-54E2B95439F2}"/>
    <hyperlink ref="AX239" location="A126045530J" display="A126045530J" xr:uid="{15EA1507-D924-4CED-BA57-AFFB7A6E3110}"/>
    <hyperlink ref="AV195" location="A126013778T" display="A126013778T" xr:uid="{0D67F12F-AE81-42EA-8DB5-47C76F466372}"/>
    <hyperlink ref="AV217" location="A126075986R" display="A126075986R" xr:uid="{3709B090-3058-40C1-ACB7-517BCF40962C}"/>
    <hyperlink ref="AV239" location="A126044882V" display="A126044882V" xr:uid="{E2DDCE90-16C8-477D-B450-5DBAFB495F76}"/>
    <hyperlink ref="AW195" location="A126012482L" display="A126012482L" xr:uid="{C8034D50-55AB-4089-9A56-27DCD5A1CD7F}"/>
    <hyperlink ref="AW217" location="A126074690K" display="A126074690K" xr:uid="{116DCD2B-AA08-476E-B175-5BE1749B6553}"/>
    <hyperlink ref="AW239" location="A126043586J" display="A126043586J" xr:uid="{A3B88A26-29A4-4540-90F6-EBC8D38E2AE4}"/>
    <hyperlink ref="AY196" location="A126011862W" display="A126011862W" xr:uid="{360B2EA9-0D8D-4262-B657-C261B474EF67}"/>
    <hyperlink ref="AY218" location="A126074070W" display="A126074070W" xr:uid="{324249E4-33DD-4479-9671-7985DAE43B3D}"/>
    <hyperlink ref="AY240" location="A126042966T" display="A126042966T" xr:uid="{5A3DB6DC-3832-4464-86BB-EB1462ECF795}"/>
    <hyperlink ref="AU196" location="A126016398V" display="A126016398V" xr:uid="{77FDC846-EAD8-4D03-B534-801F2E7B75B6}"/>
    <hyperlink ref="AU218" location="A126078606F" display="A126078606F" xr:uid="{BDE7400D-3856-46C0-B600-B69C8A56A78B}"/>
    <hyperlink ref="AU240" location="A126047502K" display="A126047502K" xr:uid="{52E01783-C7CC-4D64-895D-B7A3AF1D8CFB}"/>
    <hyperlink ref="AR196" location="A126015102C" display="A126015102C" xr:uid="{1BE1FDCE-DE80-45F4-9EC9-CE21660B16C1}"/>
    <hyperlink ref="AR218" location="A126077310A" display="A126077310A" xr:uid="{5A962C95-AE03-409D-AD89-D70103AB4B28}"/>
    <hyperlink ref="AR240" location="A126046206X" display="A126046206X" xr:uid="{CAC35397-1D84-4B10-96CC-D918CAAB082B}"/>
    <hyperlink ref="AS196" location="A126013158C" display="A126013158C" xr:uid="{6BC12380-BD21-4301-B59D-B82AD3243DE7}"/>
    <hyperlink ref="AS218" location="A126075366A" display="A126075366A" xr:uid="{A88F664C-4F7B-47C2-8818-8346F1B5F3E4}"/>
    <hyperlink ref="AS240" location="A126044262F" display="A126044262F" xr:uid="{7A674EF5-8B19-497C-AC6D-9B35A2DB9443}"/>
    <hyperlink ref="AT196" location="A126015750A" display="A126015750A" xr:uid="{CB90F4B0-882B-45D2-859B-4A405E20F889}"/>
    <hyperlink ref="AT218" location="A126077958T" display="A126077958T" xr:uid="{DA339CC6-9F78-4090-B144-0B1B205F39A0}"/>
    <hyperlink ref="AT240" location="A126046854W" display="A126046854W" xr:uid="{DD0E12EE-2912-494B-85F6-4669F4A35E10}"/>
    <hyperlink ref="AX196" location="A126014454R" display="A126014454R" xr:uid="{BA7F3117-18BD-456F-9894-8B11CDC32BAB}"/>
    <hyperlink ref="AX218" location="A126076662L" display="A126076662L" xr:uid="{D12A08E2-9F1F-4661-9969-4E348E2F9627}"/>
    <hyperlink ref="AX240" location="A126045558K" display="A126045558K" xr:uid="{9C14B3EC-5812-4F10-86F1-7211ABD0B4AF}"/>
    <hyperlink ref="AV196" location="A126013806R" display="A126013806R" xr:uid="{176F0BAB-9B9B-43DF-A037-2701AA504FBA}"/>
    <hyperlink ref="AV218" location="A126076014R" display="A126076014R" xr:uid="{760D8B1F-0CB4-40C6-B314-D29A5D416C03}"/>
    <hyperlink ref="AV240" location="A126044910T" display="A126044910T" xr:uid="{EF97DA7B-DB4C-4779-A573-0DF65CB5204F}"/>
    <hyperlink ref="AW196" location="A126012510K" display="A126012510K" xr:uid="{29D4826D-895F-443F-B0AB-B509D966BE02}"/>
    <hyperlink ref="AW218" location="A126074718A" display="A126074718A" xr:uid="{C53E3890-60A4-4C67-BFE1-F3271FCEDB18}"/>
    <hyperlink ref="AW240" location="A126043614F" display="A126043614F" xr:uid="{2EF86783-1806-48ED-923C-D059F2B47847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48.698999999999998</v>
      </c>
      <c r="C11" s="9">
        <v>25.29</v>
      </c>
      <c r="D11" s="9">
        <v>23.408999999999999</v>
      </c>
      <c r="E11" s="9">
        <v>34.497999999999998</v>
      </c>
      <c r="F11" s="9">
        <v>18.274999999999999</v>
      </c>
      <c r="G11" s="9">
        <v>16.222999999999999</v>
      </c>
      <c r="H11" s="9">
        <v>29.388000000000002</v>
      </c>
      <c r="I11" s="9">
        <v>15.224</v>
      </c>
      <c r="J11" s="9">
        <v>14.164</v>
      </c>
      <c r="K11" s="9">
        <v>5.1100000000000003</v>
      </c>
      <c r="L11" s="9">
        <v>3.05</v>
      </c>
      <c r="M11" s="9">
        <v>2.0590000000000002</v>
      </c>
      <c r="N11" s="9">
        <v>0</v>
      </c>
      <c r="O11" s="9">
        <v>0</v>
      </c>
      <c r="P11" s="9">
        <v>0</v>
      </c>
      <c r="Q11" s="9">
        <v>14.201000000000001</v>
      </c>
      <c r="R11" s="9">
        <v>7.0149999999999997</v>
      </c>
      <c r="S11" s="9">
        <v>7.1859999999999999</v>
      </c>
      <c r="T11" s="9">
        <v>13.659000000000001</v>
      </c>
      <c r="U11" s="9">
        <v>6.7770000000000001</v>
      </c>
      <c r="V11" s="9">
        <v>6.8819999999999997</v>
      </c>
      <c r="W11" s="9">
        <v>0.54300000000000004</v>
      </c>
      <c r="X11" s="9">
        <v>0.23799999999999999</v>
      </c>
      <c r="Y11" s="9">
        <v>0.30499999999999999</v>
      </c>
      <c r="Z11" s="9">
        <v>7.2779999999999996</v>
      </c>
      <c r="AA11" s="9">
        <v>4.3090000000000002</v>
      </c>
      <c r="AB11" s="9">
        <v>2.9689999999999999</v>
      </c>
      <c r="AC11" s="9">
        <v>5.7809999999999997</v>
      </c>
      <c r="AD11" s="9">
        <v>4.0469999999999997</v>
      </c>
      <c r="AE11" s="9">
        <v>1.734</v>
      </c>
      <c r="AF11" s="9">
        <v>4.181</v>
      </c>
      <c r="AG11" s="9">
        <v>2.9460000000000002</v>
      </c>
      <c r="AH11" s="9">
        <v>1.234</v>
      </c>
      <c r="AI11" s="9">
        <v>0.77600000000000002</v>
      </c>
      <c r="AJ11" s="9">
        <v>0.27600000000000002</v>
      </c>
      <c r="AK11" s="9">
        <v>0.5</v>
      </c>
      <c r="AL11" s="9">
        <v>0.82399999999999995</v>
      </c>
      <c r="AM11" s="9">
        <v>0.82399999999999995</v>
      </c>
      <c r="AN11" s="9">
        <v>0</v>
      </c>
      <c r="AO11" s="9">
        <v>1.498</v>
      </c>
      <c r="AP11" s="9">
        <v>0.26300000000000001</v>
      </c>
      <c r="AQ11" s="9">
        <v>1.2350000000000001</v>
      </c>
      <c r="AR11" s="9">
        <v>0.255</v>
      </c>
      <c r="AS11" s="9">
        <v>0</v>
      </c>
      <c r="AT11" s="9">
        <v>0.255</v>
      </c>
      <c r="AU11" s="9">
        <v>1.242</v>
      </c>
      <c r="AV11" s="9">
        <v>0.26300000000000001</v>
      </c>
      <c r="AW11" s="9">
        <v>0.98</v>
      </c>
      <c r="AX11" s="9">
        <v>1.4490000000000001</v>
      </c>
      <c r="AY11" s="9">
        <v>0.65200000000000002</v>
      </c>
      <c r="AZ11" s="9">
        <v>0.79700000000000004</v>
      </c>
      <c r="BA11" s="9">
        <v>1.248</v>
      </c>
      <c r="BB11" s="9">
        <v>0.45200000000000001</v>
      </c>
      <c r="BC11" s="9">
        <v>0.79700000000000004</v>
      </c>
      <c r="BD11" s="9">
        <v>0.98799999999999999</v>
      </c>
      <c r="BE11" s="9">
        <v>0.45200000000000001</v>
      </c>
      <c r="BF11" s="9">
        <v>0.53600000000000003</v>
      </c>
      <c r="BG11" s="9">
        <v>0.26</v>
      </c>
      <c r="BH11" s="9">
        <v>0</v>
      </c>
      <c r="BI11" s="9">
        <v>0.26</v>
      </c>
      <c r="BJ11" s="9">
        <v>0</v>
      </c>
      <c r="BK11" s="9">
        <v>0</v>
      </c>
      <c r="BL11" s="9">
        <v>0</v>
      </c>
      <c r="BM11" s="9">
        <v>0.2</v>
      </c>
      <c r="BN11" s="9">
        <v>0.2</v>
      </c>
      <c r="BO11" s="9">
        <v>0</v>
      </c>
      <c r="BP11" s="9">
        <v>0.2</v>
      </c>
      <c r="BQ11" s="9">
        <v>0.2</v>
      </c>
      <c r="BR11" s="9">
        <v>0</v>
      </c>
      <c r="BS11" s="9">
        <v>0</v>
      </c>
      <c r="BT11" s="9">
        <v>0</v>
      </c>
      <c r="BU11" s="9">
        <v>0</v>
      </c>
      <c r="BV11" s="9">
        <v>47.58</v>
      </c>
      <c r="BW11" s="9">
        <v>25.064</v>
      </c>
      <c r="BX11" s="9">
        <v>22.515999999999998</v>
      </c>
      <c r="BY11" s="9">
        <v>36.034999999999997</v>
      </c>
      <c r="BZ11" s="9">
        <v>20.001999999999999</v>
      </c>
      <c r="CA11" s="9">
        <v>16.033000000000001</v>
      </c>
      <c r="CB11" s="9">
        <v>29.065000000000001</v>
      </c>
      <c r="CC11" s="9">
        <v>15.851000000000001</v>
      </c>
      <c r="CD11" s="9">
        <v>13.214</v>
      </c>
      <c r="CE11" s="9">
        <v>6.1459999999999999</v>
      </c>
      <c r="CF11" s="9">
        <v>3.327</v>
      </c>
      <c r="CG11" s="9">
        <v>2.819</v>
      </c>
      <c r="CH11" s="9">
        <v>0.82399999999999995</v>
      </c>
      <c r="CI11" s="9">
        <v>0.82399999999999995</v>
      </c>
      <c r="CJ11" s="9">
        <v>0</v>
      </c>
      <c r="CK11" s="9">
        <v>11.545</v>
      </c>
      <c r="CL11" s="9">
        <v>5.0620000000000003</v>
      </c>
      <c r="CM11" s="9">
        <v>6.4829999999999997</v>
      </c>
      <c r="CN11" s="9">
        <v>9.76</v>
      </c>
      <c r="CO11" s="9">
        <v>4.5620000000000003</v>
      </c>
      <c r="CP11" s="9">
        <v>5.1980000000000004</v>
      </c>
      <c r="CQ11" s="9">
        <v>1.7849999999999999</v>
      </c>
      <c r="CR11" s="9">
        <v>0.501</v>
      </c>
      <c r="CS11" s="9">
        <v>1.284</v>
      </c>
      <c r="CT11" s="9">
        <v>8.4130000000000003</v>
      </c>
      <c r="CU11" s="9">
        <v>4.7880000000000003</v>
      </c>
      <c r="CV11" s="9">
        <v>3.625</v>
      </c>
      <c r="CW11" s="9">
        <v>5.9139999999999997</v>
      </c>
      <c r="CX11" s="9">
        <v>3.9630000000000001</v>
      </c>
      <c r="CY11" s="9">
        <v>1.9510000000000001</v>
      </c>
      <c r="CZ11" s="9">
        <v>4.3140000000000001</v>
      </c>
      <c r="DA11" s="9">
        <v>2.863</v>
      </c>
      <c r="DB11" s="9">
        <v>1.4510000000000001</v>
      </c>
      <c r="DC11" s="9">
        <v>0.77600000000000002</v>
      </c>
      <c r="DD11" s="9">
        <v>0.27600000000000002</v>
      </c>
      <c r="DE11" s="9">
        <v>0.5</v>
      </c>
      <c r="DF11" s="9">
        <v>0.82399999999999995</v>
      </c>
      <c r="DG11" s="9">
        <v>0.82399999999999995</v>
      </c>
      <c r="DH11" s="9">
        <v>0</v>
      </c>
      <c r="DI11" s="9">
        <v>2.4990000000000001</v>
      </c>
      <c r="DJ11" s="9">
        <v>0.82499999999999996</v>
      </c>
      <c r="DK11" s="9">
        <v>1.6739999999999999</v>
      </c>
      <c r="DL11" s="9">
        <v>0.71399999999999997</v>
      </c>
      <c r="DM11" s="9">
        <v>0.32400000000000001</v>
      </c>
      <c r="DN11" s="9">
        <v>0.39</v>
      </c>
      <c r="DO11" s="9">
        <v>1.7849999999999999</v>
      </c>
      <c r="DP11" s="9">
        <v>0.501</v>
      </c>
      <c r="DQ11" s="9">
        <v>1.284</v>
      </c>
      <c r="DR11" s="9">
        <v>26.183</v>
      </c>
      <c r="DS11" s="9">
        <v>13.936</v>
      </c>
      <c r="DT11" s="9">
        <v>12.246</v>
      </c>
      <c r="DU11" s="9">
        <v>19.88</v>
      </c>
      <c r="DV11" s="9">
        <v>10.814</v>
      </c>
      <c r="DW11" s="9">
        <v>9.0660000000000007</v>
      </c>
      <c r="DX11" s="9">
        <v>15.507999999999999</v>
      </c>
      <c r="DY11" s="9">
        <v>8.43</v>
      </c>
      <c r="DZ11" s="9">
        <v>7.0780000000000003</v>
      </c>
      <c r="EA11" s="9">
        <v>4.3719999999999999</v>
      </c>
      <c r="EB11" s="9">
        <v>2.3839999999999999</v>
      </c>
      <c r="EC11" s="9">
        <v>1.988</v>
      </c>
      <c r="ED11" s="9">
        <v>6.3019999999999996</v>
      </c>
      <c r="EE11" s="9">
        <v>3.1219999999999999</v>
      </c>
      <c r="EF11" s="9">
        <v>3.18</v>
      </c>
      <c r="EG11" s="9">
        <v>6.3019999999999996</v>
      </c>
      <c r="EH11" s="9">
        <v>3.1219999999999999</v>
      </c>
      <c r="EI11" s="9">
        <v>3.18</v>
      </c>
      <c r="EJ11" s="9">
        <v>12.984</v>
      </c>
      <c r="EK11" s="9">
        <v>6.34</v>
      </c>
      <c r="EL11" s="9">
        <v>6.6440000000000001</v>
      </c>
      <c r="EM11" s="9">
        <v>10.241</v>
      </c>
      <c r="EN11" s="9">
        <v>5.2240000000000002</v>
      </c>
      <c r="EO11" s="9">
        <v>5.016</v>
      </c>
      <c r="EP11" s="9">
        <v>9.2430000000000003</v>
      </c>
      <c r="EQ11" s="9">
        <v>4.5579999999999998</v>
      </c>
      <c r="ER11" s="9">
        <v>4.6849999999999996</v>
      </c>
      <c r="ES11" s="9">
        <v>0.998</v>
      </c>
      <c r="ET11" s="9">
        <v>0.66600000000000004</v>
      </c>
      <c r="EU11" s="9">
        <v>0.33200000000000002</v>
      </c>
      <c r="EV11" s="9">
        <v>2.7440000000000002</v>
      </c>
      <c r="EW11" s="9">
        <v>1.1160000000000001</v>
      </c>
      <c r="EX11" s="9">
        <v>1.6279999999999999</v>
      </c>
      <c r="EY11" s="9">
        <v>2.7440000000000002</v>
      </c>
      <c r="EZ11" s="9">
        <v>1.1160000000000001</v>
      </c>
      <c r="FA11" s="9">
        <v>1.6279999999999999</v>
      </c>
      <c r="FB11" s="9">
        <v>9.8460000000000001</v>
      </c>
      <c r="FC11" s="9">
        <v>5.1870000000000003</v>
      </c>
      <c r="FD11" s="9">
        <v>4.66</v>
      </c>
      <c r="FE11" s="9">
        <v>5.492</v>
      </c>
      <c r="FF11" s="9">
        <v>2.7709999999999999</v>
      </c>
      <c r="FG11" s="9">
        <v>2.7210000000000001</v>
      </c>
      <c r="FH11" s="9">
        <v>5.492</v>
      </c>
      <c r="FI11" s="9">
        <v>2.7709999999999999</v>
      </c>
      <c r="FJ11" s="9">
        <v>2.7210000000000001</v>
      </c>
      <c r="FK11" s="9">
        <v>0</v>
      </c>
      <c r="FL11" s="9">
        <v>0</v>
      </c>
      <c r="FM11" s="9">
        <v>0</v>
      </c>
      <c r="FN11" s="9">
        <v>0</v>
      </c>
      <c r="FO11" s="9">
        <v>0</v>
      </c>
      <c r="FP11" s="9">
        <v>0</v>
      </c>
      <c r="FQ11" s="9">
        <v>4.3540000000000001</v>
      </c>
      <c r="FR11" s="9">
        <v>2.4159999999999999</v>
      </c>
      <c r="FS11" s="9">
        <v>1.9390000000000001</v>
      </c>
      <c r="FT11" s="9">
        <v>4.3540000000000001</v>
      </c>
      <c r="FU11" s="9">
        <v>2.4159999999999999</v>
      </c>
      <c r="FV11" s="9">
        <v>1.9390000000000001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9.8460000000000001</v>
      </c>
      <c r="GY11" s="9">
        <v>5.1870000000000003</v>
      </c>
      <c r="GZ11" s="9">
        <v>4.66</v>
      </c>
      <c r="HA11" s="9">
        <v>5.492</v>
      </c>
      <c r="HB11" s="9">
        <v>2.7709999999999999</v>
      </c>
      <c r="HC11" s="9">
        <v>2.7210000000000001</v>
      </c>
      <c r="HD11" s="9">
        <v>5.492</v>
      </c>
      <c r="HE11" s="9">
        <v>2.7709999999999999</v>
      </c>
      <c r="HF11" s="9">
        <v>2.7210000000000001</v>
      </c>
      <c r="HG11" s="9">
        <v>0</v>
      </c>
      <c r="HH11" s="9">
        <v>0</v>
      </c>
      <c r="HI11" s="9">
        <v>0</v>
      </c>
      <c r="HJ11" s="9">
        <v>4.3540000000000001</v>
      </c>
      <c r="HK11" s="9">
        <v>2.4159999999999999</v>
      </c>
      <c r="HL11" s="9">
        <v>1.9390000000000001</v>
      </c>
      <c r="HM11" s="9">
        <v>4.3540000000000001</v>
      </c>
      <c r="HN11" s="9">
        <v>2.4159999999999999</v>
      </c>
      <c r="HO11" s="9">
        <v>1.9390000000000001</v>
      </c>
      <c r="HP11" s="9">
        <v>41.136000000000003</v>
      </c>
      <c r="HQ11" s="9">
        <v>22.32</v>
      </c>
      <c r="HR11" s="9">
        <v>18.817</v>
      </c>
      <c r="HS11" s="9">
        <v>28.079000000000001</v>
      </c>
      <c r="HT11" s="9">
        <v>16.332000000000001</v>
      </c>
      <c r="HU11" s="9">
        <v>11.747</v>
      </c>
      <c r="HV11" s="9">
        <v>22.161000000000001</v>
      </c>
      <c r="HW11" s="9">
        <v>12.848000000000001</v>
      </c>
      <c r="HX11" s="9">
        <v>9.3140000000000001</v>
      </c>
      <c r="HY11" s="9">
        <v>5.0940000000000003</v>
      </c>
      <c r="HZ11" s="9">
        <v>2.661</v>
      </c>
      <c r="IA11" s="9">
        <v>2.4329999999999998</v>
      </c>
      <c r="IB11" s="9">
        <v>0.82399999999999995</v>
      </c>
      <c r="IC11" s="9">
        <v>0.82399999999999995</v>
      </c>
      <c r="ID11" s="9">
        <v>0</v>
      </c>
      <c r="IE11" s="9">
        <v>13.057</v>
      </c>
      <c r="IF11" s="9">
        <v>5.9870000000000001</v>
      </c>
      <c r="IG11" s="9">
        <v>7.07</v>
      </c>
      <c r="IH11" s="9">
        <v>11.273</v>
      </c>
      <c r="II11" s="9">
        <v>5.4870000000000001</v>
      </c>
      <c r="IJ11" s="9">
        <v>5.7859999999999996</v>
      </c>
      <c r="IK11" s="9">
        <v>1.7849999999999999</v>
      </c>
      <c r="IL11" s="9">
        <v>0.501</v>
      </c>
      <c r="IM11" s="9">
        <v>1.284</v>
      </c>
      <c r="IN11" s="9">
        <v>10.387</v>
      </c>
      <c r="IO11" s="9">
        <v>5.1420000000000003</v>
      </c>
      <c r="IP11" s="9">
        <v>5.2439999999999998</v>
      </c>
      <c r="IQ11" s="9">
        <v>6.1189999999999998</v>
      </c>
    </row>
    <row r="12" spans="1:251">
      <c r="A12" s="10">
        <v>42401</v>
      </c>
      <c r="B12" s="9">
        <v>57.350999999999999</v>
      </c>
      <c r="C12" s="9">
        <v>31.763000000000002</v>
      </c>
      <c r="D12" s="9">
        <v>25.588000000000001</v>
      </c>
      <c r="E12" s="9">
        <v>42.564999999999998</v>
      </c>
      <c r="F12" s="9">
        <v>25.824999999999999</v>
      </c>
      <c r="G12" s="9">
        <v>16.739999999999998</v>
      </c>
      <c r="H12" s="9">
        <v>38.578000000000003</v>
      </c>
      <c r="I12" s="9">
        <v>22.981999999999999</v>
      </c>
      <c r="J12" s="9">
        <v>15.596</v>
      </c>
      <c r="K12" s="9">
        <v>3.7109999999999999</v>
      </c>
      <c r="L12" s="9">
        <v>2.5659999999999998</v>
      </c>
      <c r="M12" s="9">
        <v>1.145</v>
      </c>
      <c r="N12" s="9">
        <v>0.27700000000000002</v>
      </c>
      <c r="O12" s="9">
        <v>0.27700000000000002</v>
      </c>
      <c r="P12" s="9">
        <v>0</v>
      </c>
      <c r="Q12" s="9">
        <v>14.786</v>
      </c>
      <c r="R12" s="9">
        <v>5.9379999999999997</v>
      </c>
      <c r="S12" s="9">
        <v>8.8480000000000008</v>
      </c>
      <c r="T12" s="9">
        <v>14.038</v>
      </c>
      <c r="U12" s="9">
        <v>5.3929999999999998</v>
      </c>
      <c r="V12" s="9">
        <v>8.6460000000000008</v>
      </c>
      <c r="W12" s="9">
        <v>0.748</v>
      </c>
      <c r="X12" s="9">
        <v>0.54600000000000004</v>
      </c>
      <c r="Y12" s="9">
        <v>0.20200000000000001</v>
      </c>
      <c r="Z12" s="9">
        <v>5.7439999999999998</v>
      </c>
      <c r="AA12" s="9">
        <v>2.524</v>
      </c>
      <c r="AB12" s="9">
        <v>3.22</v>
      </c>
      <c r="AC12" s="9">
        <v>3.3290000000000002</v>
      </c>
      <c r="AD12" s="9">
        <v>1.8480000000000001</v>
      </c>
      <c r="AE12" s="9">
        <v>1.4810000000000001</v>
      </c>
      <c r="AF12" s="9">
        <v>2.2810000000000001</v>
      </c>
      <c r="AG12" s="9">
        <v>1.042</v>
      </c>
      <c r="AH12" s="9">
        <v>1.2390000000000001</v>
      </c>
      <c r="AI12" s="9">
        <v>0</v>
      </c>
      <c r="AJ12" s="9">
        <v>0</v>
      </c>
      <c r="AK12" s="9">
        <v>0</v>
      </c>
      <c r="AL12" s="9">
        <v>1.048</v>
      </c>
      <c r="AM12" s="9">
        <v>0.80600000000000005</v>
      </c>
      <c r="AN12" s="9">
        <v>0.24199999999999999</v>
      </c>
      <c r="AO12" s="9">
        <v>2.415</v>
      </c>
      <c r="AP12" s="9">
        <v>0.67600000000000005</v>
      </c>
      <c r="AQ12" s="9">
        <v>1.7390000000000001</v>
      </c>
      <c r="AR12" s="9">
        <v>0.83799999999999997</v>
      </c>
      <c r="AS12" s="9">
        <v>0.27900000000000003</v>
      </c>
      <c r="AT12" s="9">
        <v>0.55800000000000005</v>
      </c>
      <c r="AU12" s="9">
        <v>1.577</v>
      </c>
      <c r="AV12" s="9">
        <v>0.39600000000000002</v>
      </c>
      <c r="AW12" s="9">
        <v>1.181</v>
      </c>
      <c r="AX12" s="9">
        <v>1.018</v>
      </c>
      <c r="AY12" s="9">
        <v>0</v>
      </c>
      <c r="AZ12" s="9">
        <v>1.018</v>
      </c>
      <c r="BA12" s="9">
        <v>0.57499999999999996</v>
      </c>
      <c r="BB12" s="9">
        <v>0</v>
      </c>
      <c r="BC12" s="9">
        <v>0.57499999999999996</v>
      </c>
      <c r="BD12" s="9">
        <v>0.57499999999999996</v>
      </c>
      <c r="BE12" s="9">
        <v>0</v>
      </c>
      <c r="BF12" s="9">
        <v>0.57499999999999996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0.44400000000000001</v>
      </c>
      <c r="BN12" s="9">
        <v>0</v>
      </c>
      <c r="BO12" s="9">
        <v>0.44400000000000001</v>
      </c>
      <c r="BP12" s="9">
        <v>0.44400000000000001</v>
      </c>
      <c r="BQ12" s="9">
        <v>0</v>
      </c>
      <c r="BR12" s="9">
        <v>0.44400000000000001</v>
      </c>
      <c r="BS12" s="9">
        <v>0</v>
      </c>
      <c r="BT12" s="9">
        <v>0</v>
      </c>
      <c r="BU12" s="9">
        <v>0</v>
      </c>
      <c r="BV12" s="9">
        <v>55.243000000000002</v>
      </c>
      <c r="BW12" s="9">
        <v>30.262</v>
      </c>
      <c r="BX12" s="9">
        <v>24.981000000000002</v>
      </c>
      <c r="BY12" s="9">
        <v>42.676000000000002</v>
      </c>
      <c r="BZ12" s="9">
        <v>26.161999999999999</v>
      </c>
      <c r="CA12" s="9">
        <v>16.513999999999999</v>
      </c>
      <c r="CB12" s="9">
        <v>38.186</v>
      </c>
      <c r="CC12" s="9">
        <v>22.81</v>
      </c>
      <c r="CD12" s="9">
        <v>15.375999999999999</v>
      </c>
      <c r="CE12" s="9">
        <v>3.4620000000000002</v>
      </c>
      <c r="CF12" s="9">
        <v>2.5659999999999998</v>
      </c>
      <c r="CG12" s="9">
        <v>0.89600000000000002</v>
      </c>
      <c r="CH12" s="9">
        <v>1.0269999999999999</v>
      </c>
      <c r="CI12" s="9">
        <v>0.78500000000000003</v>
      </c>
      <c r="CJ12" s="9">
        <v>0.24199999999999999</v>
      </c>
      <c r="CK12" s="9">
        <v>12.567</v>
      </c>
      <c r="CL12" s="9">
        <v>4.101</v>
      </c>
      <c r="CM12" s="9">
        <v>8.4670000000000005</v>
      </c>
      <c r="CN12" s="9">
        <v>10.243</v>
      </c>
      <c r="CO12" s="9">
        <v>3.1589999999999998</v>
      </c>
      <c r="CP12" s="9">
        <v>7.0839999999999996</v>
      </c>
      <c r="CQ12" s="9">
        <v>2.3250000000000002</v>
      </c>
      <c r="CR12" s="9">
        <v>0.94199999999999995</v>
      </c>
      <c r="CS12" s="9">
        <v>1.383</v>
      </c>
      <c r="CT12" s="9">
        <v>5.69</v>
      </c>
      <c r="CU12" s="9">
        <v>2.9609999999999999</v>
      </c>
      <c r="CV12" s="9">
        <v>2.7280000000000002</v>
      </c>
      <c r="CW12" s="9">
        <v>2.5859999999999999</v>
      </c>
      <c r="CX12" s="9">
        <v>1.74</v>
      </c>
      <c r="CY12" s="9">
        <v>0.84599999999999997</v>
      </c>
      <c r="CZ12" s="9">
        <v>1.3109999999999999</v>
      </c>
      <c r="DA12" s="9">
        <v>0.70699999999999996</v>
      </c>
      <c r="DB12" s="9">
        <v>0.60399999999999998</v>
      </c>
      <c r="DC12" s="9">
        <v>0.248</v>
      </c>
      <c r="DD12" s="9">
        <v>0.248</v>
      </c>
      <c r="DE12" s="9">
        <v>0</v>
      </c>
      <c r="DF12" s="9">
        <v>1.0269999999999999</v>
      </c>
      <c r="DG12" s="9">
        <v>0.78500000000000003</v>
      </c>
      <c r="DH12" s="9">
        <v>0.24199999999999999</v>
      </c>
      <c r="DI12" s="9">
        <v>3.1040000000000001</v>
      </c>
      <c r="DJ12" s="9">
        <v>1.2210000000000001</v>
      </c>
      <c r="DK12" s="9">
        <v>1.883</v>
      </c>
      <c r="DL12" s="9">
        <v>0.77900000000000003</v>
      </c>
      <c r="DM12" s="9">
        <v>0.27900000000000003</v>
      </c>
      <c r="DN12" s="9">
        <v>0.5</v>
      </c>
      <c r="DO12" s="9">
        <v>2.3250000000000002</v>
      </c>
      <c r="DP12" s="9">
        <v>0.94199999999999995</v>
      </c>
      <c r="DQ12" s="9">
        <v>1.383</v>
      </c>
      <c r="DR12" s="9">
        <v>35.451999999999998</v>
      </c>
      <c r="DS12" s="9">
        <v>20.004999999999999</v>
      </c>
      <c r="DT12" s="9">
        <v>15.446999999999999</v>
      </c>
      <c r="DU12" s="9">
        <v>28.803000000000001</v>
      </c>
      <c r="DV12" s="9">
        <v>17.847000000000001</v>
      </c>
      <c r="DW12" s="9">
        <v>10.957000000000001</v>
      </c>
      <c r="DX12" s="9">
        <v>27.097000000000001</v>
      </c>
      <c r="DY12" s="9">
        <v>16.43</v>
      </c>
      <c r="DZ12" s="9">
        <v>10.667</v>
      </c>
      <c r="EA12" s="9">
        <v>1.706</v>
      </c>
      <c r="EB12" s="9">
        <v>1.4159999999999999</v>
      </c>
      <c r="EC12" s="9">
        <v>0.28999999999999998</v>
      </c>
      <c r="ED12" s="9">
        <v>6.649</v>
      </c>
      <c r="EE12" s="9">
        <v>2.1579999999999999</v>
      </c>
      <c r="EF12" s="9">
        <v>4.49</v>
      </c>
      <c r="EG12" s="9">
        <v>6.649</v>
      </c>
      <c r="EH12" s="9">
        <v>2.1579999999999999</v>
      </c>
      <c r="EI12" s="9">
        <v>4.49</v>
      </c>
      <c r="EJ12" s="9">
        <v>14.102</v>
      </c>
      <c r="EK12" s="9">
        <v>7.2960000000000003</v>
      </c>
      <c r="EL12" s="9">
        <v>6.806</v>
      </c>
      <c r="EM12" s="9">
        <v>11.287000000000001</v>
      </c>
      <c r="EN12" s="9">
        <v>6.5750000000000002</v>
      </c>
      <c r="EO12" s="9">
        <v>4.7119999999999997</v>
      </c>
      <c r="EP12" s="9">
        <v>9.7780000000000005</v>
      </c>
      <c r="EQ12" s="9">
        <v>5.673</v>
      </c>
      <c r="ER12" s="9">
        <v>4.1050000000000004</v>
      </c>
      <c r="ES12" s="9">
        <v>1.5089999999999999</v>
      </c>
      <c r="ET12" s="9">
        <v>0.90200000000000002</v>
      </c>
      <c r="EU12" s="9">
        <v>0.60599999999999998</v>
      </c>
      <c r="EV12" s="9">
        <v>2.8149999999999999</v>
      </c>
      <c r="EW12" s="9">
        <v>0.72099999999999997</v>
      </c>
      <c r="EX12" s="9">
        <v>2.0939999999999999</v>
      </c>
      <c r="EY12" s="9">
        <v>2.8149999999999999</v>
      </c>
      <c r="EZ12" s="9">
        <v>0.72099999999999997</v>
      </c>
      <c r="FA12" s="9">
        <v>2.0939999999999999</v>
      </c>
      <c r="FB12" s="9">
        <v>8.8699999999999992</v>
      </c>
      <c r="FC12" s="9">
        <v>4.0250000000000004</v>
      </c>
      <c r="FD12" s="9">
        <v>4.8449999999999998</v>
      </c>
      <c r="FE12" s="9">
        <v>3.7930000000000001</v>
      </c>
      <c r="FF12" s="9">
        <v>1.5109999999999999</v>
      </c>
      <c r="FG12" s="9">
        <v>2.282</v>
      </c>
      <c r="FH12" s="9">
        <v>3.2469999999999999</v>
      </c>
      <c r="FI12" s="9">
        <v>1.2130000000000001</v>
      </c>
      <c r="FJ12" s="9">
        <v>2.0329999999999999</v>
      </c>
      <c r="FK12" s="9">
        <v>0.248</v>
      </c>
      <c r="FL12" s="9">
        <v>0</v>
      </c>
      <c r="FM12" s="9">
        <v>0.248</v>
      </c>
      <c r="FN12" s="9">
        <v>0.29799999999999999</v>
      </c>
      <c r="FO12" s="9">
        <v>0.29799999999999999</v>
      </c>
      <c r="FP12" s="9">
        <v>0</v>
      </c>
      <c r="FQ12" s="9">
        <v>5.077</v>
      </c>
      <c r="FR12" s="9">
        <v>2.5129999999999999</v>
      </c>
      <c r="FS12" s="9">
        <v>2.5640000000000001</v>
      </c>
      <c r="FT12" s="9">
        <v>5.077</v>
      </c>
      <c r="FU12" s="9">
        <v>2.5129999999999999</v>
      </c>
      <c r="FV12" s="9">
        <v>2.5640000000000001</v>
      </c>
      <c r="FW12" s="9">
        <v>0</v>
      </c>
      <c r="FX12" s="9">
        <v>0</v>
      </c>
      <c r="FY12" s="9">
        <v>0</v>
      </c>
      <c r="FZ12" s="9">
        <v>0.55800000000000005</v>
      </c>
      <c r="GA12" s="9">
        <v>0.29799999999999999</v>
      </c>
      <c r="GB12" s="9">
        <v>0.26</v>
      </c>
      <c r="GC12" s="9">
        <v>0.29799999999999999</v>
      </c>
      <c r="GD12" s="9">
        <v>0.29799999999999999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0.29799999999999999</v>
      </c>
      <c r="GM12" s="9">
        <v>0.29799999999999999</v>
      </c>
      <c r="GN12" s="9">
        <v>0</v>
      </c>
      <c r="GO12" s="9">
        <v>0.26</v>
      </c>
      <c r="GP12" s="9">
        <v>0</v>
      </c>
      <c r="GQ12" s="9">
        <v>0.26</v>
      </c>
      <c r="GR12" s="9">
        <v>0.26</v>
      </c>
      <c r="GS12" s="9">
        <v>0</v>
      </c>
      <c r="GT12" s="9">
        <v>0.26</v>
      </c>
      <c r="GU12" s="9">
        <v>0</v>
      </c>
      <c r="GV12" s="9">
        <v>0</v>
      </c>
      <c r="GW12" s="9">
        <v>0</v>
      </c>
      <c r="GX12" s="9">
        <v>8.3119999999999994</v>
      </c>
      <c r="GY12" s="9">
        <v>3.7269999999999999</v>
      </c>
      <c r="GZ12" s="9">
        <v>4.585</v>
      </c>
      <c r="HA12" s="9">
        <v>3.4950000000000001</v>
      </c>
      <c r="HB12" s="9">
        <v>1.2130000000000001</v>
      </c>
      <c r="HC12" s="9">
        <v>2.282</v>
      </c>
      <c r="HD12" s="9">
        <v>3.2469999999999999</v>
      </c>
      <c r="HE12" s="9">
        <v>1.2130000000000001</v>
      </c>
      <c r="HF12" s="9">
        <v>2.0329999999999999</v>
      </c>
      <c r="HG12" s="9">
        <v>0.248</v>
      </c>
      <c r="HH12" s="9">
        <v>0</v>
      </c>
      <c r="HI12" s="9">
        <v>0.248</v>
      </c>
      <c r="HJ12" s="9">
        <v>4.8170000000000002</v>
      </c>
      <c r="HK12" s="9">
        <v>2.5129999999999999</v>
      </c>
      <c r="HL12" s="9">
        <v>2.3039999999999998</v>
      </c>
      <c r="HM12" s="9">
        <v>4.8170000000000002</v>
      </c>
      <c r="HN12" s="9">
        <v>2.5129999999999999</v>
      </c>
      <c r="HO12" s="9">
        <v>2.3039999999999998</v>
      </c>
      <c r="HP12" s="9">
        <v>46.923000000000002</v>
      </c>
      <c r="HQ12" s="9">
        <v>24.329000000000001</v>
      </c>
      <c r="HR12" s="9">
        <v>22.594000000000001</v>
      </c>
      <c r="HS12" s="9">
        <v>32.110999999999997</v>
      </c>
      <c r="HT12" s="9">
        <v>19.219000000000001</v>
      </c>
      <c r="HU12" s="9">
        <v>12.891999999999999</v>
      </c>
      <c r="HV12" s="9">
        <v>28.305</v>
      </c>
      <c r="HW12" s="9">
        <v>16.472000000000001</v>
      </c>
      <c r="HX12" s="9">
        <v>11.833</v>
      </c>
      <c r="HY12" s="9">
        <v>2.48</v>
      </c>
      <c r="HZ12" s="9">
        <v>1.6639999999999999</v>
      </c>
      <c r="IA12" s="9">
        <v>0.81599999999999995</v>
      </c>
      <c r="IB12" s="9">
        <v>1.325</v>
      </c>
      <c r="IC12" s="9">
        <v>1.083</v>
      </c>
      <c r="ID12" s="9">
        <v>0.24199999999999999</v>
      </c>
      <c r="IE12" s="9">
        <v>14.811999999999999</v>
      </c>
      <c r="IF12" s="9">
        <v>5.1100000000000003</v>
      </c>
      <c r="IG12" s="9">
        <v>9.702</v>
      </c>
      <c r="IH12" s="9">
        <v>12.487</v>
      </c>
      <c r="II12" s="9">
        <v>4.1680000000000001</v>
      </c>
      <c r="IJ12" s="9">
        <v>8.3190000000000008</v>
      </c>
      <c r="IK12" s="9">
        <v>2.3250000000000002</v>
      </c>
      <c r="IL12" s="9">
        <v>0.94199999999999995</v>
      </c>
      <c r="IM12" s="9">
        <v>1.383</v>
      </c>
      <c r="IN12" s="9">
        <v>9.67</v>
      </c>
      <c r="IO12" s="9">
        <v>3.9209999999999998</v>
      </c>
      <c r="IP12" s="9">
        <v>5.7489999999999997</v>
      </c>
      <c r="IQ12" s="9">
        <v>4.6669999999999998</v>
      </c>
    </row>
    <row r="13" spans="1:251">
      <c r="A13" s="10">
        <v>42767</v>
      </c>
      <c r="B13" s="9">
        <v>50.963000000000001</v>
      </c>
      <c r="C13" s="9">
        <v>27.291</v>
      </c>
      <c r="D13" s="9">
        <v>23.672000000000001</v>
      </c>
      <c r="E13" s="9">
        <v>36.581000000000003</v>
      </c>
      <c r="F13" s="9">
        <v>19.715</v>
      </c>
      <c r="G13" s="9">
        <v>16.866</v>
      </c>
      <c r="H13" s="9">
        <v>33.253999999999998</v>
      </c>
      <c r="I13" s="9">
        <v>17.969000000000001</v>
      </c>
      <c r="J13" s="9">
        <v>15.284000000000001</v>
      </c>
      <c r="K13" s="9">
        <v>3.0920000000000001</v>
      </c>
      <c r="L13" s="9">
        <v>1.746</v>
      </c>
      <c r="M13" s="9">
        <v>1.3460000000000001</v>
      </c>
      <c r="N13" s="9">
        <v>0.23599999999999999</v>
      </c>
      <c r="O13" s="9">
        <v>0</v>
      </c>
      <c r="P13" s="9">
        <v>0.23599999999999999</v>
      </c>
      <c r="Q13" s="9">
        <v>14.382</v>
      </c>
      <c r="R13" s="9">
        <v>7.5759999999999996</v>
      </c>
      <c r="S13" s="9">
        <v>6.806</v>
      </c>
      <c r="T13" s="9">
        <v>13.814</v>
      </c>
      <c r="U13" s="9">
        <v>7.3049999999999997</v>
      </c>
      <c r="V13" s="9">
        <v>6.5090000000000003</v>
      </c>
      <c r="W13" s="9">
        <v>0.56799999999999995</v>
      </c>
      <c r="X13" s="9">
        <v>0.27</v>
      </c>
      <c r="Y13" s="9">
        <v>0.29699999999999999</v>
      </c>
      <c r="Z13" s="9">
        <v>4.7960000000000003</v>
      </c>
      <c r="AA13" s="9">
        <v>2.4820000000000002</v>
      </c>
      <c r="AB13" s="9">
        <v>2.3140000000000001</v>
      </c>
      <c r="AC13" s="9">
        <v>3.48</v>
      </c>
      <c r="AD13" s="9">
        <v>2.2280000000000002</v>
      </c>
      <c r="AE13" s="9">
        <v>1.2509999999999999</v>
      </c>
      <c r="AF13" s="9">
        <v>2.073</v>
      </c>
      <c r="AG13" s="9">
        <v>1.0569999999999999</v>
      </c>
      <c r="AH13" s="9">
        <v>1.016</v>
      </c>
      <c r="AI13" s="9">
        <v>0.68</v>
      </c>
      <c r="AJ13" s="9">
        <v>0.68</v>
      </c>
      <c r="AK13" s="9">
        <v>0</v>
      </c>
      <c r="AL13" s="9">
        <v>0.72699999999999998</v>
      </c>
      <c r="AM13" s="9">
        <v>0.49199999999999999</v>
      </c>
      <c r="AN13" s="9">
        <v>0.23599999999999999</v>
      </c>
      <c r="AO13" s="9">
        <v>1.3160000000000001</v>
      </c>
      <c r="AP13" s="9">
        <v>0.254</v>
      </c>
      <c r="AQ13" s="9">
        <v>1.0629999999999999</v>
      </c>
      <c r="AR13" s="9">
        <v>0.52100000000000002</v>
      </c>
      <c r="AS13" s="9">
        <v>0.254</v>
      </c>
      <c r="AT13" s="9">
        <v>0.26700000000000002</v>
      </c>
      <c r="AU13" s="9">
        <v>0.79600000000000004</v>
      </c>
      <c r="AV13" s="9">
        <v>0</v>
      </c>
      <c r="AW13" s="9">
        <v>0.79600000000000004</v>
      </c>
      <c r="AX13" s="9">
        <v>1.2609999999999999</v>
      </c>
      <c r="AY13" s="9">
        <v>0.75900000000000001</v>
      </c>
      <c r="AZ13" s="9">
        <v>0.502</v>
      </c>
      <c r="BA13" s="9">
        <v>0.99399999999999999</v>
      </c>
      <c r="BB13" s="9">
        <v>0.75900000000000001</v>
      </c>
      <c r="BC13" s="9">
        <v>0.23499999999999999</v>
      </c>
      <c r="BD13" s="9">
        <v>0.76400000000000001</v>
      </c>
      <c r="BE13" s="9">
        <v>0.52900000000000003</v>
      </c>
      <c r="BF13" s="9">
        <v>0.23499999999999999</v>
      </c>
      <c r="BG13" s="9">
        <v>0.23</v>
      </c>
      <c r="BH13" s="9">
        <v>0.23</v>
      </c>
      <c r="BI13" s="9">
        <v>0</v>
      </c>
      <c r="BJ13" s="9">
        <v>0</v>
      </c>
      <c r="BK13" s="9">
        <v>0</v>
      </c>
      <c r="BL13" s="9">
        <v>0</v>
      </c>
      <c r="BM13" s="9">
        <v>0.26700000000000002</v>
      </c>
      <c r="BN13" s="9">
        <v>0</v>
      </c>
      <c r="BO13" s="9">
        <v>0.26700000000000002</v>
      </c>
      <c r="BP13" s="9">
        <v>0.26700000000000002</v>
      </c>
      <c r="BQ13" s="9">
        <v>0</v>
      </c>
      <c r="BR13" s="9">
        <v>0.26700000000000002</v>
      </c>
      <c r="BS13" s="9">
        <v>0</v>
      </c>
      <c r="BT13" s="9">
        <v>0</v>
      </c>
      <c r="BU13" s="9">
        <v>0</v>
      </c>
      <c r="BV13" s="9">
        <v>44.573</v>
      </c>
      <c r="BW13" s="9">
        <v>24.024999999999999</v>
      </c>
      <c r="BX13" s="9">
        <v>20.547999999999998</v>
      </c>
      <c r="BY13" s="9">
        <v>34.124000000000002</v>
      </c>
      <c r="BZ13" s="9">
        <v>19.635999999999999</v>
      </c>
      <c r="CA13" s="9">
        <v>14.487</v>
      </c>
      <c r="CB13" s="9">
        <v>29.564</v>
      </c>
      <c r="CC13" s="9">
        <v>16.489000000000001</v>
      </c>
      <c r="CD13" s="9">
        <v>13.074999999999999</v>
      </c>
      <c r="CE13" s="9">
        <v>3.597</v>
      </c>
      <c r="CF13" s="9">
        <v>2.6549999999999998</v>
      </c>
      <c r="CG13" s="9">
        <v>0.94099999999999995</v>
      </c>
      <c r="CH13" s="9">
        <v>0.96299999999999997</v>
      </c>
      <c r="CI13" s="9">
        <v>0.49199999999999999</v>
      </c>
      <c r="CJ13" s="9">
        <v>0.47099999999999997</v>
      </c>
      <c r="CK13" s="9">
        <v>10.45</v>
      </c>
      <c r="CL13" s="9">
        <v>4.3890000000000002</v>
      </c>
      <c r="CM13" s="9">
        <v>6.0609999999999999</v>
      </c>
      <c r="CN13" s="9">
        <v>9.0860000000000003</v>
      </c>
      <c r="CO13" s="9">
        <v>4.1180000000000003</v>
      </c>
      <c r="CP13" s="9">
        <v>4.968</v>
      </c>
      <c r="CQ13" s="9">
        <v>1.363</v>
      </c>
      <c r="CR13" s="9">
        <v>0.27</v>
      </c>
      <c r="CS13" s="9">
        <v>1.093</v>
      </c>
      <c r="CT13" s="9">
        <v>5.7080000000000002</v>
      </c>
      <c r="CU13" s="9">
        <v>2.9359999999999999</v>
      </c>
      <c r="CV13" s="9">
        <v>2.7709999999999999</v>
      </c>
      <c r="CW13" s="9">
        <v>3.5030000000000001</v>
      </c>
      <c r="CX13" s="9">
        <v>2.0910000000000002</v>
      </c>
      <c r="CY13" s="9">
        <v>1.411</v>
      </c>
      <c r="CZ13" s="9">
        <v>2.31</v>
      </c>
      <c r="DA13" s="9">
        <v>1.37</v>
      </c>
      <c r="DB13" s="9">
        <v>0.94</v>
      </c>
      <c r="DC13" s="9">
        <v>0.23</v>
      </c>
      <c r="DD13" s="9">
        <v>0.23</v>
      </c>
      <c r="DE13" s="9">
        <v>0</v>
      </c>
      <c r="DF13" s="9">
        <v>0.96299999999999997</v>
      </c>
      <c r="DG13" s="9">
        <v>0.49199999999999999</v>
      </c>
      <c r="DH13" s="9">
        <v>0.47099999999999997</v>
      </c>
      <c r="DI13" s="9">
        <v>2.2050000000000001</v>
      </c>
      <c r="DJ13" s="9">
        <v>0.84499999999999997</v>
      </c>
      <c r="DK13" s="9">
        <v>1.36</v>
      </c>
      <c r="DL13" s="9">
        <v>0.84199999999999997</v>
      </c>
      <c r="DM13" s="9">
        <v>0.57399999999999995</v>
      </c>
      <c r="DN13" s="9">
        <v>0.26700000000000002</v>
      </c>
      <c r="DO13" s="9">
        <v>1.363</v>
      </c>
      <c r="DP13" s="9">
        <v>0.27</v>
      </c>
      <c r="DQ13" s="9">
        <v>1.093</v>
      </c>
      <c r="DR13" s="9">
        <v>25.195</v>
      </c>
      <c r="DS13" s="9">
        <v>14.051</v>
      </c>
      <c r="DT13" s="9">
        <v>11.144</v>
      </c>
      <c r="DU13" s="9">
        <v>20.427</v>
      </c>
      <c r="DV13" s="9">
        <v>12.324</v>
      </c>
      <c r="DW13" s="9">
        <v>8.1029999999999998</v>
      </c>
      <c r="DX13" s="9">
        <v>17.774000000000001</v>
      </c>
      <c r="DY13" s="9">
        <v>10.358000000000001</v>
      </c>
      <c r="DZ13" s="9">
        <v>7.4160000000000004</v>
      </c>
      <c r="EA13" s="9">
        <v>2.653</v>
      </c>
      <c r="EB13" s="9">
        <v>1.966</v>
      </c>
      <c r="EC13" s="9">
        <v>0.68700000000000006</v>
      </c>
      <c r="ED13" s="9">
        <v>4.7679999999999998</v>
      </c>
      <c r="EE13" s="9">
        <v>1.726</v>
      </c>
      <c r="EF13" s="9">
        <v>3.0409999999999999</v>
      </c>
      <c r="EG13" s="9">
        <v>4.7679999999999998</v>
      </c>
      <c r="EH13" s="9">
        <v>1.726</v>
      </c>
      <c r="EI13" s="9">
        <v>3.0409999999999999</v>
      </c>
      <c r="EJ13" s="9">
        <v>13.670999999999999</v>
      </c>
      <c r="EK13" s="9">
        <v>7.0380000000000003</v>
      </c>
      <c r="EL13" s="9">
        <v>6.6319999999999997</v>
      </c>
      <c r="EM13" s="9">
        <v>10.194000000000001</v>
      </c>
      <c r="EN13" s="9">
        <v>5.2210000000000001</v>
      </c>
      <c r="EO13" s="9">
        <v>4.9729999999999999</v>
      </c>
      <c r="EP13" s="9">
        <v>9.48</v>
      </c>
      <c r="EQ13" s="9">
        <v>4.7610000000000001</v>
      </c>
      <c r="ER13" s="9">
        <v>4.7190000000000003</v>
      </c>
      <c r="ES13" s="9">
        <v>0.71399999999999997</v>
      </c>
      <c r="ET13" s="9">
        <v>0.46</v>
      </c>
      <c r="EU13" s="9">
        <v>0.254</v>
      </c>
      <c r="EV13" s="9">
        <v>3.4769999999999999</v>
      </c>
      <c r="EW13" s="9">
        <v>1.8180000000000001</v>
      </c>
      <c r="EX13" s="9">
        <v>1.659</v>
      </c>
      <c r="EY13" s="9">
        <v>3.4769999999999999</v>
      </c>
      <c r="EZ13" s="9">
        <v>1.8180000000000001</v>
      </c>
      <c r="FA13" s="9">
        <v>1.659</v>
      </c>
      <c r="FB13" s="9">
        <v>12.446999999999999</v>
      </c>
      <c r="FC13" s="9">
        <v>6.5069999999999997</v>
      </c>
      <c r="FD13" s="9">
        <v>5.94</v>
      </c>
      <c r="FE13" s="9">
        <v>6.931</v>
      </c>
      <c r="FF13" s="9">
        <v>3.0659999999999998</v>
      </c>
      <c r="FG13" s="9">
        <v>3.8650000000000002</v>
      </c>
      <c r="FH13" s="9">
        <v>6.5259999999999998</v>
      </c>
      <c r="FI13" s="9">
        <v>3.0659999999999998</v>
      </c>
      <c r="FJ13" s="9">
        <v>3.46</v>
      </c>
      <c r="FK13" s="9">
        <v>0.40500000000000003</v>
      </c>
      <c r="FL13" s="9">
        <v>0</v>
      </c>
      <c r="FM13" s="9">
        <v>0.40500000000000003</v>
      </c>
      <c r="FN13" s="9">
        <v>0</v>
      </c>
      <c r="FO13" s="9">
        <v>0</v>
      </c>
      <c r="FP13" s="9">
        <v>0</v>
      </c>
      <c r="FQ13" s="9">
        <v>5.516</v>
      </c>
      <c r="FR13" s="9">
        <v>3.4409999999999998</v>
      </c>
      <c r="FS13" s="9">
        <v>2.0750000000000002</v>
      </c>
      <c r="FT13" s="9">
        <v>5.516</v>
      </c>
      <c r="FU13" s="9">
        <v>3.4409999999999998</v>
      </c>
      <c r="FV13" s="9">
        <v>2.0750000000000002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12.446999999999999</v>
      </c>
      <c r="GY13" s="9">
        <v>6.5069999999999997</v>
      </c>
      <c r="GZ13" s="9">
        <v>5.94</v>
      </c>
      <c r="HA13" s="9">
        <v>6.931</v>
      </c>
      <c r="HB13" s="9">
        <v>3.0659999999999998</v>
      </c>
      <c r="HC13" s="9">
        <v>3.8650000000000002</v>
      </c>
      <c r="HD13" s="9">
        <v>6.5259999999999998</v>
      </c>
      <c r="HE13" s="9">
        <v>3.0659999999999998</v>
      </c>
      <c r="HF13" s="9">
        <v>3.46</v>
      </c>
      <c r="HG13" s="9">
        <v>0.40500000000000003</v>
      </c>
      <c r="HH13" s="9">
        <v>0</v>
      </c>
      <c r="HI13" s="9">
        <v>0.40500000000000003</v>
      </c>
      <c r="HJ13" s="9">
        <v>5.516</v>
      </c>
      <c r="HK13" s="9">
        <v>3.4409999999999998</v>
      </c>
      <c r="HL13" s="9">
        <v>2.0750000000000002</v>
      </c>
      <c r="HM13" s="9">
        <v>5.516</v>
      </c>
      <c r="HN13" s="9">
        <v>3.4409999999999998</v>
      </c>
      <c r="HO13" s="9">
        <v>2.0750000000000002</v>
      </c>
      <c r="HP13" s="9">
        <v>40.058</v>
      </c>
      <c r="HQ13" s="9">
        <v>19.454000000000001</v>
      </c>
      <c r="HR13" s="9">
        <v>20.605</v>
      </c>
      <c r="HS13" s="9">
        <v>27.526</v>
      </c>
      <c r="HT13" s="9">
        <v>14.317</v>
      </c>
      <c r="HU13" s="9">
        <v>13.209</v>
      </c>
      <c r="HV13" s="9">
        <v>23.542000000000002</v>
      </c>
      <c r="HW13" s="9">
        <v>11.63</v>
      </c>
      <c r="HX13" s="9">
        <v>11.912000000000001</v>
      </c>
      <c r="HY13" s="9">
        <v>3.0219999999999998</v>
      </c>
      <c r="HZ13" s="9">
        <v>2.1960000000000002</v>
      </c>
      <c r="IA13" s="9">
        <v>0.82599999999999996</v>
      </c>
      <c r="IB13" s="9">
        <v>0.96299999999999997</v>
      </c>
      <c r="IC13" s="9">
        <v>0.49199999999999999</v>
      </c>
      <c r="ID13" s="9">
        <v>0.47099999999999997</v>
      </c>
      <c r="IE13" s="9">
        <v>12.532</v>
      </c>
      <c r="IF13" s="9">
        <v>5.1369999999999996</v>
      </c>
      <c r="IG13" s="9">
        <v>7.3949999999999996</v>
      </c>
      <c r="IH13" s="9">
        <v>11.167999999999999</v>
      </c>
      <c r="II13" s="9">
        <v>4.8659999999999997</v>
      </c>
      <c r="IJ13" s="9">
        <v>6.3019999999999996</v>
      </c>
      <c r="IK13" s="9">
        <v>1.363</v>
      </c>
      <c r="IL13" s="9">
        <v>0.27</v>
      </c>
      <c r="IM13" s="9">
        <v>1.093</v>
      </c>
      <c r="IN13" s="9">
        <v>10.282</v>
      </c>
      <c r="IO13" s="9">
        <v>5.0979999999999999</v>
      </c>
      <c r="IP13" s="9">
        <v>5.1840000000000002</v>
      </c>
      <c r="IQ13" s="9">
        <v>6.5869999999999997</v>
      </c>
    </row>
    <row r="14" spans="1:251">
      <c r="A14" s="10">
        <v>43132</v>
      </c>
      <c r="B14" s="9">
        <v>50.366</v>
      </c>
      <c r="C14" s="9">
        <v>27.960999999999999</v>
      </c>
      <c r="D14" s="9">
        <v>22.405000000000001</v>
      </c>
      <c r="E14" s="9">
        <v>35.526000000000003</v>
      </c>
      <c r="F14" s="9">
        <v>20.881</v>
      </c>
      <c r="G14" s="9">
        <v>14.645</v>
      </c>
      <c r="H14" s="9">
        <v>32.603000000000002</v>
      </c>
      <c r="I14" s="9">
        <v>18.474</v>
      </c>
      <c r="J14" s="9">
        <v>14.129</v>
      </c>
      <c r="K14" s="9">
        <v>2.6480000000000001</v>
      </c>
      <c r="L14" s="9">
        <v>2.407</v>
      </c>
      <c r="M14" s="9">
        <v>0.24199999999999999</v>
      </c>
      <c r="N14" s="9">
        <v>0.27400000000000002</v>
      </c>
      <c r="O14" s="9">
        <v>0</v>
      </c>
      <c r="P14" s="9">
        <v>0.27400000000000002</v>
      </c>
      <c r="Q14" s="9">
        <v>14.84</v>
      </c>
      <c r="R14" s="9">
        <v>7.08</v>
      </c>
      <c r="S14" s="9">
        <v>7.76</v>
      </c>
      <c r="T14" s="9">
        <v>14.583</v>
      </c>
      <c r="U14" s="9">
        <v>6.8230000000000004</v>
      </c>
      <c r="V14" s="9">
        <v>7.76</v>
      </c>
      <c r="W14" s="9">
        <v>0.25800000000000001</v>
      </c>
      <c r="X14" s="9">
        <v>0.25800000000000001</v>
      </c>
      <c r="Y14" s="9">
        <v>0</v>
      </c>
      <c r="Z14" s="9">
        <v>4.37</v>
      </c>
      <c r="AA14" s="9">
        <v>1.3360000000000001</v>
      </c>
      <c r="AB14" s="9">
        <v>3.0339999999999998</v>
      </c>
      <c r="AC14" s="9">
        <v>0.6</v>
      </c>
      <c r="AD14" s="9">
        <v>0.26800000000000002</v>
      </c>
      <c r="AE14" s="9">
        <v>0.33100000000000002</v>
      </c>
      <c r="AF14" s="9">
        <v>0.26800000000000002</v>
      </c>
      <c r="AG14" s="9">
        <v>0.26800000000000002</v>
      </c>
      <c r="AH14" s="9">
        <v>0</v>
      </c>
      <c r="AI14" s="9">
        <v>0.33100000000000002</v>
      </c>
      <c r="AJ14" s="9">
        <v>0</v>
      </c>
      <c r="AK14" s="9">
        <v>0.33100000000000002</v>
      </c>
      <c r="AL14" s="9">
        <v>0</v>
      </c>
      <c r="AM14" s="9">
        <v>0</v>
      </c>
      <c r="AN14" s="9">
        <v>0</v>
      </c>
      <c r="AO14" s="9">
        <v>3.77</v>
      </c>
      <c r="AP14" s="9">
        <v>1.0669999999999999</v>
      </c>
      <c r="AQ14" s="9">
        <v>2.702</v>
      </c>
      <c r="AR14" s="9">
        <v>2.6669999999999998</v>
      </c>
      <c r="AS14" s="9">
        <v>0.36199999999999999</v>
      </c>
      <c r="AT14" s="9">
        <v>2.3050000000000002</v>
      </c>
      <c r="AU14" s="9">
        <v>1.103</v>
      </c>
      <c r="AV14" s="9">
        <v>0.70599999999999996</v>
      </c>
      <c r="AW14" s="9">
        <v>0.39700000000000002</v>
      </c>
      <c r="AX14" s="9">
        <v>1.514</v>
      </c>
      <c r="AY14" s="9">
        <v>0.82399999999999995</v>
      </c>
      <c r="AZ14" s="9">
        <v>0.69</v>
      </c>
      <c r="BA14" s="9">
        <v>1.2310000000000001</v>
      </c>
      <c r="BB14" s="9">
        <v>0.54100000000000004</v>
      </c>
      <c r="BC14" s="9">
        <v>0.69</v>
      </c>
      <c r="BD14" s="9">
        <v>0.92900000000000005</v>
      </c>
      <c r="BE14" s="9">
        <v>0.24</v>
      </c>
      <c r="BF14" s="9">
        <v>0.69</v>
      </c>
      <c r="BG14" s="9">
        <v>0.30099999999999999</v>
      </c>
      <c r="BH14" s="9">
        <v>0.30099999999999999</v>
      </c>
      <c r="BI14" s="9">
        <v>0</v>
      </c>
      <c r="BJ14" s="9">
        <v>0</v>
      </c>
      <c r="BK14" s="9">
        <v>0</v>
      </c>
      <c r="BL14" s="9">
        <v>0</v>
      </c>
      <c r="BM14" s="9">
        <v>0.28299999999999997</v>
      </c>
      <c r="BN14" s="9">
        <v>0.28299999999999997</v>
      </c>
      <c r="BO14" s="9">
        <v>0</v>
      </c>
      <c r="BP14" s="9">
        <v>0.28299999999999997</v>
      </c>
      <c r="BQ14" s="9">
        <v>0.28299999999999997</v>
      </c>
      <c r="BR14" s="9">
        <v>0</v>
      </c>
      <c r="BS14" s="9">
        <v>0</v>
      </c>
      <c r="BT14" s="9">
        <v>0</v>
      </c>
      <c r="BU14" s="9">
        <v>0</v>
      </c>
      <c r="BV14" s="9">
        <v>44.673999999999999</v>
      </c>
      <c r="BW14" s="9">
        <v>25.413</v>
      </c>
      <c r="BX14" s="9">
        <v>19.260999999999999</v>
      </c>
      <c r="BY14" s="9">
        <v>32.314</v>
      </c>
      <c r="BZ14" s="9">
        <v>19.606999999999999</v>
      </c>
      <c r="CA14" s="9">
        <v>12.708</v>
      </c>
      <c r="CB14" s="9">
        <v>29.568000000000001</v>
      </c>
      <c r="CC14" s="9">
        <v>17.192</v>
      </c>
      <c r="CD14" s="9">
        <v>12.375999999999999</v>
      </c>
      <c r="CE14" s="9">
        <v>2.7469999999999999</v>
      </c>
      <c r="CF14" s="9">
        <v>2.415</v>
      </c>
      <c r="CG14" s="9">
        <v>0.33100000000000002</v>
      </c>
      <c r="CH14" s="9">
        <v>0</v>
      </c>
      <c r="CI14" s="9">
        <v>0</v>
      </c>
      <c r="CJ14" s="9">
        <v>0</v>
      </c>
      <c r="CK14" s="9">
        <v>12.359</v>
      </c>
      <c r="CL14" s="9">
        <v>5.8070000000000004</v>
      </c>
      <c r="CM14" s="9">
        <v>6.5529999999999999</v>
      </c>
      <c r="CN14" s="9">
        <v>11.193</v>
      </c>
      <c r="CO14" s="9">
        <v>4.8440000000000003</v>
      </c>
      <c r="CP14" s="9">
        <v>6.35</v>
      </c>
      <c r="CQ14" s="9">
        <v>1.1659999999999999</v>
      </c>
      <c r="CR14" s="9">
        <v>0.96299999999999997</v>
      </c>
      <c r="CS14" s="9">
        <v>0.20300000000000001</v>
      </c>
      <c r="CT14" s="9">
        <v>4.6959999999999997</v>
      </c>
      <c r="CU14" s="9">
        <v>2.1779999999999999</v>
      </c>
      <c r="CV14" s="9">
        <v>2.5179999999999998</v>
      </c>
      <c r="CW14" s="9">
        <v>0.90100000000000002</v>
      </c>
      <c r="CX14" s="9">
        <v>0.56999999999999995</v>
      </c>
      <c r="CY14" s="9">
        <v>0.33100000000000002</v>
      </c>
      <c r="CZ14" s="9">
        <v>0.26800000000000002</v>
      </c>
      <c r="DA14" s="9">
        <v>0.26800000000000002</v>
      </c>
      <c r="DB14" s="9">
        <v>0</v>
      </c>
      <c r="DC14" s="9">
        <v>0.63300000000000001</v>
      </c>
      <c r="DD14" s="9">
        <v>0.30099999999999999</v>
      </c>
      <c r="DE14" s="9">
        <v>0.33100000000000002</v>
      </c>
      <c r="DF14" s="9">
        <v>0</v>
      </c>
      <c r="DG14" s="9">
        <v>0</v>
      </c>
      <c r="DH14" s="9">
        <v>0</v>
      </c>
      <c r="DI14" s="9">
        <v>3.7949999999999999</v>
      </c>
      <c r="DJ14" s="9">
        <v>1.6080000000000001</v>
      </c>
      <c r="DK14" s="9">
        <v>2.1869999999999998</v>
      </c>
      <c r="DL14" s="9">
        <v>2.629</v>
      </c>
      <c r="DM14" s="9">
        <v>0.64500000000000002</v>
      </c>
      <c r="DN14" s="9">
        <v>1.984</v>
      </c>
      <c r="DO14" s="9">
        <v>1.1659999999999999</v>
      </c>
      <c r="DP14" s="9">
        <v>0.96299999999999997</v>
      </c>
      <c r="DQ14" s="9">
        <v>0.20300000000000001</v>
      </c>
      <c r="DR14" s="9">
        <v>27.532</v>
      </c>
      <c r="DS14" s="9">
        <v>17.029</v>
      </c>
      <c r="DT14" s="9">
        <v>10.504</v>
      </c>
      <c r="DU14" s="9">
        <v>21.542000000000002</v>
      </c>
      <c r="DV14" s="9">
        <v>14.007</v>
      </c>
      <c r="DW14" s="9">
        <v>7.5359999999999996</v>
      </c>
      <c r="DX14" s="9">
        <v>19.954999999999998</v>
      </c>
      <c r="DY14" s="9">
        <v>12.42</v>
      </c>
      <c r="DZ14" s="9">
        <v>7.5359999999999996</v>
      </c>
      <c r="EA14" s="9">
        <v>1.587</v>
      </c>
      <c r="EB14" s="9">
        <v>1.587</v>
      </c>
      <c r="EC14" s="9">
        <v>0</v>
      </c>
      <c r="ED14" s="9">
        <v>5.99</v>
      </c>
      <c r="EE14" s="9">
        <v>3.0219999999999998</v>
      </c>
      <c r="EF14" s="9">
        <v>2.968</v>
      </c>
      <c r="EG14" s="9">
        <v>5.99</v>
      </c>
      <c r="EH14" s="9">
        <v>3.0219999999999998</v>
      </c>
      <c r="EI14" s="9">
        <v>2.968</v>
      </c>
      <c r="EJ14" s="9">
        <v>12.445</v>
      </c>
      <c r="EK14" s="9">
        <v>6.2069999999999999</v>
      </c>
      <c r="EL14" s="9">
        <v>6.2389999999999999</v>
      </c>
      <c r="EM14" s="9">
        <v>9.8710000000000004</v>
      </c>
      <c r="EN14" s="9">
        <v>5.03</v>
      </c>
      <c r="EO14" s="9">
        <v>4.8410000000000002</v>
      </c>
      <c r="EP14" s="9">
        <v>9.3439999999999994</v>
      </c>
      <c r="EQ14" s="9">
        <v>4.5030000000000001</v>
      </c>
      <c r="ER14" s="9">
        <v>4.8410000000000002</v>
      </c>
      <c r="ES14" s="9">
        <v>0.52700000000000002</v>
      </c>
      <c r="ET14" s="9">
        <v>0.52700000000000002</v>
      </c>
      <c r="EU14" s="9">
        <v>0</v>
      </c>
      <c r="EV14" s="9">
        <v>2.5739999999999998</v>
      </c>
      <c r="EW14" s="9">
        <v>1.1759999999999999</v>
      </c>
      <c r="EX14" s="9">
        <v>1.3979999999999999</v>
      </c>
      <c r="EY14" s="9">
        <v>2.5739999999999998</v>
      </c>
      <c r="EZ14" s="9">
        <v>1.1759999999999999</v>
      </c>
      <c r="FA14" s="9">
        <v>1.3979999999999999</v>
      </c>
      <c r="FB14" s="9">
        <v>11.576000000000001</v>
      </c>
      <c r="FC14" s="9">
        <v>4.7080000000000002</v>
      </c>
      <c r="FD14" s="9">
        <v>6.8680000000000003</v>
      </c>
      <c r="FE14" s="9">
        <v>5.0419999999999998</v>
      </c>
      <c r="FF14" s="9">
        <v>2.0840000000000001</v>
      </c>
      <c r="FG14" s="9">
        <v>2.9580000000000002</v>
      </c>
      <c r="FH14" s="9">
        <v>4.2329999999999997</v>
      </c>
      <c r="FI14" s="9">
        <v>1.7909999999999999</v>
      </c>
      <c r="FJ14" s="9">
        <v>2.4420000000000002</v>
      </c>
      <c r="FK14" s="9">
        <v>0.53500000000000003</v>
      </c>
      <c r="FL14" s="9">
        <v>0.29299999999999998</v>
      </c>
      <c r="FM14" s="9">
        <v>0.24199999999999999</v>
      </c>
      <c r="FN14" s="9">
        <v>0.27400000000000002</v>
      </c>
      <c r="FO14" s="9">
        <v>0</v>
      </c>
      <c r="FP14" s="9">
        <v>0.27400000000000002</v>
      </c>
      <c r="FQ14" s="9">
        <v>6.5339999999999998</v>
      </c>
      <c r="FR14" s="9">
        <v>2.6240000000000001</v>
      </c>
      <c r="FS14" s="9">
        <v>3.91</v>
      </c>
      <c r="FT14" s="9">
        <v>6.34</v>
      </c>
      <c r="FU14" s="9">
        <v>2.6240000000000001</v>
      </c>
      <c r="FV14" s="9">
        <v>3.7160000000000002</v>
      </c>
      <c r="FW14" s="9">
        <v>0.19400000000000001</v>
      </c>
      <c r="FX14" s="9">
        <v>0</v>
      </c>
      <c r="FY14" s="9">
        <v>0.19400000000000001</v>
      </c>
      <c r="FZ14" s="9">
        <v>1.2589999999999999</v>
      </c>
      <c r="GA14" s="9">
        <v>0</v>
      </c>
      <c r="GB14" s="9">
        <v>1.2589999999999999</v>
      </c>
      <c r="GC14" s="9">
        <v>0.27400000000000002</v>
      </c>
      <c r="GD14" s="9">
        <v>0</v>
      </c>
      <c r="GE14" s="9">
        <v>0.27400000000000002</v>
      </c>
      <c r="GF14" s="9">
        <v>0</v>
      </c>
      <c r="GG14" s="9">
        <v>0</v>
      </c>
      <c r="GH14" s="9">
        <v>0</v>
      </c>
      <c r="GI14" s="9">
        <v>0</v>
      </c>
      <c r="GJ14" s="9">
        <v>0</v>
      </c>
      <c r="GK14" s="9">
        <v>0</v>
      </c>
      <c r="GL14" s="9">
        <v>0.27400000000000002</v>
      </c>
      <c r="GM14" s="9">
        <v>0</v>
      </c>
      <c r="GN14" s="9">
        <v>0.27400000000000002</v>
      </c>
      <c r="GO14" s="9">
        <v>0.98499999999999999</v>
      </c>
      <c r="GP14" s="9">
        <v>0</v>
      </c>
      <c r="GQ14" s="9">
        <v>0.98499999999999999</v>
      </c>
      <c r="GR14" s="9">
        <v>0.79100000000000004</v>
      </c>
      <c r="GS14" s="9">
        <v>0</v>
      </c>
      <c r="GT14" s="9">
        <v>0.79100000000000004</v>
      </c>
      <c r="GU14" s="9">
        <v>0.19400000000000001</v>
      </c>
      <c r="GV14" s="9">
        <v>0</v>
      </c>
      <c r="GW14" s="9">
        <v>0.19400000000000001</v>
      </c>
      <c r="GX14" s="9">
        <v>10.317</v>
      </c>
      <c r="GY14" s="9">
        <v>4.7080000000000002</v>
      </c>
      <c r="GZ14" s="9">
        <v>5.609</v>
      </c>
      <c r="HA14" s="9">
        <v>4.7679999999999998</v>
      </c>
      <c r="HB14" s="9">
        <v>2.0840000000000001</v>
      </c>
      <c r="HC14" s="9">
        <v>2.6840000000000002</v>
      </c>
      <c r="HD14" s="9">
        <v>4.2329999999999997</v>
      </c>
      <c r="HE14" s="9">
        <v>1.7909999999999999</v>
      </c>
      <c r="HF14" s="9">
        <v>2.4420000000000002</v>
      </c>
      <c r="HG14" s="9">
        <v>0.53500000000000003</v>
      </c>
      <c r="HH14" s="9">
        <v>0.29299999999999998</v>
      </c>
      <c r="HI14" s="9">
        <v>0.24199999999999999</v>
      </c>
      <c r="HJ14" s="9">
        <v>5.5490000000000004</v>
      </c>
      <c r="HK14" s="9">
        <v>2.6240000000000001</v>
      </c>
      <c r="HL14" s="9">
        <v>2.9249999999999998</v>
      </c>
      <c r="HM14" s="9">
        <v>5.5490000000000004</v>
      </c>
      <c r="HN14" s="9">
        <v>2.6240000000000001</v>
      </c>
      <c r="HO14" s="9">
        <v>2.9249999999999998</v>
      </c>
      <c r="HP14" s="9">
        <v>42.133000000000003</v>
      </c>
      <c r="HQ14" s="9">
        <v>22.064</v>
      </c>
      <c r="HR14" s="9">
        <v>20.068000000000001</v>
      </c>
      <c r="HS14" s="9">
        <v>24.698</v>
      </c>
      <c r="HT14" s="9">
        <v>13.888</v>
      </c>
      <c r="HU14" s="9">
        <v>10.81</v>
      </c>
      <c r="HV14" s="9">
        <v>21.911999999999999</v>
      </c>
      <c r="HW14" s="9">
        <v>11.949</v>
      </c>
      <c r="HX14" s="9">
        <v>9.9629999999999992</v>
      </c>
      <c r="HY14" s="9">
        <v>2.512</v>
      </c>
      <c r="HZ14" s="9">
        <v>1.9390000000000001</v>
      </c>
      <c r="IA14" s="9">
        <v>0.57299999999999995</v>
      </c>
      <c r="IB14" s="9">
        <v>0.27400000000000002</v>
      </c>
      <c r="IC14" s="9">
        <v>0</v>
      </c>
      <c r="ID14" s="9">
        <v>0.27400000000000002</v>
      </c>
      <c r="IE14" s="9">
        <v>17.434000000000001</v>
      </c>
      <c r="IF14" s="9">
        <v>8.1769999999999996</v>
      </c>
      <c r="IG14" s="9">
        <v>9.2579999999999991</v>
      </c>
      <c r="IH14" s="9">
        <v>16.074000000000002</v>
      </c>
      <c r="II14" s="9">
        <v>7.2130000000000001</v>
      </c>
      <c r="IJ14" s="9">
        <v>8.8610000000000007</v>
      </c>
      <c r="IK14" s="9">
        <v>1.36</v>
      </c>
      <c r="IL14" s="9">
        <v>0.96299999999999997</v>
      </c>
      <c r="IM14" s="9">
        <v>0.39700000000000002</v>
      </c>
      <c r="IN14" s="9">
        <v>11.757</v>
      </c>
      <c r="IO14" s="9">
        <v>6.4359999999999999</v>
      </c>
      <c r="IP14" s="9">
        <v>5.3209999999999997</v>
      </c>
      <c r="IQ14" s="9">
        <v>7.016</v>
      </c>
    </row>
    <row r="15" spans="1:251">
      <c r="A15" s="10">
        <v>43497</v>
      </c>
      <c r="B15" s="9">
        <v>43.82</v>
      </c>
      <c r="C15" s="9">
        <v>24.088999999999999</v>
      </c>
      <c r="D15" s="9">
        <v>19.731000000000002</v>
      </c>
      <c r="E15" s="9">
        <v>31.491</v>
      </c>
      <c r="F15" s="9">
        <v>18.783999999999999</v>
      </c>
      <c r="G15" s="9">
        <v>12.707000000000001</v>
      </c>
      <c r="H15" s="9">
        <v>28.808</v>
      </c>
      <c r="I15" s="9">
        <v>17.032</v>
      </c>
      <c r="J15" s="9">
        <v>11.776</v>
      </c>
      <c r="K15" s="9">
        <v>2.6829999999999998</v>
      </c>
      <c r="L15" s="9">
        <v>1.752</v>
      </c>
      <c r="M15" s="9">
        <v>0.93100000000000005</v>
      </c>
      <c r="N15" s="9">
        <v>0</v>
      </c>
      <c r="O15" s="9">
        <v>0</v>
      </c>
      <c r="P15" s="9">
        <v>0</v>
      </c>
      <c r="Q15" s="9">
        <v>12.329000000000001</v>
      </c>
      <c r="R15" s="9">
        <v>5.3049999999999997</v>
      </c>
      <c r="S15" s="9">
        <v>7.024</v>
      </c>
      <c r="T15" s="9">
        <v>11.494999999999999</v>
      </c>
      <c r="U15" s="9">
        <v>5.3049999999999997</v>
      </c>
      <c r="V15" s="9">
        <v>6.19</v>
      </c>
      <c r="W15" s="9">
        <v>0.83399999999999996</v>
      </c>
      <c r="X15" s="9">
        <v>0</v>
      </c>
      <c r="Y15" s="9">
        <v>0.83399999999999996</v>
      </c>
      <c r="Z15" s="9">
        <v>5.4989999999999997</v>
      </c>
      <c r="AA15" s="9">
        <v>2.8679999999999999</v>
      </c>
      <c r="AB15" s="9">
        <v>2.6309999999999998</v>
      </c>
      <c r="AC15" s="9">
        <v>3.4249999999999998</v>
      </c>
      <c r="AD15" s="9">
        <v>1.929</v>
      </c>
      <c r="AE15" s="9">
        <v>1.4970000000000001</v>
      </c>
      <c r="AF15" s="9">
        <v>2.5960000000000001</v>
      </c>
      <c r="AG15" s="9">
        <v>1.6319999999999999</v>
      </c>
      <c r="AH15" s="9">
        <v>0.96399999999999997</v>
      </c>
      <c r="AI15" s="9">
        <v>0.51500000000000001</v>
      </c>
      <c r="AJ15" s="9">
        <v>0.29699999999999999</v>
      </c>
      <c r="AK15" s="9">
        <v>0.219</v>
      </c>
      <c r="AL15" s="9">
        <v>0.314</v>
      </c>
      <c r="AM15" s="9">
        <v>0</v>
      </c>
      <c r="AN15" s="9">
        <v>0.314</v>
      </c>
      <c r="AO15" s="9">
        <v>2.0739999999999998</v>
      </c>
      <c r="AP15" s="9">
        <v>0.93899999999999995</v>
      </c>
      <c r="AQ15" s="9">
        <v>1.1339999999999999</v>
      </c>
      <c r="AR15" s="9">
        <v>1.3049999999999999</v>
      </c>
      <c r="AS15" s="9">
        <v>0.66800000000000004</v>
      </c>
      <c r="AT15" s="9">
        <v>0.63700000000000001</v>
      </c>
      <c r="AU15" s="9">
        <v>0.76900000000000002</v>
      </c>
      <c r="AV15" s="9">
        <v>0.27100000000000002</v>
      </c>
      <c r="AW15" s="9">
        <v>0.498</v>
      </c>
      <c r="AX15" s="9">
        <v>1.823</v>
      </c>
      <c r="AY15" s="9">
        <v>1.575</v>
      </c>
      <c r="AZ15" s="9">
        <v>0.248</v>
      </c>
      <c r="BA15" s="9">
        <v>1.236</v>
      </c>
      <c r="BB15" s="9">
        <v>0.98799999999999999</v>
      </c>
      <c r="BC15" s="9">
        <v>0.248</v>
      </c>
      <c r="BD15" s="9">
        <v>0.72299999999999998</v>
      </c>
      <c r="BE15" s="9">
        <v>0.47499999999999998</v>
      </c>
      <c r="BF15" s="9">
        <v>0.248</v>
      </c>
      <c r="BG15" s="9">
        <v>0.51300000000000001</v>
      </c>
      <c r="BH15" s="9">
        <v>0.51300000000000001</v>
      </c>
      <c r="BI15" s="9">
        <v>0</v>
      </c>
      <c r="BJ15" s="9">
        <v>0</v>
      </c>
      <c r="BK15" s="9">
        <v>0</v>
      </c>
      <c r="BL15" s="9">
        <v>0</v>
      </c>
      <c r="BM15" s="9">
        <v>0.58699999999999997</v>
      </c>
      <c r="BN15" s="9">
        <v>0.58699999999999997</v>
      </c>
      <c r="BO15" s="9">
        <v>0</v>
      </c>
      <c r="BP15" s="9">
        <v>0.29599999999999999</v>
      </c>
      <c r="BQ15" s="9">
        <v>0.29599999999999999</v>
      </c>
      <c r="BR15" s="9">
        <v>0</v>
      </c>
      <c r="BS15" s="9">
        <v>0.29099999999999998</v>
      </c>
      <c r="BT15" s="9">
        <v>0.29099999999999998</v>
      </c>
      <c r="BU15" s="9">
        <v>0</v>
      </c>
      <c r="BV15" s="9">
        <v>37.652000000000001</v>
      </c>
      <c r="BW15" s="9">
        <v>21.504000000000001</v>
      </c>
      <c r="BX15" s="9">
        <v>16.146999999999998</v>
      </c>
      <c r="BY15" s="9">
        <v>28.234000000000002</v>
      </c>
      <c r="BZ15" s="9">
        <v>18.260000000000002</v>
      </c>
      <c r="CA15" s="9">
        <v>9.9740000000000002</v>
      </c>
      <c r="CB15" s="9">
        <v>24.209</v>
      </c>
      <c r="CC15" s="9">
        <v>15.698</v>
      </c>
      <c r="CD15" s="9">
        <v>8.5109999999999992</v>
      </c>
      <c r="CE15" s="9">
        <v>3.7109999999999999</v>
      </c>
      <c r="CF15" s="9">
        <v>2.5619999999999998</v>
      </c>
      <c r="CG15" s="9">
        <v>1.149</v>
      </c>
      <c r="CH15" s="9">
        <v>0.314</v>
      </c>
      <c r="CI15" s="9">
        <v>0</v>
      </c>
      <c r="CJ15" s="9">
        <v>0.314</v>
      </c>
      <c r="CK15" s="9">
        <v>9.4179999999999993</v>
      </c>
      <c r="CL15" s="9">
        <v>3.2450000000000001</v>
      </c>
      <c r="CM15" s="9">
        <v>6.173</v>
      </c>
      <c r="CN15" s="9">
        <v>7.7050000000000001</v>
      </c>
      <c r="CO15" s="9">
        <v>2.6819999999999999</v>
      </c>
      <c r="CP15" s="9">
        <v>5.0229999999999997</v>
      </c>
      <c r="CQ15" s="9">
        <v>1.712</v>
      </c>
      <c r="CR15" s="9">
        <v>0.56200000000000006</v>
      </c>
      <c r="CS15" s="9">
        <v>1.1499999999999999</v>
      </c>
      <c r="CT15" s="9">
        <v>6.0659999999999998</v>
      </c>
      <c r="CU15" s="9">
        <v>3.3570000000000002</v>
      </c>
      <c r="CV15" s="9">
        <v>2.7090000000000001</v>
      </c>
      <c r="CW15" s="9">
        <v>3.5139999999999998</v>
      </c>
      <c r="CX15" s="9">
        <v>2.2389999999999999</v>
      </c>
      <c r="CY15" s="9">
        <v>1.2749999999999999</v>
      </c>
      <c r="CZ15" s="9">
        <v>2.39</v>
      </c>
      <c r="DA15" s="9">
        <v>1.647</v>
      </c>
      <c r="DB15" s="9">
        <v>0.74299999999999999</v>
      </c>
      <c r="DC15" s="9">
        <v>0.81</v>
      </c>
      <c r="DD15" s="9">
        <v>0.59099999999999997</v>
      </c>
      <c r="DE15" s="9">
        <v>0.219</v>
      </c>
      <c r="DF15" s="9">
        <v>0.314</v>
      </c>
      <c r="DG15" s="9">
        <v>0</v>
      </c>
      <c r="DH15" s="9">
        <v>0.314</v>
      </c>
      <c r="DI15" s="9">
        <v>2.552</v>
      </c>
      <c r="DJ15" s="9">
        <v>1.1180000000000001</v>
      </c>
      <c r="DK15" s="9">
        <v>1.4330000000000001</v>
      </c>
      <c r="DL15" s="9">
        <v>0.83899999999999997</v>
      </c>
      <c r="DM15" s="9">
        <v>0.55600000000000005</v>
      </c>
      <c r="DN15" s="9">
        <v>0.28299999999999997</v>
      </c>
      <c r="DO15" s="9">
        <v>1.712</v>
      </c>
      <c r="DP15" s="9">
        <v>0.56200000000000006</v>
      </c>
      <c r="DQ15" s="9">
        <v>1.1499999999999999</v>
      </c>
      <c r="DR15" s="9">
        <v>19.777999999999999</v>
      </c>
      <c r="DS15" s="9">
        <v>11.173999999999999</v>
      </c>
      <c r="DT15" s="9">
        <v>8.6039999999999992</v>
      </c>
      <c r="DU15" s="9">
        <v>14.949</v>
      </c>
      <c r="DV15" s="9">
        <v>9.2929999999999993</v>
      </c>
      <c r="DW15" s="9">
        <v>5.6559999999999997</v>
      </c>
      <c r="DX15" s="9">
        <v>13.369</v>
      </c>
      <c r="DY15" s="9">
        <v>8.6430000000000007</v>
      </c>
      <c r="DZ15" s="9">
        <v>4.7249999999999996</v>
      </c>
      <c r="EA15" s="9">
        <v>1.58</v>
      </c>
      <c r="EB15" s="9">
        <v>0.64900000000000002</v>
      </c>
      <c r="EC15" s="9">
        <v>0.93100000000000005</v>
      </c>
      <c r="ED15" s="9">
        <v>4.8289999999999997</v>
      </c>
      <c r="EE15" s="9">
        <v>1.881</v>
      </c>
      <c r="EF15" s="9">
        <v>2.948</v>
      </c>
      <c r="EG15" s="9">
        <v>4.8289999999999997</v>
      </c>
      <c r="EH15" s="9">
        <v>1.881</v>
      </c>
      <c r="EI15" s="9">
        <v>2.948</v>
      </c>
      <c r="EJ15" s="9">
        <v>11.808</v>
      </c>
      <c r="EK15" s="9">
        <v>6.9729999999999999</v>
      </c>
      <c r="EL15" s="9">
        <v>4.8339999999999996</v>
      </c>
      <c r="EM15" s="9">
        <v>9.7710000000000008</v>
      </c>
      <c r="EN15" s="9">
        <v>6.7279999999999998</v>
      </c>
      <c r="EO15" s="9">
        <v>3.0430000000000001</v>
      </c>
      <c r="EP15" s="9">
        <v>8.4499999999999993</v>
      </c>
      <c r="EQ15" s="9">
        <v>5.407</v>
      </c>
      <c r="ER15" s="9">
        <v>3.0430000000000001</v>
      </c>
      <c r="ES15" s="9">
        <v>1.321</v>
      </c>
      <c r="ET15" s="9">
        <v>1.321</v>
      </c>
      <c r="EU15" s="9">
        <v>0</v>
      </c>
      <c r="EV15" s="9">
        <v>2.0369999999999999</v>
      </c>
      <c r="EW15" s="9">
        <v>0.245</v>
      </c>
      <c r="EX15" s="9">
        <v>1.792</v>
      </c>
      <c r="EY15" s="9">
        <v>2.0369999999999999</v>
      </c>
      <c r="EZ15" s="9">
        <v>0.245</v>
      </c>
      <c r="FA15" s="9">
        <v>1.792</v>
      </c>
      <c r="FB15" s="9">
        <v>13.49</v>
      </c>
      <c r="FC15" s="9">
        <v>7.0270000000000001</v>
      </c>
      <c r="FD15" s="9">
        <v>6.4630000000000001</v>
      </c>
      <c r="FE15" s="9">
        <v>7.9180000000000001</v>
      </c>
      <c r="FF15" s="9">
        <v>3.4409999999999998</v>
      </c>
      <c r="FG15" s="9">
        <v>4.4770000000000003</v>
      </c>
      <c r="FH15" s="9">
        <v>7.9180000000000001</v>
      </c>
      <c r="FI15" s="9">
        <v>3.4409999999999998</v>
      </c>
      <c r="FJ15" s="9">
        <v>4.4770000000000003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5.5730000000000004</v>
      </c>
      <c r="FR15" s="9">
        <v>3.5870000000000002</v>
      </c>
      <c r="FS15" s="9">
        <v>1.986</v>
      </c>
      <c r="FT15" s="9">
        <v>5.391</v>
      </c>
      <c r="FU15" s="9">
        <v>3.5870000000000002</v>
      </c>
      <c r="FV15" s="9">
        <v>1.804</v>
      </c>
      <c r="FW15" s="9">
        <v>0.182</v>
      </c>
      <c r="FX15" s="9">
        <v>0</v>
      </c>
      <c r="FY15" s="9">
        <v>0.182</v>
      </c>
      <c r="FZ15" s="9">
        <v>1.2969999999999999</v>
      </c>
      <c r="GA15" s="9">
        <v>0.64500000000000002</v>
      </c>
      <c r="GB15" s="9">
        <v>0.65100000000000002</v>
      </c>
      <c r="GC15" s="9">
        <v>0.70699999999999996</v>
      </c>
      <c r="GD15" s="9">
        <v>0.23699999999999999</v>
      </c>
      <c r="GE15" s="9">
        <v>0.46899999999999997</v>
      </c>
      <c r="GF15" s="9">
        <v>0.70699999999999996</v>
      </c>
      <c r="GG15" s="9">
        <v>0.23699999999999999</v>
      </c>
      <c r="GH15" s="9">
        <v>0.46899999999999997</v>
      </c>
      <c r="GI15" s="9">
        <v>0</v>
      </c>
      <c r="GJ15" s="9">
        <v>0</v>
      </c>
      <c r="GK15" s="9">
        <v>0</v>
      </c>
      <c r="GL15" s="9">
        <v>0</v>
      </c>
      <c r="GM15" s="9">
        <v>0</v>
      </c>
      <c r="GN15" s="9">
        <v>0</v>
      </c>
      <c r="GO15" s="9">
        <v>0.59</v>
      </c>
      <c r="GP15" s="9">
        <v>0.40799999999999997</v>
      </c>
      <c r="GQ15" s="9">
        <v>0.182</v>
      </c>
      <c r="GR15" s="9">
        <v>0.40799999999999997</v>
      </c>
      <c r="GS15" s="9">
        <v>0.40799999999999997</v>
      </c>
      <c r="GT15" s="9">
        <v>0</v>
      </c>
      <c r="GU15" s="9">
        <v>0.182</v>
      </c>
      <c r="GV15" s="9">
        <v>0</v>
      </c>
      <c r="GW15" s="9">
        <v>0.182</v>
      </c>
      <c r="GX15" s="9">
        <v>12.194000000000001</v>
      </c>
      <c r="GY15" s="9">
        <v>6.3819999999999997</v>
      </c>
      <c r="GZ15" s="9">
        <v>5.8120000000000003</v>
      </c>
      <c r="HA15" s="9">
        <v>7.2110000000000003</v>
      </c>
      <c r="HB15" s="9">
        <v>3.2029999999999998</v>
      </c>
      <c r="HC15" s="9">
        <v>4.008</v>
      </c>
      <c r="HD15" s="9">
        <v>7.2110000000000003</v>
      </c>
      <c r="HE15" s="9">
        <v>3.2029999999999998</v>
      </c>
      <c r="HF15" s="9">
        <v>4.008</v>
      </c>
      <c r="HG15" s="9">
        <v>0</v>
      </c>
      <c r="HH15" s="9">
        <v>0</v>
      </c>
      <c r="HI15" s="9">
        <v>0</v>
      </c>
      <c r="HJ15" s="9">
        <v>4.9820000000000002</v>
      </c>
      <c r="HK15" s="9">
        <v>3.1789999999999998</v>
      </c>
      <c r="HL15" s="9">
        <v>1.804</v>
      </c>
      <c r="HM15" s="9">
        <v>4.9820000000000002</v>
      </c>
      <c r="HN15" s="9">
        <v>3.1789999999999998</v>
      </c>
      <c r="HO15" s="9">
        <v>1.804</v>
      </c>
      <c r="HP15" s="9">
        <v>36.188000000000002</v>
      </c>
      <c r="HQ15" s="9">
        <v>18.187999999999999</v>
      </c>
      <c r="HR15" s="9">
        <v>18</v>
      </c>
      <c r="HS15" s="9">
        <v>23.515999999999998</v>
      </c>
      <c r="HT15" s="9">
        <v>12.31</v>
      </c>
      <c r="HU15" s="9">
        <v>11.206</v>
      </c>
      <c r="HV15" s="9">
        <v>21.030999999999999</v>
      </c>
      <c r="HW15" s="9">
        <v>11.07</v>
      </c>
      <c r="HX15" s="9">
        <v>9.9610000000000003</v>
      </c>
      <c r="HY15" s="9">
        <v>2.1709999999999998</v>
      </c>
      <c r="HZ15" s="9">
        <v>1.24</v>
      </c>
      <c r="IA15" s="9">
        <v>0.93100000000000005</v>
      </c>
      <c r="IB15" s="9">
        <v>0.314</v>
      </c>
      <c r="IC15" s="9">
        <v>0</v>
      </c>
      <c r="ID15" s="9">
        <v>0.314</v>
      </c>
      <c r="IE15" s="9">
        <v>12.672000000000001</v>
      </c>
      <c r="IF15" s="9">
        <v>5.8780000000000001</v>
      </c>
      <c r="IG15" s="9">
        <v>6.7939999999999996</v>
      </c>
      <c r="IH15" s="9">
        <v>10.776999999999999</v>
      </c>
      <c r="II15" s="9">
        <v>5.3150000000000004</v>
      </c>
      <c r="IJ15" s="9">
        <v>5.4619999999999997</v>
      </c>
      <c r="IK15" s="9">
        <v>1.8939999999999999</v>
      </c>
      <c r="IL15" s="9">
        <v>0.56200000000000006</v>
      </c>
      <c r="IM15" s="9">
        <v>1.3320000000000001</v>
      </c>
      <c r="IN15" s="9">
        <v>10.692</v>
      </c>
      <c r="IO15" s="9">
        <v>5.0730000000000004</v>
      </c>
      <c r="IP15" s="9">
        <v>5.6189999999999998</v>
      </c>
      <c r="IQ15" s="9">
        <v>5.4960000000000004</v>
      </c>
    </row>
    <row r="16" spans="1:251">
      <c r="A16" s="10">
        <v>43862</v>
      </c>
      <c r="B16" s="9">
        <v>44.045000000000002</v>
      </c>
      <c r="C16" s="9">
        <v>24.294</v>
      </c>
      <c r="D16" s="9">
        <v>19.751000000000001</v>
      </c>
      <c r="E16" s="9">
        <v>29.91</v>
      </c>
      <c r="F16" s="9">
        <v>18.094000000000001</v>
      </c>
      <c r="G16" s="9">
        <v>11.816000000000001</v>
      </c>
      <c r="H16" s="9">
        <v>27.175000000000001</v>
      </c>
      <c r="I16" s="9">
        <v>16.308</v>
      </c>
      <c r="J16" s="9">
        <v>10.867000000000001</v>
      </c>
      <c r="K16" s="9">
        <v>2.4849999999999999</v>
      </c>
      <c r="L16" s="9">
        <v>1.786</v>
      </c>
      <c r="M16" s="9">
        <v>0.69899999999999995</v>
      </c>
      <c r="N16" s="9">
        <v>0.25</v>
      </c>
      <c r="O16" s="9">
        <v>0</v>
      </c>
      <c r="P16" s="9">
        <v>0.25</v>
      </c>
      <c r="Q16" s="9">
        <v>14.135</v>
      </c>
      <c r="R16" s="9">
        <v>6.2</v>
      </c>
      <c r="S16" s="9">
        <v>7.9349999999999996</v>
      </c>
      <c r="T16" s="9">
        <v>13.68</v>
      </c>
      <c r="U16" s="9">
        <v>6.2</v>
      </c>
      <c r="V16" s="9">
        <v>7.48</v>
      </c>
      <c r="W16" s="9">
        <v>0.45500000000000002</v>
      </c>
      <c r="X16" s="9">
        <v>0</v>
      </c>
      <c r="Y16" s="9">
        <v>0.45500000000000002</v>
      </c>
      <c r="Z16" s="9">
        <v>4.8259999999999996</v>
      </c>
      <c r="AA16" s="9">
        <v>2.8279999999999998</v>
      </c>
      <c r="AB16" s="9">
        <v>1.998</v>
      </c>
      <c r="AC16" s="9">
        <v>2.5169999999999999</v>
      </c>
      <c r="AD16" s="9">
        <v>1.6930000000000001</v>
      </c>
      <c r="AE16" s="9">
        <v>0.82399999999999995</v>
      </c>
      <c r="AF16" s="9">
        <v>2.3050000000000002</v>
      </c>
      <c r="AG16" s="9">
        <v>1.4810000000000001</v>
      </c>
      <c r="AH16" s="9">
        <v>0.82399999999999995</v>
      </c>
      <c r="AI16" s="9">
        <v>0.21199999999999999</v>
      </c>
      <c r="AJ16" s="9">
        <v>0.21199999999999999</v>
      </c>
      <c r="AK16" s="9">
        <v>0</v>
      </c>
      <c r="AL16" s="9">
        <v>0</v>
      </c>
      <c r="AM16" s="9">
        <v>0</v>
      </c>
      <c r="AN16" s="9">
        <v>0</v>
      </c>
      <c r="AO16" s="9">
        <v>2.3090000000000002</v>
      </c>
      <c r="AP16" s="9">
        <v>1.135</v>
      </c>
      <c r="AQ16" s="9">
        <v>1.175</v>
      </c>
      <c r="AR16" s="9">
        <v>0.748</v>
      </c>
      <c r="AS16" s="9">
        <v>0.52200000000000002</v>
      </c>
      <c r="AT16" s="9">
        <v>0.22600000000000001</v>
      </c>
      <c r="AU16" s="9">
        <v>1.5609999999999999</v>
      </c>
      <c r="AV16" s="9">
        <v>0.61199999999999999</v>
      </c>
      <c r="AW16" s="9">
        <v>0.94899999999999995</v>
      </c>
      <c r="AX16" s="9">
        <v>2.9769999999999999</v>
      </c>
      <c r="AY16" s="9">
        <v>0.99399999999999999</v>
      </c>
      <c r="AZ16" s="9">
        <v>1.9830000000000001</v>
      </c>
      <c r="BA16" s="9">
        <v>2.2650000000000001</v>
      </c>
      <c r="BB16" s="9">
        <v>0.74099999999999999</v>
      </c>
      <c r="BC16" s="9">
        <v>1.5229999999999999</v>
      </c>
      <c r="BD16" s="9">
        <v>1.4990000000000001</v>
      </c>
      <c r="BE16" s="9">
        <v>0.52300000000000002</v>
      </c>
      <c r="BF16" s="9">
        <v>0.97499999999999998</v>
      </c>
      <c r="BG16" s="9">
        <v>0.76600000000000001</v>
      </c>
      <c r="BH16" s="9">
        <v>0.218</v>
      </c>
      <c r="BI16" s="9">
        <v>0.54800000000000004</v>
      </c>
      <c r="BJ16" s="9">
        <v>0</v>
      </c>
      <c r="BK16" s="9">
        <v>0</v>
      </c>
      <c r="BL16" s="9">
        <v>0</v>
      </c>
      <c r="BM16" s="9">
        <v>0.71299999999999997</v>
      </c>
      <c r="BN16" s="9">
        <v>0.253</v>
      </c>
      <c r="BO16" s="9">
        <v>0.45900000000000002</v>
      </c>
      <c r="BP16" s="9">
        <v>0.71299999999999997</v>
      </c>
      <c r="BQ16" s="9">
        <v>0.253</v>
      </c>
      <c r="BR16" s="9">
        <v>0.45900000000000002</v>
      </c>
      <c r="BS16" s="9">
        <v>0</v>
      </c>
      <c r="BT16" s="9">
        <v>0</v>
      </c>
      <c r="BU16" s="9">
        <v>0</v>
      </c>
      <c r="BV16" s="9">
        <v>41.097000000000001</v>
      </c>
      <c r="BW16" s="9">
        <v>21.670999999999999</v>
      </c>
      <c r="BX16" s="9">
        <v>19.425999999999998</v>
      </c>
      <c r="BY16" s="9">
        <v>29.663</v>
      </c>
      <c r="BZ16" s="9">
        <v>17.001000000000001</v>
      </c>
      <c r="CA16" s="9">
        <v>12.662000000000001</v>
      </c>
      <c r="CB16" s="9">
        <v>26.152000000000001</v>
      </c>
      <c r="CC16" s="9">
        <v>14.785</v>
      </c>
      <c r="CD16" s="9">
        <v>11.367000000000001</v>
      </c>
      <c r="CE16" s="9">
        <v>3.2610000000000001</v>
      </c>
      <c r="CF16" s="9">
        <v>2.2160000000000002</v>
      </c>
      <c r="CG16" s="9">
        <v>1.044</v>
      </c>
      <c r="CH16" s="9">
        <v>0.25</v>
      </c>
      <c r="CI16" s="9">
        <v>0</v>
      </c>
      <c r="CJ16" s="9">
        <v>0.25</v>
      </c>
      <c r="CK16" s="9">
        <v>11.433999999999999</v>
      </c>
      <c r="CL16" s="9">
        <v>4.67</v>
      </c>
      <c r="CM16" s="9">
        <v>6.7640000000000002</v>
      </c>
      <c r="CN16" s="9">
        <v>9.6590000000000007</v>
      </c>
      <c r="CO16" s="9">
        <v>4.0579999999999998</v>
      </c>
      <c r="CP16" s="9">
        <v>5.601</v>
      </c>
      <c r="CQ16" s="9">
        <v>1.7749999999999999</v>
      </c>
      <c r="CR16" s="9">
        <v>0.61199999999999999</v>
      </c>
      <c r="CS16" s="9">
        <v>1.163</v>
      </c>
      <c r="CT16" s="9">
        <v>7.4210000000000003</v>
      </c>
      <c r="CU16" s="9">
        <v>3.7709999999999999</v>
      </c>
      <c r="CV16" s="9">
        <v>3.65</v>
      </c>
      <c r="CW16" s="9">
        <v>4.5810000000000004</v>
      </c>
      <c r="CX16" s="9">
        <v>2.3719999999999999</v>
      </c>
      <c r="CY16" s="9">
        <v>2.2090000000000001</v>
      </c>
      <c r="CZ16" s="9">
        <v>3.7679999999999998</v>
      </c>
      <c r="DA16" s="9">
        <v>2.1539999999999999</v>
      </c>
      <c r="DB16" s="9">
        <v>1.6140000000000001</v>
      </c>
      <c r="DC16" s="9">
        <v>0.56399999999999995</v>
      </c>
      <c r="DD16" s="9">
        <v>0.218</v>
      </c>
      <c r="DE16" s="9">
        <v>0.34499999999999997</v>
      </c>
      <c r="DF16" s="9">
        <v>0.25</v>
      </c>
      <c r="DG16" s="9">
        <v>0</v>
      </c>
      <c r="DH16" s="9">
        <v>0.25</v>
      </c>
      <c r="DI16" s="9">
        <v>2.84</v>
      </c>
      <c r="DJ16" s="9">
        <v>1.3979999999999999</v>
      </c>
      <c r="DK16" s="9">
        <v>1.4410000000000001</v>
      </c>
      <c r="DL16" s="9">
        <v>1.0640000000000001</v>
      </c>
      <c r="DM16" s="9">
        <v>0.78600000000000003</v>
      </c>
      <c r="DN16" s="9">
        <v>0.27800000000000002</v>
      </c>
      <c r="DO16" s="9">
        <v>1.7749999999999999</v>
      </c>
      <c r="DP16" s="9">
        <v>0.61199999999999999</v>
      </c>
      <c r="DQ16" s="9">
        <v>1.163</v>
      </c>
      <c r="DR16" s="9">
        <v>19.905000000000001</v>
      </c>
      <c r="DS16" s="9">
        <v>11.446999999999999</v>
      </c>
      <c r="DT16" s="9">
        <v>8.4580000000000002</v>
      </c>
      <c r="DU16" s="9">
        <v>15.840999999999999</v>
      </c>
      <c r="DV16" s="9">
        <v>10.255000000000001</v>
      </c>
      <c r="DW16" s="9">
        <v>5.5860000000000003</v>
      </c>
      <c r="DX16" s="9">
        <v>13.824</v>
      </c>
      <c r="DY16" s="9">
        <v>8.9369999999999994</v>
      </c>
      <c r="DZ16" s="9">
        <v>4.8869999999999996</v>
      </c>
      <c r="EA16" s="9">
        <v>2.0169999999999999</v>
      </c>
      <c r="EB16" s="9">
        <v>1.3180000000000001</v>
      </c>
      <c r="EC16" s="9">
        <v>0.69899999999999995</v>
      </c>
      <c r="ED16" s="9">
        <v>4.0640000000000001</v>
      </c>
      <c r="EE16" s="9">
        <v>1.1919999999999999</v>
      </c>
      <c r="EF16" s="9">
        <v>2.8719999999999999</v>
      </c>
      <c r="EG16" s="9">
        <v>4.0640000000000001</v>
      </c>
      <c r="EH16" s="9">
        <v>1.1919999999999999</v>
      </c>
      <c r="EI16" s="9">
        <v>2.8719999999999999</v>
      </c>
      <c r="EJ16" s="9">
        <v>13.771000000000001</v>
      </c>
      <c r="EK16" s="9">
        <v>6.4530000000000003</v>
      </c>
      <c r="EL16" s="9">
        <v>7.3179999999999996</v>
      </c>
      <c r="EM16" s="9">
        <v>9.2409999999999997</v>
      </c>
      <c r="EN16" s="9">
        <v>4.3739999999999997</v>
      </c>
      <c r="EO16" s="9">
        <v>4.867</v>
      </c>
      <c r="EP16" s="9">
        <v>8.56</v>
      </c>
      <c r="EQ16" s="9">
        <v>3.6930000000000001</v>
      </c>
      <c r="ER16" s="9">
        <v>4.867</v>
      </c>
      <c r="ES16" s="9">
        <v>0.68</v>
      </c>
      <c r="ET16" s="9">
        <v>0.68</v>
      </c>
      <c r="EU16" s="9">
        <v>0</v>
      </c>
      <c r="EV16" s="9">
        <v>4.53</v>
      </c>
      <c r="EW16" s="9">
        <v>2.08</v>
      </c>
      <c r="EX16" s="9">
        <v>2.4510000000000001</v>
      </c>
      <c r="EY16" s="9">
        <v>4.53</v>
      </c>
      <c r="EZ16" s="9">
        <v>2.08</v>
      </c>
      <c r="FA16" s="9">
        <v>2.4510000000000001</v>
      </c>
      <c r="FB16" s="9">
        <v>10.752000000000001</v>
      </c>
      <c r="FC16" s="9">
        <v>6.4450000000000003</v>
      </c>
      <c r="FD16" s="9">
        <v>4.3070000000000004</v>
      </c>
      <c r="FE16" s="9">
        <v>5.0289999999999999</v>
      </c>
      <c r="FF16" s="9">
        <v>3.5270000000000001</v>
      </c>
      <c r="FG16" s="9">
        <v>1.502</v>
      </c>
      <c r="FH16" s="9">
        <v>4.8259999999999996</v>
      </c>
      <c r="FI16" s="9">
        <v>3.5270000000000001</v>
      </c>
      <c r="FJ16" s="9">
        <v>1.2989999999999999</v>
      </c>
      <c r="FK16" s="9">
        <v>0.20300000000000001</v>
      </c>
      <c r="FL16" s="9">
        <v>0</v>
      </c>
      <c r="FM16" s="9">
        <v>0.20300000000000001</v>
      </c>
      <c r="FN16" s="9">
        <v>0</v>
      </c>
      <c r="FO16" s="9">
        <v>0</v>
      </c>
      <c r="FP16" s="9">
        <v>0</v>
      </c>
      <c r="FQ16" s="9">
        <v>5.7229999999999999</v>
      </c>
      <c r="FR16" s="9">
        <v>2.9180000000000001</v>
      </c>
      <c r="FS16" s="9">
        <v>2.8050000000000002</v>
      </c>
      <c r="FT16" s="9">
        <v>5.4820000000000002</v>
      </c>
      <c r="FU16" s="9">
        <v>2.9180000000000001</v>
      </c>
      <c r="FV16" s="9">
        <v>2.5649999999999999</v>
      </c>
      <c r="FW16" s="9">
        <v>0.24099999999999999</v>
      </c>
      <c r="FX16" s="9">
        <v>0</v>
      </c>
      <c r="FY16" s="9">
        <v>0.24099999999999999</v>
      </c>
      <c r="FZ16" s="9">
        <v>1.101</v>
      </c>
      <c r="GA16" s="9">
        <v>0.251</v>
      </c>
      <c r="GB16" s="9">
        <v>0.85</v>
      </c>
      <c r="GC16" s="9">
        <v>0.45400000000000001</v>
      </c>
      <c r="GD16" s="9">
        <v>0.251</v>
      </c>
      <c r="GE16" s="9">
        <v>0.20300000000000001</v>
      </c>
      <c r="GF16" s="9">
        <v>0.251</v>
      </c>
      <c r="GG16" s="9">
        <v>0.251</v>
      </c>
      <c r="GH16" s="9">
        <v>0</v>
      </c>
      <c r="GI16" s="9">
        <v>0.20300000000000001</v>
      </c>
      <c r="GJ16" s="9">
        <v>0</v>
      </c>
      <c r="GK16" s="9">
        <v>0.20300000000000001</v>
      </c>
      <c r="GL16" s="9">
        <v>0</v>
      </c>
      <c r="GM16" s="9">
        <v>0</v>
      </c>
      <c r="GN16" s="9">
        <v>0</v>
      </c>
      <c r="GO16" s="9">
        <v>0.64800000000000002</v>
      </c>
      <c r="GP16" s="9">
        <v>0</v>
      </c>
      <c r="GQ16" s="9">
        <v>0.64800000000000002</v>
      </c>
      <c r="GR16" s="9">
        <v>0.40699999999999997</v>
      </c>
      <c r="GS16" s="9">
        <v>0</v>
      </c>
      <c r="GT16" s="9">
        <v>0.40699999999999997</v>
      </c>
      <c r="GU16" s="9">
        <v>0.24099999999999999</v>
      </c>
      <c r="GV16" s="9">
        <v>0</v>
      </c>
      <c r="GW16" s="9">
        <v>0.24099999999999999</v>
      </c>
      <c r="GX16" s="9">
        <v>9.65</v>
      </c>
      <c r="GY16" s="9">
        <v>6.194</v>
      </c>
      <c r="GZ16" s="9">
        <v>3.4569999999999999</v>
      </c>
      <c r="HA16" s="9">
        <v>4.5750000000000002</v>
      </c>
      <c r="HB16" s="9">
        <v>3.2759999999999998</v>
      </c>
      <c r="HC16" s="9">
        <v>1.2989999999999999</v>
      </c>
      <c r="HD16" s="9">
        <v>4.5750000000000002</v>
      </c>
      <c r="HE16" s="9">
        <v>3.2759999999999998</v>
      </c>
      <c r="HF16" s="9">
        <v>1.2989999999999999</v>
      </c>
      <c r="HG16" s="9">
        <v>0</v>
      </c>
      <c r="HH16" s="9">
        <v>0</v>
      </c>
      <c r="HI16" s="9">
        <v>0</v>
      </c>
      <c r="HJ16" s="9">
        <v>5.0750000000000002</v>
      </c>
      <c r="HK16" s="9">
        <v>2.9180000000000001</v>
      </c>
      <c r="HL16" s="9">
        <v>2.1579999999999999</v>
      </c>
      <c r="HM16" s="9">
        <v>5.0750000000000002</v>
      </c>
      <c r="HN16" s="9">
        <v>2.9180000000000001</v>
      </c>
      <c r="HO16" s="9">
        <v>2.1579999999999999</v>
      </c>
      <c r="HP16" s="9">
        <v>35.889000000000003</v>
      </c>
      <c r="HQ16" s="9">
        <v>19.795999999999999</v>
      </c>
      <c r="HR16" s="9">
        <v>16.093</v>
      </c>
      <c r="HS16" s="9">
        <v>22.509</v>
      </c>
      <c r="HT16" s="9">
        <v>13.826000000000001</v>
      </c>
      <c r="HU16" s="9">
        <v>8.6829999999999998</v>
      </c>
      <c r="HV16" s="9">
        <v>19.678999999999998</v>
      </c>
      <c r="HW16" s="9">
        <v>12.29</v>
      </c>
      <c r="HX16" s="9">
        <v>7.3890000000000002</v>
      </c>
      <c r="HY16" s="9">
        <v>2.58</v>
      </c>
      <c r="HZ16" s="9">
        <v>1.536</v>
      </c>
      <c r="IA16" s="9">
        <v>1.044</v>
      </c>
      <c r="IB16" s="9">
        <v>0.25</v>
      </c>
      <c r="IC16" s="9">
        <v>0</v>
      </c>
      <c r="ID16" s="9">
        <v>0.25</v>
      </c>
      <c r="IE16" s="9">
        <v>13.38</v>
      </c>
      <c r="IF16" s="9">
        <v>5.97</v>
      </c>
      <c r="IG16" s="9">
        <v>7.41</v>
      </c>
      <c r="IH16" s="9">
        <v>11.364000000000001</v>
      </c>
      <c r="II16" s="9">
        <v>5.3579999999999997</v>
      </c>
      <c r="IJ16" s="9">
        <v>6.0060000000000002</v>
      </c>
      <c r="IK16" s="9">
        <v>2.016</v>
      </c>
      <c r="IL16" s="9">
        <v>0.61199999999999999</v>
      </c>
      <c r="IM16" s="9">
        <v>1.403</v>
      </c>
      <c r="IN16" s="9">
        <v>12.212999999999999</v>
      </c>
      <c r="IO16" s="9">
        <v>5.76</v>
      </c>
      <c r="IP16" s="9">
        <v>6.4530000000000003</v>
      </c>
      <c r="IQ16" s="9">
        <v>5.6740000000000004</v>
      </c>
    </row>
    <row r="17" spans="1:251">
      <c r="A17" s="10">
        <v>44228</v>
      </c>
      <c r="B17" s="9">
        <v>53.929000000000002</v>
      </c>
      <c r="C17" s="9">
        <v>28.193000000000001</v>
      </c>
      <c r="D17" s="9">
        <v>25.736000000000001</v>
      </c>
      <c r="E17" s="9">
        <v>39.003999999999998</v>
      </c>
      <c r="F17" s="9">
        <v>21.934999999999999</v>
      </c>
      <c r="G17" s="9">
        <v>17.068999999999999</v>
      </c>
      <c r="H17" s="9">
        <v>33.417999999999999</v>
      </c>
      <c r="I17" s="9">
        <v>17.811</v>
      </c>
      <c r="J17" s="9">
        <v>15.606999999999999</v>
      </c>
      <c r="K17" s="9">
        <v>5.2560000000000002</v>
      </c>
      <c r="L17" s="9">
        <v>3.794</v>
      </c>
      <c r="M17" s="9">
        <v>1.462</v>
      </c>
      <c r="N17" s="9">
        <v>0.33</v>
      </c>
      <c r="O17" s="9">
        <v>0.33</v>
      </c>
      <c r="P17" s="9">
        <v>0</v>
      </c>
      <c r="Q17" s="9">
        <v>14.926</v>
      </c>
      <c r="R17" s="9">
        <v>6.258</v>
      </c>
      <c r="S17" s="9">
        <v>8.6679999999999993</v>
      </c>
      <c r="T17" s="9">
        <v>14.678000000000001</v>
      </c>
      <c r="U17" s="9">
        <v>6.01</v>
      </c>
      <c r="V17" s="9">
        <v>8.6679999999999993</v>
      </c>
      <c r="W17" s="9">
        <v>0.248</v>
      </c>
      <c r="X17" s="9">
        <v>0.248</v>
      </c>
      <c r="Y17" s="9">
        <v>0</v>
      </c>
      <c r="Z17" s="9">
        <v>5.7430000000000003</v>
      </c>
      <c r="AA17" s="9">
        <v>3.794</v>
      </c>
      <c r="AB17" s="9">
        <v>1.9490000000000001</v>
      </c>
      <c r="AC17" s="9">
        <v>3.7160000000000002</v>
      </c>
      <c r="AD17" s="9">
        <v>2.5750000000000002</v>
      </c>
      <c r="AE17" s="9">
        <v>1.1419999999999999</v>
      </c>
      <c r="AF17" s="9">
        <v>2.4249999999999998</v>
      </c>
      <c r="AG17" s="9">
        <v>1.2829999999999999</v>
      </c>
      <c r="AH17" s="9">
        <v>1.1419999999999999</v>
      </c>
      <c r="AI17" s="9">
        <v>0.76600000000000001</v>
      </c>
      <c r="AJ17" s="9">
        <v>0.76600000000000001</v>
      </c>
      <c r="AK17" s="9">
        <v>0</v>
      </c>
      <c r="AL17" s="9">
        <v>0.52500000000000002</v>
      </c>
      <c r="AM17" s="9">
        <v>0.52500000000000002</v>
      </c>
      <c r="AN17" s="9">
        <v>0</v>
      </c>
      <c r="AO17" s="9">
        <v>2.0270000000000001</v>
      </c>
      <c r="AP17" s="9">
        <v>1.2190000000000001</v>
      </c>
      <c r="AQ17" s="9">
        <v>0.80700000000000005</v>
      </c>
      <c r="AR17" s="9">
        <v>0.90100000000000002</v>
      </c>
      <c r="AS17" s="9">
        <v>0.28399999999999997</v>
      </c>
      <c r="AT17" s="9">
        <v>0.61699999999999999</v>
      </c>
      <c r="AU17" s="9">
        <v>1.1259999999999999</v>
      </c>
      <c r="AV17" s="9">
        <v>0.93500000000000005</v>
      </c>
      <c r="AW17" s="9">
        <v>0.191</v>
      </c>
      <c r="AX17" s="9">
        <v>1.4990000000000001</v>
      </c>
      <c r="AY17" s="9">
        <v>0.73099999999999998</v>
      </c>
      <c r="AZ17" s="9">
        <v>0.76800000000000002</v>
      </c>
      <c r="BA17" s="9">
        <v>1.3120000000000001</v>
      </c>
      <c r="BB17" s="9">
        <v>0.73099999999999998</v>
      </c>
      <c r="BC17" s="9">
        <v>0.58099999999999996</v>
      </c>
      <c r="BD17" s="9">
        <v>0.82</v>
      </c>
      <c r="BE17" s="9">
        <v>0.23899999999999999</v>
      </c>
      <c r="BF17" s="9">
        <v>0.58099999999999996</v>
      </c>
      <c r="BG17" s="9">
        <v>0.49299999999999999</v>
      </c>
      <c r="BH17" s="9">
        <v>0.49299999999999999</v>
      </c>
      <c r="BI17" s="9">
        <v>0</v>
      </c>
      <c r="BJ17" s="9">
        <v>0</v>
      </c>
      <c r="BK17" s="9">
        <v>0</v>
      </c>
      <c r="BL17" s="9">
        <v>0</v>
      </c>
      <c r="BM17" s="9">
        <v>0.187</v>
      </c>
      <c r="BN17" s="9">
        <v>0</v>
      </c>
      <c r="BO17" s="9">
        <v>0.187</v>
      </c>
      <c r="BP17" s="9">
        <v>0</v>
      </c>
      <c r="BQ17" s="9">
        <v>0</v>
      </c>
      <c r="BR17" s="9">
        <v>0</v>
      </c>
      <c r="BS17" s="9">
        <v>0.187</v>
      </c>
      <c r="BT17" s="9">
        <v>0</v>
      </c>
      <c r="BU17" s="9">
        <v>0.187</v>
      </c>
      <c r="BV17" s="9">
        <v>48.646000000000001</v>
      </c>
      <c r="BW17" s="9">
        <v>25.763000000000002</v>
      </c>
      <c r="BX17" s="9">
        <v>22.884</v>
      </c>
      <c r="BY17" s="9">
        <v>37.325000000000003</v>
      </c>
      <c r="BZ17" s="9">
        <v>21.58</v>
      </c>
      <c r="CA17" s="9">
        <v>15.744999999999999</v>
      </c>
      <c r="CB17" s="9">
        <v>31.010999999999999</v>
      </c>
      <c r="CC17" s="9">
        <v>16.521000000000001</v>
      </c>
      <c r="CD17" s="9">
        <v>14.489000000000001</v>
      </c>
      <c r="CE17" s="9">
        <v>5.4589999999999996</v>
      </c>
      <c r="CF17" s="9">
        <v>4.2030000000000003</v>
      </c>
      <c r="CG17" s="9">
        <v>1.256</v>
      </c>
      <c r="CH17" s="9">
        <v>0.85599999999999998</v>
      </c>
      <c r="CI17" s="9">
        <v>0.85599999999999998</v>
      </c>
      <c r="CJ17" s="9">
        <v>0</v>
      </c>
      <c r="CK17" s="9">
        <v>11.321</v>
      </c>
      <c r="CL17" s="9">
        <v>4.1829999999999998</v>
      </c>
      <c r="CM17" s="9">
        <v>7.1379999999999999</v>
      </c>
      <c r="CN17" s="9">
        <v>10.013</v>
      </c>
      <c r="CO17" s="9">
        <v>3.2519999999999998</v>
      </c>
      <c r="CP17" s="9">
        <v>6.7610000000000001</v>
      </c>
      <c r="CQ17" s="9">
        <v>1.3089999999999999</v>
      </c>
      <c r="CR17" s="9">
        <v>0.93100000000000005</v>
      </c>
      <c r="CS17" s="9">
        <v>0.377</v>
      </c>
      <c r="CT17" s="9">
        <v>5.907</v>
      </c>
      <c r="CU17" s="9">
        <v>4.0529999999999999</v>
      </c>
      <c r="CV17" s="9">
        <v>1.8540000000000001</v>
      </c>
      <c r="CW17" s="9">
        <v>4.4749999999999996</v>
      </c>
      <c r="CX17" s="9">
        <v>3.1219999999999999</v>
      </c>
      <c r="CY17" s="9">
        <v>1.353</v>
      </c>
      <c r="CZ17" s="9">
        <v>2.7120000000000002</v>
      </c>
      <c r="DA17" s="9">
        <v>1.359</v>
      </c>
      <c r="DB17" s="9">
        <v>1.353</v>
      </c>
      <c r="DC17" s="9">
        <v>0.90700000000000003</v>
      </c>
      <c r="DD17" s="9">
        <v>0.90700000000000003</v>
      </c>
      <c r="DE17" s="9">
        <v>0</v>
      </c>
      <c r="DF17" s="9">
        <v>0.85599999999999998</v>
      </c>
      <c r="DG17" s="9">
        <v>0.85599999999999998</v>
      </c>
      <c r="DH17" s="9">
        <v>0</v>
      </c>
      <c r="DI17" s="9">
        <v>1.4319999999999999</v>
      </c>
      <c r="DJ17" s="9">
        <v>0.93100000000000005</v>
      </c>
      <c r="DK17" s="9">
        <v>0.501</v>
      </c>
      <c r="DL17" s="9">
        <v>0.124</v>
      </c>
      <c r="DM17" s="9">
        <v>0</v>
      </c>
      <c r="DN17" s="9">
        <v>0.124</v>
      </c>
      <c r="DO17" s="9">
        <v>1.3089999999999999</v>
      </c>
      <c r="DP17" s="9">
        <v>0.93100000000000005</v>
      </c>
      <c r="DQ17" s="9">
        <v>0.377</v>
      </c>
      <c r="DR17" s="9">
        <v>26.61</v>
      </c>
      <c r="DS17" s="9">
        <v>13.587</v>
      </c>
      <c r="DT17" s="9">
        <v>13.023</v>
      </c>
      <c r="DU17" s="9">
        <v>20.733000000000001</v>
      </c>
      <c r="DV17" s="9">
        <v>10.701000000000001</v>
      </c>
      <c r="DW17" s="9">
        <v>10.032</v>
      </c>
      <c r="DX17" s="9">
        <v>18.233000000000001</v>
      </c>
      <c r="DY17" s="9">
        <v>9.2070000000000007</v>
      </c>
      <c r="DZ17" s="9">
        <v>9.0259999999999998</v>
      </c>
      <c r="EA17" s="9">
        <v>2.5</v>
      </c>
      <c r="EB17" s="9">
        <v>1.4930000000000001</v>
      </c>
      <c r="EC17" s="9">
        <v>1.006</v>
      </c>
      <c r="ED17" s="9">
        <v>5.8769999999999998</v>
      </c>
      <c r="EE17" s="9">
        <v>2.8860000000000001</v>
      </c>
      <c r="EF17" s="9">
        <v>2.9910000000000001</v>
      </c>
      <c r="EG17" s="9">
        <v>5.8769999999999998</v>
      </c>
      <c r="EH17" s="9">
        <v>2.8860000000000001</v>
      </c>
      <c r="EI17" s="9">
        <v>2.9910000000000001</v>
      </c>
      <c r="EJ17" s="9">
        <v>16.129000000000001</v>
      </c>
      <c r="EK17" s="9">
        <v>8.1229999999999993</v>
      </c>
      <c r="EL17" s="9">
        <v>8.0060000000000002</v>
      </c>
      <c r="EM17" s="9">
        <v>12.118</v>
      </c>
      <c r="EN17" s="9">
        <v>7.7569999999999997</v>
      </c>
      <c r="EO17" s="9">
        <v>4.3600000000000003</v>
      </c>
      <c r="EP17" s="9">
        <v>10.065</v>
      </c>
      <c r="EQ17" s="9">
        <v>5.9550000000000001</v>
      </c>
      <c r="ER17" s="9">
        <v>4.1100000000000003</v>
      </c>
      <c r="ES17" s="9">
        <v>2.052</v>
      </c>
      <c r="ET17" s="9">
        <v>1.802</v>
      </c>
      <c r="EU17" s="9">
        <v>0.25</v>
      </c>
      <c r="EV17" s="9">
        <v>4.0119999999999996</v>
      </c>
      <c r="EW17" s="9">
        <v>0.36599999999999999</v>
      </c>
      <c r="EX17" s="9">
        <v>3.6459999999999999</v>
      </c>
      <c r="EY17" s="9">
        <v>4.0119999999999996</v>
      </c>
      <c r="EZ17" s="9">
        <v>0.36599999999999999</v>
      </c>
      <c r="FA17" s="9">
        <v>3.6459999999999999</v>
      </c>
      <c r="FB17" s="9">
        <v>12.525</v>
      </c>
      <c r="FC17" s="9">
        <v>6.9560000000000004</v>
      </c>
      <c r="FD17" s="9">
        <v>5.57</v>
      </c>
      <c r="FE17" s="9">
        <v>6.7080000000000002</v>
      </c>
      <c r="FF17" s="9">
        <v>3.6619999999999999</v>
      </c>
      <c r="FG17" s="9">
        <v>3.0459999999999998</v>
      </c>
      <c r="FH17" s="9">
        <v>5.6520000000000001</v>
      </c>
      <c r="FI17" s="9">
        <v>2.8119999999999998</v>
      </c>
      <c r="FJ17" s="9">
        <v>2.84</v>
      </c>
      <c r="FK17" s="9">
        <v>1.0549999999999999</v>
      </c>
      <c r="FL17" s="9">
        <v>0.85</v>
      </c>
      <c r="FM17" s="9">
        <v>0.20599999999999999</v>
      </c>
      <c r="FN17" s="9">
        <v>0</v>
      </c>
      <c r="FO17" s="9">
        <v>0</v>
      </c>
      <c r="FP17" s="9">
        <v>0</v>
      </c>
      <c r="FQ17" s="9">
        <v>5.8179999999999996</v>
      </c>
      <c r="FR17" s="9">
        <v>3.294</v>
      </c>
      <c r="FS17" s="9">
        <v>2.524</v>
      </c>
      <c r="FT17" s="9">
        <v>5.5659999999999998</v>
      </c>
      <c r="FU17" s="9">
        <v>3.0419999999999998</v>
      </c>
      <c r="FV17" s="9">
        <v>2.524</v>
      </c>
      <c r="FW17" s="9">
        <v>0.252</v>
      </c>
      <c r="FX17" s="9">
        <v>0.252</v>
      </c>
      <c r="FY17" s="9">
        <v>0</v>
      </c>
      <c r="FZ17" s="9">
        <v>0.60299999999999998</v>
      </c>
      <c r="GA17" s="9">
        <v>0.60299999999999998</v>
      </c>
      <c r="GB17" s="9">
        <v>0</v>
      </c>
      <c r="GC17" s="9">
        <v>0.35099999999999998</v>
      </c>
      <c r="GD17" s="9">
        <v>0.35099999999999998</v>
      </c>
      <c r="GE17" s="9">
        <v>0</v>
      </c>
      <c r="GF17" s="9">
        <v>0</v>
      </c>
      <c r="GG17" s="9">
        <v>0</v>
      </c>
      <c r="GH17" s="9">
        <v>0</v>
      </c>
      <c r="GI17" s="9">
        <v>0.35099999999999998</v>
      </c>
      <c r="GJ17" s="9">
        <v>0.35099999999999998</v>
      </c>
      <c r="GK17" s="9">
        <v>0</v>
      </c>
      <c r="GL17" s="9">
        <v>0</v>
      </c>
      <c r="GM17" s="9">
        <v>0</v>
      </c>
      <c r="GN17" s="9">
        <v>0</v>
      </c>
      <c r="GO17" s="9">
        <v>0.252</v>
      </c>
      <c r="GP17" s="9">
        <v>0.252</v>
      </c>
      <c r="GQ17" s="9">
        <v>0</v>
      </c>
      <c r="GR17" s="9">
        <v>0</v>
      </c>
      <c r="GS17" s="9">
        <v>0</v>
      </c>
      <c r="GT17" s="9">
        <v>0</v>
      </c>
      <c r="GU17" s="9">
        <v>0.252</v>
      </c>
      <c r="GV17" s="9">
        <v>0.252</v>
      </c>
      <c r="GW17" s="9">
        <v>0</v>
      </c>
      <c r="GX17" s="9">
        <v>11.922000000000001</v>
      </c>
      <c r="GY17" s="9">
        <v>6.3529999999999998</v>
      </c>
      <c r="GZ17" s="9">
        <v>5.57</v>
      </c>
      <c r="HA17" s="9">
        <v>6.3559999999999999</v>
      </c>
      <c r="HB17" s="9">
        <v>3.31</v>
      </c>
      <c r="HC17" s="9">
        <v>3.0459999999999998</v>
      </c>
      <c r="HD17" s="9">
        <v>5.6520000000000001</v>
      </c>
      <c r="HE17" s="9">
        <v>2.8119999999999998</v>
      </c>
      <c r="HF17" s="9">
        <v>2.84</v>
      </c>
      <c r="HG17" s="9">
        <v>0.70399999999999996</v>
      </c>
      <c r="HH17" s="9">
        <v>0.498</v>
      </c>
      <c r="HI17" s="9">
        <v>0.20599999999999999</v>
      </c>
      <c r="HJ17" s="9">
        <v>5.5659999999999998</v>
      </c>
      <c r="HK17" s="9">
        <v>3.0419999999999998</v>
      </c>
      <c r="HL17" s="9">
        <v>2.524</v>
      </c>
      <c r="HM17" s="9">
        <v>5.5659999999999998</v>
      </c>
      <c r="HN17" s="9">
        <v>3.0419999999999998</v>
      </c>
      <c r="HO17" s="9">
        <v>2.524</v>
      </c>
      <c r="HP17" s="9">
        <v>41.698</v>
      </c>
      <c r="HQ17" s="9">
        <v>20.975999999999999</v>
      </c>
      <c r="HR17" s="9">
        <v>20.722000000000001</v>
      </c>
      <c r="HS17" s="9">
        <v>28.414999999999999</v>
      </c>
      <c r="HT17" s="9">
        <v>15.409000000000001</v>
      </c>
      <c r="HU17" s="9">
        <v>13.006</v>
      </c>
      <c r="HV17" s="9">
        <v>23.431000000000001</v>
      </c>
      <c r="HW17" s="9">
        <v>11.394</v>
      </c>
      <c r="HX17" s="9">
        <v>12.037000000000001</v>
      </c>
      <c r="HY17" s="9">
        <v>4.1280000000000001</v>
      </c>
      <c r="HZ17" s="9">
        <v>3.1589999999999998</v>
      </c>
      <c r="IA17" s="9">
        <v>0.96899999999999997</v>
      </c>
      <c r="IB17" s="9">
        <v>0.85599999999999998</v>
      </c>
      <c r="IC17" s="9">
        <v>0.85599999999999998</v>
      </c>
      <c r="ID17" s="9">
        <v>0</v>
      </c>
      <c r="IE17" s="9">
        <v>13.284000000000001</v>
      </c>
      <c r="IF17" s="9">
        <v>5.5670000000000002</v>
      </c>
      <c r="IG17" s="9">
        <v>7.7169999999999996</v>
      </c>
      <c r="IH17" s="9">
        <v>11.724</v>
      </c>
      <c r="II17" s="9">
        <v>4.3840000000000003</v>
      </c>
      <c r="IJ17" s="9">
        <v>7.3390000000000004</v>
      </c>
      <c r="IK17" s="9">
        <v>1.56</v>
      </c>
      <c r="IL17" s="9">
        <v>1.1830000000000001</v>
      </c>
      <c r="IM17" s="9">
        <v>0.377</v>
      </c>
      <c r="IN17" s="9">
        <v>6.6980000000000004</v>
      </c>
      <c r="IO17" s="9">
        <v>3.3570000000000002</v>
      </c>
      <c r="IP17" s="9">
        <v>3.3410000000000002</v>
      </c>
      <c r="IQ17" s="9">
        <v>4.6360000000000001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3.4140000000000001</v>
      </c>
      <c r="C11" s="9">
        <v>2.7050000000000001</v>
      </c>
      <c r="D11" s="9">
        <v>4.5</v>
      </c>
      <c r="E11" s="9">
        <v>2.6040000000000001</v>
      </c>
      <c r="F11" s="9">
        <v>1.8959999999999999</v>
      </c>
      <c r="G11" s="9">
        <v>1.3280000000000001</v>
      </c>
      <c r="H11" s="9">
        <v>0.51900000000000002</v>
      </c>
      <c r="I11" s="9">
        <v>0.80900000000000005</v>
      </c>
      <c r="J11" s="9">
        <v>0.29099999999999998</v>
      </c>
      <c r="K11" s="9">
        <v>0.29099999999999998</v>
      </c>
      <c r="L11" s="9">
        <v>0</v>
      </c>
      <c r="M11" s="9">
        <v>4.2679999999999998</v>
      </c>
      <c r="N11" s="9">
        <v>1.7290000000000001</v>
      </c>
      <c r="O11" s="9">
        <v>2.5390000000000001</v>
      </c>
      <c r="P11" s="9">
        <v>3.359</v>
      </c>
      <c r="Q11" s="9">
        <v>1.4910000000000001</v>
      </c>
      <c r="R11" s="9">
        <v>1.8680000000000001</v>
      </c>
      <c r="S11" s="9">
        <v>0.90900000000000003</v>
      </c>
      <c r="T11" s="9">
        <v>0.23799999999999999</v>
      </c>
      <c r="U11" s="9">
        <v>0.67100000000000004</v>
      </c>
      <c r="V11" s="9">
        <v>14.864000000000001</v>
      </c>
      <c r="W11" s="9">
        <v>8.9359999999999999</v>
      </c>
      <c r="X11" s="9">
        <v>5.9290000000000003</v>
      </c>
      <c r="Y11" s="9">
        <v>10.068</v>
      </c>
      <c r="Z11" s="9">
        <v>6.2859999999999996</v>
      </c>
      <c r="AA11" s="9">
        <v>3.782</v>
      </c>
      <c r="AB11" s="9">
        <v>8.5079999999999991</v>
      </c>
      <c r="AC11" s="9">
        <v>5.4710000000000001</v>
      </c>
      <c r="AD11" s="9">
        <v>3.0369999999999999</v>
      </c>
      <c r="AE11" s="9">
        <v>1.56</v>
      </c>
      <c r="AF11" s="9">
        <v>0.81499999999999995</v>
      </c>
      <c r="AG11" s="9">
        <v>0.74399999999999999</v>
      </c>
      <c r="AH11" s="9">
        <v>0</v>
      </c>
      <c r="AI11" s="9">
        <v>0</v>
      </c>
      <c r="AJ11" s="9">
        <v>0</v>
      </c>
      <c r="AK11" s="9">
        <v>4.7969999999999997</v>
      </c>
      <c r="AL11" s="9">
        <v>2.65</v>
      </c>
      <c r="AM11" s="9">
        <v>2.1469999999999998</v>
      </c>
      <c r="AN11" s="9">
        <v>4.1840000000000002</v>
      </c>
      <c r="AO11" s="9">
        <v>2.65</v>
      </c>
      <c r="AP11" s="9">
        <v>1.534</v>
      </c>
      <c r="AQ11" s="9">
        <v>0.61299999999999999</v>
      </c>
      <c r="AR11" s="9">
        <v>0</v>
      </c>
      <c r="AS11" s="9">
        <v>0.61299999999999999</v>
      </c>
      <c r="AT11" s="9">
        <v>8.1199999999999992</v>
      </c>
      <c r="AU11" s="9">
        <v>4.0039999999999996</v>
      </c>
      <c r="AV11" s="9">
        <v>4.1159999999999997</v>
      </c>
      <c r="AW11" s="9">
        <v>6.2</v>
      </c>
      <c r="AX11" s="9">
        <v>3.4340000000000002</v>
      </c>
      <c r="AY11" s="9">
        <v>2.766</v>
      </c>
      <c r="AZ11" s="9">
        <v>5.1449999999999996</v>
      </c>
      <c r="BA11" s="9">
        <v>2.6389999999999998</v>
      </c>
      <c r="BB11" s="9">
        <v>2.5059999999999998</v>
      </c>
      <c r="BC11" s="9">
        <v>0.78400000000000003</v>
      </c>
      <c r="BD11" s="9">
        <v>0.52400000000000002</v>
      </c>
      <c r="BE11" s="9">
        <v>0.26</v>
      </c>
      <c r="BF11" s="9">
        <v>0.27100000000000002</v>
      </c>
      <c r="BG11" s="9">
        <v>0.27100000000000002</v>
      </c>
      <c r="BH11" s="9">
        <v>0</v>
      </c>
      <c r="BI11" s="9">
        <v>1.92</v>
      </c>
      <c r="BJ11" s="9">
        <v>0.56999999999999995</v>
      </c>
      <c r="BK11" s="9">
        <v>1.35</v>
      </c>
      <c r="BL11" s="9">
        <v>1.92</v>
      </c>
      <c r="BM11" s="9">
        <v>0.56999999999999995</v>
      </c>
      <c r="BN11" s="9">
        <v>1.35</v>
      </c>
      <c r="BO11" s="9">
        <v>0</v>
      </c>
      <c r="BP11" s="9">
        <v>0</v>
      </c>
      <c r="BQ11" s="9">
        <v>0</v>
      </c>
      <c r="BR11" s="9">
        <v>7.7649999999999997</v>
      </c>
      <c r="BS11" s="9">
        <v>4.2380000000000004</v>
      </c>
      <c r="BT11" s="9">
        <v>3.528</v>
      </c>
      <c r="BU11" s="9">
        <v>5.6929999999999996</v>
      </c>
      <c r="BV11" s="9">
        <v>3.1989999999999998</v>
      </c>
      <c r="BW11" s="9">
        <v>2.4940000000000002</v>
      </c>
      <c r="BX11" s="9">
        <v>4.008</v>
      </c>
      <c r="BY11" s="9">
        <v>2.1339999999999999</v>
      </c>
      <c r="BZ11" s="9">
        <v>1.875</v>
      </c>
      <c r="CA11" s="9">
        <v>1.423</v>
      </c>
      <c r="CB11" s="9">
        <v>0.80300000000000005</v>
      </c>
      <c r="CC11" s="9">
        <v>0.62</v>
      </c>
      <c r="CD11" s="9">
        <v>0.26200000000000001</v>
      </c>
      <c r="CE11" s="9">
        <v>0.26200000000000001</v>
      </c>
      <c r="CF11" s="9">
        <v>0</v>
      </c>
      <c r="CG11" s="9">
        <v>2.0720000000000001</v>
      </c>
      <c r="CH11" s="9">
        <v>1.0389999999999999</v>
      </c>
      <c r="CI11" s="9">
        <v>1.034</v>
      </c>
      <c r="CJ11" s="9">
        <v>1.81</v>
      </c>
      <c r="CK11" s="9">
        <v>0.77600000000000002</v>
      </c>
      <c r="CL11" s="9">
        <v>1.034</v>
      </c>
      <c r="CM11" s="9">
        <v>0.26300000000000001</v>
      </c>
      <c r="CN11" s="9">
        <v>0.26300000000000001</v>
      </c>
      <c r="CO11" s="9">
        <v>0</v>
      </c>
      <c r="CP11" s="9">
        <v>8.6479999999999997</v>
      </c>
      <c r="CQ11" s="9">
        <v>4.42</v>
      </c>
      <c r="CR11" s="9">
        <v>4.2290000000000001</v>
      </c>
      <c r="CS11" s="9">
        <v>7.2249999999999996</v>
      </c>
      <c r="CT11" s="9">
        <v>3.5760000000000001</v>
      </c>
      <c r="CU11" s="9">
        <v>3.649</v>
      </c>
      <c r="CV11" s="9">
        <v>6.6189999999999998</v>
      </c>
      <c r="CW11" s="9">
        <v>3.3570000000000002</v>
      </c>
      <c r="CX11" s="9">
        <v>3.2629999999999999</v>
      </c>
      <c r="CY11" s="9">
        <v>0.60499999999999998</v>
      </c>
      <c r="CZ11" s="9">
        <v>0.219</v>
      </c>
      <c r="DA11" s="9">
        <v>0.38600000000000001</v>
      </c>
      <c r="DB11" s="9">
        <v>0</v>
      </c>
      <c r="DC11" s="9">
        <v>0</v>
      </c>
      <c r="DD11" s="9">
        <v>0</v>
      </c>
      <c r="DE11" s="9">
        <v>1.4239999999999999</v>
      </c>
      <c r="DF11" s="9">
        <v>0.84399999999999997</v>
      </c>
      <c r="DG11" s="9">
        <v>0.57999999999999996</v>
      </c>
      <c r="DH11" s="9">
        <v>1.4239999999999999</v>
      </c>
      <c r="DI11" s="9">
        <v>0.84399999999999997</v>
      </c>
      <c r="DJ11" s="9">
        <v>0.57999999999999996</v>
      </c>
      <c r="DK11" s="9">
        <v>0</v>
      </c>
      <c r="DL11" s="9">
        <v>0</v>
      </c>
      <c r="DM11" s="9">
        <v>0</v>
      </c>
      <c r="DN11" s="9">
        <v>7.641</v>
      </c>
      <c r="DO11" s="9">
        <v>3.512</v>
      </c>
      <c r="DP11" s="9">
        <v>4.13</v>
      </c>
      <c r="DQ11" s="9">
        <v>6.2229999999999999</v>
      </c>
      <c r="DR11" s="9">
        <v>2.8650000000000002</v>
      </c>
      <c r="DS11" s="9">
        <v>3.3580000000000001</v>
      </c>
      <c r="DT11" s="9">
        <v>5.7759999999999998</v>
      </c>
      <c r="DU11" s="9">
        <v>2.4180000000000001</v>
      </c>
      <c r="DV11" s="9">
        <v>3.3580000000000001</v>
      </c>
      <c r="DW11" s="9">
        <v>0.44700000000000001</v>
      </c>
      <c r="DX11" s="9">
        <v>0.44700000000000001</v>
      </c>
      <c r="DY11" s="9">
        <v>0</v>
      </c>
      <c r="DZ11" s="9">
        <v>0</v>
      </c>
      <c r="EA11" s="9">
        <v>0</v>
      </c>
      <c r="EB11" s="9">
        <v>0</v>
      </c>
      <c r="EC11" s="9">
        <v>1.4179999999999999</v>
      </c>
      <c r="ED11" s="9">
        <v>0.64700000000000002</v>
      </c>
      <c r="EE11" s="9">
        <v>0.77100000000000002</v>
      </c>
      <c r="EF11" s="9">
        <v>1.4179999999999999</v>
      </c>
      <c r="EG11" s="9">
        <v>0.64700000000000002</v>
      </c>
      <c r="EH11" s="9">
        <v>0.77100000000000002</v>
      </c>
      <c r="EI11" s="9">
        <v>0</v>
      </c>
      <c r="EJ11" s="9">
        <v>0</v>
      </c>
      <c r="EK11" s="9">
        <v>0</v>
      </c>
      <c r="EL11" s="9">
        <v>80.766999999999996</v>
      </c>
      <c r="EM11" s="9">
        <v>45.423999999999999</v>
      </c>
      <c r="EN11" s="9">
        <v>35.344000000000001</v>
      </c>
      <c r="EO11" s="9">
        <v>55.860999999999997</v>
      </c>
      <c r="EP11" s="9">
        <v>36.829000000000001</v>
      </c>
      <c r="EQ11" s="9">
        <v>19.032</v>
      </c>
      <c r="ER11" s="9">
        <v>39.396000000000001</v>
      </c>
      <c r="ES11" s="9">
        <v>23.388999999999999</v>
      </c>
      <c r="ET11" s="9">
        <v>16.007000000000001</v>
      </c>
      <c r="EU11" s="9">
        <v>14.132</v>
      </c>
      <c r="EV11" s="9">
        <v>11.474</v>
      </c>
      <c r="EW11" s="9">
        <v>2.6579999999999999</v>
      </c>
      <c r="EX11" s="9">
        <v>2.3319999999999999</v>
      </c>
      <c r="EY11" s="9">
        <v>1.966</v>
      </c>
      <c r="EZ11" s="9">
        <v>0.36599999999999999</v>
      </c>
      <c r="FA11" s="9">
        <v>24.907</v>
      </c>
      <c r="FB11" s="9">
        <v>8.5939999999999994</v>
      </c>
      <c r="FC11" s="9">
        <v>16.312000000000001</v>
      </c>
      <c r="FD11" s="9">
        <v>21.113</v>
      </c>
      <c r="FE11" s="9">
        <v>7.6269999999999998</v>
      </c>
      <c r="FF11" s="9">
        <v>13.486000000000001</v>
      </c>
      <c r="FG11" s="9">
        <v>3.7930000000000001</v>
      </c>
      <c r="FH11" s="9">
        <v>0.96699999999999997</v>
      </c>
      <c r="FI11" s="9">
        <v>2.8260000000000001</v>
      </c>
      <c r="FJ11" s="9">
        <v>68.572000000000003</v>
      </c>
      <c r="FK11" s="9">
        <v>39.103000000000002</v>
      </c>
      <c r="FL11" s="9">
        <v>29.469000000000001</v>
      </c>
      <c r="FM11" s="9">
        <v>48.808999999999997</v>
      </c>
      <c r="FN11" s="9">
        <v>31.596</v>
      </c>
      <c r="FO11" s="9">
        <v>17.213000000000001</v>
      </c>
      <c r="FP11" s="9">
        <v>35.872</v>
      </c>
      <c r="FQ11" s="9">
        <v>21.318000000000001</v>
      </c>
      <c r="FR11" s="9">
        <v>14.554</v>
      </c>
      <c r="FS11" s="9">
        <v>12.936999999999999</v>
      </c>
      <c r="FT11" s="9">
        <v>10.279</v>
      </c>
      <c r="FU11" s="9">
        <v>2.6579999999999999</v>
      </c>
      <c r="FV11" s="9">
        <v>0</v>
      </c>
      <c r="FW11" s="9">
        <v>0</v>
      </c>
      <c r="FX11" s="9">
        <v>0</v>
      </c>
      <c r="FY11" s="9">
        <v>19.763000000000002</v>
      </c>
      <c r="FZ11" s="9">
        <v>7.5069999999999997</v>
      </c>
      <c r="GA11" s="9">
        <v>12.256</v>
      </c>
      <c r="GB11" s="9">
        <v>18.696999999999999</v>
      </c>
      <c r="GC11" s="9">
        <v>7.258</v>
      </c>
      <c r="GD11" s="9">
        <v>11.439</v>
      </c>
      <c r="GE11" s="9">
        <v>1.0660000000000001</v>
      </c>
      <c r="GF11" s="9">
        <v>0.249</v>
      </c>
      <c r="GG11" s="9">
        <v>0.81699999999999995</v>
      </c>
      <c r="GH11" s="9">
        <v>10.641999999999999</v>
      </c>
      <c r="GI11" s="9">
        <v>5.2290000000000001</v>
      </c>
      <c r="GJ11" s="9">
        <v>5.4130000000000003</v>
      </c>
      <c r="GK11" s="9">
        <v>6.1109999999999998</v>
      </c>
      <c r="GL11" s="9">
        <v>4.5250000000000004</v>
      </c>
      <c r="GM11" s="9">
        <v>1.5860000000000001</v>
      </c>
      <c r="GN11" s="9">
        <v>3.0169999999999999</v>
      </c>
      <c r="GO11" s="9">
        <v>1.7969999999999999</v>
      </c>
      <c r="GP11" s="9">
        <v>1.22</v>
      </c>
      <c r="GQ11" s="9">
        <v>1.1950000000000001</v>
      </c>
      <c r="GR11" s="9">
        <v>1.1950000000000001</v>
      </c>
      <c r="GS11" s="9">
        <v>0</v>
      </c>
      <c r="GT11" s="9">
        <v>1.899</v>
      </c>
      <c r="GU11" s="9">
        <v>1.5329999999999999</v>
      </c>
      <c r="GV11" s="9">
        <v>0.36599999999999999</v>
      </c>
      <c r="GW11" s="9">
        <v>4.532</v>
      </c>
      <c r="GX11" s="9">
        <v>0.70499999999999996</v>
      </c>
      <c r="GY11" s="9">
        <v>3.827</v>
      </c>
      <c r="GZ11" s="9">
        <v>2.1869999999999998</v>
      </c>
      <c r="HA11" s="9">
        <v>0.36899999999999999</v>
      </c>
      <c r="HB11" s="9">
        <v>1.8180000000000001</v>
      </c>
      <c r="HC11" s="9">
        <v>2.3450000000000002</v>
      </c>
      <c r="HD11" s="9">
        <v>0.33500000000000002</v>
      </c>
      <c r="HE11" s="9">
        <v>2.0089999999999999</v>
      </c>
      <c r="HF11" s="9">
        <v>1.5529999999999999</v>
      </c>
      <c r="HG11" s="9">
        <v>1.091</v>
      </c>
      <c r="HH11" s="9">
        <v>0.46200000000000002</v>
      </c>
      <c r="HI11" s="9">
        <v>0.94099999999999995</v>
      </c>
      <c r="HJ11" s="9">
        <v>0.70799999999999996</v>
      </c>
      <c r="HK11" s="9">
        <v>0.23300000000000001</v>
      </c>
      <c r="HL11" s="9">
        <v>0.50800000000000001</v>
      </c>
      <c r="HM11" s="9">
        <v>0.27400000000000002</v>
      </c>
      <c r="HN11" s="9">
        <v>0.23300000000000001</v>
      </c>
      <c r="HO11" s="9">
        <v>0</v>
      </c>
      <c r="HP11" s="9">
        <v>0</v>
      </c>
      <c r="HQ11" s="9">
        <v>0</v>
      </c>
      <c r="HR11" s="9">
        <v>0.434</v>
      </c>
      <c r="HS11" s="9">
        <v>0.434</v>
      </c>
      <c r="HT11" s="9">
        <v>0</v>
      </c>
      <c r="HU11" s="9">
        <v>0.61199999999999999</v>
      </c>
      <c r="HV11" s="9">
        <v>0.38300000000000001</v>
      </c>
      <c r="HW11" s="9">
        <v>0.22900000000000001</v>
      </c>
      <c r="HX11" s="9">
        <v>0.22900000000000001</v>
      </c>
      <c r="HY11" s="9">
        <v>0</v>
      </c>
      <c r="HZ11" s="9">
        <v>0.22900000000000001</v>
      </c>
      <c r="IA11" s="9">
        <v>0.38300000000000001</v>
      </c>
      <c r="IB11" s="9">
        <v>0.38300000000000001</v>
      </c>
      <c r="IC11" s="9">
        <v>0</v>
      </c>
      <c r="ID11" s="9">
        <v>69.688999999999993</v>
      </c>
      <c r="IE11" s="9">
        <v>40.284999999999997</v>
      </c>
      <c r="IF11" s="9">
        <v>29.404</v>
      </c>
      <c r="IG11" s="9">
        <v>50.146000000000001</v>
      </c>
      <c r="IH11" s="9">
        <v>34.155000000000001</v>
      </c>
      <c r="II11" s="9">
        <v>15.991</v>
      </c>
      <c r="IJ11" s="9">
        <v>34.76</v>
      </c>
      <c r="IK11" s="9">
        <v>21.31</v>
      </c>
      <c r="IL11" s="9">
        <v>13.45</v>
      </c>
      <c r="IM11" s="9">
        <v>13.308</v>
      </c>
      <c r="IN11" s="9">
        <v>11.132999999999999</v>
      </c>
      <c r="IO11" s="9">
        <v>2.1749999999999998</v>
      </c>
      <c r="IP11" s="9">
        <v>2.0779999999999998</v>
      </c>
      <c r="IQ11" s="9">
        <v>1.712</v>
      </c>
    </row>
    <row r="12" spans="1:251">
      <c r="A12" s="10">
        <v>42401</v>
      </c>
      <c r="B12" s="9">
        <v>2.5720000000000001</v>
      </c>
      <c r="C12" s="9">
        <v>2.0950000000000002</v>
      </c>
      <c r="D12" s="9">
        <v>3.0939999999999999</v>
      </c>
      <c r="E12" s="9">
        <v>1.8089999999999999</v>
      </c>
      <c r="F12" s="9">
        <v>1.2849999999999999</v>
      </c>
      <c r="G12" s="9">
        <v>1.0529999999999999</v>
      </c>
      <c r="H12" s="9">
        <v>0.48499999999999999</v>
      </c>
      <c r="I12" s="9">
        <v>0.56799999999999995</v>
      </c>
      <c r="J12" s="9">
        <v>0.51900000000000002</v>
      </c>
      <c r="K12" s="9">
        <v>0.27700000000000002</v>
      </c>
      <c r="L12" s="9">
        <v>0.24199999999999999</v>
      </c>
      <c r="M12" s="9">
        <v>5.0030000000000001</v>
      </c>
      <c r="N12" s="9">
        <v>1.349</v>
      </c>
      <c r="O12" s="9">
        <v>3.6539999999999999</v>
      </c>
      <c r="P12" s="9">
        <v>3.839</v>
      </c>
      <c r="Q12" s="9">
        <v>0.80400000000000005</v>
      </c>
      <c r="R12" s="9">
        <v>3.0350000000000001</v>
      </c>
      <c r="S12" s="9">
        <v>1.1639999999999999</v>
      </c>
      <c r="T12" s="9">
        <v>0.54600000000000004</v>
      </c>
      <c r="U12" s="9">
        <v>0.61799999999999999</v>
      </c>
      <c r="V12" s="9">
        <v>19.981999999999999</v>
      </c>
      <c r="W12" s="9">
        <v>10.169</v>
      </c>
      <c r="X12" s="9">
        <v>9.8119999999999994</v>
      </c>
      <c r="Y12" s="9">
        <v>14.614000000000001</v>
      </c>
      <c r="Z12" s="9">
        <v>7.9370000000000003</v>
      </c>
      <c r="AA12" s="9">
        <v>6.6769999999999996</v>
      </c>
      <c r="AB12" s="9">
        <v>13.425000000000001</v>
      </c>
      <c r="AC12" s="9">
        <v>6.7480000000000002</v>
      </c>
      <c r="AD12" s="9">
        <v>6.6769999999999996</v>
      </c>
      <c r="AE12" s="9">
        <v>0.93100000000000005</v>
      </c>
      <c r="AF12" s="9">
        <v>0.93100000000000005</v>
      </c>
      <c r="AG12" s="9">
        <v>0</v>
      </c>
      <c r="AH12" s="9">
        <v>0.25900000000000001</v>
      </c>
      <c r="AI12" s="9">
        <v>0.25900000000000001</v>
      </c>
      <c r="AJ12" s="9">
        <v>0</v>
      </c>
      <c r="AK12" s="9">
        <v>5.367</v>
      </c>
      <c r="AL12" s="9">
        <v>2.2320000000000002</v>
      </c>
      <c r="AM12" s="9">
        <v>3.1349999999999998</v>
      </c>
      <c r="AN12" s="9">
        <v>4.6029999999999998</v>
      </c>
      <c r="AO12" s="9">
        <v>2.2320000000000002</v>
      </c>
      <c r="AP12" s="9">
        <v>2.371</v>
      </c>
      <c r="AQ12" s="9">
        <v>0.76400000000000001</v>
      </c>
      <c r="AR12" s="9">
        <v>0</v>
      </c>
      <c r="AS12" s="9">
        <v>0.76400000000000001</v>
      </c>
      <c r="AT12" s="9">
        <v>9.1709999999999994</v>
      </c>
      <c r="AU12" s="9">
        <v>4.7699999999999996</v>
      </c>
      <c r="AV12" s="9">
        <v>4.4009999999999998</v>
      </c>
      <c r="AW12" s="9">
        <v>6.4909999999999997</v>
      </c>
      <c r="AX12" s="9">
        <v>4.1449999999999996</v>
      </c>
      <c r="AY12" s="9">
        <v>2.3460000000000001</v>
      </c>
      <c r="AZ12" s="9">
        <v>5.9939999999999998</v>
      </c>
      <c r="BA12" s="9">
        <v>3.6480000000000001</v>
      </c>
      <c r="BB12" s="9">
        <v>2.3460000000000001</v>
      </c>
      <c r="BC12" s="9">
        <v>0.248</v>
      </c>
      <c r="BD12" s="9">
        <v>0.248</v>
      </c>
      <c r="BE12" s="9">
        <v>0</v>
      </c>
      <c r="BF12" s="9">
        <v>0.25</v>
      </c>
      <c r="BG12" s="9">
        <v>0.25</v>
      </c>
      <c r="BH12" s="9">
        <v>0</v>
      </c>
      <c r="BI12" s="9">
        <v>2.6789999999999998</v>
      </c>
      <c r="BJ12" s="9">
        <v>0.624</v>
      </c>
      <c r="BK12" s="9">
        <v>2.0550000000000002</v>
      </c>
      <c r="BL12" s="9">
        <v>2.2829999999999999</v>
      </c>
      <c r="BM12" s="9">
        <v>0.22800000000000001</v>
      </c>
      <c r="BN12" s="9">
        <v>2.0550000000000002</v>
      </c>
      <c r="BO12" s="9">
        <v>0.39600000000000002</v>
      </c>
      <c r="BP12" s="9">
        <v>0.39600000000000002</v>
      </c>
      <c r="BQ12" s="9">
        <v>0</v>
      </c>
      <c r="BR12" s="9">
        <v>8.1</v>
      </c>
      <c r="BS12" s="9">
        <v>5.4690000000000003</v>
      </c>
      <c r="BT12" s="9">
        <v>2.6320000000000001</v>
      </c>
      <c r="BU12" s="9">
        <v>6.3380000000000001</v>
      </c>
      <c r="BV12" s="9">
        <v>4.5650000000000004</v>
      </c>
      <c r="BW12" s="9">
        <v>1.774</v>
      </c>
      <c r="BX12" s="9">
        <v>5.7919999999999998</v>
      </c>
      <c r="BY12" s="9">
        <v>4.266</v>
      </c>
      <c r="BZ12" s="9">
        <v>1.5249999999999999</v>
      </c>
      <c r="CA12" s="9">
        <v>0.248</v>
      </c>
      <c r="CB12" s="9">
        <v>0</v>
      </c>
      <c r="CC12" s="9">
        <v>0.248</v>
      </c>
      <c r="CD12" s="9">
        <v>0.29799999999999999</v>
      </c>
      <c r="CE12" s="9">
        <v>0.29799999999999999</v>
      </c>
      <c r="CF12" s="9">
        <v>0</v>
      </c>
      <c r="CG12" s="9">
        <v>1.762</v>
      </c>
      <c r="CH12" s="9">
        <v>0.90400000000000003</v>
      </c>
      <c r="CI12" s="9">
        <v>0.85799999999999998</v>
      </c>
      <c r="CJ12" s="9">
        <v>1.762</v>
      </c>
      <c r="CK12" s="9">
        <v>0.90400000000000003</v>
      </c>
      <c r="CL12" s="9">
        <v>0.85799999999999998</v>
      </c>
      <c r="CM12" s="9">
        <v>0</v>
      </c>
      <c r="CN12" s="9">
        <v>0</v>
      </c>
      <c r="CO12" s="9">
        <v>0</v>
      </c>
      <c r="CP12" s="9">
        <v>9.2899999999999991</v>
      </c>
      <c r="CQ12" s="9">
        <v>5.726</v>
      </c>
      <c r="CR12" s="9">
        <v>3.5640000000000001</v>
      </c>
      <c r="CS12" s="9">
        <v>7.7069999999999999</v>
      </c>
      <c r="CT12" s="9">
        <v>4.6879999999999997</v>
      </c>
      <c r="CU12" s="9">
        <v>3.0190000000000001</v>
      </c>
      <c r="CV12" s="9">
        <v>7.452</v>
      </c>
      <c r="CW12" s="9">
        <v>4.4340000000000002</v>
      </c>
      <c r="CX12" s="9">
        <v>3.0190000000000001</v>
      </c>
      <c r="CY12" s="9">
        <v>0.254</v>
      </c>
      <c r="CZ12" s="9">
        <v>0.254</v>
      </c>
      <c r="DA12" s="9">
        <v>0</v>
      </c>
      <c r="DB12" s="9">
        <v>0</v>
      </c>
      <c r="DC12" s="9">
        <v>0</v>
      </c>
      <c r="DD12" s="9">
        <v>0</v>
      </c>
      <c r="DE12" s="9">
        <v>1.5840000000000001</v>
      </c>
      <c r="DF12" s="9">
        <v>1.0389999999999999</v>
      </c>
      <c r="DG12" s="9">
        <v>0.54500000000000004</v>
      </c>
      <c r="DH12" s="9">
        <v>1.5840000000000001</v>
      </c>
      <c r="DI12" s="9">
        <v>1.0389999999999999</v>
      </c>
      <c r="DJ12" s="9">
        <v>0.54500000000000004</v>
      </c>
      <c r="DK12" s="9">
        <v>0</v>
      </c>
      <c r="DL12" s="9">
        <v>0</v>
      </c>
      <c r="DM12" s="9">
        <v>0</v>
      </c>
      <c r="DN12" s="9">
        <v>7.9009999999999998</v>
      </c>
      <c r="DO12" s="9">
        <v>4.2320000000000002</v>
      </c>
      <c r="DP12" s="9">
        <v>3.669</v>
      </c>
      <c r="DQ12" s="9">
        <v>6.6520000000000001</v>
      </c>
      <c r="DR12" s="9">
        <v>3.7669999999999999</v>
      </c>
      <c r="DS12" s="9">
        <v>2.8849999999999998</v>
      </c>
      <c r="DT12" s="9">
        <v>5.6749999999999998</v>
      </c>
      <c r="DU12" s="9">
        <v>3.1190000000000002</v>
      </c>
      <c r="DV12" s="9">
        <v>2.5569999999999999</v>
      </c>
      <c r="DW12" s="9">
        <v>0.97599999999999998</v>
      </c>
      <c r="DX12" s="9">
        <v>0.64800000000000002</v>
      </c>
      <c r="DY12" s="9">
        <v>0.32800000000000001</v>
      </c>
      <c r="DZ12" s="9">
        <v>0</v>
      </c>
      <c r="EA12" s="9">
        <v>0</v>
      </c>
      <c r="EB12" s="9">
        <v>0</v>
      </c>
      <c r="EC12" s="9">
        <v>1.2490000000000001</v>
      </c>
      <c r="ED12" s="9">
        <v>0.46500000000000002</v>
      </c>
      <c r="EE12" s="9">
        <v>0.78400000000000003</v>
      </c>
      <c r="EF12" s="9">
        <v>1.2490000000000001</v>
      </c>
      <c r="EG12" s="9">
        <v>0.46500000000000002</v>
      </c>
      <c r="EH12" s="9">
        <v>0.78400000000000003</v>
      </c>
      <c r="EI12" s="9">
        <v>0</v>
      </c>
      <c r="EJ12" s="9">
        <v>0</v>
      </c>
      <c r="EK12" s="9">
        <v>0</v>
      </c>
      <c r="EL12" s="9">
        <v>83.840999999999994</v>
      </c>
      <c r="EM12" s="9">
        <v>48.755000000000003</v>
      </c>
      <c r="EN12" s="9">
        <v>35.085999999999999</v>
      </c>
      <c r="EO12" s="9">
        <v>63.81</v>
      </c>
      <c r="EP12" s="9">
        <v>39.828000000000003</v>
      </c>
      <c r="EQ12" s="9">
        <v>23.981999999999999</v>
      </c>
      <c r="ER12" s="9">
        <v>48.954000000000001</v>
      </c>
      <c r="ES12" s="9">
        <v>28.332999999999998</v>
      </c>
      <c r="ET12" s="9">
        <v>20.622</v>
      </c>
      <c r="EU12" s="9">
        <v>12.801</v>
      </c>
      <c r="EV12" s="9">
        <v>9.6940000000000008</v>
      </c>
      <c r="EW12" s="9">
        <v>3.1070000000000002</v>
      </c>
      <c r="EX12" s="9">
        <v>2.0550000000000002</v>
      </c>
      <c r="EY12" s="9">
        <v>1.8009999999999999</v>
      </c>
      <c r="EZ12" s="9">
        <v>0.254</v>
      </c>
      <c r="FA12" s="9">
        <v>20.030999999999999</v>
      </c>
      <c r="FB12" s="9">
        <v>8.9269999999999996</v>
      </c>
      <c r="FC12" s="9">
        <v>11.103999999999999</v>
      </c>
      <c r="FD12" s="9">
        <v>17.881</v>
      </c>
      <c r="FE12" s="9">
        <v>7.4</v>
      </c>
      <c r="FF12" s="9">
        <v>10.481</v>
      </c>
      <c r="FG12" s="9">
        <v>2.149</v>
      </c>
      <c r="FH12" s="9">
        <v>1.526</v>
      </c>
      <c r="FI12" s="9">
        <v>0.623</v>
      </c>
      <c r="FJ12" s="9">
        <v>69.793999999999997</v>
      </c>
      <c r="FK12" s="9">
        <v>39.042999999999999</v>
      </c>
      <c r="FL12" s="9">
        <v>30.751000000000001</v>
      </c>
      <c r="FM12" s="9">
        <v>52.08</v>
      </c>
      <c r="FN12" s="9">
        <v>32.122999999999998</v>
      </c>
      <c r="FO12" s="9">
        <v>19.957999999999998</v>
      </c>
      <c r="FP12" s="9">
        <v>40.658000000000001</v>
      </c>
      <c r="FQ12" s="9">
        <v>23.8</v>
      </c>
      <c r="FR12" s="9">
        <v>16.858000000000001</v>
      </c>
      <c r="FS12" s="9">
        <v>11.167999999999999</v>
      </c>
      <c r="FT12" s="9">
        <v>8.3219999999999992</v>
      </c>
      <c r="FU12" s="9">
        <v>2.8460000000000001</v>
      </c>
      <c r="FV12" s="9">
        <v>0.254</v>
      </c>
      <c r="FW12" s="9">
        <v>0</v>
      </c>
      <c r="FX12" s="9">
        <v>0.254</v>
      </c>
      <c r="FY12" s="9">
        <v>17.713999999999999</v>
      </c>
      <c r="FZ12" s="9">
        <v>6.9210000000000003</v>
      </c>
      <c r="GA12" s="9">
        <v>10.792999999999999</v>
      </c>
      <c r="GB12" s="9">
        <v>17.09</v>
      </c>
      <c r="GC12" s="9">
        <v>6.9210000000000003</v>
      </c>
      <c r="GD12" s="9">
        <v>10.17</v>
      </c>
      <c r="GE12" s="9">
        <v>0.623</v>
      </c>
      <c r="GF12" s="9">
        <v>0</v>
      </c>
      <c r="GG12" s="9">
        <v>0.623</v>
      </c>
      <c r="GH12" s="9">
        <v>10.919</v>
      </c>
      <c r="GI12" s="9">
        <v>7.99</v>
      </c>
      <c r="GJ12" s="9">
        <v>2.9289999999999998</v>
      </c>
      <c r="GK12" s="9">
        <v>8.6020000000000003</v>
      </c>
      <c r="GL12" s="9">
        <v>5.984</v>
      </c>
      <c r="GM12" s="9">
        <v>2.6179999999999999</v>
      </c>
      <c r="GN12" s="9">
        <v>6.1289999999999996</v>
      </c>
      <c r="GO12" s="9">
        <v>3.7709999999999999</v>
      </c>
      <c r="GP12" s="9">
        <v>2.3580000000000001</v>
      </c>
      <c r="GQ12" s="9">
        <v>0.67200000000000004</v>
      </c>
      <c r="GR12" s="9">
        <v>0.41099999999999998</v>
      </c>
      <c r="GS12" s="9">
        <v>0.26</v>
      </c>
      <c r="GT12" s="9">
        <v>1.8009999999999999</v>
      </c>
      <c r="GU12" s="9">
        <v>1.8009999999999999</v>
      </c>
      <c r="GV12" s="9">
        <v>0</v>
      </c>
      <c r="GW12" s="9">
        <v>2.3170000000000002</v>
      </c>
      <c r="GX12" s="9">
        <v>2.0059999999999998</v>
      </c>
      <c r="GY12" s="9">
        <v>0.311</v>
      </c>
      <c r="GZ12" s="9">
        <v>0.79100000000000004</v>
      </c>
      <c r="HA12" s="9">
        <v>0.48</v>
      </c>
      <c r="HB12" s="9">
        <v>0.311</v>
      </c>
      <c r="HC12" s="9">
        <v>1.526</v>
      </c>
      <c r="HD12" s="9">
        <v>1.526</v>
      </c>
      <c r="HE12" s="9">
        <v>0</v>
      </c>
      <c r="HF12" s="9">
        <v>3.1280000000000001</v>
      </c>
      <c r="HG12" s="9">
        <v>1.722</v>
      </c>
      <c r="HH12" s="9">
        <v>1.4059999999999999</v>
      </c>
      <c r="HI12" s="9">
        <v>3.1280000000000001</v>
      </c>
      <c r="HJ12" s="9">
        <v>1.722</v>
      </c>
      <c r="HK12" s="9">
        <v>1.4059999999999999</v>
      </c>
      <c r="HL12" s="9">
        <v>2.1669999999999998</v>
      </c>
      <c r="HM12" s="9">
        <v>0.76100000000000001</v>
      </c>
      <c r="HN12" s="9">
        <v>1.4059999999999999</v>
      </c>
      <c r="HO12" s="9">
        <v>0.96099999999999997</v>
      </c>
      <c r="HP12" s="9">
        <v>0.96099999999999997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71.367000000000004</v>
      </c>
      <c r="IE12" s="9">
        <v>40.393000000000001</v>
      </c>
      <c r="IF12" s="9">
        <v>30.974</v>
      </c>
      <c r="IG12" s="9">
        <v>57.180999999999997</v>
      </c>
      <c r="IH12" s="9">
        <v>35.79</v>
      </c>
      <c r="II12" s="9">
        <v>21.390999999999998</v>
      </c>
      <c r="IJ12" s="9">
        <v>43.051000000000002</v>
      </c>
      <c r="IK12" s="9">
        <v>24.396000000000001</v>
      </c>
      <c r="IL12" s="9">
        <v>18.655000000000001</v>
      </c>
      <c r="IM12" s="9">
        <v>12.176</v>
      </c>
      <c r="IN12" s="9">
        <v>9.6940000000000008</v>
      </c>
      <c r="IO12" s="9">
        <v>2.4820000000000002</v>
      </c>
      <c r="IP12" s="9">
        <v>1.954</v>
      </c>
      <c r="IQ12" s="9">
        <v>1.7</v>
      </c>
    </row>
    <row r="13" spans="1:251">
      <c r="A13" s="10">
        <v>42767</v>
      </c>
      <c r="B13" s="9">
        <v>3.2170000000000001</v>
      </c>
      <c r="C13" s="9">
        <v>3.37</v>
      </c>
      <c r="D13" s="9">
        <v>5.2</v>
      </c>
      <c r="E13" s="9">
        <v>2.722</v>
      </c>
      <c r="F13" s="9">
        <v>2.4769999999999999</v>
      </c>
      <c r="G13" s="9">
        <v>0.91600000000000004</v>
      </c>
      <c r="H13" s="9">
        <v>0.495</v>
      </c>
      <c r="I13" s="9">
        <v>0.42099999999999999</v>
      </c>
      <c r="J13" s="9">
        <v>0.47099999999999997</v>
      </c>
      <c r="K13" s="9">
        <v>0</v>
      </c>
      <c r="L13" s="9">
        <v>0.47099999999999997</v>
      </c>
      <c r="M13" s="9">
        <v>3.6949999999999998</v>
      </c>
      <c r="N13" s="9">
        <v>1.88</v>
      </c>
      <c r="O13" s="9">
        <v>1.8140000000000001</v>
      </c>
      <c r="P13" s="9">
        <v>2.8</v>
      </c>
      <c r="Q13" s="9">
        <v>1.61</v>
      </c>
      <c r="R13" s="9">
        <v>1.19</v>
      </c>
      <c r="S13" s="9">
        <v>0.89400000000000002</v>
      </c>
      <c r="T13" s="9">
        <v>0.27</v>
      </c>
      <c r="U13" s="9">
        <v>0.624</v>
      </c>
      <c r="V13" s="9">
        <v>14.957000000000001</v>
      </c>
      <c r="W13" s="9">
        <v>6.2290000000000001</v>
      </c>
      <c r="X13" s="9">
        <v>8.7279999999999998</v>
      </c>
      <c r="Y13" s="9">
        <v>10.096</v>
      </c>
      <c r="Z13" s="9">
        <v>4.2930000000000001</v>
      </c>
      <c r="AA13" s="9">
        <v>5.8029999999999999</v>
      </c>
      <c r="AB13" s="9">
        <v>8.923</v>
      </c>
      <c r="AC13" s="9">
        <v>3.12</v>
      </c>
      <c r="AD13" s="9">
        <v>5.8029999999999999</v>
      </c>
      <c r="AE13" s="9">
        <v>0.94299999999999995</v>
      </c>
      <c r="AF13" s="9">
        <v>0.94299999999999995</v>
      </c>
      <c r="AG13" s="9">
        <v>0</v>
      </c>
      <c r="AH13" s="9">
        <v>0.23</v>
      </c>
      <c r="AI13" s="9">
        <v>0.23</v>
      </c>
      <c r="AJ13" s="9">
        <v>0</v>
      </c>
      <c r="AK13" s="9">
        <v>4.8609999999999998</v>
      </c>
      <c r="AL13" s="9">
        <v>1.9350000000000001</v>
      </c>
      <c r="AM13" s="9">
        <v>2.9260000000000002</v>
      </c>
      <c r="AN13" s="9">
        <v>4.6449999999999996</v>
      </c>
      <c r="AO13" s="9">
        <v>1.9350000000000001</v>
      </c>
      <c r="AP13" s="9">
        <v>2.71</v>
      </c>
      <c r="AQ13" s="9">
        <v>0.216</v>
      </c>
      <c r="AR13" s="9">
        <v>0</v>
      </c>
      <c r="AS13" s="9">
        <v>0.216</v>
      </c>
      <c r="AT13" s="9">
        <v>7.7460000000000004</v>
      </c>
      <c r="AU13" s="9">
        <v>4.7549999999999999</v>
      </c>
      <c r="AV13" s="9">
        <v>2.992</v>
      </c>
      <c r="AW13" s="9">
        <v>5.4770000000000003</v>
      </c>
      <c r="AX13" s="9">
        <v>3.7610000000000001</v>
      </c>
      <c r="AY13" s="9">
        <v>1.7170000000000001</v>
      </c>
      <c r="AZ13" s="9">
        <v>4.2960000000000003</v>
      </c>
      <c r="BA13" s="9">
        <v>2.9849999999999999</v>
      </c>
      <c r="BB13" s="9">
        <v>1.3120000000000001</v>
      </c>
      <c r="BC13" s="9">
        <v>0.91900000000000004</v>
      </c>
      <c r="BD13" s="9">
        <v>0.51400000000000001</v>
      </c>
      <c r="BE13" s="9">
        <v>0.40500000000000003</v>
      </c>
      <c r="BF13" s="9">
        <v>0.26200000000000001</v>
      </c>
      <c r="BG13" s="9">
        <v>0.26200000000000001</v>
      </c>
      <c r="BH13" s="9">
        <v>0</v>
      </c>
      <c r="BI13" s="9">
        <v>2.2690000000000001</v>
      </c>
      <c r="BJ13" s="9">
        <v>0.99399999999999999</v>
      </c>
      <c r="BK13" s="9">
        <v>1.2749999999999999</v>
      </c>
      <c r="BL13" s="9">
        <v>2.2690000000000001</v>
      </c>
      <c r="BM13" s="9">
        <v>0.99399999999999999</v>
      </c>
      <c r="BN13" s="9">
        <v>1.2749999999999999</v>
      </c>
      <c r="BO13" s="9">
        <v>0</v>
      </c>
      <c r="BP13" s="9">
        <v>0</v>
      </c>
      <c r="BQ13" s="9">
        <v>0</v>
      </c>
      <c r="BR13" s="9">
        <v>7.0730000000000004</v>
      </c>
      <c r="BS13" s="9">
        <v>3.3719999999999999</v>
      </c>
      <c r="BT13" s="9">
        <v>3.7010000000000001</v>
      </c>
      <c r="BU13" s="9">
        <v>5.3650000000000002</v>
      </c>
      <c r="BV13" s="9">
        <v>3.0459999999999998</v>
      </c>
      <c r="BW13" s="9">
        <v>2.3199999999999998</v>
      </c>
      <c r="BX13" s="9">
        <v>5.1219999999999999</v>
      </c>
      <c r="BY13" s="9">
        <v>2.802</v>
      </c>
      <c r="BZ13" s="9">
        <v>2.3199999999999998</v>
      </c>
      <c r="CA13" s="9">
        <v>0.24299999999999999</v>
      </c>
      <c r="CB13" s="9">
        <v>0.24299999999999999</v>
      </c>
      <c r="CC13" s="9">
        <v>0</v>
      </c>
      <c r="CD13" s="9">
        <v>0</v>
      </c>
      <c r="CE13" s="9">
        <v>0</v>
      </c>
      <c r="CF13" s="9">
        <v>0</v>
      </c>
      <c r="CG13" s="9">
        <v>1.7070000000000001</v>
      </c>
      <c r="CH13" s="9">
        <v>0.32700000000000001</v>
      </c>
      <c r="CI13" s="9">
        <v>1.381</v>
      </c>
      <c r="CJ13" s="9">
        <v>1.454</v>
      </c>
      <c r="CK13" s="9">
        <v>0.32700000000000001</v>
      </c>
      <c r="CL13" s="9">
        <v>1.127</v>
      </c>
      <c r="CM13" s="9">
        <v>0.253</v>
      </c>
      <c r="CN13" s="9">
        <v>0</v>
      </c>
      <c r="CO13" s="9">
        <v>0.253</v>
      </c>
      <c r="CP13" s="9">
        <v>7.8970000000000002</v>
      </c>
      <c r="CQ13" s="9">
        <v>3.83</v>
      </c>
      <c r="CR13" s="9">
        <v>4.0670000000000002</v>
      </c>
      <c r="CS13" s="9">
        <v>6.5549999999999997</v>
      </c>
      <c r="CT13" s="9">
        <v>2.9889999999999999</v>
      </c>
      <c r="CU13" s="9">
        <v>3.5659999999999998</v>
      </c>
      <c r="CV13" s="9">
        <v>6.2889999999999997</v>
      </c>
      <c r="CW13" s="9">
        <v>2.9889999999999999</v>
      </c>
      <c r="CX13" s="9">
        <v>3.3</v>
      </c>
      <c r="CY13" s="9">
        <v>0.26600000000000001</v>
      </c>
      <c r="CZ13" s="9">
        <v>0</v>
      </c>
      <c r="DA13" s="9">
        <v>0.26600000000000001</v>
      </c>
      <c r="DB13" s="9">
        <v>0</v>
      </c>
      <c r="DC13" s="9">
        <v>0</v>
      </c>
      <c r="DD13" s="9">
        <v>0</v>
      </c>
      <c r="DE13" s="9">
        <v>1.3420000000000001</v>
      </c>
      <c r="DF13" s="9">
        <v>0.84099999999999997</v>
      </c>
      <c r="DG13" s="9">
        <v>0.501</v>
      </c>
      <c r="DH13" s="9">
        <v>1.3420000000000001</v>
      </c>
      <c r="DI13" s="9">
        <v>0.84099999999999997</v>
      </c>
      <c r="DJ13" s="9">
        <v>0.501</v>
      </c>
      <c r="DK13" s="9">
        <v>0</v>
      </c>
      <c r="DL13" s="9">
        <v>0</v>
      </c>
      <c r="DM13" s="9">
        <v>0</v>
      </c>
      <c r="DN13" s="9">
        <v>9.0649999999999995</v>
      </c>
      <c r="DO13" s="9">
        <v>7.2489999999999997</v>
      </c>
      <c r="DP13" s="9">
        <v>1.8160000000000001</v>
      </c>
      <c r="DQ13" s="9">
        <v>6.9740000000000002</v>
      </c>
      <c r="DR13" s="9">
        <v>5.3970000000000002</v>
      </c>
      <c r="DS13" s="9">
        <v>1.577</v>
      </c>
      <c r="DT13" s="9">
        <v>6.26</v>
      </c>
      <c r="DU13" s="9">
        <v>4.9370000000000003</v>
      </c>
      <c r="DV13" s="9">
        <v>1.323</v>
      </c>
      <c r="DW13" s="9">
        <v>0.71399999999999997</v>
      </c>
      <c r="DX13" s="9">
        <v>0.46</v>
      </c>
      <c r="DY13" s="9">
        <v>0.254</v>
      </c>
      <c r="DZ13" s="9">
        <v>0</v>
      </c>
      <c r="EA13" s="9">
        <v>0</v>
      </c>
      <c r="EB13" s="9">
        <v>0</v>
      </c>
      <c r="EC13" s="9">
        <v>2.0920000000000001</v>
      </c>
      <c r="ED13" s="9">
        <v>1.8520000000000001</v>
      </c>
      <c r="EE13" s="9">
        <v>0.23899999999999999</v>
      </c>
      <c r="EF13" s="9">
        <v>2.0920000000000001</v>
      </c>
      <c r="EG13" s="9">
        <v>1.8520000000000001</v>
      </c>
      <c r="EH13" s="9">
        <v>0.23899999999999999</v>
      </c>
      <c r="EI13" s="9">
        <v>0</v>
      </c>
      <c r="EJ13" s="9">
        <v>0</v>
      </c>
      <c r="EK13" s="9">
        <v>0</v>
      </c>
      <c r="EL13" s="9">
        <v>84.77</v>
      </c>
      <c r="EM13" s="9">
        <v>44.064</v>
      </c>
      <c r="EN13" s="9">
        <v>40.706000000000003</v>
      </c>
      <c r="EO13" s="9">
        <v>62.905999999999999</v>
      </c>
      <c r="EP13" s="9">
        <v>36.593000000000004</v>
      </c>
      <c r="EQ13" s="9">
        <v>26.312999999999999</v>
      </c>
      <c r="ER13" s="9">
        <v>48.465000000000003</v>
      </c>
      <c r="ES13" s="9">
        <v>26.149000000000001</v>
      </c>
      <c r="ET13" s="9">
        <v>22.315999999999999</v>
      </c>
      <c r="EU13" s="9">
        <v>12.13</v>
      </c>
      <c r="EV13" s="9">
        <v>8.4480000000000004</v>
      </c>
      <c r="EW13" s="9">
        <v>3.6819999999999999</v>
      </c>
      <c r="EX13" s="9">
        <v>2.3109999999999999</v>
      </c>
      <c r="EY13" s="9">
        <v>1.9950000000000001</v>
      </c>
      <c r="EZ13" s="9">
        <v>0.316</v>
      </c>
      <c r="FA13" s="9">
        <v>21.864000000000001</v>
      </c>
      <c r="FB13" s="9">
        <v>7.4710000000000001</v>
      </c>
      <c r="FC13" s="9">
        <v>14.393000000000001</v>
      </c>
      <c r="FD13" s="9">
        <v>20.094000000000001</v>
      </c>
      <c r="FE13" s="9">
        <v>7.133</v>
      </c>
      <c r="FF13" s="9">
        <v>12.961</v>
      </c>
      <c r="FG13" s="9">
        <v>1.77</v>
      </c>
      <c r="FH13" s="9">
        <v>0.33800000000000002</v>
      </c>
      <c r="FI13" s="9">
        <v>1.4319999999999999</v>
      </c>
      <c r="FJ13" s="9">
        <v>72.519000000000005</v>
      </c>
      <c r="FK13" s="9">
        <v>38.249000000000002</v>
      </c>
      <c r="FL13" s="9">
        <v>34.270000000000003</v>
      </c>
      <c r="FM13" s="9">
        <v>53.981000000000002</v>
      </c>
      <c r="FN13" s="9">
        <v>31.518999999999998</v>
      </c>
      <c r="FO13" s="9">
        <v>22.463000000000001</v>
      </c>
      <c r="FP13" s="9">
        <v>43.268000000000001</v>
      </c>
      <c r="FQ13" s="9">
        <v>23.611999999999998</v>
      </c>
      <c r="FR13" s="9">
        <v>19.657</v>
      </c>
      <c r="FS13" s="9">
        <v>10.093999999999999</v>
      </c>
      <c r="FT13" s="9">
        <v>7.2889999999999997</v>
      </c>
      <c r="FU13" s="9">
        <v>2.806</v>
      </c>
      <c r="FV13" s="9">
        <v>0.61899999999999999</v>
      </c>
      <c r="FW13" s="9">
        <v>0.61899999999999999</v>
      </c>
      <c r="FX13" s="9">
        <v>0</v>
      </c>
      <c r="FY13" s="9">
        <v>18.538</v>
      </c>
      <c r="FZ13" s="9">
        <v>6.73</v>
      </c>
      <c r="GA13" s="9">
        <v>11.807</v>
      </c>
      <c r="GB13" s="9">
        <v>17.832999999999998</v>
      </c>
      <c r="GC13" s="9">
        <v>6.73</v>
      </c>
      <c r="GD13" s="9">
        <v>11.103</v>
      </c>
      <c r="GE13" s="9">
        <v>0.70399999999999996</v>
      </c>
      <c r="GF13" s="9">
        <v>0</v>
      </c>
      <c r="GG13" s="9">
        <v>0.70399999999999996</v>
      </c>
      <c r="GH13" s="9">
        <v>9.3770000000000007</v>
      </c>
      <c r="GI13" s="9">
        <v>3.702</v>
      </c>
      <c r="GJ13" s="9">
        <v>5.6749999999999998</v>
      </c>
      <c r="GK13" s="9">
        <v>6.0510000000000002</v>
      </c>
      <c r="GL13" s="9">
        <v>2.9609999999999999</v>
      </c>
      <c r="GM13" s="9">
        <v>3.09</v>
      </c>
      <c r="GN13" s="9">
        <v>2.63</v>
      </c>
      <c r="GO13" s="9">
        <v>0.73199999999999998</v>
      </c>
      <c r="GP13" s="9">
        <v>1.8979999999999999</v>
      </c>
      <c r="GQ13" s="9">
        <v>1.7290000000000001</v>
      </c>
      <c r="GR13" s="9">
        <v>0.85299999999999998</v>
      </c>
      <c r="GS13" s="9">
        <v>0.876</v>
      </c>
      <c r="GT13" s="9">
        <v>1.6930000000000001</v>
      </c>
      <c r="GU13" s="9">
        <v>1.377</v>
      </c>
      <c r="GV13" s="9">
        <v>0.316</v>
      </c>
      <c r="GW13" s="9">
        <v>3.3260000000000001</v>
      </c>
      <c r="GX13" s="9">
        <v>0.74099999999999999</v>
      </c>
      <c r="GY13" s="9">
        <v>2.585</v>
      </c>
      <c r="GZ13" s="9">
        <v>2.2610000000000001</v>
      </c>
      <c r="HA13" s="9">
        <v>0.40300000000000002</v>
      </c>
      <c r="HB13" s="9">
        <v>1.8580000000000001</v>
      </c>
      <c r="HC13" s="9">
        <v>1.0649999999999999</v>
      </c>
      <c r="HD13" s="9">
        <v>0.33800000000000002</v>
      </c>
      <c r="HE13" s="9">
        <v>0.72799999999999998</v>
      </c>
      <c r="HF13" s="9">
        <v>2.8740000000000001</v>
      </c>
      <c r="HG13" s="9">
        <v>2.113</v>
      </c>
      <c r="HH13" s="9">
        <v>0.76100000000000001</v>
      </c>
      <c r="HI13" s="9">
        <v>2.8740000000000001</v>
      </c>
      <c r="HJ13" s="9">
        <v>2.113</v>
      </c>
      <c r="HK13" s="9">
        <v>0.76100000000000001</v>
      </c>
      <c r="HL13" s="9">
        <v>2.5670000000000002</v>
      </c>
      <c r="HM13" s="9">
        <v>1.806</v>
      </c>
      <c r="HN13" s="9">
        <v>0.76100000000000001</v>
      </c>
      <c r="HO13" s="9">
        <v>0.307</v>
      </c>
      <c r="HP13" s="9">
        <v>0.307</v>
      </c>
      <c r="HQ13" s="9">
        <v>0</v>
      </c>
      <c r="HR13" s="9">
        <v>0</v>
      </c>
      <c r="HS13" s="9">
        <v>0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68.442999999999998</v>
      </c>
      <c r="IE13" s="9">
        <v>34.529000000000003</v>
      </c>
      <c r="IF13" s="9">
        <v>33.914000000000001</v>
      </c>
      <c r="IG13" s="9">
        <v>51.890999999999998</v>
      </c>
      <c r="IH13" s="9">
        <v>30.219000000000001</v>
      </c>
      <c r="II13" s="9">
        <v>21.672999999999998</v>
      </c>
      <c r="IJ13" s="9">
        <v>39.036000000000001</v>
      </c>
      <c r="IK13" s="9">
        <v>20.654</v>
      </c>
      <c r="IL13" s="9">
        <v>18.381</v>
      </c>
      <c r="IM13" s="9">
        <v>10.545</v>
      </c>
      <c r="IN13" s="9">
        <v>7.569</v>
      </c>
      <c r="IO13" s="9">
        <v>2.976</v>
      </c>
      <c r="IP13" s="9">
        <v>2.3109999999999999</v>
      </c>
      <c r="IQ13" s="9">
        <v>1.9950000000000001</v>
      </c>
    </row>
    <row r="14" spans="1:251">
      <c r="A14" s="10">
        <v>43132</v>
      </c>
      <c r="B14" s="9">
        <v>4.4400000000000004</v>
      </c>
      <c r="C14" s="9">
        <v>2.5760000000000001</v>
      </c>
      <c r="D14" s="9">
        <v>5.9569999999999999</v>
      </c>
      <c r="E14" s="9">
        <v>3.6230000000000002</v>
      </c>
      <c r="F14" s="9">
        <v>2.3340000000000001</v>
      </c>
      <c r="G14" s="9">
        <v>1.0580000000000001</v>
      </c>
      <c r="H14" s="9">
        <v>0.81699999999999995</v>
      </c>
      <c r="I14" s="9">
        <v>0.24199999999999999</v>
      </c>
      <c r="J14" s="9">
        <v>0</v>
      </c>
      <c r="K14" s="9">
        <v>0</v>
      </c>
      <c r="L14" s="9">
        <v>0</v>
      </c>
      <c r="M14" s="9">
        <v>4.7409999999999997</v>
      </c>
      <c r="N14" s="9">
        <v>1.996</v>
      </c>
      <c r="O14" s="9">
        <v>2.7450000000000001</v>
      </c>
      <c r="P14" s="9">
        <v>4.1050000000000004</v>
      </c>
      <c r="Q14" s="9">
        <v>1.7569999999999999</v>
      </c>
      <c r="R14" s="9">
        <v>2.3479999999999999</v>
      </c>
      <c r="S14" s="9">
        <v>0.63600000000000001</v>
      </c>
      <c r="T14" s="9">
        <v>0.23899999999999999</v>
      </c>
      <c r="U14" s="9">
        <v>0.39700000000000002</v>
      </c>
      <c r="V14" s="9">
        <v>16.260000000000002</v>
      </c>
      <c r="W14" s="9">
        <v>8.0679999999999996</v>
      </c>
      <c r="X14" s="9">
        <v>8.1920000000000002</v>
      </c>
      <c r="Y14" s="9">
        <v>8.1980000000000004</v>
      </c>
      <c r="Z14" s="9">
        <v>4.2549999999999999</v>
      </c>
      <c r="AA14" s="9">
        <v>3.9420000000000002</v>
      </c>
      <c r="AB14" s="9">
        <v>7.0309999999999997</v>
      </c>
      <c r="AC14" s="9">
        <v>3.42</v>
      </c>
      <c r="AD14" s="9">
        <v>3.6110000000000002</v>
      </c>
      <c r="AE14" s="9">
        <v>1.167</v>
      </c>
      <c r="AF14" s="9">
        <v>0.83499999999999996</v>
      </c>
      <c r="AG14" s="9">
        <v>0.33100000000000002</v>
      </c>
      <c r="AH14" s="9">
        <v>0</v>
      </c>
      <c r="AI14" s="9">
        <v>0</v>
      </c>
      <c r="AJ14" s="9">
        <v>0</v>
      </c>
      <c r="AK14" s="9">
        <v>8.0619999999999994</v>
      </c>
      <c r="AL14" s="9">
        <v>3.8130000000000002</v>
      </c>
      <c r="AM14" s="9">
        <v>4.2489999999999997</v>
      </c>
      <c r="AN14" s="9">
        <v>7.8230000000000004</v>
      </c>
      <c r="AO14" s="9">
        <v>3.573</v>
      </c>
      <c r="AP14" s="9">
        <v>4.2489999999999997</v>
      </c>
      <c r="AQ14" s="9">
        <v>0.24</v>
      </c>
      <c r="AR14" s="9">
        <v>0.24</v>
      </c>
      <c r="AS14" s="9">
        <v>0</v>
      </c>
      <c r="AT14" s="9">
        <v>5.5540000000000003</v>
      </c>
      <c r="AU14" s="9">
        <v>2.4689999999999999</v>
      </c>
      <c r="AV14" s="9">
        <v>3.085</v>
      </c>
      <c r="AW14" s="9">
        <v>3.9620000000000002</v>
      </c>
      <c r="AX14" s="9">
        <v>1.9910000000000001</v>
      </c>
      <c r="AY14" s="9">
        <v>1.9710000000000001</v>
      </c>
      <c r="AZ14" s="9">
        <v>3.4</v>
      </c>
      <c r="BA14" s="9">
        <v>1.704</v>
      </c>
      <c r="BB14" s="9">
        <v>1.6970000000000001</v>
      </c>
      <c r="BC14" s="9">
        <v>0.28699999999999998</v>
      </c>
      <c r="BD14" s="9">
        <v>0.28699999999999998</v>
      </c>
      <c r="BE14" s="9">
        <v>0</v>
      </c>
      <c r="BF14" s="9">
        <v>0.27400000000000002</v>
      </c>
      <c r="BG14" s="9">
        <v>0</v>
      </c>
      <c r="BH14" s="9">
        <v>0.27400000000000002</v>
      </c>
      <c r="BI14" s="9">
        <v>1.5920000000000001</v>
      </c>
      <c r="BJ14" s="9">
        <v>0.47799999999999998</v>
      </c>
      <c r="BK14" s="9">
        <v>1.1140000000000001</v>
      </c>
      <c r="BL14" s="9">
        <v>1.5920000000000001</v>
      </c>
      <c r="BM14" s="9">
        <v>0.47799999999999998</v>
      </c>
      <c r="BN14" s="9">
        <v>1.1140000000000001</v>
      </c>
      <c r="BO14" s="9">
        <v>0</v>
      </c>
      <c r="BP14" s="9">
        <v>0</v>
      </c>
      <c r="BQ14" s="9">
        <v>0</v>
      </c>
      <c r="BR14" s="9">
        <v>8.5619999999999994</v>
      </c>
      <c r="BS14" s="9">
        <v>5.0910000000000002</v>
      </c>
      <c r="BT14" s="9">
        <v>3.4710000000000001</v>
      </c>
      <c r="BU14" s="9">
        <v>5.5229999999999997</v>
      </c>
      <c r="BV14" s="9">
        <v>3.2010000000000001</v>
      </c>
      <c r="BW14" s="9">
        <v>2.3220000000000001</v>
      </c>
      <c r="BX14" s="9">
        <v>5.5229999999999997</v>
      </c>
      <c r="BY14" s="9">
        <v>3.2010000000000001</v>
      </c>
      <c r="BZ14" s="9">
        <v>2.3220000000000001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3.0390000000000001</v>
      </c>
      <c r="CH14" s="9">
        <v>1.889</v>
      </c>
      <c r="CI14" s="9">
        <v>1.149</v>
      </c>
      <c r="CJ14" s="9">
        <v>2.5539999999999998</v>
      </c>
      <c r="CK14" s="9">
        <v>1.405</v>
      </c>
      <c r="CL14" s="9">
        <v>1.149</v>
      </c>
      <c r="CM14" s="9">
        <v>0.48399999999999999</v>
      </c>
      <c r="CN14" s="9">
        <v>0.48399999999999999</v>
      </c>
      <c r="CO14" s="9">
        <v>0</v>
      </c>
      <c r="CP14" s="9">
        <v>6.7750000000000004</v>
      </c>
      <c r="CQ14" s="9">
        <v>3.863</v>
      </c>
      <c r="CR14" s="9">
        <v>2.9119999999999999</v>
      </c>
      <c r="CS14" s="9">
        <v>6.0709999999999997</v>
      </c>
      <c r="CT14" s="9">
        <v>3.609</v>
      </c>
      <c r="CU14" s="9">
        <v>2.4620000000000002</v>
      </c>
      <c r="CV14" s="9">
        <v>5.8289999999999997</v>
      </c>
      <c r="CW14" s="9">
        <v>3.367</v>
      </c>
      <c r="CX14" s="9">
        <v>2.4620000000000002</v>
      </c>
      <c r="CY14" s="9">
        <v>0.24199999999999999</v>
      </c>
      <c r="CZ14" s="9">
        <v>0.24199999999999999</v>
      </c>
      <c r="DA14" s="9">
        <v>0</v>
      </c>
      <c r="DB14" s="9">
        <v>0</v>
      </c>
      <c r="DC14" s="9">
        <v>0</v>
      </c>
      <c r="DD14" s="9">
        <v>0</v>
      </c>
      <c r="DE14" s="9">
        <v>0.70399999999999996</v>
      </c>
      <c r="DF14" s="9">
        <v>0.254</v>
      </c>
      <c r="DG14" s="9">
        <v>0.45</v>
      </c>
      <c r="DH14" s="9">
        <v>0.70399999999999996</v>
      </c>
      <c r="DI14" s="9">
        <v>0.254</v>
      </c>
      <c r="DJ14" s="9">
        <v>0.45</v>
      </c>
      <c r="DK14" s="9">
        <v>0</v>
      </c>
      <c r="DL14" s="9">
        <v>0</v>
      </c>
      <c r="DM14" s="9">
        <v>0</v>
      </c>
      <c r="DN14" s="9">
        <v>7.3419999999999996</v>
      </c>
      <c r="DO14" s="9">
        <v>4.194</v>
      </c>
      <c r="DP14" s="9">
        <v>3.1480000000000001</v>
      </c>
      <c r="DQ14" s="9">
        <v>6.5880000000000001</v>
      </c>
      <c r="DR14" s="9">
        <v>4.194</v>
      </c>
      <c r="DS14" s="9">
        <v>2.3940000000000001</v>
      </c>
      <c r="DT14" s="9">
        <v>6.0609999999999999</v>
      </c>
      <c r="DU14" s="9">
        <v>3.6669999999999998</v>
      </c>
      <c r="DV14" s="9">
        <v>2.3940000000000001</v>
      </c>
      <c r="DW14" s="9">
        <v>0.52700000000000002</v>
      </c>
      <c r="DX14" s="9">
        <v>0.52700000000000002</v>
      </c>
      <c r="DY14" s="9">
        <v>0</v>
      </c>
      <c r="DZ14" s="9">
        <v>0</v>
      </c>
      <c r="EA14" s="9">
        <v>0</v>
      </c>
      <c r="EB14" s="9">
        <v>0</v>
      </c>
      <c r="EC14" s="9">
        <v>0.755</v>
      </c>
      <c r="ED14" s="9">
        <v>0</v>
      </c>
      <c r="EE14" s="9">
        <v>0.755</v>
      </c>
      <c r="EF14" s="9">
        <v>0.755</v>
      </c>
      <c r="EG14" s="9">
        <v>0</v>
      </c>
      <c r="EH14" s="9">
        <v>0.755</v>
      </c>
      <c r="EI14" s="9">
        <v>0</v>
      </c>
      <c r="EJ14" s="9">
        <v>0</v>
      </c>
      <c r="EK14" s="9">
        <v>0</v>
      </c>
      <c r="EL14" s="9">
        <v>87.53</v>
      </c>
      <c r="EM14" s="9">
        <v>47.293999999999997</v>
      </c>
      <c r="EN14" s="9">
        <v>40.235999999999997</v>
      </c>
      <c r="EO14" s="9">
        <v>67.864000000000004</v>
      </c>
      <c r="EP14" s="9">
        <v>38.694000000000003</v>
      </c>
      <c r="EQ14" s="9">
        <v>29.17</v>
      </c>
      <c r="ER14" s="9">
        <v>59.536000000000001</v>
      </c>
      <c r="ES14" s="9">
        <v>33.572000000000003</v>
      </c>
      <c r="ET14" s="9">
        <v>25.963000000000001</v>
      </c>
      <c r="EU14" s="9">
        <v>7.69</v>
      </c>
      <c r="EV14" s="9">
        <v>4.8739999999999997</v>
      </c>
      <c r="EW14" s="9">
        <v>2.8149999999999999</v>
      </c>
      <c r="EX14" s="9">
        <v>0.63900000000000001</v>
      </c>
      <c r="EY14" s="9">
        <v>0.248</v>
      </c>
      <c r="EZ14" s="9">
        <v>0.39200000000000002</v>
      </c>
      <c r="FA14" s="9">
        <v>19.666</v>
      </c>
      <c r="FB14" s="9">
        <v>8.6</v>
      </c>
      <c r="FC14" s="9">
        <v>11.066000000000001</v>
      </c>
      <c r="FD14" s="9">
        <v>17.369</v>
      </c>
      <c r="FE14" s="9">
        <v>8.0500000000000007</v>
      </c>
      <c r="FF14" s="9">
        <v>9.3190000000000008</v>
      </c>
      <c r="FG14" s="9">
        <v>2.2970000000000002</v>
      </c>
      <c r="FH14" s="9">
        <v>0.55000000000000004</v>
      </c>
      <c r="FI14" s="9">
        <v>1.7470000000000001</v>
      </c>
      <c r="FJ14" s="9">
        <v>77.253</v>
      </c>
      <c r="FK14" s="9">
        <v>41.642000000000003</v>
      </c>
      <c r="FL14" s="9">
        <v>35.610999999999997</v>
      </c>
      <c r="FM14" s="9">
        <v>61.164000000000001</v>
      </c>
      <c r="FN14" s="9">
        <v>33.802</v>
      </c>
      <c r="FO14" s="9">
        <v>27.361999999999998</v>
      </c>
      <c r="FP14" s="9">
        <v>53.726999999999997</v>
      </c>
      <c r="FQ14" s="9">
        <v>29.18</v>
      </c>
      <c r="FR14" s="9">
        <v>24.547000000000001</v>
      </c>
      <c r="FS14" s="9">
        <v>7.4379999999999997</v>
      </c>
      <c r="FT14" s="9">
        <v>4.6219999999999999</v>
      </c>
      <c r="FU14" s="9">
        <v>2.8149999999999999</v>
      </c>
      <c r="FV14" s="9">
        <v>0</v>
      </c>
      <c r="FW14" s="9">
        <v>0</v>
      </c>
      <c r="FX14" s="9">
        <v>0</v>
      </c>
      <c r="FY14" s="9">
        <v>16.088999999999999</v>
      </c>
      <c r="FZ14" s="9">
        <v>7.84</v>
      </c>
      <c r="GA14" s="9">
        <v>8.2490000000000006</v>
      </c>
      <c r="GB14" s="9">
        <v>15.169</v>
      </c>
      <c r="GC14" s="9">
        <v>7.5279999999999996</v>
      </c>
      <c r="GD14" s="9">
        <v>7.6420000000000003</v>
      </c>
      <c r="GE14" s="9">
        <v>0.92</v>
      </c>
      <c r="GF14" s="9">
        <v>0.313</v>
      </c>
      <c r="GG14" s="9">
        <v>0.60699999999999998</v>
      </c>
      <c r="GH14" s="9">
        <v>9.1189999999999998</v>
      </c>
      <c r="GI14" s="9">
        <v>5.0940000000000003</v>
      </c>
      <c r="GJ14" s="9">
        <v>4.0250000000000004</v>
      </c>
      <c r="GK14" s="9">
        <v>6.1429999999999998</v>
      </c>
      <c r="GL14" s="9">
        <v>4.335</v>
      </c>
      <c r="GM14" s="9">
        <v>1.8080000000000001</v>
      </c>
      <c r="GN14" s="9">
        <v>5.5039999999999996</v>
      </c>
      <c r="GO14" s="9">
        <v>4.0869999999999997</v>
      </c>
      <c r="GP14" s="9">
        <v>1.4159999999999999</v>
      </c>
      <c r="GQ14" s="9">
        <v>0</v>
      </c>
      <c r="GR14" s="9">
        <v>0</v>
      </c>
      <c r="GS14" s="9">
        <v>0</v>
      </c>
      <c r="GT14" s="9">
        <v>0.63900000000000001</v>
      </c>
      <c r="GU14" s="9">
        <v>0.248</v>
      </c>
      <c r="GV14" s="9">
        <v>0.39200000000000002</v>
      </c>
      <c r="GW14" s="9">
        <v>2.976</v>
      </c>
      <c r="GX14" s="9">
        <v>0.75900000000000001</v>
      </c>
      <c r="GY14" s="9">
        <v>2.2170000000000001</v>
      </c>
      <c r="GZ14" s="9">
        <v>1.599</v>
      </c>
      <c r="HA14" s="9">
        <v>0.52200000000000002</v>
      </c>
      <c r="HB14" s="9">
        <v>1.077</v>
      </c>
      <c r="HC14" s="9">
        <v>1.377</v>
      </c>
      <c r="HD14" s="9">
        <v>0.23699999999999999</v>
      </c>
      <c r="HE14" s="9">
        <v>1.1399999999999999</v>
      </c>
      <c r="HF14" s="9">
        <v>1.157</v>
      </c>
      <c r="HG14" s="9">
        <v>0.55700000000000005</v>
      </c>
      <c r="HH14" s="9">
        <v>0.6</v>
      </c>
      <c r="HI14" s="9">
        <v>0.55700000000000005</v>
      </c>
      <c r="HJ14" s="9">
        <v>0.55700000000000005</v>
      </c>
      <c r="HK14" s="9">
        <v>0</v>
      </c>
      <c r="HL14" s="9">
        <v>0.30499999999999999</v>
      </c>
      <c r="HM14" s="9">
        <v>0.30499999999999999</v>
      </c>
      <c r="HN14" s="9">
        <v>0</v>
      </c>
      <c r="HO14" s="9">
        <v>0.252</v>
      </c>
      <c r="HP14" s="9">
        <v>0.252</v>
      </c>
      <c r="HQ14" s="9">
        <v>0</v>
      </c>
      <c r="HR14" s="9">
        <v>0</v>
      </c>
      <c r="HS14" s="9">
        <v>0</v>
      </c>
      <c r="HT14" s="9">
        <v>0</v>
      </c>
      <c r="HU14" s="9">
        <v>0.6</v>
      </c>
      <c r="HV14" s="9">
        <v>0</v>
      </c>
      <c r="HW14" s="9">
        <v>0.6</v>
      </c>
      <c r="HX14" s="9">
        <v>0.6</v>
      </c>
      <c r="HY14" s="9">
        <v>0</v>
      </c>
      <c r="HZ14" s="9">
        <v>0.6</v>
      </c>
      <c r="IA14" s="9">
        <v>0</v>
      </c>
      <c r="IB14" s="9">
        <v>0</v>
      </c>
      <c r="IC14" s="9">
        <v>0</v>
      </c>
      <c r="ID14" s="9">
        <v>71.709999999999994</v>
      </c>
      <c r="IE14" s="9">
        <v>39.668999999999997</v>
      </c>
      <c r="IF14" s="9">
        <v>32.04</v>
      </c>
      <c r="IG14" s="9">
        <v>57.384999999999998</v>
      </c>
      <c r="IH14" s="9">
        <v>32.956000000000003</v>
      </c>
      <c r="II14" s="9">
        <v>24.428999999999998</v>
      </c>
      <c r="IJ14" s="9">
        <v>50.298999999999999</v>
      </c>
      <c r="IK14" s="9">
        <v>28.533000000000001</v>
      </c>
      <c r="IL14" s="9">
        <v>21.765999999999998</v>
      </c>
      <c r="IM14" s="9">
        <v>6.4470000000000001</v>
      </c>
      <c r="IN14" s="9">
        <v>4.1760000000000002</v>
      </c>
      <c r="IO14" s="9">
        <v>2.2709999999999999</v>
      </c>
      <c r="IP14" s="9">
        <v>0.63900000000000001</v>
      </c>
      <c r="IQ14" s="9">
        <v>0.248</v>
      </c>
    </row>
    <row r="15" spans="1:251">
      <c r="A15" s="10">
        <v>43497</v>
      </c>
      <c r="B15" s="9">
        <v>2.403</v>
      </c>
      <c r="C15" s="9">
        <v>3.0920000000000001</v>
      </c>
      <c r="D15" s="9">
        <v>4.5650000000000004</v>
      </c>
      <c r="E15" s="9">
        <v>2.403</v>
      </c>
      <c r="F15" s="9">
        <v>2.1619999999999999</v>
      </c>
      <c r="G15" s="9">
        <v>0.93100000000000005</v>
      </c>
      <c r="H15" s="9">
        <v>0</v>
      </c>
      <c r="I15" s="9">
        <v>0.93100000000000005</v>
      </c>
      <c r="J15" s="9">
        <v>0</v>
      </c>
      <c r="K15" s="9">
        <v>0</v>
      </c>
      <c r="L15" s="9">
        <v>0</v>
      </c>
      <c r="M15" s="9">
        <v>5.1959999999999997</v>
      </c>
      <c r="N15" s="9">
        <v>2.669</v>
      </c>
      <c r="O15" s="9">
        <v>2.5270000000000001</v>
      </c>
      <c r="P15" s="9">
        <v>4.3869999999999996</v>
      </c>
      <c r="Q15" s="9">
        <v>2.3980000000000001</v>
      </c>
      <c r="R15" s="9">
        <v>1.9890000000000001</v>
      </c>
      <c r="S15" s="9">
        <v>0.81</v>
      </c>
      <c r="T15" s="9">
        <v>0.27100000000000002</v>
      </c>
      <c r="U15" s="9">
        <v>0.53800000000000003</v>
      </c>
      <c r="V15" s="9">
        <v>13.387</v>
      </c>
      <c r="W15" s="9">
        <v>7.7439999999999998</v>
      </c>
      <c r="X15" s="9">
        <v>5.6429999999999998</v>
      </c>
      <c r="Y15" s="9">
        <v>9.11</v>
      </c>
      <c r="Z15" s="9">
        <v>6.1059999999999999</v>
      </c>
      <c r="AA15" s="9">
        <v>3.004</v>
      </c>
      <c r="AB15" s="9">
        <v>7.85</v>
      </c>
      <c r="AC15" s="9">
        <v>5.16</v>
      </c>
      <c r="AD15" s="9">
        <v>2.69</v>
      </c>
      <c r="AE15" s="9">
        <v>0.94599999999999995</v>
      </c>
      <c r="AF15" s="9">
        <v>0.94599999999999995</v>
      </c>
      <c r="AG15" s="9">
        <v>0</v>
      </c>
      <c r="AH15" s="9">
        <v>0.314</v>
      </c>
      <c r="AI15" s="9">
        <v>0</v>
      </c>
      <c r="AJ15" s="9">
        <v>0.314</v>
      </c>
      <c r="AK15" s="9">
        <v>4.2770000000000001</v>
      </c>
      <c r="AL15" s="9">
        <v>1.639</v>
      </c>
      <c r="AM15" s="9">
        <v>2.6389999999999998</v>
      </c>
      <c r="AN15" s="9">
        <v>3.508</v>
      </c>
      <c r="AO15" s="9">
        <v>1.3480000000000001</v>
      </c>
      <c r="AP15" s="9">
        <v>2.161</v>
      </c>
      <c r="AQ15" s="9">
        <v>0.76900000000000002</v>
      </c>
      <c r="AR15" s="9">
        <v>0.29099999999999998</v>
      </c>
      <c r="AS15" s="9">
        <v>0.47799999999999998</v>
      </c>
      <c r="AT15" s="9">
        <v>7.7830000000000004</v>
      </c>
      <c r="AU15" s="9">
        <v>4.1559999999999997</v>
      </c>
      <c r="AV15" s="9">
        <v>3.6269999999999998</v>
      </c>
      <c r="AW15" s="9">
        <v>5.5519999999999996</v>
      </c>
      <c r="AX15" s="9">
        <v>3.0030000000000001</v>
      </c>
      <c r="AY15" s="9">
        <v>2.5499999999999998</v>
      </c>
      <c r="AZ15" s="9">
        <v>5.258</v>
      </c>
      <c r="BA15" s="9">
        <v>2.7080000000000002</v>
      </c>
      <c r="BB15" s="9">
        <v>2.5499999999999998</v>
      </c>
      <c r="BC15" s="9">
        <v>0.29499999999999998</v>
      </c>
      <c r="BD15" s="9">
        <v>0.29499999999999998</v>
      </c>
      <c r="BE15" s="9">
        <v>0</v>
      </c>
      <c r="BF15" s="9">
        <v>0</v>
      </c>
      <c r="BG15" s="9">
        <v>0</v>
      </c>
      <c r="BH15" s="9">
        <v>0</v>
      </c>
      <c r="BI15" s="9">
        <v>2.23</v>
      </c>
      <c r="BJ15" s="9">
        <v>1.153</v>
      </c>
      <c r="BK15" s="9">
        <v>1.077</v>
      </c>
      <c r="BL15" s="9">
        <v>2.23</v>
      </c>
      <c r="BM15" s="9">
        <v>1.153</v>
      </c>
      <c r="BN15" s="9">
        <v>1.077</v>
      </c>
      <c r="BO15" s="9">
        <v>0</v>
      </c>
      <c r="BP15" s="9">
        <v>0</v>
      </c>
      <c r="BQ15" s="9">
        <v>0</v>
      </c>
      <c r="BR15" s="9">
        <v>4.3259999999999996</v>
      </c>
      <c r="BS15" s="9">
        <v>1.2150000000000001</v>
      </c>
      <c r="BT15" s="9">
        <v>3.1110000000000002</v>
      </c>
      <c r="BU15" s="9">
        <v>3.359</v>
      </c>
      <c r="BV15" s="9">
        <v>0.79900000000000004</v>
      </c>
      <c r="BW15" s="9">
        <v>2.56</v>
      </c>
      <c r="BX15" s="9">
        <v>3.359</v>
      </c>
      <c r="BY15" s="9">
        <v>0.79900000000000004</v>
      </c>
      <c r="BZ15" s="9">
        <v>2.56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0.96799999999999997</v>
      </c>
      <c r="CH15" s="9">
        <v>0.41699999999999998</v>
      </c>
      <c r="CI15" s="9">
        <v>0.55100000000000005</v>
      </c>
      <c r="CJ15" s="9">
        <v>0.65200000000000002</v>
      </c>
      <c r="CK15" s="9">
        <v>0.41699999999999998</v>
      </c>
      <c r="CL15" s="9">
        <v>0.23499999999999999</v>
      </c>
      <c r="CM15" s="9">
        <v>0.316</v>
      </c>
      <c r="CN15" s="9">
        <v>0</v>
      </c>
      <c r="CO15" s="9">
        <v>0.316</v>
      </c>
      <c r="CP15" s="9">
        <v>6.9429999999999996</v>
      </c>
      <c r="CQ15" s="9">
        <v>5.3120000000000003</v>
      </c>
      <c r="CR15" s="9">
        <v>1.631</v>
      </c>
      <c r="CS15" s="9">
        <v>5.915</v>
      </c>
      <c r="CT15" s="9">
        <v>4.8520000000000003</v>
      </c>
      <c r="CU15" s="9">
        <v>1.0629999999999999</v>
      </c>
      <c r="CV15" s="9">
        <v>4.91</v>
      </c>
      <c r="CW15" s="9">
        <v>3.847</v>
      </c>
      <c r="CX15" s="9">
        <v>1.0629999999999999</v>
      </c>
      <c r="CY15" s="9">
        <v>1.0049999999999999</v>
      </c>
      <c r="CZ15" s="9">
        <v>1.0049999999999999</v>
      </c>
      <c r="DA15" s="9">
        <v>0</v>
      </c>
      <c r="DB15" s="9">
        <v>0</v>
      </c>
      <c r="DC15" s="9">
        <v>0</v>
      </c>
      <c r="DD15" s="9">
        <v>0</v>
      </c>
      <c r="DE15" s="9">
        <v>1.028</v>
      </c>
      <c r="DF15" s="9">
        <v>0.46</v>
      </c>
      <c r="DG15" s="9">
        <v>0.56799999999999995</v>
      </c>
      <c r="DH15" s="9">
        <v>1.028</v>
      </c>
      <c r="DI15" s="9">
        <v>0.46</v>
      </c>
      <c r="DJ15" s="9">
        <v>0.56799999999999995</v>
      </c>
      <c r="DK15" s="9">
        <v>0</v>
      </c>
      <c r="DL15" s="9">
        <v>0</v>
      </c>
      <c r="DM15" s="9">
        <v>0</v>
      </c>
      <c r="DN15" s="9">
        <v>8.0120000000000005</v>
      </c>
      <c r="DO15" s="9">
        <v>5.032</v>
      </c>
      <c r="DP15" s="9">
        <v>2.98</v>
      </c>
      <c r="DQ15" s="9">
        <v>6.7210000000000001</v>
      </c>
      <c r="DR15" s="9">
        <v>4.5380000000000003</v>
      </c>
      <c r="DS15" s="9">
        <v>2.1829999999999998</v>
      </c>
      <c r="DT15" s="9">
        <v>6.1859999999999999</v>
      </c>
      <c r="DU15" s="9">
        <v>4.2220000000000004</v>
      </c>
      <c r="DV15" s="9">
        <v>1.964</v>
      </c>
      <c r="DW15" s="9">
        <v>0.53500000000000003</v>
      </c>
      <c r="DX15" s="9">
        <v>0.316</v>
      </c>
      <c r="DY15" s="9">
        <v>0.219</v>
      </c>
      <c r="DZ15" s="9">
        <v>0</v>
      </c>
      <c r="EA15" s="9">
        <v>0</v>
      </c>
      <c r="EB15" s="9">
        <v>0</v>
      </c>
      <c r="EC15" s="9">
        <v>1.2909999999999999</v>
      </c>
      <c r="ED15" s="9">
        <v>0.49399999999999999</v>
      </c>
      <c r="EE15" s="9">
        <v>0.79700000000000004</v>
      </c>
      <c r="EF15" s="9">
        <v>1.2909999999999999</v>
      </c>
      <c r="EG15" s="9">
        <v>0.49399999999999999</v>
      </c>
      <c r="EH15" s="9">
        <v>0.79700000000000004</v>
      </c>
      <c r="EI15" s="9">
        <v>0</v>
      </c>
      <c r="EJ15" s="9">
        <v>0</v>
      </c>
      <c r="EK15" s="9">
        <v>0</v>
      </c>
      <c r="EL15" s="9">
        <v>85.975999999999999</v>
      </c>
      <c r="EM15" s="9">
        <v>47.658000000000001</v>
      </c>
      <c r="EN15" s="9">
        <v>38.319000000000003</v>
      </c>
      <c r="EO15" s="9">
        <v>68.602000000000004</v>
      </c>
      <c r="EP15" s="9">
        <v>41.704999999999998</v>
      </c>
      <c r="EQ15" s="9">
        <v>26.898</v>
      </c>
      <c r="ER15" s="9">
        <v>53.29</v>
      </c>
      <c r="ES15" s="9">
        <v>32.061</v>
      </c>
      <c r="ET15" s="9">
        <v>21.228999999999999</v>
      </c>
      <c r="EU15" s="9">
        <v>12.877000000000001</v>
      </c>
      <c r="EV15" s="9">
        <v>7.65</v>
      </c>
      <c r="EW15" s="9">
        <v>5.2270000000000003</v>
      </c>
      <c r="EX15" s="9">
        <v>2.4350000000000001</v>
      </c>
      <c r="EY15" s="9">
        <v>1.994</v>
      </c>
      <c r="EZ15" s="9">
        <v>0.441</v>
      </c>
      <c r="FA15" s="9">
        <v>17.373999999999999</v>
      </c>
      <c r="FB15" s="9">
        <v>5.9530000000000003</v>
      </c>
      <c r="FC15" s="9">
        <v>11.420999999999999</v>
      </c>
      <c r="FD15" s="9">
        <v>15.468</v>
      </c>
      <c r="FE15" s="9">
        <v>5.9530000000000003</v>
      </c>
      <c r="FF15" s="9">
        <v>9.5150000000000006</v>
      </c>
      <c r="FG15" s="9">
        <v>1.9059999999999999</v>
      </c>
      <c r="FH15" s="9">
        <v>0</v>
      </c>
      <c r="FI15" s="9">
        <v>1.9059999999999999</v>
      </c>
      <c r="FJ15" s="9">
        <v>71.775000000000006</v>
      </c>
      <c r="FK15" s="9">
        <v>39.465000000000003</v>
      </c>
      <c r="FL15" s="9">
        <v>32.308999999999997</v>
      </c>
      <c r="FM15" s="9">
        <v>58.185000000000002</v>
      </c>
      <c r="FN15" s="9">
        <v>34.563000000000002</v>
      </c>
      <c r="FO15" s="9">
        <v>23.622</v>
      </c>
      <c r="FP15" s="9">
        <v>47.472000000000001</v>
      </c>
      <c r="FQ15" s="9">
        <v>28.611000000000001</v>
      </c>
      <c r="FR15" s="9">
        <v>18.861000000000001</v>
      </c>
      <c r="FS15" s="9">
        <v>10.379</v>
      </c>
      <c r="FT15" s="9">
        <v>5.6180000000000003</v>
      </c>
      <c r="FU15" s="9">
        <v>4.7610000000000001</v>
      </c>
      <c r="FV15" s="9">
        <v>0.33400000000000002</v>
      </c>
      <c r="FW15" s="9">
        <v>0.33400000000000002</v>
      </c>
      <c r="FX15" s="9">
        <v>0</v>
      </c>
      <c r="FY15" s="9">
        <v>13.59</v>
      </c>
      <c r="FZ15" s="9">
        <v>4.9020000000000001</v>
      </c>
      <c r="GA15" s="9">
        <v>8.6869999999999994</v>
      </c>
      <c r="GB15" s="9">
        <v>12.340999999999999</v>
      </c>
      <c r="GC15" s="9">
        <v>4.9020000000000001</v>
      </c>
      <c r="GD15" s="9">
        <v>7.4390000000000001</v>
      </c>
      <c r="GE15" s="9">
        <v>1.2490000000000001</v>
      </c>
      <c r="GF15" s="9">
        <v>0</v>
      </c>
      <c r="GG15" s="9">
        <v>1.2490000000000001</v>
      </c>
      <c r="GH15" s="9">
        <v>11.362</v>
      </c>
      <c r="GI15" s="9">
        <v>6.6109999999999998</v>
      </c>
      <c r="GJ15" s="9">
        <v>4.7510000000000003</v>
      </c>
      <c r="GK15" s="9">
        <v>8.0440000000000005</v>
      </c>
      <c r="GL15" s="9">
        <v>5.5609999999999999</v>
      </c>
      <c r="GM15" s="9">
        <v>2.4830000000000001</v>
      </c>
      <c r="GN15" s="9">
        <v>4.5730000000000004</v>
      </c>
      <c r="GO15" s="9">
        <v>2.996</v>
      </c>
      <c r="GP15" s="9">
        <v>1.5760000000000001</v>
      </c>
      <c r="GQ15" s="9">
        <v>1.37</v>
      </c>
      <c r="GR15" s="9">
        <v>0.90400000000000003</v>
      </c>
      <c r="GS15" s="9">
        <v>0.46600000000000003</v>
      </c>
      <c r="GT15" s="9">
        <v>2.101</v>
      </c>
      <c r="GU15" s="9">
        <v>1.66</v>
      </c>
      <c r="GV15" s="9">
        <v>0.441</v>
      </c>
      <c r="GW15" s="9">
        <v>3.3180000000000001</v>
      </c>
      <c r="GX15" s="9">
        <v>1.0509999999999999</v>
      </c>
      <c r="GY15" s="9">
        <v>2.2669999999999999</v>
      </c>
      <c r="GZ15" s="9">
        <v>2.661</v>
      </c>
      <c r="HA15" s="9">
        <v>1.0509999999999999</v>
      </c>
      <c r="HB15" s="9">
        <v>1.61</v>
      </c>
      <c r="HC15" s="9">
        <v>0.65700000000000003</v>
      </c>
      <c r="HD15" s="9">
        <v>0</v>
      </c>
      <c r="HE15" s="9">
        <v>0.65700000000000003</v>
      </c>
      <c r="HF15" s="9">
        <v>2.84</v>
      </c>
      <c r="HG15" s="9">
        <v>1.581</v>
      </c>
      <c r="HH15" s="9">
        <v>1.2589999999999999</v>
      </c>
      <c r="HI15" s="9">
        <v>2.3730000000000002</v>
      </c>
      <c r="HJ15" s="9">
        <v>1.581</v>
      </c>
      <c r="HK15" s="9">
        <v>0.79200000000000004</v>
      </c>
      <c r="HL15" s="9">
        <v>1.246</v>
      </c>
      <c r="HM15" s="9">
        <v>0.45300000000000001</v>
      </c>
      <c r="HN15" s="9">
        <v>0.79200000000000004</v>
      </c>
      <c r="HO15" s="9">
        <v>1.1279999999999999</v>
      </c>
      <c r="HP15" s="9">
        <v>1.1279999999999999</v>
      </c>
      <c r="HQ15" s="9">
        <v>0</v>
      </c>
      <c r="HR15" s="9">
        <v>0</v>
      </c>
      <c r="HS15" s="9">
        <v>0</v>
      </c>
      <c r="HT15" s="9">
        <v>0</v>
      </c>
      <c r="HU15" s="9">
        <v>0.46600000000000003</v>
      </c>
      <c r="HV15" s="9">
        <v>0</v>
      </c>
      <c r="HW15" s="9">
        <v>0.46600000000000003</v>
      </c>
      <c r="HX15" s="9">
        <v>0.46600000000000003</v>
      </c>
      <c r="HY15" s="9">
        <v>0</v>
      </c>
      <c r="HZ15" s="9">
        <v>0.46600000000000003</v>
      </c>
      <c r="IA15" s="9">
        <v>0</v>
      </c>
      <c r="IB15" s="9">
        <v>0</v>
      </c>
      <c r="IC15" s="9">
        <v>0</v>
      </c>
      <c r="ID15" s="9">
        <v>75.418999999999997</v>
      </c>
      <c r="IE15" s="9">
        <v>41.588000000000001</v>
      </c>
      <c r="IF15" s="9">
        <v>33.831000000000003</v>
      </c>
      <c r="IG15" s="9">
        <v>62.347000000000001</v>
      </c>
      <c r="IH15" s="9">
        <v>38.247</v>
      </c>
      <c r="II15" s="9">
        <v>24.1</v>
      </c>
      <c r="IJ15" s="9">
        <v>47.564999999999998</v>
      </c>
      <c r="IK15" s="9">
        <v>29.132999999999999</v>
      </c>
      <c r="IL15" s="9">
        <v>18.431999999999999</v>
      </c>
      <c r="IM15" s="9">
        <v>12.680999999999999</v>
      </c>
      <c r="IN15" s="9">
        <v>7.4539999999999997</v>
      </c>
      <c r="IO15" s="9">
        <v>5.2270000000000003</v>
      </c>
      <c r="IP15" s="9">
        <v>2.101</v>
      </c>
      <c r="IQ15" s="9">
        <v>1.66</v>
      </c>
    </row>
    <row r="16" spans="1:251">
      <c r="A16" s="10">
        <v>43862</v>
      </c>
      <c r="B16" s="9">
        <v>3.0049999999999999</v>
      </c>
      <c r="C16" s="9">
        <v>2.669</v>
      </c>
      <c r="D16" s="9">
        <v>4.5069999999999997</v>
      </c>
      <c r="E16" s="9">
        <v>2.7869999999999999</v>
      </c>
      <c r="F16" s="9">
        <v>1.7190000000000001</v>
      </c>
      <c r="G16" s="9">
        <v>0.91700000000000004</v>
      </c>
      <c r="H16" s="9">
        <v>0.218</v>
      </c>
      <c r="I16" s="9">
        <v>0.69899999999999995</v>
      </c>
      <c r="J16" s="9">
        <v>0.25</v>
      </c>
      <c r="K16" s="9">
        <v>0</v>
      </c>
      <c r="L16" s="9">
        <v>0.25</v>
      </c>
      <c r="M16" s="9">
        <v>6.54</v>
      </c>
      <c r="N16" s="9">
        <v>2.7549999999999999</v>
      </c>
      <c r="O16" s="9">
        <v>3.7839999999999998</v>
      </c>
      <c r="P16" s="9">
        <v>4.7640000000000002</v>
      </c>
      <c r="Q16" s="9">
        <v>2.1429999999999998</v>
      </c>
      <c r="R16" s="9">
        <v>2.6219999999999999</v>
      </c>
      <c r="S16" s="9">
        <v>1.7749999999999999</v>
      </c>
      <c r="T16" s="9">
        <v>0.61199999999999999</v>
      </c>
      <c r="U16" s="9">
        <v>1.163</v>
      </c>
      <c r="V16" s="9">
        <v>11.680999999999999</v>
      </c>
      <c r="W16" s="9">
        <v>7.1260000000000003</v>
      </c>
      <c r="X16" s="9">
        <v>4.5549999999999997</v>
      </c>
      <c r="Y16" s="9">
        <v>7.34</v>
      </c>
      <c r="Z16" s="9">
        <v>4.41</v>
      </c>
      <c r="AA16" s="9">
        <v>2.93</v>
      </c>
      <c r="AB16" s="9">
        <v>6.1239999999999997</v>
      </c>
      <c r="AC16" s="9">
        <v>3.54</v>
      </c>
      <c r="AD16" s="9">
        <v>2.5840000000000001</v>
      </c>
      <c r="AE16" s="9">
        <v>1.216</v>
      </c>
      <c r="AF16" s="9">
        <v>0.871</v>
      </c>
      <c r="AG16" s="9">
        <v>0.34499999999999997</v>
      </c>
      <c r="AH16" s="9">
        <v>0</v>
      </c>
      <c r="AI16" s="9">
        <v>0</v>
      </c>
      <c r="AJ16" s="9">
        <v>0</v>
      </c>
      <c r="AK16" s="9">
        <v>4.3410000000000002</v>
      </c>
      <c r="AL16" s="9">
        <v>2.7160000000000002</v>
      </c>
      <c r="AM16" s="9">
        <v>1.625</v>
      </c>
      <c r="AN16" s="9">
        <v>4.3410000000000002</v>
      </c>
      <c r="AO16" s="9">
        <v>2.7160000000000002</v>
      </c>
      <c r="AP16" s="9">
        <v>1.625</v>
      </c>
      <c r="AQ16" s="9">
        <v>0</v>
      </c>
      <c r="AR16" s="9">
        <v>0</v>
      </c>
      <c r="AS16" s="9">
        <v>0</v>
      </c>
      <c r="AT16" s="9">
        <v>5.7329999999999997</v>
      </c>
      <c r="AU16" s="9">
        <v>2.4369999999999998</v>
      </c>
      <c r="AV16" s="9">
        <v>3.2970000000000002</v>
      </c>
      <c r="AW16" s="9">
        <v>4.1870000000000003</v>
      </c>
      <c r="AX16" s="9">
        <v>2.4369999999999998</v>
      </c>
      <c r="AY16" s="9">
        <v>1.75</v>
      </c>
      <c r="AZ16" s="9">
        <v>3.9750000000000001</v>
      </c>
      <c r="BA16" s="9">
        <v>2.2250000000000001</v>
      </c>
      <c r="BB16" s="9">
        <v>1.75</v>
      </c>
      <c r="BC16" s="9">
        <v>0.21199999999999999</v>
      </c>
      <c r="BD16" s="9">
        <v>0.21199999999999999</v>
      </c>
      <c r="BE16" s="9">
        <v>0</v>
      </c>
      <c r="BF16" s="9">
        <v>0</v>
      </c>
      <c r="BG16" s="9">
        <v>0</v>
      </c>
      <c r="BH16" s="9">
        <v>0</v>
      </c>
      <c r="BI16" s="9">
        <v>1.5469999999999999</v>
      </c>
      <c r="BJ16" s="9">
        <v>0</v>
      </c>
      <c r="BK16" s="9">
        <v>1.5469999999999999</v>
      </c>
      <c r="BL16" s="9">
        <v>1.306</v>
      </c>
      <c r="BM16" s="9">
        <v>0</v>
      </c>
      <c r="BN16" s="9">
        <v>1.306</v>
      </c>
      <c r="BO16" s="9">
        <v>0.24099999999999999</v>
      </c>
      <c r="BP16" s="9">
        <v>0</v>
      </c>
      <c r="BQ16" s="9">
        <v>0.24099999999999999</v>
      </c>
      <c r="BR16" s="9">
        <v>6.2610000000000001</v>
      </c>
      <c r="BS16" s="9">
        <v>4.4729999999999999</v>
      </c>
      <c r="BT16" s="9">
        <v>1.788</v>
      </c>
      <c r="BU16" s="9">
        <v>5.3090000000000002</v>
      </c>
      <c r="BV16" s="9">
        <v>3.9740000000000002</v>
      </c>
      <c r="BW16" s="9">
        <v>1.335</v>
      </c>
      <c r="BX16" s="9">
        <v>5.0730000000000004</v>
      </c>
      <c r="BY16" s="9">
        <v>3.7389999999999999</v>
      </c>
      <c r="BZ16" s="9">
        <v>1.335</v>
      </c>
      <c r="CA16" s="9">
        <v>0.23499999999999999</v>
      </c>
      <c r="CB16" s="9">
        <v>0.23499999999999999</v>
      </c>
      <c r="CC16" s="9">
        <v>0</v>
      </c>
      <c r="CD16" s="9">
        <v>0</v>
      </c>
      <c r="CE16" s="9">
        <v>0</v>
      </c>
      <c r="CF16" s="9">
        <v>0</v>
      </c>
      <c r="CG16" s="9">
        <v>0.95299999999999996</v>
      </c>
      <c r="CH16" s="9">
        <v>0.499</v>
      </c>
      <c r="CI16" s="9">
        <v>0.45300000000000001</v>
      </c>
      <c r="CJ16" s="9">
        <v>0.95299999999999996</v>
      </c>
      <c r="CK16" s="9">
        <v>0.499</v>
      </c>
      <c r="CL16" s="9">
        <v>0.45300000000000001</v>
      </c>
      <c r="CM16" s="9">
        <v>0</v>
      </c>
      <c r="CN16" s="9">
        <v>0</v>
      </c>
      <c r="CO16" s="9">
        <v>0</v>
      </c>
      <c r="CP16" s="9">
        <v>3.855</v>
      </c>
      <c r="CQ16" s="9">
        <v>1.9179999999999999</v>
      </c>
      <c r="CR16" s="9">
        <v>1.9370000000000001</v>
      </c>
      <c r="CS16" s="9">
        <v>3.2589999999999999</v>
      </c>
      <c r="CT16" s="9">
        <v>1.9179999999999999</v>
      </c>
      <c r="CU16" s="9">
        <v>1.3420000000000001</v>
      </c>
      <c r="CV16" s="9">
        <v>3.0569999999999999</v>
      </c>
      <c r="CW16" s="9">
        <v>1.9179999999999999</v>
      </c>
      <c r="CX16" s="9">
        <v>1.139</v>
      </c>
      <c r="CY16" s="9">
        <v>0.20300000000000001</v>
      </c>
      <c r="CZ16" s="9">
        <v>0</v>
      </c>
      <c r="DA16" s="9">
        <v>0.20300000000000001</v>
      </c>
      <c r="DB16" s="9">
        <v>0</v>
      </c>
      <c r="DC16" s="9">
        <v>0</v>
      </c>
      <c r="DD16" s="9">
        <v>0</v>
      </c>
      <c r="DE16" s="9">
        <v>0.59499999999999997</v>
      </c>
      <c r="DF16" s="9">
        <v>0</v>
      </c>
      <c r="DG16" s="9">
        <v>0.59499999999999997</v>
      </c>
      <c r="DH16" s="9">
        <v>0.59499999999999997</v>
      </c>
      <c r="DI16" s="9">
        <v>0</v>
      </c>
      <c r="DJ16" s="9">
        <v>0.59499999999999997</v>
      </c>
      <c r="DK16" s="9">
        <v>0</v>
      </c>
      <c r="DL16" s="9">
        <v>0</v>
      </c>
      <c r="DM16" s="9">
        <v>0</v>
      </c>
      <c r="DN16" s="9">
        <v>12.105</v>
      </c>
      <c r="DO16" s="9">
        <v>6.4020000000000001</v>
      </c>
      <c r="DP16" s="9">
        <v>5.702</v>
      </c>
      <c r="DQ16" s="9">
        <v>8.923</v>
      </c>
      <c r="DR16" s="9">
        <v>4.7850000000000001</v>
      </c>
      <c r="DS16" s="9">
        <v>4.1379999999999999</v>
      </c>
      <c r="DT16" s="9">
        <v>8.2430000000000003</v>
      </c>
      <c r="DU16" s="9">
        <v>4.1040000000000001</v>
      </c>
      <c r="DV16" s="9">
        <v>4.1379999999999999</v>
      </c>
      <c r="DW16" s="9">
        <v>0.68</v>
      </c>
      <c r="DX16" s="9">
        <v>0.68</v>
      </c>
      <c r="DY16" s="9">
        <v>0</v>
      </c>
      <c r="DZ16" s="9">
        <v>0</v>
      </c>
      <c r="EA16" s="9">
        <v>0</v>
      </c>
      <c r="EB16" s="9">
        <v>0</v>
      </c>
      <c r="EC16" s="9">
        <v>3.1819999999999999</v>
      </c>
      <c r="ED16" s="9">
        <v>1.6180000000000001</v>
      </c>
      <c r="EE16" s="9">
        <v>1.5640000000000001</v>
      </c>
      <c r="EF16" s="9">
        <v>3.1819999999999999</v>
      </c>
      <c r="EG16" s="9">
        <v>1.6180000000000001</v>
      </c>
      <c r="EH16" s="9">
        <v>1.5640000000000001</v>
      </c>
      <c r="EI16" s="9">
        <v>0</v>
      </c>
      <c r="EJ16" s="9">
        <v>0</v>
      </c>
      <c r="EK16" s="9">
        <v>0</v>
      </c>
      <c r="EL16" s="9">
        <v>76.95</v>
      </c>
      <c r="EM16" s="9">
        <v>41.680999999999997</v>
      </c>
      <c r="EN16" s="9">
        <v>35.268999999999998</v>
      </c>
      <c r="EO16" s="9">
        <v>54.598999999999997</v>
      </c>
      <c r="EP16" s="9">
        <v>33.906999999999996</v>
      </c>
      <c r="EQ16" s="9">
        <v>20.692</v>
      </c>
      <c r="ER16" s="9">
        <v>44.643999999999998</v>
      </c>
      <c r="ES16" s="9">
        <v>25.420999999999999</v>
      </c>
      <c r="ET16" s="9">
        <v>19.222999999999999</v>
      </c>
      <c r="EU16" s="9">
        <v>8.9629999999999992</v>
      </c>
      <c r="EV16" s="9">
        <v>7.4939999999999998</v>
      </c>
      <c r="EW16" s="9">
        <v>1.4690000000000001</v>
      </c>
      <c r="EX16" s="9">
        <v>0.99199999999999999</v>
      </c>
      <c r="EY16" s="9">
        <v>0.99199999999999999</v>
      </c>
      <c r="EZ16" s="9">
        <v>0</v>
      </c>
      <c r="FA16" s="9">
        <v>22.350999999999999</v>
      </c>
      <c r="FB16" s="9">
        <v>7.774</v>
      </c>
      <c r="FC16" s="9">
        <v>14.577</v>
      </c>
      <c r="FD16" s="9">
        <v>18.843</v>
      </c>
      <c r="FE16" s="9">
        <v>6.9539999999999997</v>
      </c>
      <c r="FF16" s="9">
        <v>11.888</v>
      </c>
      <c r="FG16" s="9">
        <v>3.508</v>
      </c>
      <c r="FH16" s="9">
        <v>0.82</v>
      </c>
      <c r="FI16" s="9">
        <v>2.6880000000000002</v>
      </c>
      <c r="FJ16" s="9">
        <v>67.239999999999995</v>
      </c>
      <c r="FK16" s="9">
        <v>36.201000000000001</v>
      </c>
      <c r="FL16" s="9">
        <v>31.039000000000001</v>
      </c>
      <c r="FM16" s="9">
        <v>47.542999999999999</v>
      </c>
      <c r="FN16" s="9">
        <v>28.427</v>
      </c>
      <c r="FO16" s="9">
        <v>19.116</v>
      </c>
      <c r="FP16" s="9">
        <v>40.119999999999997</v>
      </c>
      <c r="FQ16" s="9">
        <v>22.474</v>
      </c>
      <c r="FR16" s="9">
        <v>17.646999999999998</v>
      </c>
      <c r="FS16" s="9">
        <v>7.1189999999999998</v>
      </c>
      <c r="FT16" s="9">
        <v>5.65</v>
      </c>
      <c r="FU16" s="9">
        <v>1.4690000000000001</v>
      </c>
      <c r="FV16" s="9">
        <v>0.30299999999999999</v>
      </c>
      <c r="FW16" s="9">
        <v>0.30299999999999999</v>
      </c>
      <c r="FX16" s="9">
        <v>0</v>
      </c>
      <c r="FY16" s="9">
        <v>19.696999999999999</v>
      </c>
      <c r="FZ16" s="9">
        <v>7.774</v>
      </c>
      <c r="GA16" s="9">
        <v>11.923</v>
      </c>
      <c r="GB16" s="9">
        <v>17.795999999999999</v>
      </c>
      <c r="GC16" s="9">
        <v>6.9539999999999997</v>
      </c>
      <c r="GD16" s="9">
        <v>10.842000000000001</v>
      </c>
      <c r="GE16" s="9">
        <v>1.901</v>
      </c>
      <c r="GF16" s="9">
        <v>0.82</v>
      </c>
      <c r="GG16" s="9">
        <v>1.081</v>
      </c>
      <c r="GH16" s="9">
        <v>8.0690000000000008</v>
      </c>
      <c r="GI16" s="9">
        <v>4.1879999999999997</v>
      </c>
      <c r="GJ16" s="9">
        <v>3.8809999999999998</v>
      </c>
      <c r="GK16" s="9">
        <v>5.4160000000000004</v>
      </c>
      <c r="GL16" s="9">
        <v>4.1879999999999997</v>
      </c>
      <c r="GM16" s="9">
        <v>1.2270000000000001</v>
      </c>
      <c r="GN16" s="9">
        <v>3.262</v>
      </c>
      <c r="GO16" s="9">
        <v>2.0350000000000001</v>
      </c>
      <c r="GP16" s="9">
        <v>1.2270000000000001</v>
      </c>
      <c r="GQ16" s="9">
        <v>1.464</v>
      </c>
      <c r="GR16" s="9">
        <v>1.464</v>
      </c>
      <c r="GS16" s="9">
        <v>0</v>
      </c>
      <c r="GT16" s="9">
        <v>0.68899999999999995</v>
      </c>
      <c r="GU16" s="9">
        <v>0.68899999999999995</v>
      </c>
      <c r="GV16" s="9">
        <v>0</v>
      </c>
      <c r="GW16" s="9">
        <v>2.653</v>
      </c>
      <c r="GX16" s="9">
        <v>0</v>
      </c>
      <c r="GY16" s="9">
        <v>2.653</v>
      </c>
      <c r="GZ16" s="9">
        <v>1.046</v>
      </c>
      <c r="HA16" s="9">
        <v>0</v>
      </c>
      <c r="HB16" s="9">
        <v>1.046</v>
      </c>
      <c r="HC16" s="9">
        <v>1.607</v>
      </c>
      <c r="HD16" s="9">
        <v>0</v>
      </c>
      <c r="HE16" s="9">
        <v>1.607</v>
      </c>
      <c r="HF16" s="9">
        <v>1.641</v>
      </c>
      <c r="HG16" s="9">
        <v>1.292</v>
      </c>
      <c r="HH16" s="9">
        <v>0.34899999999999998</v>
      </c>
      <c r="HI16" s="9">
        <v>1.641</v>
      </c>
      <c r="HJ16" s="9">
        <v>1.292</v>
      </c>
      <c r="HK16" s="9">
        <v>0.34899999999999998</v>
      </c>
      <c r="HL16" s="9">
        <v>1.2609999999999999</v>
      </c>
      <c r="HM16" s="9">
        <v>0.91200000000000003</v>
      </c>
      <c r="HN16" s="9">
        <v>0.34899999999999998</v>
      </c>
      <c r="HO16" s="9">
        <v>0.379</v>
      </c>
      <c r="HP16" s="9">
        <v>0.379</v>
      </c>
      <c r="HQ16" s="9">
        <v>0</v>
      </c>
      <c r="HR16" s="9">
        <v>0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59.8</v>
      </c>
      <c r="IE16" s="9">
        <v>33.042000000000002</v>
      </c>
      <c r="IF16" s="9">
        <v>26.757000000000001</v>
      </c>
      <c r="IG16" s="9">
        <v>46.732999999999997</v>
      </c>
      <c r="IH16" s="9">
        <v>28.870999999999999</v>
      </c>
      <c r="II16" s="9">
        <v>17.861999999999998</v>
      </c>
      <c r="IJ16" s="9">
        <v>38.597999999999999</v>
      </c>
      <c r="IK16" s="9">
        <v>21.902000000000001</v>
      </c>
      <c r="IL16" s="9">
        <v>16.696000000000002</v>
      </c>
      <c r="IM16" s="9">
        <v>7.1420000000000003</v>
      </c>
      <c r="IN16" s="9">
        <v>5.9770000000000003</v>
      </c>
      <c r="IO16" s="9">
        <v>1.1659999999999999</v>
      </c>
      <c r="IP16" s="9">
        <v>0.99199999999999999</v>
      </c>
      <c r="IQ16" s="9">
        <v>0.99199999999999999</v>
      </c>
    </row>
    <row r="17" spans="1:251">
      <c r="A17" s="10">
        <v>44228</v>
      </c>
      <c r="B17" s="9">
        <v>1.6459999999999999</v>
      </c>
      <c r="C17" s="9">
        <v>2.99</v>
      </c>
      <c r="D17" s="9">
        <v>3.02</v>
      </c>
      <c r="E17" s="9">
        <v>0.43099999999999999</v>
      </c>
      <c r="F17" s="9">
        <v>2.589</v>
      </c>
      <c r="G17" s="9">
        <v>1.3560000000000001</v>
      </c>
      <c r="H17" s="9">
        <v>0.95499999999999996</v>
      </c>
      <c r="I17" s="9">
        <v>0.40100000000000002</v>
      </c>
      <c r="J17" s="9">
        <v>0.26</v>
      </c>
      <c r="K17" s="9">
        <v>0.26</v>
      </c>
      <c r="L17" s="9">
        <v>0</v>
      </c>
      <c r="M17" s="9">
        <v>2.0619999999999998</v>
      </c>
      <c r="N17" s="9">
        <v>1.7110000000000001</v>
      </c>
      <c r="O17" s="9">
        <v>0.35099999999999998</v>
      </c>
      <c r="P17" s="9">
        <v>1.41</v>
      </c>
      <c r="Q17" s="9">
        <v>1.0589999999999999</v>
      </c>
      <c r="R17" s="9">
        <v>0.35099999999999998</v>
      </c>
      <c r="S17" s="9">
        <v>0.65200000000000002</v>
      </c>
      <c r="T17" s="9">
        <v>0.65200000000000002</v>
      </c>
      <c r="U17" s="9">
        <v>0</v>
      </c>
      <c r="V17" s="9">
        <v>14.506</v>
      </c>
      <c r="W17" s="9">
        <v>7.1689999999999996</v>
      </c>
      <c r="X17" s="9">
        <v>7.3369999999999997</v>
      </c>
      <c r="Y17" s="9">
        <v>8.9039999999999999</v>
      </c>
      <c r="Z17" s="9">
        <v>4.8639999999999999</v>
      </c>
      <c r="AA17" s="9">
        <v>4.0410000000000004</v>
      </c>
      <c r="AB17" s="9">
        <v>7.5359999999999996</v>
      </c>
      <c r="AC17" s="9">
        <v>3.7010000000000001</v>
      </c>
      <c r="AD17" s="9">
        <v>3.835</v>
      </c>
      <c r="AE17" s="9">
        <v>1.103</v>
      </c>
      <c r="AF17" s="9">
        <v>0.89800000000000002</v>
      </c>
      <c r="AG17" s="9">
        <v>0.20599999999999999</v>
      </c>
      <c r="AH17" s="9">
        <v>0.26500000000000001</v>
      </c>
      <c r="AI17" s="9">
        <v>0.26500000000000001</v>
      </c>
      <c r="AJ17" s="9">
        <v>0</v>
      </c>
      <c r="AK17" s="9">
        <v>5.6020000000000003</v>
      </c>
      <c r="AL17" s="9">
        <v>2.306</v>
      </c>
      <c r="AM17" s="9">
        <v>3.2959999999999998</v>
      </c>
      <c r="AN17" s="9">
        <v>4.694</v>
      </c>
      <c r="AO17" s="9">
        <v>1.7749999999999999</v>
      </c>
      <c r="AP17" s="9">
        <v>2.919</v>
      </c>
      <c r="AQ17" s="9">
        <v>0.90800000000000003</v>
      </c>
      <c r="AR17" s="9">
        <v>0.53100000000000003</v>
      </c>
      <c r="AS17" s="9">
        <v>0.377</v>
      </c>
      <c r="AT17" s="9">
        <v>7.9710000000000001</v>
      </c>
      <c r="AU17" s="9">
        <v>3.4390000000000001</v>
      </c>
      <c r="AV17" s="9">
        <v>4.532</v>
      </c>
      <c r="AW17" s="9">
        <v>5.3650000000000002</v>
      </c>
      <c r="AX17" s="9">
        <v>2.7490000000000001</v>
      </c>
      <c r="AY17" s="9">
        <v>2.6160000000000001</v>
      </c>
      <c r="AZ17" s="9">
        <v>4.3979999999999997</v>
      </c>
      <c r="BA17" s="9">
        <v>2.1440000000000001</v>
      </c>
      <c r="BB17" s="9">
        <v>2.254</v>
      </c>
      <c r="BC17" s="9">
        <v>0.63700000000000001</v>
      </c>
      <c r="BD17" s="9">
        <v>0.27500000000000002</v>
      </c>
      <c r="BE17" s="9">
        <v>0.36199999999999999</v>
      </c>
      <c r="BF17" s="9">
        <v>0.33</v>
      </c>
      <c r="BG17" s="9">
        <v>0.33</v>
      </c>
      <c r="BH17" s="9">
        <v>0</v>
      </c>
      <c r="BI17" s="9">
        <v>2.6059999999999999</v>
      </c>
      <c r="BJ17" s="9">
        <v>0.69099999999999995</v>
      </c>
      <c r="BK17" s="9">
        <v>1.9159999999999999</v>
      </c>
      <c r="BL17" s="9">
        <v>2.6059999999999999</v>
      </c>
      <c r="BM17" s="9">
        <v>0.69099999999999995</v>
      </c>
      <c r="BN17" s="9">
        <v>1.9159999999999999</v>
      </c>
      <c r="BO17" s="9">
        <v>0</v>
      </c>
      <c r="BP17" s="9">
        <v>0</v>
      </c>
      <c r="BQ17" s="9">
        <v>0</v>
      </c>
      <c r="BR17" s="9">
        <v>12.523</v>
      </c>
      <c r="BS17" s="9">
        <v>7.01</v>
      </c>
      <c r="BT17" s="9">
        <v>5.5129999999999999</v>
      </c>
      <c r="BU17" s="9">
        <v>9.5090000000000003</v>
      </c>
      <c r="BV17" s="9">
        <v>6.15</v>
      </c>
      <c r="BW17" s="9">
        <v>3.359</v>
      </c>
      <c r="BX17" s="9">
        <v>8.4779999999999998</v>
      </c>
      <c r="BY17" s="9">
        <v>5.1189999999999998</v>
      </c>
      <c r="BZ17" s="9">
        <v>3.359</v>
      </c>
      <c r="CA17" s="9">
        <v>1.032</v>
      </c>
      <c r="CB17" s="9">
        <v>1.032</v>
      </c>
      <c r="CC17" s="9">
        <v>0</v>
      </c>
      <c r="CD17" s="9">
        <v>0</v>
      </c>
      <c r="CE17" s="9">
        <v>0</v>
      </c>
      <c r="CF17" s="9">
        <v>0</v>
      </c>
      <c r="CG17" s="9">
        <v>3.0139999999999998</v>
      </c>
      <c r="CH17" s="9">
        <v>0.85899999999999999</v>
      </c>
      <c r="CI17" s="9">
        <v>2.1539999999999999</v>
      </c>
      <c r="CJ17" s="9">
        <v>3.0139999999999998</v>
      </c>
      <c r="CK17" s="9">
        <v>0.85899999999999999</v>
      </c>
      <c r="CL17" s="9">
        <v>2.1539999999999999</v>
      </c>
      <c r="CM17" s="9">
        <v>0</v>
      </c>
      <c r="CN17" s="9">
        <v>0</v>
      </c>
      <c r="CO17" s="9">
        <v>0</v>
      </c>
      <c r="CP17" s="9">
        <v>7.2240000000000002</v>
      </c>
      <c r="CQ17" s="9">
        <v>4.0030000000000001</v>
      </c>
      <c r="CR17" s="9">
        <v>3.2210000000000001</v>
      </c>
      <c r="CS17" s="9">
        <v>5.4210000000000003</v>
      </c>
      <c r="CT17" s="9">
        <v>2.99</v>
      </c>
      <c r="CU17" s="9">
        <v>2.4300000000000002</v>
      </c>
      <c r="CV17" s="9">
        <v>4.3979999999999997</v>
      </c>
      <c r="CW17" s="9">
        <v>2.4609999999999999</v>
      </c>
      <c r="CX17" s="9">
        <v>1.9370000000000001</v>
      </c>
      <c r="CY17" s="9">
        <v>1.0229999999999999</v>
      </c>
      <c r="CZ17" s="9">
        <v>0.52900000000000003</v>
      </c>
      <c r="DA17" s="9">
        <v>0.49299999999999999</v>
      </c>
      <c r="DB17" s="9">
        <v>0</v>
      </c>
      <c r="DC17" s="9">
        <v>0</v>
      </c>
      <c r="DD17" s="9">
        <v>0</v>
      </c>
      <c r="DE17" s="9">
        <v>1.804</v>
      </c>
      <c r="DF17" s="9">
        <v>1.0129999999999999</v>
      </c>
      <c r="DG17" s="9">
        <v>0.79100000000000004</v>
      </c>
      <c r="DH17" s="9">
        <v>1.804</v>
      </c>
      <c r="DI17" s="9">
        <v>1.0129999999999999</v>
      </c>
      <c r="DJ17" s="9">
        <v>0.79100000000000004</v>
      </c>
      <c r="DK17" s="9">
        <v>0</v>
      </c>
      <c r="DL17" s="9">
        <v>0</v>
      </c>
      <c r="DM17" s="9">
        <v>0</v>
      </c>
      <c r="DN17" s="9">
        <v>12.249000000000001</v>
      </c>
      <c r="DO17" s="9">
        <v>7.74</v>
      </c>
      <c r="DP17" s="9">
        <v>4.5090000000000003</v>
      </c>
      <c r="DQ17" s="9">
        <v>10.196999999999999</v>
      </c>
      <c r="DR17" s="9">
        <v>6.8419999999999996</v>
      </c>
      <c r="DS17" s="9">
        <v>3.355</v>
      </c>
      <c r="DT17" s="9">
        <v>8.8330000000000002</v>
      </c>
      <c r="DU17" s="9">
        <v>5.4779999999999998</v>
      </c>
      <c r="DV17" s="9">
        <v>3.355</v>
      </c>
      <c r="DW17" s="9">
        <v>1.3640000000000001</v>
      </c>
      <c r="DX17" s="9">
        <v>1.3640000000000001</v>
      </c>
      <c r="DY17" s="9">
        <v>0</v>
      </c>
      <c r="DZ17" s="9">
        <v>0</v>
      </c>
      <c r="EA17" s="9">
        <v>0</v>
      </c>
      <c r="EB17" s="9">
        <v>0</v>
      </c>
      <c r="EC17" s="9">
        <v>2.0510000000000002</v>
      </c>
      <c r="ED17" s="9">
        <v>0.89800000000000002</v>
      </c>
      <c r="EE17" s="9">
        <v>1.1539999999999999</v>
      </c>
      <c r="EF17" s="9">
        <v>2.0510000000000002</v>
      </c>
      <c r="EG17" s="9">
        <v>0.89800000000000002</v>
      </c>
      <c r="EH17" s="9">
        <v>1.1539999999999999</v>
      </c>
      <c r="EI17" s="9">
        <v>0</v>
      </c>
      <c r="EJ17" s="9">
        <v>0</v>
      </c>
      <c r="EK17" s="9">
        <v>0</v>
      </c>
      <c r="EL17" s="9">
        <v>89.087000000000003</v>
      </c>
      <c r="EM17" s="9">
        <v>51.951999999999998</v>
      </c>
      <c r="EN17" s="9">
        <v>37.134999999999998</v>
      </c>
      <c r="EO17" s="9">
        <v>64.481999999999999</v>
      </c>
      <c r="EP17" s="9">
        <v>40.923999999999999</v>
      </c>
      <c r="EQ17" s="9">
        <v>23.558</v>
      </c>
      <c r="ER17" s="9">
        <v>50.494</v>
      </c>
      <c r="ES17" s="9">
        <v>29.334</v>
      </c>
      <c r="ET17" s="9">
        <v>21.16</v>
      </c>
      <c r="EU17" s="9">
        <v>10.442</v>
      </c>
      <c r="EV17" s="9">
        <v>8.6950000000000003</v>
      </c>
      <c r="EW17" s="9">
        <v>1.7470000000000001</v>
      </c>
      <c r="EX17" s="9">
        <v>3.5470000000000002</v>
      </c>
      <c r="EY17" s="9">
        <v>2.895</v>
      </c>
      <c r="EZ17" s="9">
        <v>0.65100000000000002</v>
      </c>
      <c r="FA17" s="9">
        <v>24.606000000000002</v>
      </c>
      <c r="FB17" s="9">
        <v>11.029</v>
      </c>
      <c r="FC17" s="9">
        <v>13.577</v>
      </c>
      <c r="FD17" s="9">
        <v>18.704000000000001</v>
      </c>
      <c r="FE17" s="9">
        <v>9.4260000000000002</v>
      </c>
      <c r="FF17" s="9">
        <v>9.2780000000000005</v>
      </c>
      <c r="FG17" s="9">
        <v>5.9020000000000001</v>
      </c>
      <c r="FH17" s="9">
        <v>1.6020000000000001</v>
      </c>
      <c r="FI17" s="9">
        <v>4.3</v>
      </c>
      <c r="FJ17" s="9">
        <v>73.400000000000006</v>
      </c>
      <c r="FK17" s="9">
        <v>45.033999999999999</v>
      </c>
      <c r="FL17" s="9">
        <v>28.364999999999998</v>
      </c>
      <c r="FM17" s="9">
        <v>53.728999999999999</v>
      </c>
      <c r="FN17" s="9">
        <v>35.000999999999998</v>
      </c>
      <c r="FO17" s="9">
        <v>18.728000000000002</v>
      </c>
      <c r="FP17" s="9">
        <v>43.625</v>
      </c>
      <c r="FQ17" s="9">
        <v>26.582000000000001</v>
      </c>
      <c r="FR17" s="9">
        <v>17.042999999999999</v>
      </c>
      <c r="FS17" s="9">
        <v>8.1050000000000004</v>
      </c>
      <c r="FT17" s="9">
        <v>6.7649999999999997</v>
      </c>
      <c r="FU17" s="9">
        <v>1.34</v>
      </c>
      <c r="FV17" s="9">
        <v>1.9990000000000001</v>
      </c>
      <c r="FW17" s="9">
        <v>1.6539999999999999</v>
      </c>
      <c r="FX17" s="9">
        <v>0.34499999999999997</v>
      </c>
      <c r="FY17" s="9">
        <v>19.670999999999999</v>
      </c>
      <c r="FZ17" s="9">
        <v>10.032999999999999</v>
      </c>
      <c r="GA17" s="9">
        <v>9.6370000000000005</v>
      </c>
      <c r="GB17" s="9">
        <v>17.963000000000001</v>
      </c>
      <c r="GC17" s="9">
        <v>9.0289999999999999</v>
      </c>
      <c r="GD17" s="9">
        <v>8.9339999999999993</v>
      </c>
      <c r="GE17" s="9">
        <v>1.708</v>
      </c>
      <c r="GF17" s="9">
        <v>1.0049999999999999</v>
      </c>
      <c r="GG17" s="9">
        <v>0.70299999999999996</v>
      </c>
      <c r="GH17" s="9">
        <v>11.951000000000001</v>
      </c>
      <c r="GI17" s="9">
        <v>5.1740000000000004</v>
      </c>
      <c r="GJ17" s="9">
        <v>6.7770000000000001</v>
      </c>
      <c r="GK17" s="9">
        <v>7.8140000000000001</v>
      </c>
      <c r="GL17" s="9">
        <v>4.1790000000000003</v>
      </c>
      <c r="GM17" s="9">
        <v>3.6349999999999998</v>
      </c>
      <c r="GN17" s="9">
        <v>4.8280000000000003</v>
      </c>
      <c r="GO17" s="9">
        <v>1.9059999999999999</v>
      </c>
      <c r="GP17" s="9">
        <v>2.9220000000000002</v>
      </c>
      <c r="GQ17" s="9">
        <v>1.4390000000000001</v>
      </c>
      <c r="GR17" s="9">
        <v>1.0309999999999999</v>
      </c>
      <c r="GS17" s="9">
        <v>0.40699999999999997</v>
      </c>
      <c r="GT17" s="9">
        <v>1.548</v>
      </c>
      <c r="GU17" s="9">
        <v>1.242</v>
      </c>
      <c r="GV17" s="9">
        <v>0.30599999999999999</v>
      </c>
      <c r="GW17" s="9">
        <v>4.1369999999999996</v>
      </c>
      <c r="GX17" s="9">
        <v>0.995</v>
      </c>
      <c r="GY17" s="9">
        <v>3.1419999999999999</v>
      </c>
      <c r="GZ17" s="9">
        <v>0.74099999999999999</v>
      </c>
      <c r="HA17" s="9">
        <v>0.39800000000000002</v>
      </c>
      <c r="HB17" s="9">
        <v>0.34300000000000003</v>
      </c>
      <c r="HC17" s="9">
        <v>3.3959999999999999</v>
      </c>
      <c r="HD17" s="9">
        <v>0.59699999999999998</v>
      </c>
      <c r="HE17" s="9">
        <v>2.7989999999999999</v>
      </c>
      <c r="HF17" s="9">
        <v>3.7370000000000001</v>
      </c>
      <c r="HG17" s="9">
        <v>1.744</v>
      </c>
      <c r="HH17" s="9">
        <v>1.9930000000000001</v>
      </c>
      <c r="HI17" s="9">
        <v>2.9390000000000001</v>
      </c>
      <c r="HJ17" s="9">
        <v>1.744</v>
      </c>
      <c r="HK17" s="9">
        <v>1.1950000000000001</v>
      </c>
      <c r="HL17" s="9">
        <v>2.0409999999999999</v>
      </c>
      <c r="HM17" s="9">
        <v>0.84599999999999997</v>
      </c>
      <c r="HN17" s="9">
        <v>1.1950000000000001</v>
      </c>
      <c r="HO17" s="9">
        <v>0.89800000000000002</v>
      </c>
      <c r="HP17" s="9">
        <v>0.89800000000000002</v>
      </c>
      <c r="HQ17" s="9">
        <v>0</v>
      </c>
      <c r="HR17" s="9">
        <v>0</v>
      </c>
      <c r="HS17" s="9">
        <v>0</v>
      </c>
      <c r="HT17" s="9">
        <v>0</v>
      </c>
      <c r="HU17" s="9">
        <v>0.79800000000000004</v>
      </c>
      <c r="HV17" s="9">
        <v>0</v>
      </c>
      <c r="HW17" s="9">
        <v>0.79800000000000004</v>
      </c>
      <c r="HX17" s="9">
        <v>0</v>
      </c>
      <c r="HY17" s="9">
        <v>0</v>
      </c>
      <c r="HZ17" s="9">
        <v>0</v>
      </c>
      <c r="IA17" s="9">
        <v>0.79800000000000004</v>
      </c>
      <c r="IB17" s="9">
        <v>0</v>
      </c>
      <c r="IC17" s="9">
        <v>0.79800000000000004</v>
      </c>
      <c r="ID17" s="9">
        <v>78.754000000000005</v>
      </c>
      <c r="IE17" s="9">
        <v>43.869</v>
      </c>
      <c r="IF17" s="9">
        <v>34.884</v>
      </c>
      <c r="IG17" s="9">
        <v>57.561999999999998</v>
      </c>
      <c r="IH17" s="9">
        <v>35.279000000000003</v>
      </c>
      <c r="II17" s="9">
        <v>22.283000000000001</v>
      </c>
      <c r="IJ17" s="9">
        <v>45.311</v>
      </c>
      <c r="IK17" s="9">
        <v>25.077999999999999</v>
      </c>
      <c r="IL17" s="9">
        <v>20.233000000000001</v>
      </c>
      <c r="IM17" s="9">
        <v>8.7040000000000006</v>
      </c>
      <c r="IN17" s="9">
        <v>7.3049999999999997</v>
      </c>
      <c r="IO17" s="9">
        <v>1.399</v>
      </c>
      <c r="IP17" s="9">
        <v>3.5470000000000002</v>
      </c>
      <c r="IQ17" s="9">
        <v>2.895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  <c r="BT1" s="3" t="s">
        <v>8582</v>
      </c>
      <c r="BU1" s="3" t="s">
        <v>8583</v>
      </c>
      <c r="BV1" s="3" t="s">
        <v>8584</v>
      </c>
      <c r="BW1" s="3" t="s">
        <v>8585</v>
      </c>
      <c r="BX1" s="3" t="s">
        <v>8586</v>
      </c>
      <c r="BY1" s="3" t="s">
        <v>8587</v>
      </c>
      <c r="BZ1" s="3" t="s">
        <v>8588</v>
      </c>
      <c r="CA1" s="3" t="s">
        <v>8589</v>
      </c>
      <c r="CB1" s="3" t="s">
        <v>8590</v>
      </c>
      <c r="CC1" s="3" t="s">
        <v>8591</v>
      </c>
      <c r="CD1" s="3" t="s">
        <v>8592</v>
      </c>
      <c r="CE1" s="3" t="s">
        <v>8593</v>
      </c>
      <c r="CF1" s="3" t="s">
        <v>8594</v>
      </c>
      <c r="CG1" s="3" t="s">
        <v>8595</v>
      </c>
      <c r="CH1" s="3" t="s">
        <v>8596</v>
      </c>
      <c r="CI1" s="3" t="s">
        <v>8597</v>
      </c>
      <c r="CJ1" s="3" t="s">
        <v>8598</v>
      </c>
      <c r="CK1" s="3" t="s">
        <v>8599</v>
      </c>
      <c r="CL1" s="3" t="s">
        <v>8600</v>
      </c>
      <c r="CM1" s="3" t="s">
        <v>8601</v>
      </c>
      <c r="CN1" s="3" t="s">
        <v>8602</v>
      </c>
      <c r="CO1" s="3" t="s">
        <v>8603</v>
      </c>
      <c r="CP1" s="3" t="s">
        <v>8604</v>
      </c>
      <c r="CQ1" s="3" t="s">
        <v>8605</v>
      </c>
      <c r="CR1" s="3" t="s">
        <v>8606</v>
      </c>
      <c r="CS1" s="3" t="s">
        <v>8607</v>
      </c>
      <c r="CT1" s="3" t="s">
        <v>8608</v>
      </c>
      <c r="CU1" s="3" t="s">
        <v>8609</v>
      </c>
      <c r="CV1" s="3" t="s">
        <v>8610</v>
      </c>
      <c r="CW1" s="3" t="s">
        <v>8611</v>
      </c>
      <c r="CX1" s="3" t="s">
        <v>8612</v>
      </c>
      <c r="CY1" s="3" t="s">
        <v>8613</v>
      </c>
      <c r="CZ1" s="3" t="s">
        <v>8614</v>
      </c>
      <c r="DA1" s="3" t="s">
        <v>8615</v>
      </c>
      <c r="DB1" s="3" t="s">
        <v>8616</v>
      </c>
      <c r="DC1" s="3" t="s">
        <v>8617</v>
      </c>
      <c r="DD1" s="3" t="s">
        <v>8618</v>
      </c>
      <c r="DE1" s="3" t="s">
        <v>8619</v>
      </c>
      <c r="DF1" s="3" t="s">
        <v>8620</v>
      </c>
      <c r="DG1" s="3" t="s">
        <v>8621</v>
      </c>
      <c r="DH1" s="3" t="s">
        <v>8622</v>
      </c>
      <c r="DI1" s="3" t="s">
        <v>8623</v>
      </c>
      <c r="DJ1" s="3" t="s">
        <v>8624</v>
      </c>
      <c r="DK1" s="3" t="s">
        <v>8625</v>
      </c>
      <c r="DL1" s="3" t="s">
        <v>8626</v>
      </c>
      <c r="DM1" s="3" t="s">
        <v>8627</v>
      </c>
      <c r="DN1" s="3" t="s">
        <v>8628</v>
      </c>
      <c r="DO1" s="3" t="s">
        <v>8629</v>
      </c>
      <c r="DP1" s="3" t="s">
        <v>8630</v>
      </c>
      <c r="DQ1" s="3" t="s">
        <v>8631</v>
      </c>
      <c r="DR1" s="3" t="s">
        <v>8632</v>
      </c>
      <c r="DS1" s="3" t="s">
        <v>8633</v>
      </c>
      <c r="DT1" s="3" t="s">
        <v>8634</v>
      </c>
      <c r="DU1" s="3" t="s">
        <v>8635</v>
      </c>
      <c r="DV1" s="3" t="s">
        <v>8636</v>
      </c>
      <c r="DW1" s="3" t="s">
        <v>8637</v>
      </c>
      <c r="DX1" s="3" t="s">
        <v>8638</v>
      </c>
      <c r="DY1" s="3" t="s">
        <v>8639</v>
      </c>
      <c r="DZ1" s="3" t="s">
        <v>8640</v>
      </c>
      <c r="EA1" s="3" t="s">
        <v>8641</v>
      </c>
      <c r="EB1" s="3" t="s">
        <v>8642</v>
      </c>
      <c r="EC1" s="3" t="s">
        <v>8643</v>
      </c>
      <c r="ED1" s="3" t="s">
        <v>8644</v>
      </c>
      <c r="EE1" s="3" t="s">
        <v>8645</v>
      </c>
      <c r="EF1" s="3" t="s">
        <v>8646</v>
      </c>
      <c r="EG1" s="3" t="s">
        <v>8647</v>
      </c>
      <c r="EH1" s="3" t="s">
        <v>8648</v>
      </c>
      <c r="EI1" s="3" t="s">
        <v>8649</v>
      </c>
      <c r="EJ1" s="3" t="s">
        <v>8650</v>
      </c>
      <c r="EK1" s="3" t="s">
        <v>8651</v>
      </c>
      <c r="EL1" s="3" t="s">
        <v>8652</v>
      </c>
      <c r="EM1" s="3" t="s">
        <v>8653</v>
      </c>
      <c r="EN1" s="3" t="s">
        <v>8654</v>
      </c>
      <c r="EO1" s="3" t="s">
        <v>8655</v>
      </c>
      <c r="EP1" s="3" t="s">
        <v>8656</v>
      </c>
      <c r="EQ1" s="3" t="s">
        <v>8657</v>
      </c>
      <c r="ER1" s="3" t="s">
        <v>8658</v>
      </c>
      <c r="ES1" s="3" t="s">
        <v>8659</v>
      </c>
      <c r="ET1" s="3" t="s">
        <v>8660</v>
      </c>
      <c r="EU1" s="3" t="s">
        <v>8661</v>
      </c>
      <c r="EV1" s="3" t="s">
        <v>8662</v>
      </c>
      <c r="EW1" s="3" t="s">
        <v>8663</v>
      </c>
      <c r="EX1" s="3" t="s">
        <v>8664</v>
      </c>
      <c r="EY1" s="3" t="s">
        <v>8665</v>
      </c>
      <c r="EZ1" s="3" t="s">
        <v>8666</v>
      </c>
      <c r="FA1" s="3" t="s">
        <v>8667</v>
      </c>
      <c r="FB1" s="3" t="s">
        <v>8668</v>
      </c>
      <c r="FC1" s="3" t="s">
        <v>8669</v>
      </c>
      <c r="FD1" s="3" t="s">
        <v>8670</v>
      </c>
      <c r="FE1" s="3" t="s">
        <v>8671</v>
      </c>
      <c r="FF1" s="3" t="s">
        <v>8672</v>
      </c>
      <c r="FG1" s="3" t="s">
        <v>8673</v>
      </c>
      <c r="FH1" s="3" t="s">
        <v>8674</v>
      </c>
      <c r="FI1" s="3" t="s">
        <v>8675</v>
      </c>
      <c r="FJ1" s="3" t="s">
        <v>8676</v>
      </c>
      <c r="FK1" s="3" t="s">
        <v>8677</v>
      </c>
      <c r="FL1" s="3" t="s">
        <v>8678</v>
      </c>
      <c r="FM1" s="3" t="s">
        <v>8679</v>
      </c>
      <c r="FN1" s="3" t="s">
        <v>8680</v>
      </c>
      <c r="FO1" s="3" t="s">
        <v>8681</v>
      </c>
      <c r="FP1" s="3" t="s">
        <v>8682</v>
      </c>
      <c r="FQ1" s="3" t="s">
        <v>8683</v>
      </c>
      <c r="FR1" s="3" t="s">
        <v>8684</v>
      </c>
      <c r="FS1" s="3" t="s">
        <v>8685</v>
      </c>
      <c r="FT1" s="3" t="s">
        <v>8686</v>
      </c>
      <c r="FU1" s="3" t="s">
        <v>8687</v>
      </c>
      <c r="FV1" s="3" t="s">
        <v>8688</v>
      </c>
      <c r="FW1" s="3" t="s">
        <v>8689</v>
      </c>
      <c r="FX1" s="3" t="s">
        <v>8690</v>
      </c>
      <c r="FY1" s="3" t="s">
        <v>8691</v>
      </c>
      <c r="FZ1" s="3" t="s">
        <v>8692</v>
      </c>
      <c r="GA1" s="3" t="s">
        <v>8693</v>
      </c>
      <c r="GB1" s="3" t="s">
        <v>8694</v>
      </c>
      <c r="GC1" s="3" t="s">
        <v>8695</v>
      </c>
      <c r="GD1" s="3" t="s">
        <v>8696</v>
      </c>
      <c r="GE1" s="3" t="s">
        <v>8697</v>
      </c>
      <c r="GF1" s="3" t="s">
        <v>8698</v>
      </c>
      <c r="GG1" s="3" t="s">
        <v>8699</v>
      </c>
      <c r="GH1" s="3" t="s">
        <v>8700</v>
      </c>
      <c r="GI1" s="3" t="s">
        <v>8701</v>
      </c>
      <c r="GJ1" s="3" t="s">
        <v>8702</v>
      </c>
      <c r="GK1" s="3" t="s">
        <v>8703</v>
      </c>
      <c r="GL1" s="3" t="s">
        <v>8704</v>
      </c>
      <c r="GM1" s="3" t="s">
        <v>8705</v>
      </c>
      <c r="GN1" s="3" t="s">
        <v>8706</v>
      </c>
      <c r="GO1" s="3" t="s">
        <v>8707</v>
      </c>
      <c r="GP1" s="3" t="s">
        <v>8708</v>
      </c>
      <c r="GQ1" s="3" t="s">
        <v>8709</v>
      </c>
      <c r="GR1" s="3" t="s">
        <v>8710</v>
      </c>
      <c r="GS1" s="3" t="s">
        <v>8711</v>
      </c>
      <c r="GT1" s="3" t="s">
        <v>8712</v>
      </c>
      <c r="GU1" s="3" t="s">
        <v>8713</v>
      </c>
      <c r="GV1" s="3" t="s">
        <v>8714</v>
      </c>
      <c r="GW1" s="3" t="s">
        <v>8715</v>
      </c>
      <c r="GX1" s="3" t="s">
        <v>8716</v>
      </c>
      <c r="GY1" s="3" t="s">
        <v>8717</v>
      </c>
      <c r="GZ1" s="3" t="s">
        <v>8718</v>
      </c>
      <c r="HA1" s="3" t="s">
        <v>8719</v>
      </c>
      <c r="HB1" s="3" t="s">
        <v>8720</v>
      </c>
      <c r="HC1" s="3" t="s">
        <v>8721</v>
      </c>
      <c r="HD1" s="3" t="s">
        <v>8722</v>
      </c>
      <c r="HE1" s="3" t="s">
        <v>8723</v>
      </c>
      <c r="HF1" s="3" t="s">
        <v>8724</v>
      </c>
      <c r="HG1" s="3" t="s">
        <v>8725</v>
      </c>
      <c r="HH1" s="3" t="s">
        <v>8726</v>
      </c>
      <c r="HI1" s="3" t="s">
        <v>8727</v>
      </c>
      <c r="HJ1" s="3" t="s">
        <v>8728</v>
      </c>
      <c r="HK1" s="3" t="s">
        <v>8729</v>
      </c>
      <c r="HL1" s="3" t="s">
        <v>8730</v>
      </c>
      <c r="HM1" s="3" t="s">
        <v>8731</v>
      </c>
      <c r="HN1" s="3" t="s">
        <v>8732</v>
      </c>
      <c r="HO1" s="3" t="s">
        <v>8733</v>
      </c>
      <c r="HP1" s="3" t="s">
        <v>8734</v>
      </c>
      <c r="HQ1" s="3" t="s">
        <v>8735</v>
      </c>
      <c r="HR1" s="3" t="s">
        <v>8736</v>
      </c>
      <c r="HS1" s="3" t="s">
        <v>8737</v>
      </c>
      <c r="HT1" s="3" t="s">
        <v>8738</v>
      </c>
      <c r="HU1" s="3" t="s">
        <v>8739</v>
      </c>
      <c r="HV1" s="3" t="s">
        <v>8740</v>
      </c>
      <c r="HW1" s="3" t="s">
        <v>8741</v>
      </c>
      <c r="HX1" s="3" t="s">
        <v>8742</v>
      </c>
      <c r="HY1" s="3" t="s">
        <v>8743</v>
      </c>
      <c r="HZ1" s="3" t="s">
        <v>8744</v>
      </c>
      <c r="IA1" s="3" t="s">
        <v>8745</v>
      </c>
      <c r="IB1" s="3" t="s">
        <v>8746</v>
      </c>
      <c r="IC1" s="3" t="s">
        <v>8747</v>
      </c>
      <c r="ID1" s="3" t="s">
        <v>8748</v>
      </c>
      <c r="IE1" s="3" t="s">
        <v>8749</v>
      </c>
      <c r="IF1" s="3" t="s">
        <v>8750</v>
      </c>
      <c r="IG1" s="3" t="s">
        <v>8751</v>
      </c>
      <c r="IH1" s="3" t="s">
        <v>8752</v>
      </c>
      <c r="II1" s="3" t="s">
        <v>8753</v>
      </c>
      <c r="IJ1" s="3" t="s">
        <v>8754</v>
      </c>
      <c r="IK1" s="3" t="s">
        <v>8755</v>
      </c>
      <c r="IL1" s="3" t="s">
        <v>8756</v>
      </c>
      <c r="IM1" s="3" t="s">
        <v>8757</v>
      </c>
      <c r="IN1" s="3" t="s">
        <v>8758</v>
      </c>
      <c r="IO1" s="3" t="s">
        <v>8759</v>
      </c>
      <c r="IP1" s="3" t="s">
        <v>8760</v>
      </c>
      <c r="IQ1" s="3" t="s">
        <v>8761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8762</v>
      </c>
      <c r="C10" s="8" t="s">
        <v>8763</v>
      </c>
      <c r="D10" s="8" t="s">
        <v>8764</v>
      </c>
      <c r="E10" s="8" t="s">
        <v>8765</v>
      </c>
      <c r="F10" s="8" t="s">
        <v>8766</v>
      </c>
      <c r="G10" s="8" t="s">
        <v>8767</v>
      </c>
      <c r="H10" s="8" t="s">
        <v>8768</v>
      </c>
      <c r="I10" s="8" t="s">
        <v>8769</v>
      </c>
      <c r="J10" s="8" t="s">
        <v>8770</v>
      </c>
      <c r="K10" s="8" t="s">
        <v>8771</v>
      </c>
      <c r="L10" s="8" t="s">
        <v>8772</v>
      </c>
      <c r="M10" s="8" t="s">
        <v>8773</v>
      </c>
      <c r="N10" s="8" t="s">
        <v>8774</v>
      </c>
      <c r="O10" s="8" t="s">
        <v>8775</v>
      </c>
      <c r="P10" s="8" t="s">
        <v>8776</v>
      </c>
      <c r="Q10" s="8" t="s">
        <v>8777</v>
      </c>
      <c r="R10" s="8" t="s">
        <v>8778</v>
      </c>
      <c r="S10" s="8" t="s">
        <v>8779</v>
      </c>
      <c r="T10" s="8" t="s">
        <v>8780</v>
      </c>
      <c r="U10" s="8" t="s">
        <v>8781</v>
      </c>
      <c r="V10" s="8" t="s">
        <v>8782</v>
      </c>
      <c r="W10" s="8" t="s">
        <v>8783</v>
      </c>
      <c r="X10" s="8" t="s">
        <v>8784</v>
      </c>
      <c r="Y10" s="8" t="s">
        <v>8785</v>
      </c>
      <c r="Z10" s="8" t="s">
        <v>8786</v>
      </c>
      <c r="AA10" s="8" t="s">
        <v>8787</v>
      </c>
      <c r="AB10" s="8" t="s">
        <v>8788</v>
      </c>
      <c r="AC10" s="8" t="s">
        <v>8789</v>
      </c>
      <c r="AD10" s="8" t="s">
        <v>8790</v>
      </c>
      <c r="AE10" s="8" t="s">
        <v>8791</v>
      </c>
      <c r="AF10" s="8" t="s">
        <v>8792</v>
      </c>
      <c r="AG10" s="8" t="s">
        <v>8793</v>
      </c>
      <c r="AH10" s="8" t="s">
        <v>8794</v>
      </c>
      <c r="AI10" s="8" t="s">
        <v>8795</v>
      </c>
      <c r="AJ10" s="8" t="s">
        <v>8796</v>
      </c>
      <c r="AK10" s="8" t="s">
        <v>8797</v>
      </c>
      <c r="AL10" s="8" t="s">
        <v>8798</v>
      </c>
      <c r="AM10" s="8" t="s">
        <v>8799</v>
      </c>
      <c r="AN10" s="8" t="s">
        <v>8800</v>
      </c>
      <c r="AO10" s="8" t="s">
        <v>8801</v>
      </c>
      <c r="AP10" s="8" t="s">
        <v>8802</v>
      </c>
      <c r="AQ10" s="8" t="s">
        <v>8803</v>
      </c>
      <c r="AR10" s="8" t="s">
        <v>8804</v>
      </c>
      <c r="AS10" s="8" t="s">
        <v>8805</v>
      </c>
      <c r="AT10" s="8" t="s">
        <v>8806</v>
      </c>
      <c r="AU10" s="8" t="s">
        <v>8807</v>
      </c>
      <c r="AV10" s="8" t="s">
        <v>8808</v>
      </c>
      <c r="AW10" s="8" t="s">
        <v>8809</v>
      </c>
      <c r="AX10" s="8" t="s">
        <v>8810</v>
      </c>
      <c r="AY10" s="8" t="s">
        <v>8811</v>
      </c>
      <c r="AZ10" s="8" t="s">
        <v>8812</v>
      </c>
      <c r="BA10" s="8" t="s">
        <v>8813</v>
      </c>
      <c r="BB10" s="8" t="s">
        <v>8814</v>
      </c>
      <c r="BC10" s="8" t="s">
        <v>8815</v>
      </c>
      <c r="BD10" s="8" t="s">
        <v>8816</v>
      </c>
      <c r="BE10" s="8" t="s">
        <v>8817</v>
      </c>
      <c r="BF10" s="8" t="s">
        <v>8818</v>
      </c>
      <c r="BG10" s="8" t="s">
        <v>8819</v>
      </c>
      <c r="BH10" s="8" t="s">
        <v>8820</v>
      </c>
      <c r="BI10" s="8" t="s">
        <v>8821</v>
      </c>
      <c r="BJ10" s="8" t="s">
        <v>8822</v>
      </c>
      <c r="BK10" s="8" t="s">
        <v>8823</v>
      </c>
      <c r="BL10" s="8" t="s">
        <v>8824</v>
      </c>
      <c r="BM10" s="8" t="s">
        <v>8825</v>
      </c>
      <c r="BN10" s="8" t="s">
        <v>8826</v>
      </c>
      <c r="BO10" s="8" t="s">
        <v>8827</v>
      </c>
      <c r="BP10" s="8" t="s">
        <v>8828</v>
      </c>
      <c r="BQ10" s="8" t="s">
        <v>8829</v>
      </c>
      <c r="BR10" s="8" t="s">
        <v>8830</v>
      </c>
      <c r="BS10" s="8" t="s">
        <v>8831</v>
      </c>
      <c r="BT10" s="8" t="s">
        <v>8832</v>
      </c>
      <c r="BU10" s="8" t="s">
        <v>8833</v>
      </c>
      <c r="BV10" s="8" t="s">
        <v>8834</v>
      </c>
      <c r="BW10" s="8" t="s">
        <v>8835</v>
      </c>
      <c r="BX10" s="8" t="s">
        <v>8836</v>
      </c>
      <c r="BY10" s="8" t="s">
        <v>8837</v>
      </c>
      <c r="BZ10" s="8" t="s">
        <v>8838</v>
      </c>
      <c r="CA10" s="8" t="s">
        <v>8839</v>
      </c>
      <c r="CB10" s="8" t="s">
        <v>8840</v>
      </c>
      <c r="CC10" s="8" t="s">
        <v>8841</v>
      </c>
      <c r="CD10" s="8" t="s">
        <v>8842</v>
      </c>
      <c r="CE10" s="8" t="s">
        <v>8843</v>
      </c>
      <c r="CF10" s="8" t="s">
        <v>8844</v>
      </c>
      <c r="CG10" s="8" t="s">
        <v>8845</v>
      </c>
      <c r="CH10" s="8" t="s">
        <v>8846</v>
      </c>
      <c r="CI10" s="8" t="s">
        <v>8847</v>
      </c>
      <c r="CJ10" s="8" t="s">
        <v>8848</v>
      </c>
      <c r="CK10" s="8" t="s">
        <v>8849</v>
      </c>
      <c r="CL10" s="8" t="s">
        <v>8850</v>
      </c>
      <c r="CM10" s="8" t="s">
        <v>8851</v>
      </c>
      <c r="CN10" s="8" t="s">
        <v>8852</v>
      </c>
      <c r="CO10" s="8" t="s">
        <v>8853</v>
      </c>
      <c r="CP10" s="8" t="s">
        <v>8854</v>
      </c>
      <c r="CQ10" s="8" t="s">
        <v>8855</v>
      </c>
      <c r="CR10" s="8" t="s">
        <v>8856</v>
      </c>
      <c r="CS10" s="8" t="s">
        <v>8857</v>
      </c>
      <c r="CT10" s="8" t="s">
        <v>8858</v>
      </c>
      <c r="CU10" s="8" t="s">
        <v>8859</v>
      </c>
      <c r="CV10" s="8" t="s">
        <v>8860</v>
      </c>
      <c r="CW10" s="8" t="s">
        <v>8861</v>
      </c>
      <c r="CX10" s="8" t="s">
        <v>8862</v>
      </c>
      <c r="CY10" s="8" t="s">
        <v>8863</v>
      </c>
      <c r="CZ10" s="8" t="s">
        <v>8864</v>
      </c>
      <c r="DA10" s="8" t="s">
        <v>8865</v>
      </c>
      <c r="DB10" s="8" t="s">
        <v>8866</v>
      </c>
      <c r="DC10" s="8" t="s">
        <v>8867</v>
      </c>
      <c r="DD10" s="8" t="s">
        <v>8868</v>
      </c>
      <c r="DE10" s="8" t="s">
        <v>8869</v>
      </c>
      <c r="DF10" s="8" t="s">
        <v>8870</v>
      </c>
      <c r="DG10" s="8" t="s">
        <v>8871</v>
      </c>
      <c r="DH10" s="8" t="s">
        <v>8872</v>
      </c>
      <c r="DI10" s="8" t="s">
        <v>8873</v>
      </c>
      <c r="DJ10" s="8" t="s">
        <v>8874</v>
      </c>
      <c r="DK10" s="8" t="s">
        <v>8875</v>
      </c>
      <c r="DL10" s="8" t="s">
        <v>8876</v>
      </c>
      <c r="DM10" s="8" t="s">
        <v>8877</v>
      </c>
      <c r="DN10" s="8" t="s">
        <v>8878</v>
      </c>
      <c r="DO10" s="8" t="s">
        <v>8879</v>
      </c>
      <c r="DP10" s="8" t="s">
        <v>8880</v>
      </c>
      <c r="DQ10" s="8" t="s">
        <v>8881</v>
      </c>
      <c r="DR10" s="8" t="s">
        <v>8882</v>
      </c>
      <c r="DS10" s="8" t="s">
        <v>8883</v>
      </c>
      <c r="DT10" s="8" t="s">
        <v>8884</v>
      </c>
      <c r="DU10" s="8" t="s">
        <v>8885</v>
      </c>
      <c r="DV10" s="8" t="s">
        <v>8886</v>
      </c>
      <c r="DW10" s="8" t="s">
        <v>8887</v>
      </c>
      <c r="DX10" s="8" t="s">
        <v>8888</v>
      </c>
      <c r="DY10" s="8" t="s">
        <v>8889</v>
      </c>
      <c r="DZ10" s="8" t="s">
        <v>8890</v>
      </c>
      <c r="EA10" s="8" t="s">
        <v>8891</v>
      </c>
      <c r="EB10" s="8" t="s">
        <v>8892</v>
      </c>
      <c r="EC10" s="8" t="s">
        <v>8893</v>
      </c>
      <c r="ED10" s="8" t="s">
        <v>8894</v>
      </c>
      <c r="EE10" s="8" t="s">
        <v>8895</v>
      </c>
      <c r="EF10" s="8" t="s">
        <v>8896</v>
      </c>
      <c r="EG10" s="8" t="s">
        <v>8897</v>
      </c>
      <c r="EH10" s="8" t="s">
        <v>8898</v>
      </c>
      <c r="EI10" s="8" t="s">
        <v>8899</v>
      </c>
      <c r="EJ10" s="8" t="s">
        <v>8900</v>
      </c>
      <c r="EK10" s="8" t="s">
        <v>8901</v>
      </c>
      <c r="EL10" s="8" t="s">
        <v>8902</v>
      </c>
      <c r="EM10" s="8" t="s">
        <v>8903</v>
      </c>
      <c r="EN10" s="8" t="s">
        <v>8904</v>
      </c>
      <c r="EO10" s="8" t="s">
        <v>8905</v>
      </c>
      <c r="EP10" s="8" t="s">
        <v>8906</v>
      </c>
      <c r="EQ10" s="8" t="s">
        <v>8907</v>
      </c>
      <c r="ER10" s="8" t="s">
        <v>8908</v>
      </c>
      <c r="ES10" s="8" t="s">
        <v>8909</v>
      </c>
      <c r="ET10" s="8" t="s">
        <v>8910</v>
      </c>
      <c r="EU10" s="8" t="s">
        <v>8911</v>
      </c>
      <c r="EV10" s="8" t="s">
        <v>8912</v>
      </c>
      <c r="EW10" s="8" t="s">
        <v>8913</v>
      </c>
      <c r="EX10" s="8" t="s">
        <v>8914</v>
      </c>
      <c r="EY10" s="8" t="s">
        <v>8915</v>
      </c>
      <c r="EZ10" s="8" t="s">
        <v>8916</v>
      </c>
      <c r="FA10" s="8" t="s">
        <v>8917</v>
      </c>
      <c r="FB10" s="8" t="s">
        <v>8918</v>
      </c>
      <c r="FC10" s="8" t="s">
        <v>8919</v>
      </c>
      <c r="FD10" s="8" t="s">
        <v>8920</v>
      </c>
      <c r="FE10" s="8" t="s">
        <v>8921</v>
      </c>
      <c r="FF10" s="8" t="s">
        <v>8922</v>
      </c>
      <c r="FG10" s="8" t="s">
        <v>8923</v>
      </c>
      <c r="FH10" s="8" t="s">
        <v>8924</v>
      </c>
      <c r="FI10" s="8" t="s">
        <v>8925</v>
      </c>
      <c r="FJ10" s="8" t="s">
        <v>8926</v>
      </c>
      <c r="FK10" s="8" t="s">
        <v>8927</v>
      </c>
      <c r="FL10" s="8" t="s">
        <v>8928</v>
      </c>
      <c r="FM10" s="8" t="s">
        <v>8929</v>
      </c>
      <c r="FN10" s="8" t="s">
        <v>8930</v>
      </c>
      <c r="FO10" s="8" t="s">
        <v>8931</v>
      </c>
      <c r="FP10" s="8" t="s">
        <v>8932</v>
      </c>
      <c r="FQ10" s="8" t="s">
        <v>8933</v>
      </c>
      <c r="FR10" s="8" t="s">
        <v>8934</v>
      </c>
      <c r="FS10" s="8" t="s">
        <v>8935</v>
      </c>
      <c r="FT10" s="8" t="s">
        <v>8936</v>
      </c>
      <c r="FU10" s="8" t="s">
        <v>8937</v>
      </c>
      <c r="FV10" s="8" t="s">
        <v>8938</v>
      </c>
      <c r="FW10" s="8" t="s">
        <v>8939</v>
      </c>
      <c r="FX10" s="8" t="s">
        <v>8940</v>
      </c>
      <c r="FY10" s="8" t="s">
        <v>8941</v>
      </c>
      <c r="FZ10" s="8" t="s">
        <v>8942</v>
      </c>
      <c r="GA10" s="8" t="s">
        <v>8943</v>
      </c>
      <c r="GB10" s="8" t="s">
        <v>8944</v>
      </c>
      <c r="GC10" s="8" t="s">
        <v>8945</v>
      </c>
      <c r="GD10" s="8" t="s">
        <v>8946</v>
      </c>
      <c r="GE10" s="8" t="s">
        <v>8947</v>
      </c>
      <c r="GF10" s="8" t="s">
        <v>8948</v>
      </c>
      <c r="GG10" s="8" t="s">
        <v>8949</v>
      </c>
      <c r="GH10" s="8" t="s">
        <v>8950</v>
      </c>
      <c r="GI10" s="8" t="s">
        <v>8951</v>
      </c>
      <c r="GJ10" s="8" t="s">
        <v>8952</v>
      </c>
      <c r="GK10" s="8" t="s">
        <v>8953</v>
      </c>
      <c r="GL10" s="8" t="s">
        <v>8954</v>
      </c>
      <c r="GM10" s="8" t="s">
        <v>8955</v>
      </c>
      <c r="GN10" s="8" t="s">
        <v>8956</v>
      </c>
      <c r="GO10" s="8" t="s">
        <v>8957</v>
      </c>
      <c r="GP10" s="8" t="s">
        <v>8958</v>
      </c>
      <c r="GQ10" s="8" t="s">
        <v>8959</v>
      </c>
      <c r="GR10" s="8" t="s">
        <v>8960</v>
      </c>
      <c r="GS10" s="8" t="s">
        <v>8961</v>
      </c>
      <c r="GT10" s="8" t="s">
        <v>8962</v>
      </c>
      <c r="GU10" s="8" t="s">
        <v>8963</v>
      </c>
      <c r="GV10" s="8" t="s">
        <v>8964</v>
      </c>
      <c r="GW10" s="8" t="s">
        <v>8965</v>
      </c>
      <c r="GX10" s="8" t="s">
        <v>8966</v>
      </c>
      <c r="GY10" s="8" t="s">
        <v>8967</v>
      </c>
      <c r="GZ10" s="8" t="s">
        <v>8968</v>
      </c>
      <c r="HA10" s="8" t="s">
        <v>8969</v>
      </c>
      <c r="HB10" s="8" t="s">
        <v>8970</v>
      </c>
      <c r="HC10" s="8" t="s">
        <v>8971</v>
      </c>
      <c r="HD10" s="8" t="s">
        <v>8972</v>
      </c>
      <c r="HE10" s="8" t="s">
        <v>8973</v>
      </c>
      <c r="HF10" s="8" t="s">
        <v>8974</v>
      </c>
      <c r="HG10" s="8" t="s">
        <v>8975</v>
      </c>
      <c r="HH10" s="8" t="s">
        <v>8976</v>
      </c>
      <c r="HI10" s="8" t="s">
        <v>8977</v>
      </c>
      <c r="HJ10" s="8" t="s">
        <v>8978</v>
      </c>
      <c r="HK10" s="8" t="s">
        <v>8979</v>
      </c>
      <c r="HL10" s="8" t="s">
        <v>8980</v>
      </c>
      <c r="HM10" s="8" t="s">
        <v>8981</v>
      </c>
      <c r="HN10" s="8" t="s">
        <v>8982</v>
      </c>
      <c r="HO10" s="8" t="s">
        <v>8983</v>
      </c>
      <c r="HP10" s="8" t="s">
        <v>8984</v>
      </c>
      <c r="HQ10" s="8" t="s">
        <v>8985</v>
      </c>
      <c r="HR10" s="8" t="s">
        <v>8986</v>
      </c>
      <c r="HS10" s="8" t="s">
        <v>8987</v>
      </c>
      <c r="HT10" s="8" t="s">
        <v>8988</v>
      </c>
      <c r="HU10" s="8" t="s">
        <v>8989</v>
      </c>
      <c r="HV10" s="8" t="s">
        <v>8990</v>
      </c>
      <c r="HW10" s="8" t="s">
        <v>8991</v>
      </c>
      <c r="HX10" s="8" t="s">
        <v>8992</v>
      </c>
      <c r="HY10" s="8" t="s">
        <v>8993</v>
      </c>
      <c r="HZ10" s="8" t="s">
        <v>8994</v>
      </c>
      <c r="IA10" s="8" t="s">
        <v>8995</v>
      </c>
      <c r="IB10" s="8" t="s">
        <v>8996</v>
      </c>
      <c r="IC10" s="8" t="s">
        <v>8997</v>
      </c>
      <c r="ID10" s="8" t="s">
        <v>8998</v>
      </c>
      <c r="IE10" s="8" t="s">
        <v>8999</v>
      </c>
      <c r="IF10" s="8" t="s">
        <v>9000</v>
      </c>
      <c r="IG10" s="8" t="s">
        <v>9001</v>
      </c>
      <c r="IH10" s="8" t="s">
        <v>9002</v>
      </c>
      <c r="II10" s="8" t="s">
        <v>9003</v>
      </c>
      <c r="IJ10" s="8" t="s">
        <v>9004</v>
      </c>
      <c r="IK10" s="8" t="s">
        <v>9005</v>
      </c>
      <c r="IL10" s="8" t="s">
        <v>9006</v>
      </c>
      <c r="IM10" s="8" t="s">
        <v>9007</v>
      </c>
      <c r="IN10" s="8" t="s">
        <v>9008</v>
      </c>
      <c r="IO10" s="8" t="s">
        <v>9009</v>
      </c>
      <c r="IP10" s="8" t="s">
        <v>9010</v>
      </c>
      <c r="IQ10" s="8" t="s">
        <v>9011</v>
      </c>
    </row>
    <row r="11" spans="1:251">
      <c r="A11" s="10">
        <v>42036</v>
      </c>
      <c r="B11" s="9">
        <v>0.36599999999999999</v>
      </c>
      <c r="C11" s="9">
        <v>19.542999999999999</v>
      </c>
      <c r="D11" s="9">
        <v>6.13</v>
      </c>
      <c r="E11" s="9">
        <v>13.413</v>
      </c>
      <c r="F11" s="9">
        <v>16.442</v>
      </c>
      <c r="G11" s="9">
        <v>5.1630000000000003</v>
      </c>
      <c r="H11" s="9">
        <v>11.279</v>
      </c>
      <c r="I11" s="9">
        <v>3.101</v>
      </c>
      <c r="J11" s="9">
        <v>0.96699999999999997</v>
      </c>
      <c r="K11" s="9">
        <v>2.1339999999999999</v>
      </c>
      <c r="L11" s="9">
        <v>10.028</v>
      </c>
      <c r="M11" s="9">
        <v>5.9290000000000003</v>
      </c>
      <c r="N11" s="9">
        <v>4.0990000000000002</v>
      </c>
      <c r="O11" s="9">
        <v>5.7869999999999999</v>
      </c>
      <c r="P11" s="9">
        <v>4.593</v>
      </c>
      <c r="Q11" s="9">
        <v>1.194</v>
      </c>
      <c r="R11" s="9">
        <v>2.5059999999999998</v>
      </c>
      <c r="S11" s="9">
        <v>1.6779999999999999</v>
      </c>
      <c r="T11" s="9">
        <v>0.82799999999999996</v>
      </c>
      <c r="U11" s="9">
        <v>1.202</v>
      </c>
      <c r="V11" s="9">
        <v>1.202</v>
      </c>
      <c r="W11" s="9">
        <v>0</v>
      </c>
      <c r="X11" s="9">
        <v>2.0779999999999998</v>
      </c>
      <c r="Y11" s="9">
        <v>1.712</v>
      </c>
      <c r="Z11" s="9">
        <v>0.36599999999999999</v>
      </c>
      <c r="AA11" s="9">
        <v>4.242</v>
      </c>
      <c r="AB11" s="9">
        <v>1.3360000000000001</v>
      </c>
      <c r="AC11" s="9">
        <v>2.9049999999999998</v>
      </c>
      <c r="AD11" s="9">
        <v>1.141</v>
      </c>
      <c r="AE11" s="9">
        <v>0.36899999999999999</v>
      </c>
      <c r="AF11" s="9">
        <v>0.77200000000000002</v>
      </c>
      <c r="AG11" s="9">
        <v>3.101</v>
      </c>
      <c r="AH11" s="9">
        <v>0.96699999999999997</v>
      </c>
      <c r="AI11" s="9">
        <v>2.1339999999999999</v>
      </c>
      <c r="AJ11" s="9">
        <v>45.832000000000001</v>
      </c>
      <c r="AK11" s="9">
        <v>27.971</v>
      </c>
      <c r="AL11" s="9">
        <v>17.861000000000001</v>
      </c>
      <c r="AM11" s="9">
        <v>34.609000000000002</v>
      </c>
      <c r="AN11" s="9">
        <v>24.309000000000001</v>
      </c>
      <c r="AO11" s="9">
        <v>10.3</v>
      </c>
      <c r="AP11" s="9">
        <v>23.995000000000001</v>
      </c>
      <c r="AQ11" s="9">
        <v>15.135</v>
      </c>
      <c r="AR11" s="9">
        <v>8.8610000000000007</v>
      </c>
      <c r="AS11" s="9">
        <v>10.614000000000001</v>
      </c>
      <c r="AT11" s="9">
        <v>9.1739999999999995</v>
      </c>
      <c r="AU11" s="9">
        <v>1.44</v>
      </c>
      <c r="AV11" s="9">
        <v>11.223000000000001</v>
      </c>
      <c r="AW11" s="9">
        <v>3.6619999999999999</v>
      </c>
      <c r="AX11" s="9">
        <v>7.5609999999999999</v>
      </c>
      <c r="AY11" s="9">
        <v>11.223000000000001</v>
      </c>
      <c r="AZ11" s="9">
        <v>3.6619999999999999</v>
      </c>
      <c r="BA11" s="9">
        <v>7.5609999999999999</v>
      </c>
      <c r="BB11" s="9">
        <v>13.829000000000001</v>
      </c>
      <c r="BC11" s="9">
        <v>6.3849999999999998</v>
      </c>
      <c r="BD11" s="9">
        <v>7.4429999999999996</v>
      </c>
      <c r="BE11" s="9">
        <v>9.75</v>
      </c>
      <c r="BF11" s="9">
        <v>5.2539999999999996</v>
      </c>
      <c r="BG11" s="9">
        <v>4.4960000000000004</v>
      </c>
      <c r="BH11" s="9">
        <v>8.2590000000000003</v>
      </c>
      <c r="BI11" s="9">
        <v>4.4980000000000002</v>
      </c>
      <c r="BJ11" s="9">
        <v>3.7610000000000001</v>
      </c>
      <c r="BK11" s="9">
        <v>1.4910000000000001</v>
      </c>
      <c r="BL11" s="9">
        <v>0.75600000000000001</v>
      </c>
      <c r="BM11" s="9">
        <v>0.73499999999999999</v>
      </c>
      <c r="BN11" s="9">
        <v>4.0780000000000003</v>
      </c>
      <c r="BO11" s="9">
        <v>1.1319999999999999</v>
      </c>
      <c r="BP11" s="9">
        <v>2.9470000000000001</v>
      </c>
      <c r="BQ11" s="9">
        <v>4.0780000000000003</v>
      </c>
      <c r="BR11" s="9">
        <v>1.1319999999999999</v>
      </c>
      <c r="BS11" s="9">
        <v>2.9470000000000001</v>
      </c>
      <c r="BT11" s="9">
        <v>11.077999999999999</v>
      </c>
      <c r="BU11" s="9">
        <v>5.1379999999999999</v>
      </c>
      <c r="BV11" s="9">
        <v>5.94</v>
      </c>
      <c r="BW11" s="9">
        <v>5.7149999999999999</v>
      </c>
      <c r="BX11" s="9">
        <v>2.6739999999999999</v>
      </c>
      <c r="BY11" s="9">
        <v>3.0409999999999999</v>
      </c>
      <c r="BZ11" s="9">
        <v>4.6360000000000001</v>
      </c>
      <c r="CA11" s="9">
        <v>2.0790000000000002</v>
      </c>
      <c r="CB11" s="9">
        <v>2.5569999999999999</v>
      </c>
      <c r="CC11" s="9">
        <v>0.82499999999999996</v>
      </c>
      <c r="CD11" s="9">
        <v>0.34100000000000003</v>
      </c>
      <c r="CE11" s="9">
        <v>0.48399999999999999</v>
      </c>
      <c r="CF11" s="9">
        <v>0.254</v>
      </c>
      <c r="CG11" s="9">
        <v>0.254</v>
      </c>
      <c r="CH11" s="9">
        <v>0</v>
      </c>
      <c r="CI11" s="9">
        <v>5.3630000000000004</v>
      </c>
      <c r="CJ11" s="9">
        <v>2.464</v>
      </c>
      <c r="CK11" s="9">
        <v>2.899</v>
      </c>
      <c r="CL11" s="9">
        <v>4.6710000000000003</v>
      </c>
      <c r="CM11" s="9">
        <v>2.464</v>
      </c>
      <c r="CN11" s="9">
        <v>2.206</v>
      </c>
      <c r="CO11" s="9">
        <v>0.69299999999999995</v>
      </c>
      <c r="CP11" s="9">
        <v>0</v>
      </c>
      <c r="CQ11" s="9">
        <v>0.69299999999999995</v>
      </c>
      <c r="CR11" s="9">
        <v>1.9930000000000001</v>
      </c>
      <c r="CS11" s="9">
        <v>0.254</v>
      </c>
      <c r="CT11" s="9">
        <v>1.7390000000000001</v>
      </c>
      <c r="CU11" s="9">
        <v>0.71699999999999997</v>
      </c>
      <c r="CV11" s="9">
        <v>0.254</v>
      </c>
      <c r="CW11" s="9">
        <v>0.46300000000000002</v>
      </c>
      <c r="CX11" s="9">
        <v>0.46300000000000002</v>
      </c>
      <c r="CY11" s="9">
        <v>0</v>
      </c>
      <c r="CZ11" s="9">
        <v>0.46300000000000002</v>
      </c>
      <c r="DA11" s="9">
        <v>0</v>
      </c>
      <c r="DB11" s="9">
        <v>0</v>
      </c>
      <c r="DC11" s="9">
        <v>0</v>
      </c>
      <c r="DD11" s="9">
        <v>0.254</v>
      </c>
      <c r="DE11" s="9">
        <v>0.254</v>
      </c>
      <c r="DF11" s="9">
        <v>0</v>
      </c>
      <c r="DG11" s="9">
        <v>1.276</v>
      </c>
      <c r="DH11" s="9">
        <v>0</v>
      </c>
      <c r="DI11" s="9">
        <v>1.276</v>
      </c>
      <c r="DJ11" s="9">
        <v>0.58299999999999996</v>
      </c>
      <c r="DK11" s="9">
        <v>0</v>
      </c>
      <c r="DL11" s="9">
        <v>0.58299999999999996</v>
      </c>
      <c r="DM11" s="9">
        <v>0.69299999999999995</v>
      </c>
      <c r="DN11" s="9">
        <v>0</v>
      </c>
      <c r="DO11" s="9">
        <v>0.69299999999999995</v>
      </c>
      <c r="DP11" s="9">
        <v>9.0850000000000009</v>
      </c>
      <c r="DQ11" s="9">
        <v>4.8840000000000003</v>
      </c>
      <c r="DR11" s="9">
        <v>4.2009999999999996</v>
      </c>
      <c r="DS11" s="9">
        <v>4.9980000000000002</v>
      </c>
      <c r="DT11" s="9">
        <v>2.42</v>
      </c>
      <c r="DU11" s="9">
        <v>2.5779999999999998</v>
      </c>
      <c r="DV11" s="9">
        <v>4.173</v>
      </c>
      <c r="DW11" s="9">
        <v>2.0790000000000002</v>
      </c>
      <c r="DX11" s="9">
        <v>2.0939999999999999</v>
      </c>
      <c r="DY11" s="9">
        <v>0.82499999999999996</v>
      </c>
      <c r="DZ11" s="9">
        <v>0.34100000000000003</v>
      </c>
      <c r="EA11" s="9">
        <v>0.48399999999999999</v>
      </c>
      <c r="EB11" s="9">
        <v>4.0880000000000001</v>
      </c>
      <c r="EC11" s="9">
        <v>2.464</v>
      </c>
      <c r="ED11" s="9">
        <v>1.623</v>
      </c>
      <c r="EE11" s="9">
        <v>4.0880000000000001</v>
      </c>
      <c r="EF11" s="9">
        <v>2.464</v>
      </c>
      <c r="EG11" s="9">
        <v>1.623</v>
      </c>
      <c r="EH11" s="9">
        <v>61.456000000000003</v>
      </c>
      <c r="EI11" s="9">
        <v>34.192999999999998</v>
      </c>
      <c r="EJ11" s="9">
        <v>27.262</v>
      </c>
      <c r="EK11" s="9">
        <v>39.685000000000002</v>
      </c>
      <c r="EL11" s="9">
        <v>26.946000000000002</v>
      </c>
      <c r="EM11" s="9">
        <v>12.739000000000001</v>
      </c>
      <c r="EN11" s="9">
        <v>26.693000000000001</v>
      </c>
      <c r="EO11" s="9">
        <v>15.694000000000001</v>
      </c>
      <c r="EP11" s="9">
        <v>10.997999999999999</v>
      </c>
      <c r="EQ11" s="9">
        <v>11.209</v>
      </c>
      <c r="ER11" s="9">
        <v>9.8350000000000009</v>
      </c>
      <c r="ES11" s="9">
        <v>1.3740000000000001</v>
      </c>
      <c r="ET11" s="9">
        <v>1.7829999999999999</v>
      </c>
      <c r="EU11" s="9">
        <v>1.417</v>
      </c>
      <c r="EV11" s="9">
        <v>0.36599999999999999</v>
      </c>
      <c r="EW11" s="9">
        <v>21.771000000000001</v>
      </c>
      <c r="EX11" s="9">
        <v>7.2469999999999999</v>
      </c>
      <c r="EY11" s="9">
        <v>14.523999999999999</v>
      </c>
      <c r="EZ11" s="9">
        <v>18.221</v>
      </c>
      <c r="FA11" s="9">
        <v>6.28</v>
      </c>
      <c r="FB11" s="9">
        <v>11.941000000000001</v>
      </c>
      <c r="FC11" s="9">
        <v>3.55</v>
      </c>
      <c r="FD11" s="9">
        <v>0.96699999999999997</v>
      </c>
      <c r="FE11" s="9">
        <v>2.5830000000000002</v>
      </c>
      <c r="FF11" s="9">
        <v>15.446</v>
      </c>
      <c r="FG11" s="9">
        <v>7.782</v>
      </c>
      <c r="FH11" s="9">
        <v>7.6639999999999997</v>
      </c>
      <c r="FI11" s="9">
        <v>8.6940000000000008</v>
      </c>
      <c r="FJ11" s="9">
        <v>5.5739999999999998</v>
      </c>
      <c r="FK11" s="9">
        <v>3.12</v>
      </c>
      <c r="FL11" s="9">
        <v>5.8710000000000004</v>
      </c>
      <c r="FM11" s="9">
        <v>3.4159999999999999</v>
      </c>
      <c r="FN11" s="9">
        <v>2.456</v>
      </c>
      <c r="FO11" s="9">
        <v>2.4569999999999999</v>
      </c>
      <c r="FP11" s="9">
        <v>2.1579999999999999</v>
      </c>
      <c r="FQ11" s="9">
        <v>0.29899999999999999</v>
      </c>
      <c r="FR11" s="9">
        <v>0.36599999999999999</v>
      </c>
      <c r="FS11" s="9">
        <v>0</v>
      </c>
      <c r="FT11" s="9">
        <v>0.36599999999999999</v>
      </c>
      <c r="FU11" s="9">
        <v>6.7519999999999998</v>
      </c>
      <c r="FV11" s="9">
        <v>2.2080000000000002</v>
      </c>
      <c r="FW11" s="9">
        <v>4.5430000000000001</v>
      </c>
      <c r="FX11" s="9">
        <v>5.6429999999999998</v>
      </c>
      <c r="FY11" s="9">
        <v>1.873</v>
      </c>
      <c r="FZ11" s="9">
        <v>3.77</v>
      </c>
      <c r="GA11" s="9">
        <v>1.1080000000000001</v>
      </c>
      <c r="GB11" s="9">
        <v>0.33500000000000002</v>
      </c>
      <c r="GC11" s="9">
        <v>0.77300000000000002</v>
      </c>
      <c r="GD11" s="9">
        <v>29.370999999999999</v>
      </c>
      <c r="GE11" s="9">
        <v>15.903</v>
      </c>
      <c r="GF11" s="9">
        <v>13.468999999999999</v>
      </c>
      <c r="GG11" s="9">
        <v>20.417000000000002</v>
      </c>
      <c r="GH11" s="9">
        <v>13.286</v>
      </c>
      <c r="GI11" s="9">
        <v>7.1310000000000002</v>
      </c>
      <c r="GJ11" s="9">
        <v>12.785</v>
      </c>
      <c r="GK11" s="9">
        <v>6.7290000000000001</v>
      </c>
      <c r="GL11" s="9">
        <v>6.0549999999999997</v>
      </c>
      <c r="GM11" s="9">
        <v>6.2149999999999999</v>
      </c>
      <c r="GN11" s="9">
        <v>5.14</v>
      </c>
      <c r="GO11" s="9">
        <v>1.075</v>
      </c>
      <c r="GP11" s="9">
        <v>1.417</v>
      </c>
      <c r="GQ11" s="9">
        <v>1.417</v>
      </c>
      <c r="GR11" s="9">
        <v>0</v>
      </c>
      <c r="GS11" s="9">
        <v>8.9550000000000001</v>
      </c>
      <c r="GT11" s="9">
        <v>2.617</v>
      </c>
      <c r="GU11" s="9">
        <v>6.3380000000000001</v>
      </c>
      <c r="GV11" s="9">
        <v>7.26</v>
      </c>
      <c r="GW11" s="9">
        <v>2.3679999999999999</v>
      </c>
      <c r="GX11" s="9">
        <v>4.8920000000000003</v>
      </c>
      <c r="GY11" s="9">
        <v>1.6950000000000001</v>
      </c>
      <c r="GZ11" s="9">
        <v>0.249</v>
      </c>
      <c r="HA11" s="9">
        <v>1.446</v>
      </c>
      <c r="HB11" s="9">
        <v>10.074999999999999</v>
      </c>
      <c r="HC11" s="9">
        <v>6.5670000000000002</v>
      </c>
      <c r="HD11" s="9">
        <v>3.508</v>
      </c>
      <c r="HE11" s="9">
        <v>7.5540000000000003</v>
      </c>
      <c r="HF11" s="9">
        <v>5.43</v>
      </c>
      <c r="HG11" s="9">
        <v>2.1240000000000001</v>
      </c>
      <c r="HH11" s="9">
        <v>5.0170000000000003</v>
      </c>
      <c r="HI11" s="9">
        <v>2.8929999999999998</v>
      </c>
      <c r="HJ11" s="9">
        <v>2.1240000000000001</v>
      </c>
      <c r="HK11" s="9">
        <v>2.5369999999999999</v>
      </c>
      <c r="HL11" s="9">
        <v>2.5369999999999999</v>
      </c>
      <c r="HM11" s="9">
        <v>0</v>
      </c>
      <c r="HN11" s="9">
        <v>0</v>
      </c>
      <c r="HO11" s="9">
        <v>0</v>
      </c>
      <c r="HP11" s="9">
        <v>0</v>
      </c>
      <c r="HQ11" s="9">
        <v>2.5209999999999999</v>
      </c>
      <c r="HR11" s="9">
        <v>1.137</v>
      </c>
      <c r="HS11" s="9">
        <v>1.3839999999999999</v>
      </c>
      <c r="HT11" s="9">
        <v>1.7749999999999999</v>
      </c>
      <c r="HU11" s="9">
        <v>0.754</v>
      </c>
      <c r="HV11" s="9">
        <v>1.02</v>
      </c>
      <c r="HW11" s="9">
        <v>0.746</v>
      </c>
      <c r="HX11" s="9">
        <v>0.38300000000000001</v>
      </c>
      <c r="HY11" s="9">
        <v>0.36299999999999999</v>
      </c>
      <c r="HZ11" s="9">
        <v>6.5629999999999997</v>
      </c>
      <c r="IA11" s="9">
        <v>3.9409999999999998</v>
      </c>
      <c r="IB11" s="9">
        <v>2.6219999999999999</v>
      </c>
      <c r="IC11" s="9">
        <v>3.02</v>
      </c>
      <c r="ID11" s="9">
        <v>2.6560000000000001</v>
      </c>
      <c r="IE11" s="9">
        <v>0.36299999999999999</v>
      </c>
      <c r="IF11" s="9">
        <v>3.02</v>
      </c>
      <c r="IG11" s="9">
        <v>2.6560000000000001</v>
      </c>
      <c r="IH11" s="9">
        <v>0.36299999999999999</v>
      </c>
      <c r="II11" s="9">
        <v>0</v>
      </c>
      <c r="IJ11" s="9">
        <v>0</v>
      </c>
      <c r="IK11" s="9">
        <v>0</v>
      </c>
      <c r="IL11" s="9">
        <v>0</v>
      </c>
      <c r="IM11" s="9">
        <v>0</v>
      </c>
      <c r="IN11" s="9">
        <v>0</v>
      </c>
      <c r="IO11" s="9">
        <v>3.544</v>
      </c>
      <c r="IP11" s="9">
        <v>1.2849999999999999</v>
      </c>
      <c r="IQ11" s="9">
        <v>2.2589999999999999</v>
      </c>
    </row>
    <row r="12" spans="1:251">
      <c r="A12" s="10">
        <v>42401</v>
      </c>
      <c r="B12" s="9">
        <v>0.254</v>
      </c>
      <c r="C12" s="9">
        <v>14.186</v>
      </c>
      <c r="D12" s="9">
        <v>4.6029999999999998</v>
      </c>
      <c r="E12" s="9">
        <v>9.5830000000000002</v>
      </c>
      <c r="F12" s="9">
        <v>12.897</v>
      </c>
      <c r="G12" s="9">
        <v>3.9369999999999998</v>
      </c>
      <c r="H12" s="9">
        <v>8.9600000000000009</v>
      </c>
      <c r="I12" s="9">
        <v>1.2889999999999999</v>
      </c>
      <c r="J12" s="9">
        <v>0.66600000000000004</v>
      </c>
      <c r="K12" s="9">
        <v>0.623</v>
      </c>
      <c r="L12" s="9">
        <v>10.085000000000001</v>
      </c>
      <c r="M12" s="9">
        <v>7.3289999999999997</v>
      </c>
      <c r="N12" s="9">
        <v>2.7559999999999998</v>
      </c>
      <c r="O12" s="9">
        <v>8.7959999999999994</v>
      </c>
      <c r="P12" s="9">
        <v>6.6630000000000003</v>
      </c>
      <c r="Q12" s="9">
        <v>2.133</v>
      </c>
      <c r="R12" s="9">
        <v>5.0789999999999997</v>
      </c>
      <c r="S12" s="9">
        <v>3.2</v>
      </c>
      <c r="T12" s="9">
        <v>1.879</v>
      </c>
      <c r="U12" s="9">
        <v>1.7629999999999999</v>
      </c>
      <c r="V12" s="9">
        <v>1.7629999999999999</v>
      </c>
      <c r="W12" s="9">
        <v>0</v>
      </c>
      <c r="X12" s="9">
        <v>1.954</v>
      </c>
      <c r="Y12" s="9">
        <v>1.7</v>
      </c>
      <c r="Z12" s="9">
        <v>0.254</v>
      </c>
      <c r="AA12" s="9">
        <v>1.2889999999999999</v>
      </c>
      <c r="AB12" s="9">
        <v>0.66600000000000004</v>
      </c>
      <c r="AC12" s="9">
        <v>0.623</v>
      </c>
      <c r="AD12" s="9">
        <v>0</v>
      </c>
      <c r="AE12" s="9">
        <v>0</v>
      </c>
      <c r="AF12" s="9">
        <v>0</v>
      </c>
      <c r="AG12" s="9">
        <v>1.2889999999999999</v>
      </c>
      <c r="AH12" s="9">
        <v>0.66600000000000004</v>
      </c>
      <c r="AI12" s="9">
        <v>0.623</v>
      </c>
      <c r="AJ12" s="9">
        <v>46.201999999999998</v>
      </c>
      <c r="AK12" s="9">
        <v>27.18</v>
      </c>
      <c r="AL12" s="9">
        <v>19.021999999999998</v>
      </c>
      <c r="AM12" s="9">
        <v>36.624000000000002</v>
      </c>
      <c r="AN12" s="9">
        <v>23.620999999999999</v>
      </c>
      <c r="AO12" s="9">
        <v>13.002000000000001</v>
      </c>
      <c r="AP12" s="9">
        <v>27.504000000000001</v>
      </c>
      <c r="AQ12" s="9">
        <v>16.146000000000001</v>
      </c>
      <c r="AR12" s="9">
        <v>11.359</v>
      </c>
      <c r="AS12" s="9">
        <v>9.1189999999999998</v>
      </c>
      <c r="AT12" s="9">
        <v>7.476</v>
      </c>
      <c r="AU12" s="9">
        <v>1.6439999999999999</v>
      </c>
      <c r="AV12" s="9">
        <v>9.5779999999999994</v>
      </c>
      <c r="AW12" s="9">
        <v>3.5590000000000002</v>
      </c>
      <c r="AX12" s="9">
        <v>6.0190000000000001</v>
      </c>
      <c r="AY12" s="9">
        <v>9.5779999999999994</v>
      </c>
      <c r="AZ12" s="9">
        <v>3.5590000000000002</v>
      </c>
      <c r="BA12" s="9">
        <v>6.0190000000000001</v>
      </c>
      <c r="BB12" s="9">
        <v>15.081</v>
      </c>
      <c r="BC12" s="9">
        <v>5.8840000000000003</v>
      </c>
      <c r="BD12" s="9">
        <v>9.1969999999999992</v>
      </c>
      <c r="BE12" s="9">
        <v>11.762</v>
      </c>
      <c r="BF12" s="9">
        <v>5.5060000000000002</v>
      </c>
      <c r="BG12" s="9">
        <v>6.2560000000000002</v>
      </c>
      <c r="BH12" s="9">
        <v>10.468</v>
      </c>
      <c r="BI12" s="9">
        <v>5.05</v>
      </c>
      <c r="BJ12" s="9">
        <v>5.4180000000000001</v>
      </c>
      <c r="BK12" s="9">
        <v>1.294</v>
      </c>
      <c r="BL12" s="9">
        <v>0.45600000000000002</v>
      </c>
      <c r="BM12" s="9">
        <v>0.83799999999999997</v>
      </c>
      <c r="BN12" s="9">
        <v>3.319</v>
      </c>
      <c r="BO12" s="9">
        <v>0.378</v>
      </c>
      <c r="BP12" s="9">
        <v>2.9409999999999998</v>
      </c>
      <c r="BQ12" s="9">
        <v>3.319</v>
      </c>
      <c r="BR12" s="9">
        <v>0.378</v>
      </c>
      <c r="BS12" s="9">
        <v>2.9409999999999998</v>
      </c>
      <c r="BT12" s="9">
        <v>12.473000000000001</v>
      </c>
      <c r="BU12" s="9">
        <v>8.3620000000000001</v>
      </c>
      <c r="BV12" s="9">
        <v>4.1120000000000001</v>
      </c>
      <c r="BW12" s="9">
        <v>6.6289999999999996</v>
      </c>
      <c r="BX12" s="9">
        <v>4.0380000000000003</v>
      </c>
      <c r="BY12" s="9">
        <v>2.5910000000000002</v>
      </c>
      <c r="BZ12" s="9">
        <v>5.9039999999999999</v>
      </c>
      <c r="CA12" s="9">
        <v>3.9369999999999998</v>
      </c>
      <c r="CB12" s="9">
        <v>1.9670000000000001</v>
      </c>
      <c r="CC12" s="9">
        <v>0.624</v>
      </c>
      <c r="CD12" s="9">
        <v>0</v>
      </c>
      <c r="CE12" s="9">
        <v>0.624</v>
      </c>
      <c r="CF12" s="9">
        <v>0.10100000000000001</v>
      </c>
      <c r="CG12" s="9">
        <v>0.10100000000000001</v>
      </c>
      <c r="CH12" s="9">
        <v>0</v>
      </c>
      <c r="CI12" s="9">
        <v>5.8440000000000003</v>
      </c>
      <c r="CJ12" s="9">
        <v>4.3239999999999998</v>
      </c>
      <c r="CK12" s="9">
        <v>1.5209999999999999</v>
      </c>
      <c r="CL12" s="9">
        <v>4.984</v>
      </c>
      <c r="CM12" s="9">
        <v>3.4630000000000001</v>
      </c>
      <c r="CN12" s="9">
        <v>1.5209999999999999</v>
      </c>
      <c r="CO12" s="9">
        <v>0.86</v>
      </c>
      <c r="CP12" s="9">
        <v>0.86</v>
      </c>
      <c r="CQ12" s="9">
        <v>0</v>
      </c>
      <c r="CR12" s="9">
        <v>1.3540000000000001</v>
      </c>
      <c r="CS12" s="9">
        <v>1.3540000000000001</v>
      </c>
      <c r="CT12" s="9">
        <v>0</v>
      </c>
      <c r="CU12" s="9">
        <v>0.49399999999999999</v>
      </c>
      <c r="CV12" s="9">
        <v>0.49399999999999999</v>
      </c>
      <c r="CW12" s="9">
        <v>0</v>
      </c>
      <c r="CX12" s="9">
        <v>0.39300000000000002</v>
      </c>
      <c r="CY12" s="9">
        <v>0.39300000000000002</v>
      </c>
      <c r="CZ12" s="9">
        <v>0</v>
      </c>
      <c r="DA12" s="9">
        <v>0</v>
      </c>
      <c r="DB12" s="9">
        <v>0</v>
      </c>
      <c r="DC12" s="9">
        <v>0</v>
      </c>
      <c r="DD12" s="9">
        <v>0.10100000000000001</v>
      </c>
      <c r="DE12" s="9">
        <v>0.10100000000000001</v>
      </c>
      <c r="DF12" s="9">
        <v>0</v>
      </c>
      <c r="DG12" s="9">
        <v>0.86</v>
      </c>
      <c r="DH12" s="9">
        <v>0.86</v>
      </c>
      <c r="DI12" s="9">
        <v>0</v>
      </c>
      <c r="DJ12" s="9">
        <v>0</v>
      </c>
      <c r="DK12" s="9">
        <v>0</v>
      </c>
      <c r="DL12" s="9">
        <v>0</v>
      </c>
      <c r="DM12" s="9">
        <v>0.86</v>
      </c>
      <c r="DN12" s="9">
        <v>0.86</v>
      </c>
      <c r="DO12" s="9">
        <v>0</v>
      </c>
      <c r="DP12" s="9">
        <v>11.119</v>
      </c>
      <c r="DQ12" s="9">
        <v>7.0069999999999997</v>
      </c>
      <c r="DR12" s="9">
        <v>4.1120000000000001</v>
      </c>
      <c r="DS12" s="9">
        <v>6.1349999999999998</v>
      </c>
      <c r="DT12" s="9">
        <v>3.544</v>
      </c>
      <c r="DU12" s="9">
        <v>2.5910000000000002</v>
      </c>
      <c r="DV12" s="9">
        <v>5.51</v>
      </c>
      <c r="DW12" s="9">
        <v>3.544</v>
      </c>
      <c r="DX12" s="9">
        <v>1.9670000000000001</v>
      </c>
      <c r="DY12" s="9">
        <v>0.624</v>
      </c>
      <c r="DZ12" s="9">
        <v>0</v>
      </c>
      <c r="EA12" s="9">
        <v>0.624</v>
      </c>
      <c r="EB12" s="9">
        <v>4.984</v>
      </c>
      <c r="EC12" s="9">
        <v>3.4630000000000001</v>
      </c>
      <c r="ED12" s="9">
        <v>1.5209999999999999</v>
      </c>
      <c r="EE12" s="9">
        <v>4.984</v>
      </c>
      <c r="EF12" s="9">
        <v>3.4630000000000001</v>
      </c>
      <c r="EG12" s="9">
        <v>1.5209999999999999</v>
      </c>
      <c r="EH12" s="9">
        <v>65.561999999999998</v>
      </c>
      <c r="EI12" s="9">
        <v>36.006</v>
      </c>
      <c r="EJ12" s="9">
        <v>29.555</v>
      </c>
      <c r="EK12" s="9">
        <v>48.298999999999999</v>
      </c>
      <c r="EL12" s="9">
        <v>27.893000000000001</v>
      </c>
      <c r="EM12" s="9">
        <v>20.405999999999999</v>
      </c>
      <c r="EN12" s="9">
        <v>36.064999999999998</v>
      </c>
      <c r="EO12" s="9">
        <v>19.02</v>
      </c>
      <c r="EP12" s="9">
        <v>17.045000000000002</v>
      </c>
      <c r="EQ12" s="9">
        <v>10.553000000000001</v>
      </c>
      <c r="ER12" s="9">
        <v>7.4459999999999997</v>
      </c>
      <c r="ES12" s="9">
        <v>3.1070000000000002</v>
      </c>
      <c r="ET12" s="9">
        <v>1.681</v>
      </c>
      <c r="EU12" s="9">
        <v>1.427</v>
      </c>
      <c r="EV12" s="9">
        <v>0.254</v>
      </c>
      <c r="EW12" s="9">
        <v>17.263000000000002</v>
      </c>
      <c r="EX12" s="9">
        <v>8.1129999999999995</v>
      </c>
      <c r="EY12" s="9">
        <v>9.15</v>
      </c>
      <c r="EZ12" s="9">
        <v>15.113</v>
      </c>
      <c r="FA12" s="9">
        <v>6.5869999999999997</v>
      </c>
      <c r="FB12" s="9">
        <v>8.5259999999999998</v>
      </c>
      <c r="FC12" s="9">
        <v>2.149</v>
      </c>
      <c r="FD12" s="9">
        <v>1.526</v>
      </c>
      <c r="FE12" s="9">
        <v>0.623</v>
      </c>
      <c r="FF12" s="9">
        <v>18.643999999999998</v>
      </c>
      <c r="FG12" s="9">
        <v>9.4480000000000004</v>
      </c>
      <c r="FH12" s="9">
        <v>9.1950000000000003</v>
      </c>
      <c r="FI12" s="9">
        <v>11.855</v>
      </c>
      <c r="FJ12" s="9">
        <v>6.5129999999999999</v>
      </c>
      <c r="FK12" s="9">
        <v>5.3419999999999996</v>
      </c>
      <c r="FL12" s="9">
        <v>7.1870000000000003</v>
      </c>
      <c r="FM12" s="9">
        <v>3.1819999999999999</v>
      </c>
      <c r="FN12" s="9">
        <v>4.0049999999999999</v>
      </c>
      <c r="FO12" s="9">
        <v>3.0880000000000001</v>
      </c>
      <c r="FP12" s="9">
        <v>2.004</v>
      </c>
      <c r="FQ12" s="9">
        <v>1.0840000000000001</v>
      </c>
      <c r="FR12" s="9">
        <v>1.58</v>
      </c>
      <c r="FS12" s="9">
        <v>1.327</v>
      </c>
      <c r="FT12" s="9">
        <v>0.254</v>
      </c>
      <c r="FU12" s="9">
        <v>6.7889999999999997</v>
      </c>
      <c r="FV12" s="9">
        <v>2.9359999999999999</v>
      </c>
      <c r="FW12" s="9">
        <v>3.8530000000000002</v>
      </c>
      <c r="FX12" s="9">
        <v>5.5</v>
      </c>
      <c r="FY12" s="9">
        <v>2.27</v>
      </c>
      <c r="FZ12" s="9">
        <v>3.23</v>
      </c>
      <c r="GA12" s="9">
        <v>1.2889999999999999</v>
      </c>
      <c r="GB12" s="9">
        <v>0.66600000000000004</v>
      </c>
      <c r="GC12" s="9">
        <v>0.623</v>
      </c>
      <c r="GD12" s="9">
        <v>22.361000000000001</v>
      </c>
      <c r="GE12" s="9">
        <v>12.273</v>
      </c>
      <c r="GF12" s="9">
        <v>10.089</v>
      </c>
      <c r="GG12" s="9">
        <v>16.148</v>
      </c>
      <c r="GH12" s="9">
        <v>9.8140000000000001</v>
      </c>
      <c r="GI12" s="9">
        <v>6.3330000000000002</v>
      </c>
      <c r="GJ12" s="9">
        <v>11.305</v>
      </c>
      <c r="GK12" s="9">
        <v>6.0190000000000001</v>
      </c>
      <c r="GL12" s="9">
        <v>5.2859999999999996</v>
      </c>
      <c r="GM12" s="9">
        <v>4.742</v>
      </c>
      <c r="GN12" s="9">
        <v>3.6949999999999998</v>
      </c>
      <c r="GO12" s="9">
        <v>1.0469999999999999</v>
      </c>
      <c r="GP12" s="9">
        <v>0.10100000000000001</v>
      </c>
      <c r="GQ12" s="9">
        <v>0.10100000000000001</v>
      </c>
      <c r="GR12" s="9">
        <v>0</v>
      </c>
      <c r="GS12" s="9">
        <v>6.2140000000000004</v>
      </c>
      <c r="GT12" s="9">
        <v>2.4590000000000001</v>
      </c>
      <c r="GU12" s="9">
        <v>3.7549999999999999</v>
      </c>
      <c r="GV12" s="9">
        <v>5.7359999999999998</v>
      </c>
      <c r="GW12" s="9">
        <v>1.9810000000000001</v>
      </c>
      <c r="GX12" s="9">
        <v>3.7549999999999999</v>
      </c>
      <c r="GY12" s="9">
        <v>0.47699999999999998</v>
      </c>
      <c r="GZ12" s="9">
        <v>0.47699999999999998</v>
      </c>
      <c r="HA12" s="9">
        <v>0</v>
      </c>
      <c r="HB12" s="9">
        <v>13.348000000000001</v>
      </c>
      <c r="HC12" s="9">
        <v>9.0939999999999994</v>
      </c>
      <c r="HD12" s="9">
        <v>4.2539999999999996</v>
      </c>
      <c r="HE12" s="9">
        <v>10.686</v>
      </c>
      <c r="HF12" s="9">
        <v>7.0119999999999996</v>
      </c>
      <c r="HG12" s="9">
        <v>3.6749999999999998</v>
      </c>
      <c r="HH12" s="9">
        <v>8.6850000000000005</v>
      </c>
      <c r="HI12" s="9">
        <v>5.2649999999999997</v>
      </c>
      <c r="HJ12" s="9">
        <v>3.4209999999999998</v>
      </c>
      <c r="HK12" s="9">
        <v>2.0009999999999999</v>
      </c>
      <c r="HL12" s="9">
        <v>1.7470000000000001</v>
      </c>
      <c r="HM12" s="9">
        <v>0.254</v>
      </c>
      <c r="HN12" s="9">
        <v>0</v>
      </c>
      <c r="HO12" s="9">
        <v>0</v>
      </c>
      <c r="HP12" s="9">
        <v>0</v>
      </c>
      <c r="HQ12" s="9">
        <v>2.6619999999999999</v>
      </c>
      <c r="HR12" s="9">
        <v>2.0819999999999999</v>
      </c>
      <c r="HS12" s="9">
        <v>0.57899999999999996</v>
      </c>
      <c r="HT12" s="9">
        <v>2.2789999999999999</v>
      </c>
      <c r="HU12" s="9">
        <v>1.6990000000000001</v>
      </c>
      <c r="HV12" s="9">
        <v>0.57899999999999996</v>
      </c>
      <c r="HW12" s="9">
        <v>0.38300000000000001</v>
      </c>
      <c r="HX12" s="9">
        <v>0.38300000000000001</v>
      </c>
      <c r="HY12" s="9">
        <v>0</v>
      </c>
      <c r="HZ12" s="9">
        <v>11.209</v>
      </c>
      <c r="IA12" s="9">
        <v>5.1909999999999998</v>
      </c>
      <c r="IB12" s="9">
        <v>6.0179999999999998</v>
      </c>
      <c r="IC12" s="9">
        <v>9.61</v>
      </c>
      <c r="ID12" s="9">
        <v>4.5540000000000003</v>
      </c>
      <c r="IE12" s="9">
        <v>5.056</v>
      </c>
      <c r="IF12" s="9">
        <v>8.8879999999999999</v>
      </c>
      <c r="IG12" s="9">
        <v>4.5540000000000003</v>
      </c>
      <c r="IH12" s="9">
        <v>4.3339999999999996</v>
      </c>
      <c r="II12" s="9">
        <v>0.72199999999999998</v>
      </c>
      <c r="IJ12" s="9">
        <v>0</v>
      </c>
      <c r="IK12" s="9">
        <v>0.72199999999999998</v>
      </c>
      <c r="IL12" s="9">
        <v>0</v>
      </c>
      <c r="IM12" s="9">
        <v>0</v>
      </c>
      <c r="IN12" s="9">
        <v>0</v>
      </c>
      <c r="IO12" s="9">
        <v>1.599</v>
      </c>
      <c r="IP12" s="9">
        <v>0.63700000000000001</v>
      </c>
      <c r="IQ12" s="9">
        <v>0.96199999999999997</v>
      </c>
    </row>
    <row r="13" spans="1:251">
      <c r="A13" s="10">
        <v>42767</v>
      </c>
      <c r="B13" s="9">
        <v>0.316</v>
      </c>
      <c r="C13" s="9">
        <v>16.550999999999998</v>
      </c>
      <c r="D13" s="9">
        <v>4.3099999999999996</v>
      </c>
      <c r="E13" s="9">
        <v>12.241</v>
      </c>
      <c r="F13" s="9">
        <v>14.782</v>
      </c>
      <c r="G13" s="9">
        <v>3.972</v>
      </c>
      <c r="H13" s="9">
        <v>10.808999999999999</v>
      </c>
      <c r="I13" s="9">
        <v>1.77</v>
      </c>
      <c r="J13" s="9">
        <v>0.33800000000000002</v>
      </c>
      <c r="K13" s="9">
        <v>1.4319999999999999</v>
      </c>
      <c r="L13" s="9">
        <v>10.343</v>
      </c>
      <c r="M13" s="9">
        <v>5.4139999999999997</v>
      </c>
      <c r="N13" s="9">
        <v>4.93</v>
      </c>
      <c r="O13" s="9">
        <v>6.1740000000000004</v>
      </c>
      <c r="P13" s="9">
        <v>4.3049999999999997</v>
      </c>
      <c r="Q13" s="9">
        <v>1.869</v>
      </c>
      <c r="R13" s="9">
        <v>2.5470000000000002</v>
      </c>
      <c r="S13" s="9">
        <v>1.4570000000000001</v>
      </c>
      <c r="T13" s="9">
        <v>1.0900000000000001</v>
      </c>
      <c r="U13" s="9">
        <v>1.3160000000000001</v>
      </c>
      <c r="V13" s="9">
        <v>0.85299999999999998</v>
      </c>
      <c r="W13" s="9">
        <v>0.46300000000000002</v>
      </c>
      <c r="X13" s="9">
        <v>2.3109999999999999</v>
      </c>
      <c r="Y13" s="9">
        <v>1.9950000000000001</v>
      </c>
      <c r="Z13" s="9">
        <v>0.316</v>
      </c>
      <c r="AA13" s="9">
        <v>4.1689999999999996</v>
      </c>
      <c r="AB13" s="9">
        <v>1.109</v>
      </c>
      <c r="AC13" s="9">
        <v>3.06</v>
      </c>
      <c r="AD13" s="9">
        <v>2.399</v>
      </c>
      <c r="AE13" s="9">
        <v>0.77100000000000002</v>
      </c>
      <c r="AF13" s="9">
        <v>1.6279999999999999</v>
      </c>
      <c r="AG13" s="9">
        <v>1.77</v>
      </c>
      <c r="AH13" s="9">
        <v>0.33800000000000002</v>
      </c>
      <c r="AI13" s="9">
        <v>1.4319999999999999</v>
      </c>
      <c r="AJ13" s="9">
        <v>42.043999999999997</v>
      </c>
      <c r="AK13" s="9">
        <v>22.169</v>
      </c>
      <c r="AL13" s="9">
        <v>19.875</v>
      </c>
      <c r="AM13" s="9">
        <v>34.029000000000003</v>
      </c>
      <c r="AN13" s="9">
        <v>19.274000000000001</v>
      </c>
      <c r="AO13" s="9">
        <v>14.755000000000001</v>
      </c>
      <c r="AP13" s="9">
        <v>26.597000000000001</v>
      </c>
      <c r="AQ13" s="9">
        <v>13.162000000000001</v>
      </c>
      <c r="AR13" s="9">
        <v>13.435</v>
      </c>
      <c r="AS13" s="9">
        <v>7.4329999999999998</v>
      </c>
      <c r="AT13" s="9">
        <v>6.1130000000000004</v>
      </c>
      <c r="AU13" s="9">
        <v>1.32</v>
      </c>
      <c r="AV13" s="9">
        <v>8.0150000000000006</v>
      </c>
      <c r="AW13" s="9">
        <v>2.895</v>
      </c>
      <c r="AX13" s="9">
        <v>5.1189999999999998</v>
      </c>
      <c r="AY13" s="9">
        <v>8.0150000000000006</v>
      </c>
      <c r="AZ13" s="9">
        <v>2.895</v>
      </c>
      <c r="BA13" s="9">
        <v>5.1189999999999998</v>
      </c>
      <c r="BB13" s="9">
        <v>16.055</v>
      </c>
      <c r="BC13" s="9">
        <v>6.9459999999999997</v>
      </c>
      <c r="BD13" s="9">
        <v>9.11</v>
      </c>
      <c r="BE13" s="9">
        <v>11.688000000000001</v>
      </c>
      <c r="BF13" s="9">
        <v>6.64</v>
      </c>
      <c r="BG13" s="9">
        <v>5.048</v>
      </c>
      <c r="BH13" s="9">
        <v>9.8919999999999995</v>
      </c>
      <c r="BI13" s="9">
        <v>6.0359999999999996</v>
      </c>
      <c r="BJ13" s="9">
        <v>3.8559999999999999</v>
      </c>
      <c r="BK13" s="9">
        <v>1.796</v>
      </c>
      <c r="BL13" s="9">
        <v>0.60399999999999998</v>
      </c>
      <c r="BM13" s="9">
        <v>1.1919999999999999</v>
      </c>
      <c r="BN13" s="9">
        <v>4.367</v>
      </c>
      <c r="BO13" s="9">
        <v>0.30599999999999999</v>
      </c>
      <c r="BP13" s="9">
        <v>4.0609999999999999</v>
      </c>
      <c r="BQ13" s="9">
        <v>4.367</v>
      </c>
      <c r="BR13" s="9">
        <v>0.30599999999999999</v>
      </c>
      <c r="BS13" s="9">
        <v>4.0609999999999999</v>
      </c>
      <c r="BT13" s="9">
        <v>16.327000000000002</v>
      </c>
      <c r="BU13" s="9">
        <v>9.5350000000000001</v>
      </c>
      <c r="BV13" s="9">
        <v>6.7919999999999998</v>
      </c>
      <c r="BW13" s="9">
        <v>11.015000000000001</v>
      </c>
      <c r="BX13" s="9">
        <v>6.3739999999999997</v>
      </c>
      <c r="BY13" s="9">
        <v>4.641</v>
      </c>
      <c r="BZ13" s="9">
        <v>9.4290000000000003</v>
      </c>
      <c r="CA13" s="9">
        <v>5.4950000000000001</v>
      </c>
      <c r="CB13" s="9">
        <v>3.9350000000000001</v>
      </c>
      <c r="CC13" s="9">
        <v>1.5860000000000001</v>
      </c>
      <c r="CD13" s="9">
        <v>0.879</v>
      </c>
      <c r="CE13" s="9">
        <v>0.70599999999999996</v>
      </c>
      <c r="CF13" s="9">
        <v>0</v>
      </c>
      <c r="CG13" s="9">
        <v>0</v>
      </c>
      <c r="CH13" s="9">
        <v>0</v>
      </c>
      <c r="CI13" s="9">
        <v>5.3120000000000003</v>
      </c>
      <c r="CJ13" s="9">
        <v>3.161</v>
      </c>
      <c r="CK13" s="9">
        <v>2.1509999999999998</v>
      </c>
      <c r="CL13" s="9">
        <v>5.3120000000000003</v>
      </c>
      <c r="CM13" s="9">
        <v>3.161</v>
      </c>
      <c r="CN13" s="9">
        <v>2.1509999999999998</v>
      </c>
      <c r="CO13" s="9">
        <v>0</v>
      </c>
      <c r="CP13" s="9">
        <v>0</v>
      </c>
      <c r="CQ13" s="9">
        <v>0</v>
      </c>
      <c r="CR13" s="9">
        <v>0.38900000000000001</v>
      </c>
      <c r="CS13" s="9">
        <v>0</v>
      </c>
      <c r="CT13" s="9">
        <v>0.38900000000000001</v>
      </c>
      <c r="CU13" s="9">
        <v>0.38900000000000001</v>
      </c>
      <c r="CV13" s="9">
        <v>0</v>
      </c>
      <c r="CW13" s="9">
        <v>0.38900000000000001</v>
      </c>
      <c r="CX13" s="9">
        <v>0.38900000000000001</v>
      </c>
      <c r="CY13" s="9">
        <v>0</v>
      </c>
      <c r="CZ13" s="9">
        <v>0.38900000000000001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15.938000000000001</v>
      </c>
      <c r="DQ13" s="9">
        <v>9.5350000000000001</v>
      </c>
      <c r="DR13" s="9">
        <v>6.4029999999999996</v>
      </c>
      <c r="DS13" s="9">
        <v>10.625999999999999</v>
      </c>
      <c r="DT13" s="9">
        <v>6.3739999999999997</v>
      </c>
      <c r="DU13" s="9">
        <v>4.2519999999999998</v>
      </c>
      <c r="DV13" s="9">
        <v>9.0399999999999991</v>
      </c>
      <c r="DW13" s="9">
        <v>5.4950000000000001</v>
      </c>
      <c r="DX13" s="9">
        <v>3.5459999999999998</v>
      </c>
      <c r="DY13" s="9">
        <v>1.5860000000000001</v>
      </c>
      <c r="DZ13" s="9">
        <v>0.879</v>
      </c>
      <c r="EA13" s="9">
        <v>0.70599999999999996</v>
      </c>
      <c r="EB13" s="9">
        <v>5.3120000000000003</v>
      </c>
      <c r="EC13" s="9">
        <v>3.161</v>
      </c>
      <c r="ED13" s="9">
        <v>2.1509999999999998</v>
      </c>
      <c r="EE13" s="9">
        <v>5.3120000000000003</v>
      </c>
      <c r="EF13" s="9">
        <v>3.161</v>
      </c>
      <c r="EG13" s="9">
        <v>2.1509999999999998</v>
      </c>
      <c r="EH13" s="9">
        <v>64.108000000000004</v>
      </c>
      <c r="EI13" s="9">
        <v>31.012</v>
      </c>
      <c r="EJ13" s="9">
        <v>33.095999999999997</v>
      </c>
      <c r="EK13" s="9">
        <v>45.984000000000002</v>
      </c>
      <c r="EL13" s="9">
        <v>24.257000000000001</v>
      </c>
      <c r="EM13" s="9">
        <v>21.727</v>
      </c>
      <c r="EN13" s="9">
        <v>33.457999999999998</v>
      </c>
      <c r="EO13" s="9">
        <v>15.39</v>
      </c>
      <c r="EP13" s="9">
        <v>18.068000000000001</v>
      </c>
      <c r="EQ13" s="9">
        <v>10.215</v>
      </c>
      <c r="ER13" s="9">
        <v>6.8719999999999999</v>
      </c>
      <c r="ES13" s="9">
        <v>3.343</v>
      </c>
      <c r="ET13" s="9">
        <v>2.3109999999999999</v>
      </c>
      <c r="EU13" s="9">
        <v>1.9950000000000001</v>
      </c>
      <c r="EV13" s="9">
        <v>0.316</v>
      </c>
      <c r="EW13" s="9">
        <v>18.123999999999999</v>
      </c>
      <c r="EX13" s="9">
        <v>6.7539999999999996</v>
      </c>
      <c r="EY13" s="9">
        <v>11.37</v>
      </c>
      <c r="EZ13" s="9">
        <v>16.353999999999999</v>
      </c>
      <c r="FA13" s="9">
        <v>6.4169999999999998</v>
      </c>
      <c r="FB13" s="9">
        <v>9.9380000000000006</v>
      </c>
      <c r="FC13" s="9">
        <v>1.77</v>
      </c>
      <c r="FD13" s="9">
        <v>0.33800000000000002</v>
      </c>
      <c r="FE13" s="9">
        <v>1.4319999999999999</v>
      </c>
      <c r="FF13" s="9">
        <v>17.617000000000001</v>
      </c>
      <c r="FG13" s="9">
        <v>10.388999999999999</v>
      </c>
      <c r="FH13" s="9">
        <v>7.2279999999999998</v>
      </c>
      <c r="FI13" s="9">
        <v>11.276</v>
      </c>
      <c r="FJ13" s="9">
        <v>7.1470000000000002</v>
      </c>
      <c r="FK13" s="9">
        <v>4.1280000000000001</v>
      </c>
      <c r="FL13" s="9">
        <v>5.8140000000000001</v>
      </c>
      <c r="FM13" s="9">
        <v>2.6890000000000001</v>
      </c>
      <c r="FN13" s="9">
        <v>3.1240000000000001</v>
      </c>
      <c r="FO13" s="9">
        <v>3.976</v>
      </c>
      <c r="FP13" s="9">
        <v>2.972</v>
      </c>
      <c r="FQ13" s="9">
        <v>1.004</v>
      </c>
      <c r="FR13" s="9">
        <v>1.486</v>
      </c>
      <c r="FS13" s="9">
        <v>1.486</v>
      </c>
      <c r="FT13" s="9">
        <v>0</v>
      </c>
      <c r="FU13" s="9">
        <v>6.3410000000000002</v>
      </c>
      <c r="FV13" s="9">
        <v>3.242</v>
      </c>
      <c r="FW13" s="9">
        <v>3.1</v>
      </c>
      <c r="FX13" s="9">
        <v>5.2990000000000004</v>
      </c>
      <c r="FY13" s="9">
        <v>2.9039999999999999</v>
      </c>
      <c r="FZ13" s="9">
        <v>2.395</v>
      </c>
      <c r="GA13" s="9">
        <v>1.042</v>
      </c>
      <c r="GB13" s="9">
        <v>0.33800000000000002</v>
      </c>
      <c r="GC13" s="9">
        <v>0.70399999999999996</v>
      </c>
      <c r="GD13" s="9">
        <v>26.895</v>
      </c>
      <c r="GE13" s="9">
        <v>11.420999999999999</v>
      </c>
      <c r="GF13" s="9">
        <v>15.474</v>
      </c>
      <c r="GG13" s="9">
        <v>19.3</v>
      </c>
      <c r="GH13" s="9">
        <v>9.4879999999999995</v>
      </c>
      <c r="GI13" s="9">
        <v>9.8119999999999994</v>
      </c>
      <c r="GJ13" s="9">
        <v>14.061999999999999</v>
      </c>
      <c r="GK13" s="9">
        <v>6.1980000000000004</v>
      </c>
      <c r="GL13" s="9">
        <v>7.8639999999999999</v>
      </c>
      <c r="GM13" s="9">
        <v>4.4130000000000003</v>
      </c>
      <c r="GN13" s="9">
        <v>2.7810000000000001</v>
      </c>
      <c r="GO13" s="9">
        <v>1.6319999999999999</v>
      </c>
      <c r="GP13" s="9">
        <v>0.82499999999999996</v>
      </c>
      <c r="GQ13" s="9">
        <v>0.50900000000000001</v>
      </c>
      <c r="GR13" s="9">
        <v>0.316</v>
      </c>
      <c r="GS13" s="9">
        <v>7.5949999999999998</v>
      </c>
      <c r="GT13" s="9">
        <v>1.9330000000000001</v>
      </c>
      <c r="GU13" s="9">
        <v>5.6619999999999999</v>
      </c>
      <c r="GV13" s="9">
        <v>6.867</v>
      </c>
      <c r="GW13" s="9">
        <v>1.9330000000000001</v>
      </c>
      <c r="GX13" s="9">
        <v>4.9340000000000002</v>
      </c>
      <c r="GY13" s="9">
        <v>0.72799999999999998</v>
      </c>
      <c r="GZ13" s="9">
        <v>0</v>
      </c>
      <c r="HA13" s="9">
        <v>0.72799999999999998</v>
      </c>
      <c r="HB13" s="9">
        <v>10.93</v>
      </c>
      <c r="HC13" s="9">
        <v>6.3109999999999999</v>
      </c>
      <c r="HD13" s="9">
        <v>4.6189999999999998</v>
      </c>
      <c r="HE13" s="9">
        <v>8.8190000000000008</v>
      </c>
      <c r="HF13" s="9">
        <v>5.0129999999999999</v>
      </c>
      <c r="HG13" s="9">
        <v>3.806</v>
      </c>
      <c r="HH13" s="9">
        <v>8.1180000000000003</v>
      </c>
      <c r="HI13" s="9">
        <v>4.3120000000000003</v>
      </c>
      <c r="HJ13" s="9">
        <v>3.806</v>
      </c>
      <c r="HK13" s="9">
        <v>0.70099999999999996</v>
      </c>
      <c r="HL13" s="9">
        <v>0.70099999999999996</v>
      </c>
      <c r="HM13" s="9">
        <v>0</v>
      </c>
      <c r="HN13" s="9">
        <v>0</v>
      </c>
      <c r="HO13" s="9">
        <v>0</v>
      </c>
      <c r="HP13" s="9">
        <v>0</v>
      </c>
      <c r="HQ13" s="9">
        <v>2.1110000000000002</v>
      </c>
      <c r="HR13" s="9">
        <v>1.298</v>
      </c>
      <c r="HS13" s="9">
        <v>0.81299999999999994</v>
      </c>
      <c r="HT13" s="9">
        <v>2.1110000000000002</v>
      </c>
      <c r="HU13" s="9">
        <v>1.298</v>
      </c>
      <c r="HV13" s="9">
        <v>0.81299999999999994</v>
      </c>
      <c r="HW13" s="9">
        <v>0</v>
      </c>
      <c r="HX13" s="9">
        <v>0</v>
      </c>
      <c r="HY13" s="9">
        <v>0</v>
      </c>
      <c r="HZ13" s="9">
        <v>8.6660000000000004</v>
      </c>
      <c r="IA13" s="9">
        <v>2.891</v>
      </c>
      <c r="IB13" s="9">
        <v>5.7750000000000004</v>
      </c>
      <c r="IC13" s="9">
        <v>6.59</v>
      </c>
      <c r="ID13" s="9">
        <v>2.61</v>
      </c>
      <c r="IE13" s="9">
        <v>3.98</v>
      </c>
      <c r="IF13" s="9">
        <v>5.4649999999999999</v>
      </c>
      <c r="IG13" s="9">
        <v>2.1909999999999998</v>
      </c>
      <c r="IH13" s="9">
        <v>3.274</v>
      </c>
      <c r="II13" s="9">
        <v>1.125</v>
      </c>
      <c r="IJ13" s="9">
        <v>0.41899999999999998</v>
      </c>
      <c r="IK13" s="9">
        <v>0.70599999999999996</v>
      </c>
      <c r="IL13" s="9">
        <v>0</v>
      </c>
      <c r="IM13" s="9">
        <v>0</v>
      </c>
      <c r="IN13" s="9">
        <v>0</v>
      </c>
      <c r="IO13" s="9">
        <v>2.0760000000000001</v>
      </c>
      <c r="IP13" s="9">
        <v>0.28100000000000003</v>
      </c>
      <c r="IQ13" s="9">
        <v>1.7949999999999999</v>
      </c>
    </row>
    <row r="14" spans="1:251">
      <c r="A14" s="10">
        <v>43132</v>
      </c>
      <c r="B14" s="9">
        <v>0.39200000000000002</v>
      </c>
      <c r="C14" s="9">
        <v>14.324999999999999</v>
      </c>
      <c r="D14" s="9">
        <v>6.7130000000000001</v>
      </c>
      <c r="E14" s="9">
        <v>7.6109999999999998</v>
      </c>
      <c r="F14" s="9">
        <v>12.028</v>
      </c>
      <c r="G14" s="9">
        <v>6.1630000000000003</v>
      </c>
      <c r="H14" s="9">
        <v>5.8639999999999999</v>
      </c>
      <c r="I14" s="9">
        <v>2.2970000000000002</v>
      </c>
      <c r="J14" s="9">
        <v>0.55000000000000004</v>
      </c>
      <c r="K14" s="9">
        <v>1.7470000000000001</v>
      </c>
      <c r="L14" s="9">
        <v>8.2230000000000008</v>
      </c>
      <c r="M14" s="9">
        <v>4.1109999999999998</v>
      </c>
      <c r="N14" s="9">
        <v>4.1120000000000001</v>
      </c>
      <c r="O14" s="9">
        <v>4.7240000000000002</v>
      </c>
      <c r="P14" s="9">
        <v>3.3079999999999998</v>
      </c>
      <c r="Q14" s="9">
        <v>1.4159999999999999</v>
      </c>
      <c r="R14" s="9">
        <v>3.8330000000000002</v>
      </c>
      <c r="S14" s="9">
        <v>2.8079999999999998</v>
      </c>
      <c r="T14" s="9">
        <v>1.0249999999999999</v>
      </c>
      <c r="U14" s="9">
        <v>0.252</v>
      </c>
      <c r="V14" s="9">
        <v>0.252</v>
      </c>
      <c r="W14" s="9">
        <v>0</v>
      </c>
      <c r="X14" s="9">
        <v>0.63900000000000001</v>
      </c>
      <c r="Y14" s="9">
        <v>0.248</v>
      </c>
      <c r="Z14" s="9">
        <v>0.39200000000000002</v>
      </c>
      <c r="AA14" s="9">
        <v>3.4990000000000001</v>
      </c>
      <c r="AB14" s="9">
        <v>0.80400000000000005</v>
      </c>
      <c r="AC14" s="9">
        <v>2.6960000000000002</v>
      </c>
      <c r="AD14" s="9">
        <v>1.202</v>
      </c>
      <c r="AE14" s="9">
        <v>0.254</v>
      </c>
      <c r="AF14" s="9">
        <v>0.94799999999999995</v>
      </c>
      <c r="AG14" s="9">
        <v>2.2970000000000002</v>
      </c>
      <c r="AH14" s="9">
        <v>0.55000000000000004</v>
      </c>
      <c r="AI14" s="9">
        <v>1.7470000000000001</v>
      </c>
      <c r="AJ14" s="9">
        <v>47.511000000000003</v>
      </c>
      <c r="AK14" s="9">
        <v>27.635000000000002</v>
      </c>
      <c r="AL14" s="9">
        <v>19.876000000000001</v>
      </c>
      <c r="AM14" s="9">
        <v>39.768999999999998</v>
      </c>
      <c r="AN14" s="9">
        <v>22.658000000000001</v>
      </c>
      <c r="AO14" s="9">
        <v>17.111000000000001</v>
      </c>
      <c r="AP14" s="9">
        <v>34.679000000000002</v>
      </c>
      <c r="AQ14" s="9">
        <v>19.183</v>
      </c>
      <c r="AR14" s="9">
        <v>15.496</v>
      </c>
      <c r="AS14" s="9">
        <v>5.09</v>
      </c>
      <c r="AT14" s="9">
        <v>3.4740000000000002</v>
      </c>
      <c r="AU14" s="9">
        <v>1.6160000000000001</v>
      </c>
      <c r="AV14" s="9">
        <v>7.742</v>
      </c>
      <c r="AW14" s="9">
        <v>4.9779999999999998</v>
      </c>
      <c r="AX14" s="9">
        <v>2.7639999999999998</v>
      </c>
      <c r="AY14" s="9">
        <v>7.742</v>
      </c>
      <c r="AZ14" s="9">
        <v>4.9779999999999998</v>
      </c>
      <c r="BA14" s="9">
        <v>2.7639999999999998</v>
      </c>
      <c r="BB14" s="9">
        <v>15.975</v>
      </c>
      <c r="BC14" s="9">
        <v>7.923</v>
      </c>
      <c r="BD14" s="9">
        <v>8.0530000000000008</v>
      </c>
      <c r="BE14" s="9">
        <v>12.891999999999999</v>
      </c>
      <c r="BF14" s="9">
        <v>6.9909999999999997</v>
      </c>
      <c r="BG14" s="9">
        <v>5.9009999999999998</v>
      </c>
      <c r="BH14" s="9">
        <v>11.787000000000001</v>
      </c>
      <c r="BI14" s="9">
        <v>6.5410000000000004</v>
      </c>
      <c r="BJ14" s="9">
        <v>5.2450000000000001</v>
      </c>
      <c r="BK14" s="9">
        <v>1.105</v>
      </c>
      <c r="BL14" s="9">
        <v>0.45</v>
      </c>
      <c r="BM14" s="9">
        <v>0.65600000000000003</v>
      </c>
      <c r="BN14" s="9">
        <v>3.0830000000000002</v>
      </c>
      <c r="BO14" s="9">
        <v>0.93200000000000005</v>
      </c>
      <c r="BP14" s="9">
        <v>2.1520000000000001</v>
      </c>
      <c r="BQ14" s="9">
        <v>3.0830000000000002</v>
      </c>
      <c r="BR14" s="9">
        <v>0.93200000000000005</v>
      </c>
      <c r="BS14" s="9">
        <v>2.1520000000000001</v>
      </c>
      <c r="BT14" s="9">
        <v>15.82</v>
      </c>
      <c r="BU14" s="9">
        <v>7.6239999999999997</v>
      </c>
      <c r="BV14" s="9">
        <v>8.1959999999999997</v>
      </c>
      <c r="BW14" s="9">
        <v>10.478999999999999</v>
      </c>
      <c r="BX14" s="9">
        <v>5.7380000000000004</v>
      </c>
      <c r="BY14" s="9">
        <v>4.7409999999999997</v>
      </c>
      <c r="BZ14" s="9">
        <v>9.2370000000000001</v>
      </c>
      <c r="CA14" s="9">
        <v>5.04</v>
      </c>
      <c r="CB14" s="9">
        <v>4.1970000000000001</v>
      </c>
      <c r="CC14" s="9">
        <v>1.242</v>
      </c>
      <c r="CD14" s="9">
        <v>0.69799999999999995</v>
      </c>
      <c r="CE14" s="9">
        <v>0.54400000000000004</v>
      </c>
      <c r="CF14" s="9">
        <v>0</v>
      </c>
      <c r="CG14" s="9">
        <v>0</v>
      </c>
      <c r="CH14" s="9">
        <v>0</v>
      </c>
      <c r="CI14" s="9">
        <v>5.3410000000000002</v>
      </c>
      <c r="CJ14" s="9">
        <v>1.8859999999999999</v>
      </c>
      <c r="CK14" s="9">
        <v>3.4550000000000001</v>
      </c>
      <c r="CL14" s="9">
        <v>5.3410000000000002</v>
      </c>
      <c r="CM14" s="9">
        <v>1.8859999999999999</v>
      </c>
      <c r="CN14" s="9">
        <v>3.4550000000000001</v>
      </c>
      <c r="CO14" s="9">
        <v>0</v>
      </c>
      <c r="CP14" s="9">
        <v>0</v>
      </c>
      <c r="CQ14" s="9">
        <v>0</v>
      </c>
      <c r="CR14" s="9">
        <v>0.98399999999999999</v>
      </c>
      <c r="CS14" s="9">
        <v>0.56399999999999995</v>
      </c>
      <c r="CT14" s="9">
        <v>0.42</v>
      </c>
      <c r="CU14" s="9">
        <v>0.56399999999999995</v>
      </c>
      <c r="CV14" s="9">
        <v>0.56399999999999995</v>
      </c>
      <c r="CW14" s="9">
        <v>0</v>
      </c>
      <c r="CX14" s="9">
        <v>0.56399999999999995</v>
      </c>
      <c r="CY14" s="9">
        <v>0.56399999999999995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0.42</v>
      </c>
      <c r="DH14" s="9">
        <v>0</v>
      </c>
      <c r="DI14" s="9">
        <v>0.42</v>
      </c>
      <c r="DJ14" s="9">
        <v>0.42</v>
      </c>
      <c r="DK14" s="9">
        <v>0</v>
      </c>
      <c r="DL14" s="9">
        <v>0.42</v>
      </c>
      <c r="DM14" s="9">
        <v>0</v>
      </c>
      <c r="DN14" s="9">
        <v>0</v>
      </c>
      <c r="DO14" s="9">
        <v>0</v>
      </c>
      <c r="DP14" s="9">
        <v>14.837</v>
      </c>
      <c r="DQ14" s="9">
        <v>7.06</v>
      </c>
      <c r="DR14" s="9">
        <v>7.7770000000000001</v>
      </c>
      <c r="DS14" s="9">
        <v>9.9149999999999991</v>
      </c>
      <c r="DT14" s="9">
        <v>5.1740000000000004</v>
      </c>
      <c r="DU14" s="9">
        <v>4.7409999999999997</v>
      </c>
      <c r="DV14" s="9">
        <v>8.673</v>
      </c>
      <c r="DW14" s="9">
        <v>4.476</v>
      </c>
      <c r="DX14" s="9">
        <v>4.1970000000000001</v>
      </c>
      <c r="DY14" s="9">
        <v>1.242</v>
      </c>
      <c r="DZ14" s="9">
        <v>0.69799999999999995</v>
      </c>
      <c r="EA14" s="9">
        <v>0.54400000000000004</v>
      </c>
      <c r="EB14" s="9">
        <v>4.9219999999999997</v>
      </c>
      <c r="EC14" s="9">
        <v>1.8859999999999999</v>
      </c>
      <c r="ED14" s="9">
        <v>3.0350000000000001</v>
      </c>
      <c r="EE14" s="9">
        <v>4.9219999999999997</v>
      </c>
      <c r="EF14" s="9">
        <v>1.8859999999999999</v>
      </c>
      <c r="EG14" s="9">
        <v>3.0350000000000001</v>
      </c>
      <c r="EH14" s="9">
        <v>63.606000000000002</v>
      </c>
      <c r="EI14" s="9">
        <v>34.020000000000003</v>
      </c>
      <c r="EJ14" s="9">
        <v>29.585999999999999</v>
      </c>
      <c r="EK14" s="9">
        <v>47.091999999999999</v>
      </c>
      <c r="EL14" s="9">
        <v>27.016999999999999</v>
      </c>
      <c r="EM14" s="9">
        <v>20.074999999999999</v>
      </c>
      <c r="EN14" s="9">
        <v>40.436</v>
      </c>
      <c r="EO14" s="9">
        <v>23.021999999999998</v>
      </c>
      <c r="EP14" s="9">
        <v>17.414000000000001</v>
      </c>
      <c r="EQ14" s="9">
        <v>6.0170000000000003</v>
      </c>
      <c r="ER14" s="9">
        <v>3.7469999999999999</v>
      </c>
      <c r="ES14" s="9">
        <v>2.2690000000000001</v>
      </c>
      <c r="ET14" s="9">
        <v>0.63900000000000001</v>
      </c>
      <c r="EU14" s="9">
        <v>0.248</v>
      </c>
      <c r="EV14" s="9">
        <v>0.39200000000000002</v>
      </c>
      <c r="EW14" s="9">
        <v>16.513999999999999</v>
      </c>
      <c r="EX14" s="9">
        <v>7.0030000000000001</v>
      </c>
      <c r="EY14" s="9">
        <v>9.5109999999999992</v>
      </c>
      <c r="EZ14" s="9">
        <v>14.217000000000001</v>
      </c>
      <c r="FA14" s="9">
        <v>6.4530000000000003</v>
      </c>
      <c r="FB14" s="9">
        <v>7.7640000000000002</v>
      </c>
      <c r="FC14" s="9">
        <v>2.2970000000000002</v>
      </c>
      <c r="FD14" s="9">
        <v>0.55000000000000004</v>
      </c>
      <c r="FE14" s="9">
        <v>1.7470000000000001</v>
      </c>
      <c r="FF14" s="9">
        <v>14.972</v>
      </c>
      <c r="FG14" s="9">
        <v>7.83</v>
      </c>
      <c r="FH14" s="9">
        <v>7.141</v>
      </c>
      <c r="FI14" s="9">
        <v>11.188000000000001</v>
      </c>
      <c r="FJ14" s="9">
        <v>6.8540000000000001</v>
      </c>
      <c r="FK14" s="9">
        <v>4.3339999999999996</v>
      </c>
      <c r="FL14" s="9">
        <v>8.4489999999999998</v>
      </c>
      <c r="FM14" s="9">
        <v>5.2789999999999999</v>
      </c>
      <c r="FN14" s="9">
        <v>3.1709999999999998</v>
      </c>
      <c r="FO14" s="9">
        <v>2.1</v>
      </c>
      <c r="FP14" s="9">
        <v>1.3280000000000001</v>
      </c>
      <c r="FQ14" s="9">
        <v>0.77200000000000002</v>
      </c>
      <c r="FR14" s="9">
        <v>0.63900000000000001</v>
      </c>
      <c r="FS14" s="9">
        <v>0.248</v>
      </c>
      <c r="FT14" s="9">
        <v>0.39200000000000002</v>
      </c>
      <c r="FU14" s="9">
        <v>3.7829999999999999</v>
      </c>
      <c r="FV14" s="9">
        <v>0.97599999999999998</v>
      </c>
      <c r="FW14" s="9">
        <v>2.8069999999999999</v>
      </c>
      <c r="FX14" s="9">
        <v>3.137</v>
      </c>
      <c r="FY14" s="9">
        <v>0.97599999999999998</v>
      </c>
      <c r="FZ14" s="9">
        <v>2.16</v>
      </c>
      <c r="GA14" s="9">
        <v>0.64700000000000002</v>
      </c>
      <c r="GB14" s="9">
        <v>0</v>
      </c>
      <c r="GC14" s="9">
        <v>0.64700000000000002</v>
      </c>
      <c r="GD14" s="9">
        <v>23.821000000000002</v>
      </c>
      <c r="GE14" s="9">
        <v>12.606</v>
      </c>
      <c r="GF14" s="9">
        <v>11.215</v>
      </c>
      <c r="GG14" s="9">
        <v>17.878</v>
      </c>
      <c r="GH14" s="9">
        <v>11.007</v>
      </c>
      <c r="GI14" s="9">
        <v>6.8710000000000004</v>
      </c>
      <c r="GJ14" s="9">
        <v>15.603999999999999</v>
      </c>
      <c r="GK14" s="9">
        <v>9.3699999999999992</v>
      </c>
      <c r="GL14" s="9">
        <v>6.2350000000000003</v>
      </c>
      <c r="GM14" s="9">
        <v>2.2730000000000001</v>
      </c>
      <c r="GN14" s="9">
        <v>1.637</v>
      </c>
      <c r="GO14" s="9">
        <v>0.63600000000000001</v>
      </c>
      <c r="GP14" s="9">
        <v>0</v>
      </c>
      <c r="GQ14" s="9">
        <v>0</v>
      </c>
      <c r="GR14" s="9">
        <v>0</v>
      </c>
      <c r="GS14" s="9">
        <v>5.9429999999999996</v>
      </c>
      <c r="GT14" s="9">
        <v>1.599</v>
      </c>
      <c r="GU14" s="9">
        <v>4.3440000000000003</v>
      </c>
      <c r="GV14" s="9">
        <v>4.2930000000000001</v>
      </c>
      <c r="GW14" s="9">
        <v>1.0489999999999999</v>
      </c>
      <c r="GX14" s="9">
        <v>3.2440000000000002</v>
      </c>
      <c r="GY14" s="9">
        <v>1.65</v>
      </c>
      <c r="GZ14" s="9">
        <v>0.55000000000000004</v>
      </c>
      <c r="HA14" s="9">
        <v>1.1000000000000001</v>
      </c>
      <c r="HB14" s="9">
        <v>12.547000000000001</v>
      </c>
      <c r="HC14" s="9">
        <v>6.375</v>
      </c>
      <c r="HD14" s="9">
        <v>6.1719999999999997</v>
      </c>
      <c r="HE14" s="9">
        <v>9.827</v>
      </c>
      <c r="HF14" s="9">
        <v>4.2859999999999996</v>
      </c>
      <c r="HG14" s="9">
        <v>5.5419999999999998</v>
      </c>
      <c r="HH14" s="9">
        <v>8.907</v>
      </c>
      <c r="HI14" s="9">
        <v>3.8780000000000001</v>
      </c>
      <c r="HJ14" s="9">
        <v>5.0289999999999999</v>
      </c>
      <c r="HK14" s="9">
        <v>0.92100000000000004</v>
      </c>
      <c r="HL14" s="9">
        <v>0.40799999999999997</v>
      </c>
      <c r="HM14" s="9">
        <v>0.51300000000000001</v>
      </c>
      <c r="HN14" s="9">
        <v>0</v>
      </c>
      <c r="HO14" s="9">
        <v>0</v>
      </c>
      <c r="HP14" s="9">
        <v>0</v>
      </c>
      <c r="HQ14" s="9">
        <v>2.72</v>
      </c>
      <c r="HR14" s="9">
        <v>2.089</v>
      </c>
      <c r="HS14" s="9">
        <v>0.63100000000000001</v>
      </c>
      <c r="HT14" s="9">
        <v>2.72</v>
      </c>
      <c r="HU14" s="9">
        <v>2.089</v>
      </c>
      <c r="HV14" s="9">
        <v>0.63100000000000001</v>
      </c>
      <c r="HW14" s="9">
        <v>0</v>
      </c>
      <c r="HX14" s="9">
        <v>0</v>
      </c>
      <c r="HY14" s="9">
        <v>0</v>
      </c>
      <c r="HZ14" s="9">
        <v>12.266</v>
      </c>
      <c r="IA14" s="9">
        <v>7.2080000000000002</v>
      </c>
      <c r="IB14" s="9">
        <v>5.0579999999999998</v>
      </c>
      <c r="IC14" s="9">
        <v>8.1989999999999998</v>
      </c>
      <c r="ID14" s="9">
        <v>4.87</v>
      </c>
      <c r="IE14" s="9">
        <v>3.3279999999999998</v>
      </c>
      <c r="IF14" s="9">
        <v>7.476</v>
      </c>
      <c r="IG14" s="9">
        <v>4.4960000000000004</v>
      </c>
      <c r="IH14" s="9">
        <v>2.98</v>
      </c>
      <c r="II14" s="9">
        <v>0.72299999999999998</v>
      </c>
      <c r="IJ14" s="9">
        <v>0.375</v>
      </c>
      <c r="IK14" s="9">
        <v>0.34799999999999998</v>
      </c>
      <c r="IL14" s="9">
        <v>0</v>
      </c>
      <c r="IM14" s="9">
        <v>0</v>
      </c>
      <c r="IN14" s="9">
        <v>0</v>
      </c>
      <c r="IO14" s="9">
        <v>4.0670000000000002</v>
      </c>
      <c r="IP14" s="9">
        <v>2.3380000000000001</v>
      </c>
      <c r="IQ14" s="9">
        <v>1.7290000000000001</v>
      </c>
    </row>
    <row r="15" spans="1:251">
      <c r="A15" s="10">
        <v>43497</v>
      </c>
      <c r="B15" s="9">
        <v>0.441</v>
      </c>
      <c r="C15" s="9">
        <v>13.071999999999999</v>
      </c>
      <c r="D15" s="9">
        <v>3.3410000000000002</v>
      </c>
      <c r="E15" s="9">
        <v>9.7309999999999999</v>
      </c>
      <c r="F15" s="9">
        <v>11.166</v>
      </c>
      <c r="G15" s="9">
        <v>3.3410000000000002</v>
      </c>
      <c r="H15" s="9">
        <v>7.8250000000000002</v>
      </c>
      <c r="I15" s="9">
        <v>1.9059999999999999</v>
      </c>
      <c r="J15" s="9">
        <v>0</v>
      </c>
      <c r="K15" s="9">
        <v>1.9059999999999999</v>
      </c>
      <c r="L15" s="9">
        <v>12.018000000000001</v>
      </c>
      <c r="M15" s="9">
        <v>6.2309999999999999</v>
      </c>
      <c r="N15" s="9">
        <v>5.7859999999999996</v>
      </c>
      <c r="O15" s="9">
        <v>8.1950000000000003</v>
      </c>
      <c r="P15" s="9">
        <v>5.5490000000000004</v>
      </c>
      <c r="Q15" s="9">
        <v>2.6459999999999999</v>
      </c>
      <c r="R15" s="9">
        <v>4.87</v>
      </c>
      <c r="S15" s="9">
        <v>3.1309999999999998</v>
      </c>
      <c r="T15" s="9">
        <v>1.7390000000000001</v>
      </c>
      <c r="U15" s="9">
        <v>1.224</v>
      </c>
      <c r="V15" s="9">
        <v>0.75800000000000001</v>
      </c>
      <c r="W15" s="9">
        <v>0.46600000000000003</v>
      </c>
      <c r="X15" s="9">
        <v>2.101</v>
      </c>
      <c r="Y15" s="9">
        <v>1.66</v>
      </c>
      <c r="Z15" s="9">
        <v>0.441</v>
      </c>
      <c r="AA15" s="9">
        <v>3.8220000000000001</v>
      </c>
      <c r="AB15" s="9">
        <v>0.68200000000000005</v>
      </c>
      <c r="AC15" s="9">
        <v>3.141</v>
      </c>
      <c r="AD15" s="9">
        <v>1.9159999999999999</v>
      </c>
      <c r="AE15" s="9">
        <v>0.68200000000000005</v>
      </c>
      <c r="AF15" s="9">
        <v>1.2350000000000001</v>
      </c>
      <c r="AG15" s="9">
        <v>1.9059999999999999</v>
      </c>
      <c r="AH15" s="9">
        <v>0</v>
      </c>
      <c r="AI15" s="9">
        <v>1.9059999999999999</v>
      </c>
      <c r="AJ15" s="9">
        <v>45.427</v>
      </c>
      <c r="AK15" s="9">
        <v>27.030999999999999</v>
      </c>
      <c r="AL15" s="9">
        <v>18.395</v>
      </c>
      <c r="AM15" s="9">
        <v>38.505000000000003</v>
      </c>
      <c r="AN15" s="9">
        <v>25.472000000000001</v>
      </c>
      <c r="AO15" s="9">
        <v>13.032999999999999</v>
      </c>
      <c r="AP15" s="9">
        <v>28.795999999999999</v>
      </c>
      <c r="AQ15" s="9">
        <v>19.16</v>
      </c>
      <c r="AR15" s="9">
        <v>9.6359999999999992</v>
      </c>
      <c r="AS15" s="9">
        <v>9.7089999999999996</v>
      </c>
      <c r="AT15" s="9">
        <v>6.3120000000000003</v>
      </c>
      <c r="AU15" s="9">
        <v>3.3969999999999998</v>
      </c>
      <c r="AV15" s="9">
        <v>6.9210000000000003</v>
      </c>
      <c r="AW15" s="9">
        <v>1.5589999999999999</v>
      </c>
      <c r="AX15" s="9">
        <v>5.3620000000000001</v>
      </c>
      <c r="AY15" s="9">
        <v>6.9210000000000003</v>
      </c>
      <c r="AZ15" s="9">
        <v>1.5589999999999999</v>
      </c>
      <c r="BA15" s="9">
        <v>5.3620000000000001</v>
      </c>
      <c r="BB15" s="9">
        <v>17.975000000000001</v>
      </c>
      <c r="BC15" s="9">
        <v>8.3260000000000005</v>
      </c>
      <c r="BD15" s="9">
        <v>9.6489999999999991</v>
      </c>
      <c r="BE15" s="9">
        <v>15.646000000000001</v>
      </c>
      <c r="BF15" s="9">
        <v>7.2249999999999996</v>
      </c>
      <c r="BG15" s="9">
        <v>8.4209999999999994</v>
      </c>
      <c r="BH15" s="9">
        <v>13.898999999999999</v>
      </c>
      <c r="BI15" s="9">
        <v>6.8419999999999996</v>
      </c>
      <c r="BJ15" s="9">
        <v>7.0570000000000004</v>
      </c>
      <c r="BK15" s="9">
        <v>1.748</v>
      </c>
      <c r="BL15" s="9">
        <v>0.38400000000000001</v>
      </c>
      <c r="BM15" s="9">
        <v>1.3640000000000001</v>
      </c>
      <c r="BN15" s="9">
        <v>2.3279999999999998</v>
      </c>
      <c r="BO15" s="9">
        <v>1.101</v>
      </c>
      <c r="BP15" s="9">
        <v>1.228</v>
      </c>
      <c r="BQ15" s="9">
        <v>2.3279999999999998</v>
      </c>
      <c r="BR15" s="9">
        <v>1.101</v>
      </c>
      <c r="BS15" s="9">
        <v>1.228</v>
      </c>
      <c r="BT15" s="9">
        <v>10.557</v>
      </c>
      <c r="BU15" s="9">
        <v>6.069</v>
      </c>
      <c r="BV15" s="9">
        <v>4.4880000000000004</v>
      </c>
      <c r="BW15" s="9">
        <v>6.2549999999999999</v>
      </c>
      <c r="BX15" s="9">
        <v>3.4580000000000002</v>
      </c>
      <c r="BY15" s="9">
        <v>2.7970000000000002</v>
      </c>
      <c r="BZ15" s="9">
        <v>5.7249999999999996</v>
      </c>
      <c r="CA15" s="9">
        <v>2.9279999999999999</v>
      </c>
      <c r="CB15" s="9">
        <v>2.7970000000000002</v>
      </c>
      <c r="CC15" s="9">
        <v>0.19600000000000001</v>
      </c>
      <c r="CD15" s="9">
        <v>0.19600000000000001</v>
      </c>
      <c r="CE15" s="9">
        <v>0</v>
      </c>
      <c r="CF15" s="9">
        <v>0.33400000000000002</v>
      </c>
      <c r="CG15" s="9">
        <v>0.33400000000000002</v>
      </c>
      <c r="CH15" s="9">
        <v>0</v>
      </c>
      <c r="CI15" s="9">
        <v>4.3019999999999996</v>
      </c>
      <c r="CJ15" s="9">
        <v>2.6120000000000001</v>
      </c>
      <c r="CK15" s="9">
        <v>1.69</v>
      </c>
      <c r="CL15" s="9">
        <v>4.3019999999999996</v>
      </c>
      <c r="CM15" s="9">
        <v>2.6120000000000001</v>
      </c>
      <c r="CN15" s="9">
        <v>1.69</v>
      </c>
      <c r="CO15" s="9">
        <v>0</v>
      </c>
      <c r="CP15" s="9">
        <v>0</v>
      </c>
      <c r="CQ15" s="9">
        <v>0</v>
      </c>
      <c r="CR15" s="9">
        <v>0.70299999999999996</v>
      </c>
      <c r="CS15" s="9">
        <v>0.70299999999999996</v>
      </c>
      <c r="CT15" s="9">
        <v>0</v>
      </c>
      <c r="CU15" s="9">
        <v>0.33400000000000002</v>
      </c>
      <c r="CV15" s="9">
        <v>0.33400000000000002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0.33400000000000002</v>
      </c>
      <c r="DE15" s="9">
        <v>0.33400000000000002</v>
      </c>
      <c r="DF15" s="9">
        <v>0</v>
      </c>
      <c r="DG15" s="9">
        <v>0.36899999999999999</v>
      </c>
      <c r="DH15" s="9">
        <v>0.36899999999999999</v>
      </c>
      <c r="DI15" s="9">
        <v>0</v>
      </c>
      <c r="DJ15" s="9">
        <v>0.36899999999999999</v>
      </c>
      <c r="DK15" s="9">
        <v>0.36899999999999999</v>
      </c>
      <c r="DL15" s="9">
        <v>0</v>
      </c>
      <c r="DM15" s="9">
        <v>0</v>
      </c>
      <c r="DN15" s="9">
        <v>0</v>
      </c>
      <c r="DO15" s="9">
        <v>0</v>
      </c>
      <c r="DP15" s="9">
        <v>9.8539999999999992</v>
      </c>
      <c r="DQ15" s="9">
        <v>5.367</v>
      </c>
      <c r="DR15" s="9">
        <v>4.4880000000000004</v>
      </c>
      <c r="DS15" s="9">
        <v>5.9210000000000003</v>
      </c>
      <c r="DT15" s="9">
        <v>3.1240000000000001</v>
      </c>
      <c r="DU15" s="9">
        <v>2.7970000000000002</v>
      </c>
      <c r="DV15" s="9">
        <v>5.7249999999999996</v>
      </c>
      <c r="DW15" s="9">
        <v>2.9279999999999999</v>
      </c>
      <c r="DX15" s="9">
        <v>2.7970000000000002</v>
      </c>
      <c r="DY15" s="9">
        <v>0.19600000000000001</v>
      </c>
      <c r="DZ15" s="9">
        <v>0.19600000000000001</v>
      </c>
      <c r="EA15" s="9">
        <v>0</v>
      </c>
      <c r="EB15" s="9">
        <v>3.9329999999999998</v>
      </c>
      <c r="EC15" s="9">
        <v>2.2429999999999999</v>
      </c>
      <c r="ED15" s="9">
        <v>1.69</v>
      </c>
      <c r="EE15" s="9">
        <v>3.9329999999999998</v>
      </c>
      <c r="EF15" s="9">
        <v>2.2429999999999999</v>
      </c>
      <c r="EG15" s="9">
        <v>1.69</v>
      </c>
      <c r="EH15" s="9">
        <v>63.561</v>
      </c>
      <c r="EI15" s="9">
        <v>34.508000000000003</v>
      </c>
      <c r="EJ15" s="9">
        <v>29.053999999999998</v>
      </c>
      <c r="EK15" s="9">
        <v>48.313000000000002</v>
      </c>
      <c r="EL15" s="9">
        <v>29.745999999999999</v>
      </c>
      <c r="EM15" s="9">
        <v>18.567</v>
      </c>
      <c r="EN15" s="9">
        <v>35.753999999999998</v>
      </c>
      <c r="EO15" s="9">
        <v>21.379000000000001</v>
      </c>
      <c r="EP15" s="9">
        <v>14.375</v>
      </c>
      <c r="EQ15" s="9">
        <v>10.124000000000001</v>
      </c>
      <c r="ER15" s="9">
        <v>6.3730000000000002</v>
      </c>
      <c r="ES15" s="9">
        <v>3.7519999999999998</v>
      </c>
      <c r="ET15" s="9">
        <v>2.4350000000000001</v>
      </c>
      <c r="EU15" s="9">
        <v>1.994</v>
      </c>
      <c r="EV15" s="9">
        <v>0.441</v>
      </c>
      <c r="EW15" s="9">
        <v>15.249000000000001</v>
      </c>
      <c r="EX15" s="9">
        <v>4.7619999999999996</v>
      </c>
      <c r="EY15" s="9">
        <v>10.487</v>
      </c>
      <c r="EZ15" s="9">
        <v>13.709</v>
      </c>
      <c r="FA15" s="9">
        <v>4.7619999999999996</v>
      </c>
      <c r="FB15" s="9">
        <v>8.9469999999999992</v>
      </c>
      <c r="FC15" s="9">
        <v>1.54</v>
      </c>
      <c r="FD15" s="9">
        <v>0</v>
      </c>
      <c r="FE15" s="9">
        <v>1.54</v>
      </c>
      <c r="FF15" s="9">
        <v>17.068999999999999</v>
      </c>
      <c r="FG15" s="9">
        <v>11.151999999999999</v>
      </c>
      <c r="FH15" s="9">
        <v>5.9160000000000004</v>
      </c>
      <c r="FI15" s="9">
        <v>13.552</v>
      </c>
      <c r="FJ15" s="9">
        <v>9.91</v>
      </c>
      <c r="FK15" s="9">
        <v>3.6419999999999999</v>
      </c>
      <c r="FL15" s="9">
        <v>7.6829999999999998</v>
      </c>
      <c r="FM15" s="9">
        <v>5.5629999999999997</v>
      </c>
      <c r="FN15" s="9">
        <v>2.12</v>
      </c>
      <c r="FO15" s="9">
        <v>4.2300000000000004</v>
      </c>
      <c r="FP15" s="9">
        <v>2.7080000000000002</v>
      </c>
      <c r="FQ15" s="9">
        <v>1.522</v>
      </c>
      <c r="FR15" s="9">
        <v>1.639</v>
      </c>
      <c r="FS15" s="9">
        <v>1.639</v>
      </c>
      <c r="FT15" s="9">
        <v>0</v>
      </c>
      <c r="FU15" s="9">
        <v>3.5169999999999999</v>
      </c>
      <c r="FV15" s="9">
        <v>1.2430000000000001</v>
      </c>
      <c r="FW15" s="9">
        <v>2.274</v>
      </c>
      <c r="FX15" s="9">
        <v>3.0830000000000002</v>
      </c>
      <c r="FY15" s="9">
        <v>1.2430000000000001</v>
      </c>
      <c r="FZ15" s="9">
        <v>1.84</v>
      </c>
      <c r="GA15" s="9">
        <v>0.434</v>
      </c>
      <c r="GB15" s="9">
        <v>0</v>
      </c>
      <c r="GC15" s="9">
        <v>0.434</v>
      </c>
      <c r="GD15" s="9">
        <v>25.059000000000001</v>
      </c>
      <c r="GE15" s="9">
        <v>13.208</v>
      </c>
      <c r="GF15" s="9">
        <v>11.851000000000001</v>
      </c>
      <c r="GG15" s="9">
        <v>17.751000000000001</v>
      </c>
      <c r="GH15" s="9">
        <v>10.978999999999999</v>
      </c>
      <c r="GI15" s="9">
        <v>6.7729999999999997</v>
      </c>
      <c r="GJ15" s="9">
        <v>14.065</v>
      </c>
      <c r="GK15" s="9">
        <v>7.734</v>
      </c>
      <c r="GL15" s="9">
        <v>6.3310000000000004</v>
      </c>
      <c r="GM15" s="9">
        <v>3.331</v>
      </c>
      <c r="GN15" s="9">
        <v>2.8889999999999998</v>
      </c>
      <c r="GO15" s="9">
        <v>0.442</v>
      </c>
      <c r="GP15" s="9">
        <v>0.35499999999999998</v>
      </c>
      <c r="GQ15" s="9">
        <v>0.35499999999999998</v>
      </c>
      <c r="GR15" s="9">
        <v>0</v>
      </c>
      <c r="GS15" s="9">
        <v>7.3079999999999998</v>
      </c>
      <c r="GT15" s="9">
        <v>2.23</v>
      </c>
      <c r="GU15" s="9">
        <v>5.0780000000000003</v>
      </c>
      <c r="GV15" s="9">
        <v>6.65</v>
      </c>
      <c r="GW15" s="9">
        <v>2.23</v>
      </c>
      <c r="GX15" s="9">
        <v>4.4210000000000003</v>
      </c>
      <c r="GY15" s="9">
        <v>0.65700000000000003</v>
      </c>
      <c r="GZ15" s="9">
        <v>0</v>
      </c>
      <c r="HA15" s="9">
        <v>0.65700000000000003</v>
      </c>
      <c r="HB15" s="9">
        <v>9.5410000000000004</v>
      </c>
      <c r="HC15" s="9">
        <v>4.7770000000000001</v>
      </c>
      <c r="HD15" s="9">
        <v>4.7640000000000002</v>
      </c>
      <c r="HE15" s="9">
        <v>7.1139999999999999</v>
      </c>
      <c r="HF15" s="9">
        <v>4.2389999999999999</v>
      </c>
      <c r="HG15" s="9">
        <v>2.875</v>
      </c>
      <c r="HH15" s="9">
        <v>5.7320000000000002</v>
      </c>
      <c r="HI15" s="9">
        <v>4.2389999999999999</v>
      </c>
      <c r="HJ15" s="9">
        <v>1.4930000000000001</v>
      </c>
      <c r="HK15" s="9">
        <v>1.383</v>
      </c>
      <c r="HL15" s="9">
        <v>0</v>
      </c>
      <c r="HM15" s="9">
        <v>1.383</v>
      </c>
      <c r="HN15" s="9">
        <v>0</v>
      </c>
      <c r="HO15" s="9">
        <v>0</v>
      </c>
      <c r="HP15" s="9">
        <v>0</v>
      </c>
      <c r="HQ15" s="9">
        <v>2.427</v>
      </c>
      <c r="HR15" s="9">
        <v>0.53900000000000003</v>
      </c>
      <c r="HS15" s="9">
        <v>1.8879999999999999</v>
      </c>
      <c r="HT15" s="9">
        <v>1.978</v>
      </c>
      <c r="HU15" s="9">
        <v>0.53900000000000003</v>
      </c>
      <c r="HV15" s="9">
        <v>1.44</v>
      </c>
      <c r="HW15" s="9">
        <v>0.44800000000000001</v>
      </c>
      <c r="HX15" s="9">
        <v>0</v>
      </c>
      <c r="HY15" s="9">
        <v>0.44800000000000001</v>
      </c>
      <c r="HZ15" s="9">
        <v>11.891999999999999</v>
      </c>
      <c r="IA15" s="9">
        <v>5.37</v>
      </c>
      <c r="IB15" s="9">
        <v>6.5229999999999997</v>
      </c>
      <c r="IC15" s="9">
        <v>9.8949999999999996</v>
      </c>
      <c r="ID15" s="9">
        <v>4.6189999999999998</v>
      </c>
      <c r="IE15" s="9">
        <v>5.2759999999999998</v>
      </c>
      <c r="IF15" s="9">
        <v>8.2739999999999991</v>
      </c>
      <c r="IG15" s="9">
        <v>3.843</v>
      </c>
      <c r="IH15" s="9">
        <v>4.431</v>
      </c>
      <c r="II15" s="9">
        <v>1.18</v>
      </c>
      <c r="IJ15" s="9">
        <v>0.77500000000000002</v>
      </c>
      <c r="IK15" s="9">
        <v>0.40500000000000003</v>
      </c>
      <c r="IL15" s="9">
        <v>0.441</v>
      </c>
      <c r="IM15" s="9">
        <v>0</v>
      </c>
      <c r="IN15" s="9">
        <v>0.441</v>
      </c>
      <c r="IO15" s="9">
        <v>1.9970000000000001</v>
      </c>
      <c r="IP15" s="9">
        <v>0.751</v>
      </c>
      <c r="IQ15" s="9">
        <v>1.246</v>
      </c>
    </row>
    <row r="16" spans="1:251">
      <c r="A16" s="10">
        <v>43862</v>
      </c>
      <c r="B16" s="9">
        <v>0</v>
      </c>
      <c r="C16" s="9">
        <v>13.067</v>
      </c>
      <c r="D16" s="9">
        <v>4.1710000000000003</v>
      </c>
      <c r="E16" s="9">
        <v>8.8949999999999996</v>
      </c>
      <c r="F16" s="9">
        <v>9.5579999999999998</v>
      </c>
      <c r="G16" s="9">
        <v>3.351</v>
      </c>
      <c r="H16" s="9">
        <v>6.2069999999999999</v>
      </c>
      <c r="I16" s="9">
        <v>3.508</v>
      </c>
      <c r="J16" s="9">
        <v>0.82</v>
      </c>
      <c r="K16" s="9">
        <v>2.6880000000000002</v>
      </c>
      <c r="L16" s="9">
        <v>9.89</v>
      </c>
      <c r="M16" s="9">
        <v>5.0190000000000001</v>
      </c>
      <c r="N16" s="9">
        <v>4.8710000000000004</v>
      </c>
      <c r="O16" s="9">
        <v>5.335</v>
      </c>
      <c r="P16" s="9">
        <v>4.1989999999999998</v>
      </c>
      <c r="Q16" s="9">
        <v>1.137</v>
      </c>
      <c r="R16" s="9">
        <v>3.2770000000000001</v>
      </c>
      <c r="S16" s="9">
        <v>2.14</v>
      </c>
      <c r="T16" s="9">
        <v>1.137</v>
      </c>
      <c r="U16" s="9">
        <v>1.0660000000000001</v>
      </c>
      <c r="V16" s="9">
        <v>1.0660000000000001</v>
      </c>
      <c r="W16" s="9">
        <v>0</v>
      </c>
      <c r="X16" s="9">
        <v>0.99199999999999999</v>
      </c>
      <c r="Y16" s="9">
        <v>0.99199999999999999</v>
      </c>
      <c r="Z16" s="9">
        <v>0</v>
      </c>
      <c r="AA16" s="9">
        <v>4.5549999999999997</v>
      </c>
      <c r="AB16" s="9">
        <v>0.82</v>
      </c>
      <c r="AC16" s="9">
        <v>3.7349999999999999</v>
      </c>
      <c r="AD16" s="9">
        <v>1.046</v>
      </c>
      <c r="AE16" s="9">
        <v>0</v>
      </c>
      <c r="AF16" s="9">
        <v>1.046</v>
      </c>
      <c r="AG16" s="9">
        <v>3.508</v>
      </c>
      <c r="AH16" s="9">
        <v>0.82</v>
      </c>
      <c r="AI16" s="9">
        <v>2.6880000000000002</v>
      </c>
      <c r="AJ16" s="9">
        <v>30.097000000000001</v>
      </c>
      <c r="AK16" s="9">
        <v>19.239000000000001</v>
      </c>
      <c r="AL16" s="9">
        <v>10.859</v>
      </c>
      <c r="AM16" s="9">
        <v>25.54</v>
      </c>
      <c r="AN16" s="9">
        <v>16.798999999999999</v>
      </c>
      <c r="AO16" s="9">
        <v>8.7409999999999997</v>
      </c>
      <c r="AP16" s="9">
        <v>20.548999999999999</v>
      </c>
      <c r="AQ16" s="9">
        <v>12.647</v>
      </c>
      <c r="AR16" s="9">
        <v>7.9020000000000001</v>
      </c>
      <c r="AS16" s="9">
        <v>4.9909999999999997</v>
      </c>
      <c r="AT16" s="9">
        <v>4.1520000000000001</v>
      </c>
      <c r="AU16" s="9">
        <v>0.83899999999999997</v>
      </c>
      <c r="AV16" s="9">
        <v>4.5570000000000004</v>
      </c>
      <c r="AW16" s="9">
        <v>2.4390000000000001</v>
      </c>
      <c r="AX16" s="9">
        <v>2.1179999999999999</v>
      </c>
      <c r="AY16" s="9">
        <v>4.5570000000000004</v>
      </c>
      <c r="AZ16" s="9">
        <v>2.4390000000000001</v>
      </c>
      <c r="BA16" s="9">
        <v>2.1179999999999999</v>
      </c>
      <c r="BB16" s="9">
        <v>19.812000000000001</v>
      </c>
      <c r="BC16" s="9">
        <v>8.7850000000000001</v>
      </c>
      <c r="BD16" s="9">
        <v>11.026999999999999</v>
      </c>
      <c r="BE16" s="9">
        <v>15.856999999999999</v>
      </c>
      <c r="BF16" s="9">
        <v>7.8730000000000002</v>
      </c>
      <c r="BG16" s="9">
        <v>7.984</v>
      </c>
      <c r="BH16" s="9">
        <v>14.773</v>
      </c>
      <c r="BI16" s="9">
        <v>7.1150000000000002</v>
      </c>
      <c r="BJ16" s="9">
        <v>7.6580000000000004</v>
      </c>
      <c r="BK16" s="9">
        <v>1.0840000000000001</v>
      </c>
      <c r="BL16" s="9">
        <v>0.75800000000000001</v>
      </c>
      <c r="BM16" s="9">
        <v>0.32700000000000001</v>
      </c>
      <c r="BN16" s="9">
        <v>3.9550000000000001</v>
      </c>
      <c r="BO16" s="9">
        <v>0.91200000000000003</v>
      </c>
      <c r="BP16" s="9">
        <v>3.0430000000000001</v>
      </c>
      <c r="BQ16" s="9">
        <v>3.9550000000000001</v>
      </c>
      <c r="BR16" s="9">
        <v>0.91200000000000003</v>
      </c>
      <c r="BS16" s="9">
        <v>3.0430000000000001</v>
      </c>
      <c r="BT16" s="9">
        <v>17.151</v>
      </c>
      <c r="BU16" s="9">
        <v>8.6389999999999993</v>
      </c>
      <c r="BV16" s="9">
        <v>8.5120000000000005</v>
      </c>
      <c r="BW16" s="9">
        <v>7.8659999999999997</v>
      </c>
      <c r="BX16" s="9">
        <v>5.0359999999999996</v>
      </c>
      <c r="BY16" s="9">
        <v>2.831</v>
      </c>
      <c r="BZ16" s="9">
        <v>6.0460000000000003</v>
      </c>
      <c r="CA16" s="9">
        <v>3.5190000000000001</v>
      </c>
      <c r="CB16" s="9">
        <v>2.5270000000000001</v>
      </c>
      <c r="CC16" s="9">
        <v>1.821</v>
      </c>
      <c r="CD16" s="9">
        <v>1.5169999999999999</v>
      </c>
      <c r="CE16" s="9">
        <v>0.30399999999999999</v>
      </c>
      <c r="CF16" s="9">
        <v>0</v>
      </c>
      <c r="CG16" s="9">
        <v>0</v>
      </c>
      <c r="CH16" s="9">
        <v>0</v>
      </c>
      <c r="CI16" s="9">
        <v>9.2840000000000007</v>
      </c>
      <c r="CJ16" s="9">
        <v>3.6030000000000002</v>
      </c>
      <c r="CK16" s="9">
        <v>5.681</v>
      </c>
      <c r="CL16" s="9">
        <v>9.2840000000000007</v>
      </c>
      <c r="CM16" s="9">
        <v>3.6030000000000002</v>
      </c>
      <c r="CN16" s="9">
        <v>5.681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17.151</v>
      </c>
      <c r="DQ16" s="9">
        <v>8.6389999999999993</v>
      </c>
      <c r="DR16" s="9">
        <v>8.5120000000000005</v>
      </c>
      <c r="DS16" s="9">
        <v>7.8659999999999997</v>
      </c>
      <c r="DT16" s="9">
        <v>5.0359999999999996</v>
      </c>
      <c r="DU16" s="9">
        <v>2.831</v>
      </c>
      <c r="DV16" s="9">
        <v>6.0460000000000003</v>
      </c>
      <c r="DW16" s="9">
        <v>3.5190000000000001</v>
      </c>
      <c r="DX16" s="9">
        <v>2.5270000000000001</v>
      </c>
      <c r="DY16" s="9">
        <v>1.821</v>
      </c>
      <c r="DZ16" s="9">
        <v>1.5169999999999999</v>
      </c>
      <c r="EA16" s="9">
        <v>0.30399999999999999</v>
      </c>
      <c r="EB16" s="9">
        <v>9.2840000000000007</v>
      </c>
      <c r="EC16" s="9">
        <v>3.6030000000000002</v>
      </c>
      <c r="ED16" s="9">
        <v>5.681</v>
      </c>
      <c r="EE16" s="9">
        <v>9.2840000000000007</v>
      </c>
      <c r="EF16" s="9">
        <v>3.6030000000000002</v>
      </c>
      <c r="EG16" s="9">
        <v>5.681</v>
      </c>
      <c r="EH16" s="9">
        <v>54.484999999999999</v>
      </c>
      <c r="EI16" s="9">
        <v>27.867999999999999</v>
      </c>
      <c r="EJ16" s="9">
        <v>26.617000000000001</v>
      </c>
      <c r="EK16" s="9">
        <v>37.204000000000001</v>
      </c>
      <c r="EL16" s="9">
        <v>22.158999999999999</v>
      </c>
      <c r="EM16" s="9">
        <v>15.045</v>
      </c>
      <c r="EN16" s="9">
        <v>30.457000000000001</v>
      </c>
      <c r="EO16" s="9">
        <v>16.881</v>
      </c>
      <c r="EP16" s="9">
        <v>13.576000000000001</v>
      </c>
      <c r="EQ16" s="9">
        <v>5.7549999999999999</v>
      </c>
      <c r="ER16" s="9">
        <v>4.2859999999999996</v>
      </c>
      <c r="ES16" s="9">
        <v>1.4690000000000001</v>
      </c>
      <c r="ET16" s="9">
        <v>0.99199999999999999</v>
      </c>
      <c r="EU16" s="9">
        <v>0.99199999999999999</v>
      </c>
      <c r="EV16" s="9">
        <v>0</v>
      </c>
      <c r="EW16" s="9">
        <v>17.280999999999999</v>
      </c>
      <c r="EX16" s="9">
        <v>5.7089999999999996</v>
      </c>
      <c r="EY16" s="9">
        <v>11.571999999999999</v>
      </c>
      <c r="EZ16" s="9">
        <v>14.106999999999999</v>
      </c>
      <c r="FA16" s="9">
        <v>4.8890000000000002</v>
      </c>
      <c r="FB16" s="9">
        <v>9.218</v>
      </c>
      <c r="FC16" s="9">
        <v>3.1739999999999999</v>
      </c>
      <c r="FD16" s="9">
        <v>0.82</v>
      </c>
      <c r="FE16" s="9">
        <v>2.3530000000000002</v>
      </c>
      <c r="FF16" s="9">
        <v>15.894</v>
      </c>
      <c r="FG16" s="9">
        <v>9.2530000000000001</v>
      </c>
      <c r="FH16" s="9">
        <v>6.6420000000000003</v>
      </c>
      <c r="FI16" s="9">
        <v>10.590999999999999</v>
      </c>
      <c r="FJ16" s="9">
        <v>7.59</v>
      </c>
      <c r="FK16" s="9">
        <v>3.0009999999999999</v>
      </c>
      <c r="FL16" s="9">
        <v>8.8520000000000003</v>
      </c>
      <c r="FM16" s="9">
        <v>5.851</v>
      </c>
      <c r="FN16" s="9">
        <v>3.0009999999999999</v>
      </c>
      <c r="FO16" s="9">
        <v>1.7390000000000001</v>
      </c>
      <c r="FP16" s="9">
        <v>1.7390000000000001</v>
      </c>
      <c r="FQ16" s="9">
        <v>0</v>
      </c>
      <c r="FR16" s="9">
        <v>0</v>
      </c>
      <c r="FS16" s="9">
        <v>0</v>
      </c>
      <c r="FT16" s="9">
        <v>0</v>
      </c>
      <c r="FU16" s="9">
        <v>5.3029999999999999</v>
      </c>
      <c r="FV16" s="9">
        <v>1.6619999999999999</v>
      </c>
      <c r="FW16" s="9">
        <v>3.641</v>
      </c>
      <c r="FX16" s="9">
        <v>3.6309999999999998</v>
      </c>
      <c r="FY16" s="9">
        <v>1.232</v>
      </c>
      <c r="FZ16" s="9">
        <v>2.399</v>
      </c>
      <c r="GA16" s="9">
        <v>1.673</v>
      </c>
      <c r="GB16" s="9">
        <v>0.43099999999999999</v>
      </c>
      <c r="GC16" s="9">
        <v>1.242</v>
      </c>
      <c r="GD16" s="9">
        <v>21.645</v>
      </c>
      <c r="GE16" s="9">
        <v>10.454000000000001</v>
      </c>
      <c r="GF16" s="9">
        <v>11.191000000000001</v>
      </c>
      <c r="GG16" s="9">
        <v>14.432</v>
      </c>
      <c r="GH16" s="9">
        <v>7.59</v>
      </c>
      <c r="GI16" s="9">
        <v>6.8419999999999996</v>
      </c>
      <c r="GJ16" s="9">
        <v>12.138</v>
      </c>
      <c r="GK16" s="9">
        <v>6.0519999999999996</v>
      </c>
      <c r="GL16" s="9">
        <v>6.0860000000000003</v>
      </c>
      <c r="GM16" s="9">
        <v>1.5640000000000001</v>
      </c>
      <c r="GN16" s="9">
        <v>0.80800000000000005</v>
      </c>
      <c r="GO16" s="9">
        <v>0.75600000000000001</v>
      </c>
      <c r="GP16" s="9">
        <v>0.73</v>
      </c>
      <c r="GQ16" s="9">
        <v>0.73</v>
      </c>
      <c r="GR16" s="9">
        <v>0</v>
      </c>
      <c r="GS16" s="9">
        <v>7.2130000000000001</v>
      </c>
      <c r="GT16" s="9">
        <v>2.8639999999999999</v>
      </c>
      <c r="GU16" s="9">
        <v>4.3490000000000002</v>
      </c>
      <c r="GV16" s="9">
        <v>6.016</v>
      </c>
      <c r="GW16" s="9">
        <v>2.4740000000000002</v>
      </c>
      <c r="GX16" s="9">
        <v>3.5409999999999999</v>
      </c>
      <c r="GY16" s="9">
        <v>1.1970000000000001</v>
      </c>
      <c r="GZ16" s="9">
        <v>0.38900000000000001</v>
      </c>
      <c r="HA16" s="9">
        <v>0.80800000000000005</v>
      </c>
      <c r="HB16" s="9">
        <v>8.093</v>
      </c>
      <c r="HC16" s="9">
        <v>4.3979999999999997</v>
      </c>
      <c r="HD16" s="9">
        <v>3.6949999999999998</v>
      </c>
      <c r="HE16" s="9">
        <v>6.3810000000000002</v>
      </c>
      <c r="HF16" s="9">
        <v>4.3979999999999997</v>
      </c>
      <c r="HG16" s="9">
        <v>1.982</v>
      </c>
      <c r="HH16" s="9">
        <v>4.5810000000000004</v>
      </c>
      <c r="HI16" s="9">
        <v>2.9249999999999998</v>
      </c>
      <c r="HJ16" s="9">
        <v>1.6559999999999999</v>
      </c>
      <c r="HK16" s="9">
        <v>1.538</v>
      </c>
      <c r="HL16" s="9">
        <v>1.2110000000000001</v>
      </c>
      <c r="HM16" s="9">
        <v>0.32700000000000001</v>
      </c>
      <c r="HN16" s="9">
        <v>0.26200000000000001</v>
      </c>
      <c r="HO16" s="9">
        <v>0.26200000000000001</v>
      </c>
      <c r="HP16" s="9">
        <v>0</v>
      </c>
      <c r="HQ16" s="9">
        <v>1.7130000000000001</v>
      </c>
      <c r="HR16" s="9">
        <v>0</v>
      </c>
      <c r="HS16" s="9">
        <v>1.7130000000000001</v>
      </c>
      <c r="HT16" s="9">
        <v>1.409</v>
      </c>
      <c r="HU16" s="9">
        <v>0</v>
      </c>
      <c r="HV16" s="9">
        <v>1.409</v>
      </c>
      <c r="HW16" s="9">
        <v>0.30399999999999999</v>
      </c>
      <c r="HX16" s="9">
        <v>0</v>
      </c>
      <c r="HY16" s="9">
        <v>0.30399999999999999</v>
      </c>
      <c r="HZ16" s="9">
        <v>8.8520000000000003</v>
      </c>
      <c r="IA16" s="9">
        <v>3.7629999999999999</v>
      </c>
      <c r="IB16" s="9">
        <v>5.0890000000000004</v>
      </c>
      <c r="IC16" s="9">
        <v>5.8</v>
      </c>
      <c r="ID16" s="9">
        <v>2.58</v>
      </c>
      <c r="IE16" s="9">
        <v>3.22</v>
      </c>
      <c r="IF16" s="9">
        <v>4.8849999999999998</v>
      </c>
      <c r="IG16" s="9">
        <v>2.052</v>
      </c>
      <c r="IH16" s="9">
        <v>2.8330000000000002</v>
      </c>
      <c r="II16" s="9">
        <v>0.91500000000000004</v>
      </c>
      <c r="IJ16" s="9">
        <v>0.52800000000000002</v>
      </c>
      <c r="IK16" s="9">
        <v>0.38700000000000001</v>
      </c>
      <c r="IL16" s="9">
        <v>0</v>
      </c>
      <c r="IM16" s="9">
        <v>0</v>
      </c>
      <c r="IN16" s="9">
        <v>0</v>
      </c>
      <c r="IO16" s="9">
        <v>3.052</v>
      </c>
      <c r="IP16" s="9">
        <v>1.1830000000000001</v>
      </c>
      <c r="IQ16" s="9">
        <v>1.869</v>
      </c>
    </row>
    <row r="17" spans="1:251">
      <c r="A17" s="10">
        <v>44228</v>
      </c>
      <c r="B17" s="9">
        <v>0.65100000000000002</v>
      </c>
      <c r="C17" s="9">
        <v>21.192</v>
      </c>
      <c r="D17" s="9">
        <v>8.5909999999999993</v>
      </c>
      <c r="E17" s="9">
        <v>12.601000000000001</v>
      </c>
      <c r="F17" s="9">
        <v>15.29</v>
      </c>
      <c r="G17" s="9">
        <v>6.9880000000000004</v>
      </c>
      <c r="H17" s="9">
        <v>8.3010000000000002</v>
      </c>
      <c r="I17" s="9">
        <v>5.9020000000000001</v>
      </c>
      <c r="J17" s="9">
        <v>1.6020000000000001</v>
      </c>
      <c r="K17" s="9">
        <v>4.3</v>
      </c>
      <c r="L17" s="9">
        <v>15.237</v>
      </c>
      <c r="M17" s="9">
        <v>6.5359999999999996</v>
      </c>
      <c r="N17" s="9">
        <v>8.7010000000000005</v>
      </c>
      <c r="O17" s="9">
        <v>8.86</v>
      </c>
      <c r="P17" s="9">
        <v>4.8680000000000003</v>
      </c>
      <c r="Q17" s="9">
        <v>3.992</v>
      </c>
      <c r="R17" s="9">
        <v>4.3490000000000002</v>
      </c>
      <c r="S17" s="9">
        <v>1.415</v>
      </c>
      <c r="T17" s="9">
        <v>2.9340000000000002</v>
      </c>
      <c r="U17" s="9">
        <v>0.96399999999999997</v>
      </c>
      <c r="V17" s="9">
        <v>0.55700000000000005</v>
      </c>
      <c r="W17" s="9">
        <v>0.40699999999999997</v>
      </c>
      <c r="X17" s="9">
        <v>3.5470000000000002</v>
      </c>
      <c r="Y17" s="9">
        <v>2.895</v>
      </c>
      <c r="Z17" s="9">
        <v>0.65100000000000002</v>
      </c>
      <c r="AA17" s="9">
        <v>6.3769999999999998</v>
      </c>
      <c r="AB17" s="9">
        <v>1.6679999999999999</v>
      </c>
      <c r="AC17" s="9">
        <v>4.7080000000000002</v>
      </c>
      <c r="AD17" s="9">
        <v>0.47499999999999998</v>
      </c>
      <c r="AE17" s="9">
        <v>6.6000000000000003E-2</v>
      </c>
      <c r="AF17" s="9">
        <v>0.40899999999999997</v>
      </c>
      <c r="AG17" s="9">
        <v>5.9020000000000001</v>
      </c>
      <c r="AH17" s="9">
        <v>1.6020000000000001</v>
      </c>
      <c r="AI17" s="9">
        <v>4.3</v>
      </c>
      <c r="AJ17" s="9">
        <v>41.164000000000001</v>
      </c>
      <c r="AK17" s="9">
        <v>25.667999999999999</v>
      </c>
      <c r="AL17" s="9">
        <v>15.496</v>
      </c>
      <c r="AM17" s="9">
        <v>32.357999999999997</v>
      </c>
      <c r="AN17" s="9">
        <v>21.465</v>
      </c>
      <c r="AO17" s="9">
        <v>10.894</v>
      </c>
      <c r="AP17" s="9">
        <v>25.85</v>
      </c>
      <c r="AQ17" s="9">
        <v>15.948</v>
      </c>
      <c r="AR17" s="9">
        <v>9.9019999999999992</v>
      </c>
      <c r="AS17" s="9">
        <v>6.508</v>
      </c>
      <c r="AT17" s="9">
        <v>5.516</v>
      </c>
      <c r="AU17" s="9">
        <v>0.99199999999999999</v>
      </c>
      <c r="AV17" s="9">
        <v>8.8059999999999992</v>
      </c>
      <c r="AW17" s="9">
        <v>4.2030000000000003</v>
      </c>
      <c r="AX17" s="9">
        <v>4.6029999999999998</v>
      </c>
      <c r="AY17" s="9">
        <v>8.8059999999999992</v>
      </c>
      <c r="AZ17" s="9">
        <v>4.2030000000000003</v>
      </c>
      <c r="BA17" s="9">
        <v>4.6029999999999998</v>
      </c>
      <c r="BB17" s="9">
        <v>22.353000000000002</v>
      </c>
      <c r="BC17" s="9">
        <v>11.666</v>
      </c>
      <c r="BD17" s="9">
        <v>10.686999999999999</v>
      </c>
      <c r="BE17" s="9">
        <v>16.343</v>
      </c>
      <c r="BF17" s="9">
        <v>8.9469999999999992</v>
      </c>
      <c r="BG17" s="9">
        <v>7.3970000000000002</v>
      </c>
      <c r="BH17" s="9">
        <v>15.112</v>
      </c>
      <c r="BI17" s="9">
        <v>7.7149999999999999</v>
      </c>
      <c r="BJ17" s="9">
        <v>7.3970000000000002</v>
      </c>
      <c r="BK17" s="9">
        <v>1.232</v>
      </c>
      <c r="BL17" s="9">
        <v>1.232</v>
      </c>
      <c r="BM17" s="9">
        <v>0</v>
      </c>
      <c r="BN17" s="9">
        <v>6.0090000000000003</v>
      </c>
      <c r="BO17" s="9">
        <v>2.7189999999999999</v>
      </c>
      <c r="BP17" s="9">
        <v>3.29</v>
      </c>
      <c r="BQ17" s="9">
        <v>6.0090000000000003</v>
      </c>
      <c r="BR17" s="9">
        <v>2.7189999999999999</v>
      </c>
      <c r="BS17" s="9">
        <v>3.29</v>
      </c>
      <c r="BT17" s="9">
        <v>10.334</v>
      </c>
      <c r="BU17" s="9">
        <v>8.0830000000000002</v>
      </c>
      <c r="BV17" s="9">
        <v>2.2509999999999999</v>
      </c>
      <c r="BW17" s="9">
        <v>6.92</v>
      </c>
      <c r="BX17" s="9">
        <v>5.6449999999999996</v>
      </c>
      <c r="BY17" s="9">
        <v>1.2749999999999999</v>
      </c>
      <c r="BZ17" s="9">
        <v>5.1820000000000004</v>
      </c>
      <c r="CA17" s="9">
        <v>4.2560000000000002</v>
      </c>
      <c r="CB17" s="9">
        <v>0.92700000000000005</v>
      </c>
      <c r="CC17" s="9">
        <v>1.7370000000000001</v>
      </c>
      <c r="CD17" s="9">
        <v>1.389</v>
      </c>
      <c r="CE17" s="9">
        <v>0.34799999999999998</v>
      </c>
      <c r="CF17" s="9">
        <v>0</v>
      </c>
      <c r="CG17" s="9">
        <v>0</v>
      </c>
      <c r="CH17" s="9">
        <v>0</v>
      </c>
      <c r="CI17" s="9">
        <v>3.4140000000000001</v>
      </c>
      <c r="CJ17" s="9">
        <v>2.4380000000000002</v>
      </c>
      <c r="CK17" s="9">
        <v>0.97599999999999998</v>
      </c>
      <c r="CL17" s="9">
        <v>3.4140000000000001</v>
      </c>
      <c r="CM17" s="9">
        <v>2.4380000000000002</v>
      </c>
      <c r="CN17" s="9">
        <v>0.97599999999999998</v>
      </c>
      <c r="CO17" s="9">
        <v>0</v>
      </c>
      <c r="CP17" s="9">
        <v>0</v>
      </c>
      <c r="CQ17" s="9">
        <v>0</v>
      </c>
      <c r="CR17" s="9">
        <v>0.34300000000000003</v>
      </c>
      <c r="CS17" s="9">
        <v>0</v>
      </c>
      <c r="CT17" s="9">
        <v>0.34300000000000003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0.34300000000000003</v>
      </c>
      <c r="DH17" s="9">
        <v>0</v>
      </c>
      <c r="DI17" s="9">
        <v>0.34300000000000003</v>
      </c>
      <c r="DJ17" s="9">
        <v>0.34300000000000003</v>
      </c>
      <c r="DK17" s="9">
        <v>0</v>
      </c>
      <c r="DL17" s="9">
        <v>0.34300000000000003</v>
      </c>
      <c r="DM17" s="9">
        <v>0</v>
      </c>
      <c r="DN17" s="9">
        <v>0</v>
      </c>
      <c r="DO17" s="9">
        <v>0</v>
      </c>
      <c r="DP17" s="9">
        <v>9.99</v>
      </c>
      <c r="DQ17" s="9">
        <v>8.0830000000000002</v>
      </c>
      <c r="DR17" s="9">
        <v>1.9079999999999999</v>
      </c>
      <c r="DS17" s="9">
        <v>6.92</v>
      </c>
      <c r="DT17" s="9">
        <v>5.6449999999999996</v>
      </c>
      <c r="DU17" s="9">
        <v>1.2749999999999999</v>
      </c>
      <c r="DV17" s="9">
        <v>5.1820000000000004</v>
      </c>
      <c r="DW17" s="9">
        <v>4.2560000000000002</v>
      </c>
      <c r="DX17" s="9">
        <v>0.92700000000000005</v>
      </c>
      <c r="DY17" s="9">
        <v>1.7370000000000001</v>
      </c>
      <c r="DZ17" s="9">
        <v>1.389</v>
      </c>
      <c r="EA17" s="9">
        <v>0.34799999999999998</v>
      </c>
      <c r="EB17" s="9">
        <v>3.0710000000000002</v>
      </c>
      <c r="EC17" s="9">
        <v>2.4380000000000002</v>
      </c>
      <c r="ED17" s="9">
        <v>0.63300000000000001</v>
      </c>
      <c r="EE17" s="9">
        <v>3.0710000000000002</v>
      </c>
      <c r="EF17" s="9">
        <v>2.4380000000000002</v>
      </c>
      <c r="EG17" s="9">
        <v>0.63300000000000001</v>
      </c>
      <c r="EH17" s="9">
        <v>60.982999999999997</v>
      </c>
      <c r="EI17" s="9">
        <v>34.206000000000003</v>
      </c>
      <c r="EJ17" s="9">
        <v>26.777000000000001</v>
      </c>
      <c r="EK17" s="9">
        <v>43.334000000000003</v>
      </c>
      <c r="EL17" s="9">
        <v>27.213000000000001</v>
      </c>
      <c r="EM17" s="9">
        <v>16.122</v>
      </c>
      <c r="EN17" s="9">
        <v>32.427</v>
      </c>
      <c r="EO17" s="9">
        <v>18.295999999999999</v>
      </c>
      <c r="EP17" s="9">
        <v>14.131</v>
      </c>
      <c r="EQ17" s="9">
        <v>7.3609999999999998</v>
      </c>
      <c r="ER17" s="9">
        <v>6.0209999999999999</v>
      </c>
      <c r="ES17" s="9">
        <v>1.34</v>
      </c>
      <c r="ET17" s="9">
        <v>3.5470000000000002</v>
      </c>
      <c r="EU17" s="9">
        <v>2.895</v>
      </c>
      <c r="EV17" s="9">
        <v>0.65100000000000002</v>
      </c>
      <c r="EW17" s="9">
        <v>17.649000000000001</v>
      </c>
      <c r="EX17" s="9">
        <v>6.9939999999999998</v>
      </c>
      <c r="EY17" s="9">
        <v>10.654999999999999</v>
      </c>
      <c r="EZ17" s="9">
        <v>12.214</v>
      </c>
      <c r="FA17" s="9">
        <v>5.391</v>
      </c>
      <c r="FB17" s="9">
        <v>6.8220000000000001</v>
      </c>
      <c r="FC17" s="9">
        <v>5.4349999999999996</v>
      </c>
      <c r="FD17" s="9">
        <v>1.6020000000000001</v>
      </c>
      <c r="FE17" s="9">
        <v>3.8330000000000002</v>
      </c>
      <c r="FF17" s="9">
        <v>20.347000000000001</v>
      </c>
      <c r="FG17" s="9">
        <v>12.275</v>
      </c>
      <c r="FH17" s="9">
        <v>8.0719999999999992</v>
      </c>
      <c r="FI17" s="9">
        <v>12.266999999999999</v>
      </c>
      <c r="FJ17" s="9">
        <v>9.0229999999999997</v>
      </c>
      <c r="FK17" s="9">
        <v>3.2440000000000002</v>
      </c>
      <c r="FL17" s="9">
        <v>9.0879999999999992</v>
      </c>
      <c r="FM17" s="9">
        <v>6.4950000000000001</v>
      </c>
      <c r="FN17" s="9">
        <v>2.593</v>
      </c>
      <c r="FO17" s="9">
        <v>1.119</v>
      </c>
      <c r="FP17" s="9">
        <v>0.81299999999999994</v>
      </c>
      <c r="FQ17" s="9">
        <v>0.30599999999999999</v>
      </c>
      <c r="FR17" s="9">
        <v>2.06</v>
      </c>
      <c r="FS17" s="9">
        <v>1.7150000000000001</v>
      </c>
      <c r="FT17" s="9">
        <v>0.34499999999999997</v>
      </c>
      <c r="FU17" s="9">
        <v>8.08</v>
      </c>
      <c r="FV17" s="9">
        <v>3.2519999999999998</v>
      </c>
      <c r="FW17" s="9">
        <v>4.8280000000000003</v>
      </c>
      <c r="FX17" s="9">
        <v>3.5790000000000002</v>
      </c>
      <c r="FY17" s="9">
        <v>2.0470000000000002</v>
      </c>
      <c r="FZ17" s="9">
        <v>1.532</v>
      </c>
      <c r="GA17" s="9">
        <v>4.5010000000000003</v>
      </c>
      <c r="GB17" s="9">
        <v>1.2050000000000001</v>
      </c>
      <c r="GC17" s="9">
        <v>3.2959999999999998</v>
      </c>
      <c r="GD17" s="9">
        <v>19.09</v>
      </c>
      <c r="GE17" s="9">
        <v>9.9019999999999992</v>
      </c>
      <c r="GF17" s="9">
        <v>9.1869999999999994</v>
      </c>
      <c r="GG17" s="9">
        <v>12.34</v>
      </c>
      <c r="GH17" s="9">
        <v>7.8049999999999997</v>
      </c>
      <c r="GI17" s="9">
        <v>4.5350000000000001</v>
      </c>
      <c r="GJ17" s="9">
        <v>6.4160000000000004</v>
      </c>
      <c r="GK17" s="9">
        <v>3.2210000000000001</v>
      </c>
      <c r="GL17" s="9">
        <v>3.1949999999999998</v>
      </c>
      <c r="GM17" s="9">
        <v>4.4370000000000003</v>
      </c>
      <c r="GN17" s="9">
        <v>3.4039999999999999</v>
      </c>
      <c r="GO17" s="9">
        <v>1.034</v>
      </c>
      <c r="GP17" s="9">
        <v>1.486</v>
      </c>
      <c r="GQ17" s="9">
        <v>1.18</v>
      </c>
      <c r="GR17" s="9">
        <v>0.30599999999999999</v>
      </c>
      <c r="GS17" s="9">
        <v>6.75</v>
      </c>
      <c r="GT17" s="9">
        <v>2.097</v>
      </c>
      <c r="GU17" s="9">
        <v>4.6529999999999996</v>
      </c>
      <c r="GV17" s="9">
        <v>5.8150000000000004</v>
      </c>
      <c r="GW17" s="9">
        <v>1.7</v>
      </c>
      <c r="GX17" s="9">
        <v>4.1159999999999997</v>
      </c>
      <c r="GY17" s="9">
        <v>0.93400000000000005</v>
      </c>
      <c r="GZ17" s="9">
        <v>0.39800000000000002</v>
      </c>
      <c r="HA17" s="9">
        <v>0.53700000000000003</v>
      </c>
      <c r="HB17" s="9">
        <v>10.624000000000001</v>
      </c>
      <c r="HC17" s="9">
        <v>6.3490000000000002</v>
      </c>
      <c r="HD17" s="9">
        <v>4.2750000000000004</v>
      </c>
      <c r="HE17" s="9">
        <v>9.5690000000000008</v>
      </c>
      <c r="HF17" s="9">
        <v>5.5839999999999996</v>
      </c>
      <c r="HG17" s="9">
        <v>3.9849999999999999</v>
      </c>
      <c r="HH17" s="9">
        <v>8.5239999999999991</v>
      </c>
      <c r="HI17" s="9">
        <v>4.54</v>
      </c>
      <c r="HJ17" s="9">
        <v>3.9849999999999999</v>
      </c>
      <c r="HK17" s="9">
        <v>1.044</v>
      </c>
      <c r="HL17" s="9">
        <v>1.044</v>
      </c>
      <c r="HM17" s="9">
        <v>0</v>
      </c>
      <c r="HN17" s="9">
        <v>0</v>
      </c>
      <c r="HO17" s="9">
        <v>0</v>
      </c>
      <c r="HP17" s="9">
        <v>0</v>
      </c>
      <c r="HQ17" s="9">
        <v>1.056</v>
      </c>
      <c r="HR17" s="9">
        <v>0.76500000000000001</v>
      </c>
      <c r="HS17" s="9">
        <v>0.28999999999999998</v>
      </c>
      <c r="HT17" s="9">
        <v>1.056</v>
      </c>
      <c r="HU17" s="9">
        <v>0.76500000000000001</v>
      </c>
      <c r="HV17" s="9">
        <v>0.28999999999999998</v>
      </c>
      <c r="HW17" s="9">
        <v>0</v>
      </c>
      <c r="HX17" s="9">
        <v>0</v>
      </c>
      <c r="HY17" s="9">
        <v>0</v>
      </c>
      <c r="HZ17" s="9">
        <v>10.922000000000001</v>
      </c>
      <c r="IA17" s="9">
        <v>5.681</v>
      </c>
      <c r="IB17" s="9">
        <v>5.242</v>
      </c>
      <c r="IC17" s="9">
        <v>9.1590000000000007</v>
      </c>
      <c r="ID17" s="9">
        <v>4.8010000000000002</v>
      </c>
      <c r="IE17" s="9">
        <v>4.3579999999999997</v>
      </c>
      <c r="IF17" s="9">
        <v>8.3979999999999997</v>
      </c>
      <c r="IG17" s="9">
        <v>4.04</v>
      </c>
      <c r="IH17" s="9">
        <v>4.3579999999999997</v>
      </c>
      <c r="II17" s="9">
        <v>0.76100000000000001</v>
      </c>
      <c r="IJ17" s="9">
        <v>0.76100000000000001</v>
      </c>
      <c r="IK17" s="9">
        <v>0</v>
      </c>
      <c r="IL17" s="9">
        <v>0</v>
      </c>
      <c r="IM17" s="9">
        <v>0</v>
      </c>
      <c r="IN17" s="9">
        <v>0</v>
      </c>
      <c r="IO17" s="9">
        <v>1.764</v>
      </c>
      <c r="IP17" s="9">
        <v>0.88</v>
      </c>
      <c r="IQ17" s="9">
        <v>0.88400000000000001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9012</v>
      </c>
      <c r="C1" s="3" t="s">
        <v>9013</v>
      </c>
      <c r="D1" s="3" t="s">
        <v>9014</v>
      </c>
      <c r="E1" s="3" t="s">
        <v>9015</v>
      </c>
      <c r="F1" s="3" t="s">
        <v>9016</v>
      </c>
      <c r="G1" s="3" t="s">
        <v>9017</v>
      </c>
      <c r="H1" s="3" t="s">
        <v>9018</v>
      </c>
      <c r="I1" s="3" t="s">
        <v>9019</v>
      </c>
      <c r="J1" s="3" t="s">
        <v>9020</v>
      </c>
      <c r="K1" s="3" t="s">
        <v>9021</v>
      </c>
      <c r="L1" s="3" t="s">
        <v>9022</v>
      </c>
      <c r="M1" s="3" t="s">
        <v>9023</v>
      </c>
      <c r="N1" s="3" t="s">
        <v>9024</v>
      </c>
      <c r="O1" s="3" t="s">
        <v>9025</v>
      </c>
      <c r="P1" s="3" t="s">
        <v>9026</v>
      </c>
      <c r="Q1" s="3" t="s">
        <v>9027</v>
      </c>
      <c r="R1" s="3" t="s">
        <v>9028</v>
      </c>
      <c r="S1" s="3" t="s">
        <v>9029</v>
      </c>
      <c r="T1" s="3" t="s">
        <v>9030</v>
      </c>
      <c r="U1" s="3" t="s">
        <v>9031</v>
      </c>
      <c r="V1" s="3" t="s">
        <v>9032</v>
      </c>
      <c r="W1" s="3" t="s">
        <v>9033</v>
      </c>
      <c r="X1" s="3" t="s">
        <v>9034</v>
      </c>
      <c r="Y1" s="3" t="s">
        <v>9035</v>
      </c>
      <c r="Z1" s="3" t="s">
        <v>9036</v>
      </c>
      <c r="AA1" s="3" t="s">
        <v>9037</v>
      </c>
      <c r="AB1" s="3" t="s">
        <v>9038</v>
      </c>
      <c r="AC1" s="3" t="s">
        <v>9039</v>
      </c>
      <c r="AD1" s="3" t="s">
        <v>9040</v>
      </c>
      <c r="AE1" s="3" t="s">
        <v>9041</v>
      </c>
      <c r="AF1" s="3" t="s">
        <v>9042</v>
      </c>
      <c r="AG1" s="3" t="s">
        <v>9043</v>
      </c>
      <c r="AH1" s="3" t="s">
        <v>9044</v>
      </c>
      <c r="AI1" s="3" t="s">
        <v>9045</v>
      </c>
      <c r="AJ1" s="3" t="s">
        <v>9046</v>
      </c>
      <c r="AK1" s="3" t="s">
        <v>9047</v>
      </c>
      <c r="AL1" s="3" t="s">
        <v>9048</v>
      </c>
      <c r="AM1" s="3" t="s">
        <v>9049</v>
      </c>
      <c r="AN1" s="3" t="s">
        <v>9050</v>
      </c>
      <c r="AO1" s="3" t="s">
        <v>9051</v>
      </c>
      <c r="AP1" s="3" t="s">
        <v>9052</v>
      </c>
      <c r="AQ1" s="3" t="s">
        <v>9053</v>
      </c>
      <c r="AR1" s="3" t="s">
        <v>9054</v>
      </c>
      <c r="AS1" s="3" t="s">
        <v>9055</v>
      </c>
      <c r="AT1" s="3" t="s">
        <v>9056</v>
      </c>
      <c r="AU1" s="3" t="s">
        <v>9057</v>
      </c>
      <c r="AV1" s="3" t="s">
        <v>9058</v>
      </c>
      <c r="AW1" s="3" t="s">
        <v>9059</v>
      </c>
      <c r="AX1" s="3" t="s">
        <v>9060</v>
      </c>
      <c r="AY1" s="3" t="s">
        <v>9061</v>
      </c>
      <c r="AZ1" s="3" t="s">
        <v>9062</v>
      </c>
      <c r="BA1" s="3" t="s">
        <v>9063</v>
      </c>
      <c r="BB1" s="3" t="s">
        <v>9064</v>
      </c>
      <c r="BC1" s="3" t="s">
        <v>9065</v>
      </c>
      <c r="BD1" s="3" t="s">
        <v>9066</v>
      </c>
      <c r="BE1" s="3" t="s">
        <v>9067</v>
      </c>
      <c r="BF1" s="3" t="s">
        <v>9068</v>
      </c>
      <c r="BG1" s="3" t="s">
        <v>9069</v>
      </c>
      <c r="BH1" s="3" t="s">
        <v>9070</v>
      </c>
      <c r="BI1" s="3" t="s">
        <v>9071</v>
      </c>
      <c r="BJ1" s="3" t="s">
        <v>9072</v>
      </c>
      <c r="BK1" s="3" t="s">
        <v>9073</v>
      </c>
      <c r="BL1" s="3" t="s">
        <v>9074</v>
      </c>
      <c r="BM1" s="3" t="s">
        <v>9075</v>
      </c>
      <c r="BN1" s="3" t="s">
        <v>9076</v>
      </c>
      <c r="BO1" s="3" t="s">
        <v>9077</v>
      </c>
      <c r="BP1" s="3" t="s">
        <v>9078</v>
      </c>
      <c r="BQ1" s="3" t="s">
        <v>9079</v>
      </c>
      <c r="BR1" s="3" t="s">
        <v>9080</v>
      </c>
      <c r="BS1" s="3" t="s">
        <v>9081</v>
      </c>
      <c r="BT1" s="3" t="s">
        <v>9082</v>
      </c>
      <c r="BU1" s="3" t="s">
        <v>9083</v>
      </c>
      <c r="BV1" s="3" t="s">
        <v>9084</v>
      </c>
      <c r="BW1" s="3" t="s">
        <v>9085</v>
      </c>
      <c r="BX1" s="3" t="s">
        <v>9086</v>
      </c>
      <c r="BY1" s="3" t="s">
        <v>9087</v>
      </c>
      <c r="BZ1" s="3" t="s">
        <v>9088</v>
      </c>
      <c r="CA1" s="3" t="s">
        <v>9089</v>
      </c>
      <c r="CB1" s="3" t="s">
        <v>9090</v>
      </c>
      <c r="CC1" s="3" t="s">
        <v>9091</v>
      </c>
      <c r="CD1" s="3" t="s">
        <v>9092</v>
      </c>
      <c r="CE1" s="3" t="s">
        <v>9093</v>
      </c>
      <c r="CF1" s="3" t="s">
        <v>9094</v>
      </c>
      <c r="CG1" s="3" t="s">
        <v>9095</v>
      </c>
      <c r="CH1" s="3" t="s">
        <v>9096</v>
      </c>
      <c r="CI1" s="3" t="s">
        <v>9097</v>
      </c>
      <c r="CJ1" s="3" t="s">
        <v>9098</v>
      </c>
      <c r="CK1" s="3" t="s">
        <v>9099</v>
      </c>
      <c r="CL1" s="3" t="s">
        <v>9100</v>
      </c>
      <c r="CM1" s="3" t="s">
        <v>9101</v>
      </c>
      <c r="CN1" s="3" t="s">
        <v>9102</v>
      </c>
      <c r="CO1" s="3" t="s">
        <v>9103</v>
      </c>
      <c r="CP1" s="3" t="s">
        <v>9104</v>
      </c>
      <c r="CQ1" s="3" t="s">
        <v>9105</v>
      </c>
      <c r="CR1" s="3" t="s">
        <v>9106</v>
      </c>
      <c r="CS1" s="3" t="s">
        <v>9107</v>
      </c>
      <c r="CT1" s="3" t="s">
        <v>9108</v>
      </c>
      <c r="CU1" s="3" t="s">
        <v>9109</v>
      </c>
      <c r="CV1" s="3" t="s">
        <v>9110</v>
      </c>
      <c r="CW1" s="3" t="s">
        <v>9111</v>
      </c>
      <c r="CX1" s="3" t="s">
        <v>9112</v>
      </c>
      <c r="CY1" s="3" t="s">
        <v>9113</v>
      </c>
      <c r="CZ1" s="3" t="s">
        <v>9114</v>
      </c>
      <c r="DA1" s="3" t="s">
        <v>9115</v>
      </c>
      <c r="DB1" s="3" t="s">
        <v>9116</v>
      </c>
      <c r="DC1" s="3" t="s">
        <v>9117</v>
      </c>
      <c r="DD1" s="3" t="s">
        <v>9118</v>
      </c>
      <c r="DE1" s="3" t="s">
        <v>9119</v>
      </c>
      <c r="DF1" s="3" t="s">
        <v>9120</v>
      </c>
      <c r="DG1" s="3" t="s">
        <v>9121</v>
      </c>
      <c r="DH1" s="3" t="s">
        <v>9122</v>
      </c>
      <c r="DI1" s="3" t="s">
        <v>9123</v>
      </c>
      <c r="DJ1" s="3" t="s">
        <v>9124</v>
      </c>
      <c r="DK1" s="3" t="s">
        <v>9125</v>
      </c>
      <c r="DL1" s="3" t="s">
        <v>9126</v>
      </c>
      <c r="DM1" s="3" t="s">
        <v>9127</v>
      </c>
      <c r="DN1" s="3" t="s">
        <v>9128</v>
      </c>
      <c r="DO1" s="3" t="s">
        <v>9129</v>
      </c>
      <c r="DP1" s="3" t="s">
        <v>9130</v>
      </c>
      <c r="DQ1" s="3" t="s">
        <v>9131</v>
      </c>
      <c r="DR1" s="3" t="s">
        <v>9132</v>
      </c>
      <c r="DS1" s="3" t="s">
        <v>9133</v>
      </c>
      <c r="DT1" s="3" t="s">
        <v>9134</v>
      </c>
      <c r="DU1" s="3" t="s">
        <v>9135</v>
      </c>
      <c r="DV1" s="3" t="s">
        <v>9136</v>
      </c>
      <c r="DW1" s="3" t="s">
        <v>9137</v>
      </c>
      <c r="DX1" s="3" t="s">
        <v>9138</v>
      </c>
      <c r="DY1" s="3" t="s">
        <v>9139</v>
      </c>
      <c r="DZ1" s="3" t="s">
        <v>9140</v>
      </c>
      <c r="EA1" s="3" t="s">
        <v>9141</v>
      </c>
      <c r="EB1" s="3" t="s">
        <v>9142</v>
      </c>
      <c r="EC1" s="3" t="s">
        <v>9143</v>
      </c>
      <c r="ED1" s="3" t="s">
        <v>9144</v>
      </c>
      <c r="EE1" s="3" t="s">
        <v>9145</v>
      </c>
      <c r="EF1" s="3" t="s">
        <v>9146</v>
      </c>
      <c r="EG1" s="3" t="s">
        <v>9147</v>
      </c>
      <c r="EH1" s="3" t="s">
        <v>9148</v>
      </c>
      <c r="EI1" s="3" t="s">
        <v>9149</v>
      </c>
      <c r="EJ1" s="3" t="s">
        <v>9150</v>
      </c>
      <c r="EK1" s="3" t="s">
        <v>9151</v>
      </c>
      <c r="EL1" s="3" t="s">
        <v>9152</v>
      </c>
      <c r="EM1" s="3" t="s">
        <v>9153</v>
      </c>
      <c r="EN1" s="3" t="s">
        <v>9154</v>
      </c>
      <c r="EO1" s="3" t="s">
        <v>9155</v>
      </c>
      <c r="EP1" s="3" t="s">
        <v>9156</v>
      </c>
      <c r="EQ1" s="3" t="s">
        <v>9157</v>
      </c>
      <c r="ER1" s="3" t="s">
        <v>9158</v>
      </c>
      <c r="ES1" s="3" t="s">
        <v>9159</v>
      </c>
      <c r="ET1" s="3" t="s">
        <v>9160</v>
      </c>
      <c r="EU1" s="3" t="s">
        <v>9161</v>
      </c>
      <c r="EV1" s="3" t="s">
        <v>9162</v>
      </c>
      <c r="EW1" s="3" t="s">
        <v>9163</v>
      </c>
      <c r="EX1" s="3" t="s">
        <v>9164</v>
      </c>
      <c r="EY1" s="3" t="s">
        <v>9165</v>
      </c>
      <c r="EZ1" s="3" t="s">
        <v>9166</v>
      </c>
      <c r="FA1" s="3" t="s">
        <v>9167</v>
      </c>
      <c r="FB1" s="3" t="s">
        <v>9168</v>
      </c>
      <c r="FC1" s="3" t="s">
        <v>9169</v>
      </c>
      <c r="FD1" s="3" t="s">
        <v>9170</v>
      </c>
      <c r="FE1" s="3" t="s">
        <v>9171</v>
      </c>
      <c r="FF1" s="3" t="s">
        <v>9172</v>
      </c>
      <c r="FG1" s="3" t="s">
        <v>9173</v>
      </c>
      <c r="FH1" s="3" t="s">
        <v>9174</v>
      </c>
      <c r="FI1" s="3" t="s">
        <v>9175</v>
      </c>
      <c r="FJ1" s="3" t="s">
        <v>9176</v>
      </c>
      <c r="FK1" s="3" t="s">
        <v>9177</v>
      </c>
      <c r="FL1" s="3" t="s">
        <v>9178</v>
      </c>
      <c r="FM1" s="3" t="s">
        <v>9179</v>
      </c>
      <c r="FN1" s="3" t="s">
        <v>9180</v>
      </c>
      <c r="FO1" s="3" t="s">
        <v>9181</v>
      </c>
      <c r="FP1" s="3" t="s">
        <v>9182</v>
      </c>
      <c r="FQ1" s="3" t="s">
        <v>9183</v>
      </c>
      <c r="FR1" s="3" t="s">
        <v>9184</v>
      </c>
      <c r="FS1" s="3" t="s">
        <v>9185</v>
      </c>
      <c r="FT1" s="3" t="s">
        <v>9186</v>
      </c>
      <c r="FU1" s="3" t="s">
        <v>9187</v>
      </c>
      <c r="FV1" s="3" t="s">
        <v>9188</v>
      </c>
      <c r="FW1" s="3" t="s">
        <v>9189</v>
      </c>
      <c r="FX1" s="3" t="s">
        <v>9190</v>
      </c>
      <c r="FY1" s="3" t="s">
        <v>9191</v>
      </c>
      <c r="FZ1" s="3" t="s">
        <v>9192</v>
      </c>
      <c r="GA1" s="3" t="s">
        <v>9193</v>
      </c>
      <c r="GB1" s="3" t="s">
        <v>9194</v>
      </c>
      <c r="GC1" s="3" t="s">
        <v>9195</v>
      </c>
      <c r="GD1" s="3" t="s">
        <v>9196</v>
      </c>
      <c r="GE1" s="3" t="s">
        <v>9197</v>
      </c>
      <c r="GF1" s="3" t="s">
        <v>9198</v>
      </c>
      <c r="GG1" s="3" t="s">
        <v>9199</v>
      </c>
      <c r="GH1" s="3" t="s">
        <v>9200</v>
      </c>
      <c r="GI1" s="3" t="s">
        <v>9201</v>
      </c>
      <c r="GJ1" s="3" t="s">
        <v>9202</v>
      </c>
      <c r="GK1" s="3" t="s">
        <v>9203</v>
      </c>
      <c r="GL1" s="3" t="s">
        <v>9204</v>
      </c>
      <c r="GM1" s="3" t="s">
        <v>9205</v>
      </c>
      <c r="GN1" s="3" t="s">
        <v>9206</v>
      </c>
      <c r="GO1" s="3" t="s">
        <v>9207</v>
      </c>
      <c r="GP1" s="3" t="s">
        <v>9208</v>
      </c>
      <c r="GQ1" s="3" t="s">
        <v>9209</v>
      </c>
      <c r="GR1" s="3" t="s">
        <v>9210</v>
      </c>
      <c r="GS1" s="3" t="s">
        <v>9211</v>
      </c>
      <c r="GT1" s="3" t="s">
        <v>9212</v>
      </c>
      <c r="GU1" s="3" t="s">
        <v>9213</v>
      </c>
      <c r="GV1" s="3" t="s">
        <v>9214</v>
      </c>
      <c r="GW1" s="3" t="s">
        <v>9215</v>
      </c>
      <c r="GX1" s="3" t="s">
        <v>9216</v>
      </c>
      <c r="GY1" s="3" t="s">
        <v>9217</v>
      </c>
      <c r="GZ1" s="3" t="s">
        <v>9218</v>
      </c>
      <c r="HA1" s="3" t="s">
        <v>9219</v>
      </c>
      <c r="HB1" s="3" t="s">
        <v>9220</v>
      </c>
      <c r="HC1" s="3" t="s">
        <v>9221</v>
      </c>
      <c r="HD1" s="3" t="s">
        <v>9222</v>
      </c>
      <c r="HE1" s="3" t="s">
        <v>9223</v>
      </c>
      <c r="HF1" s="3" t="s">
        <v>9224</v>
      </c>
      <c r="HG1" s="3" t="s">
        <v>9225</v>
      </c>
      <c r="HH1" s="3" t="s">
        <v>9226</v>
      </c>
      <c r="HI1" s="3" t="s">
        <v>9227</v>
      </c>
      <c r="HJ1" s="3" t="s">
        <v>9228</v>
      </c>
      <c r="HK1" s="3" t="s">
        <v>9229</v>
      </c>
      <c r="HL1" s="3" t="s">
        <v>9230</v>
      </c>
      <c r="HM1" s="3" t="s">
        <v>9231</v>
      </c>
      <c r="HN1" s="3" t="s">
        <v>9232</v>
      </c>
      <c r="HO1" s="3" t="s">
        <v>9233</v>
      </c>
      <c r="HP1" s="3" t="s">
        <v>9234</v>
      </c>
      <c r="HQ1" s="3" t="s">
        <v>9235</v>
      </c>
      <c r="HR1" s="3" t="s">
        <v>9236</v>
      </c>
      <c r="HS1" s="3" t="s">
        <v>9237</v>
      </c>
      <c r="HT1" s="3" t="s">
        <v>9238</v>
      </c>
      <c r="HU1" s="3" t="s">
        <v>9239</v>
      </c>
      <c r="HV1" s="3" t="s">
        <v>9240</v>
      </c>
      <c r="HW1" s="3" t="s">
        <v>9241</v>
      </c>
      <c r="HX1" s="3" t="s">
        <v>9242</v>
      </c>
      <c r="HY1" s="3" t="s">
        <v>9243</v>
      </c>
      <c r="HZ1" s="3" t="s">
        <v>9244</v>
      </c>
      <c r="IA1" s="3" t="s">
        <v>9245</v>
      </c>
      <c r="IB1" s="3" t="s">
        <v>9246</v>
      </c>
      <c r="IC1" s="3" t="s">
        <v>9247</v>
      </c>
      <c r="ID1" s="3" t="s">
        <v>9248</v>
      </c>
      <c r="IE1" s="3" t="s">
        <v>9249</v>
      </c>
      <c r="IF1" s="3" t="s">
        <v>9250</v>
      </c>
      <c r="IG1" s="3" t="s">
        <v>9251</v>
      </c>
      <c r="IH1" s="3" t="s">
        <v>9252</v>
      </c>
      <c r="II1" s="3" t="s">
        <v>9253</v>
      </c>
      <c r="IJ1" s="3" t="s">
        <v>9254</v>
      </c>
      <c r="IK1" s="3" t="s">
        <v>9255</v>
      </c>
      <c r="IL1" s="3" t="s">
        <v>9256</v>
      </c>
      <c r="IM1" s="3" t="s">
        <v>9257</v>
      </c>
      <c r="IN1" s="3" t="s">
        <v>9258</v>
      </c>
      <c r="IO1" s="3" t="s">
        <v>9259</v>
      </c>
      <c r="IP1" s="3" t="s">
        <v>9260</v>
      </c>
      <c r="IQ1" s="3" t="s">
        <v>9261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9262</v>
      </c>
      <c r="C10" s="8" t="s">
        <v>9263</v>
      </c>
      <c r="D10" s="8" t="s">
        <v>9264</v>
      </c>
      <c r="E10" s="8" t="s">
        <v>9265</v>
      </c>
      <c r="F10" s="8" t="s">
        <v>9266</v>
      </c>
      <c r="G10" s="8" t="s">
        <v>9267</v>
      </c>
      <c r="H10" s="8" t="s">
        <v>9268</v>
      </c>
      <c r="I10" s="8" t="s">
        <v>9269</v>
      </c>
      <c r="J10" s="8" t="s">
        <v>9270</v>
      </c>
      <c r="K10" s="8" t="s">
        <v>9271</v>
      </c>
      <c r="L10" s="8" t="s">
        <v>9272</v>
      </c>
      <c r="M10" s="8" t="s">
        <v>9273</v>
      </c>
      <c r="N10" s="8" t="s">
        <v>9274</v>
      </c>
      <c r="O10" s="8" t="s">
        <v>9275</v>
      </c>
      <c r="P10" s="8" t="s">
        <v>9276</v>
      </c>
      <c r="Q10" s="8" t="s">
        <v>9277</v>
      </c>
      <c r="R10" s="8" t="s">
        <v>9278</v>
      </c>
      <c r="S10" s="8" t="s">
        <v>9279</v>
      </c>
      <c r="T10" s="8" t="s">
        <v>9280</v>
      </c>
      <c r="U10" s="8" t="s">
        <v>9281</v>
      </c>
      <c r="V10" s="8" t="s">
        <v>9282</v>
      </c>
      <c r="W10" s="8" t="s">
        <v>9283</v>
      </c>
      <c r="X10" s="8" t="s">
        <v>9284</v>
      </c>
      <c r="Y10" s="8" t="s">
        <v>9285</v>
      </c>
      <c r="Z10" s="8" t="s">
        <v>9286</v>
      </c>
      <c r="AA10" s="8" t="s">
        <v>9287</v>
      </c>
      <c r="AB10" s="8" t="s">
        <v>9288</v>
      </c>
      <c r="AC10" s="8" t="s">
        <v>9289</v>
      </c>
      <c r="AD10" s="8" t="s">
        <v>9290</v>
      </c>
      <c r="AE10" s="8" t="s">
        <v>9291</v>
      </c>
      <c r="AF10" s="8" t="s">
        <v>9292</v>
      </c>
      <c r="AG10" s="8" t="s">
        <v>9293</v>
      </c>
      <c r="AH10" s="8" t="s">
        <v>9294</v>
      </c>
      <c r="AI10" s="8" t="s">
        <v>9295</v>
      </c>
      <c r="AJ10" s="8" t="s">
        <v>9296</v>
      </c>
      <c r="AK10" s="8" t="s">
        <v>9297</v>
      </c>
      <c r="AL10" s="8" t="s">
        <v>9298</v>
      </c>
      <c r="AM10" s="8" t="s">
        <v>9299</v>
      </c>
      <c r="AN10" s="8" t="s">
        <v>9300</v>
      </c>
      <c r="AO10" s="8" t="s">
        <v>9301</v>
      </c>
      <c r="AP10" s="8" t="s">
        <v>9302</v>
      </c>
      <c r="AQ10" s="8" t="s">
        <v>9303</v>
      </c>
      <c r="AR10" s="8" t="s">
        <v>9304</v>
      </c>
      <c r="AS10" s="8" t="s">
        <v>9305</v>
      </c>
      <c r="AT10" s="8" t="s">
        <v>9306</v>
      </c>
      <c r="AU10" s="8" t="s">
        <v>9307</v>
      </c>
      <c r="AV10" s="8" t="s">
        <v>9308</v>
      </c>
      <c r="AW10" s="8" t="s">
        <v>9309</v>
      </c>
      <c r="AX10" s="8" t="s">
        <v>9310</v>
      </c>
      <c r="AY10" s="8" t="s">
        <v>9311</v>
      </c>
      <c r="AZ10" s="8" t="s">
        <v>9312</v>
      </c>
      <c r="BA10" s="8" t="s">
        <v>9313</v>
      </c>
      <c r="BB10" s="8" t="s">
        <v>9314</v>
      </c>
      <c r="BC10" s="8" t="s">
        <v>9315</v>
      </c>
      <c r="BD10" s="8" t="s">
        <v>9316</v>
      </c>
      <c r="BE10" s="8" t="s">
        <v>9317</v>
      </c>
      <c r="BF10" s="8" t="s">
        <v>9318</v>
      </c>
      <c r="BG10" s="8" t="s">
        <v>9319</v>
      </c>
      <c r="BH10" s="8" t="s">
        <v>9320</v>
      </c>
      <c r="BI10" s="8" t="s">
        <v>9321</v>
      </c>
      <c r="BJ10" s="8" t="s">
        <v>9322</v>
      </c>
      <c r="BK10" s="8" t="s">
        <v>9323</v>
      </c>
      <c r="BL10" s="8" t="s">
        <v>9324</v>
      </c>
      <c r="BM10" s="8" t="s">
        <v>9325</v>
      </c>
      <c r="BN10" s="8" t="s">
        <v>9326</v>
      </c>
      <c r="BO10" s="8" t="s">
        <v>9327</v>
      </c>
      <c r="BP10" s="8" t="s">
        <v>9328</v>
      </c>
      <c r="BQ10" s="8" t="s">
        <v>9329</v>
      </c>
      <c r="BR10" s="8" t="s">
        <v>9330</v>
      </c>
      <c r="BS10" s="8" t="s">
        <v>9331</v>
      </c>
      <c r="BT10" s="8" t="s">
        <v>9332</v>
      </c>
      <c r="BU10" s="8" t="s">
        <v>9333</v>
      </c>
      <c r="BV10" s="8" t="s">
        <v>9334</v>
      </c>
      <c r="BW10" s="8" t="s">
        <v>9335</v>
      </c>
      <c r="BX10" s="8" t="s">
        <v>9336</v>
      </c>
      <c r="BY10" s="8" t="s">
        <v>9337</v>
      </c>
      <c r="BZ10" s="8" t="s">
        <v>9338</v>
      </c>
      <c r="CA10" s="8" t="s">
        <v>9339</v>
      </c>
      <c r="CB10" s="8" t="s">
        <v>9340</v>
      </c>
      <c r="CC10" s="8" t="s">
        <v>9341</v>
      </c>
      <c r="CD10" s="8" t="s">
        <v>9342</v>
      </c>
      <c r="CE10" s="8" t="s">
        <v>9343</v>
      </c>
      <c r="CF10" s="8" t="s">
        <v>9344</v>
      </c>
      <c r="CG10" s="8" t="s">
        <v>9345</v>
      </c>
      <c r="CH10" s="8" t="s">
        <v>9346</v>
      </c>
      <c r="CI10" s="8" t="s">
        <v>9347</v>
      </c>
      <c r="CJ10" s="8" t="s">
        <v>9348</v>
      </c>
      <c r="CK10" s="8" t="s">
        <v>9349</v>
      </c>
      <c r="CL10" s="8" t="s">
        <v>9350</v>
      </c>
      <c r="CM10" s="8" t="s">
        <v>9351</v>
      </c>
      <c r="CN10" s="8" t="s">
        <v>9352</v>
      </c>
      <c r="CO10" s="8" t="s">
        <v>9353</v>
      </c>
      <c r="CP10" s="8" t="s">
        <v>9354</v>
      </c>
      <c r="CQ10" s="8" t="s">
        <v>9355</v>
      </c>
      <c r="CR10" s="8" t="s">
        <v>9356</v>
      </c>
      <c r="CS10" s="8" t="s">
        <v>9357</v>
      </c>
      <c r="CT10" s="8" t="s">
        <v>9358</v>
      </c>
      <c r="CU10" s="8" t="s">
        <v>9359</v>
      </c>
      <c r="CV10" s="8" t="s">
        <v>9360</v>
      </c>
      <c r="CW10" s="8" t="s">
        <v>9361</v>
      </c>
      <c r="CX10" s="8" t="s">
        <v>9362</v>
      </c>
      <c r="CY10" s="8" t="s">
        <v>9363</v>
      </c>
      <c r="CZ10" s="8" t="s">
        <v>9364</v>
      </c>
      <c r="DA10" s="8" t="s">
        <v>9365</v>
      </c>
      <c r="DB10" s="8" t="s">
        <v>9366</v>
      </c>
      <c r="DC10" s="8" t="s">
        <v>9367</v>
      </c>
      <c r="DD10" s="8" t="s">
        <v>9368</v>
      </c>
      <c r="DE10" s="8" t="s">
        <v>9369</v>
      </c>
      <c r="DF10" s="8" t="s">
        <v>9370</v>
      </c>
      <c r="DG10" s="8" t="s">
        <v>9371</v>
      </c>
      <c r="DH10" s="8" t="s">
        <v>9372</v>
      </c>
      <c r="DI10" s="8" t="s">
        <v>9373</v>
      </c>
      <c r="DJ10" s="8" t="s">
        <v>9374</v>
      </c>
      <c r="DK10" s="8" t="s">
        <v>9375</v>
      </c>
      <c r="DL10" s="8" t="s">
        <v>9376</v>
      </c>
      <c r="DM10" s="8" t="s">
        <v>9377</v>
      </c>
      <c r="DN10" s="8" t="s">
        <v>9378</v>
      </c>
      <c r="DO10" s="8" t="s">
        <v>9379</v>
      </c>
      <c r="DP10" s="8" t="s">
        <v>9380</v>
      </c>
      <c r="DQ10" s="8" t="s">
        <v>9381</v>
      </c>
      <c r="DR10" s="8" t="s">
        <v>9382</v>
      </c>
      <c r="DS10" s="8" t="s">
        <v>9383</v>
      </c>
      <c r="DT10" s="8" t="s">
        <v>9384</v>
      </c>
      <c r="DU10" s="8" t="s">
        <v>9385</v>
      </c>
      <c r="DV10" s="8" t="s">
        <v>9386</v>
      </c>
      <c r="DW10" s="8" t="s">
        <v>9387</v>
      </c>
      <c r="DX10" s="8" t="s">
        <v>9388</v>
      </c>
      <c r="DY10" s="8" t="s">
        <v>9389</v>
      </c>
      <c r="DZ10" s="8" t="s">
        <v>9390</v>
      </c>
      <c r="EA10" s="8" t="s">
        <v>9391</v>
      </c>
      <c r="EB10" s="8" t="s">
        <v>9392</v>
      </c>
      <c r="EC10" s="8" t="s">
        <v>9393</v>
      </c>
      <c r="ED10" s="8" t="s">
        <v>9394</v>
      </c>
      <c r="EE10" s="8" t="s">
        <v>9395</v>
      </c>
      <c r="EF10" s="8" t="s">
        <v>9396</v>
      </c>
      <c r="EG10" s="8" t="s">
        <v>9397</v>
      </c>
      <c r="EH10" s="8" t="s">
        <v>9398</v>
      </c>
      <c r="EI10" s="8" t="s">
        <v>9399</v>
      </c>
      <c r="EJ10" s="8" t="s">
        <v>9400</v>
      </c>
      <c r="EK10" s="8" t="s">
        <v>9401</v>
      </c>
      <c r="EL10" s="8" t="s">
        <v>9402</v>
      </c>
      <c r="EM10" s="8" t="s">
        <v>9403</v>
      </c>
      <c r="EN10" s="8" t="s">
        <v>9404</v>
      </c>
      <c r="EO10" s="8" t="s">
        <v>9405</v>
      </c>
      <c r="EP10" s="8" t="s">
        <v>9406</v>
      </c>
      <c r="EQ10" s="8" t="s">
        <v>9407</v>
      </c>
      <c r="ER10" s="8" t="s">
        <v>9408</v>
      </c>
      <c r="ES10" s="8" t="s">
        <v>9409</v>
      </c>
      <c r="ET10" s="8" t="s">
        <v>9410</v>
      </c>
      <c r="EU10" s="8" t="s">
        <v>9411</v>
      </c>
      <c r="EV10" s="8" t="s">
        <v>9412</v>
      </c>
      <c r="EW10" s="8" t="s">
        <v>9413</v>
      </c>
      <c r="EX10" s="8" t="s">
        <v>9414</v>
      </c>
      <c r="EY10" s="8" t="s">
        <v>9415</v>
      </c>
      <c r="EZ10" s="8" t="s">
        <v>9416</v>
      </c>
      <c r="FA10" s="8" t="s">
        <v>9417</v>
      </c>
      <c r="FB10" s="8" t="s">
        <v>9418</v>
      </c>
      <c r="FC10" s="8" t="s">
        <v>9419</v>
      </c>
      <c r="FD10" s="8" t="s">
        <v>9420</v>
      </c>
      <c r="FE10" s="8" t="s">
        <v>9421</v>
      </c>
      <c r="FF10" s="8" t="s">
        <v>9422</v>
      </c>
      <c r="FG10" s="8" t="s">
        <v>9423</v>
      </c>
      <c r="FH10" s="8" t="s">
        <v>9424</v>
      </c>
      <c r="FI10" s="8" t="s">
        <v>9425</v>
      </c>
      <c r="FJ10" s="8" t="s">
        <v>9426</v>
      </c>
      <c r="FK10" s="8" t="s">
        <v>9427</v>
      </c>
      <c r="FL10" s="8" t="s">
        <v>9428</v>
      </c>
      <c r="FM10" s="8" t="s">
        <v>9429</v>
      </c>
      <c r="FN10" s="8" t="s">
        <v>9430</v>
      </c>
      <c r="FO10" s="8" t="s">
        <v>9431</v>
      </c>
      <c r="FP10" s="8" t="s">
        <v>9432</v>
      </c>
      <c r="FQ10" s="8" t="s">
        <v>9433</v>
      </c>
      <c r="FR10" s="8" t="s">
        <v>9434</v>
      </c>
      <c r="FS10" s="8" t="s">
        <v>9435</v>
      </c>
      <c r="FT10" s="8" t="s">
        <v>9436</v>
      </c>
      <c r="FU10" s="8" t="s">
        <v>9437</v>
      </c>
      <c r="FV10" s="8" t="s">
        <v>9438</v>
      </c>
      <c r="FW10" s="8" t="s">
        <v>9439</v>
      </c>
      <c r="FX10" s="8" t="s">
        <v>9440</v>
      </c>
      <c r="FY10" s="8" t="s">
        <v>9441</v>
      </c>
      <c r="FZ10" s="8" t="s">
        <v>9442</v>
      </c>
      <c r="GA10" s="8" t="s">
        <v>9443</v>
      </c>
      <c r="GB10" s="8" t="s">
        <v>9444</v>
      </c>
      <c r="GC10" s="8" t="s">
        <v>9445</v>
      </c>
      <c r="GD10" s="8" t="s">
        <v>9446</v>
      </c>
      <c r="GE10" s="8" t="s">
        <v>9447</v>
      </c>
      <c r="GF10" s="8" t="s">
        <v>9448</v>
      </c>
      <c r="GG10" s="8" t="s">
        <v>9449</v>
      </c>
      <c r="GH10" s="8" t="s">
        <v>9450</v>
      </c>
      <c r="GI10" s="8" t="s">
        <v>9451</v>
      </c>
      <c r="GJ10" s="8" t="s">
        <v>9452</v>
      </c>
      <c r="GK10" s="8" t="s">
        <v>9453</v>
      </c>
      <c r="GL10" s="8" t="s">
        <v>9454</v>
      </c>
      <c r="GM10" s="8" t="s">
        <v>9455</v>
      </c>
      <c r="GN10" s="8" t="s">
        <v>9456</v>
      </c>
      <c r="GO10" s="8" t="s">
        <v>9457</v>
      </c>
      <c r="GP10" s="8" t="s">
        <v>9458</v>
      </c>
      <c r="GQ10" s="8" t="s">
        <v>9459</v>
      </c>
      <c r="GR10" s="8" t="s">
        <v>9460</v>
      </c>
      <c r="GS10" s="8" t="s">
        <v>9461</v>
      </c>
      <c r="GT10" s="8" t="s">
        <v>9462</v>
      </c>
      <c r="GU10" s="8" t="s">
        <v>9463</v>
      </c>
      <c r="GV10" s="8" t="s">
        <v>9464</v>
      </c>
      <c r="GW10" s="8" t="s">
        <v>9465</v>
      </c>
      <c r="GX10" s="8" t="s">
        <v>9466</v>
      </c>
      <c r="GY10" s="8" t="s">
        <v>9467</v>
      </c>
      <c r="GZ10" s="8" t="s">
        <v>9468</v>
      </c>
      <c r="HA10" s="8" t="s">
        <v>9469</v>
      </c>
      <c r="HB10" s="8" t="s">
        <v>9470</v>
      </c>
      <c r="HC10" s="8" t="s">
        <v>9471</v>
      </c>
      <c r="HD10" s="8" t="s">
        <v>9472</v>
      </c>
      <c r="HE10" s="8" t="s">
        <v>9473</v>
      </c>
      <c r="HF10" s="8" t="s">
        <v>9474</v>
      </c>
      <c r="HG10" s="8" t="s">
        <v>9475</v>
      </c>
      <c r="HH10" s="8" t="s">
        <v>9476</v>
      </c>
      <c r="HI10" s="8" t="s">
        <v>9477</v>
      </c>
      <c r="HJ10" s="8" t="s">
        <v>9478</v>
      </c>
      <c r="HK10" s="8" t="s">
        <v>9479</v>
      </c>
      <c r="HL10" s="8" t="s">
        <v>9480</v>
      </c>
      <c r="HM10" s="8" t="s">
        <v>9481</v>
      </c>
      <c r="HN10" s="8" t="s">
        <v>9482</v>
      </c>
      <c r="HO10" s="8" t="s">
        <v>9483</v>
      </c>
      <c r="HP10" s="8" t="s">
        <v>9484</v>
      </c>
      <c r="HQ10" s="8" t="s">
        <v>9485</v>
      </c>
      <c r="HR10" s="8" t="s">
        <v>9486</v>
      </c>
      <c r="HS10" s="8" t="s">
        <v>9487</v>
      </c>
      <c r="HT10" s="8" t="s">
        <v>9488</v>
      </c>
      <c r="HU10" s="8" t="s">
        <v>9489</v>
      </c>
      <c r="HV10" s="8" t="s">
        <v>9490</v>
      </c>
      <c r="HW10" s="8" t="s">
        <v>9491</v>
      </c>
      <c r="HX10" s="8" t="s">
        <v>9492</v>
      </c>
      <c r="HY10" s="8" t="s">
        <v>9493</v>
      </c>
      <c r="HZ10" s="8" t="s">
        <v>9494</v>
      </c>
      <c r="IA10" s="8" t="s">
        <v>9495</v>
      </c>
      <c r="IB10" s="8" t="s">
        <v>9496</v>
      </c>
      <c r="IC10" s="8" t="s">
        <v>9497</v>
      </c>
      <c r="ID10" s="8" t="s">
        <v>9498</v>
      </c>
      <c r="IE10" s="8" t="s">
        <v>9499</v>
      </c>
      <c r="IF10" s="8" t="s">
        <v>9500</v>
      </c>
      <c r="IG10" s="8" t="s">
        <v>9501</v>
      </c>
      <c r="IH10" s="8" t="s">
        <v>9502</v>
      </c>
      <c r="II10" s="8" t="s">
        <v>9503</v>
      </c>
      <c r="IJ10" s="8" t="s">
        <v>9504</v>
      </c>
      <c r="IK10" s="8" t="s">
        <v>9505</v>
      </c>
      <c r="IL10" s="8" t="s">
        <v>9506</v>
      </c>
      <c r="IM10" s="8" t="s">
        <v>9507</v>
      </c>
      <c r="IN10" s="8" t="s">
        <v>9508</v>
      </c>
      <c r="IO10" s="8" t="s">
        <v>9509</v>
      </c>
      <c r="IP10" s="8" t="s">
        <v>9510</v>
      </c>
      <c r="IQ10" s="8" t="s">
        <v>9511</v>
      </c>
    </row>
    <row r="11" spans="1:251">
      <c r="A11" s="10">
        <v>42036</v>
      </c>
      <c r="B11" s="9">
        <v>3.544</v>
      </c>
      <c r="C11" s="9">
        <v>1.2849999999999999</v>
      </c>
      <c r="D11" s="9">
        <v>2.2589999999999999</v>
      </c>
      <c r="E11" s="9">
        <v>0</v>
      </c>
      <c r="F11" s="9">
        <v>0</v>
      </c>
      <c r="G11" s="9">
        <v>0</v>
      </c>
      <c r="H11" s="9">
        <v>11.457000000000001</v>
      </c>
      <c r="I11" s="9">
        <v>6.2949999999999999</v>
      </c>
      <c r="J11" s="9">
        <v>5.1619999999999999</v>
      </c>
      <c r="K11" s="9">
        <v>9.1760000000000002</v>
      </c>
      <c r="L11" s="9">
        <v>4.9480000000000004</v>
      </c>
      <c r="M11" s="9">
        <v>4.2279999999999998</v>
      </c>
      <c r="N11" s="9">
        <v>6.6790000000000003</v>
      </c>
      <c r="O11" s="9">
        <v>3.7349999999999999</v>
      </c>
      <c r="P11" s="9">
        <v>2.944</v>
      </c>
      <c r="Q11" s="9">
        <v>2.4969999999999999</v>
      </c>
      <c r="R11" s="9">
        <v>1.2130000000000001</v>
      </c>
      <c r="S11" s="9">
        <v>1.284</v>
      </c>
      <c r="T11" s="9">
        <v>0</v>
      </c>
      <c r="U11" s="9">
        <v>0</v>
      </c>
      <c r="V11" s="9">
        <v>0</v>
      </c>
      <c r="W11" s="9">
        <v>2.2810000000000001</v>
      </c>
      <c r="X11" s="9">
        <v>1.347</v>
      </c>
      <c r="Y11" s="9">
        <v>0.93300000000000005</v>
      </c>
      <c r="Z11" s="9">
        <v>2.2810000000000001</v>
      </c>
      <c r="AA11" s="9">
        <v>1.347</v>
      </c>
      <c r="AB11" s="9">
        <v>0.93300000000000005</v>
      </c>
      <c r="AC11" s="9">
        <v>0</v>
      </c>
      <c r="AD11" s="9">
        <v>0</v>
      </c>
      <c r="AE11" s="9">
        <v>0</v>
      </c>
      <c r="AF11" s="9">
        <v>7.8550000000000004</v>
      </c>
      <c r="AG11" s="9">
        <v>4.9349999999999996</v>
      </c>
      <c r="AH11" s="9">
        <v>2.92</v>
      </c>
      <c r="AI11" s="9">
        <v>7</v>
      </c>
      <c r="AJ11" s="9">
        <v>4.9349999999999996</v>
      </c>
      <c r="AK11" s="9">
        <v>2.0649999999999999</v>
      </c>
      <c r="AL11" s="9">
        <v>6.024</v>
      </c>
      <c r="AM11" s="9">
        <v>3.9590000000000001</v>
      </c>
      <c r="AN11" s="9">
        <v>2.0649999999999999</v>
      </c>
      <c r="AO11" s="9">
        <v>0.42599999999999999</v>
      </c>
      <c r="AP11" s="9">
        <v>0.42599999999999999</v>
      </c>
      <c r="AQ11" s="9">
        <v>0</v>
      </c>
      <c r="AR11" s="9">
        <v>0.54900000000000004</v>
      </c>
      <c r="AS11" s="9">
        <v>0.54900000000000004</v>
      </c>
      <c r="AT11" s="9">
        <v>0</v>
      </c>
      <c r="AU11" s="9">
        <v>0.85499999999999998</v>
      </c>
      <c r="AV11" s="9">
        <v>0</v>
      </c>
      <c r="AW11" s="9">
        <v>0.85499999999999998</v>
      </c>
      <c r="AX11" s="9">
        <v>0.61099999999999999</v>
      </c>
      <c r="AY11" s="9">
        <v>0</v>
      </c>
      <c r="AZ11" s="9">
        <v>0.61099999999999999</v>
      </c>
      <c r="BA11" s="9">
        <v>0.24399999999999999</v>
      </c>
      <c r="BB11" s="9">
        <v>0</v>
      </c>
      <c r="BC11" s="9">
        <v>0.24399999999999999</v>
      </c>
      <c r="BD11" s="9">
        <v>16.786000000000001</v>
      </c>
      <c r="BE11" s="9">
        <v>9.9260000000000002</v>
      </c>
      <c r="BF11" s="9">
        <v>6.8609999999999998</v>
      </c>
      <c r="BG11" s="9">
        <v>11.632</v>
      </c>
      <c r="BH11" s="9">
        <v>7.37</v>
      </c>
      <c r="BI11" s="9">
        <v>4.2619999999999996</v>
      </c>
      <c r="BJ11" s="9">
        <v>10.923</v>
      </c>
      <c r="BK11" s="9">
        <v>6.7789999999999999</v>
      </c>
      <c r="BL11" s="9">
        <v>4.1440000000000001</v>
      </c>
      <c r="BM11" s="9">
        <v>0.505</v>
      </c>
      <c r="BN11" s="9">
        <v>0.38600000000000001</v>
      </c>
      <c r="BO11" s="9">
        <v>0.11799999999999999</v>
      </c>
      <c r="BP11" s="9">
        <v>0.20399999999999999</v>
      </c>
      <c r="BQ11" s="9">
        <v>0.20399999999999999</v>
      </c>
      <c r="BR11" s="9">
        <v>0</v>
      </c>
      <c r="BS11" s="9">
        <v>5.1550000000000002</v>
      </c>
      <c r="BT11" s="9">
        <v>2.556</v>
      </c>
      <c r="BU11" s="9">
        <v>2.5979999999999999</v>
      </c>
      <c r="BV11" s="9">
        <v>4.6420000000000003</v>
      </c>
      <c r="BW11" s="9">
        <v>2.2429999999999999</v>
      </c>
      <c r="BX11" s="9">
        <v>2.4</v>
      </c>
      <c r="BY11" s="9">
        <v>0.51200000000000001</v>
      </c>
      <c r="BZ11" s="9">
        <v>0.313</v>
      </c>
      <c r="CA11" s="9">
        <v>0.19900000000000001</v>
      </c>
      <c r="CB11" s="9">
        <v>14.115</v>
      </c>
      <c r="CC11" s="9">
        <v>8.4420000000000002</v>
      </c>
      <c r="CD11" s="9">
        <v>5.673</v>
      </c>
      <c r="CE11" s="9">
        <v>10.119999999999999</v>
      </c>
      <c r="CF11" s="9">
        <v>6.1950000000000003</v>
      </c>
      <c r="CG11" s="9">
        <v>3.9249999999999998</v>
      </c>
      <c r="CH11" s="9">
        <v>9.7260000000000009</v>
      </c>
      <c r="CI11" s="9">
        <v>5.9189999999999996</v>
      </c>
      <c r="CJ11" s="9">
        <v>3.8069999999999999</v>
      </c>
      <c r="CK11" s="9">
        <v>0.39400000000000002</v>
      </c>
      <c r="CL11" s="9">
        <v>0.27600000000000002</v>
      </c>
      <c r="CM11" s="9">
        <v>0.11799999999999999</v>
      </c>
      <c r="CN11" s="9">
        <v>0</v>
      </c>
      <c r="CO11" s="9">
        <v>0</v>
      </c>
      <c r="CP11" s="9">
        <v>0</v>
      </c>
      <c r="CQ11" s="9">
        <v>3.9950000000000001</v>
      </c>
      <c r="CR11" s="9">
        <v>2.2469999999999999</v>
      </c>
      <c r="CS11" s="9">
        <v>1.748</v>
      </c>
      <c r="CT11" s="9">
        <v>3.5510000000000002</v>
      </c>
      <c r="CU11" s="9">
        <v>2.0009999999999999</v>
      </c>
      <c r="CV11" s="9">
        <v>1.55</v>
      </c>
      <c r="CW11" s="9">
        <v>0.44500000000000001</v>
      </c>
      <c r="CX11" s="9">
        <v>0.246</v>
      </c>
      <c r="CY11" s="9">
        <v>0.19900000000000001</v>
      </c>
      <c r="CZ11" s="9">
        <v>2.2109999999999999</v>
      </c>
      <c r="DA11" s="9">
        <v>1.024</v>
      </c>
      <c r="DB11" s="9">
        <v>1.1870000000000001</v>
      </c>
      <c r="DC11" s="9">
        <v>1.052</v>
      </c>
      <c r="DD11" s="9">
        <v>0.71499999999999997</v>
      </c>
      <c r="DE11" s="9">
        <v>0.33700000000000002</v>
      </c>
      <c r="DF11" s="9">
        <v>0.73799999999999999</v>
      </c>
      <c r="DG11" s="9">
        <v>0.4</v>
      </c>
      <c r="DH11" s="9">
        <v>0.33700000000000002</v>
      </c>
      <c r="DI11" s="9">
        <v>0.11</v>
      </c>
      <c r="DJ11" s="9">
        <v>0.11</v>
      </c>
      <c r="DK11" s="9">
        <v>0</v>
      </c>
      <c r="DL11" s="9">
        <v>0.20399999999999999</v>
      </c>
      <c r="DM11" s="9">
        <v>0.20399999999999999</v>
      </c>
      <c r="DN11" s="9">
        <v>0</v>
      </c>
      <c r="DO11" s="9">
        <v>1.159</v>
      </c>
      <c r="DP11" s="9">
        <v>0.309</v>
      </c>
      <c r="DQ11" s="9">
        <v>0.85</v>
      </c>
      <c r="DR11" s="9">
        <v>1.0920000000000001</v>
      </c>
      <c r="DS11" s="9">
        <v>0.24199999999999999</v>
      </c>
      <c r="DT11" s="9">
        <v>0.85</v>
      </c>
      <c r="DU11" s="9">
        <v>6.8000000000000005E-2</v>
      </c>
      <c r="DV11" s="9">
        <v>6.8000000000000005E-2</v>
      </c>
      <c r="DW11" s="9">
        <v>0</v>
      </c>
      <c r="DX11" s="9">
        <v>0.46</v>
      </c>
      <c r="DY11" s="9">
        <v>0.46</v>
      </c>
      <c r="DZ11" s="9">
        <v>0</v>
      </c>
      <c r="EA11" s="9">
        <v>0.46</v>
      </c>
      <c r="EB11" s="9">
        <v>0.46</v>
      </c>
      <c r="EC11" s="9">
        <v>0</v>
      </c>
      <c r="ED11" s="9">
        <v>0.46</v>
      </c>
      <c r="EE11" s="9">
        <v>0.46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12.616</v>
      </c>
      <c r="EW11" s="9">
        <v>6.9379999999999997</v>
      </c>
      <c r="EX11" s="9">
        <v>5.6790000000000003</v>
      </c>
      <c r="EY11" s="9">
        <v>9.4920000000000009</v>
      </c>
      <c r="EZ11" s="9">
        <v>6.024</v>
      </c>
      <c r="FA11" s="9">
        <v>3.468</v>
      </c>
      <c r="FB11" s="9">
        <v>8.7829999999999995</v>
      </c>
      <c r="FC11" s="9">
        <v>5.4329999999999998</v>
      </c>
      <c r="FD11" s="9">
        <v>3.35</v>
      </c>
      <c r="FE11" s="9">
        <v>0.505</v>
      </c>
      <c r="FF11" s="9">
        <v>0.38600000000000001</v>
      </c>
      <c r="FG11" s="9">
        <v>0.11799999999999999</v>
      </c>
      <c r="FH11" s="9">
        <v>0.20399999999999999</v>
      </c>
      <c r="FI11" s="9">
        <v>0.20399999999999999</v>
      </c>
      <c r="FJ11" s="9">
        <v>0</v>
      </c>
      <c r="FK11" s="9">
        <v>3.1240000000000001</v>
      </c>
      <c r="FL11" s="9">
        <v>0.91400000000000003</v>
      </c>
      <c r="FM11" s="9">
        <v>2.21</v>
      </c>
      <c r="FN11" s="9">
        <v>2.6120000000000001</v>
      </c>
      <c r="FO11" s="9">
        <v>0.6</v>
      </c>
      <c r="FP11" s="9">
        <v>2.0110000000000001</v>
      </c>
      <c r="FQ11" s="9">
        <v>0.51200000000000001</v>
      </c>
      <c r="FR11" s="9">
        <v>0.313</v>
      </c>
      <c r="FS11" s="9">
        <v>0.19900000000000001</v>
      </c>
      <c r="FT11" s="9">
        <v>2.3849999999999998</v>
      </c>
      <c r="FU11" s="9">
        <v>1.339</v>
      </c>
      <c r="FV11" s="9">
        <v>1.046</v>
      </c>
      <c r="FW11" s="9">
        <v>1.1439999999999999</v>
      </c>
      <c r="FX11" s="9">
        <v>1.0249999999999999</v>
      </c>
      <c r="FY11" s="9">
        <v>0.11799999999999999</v>
      </c>
      <c r="FZ11" s="9">
        <v>0.82899999999999996</v>
      </c>
      <c r="GA11" s="9">
        <v>0.71099999999999997</v>
      </c>
      <c r="GB11" s="9">
        <v>0.11799999999999999</v>
      </c>
      <c r="GC11" s="9">
        <v>0.11</v>
      </c>
      <c r="GD11" s="9">
        <v>0.11</v>
      </c>
      <c r="GE11" s="9">
        <v>0</v>
      </c>
      <c r="GF11" s="9">
        <v>0.20399999999999999</v>
      </c>
      <c r="GG11" s="9">
        <v>0.20399999999999999</v>
      </c>
      <c r="GH11" s="9">
        <v>0</v>
      </c>
      <c r="GI11" s="9">
        <v>1.2410000000000001</v>
      </c>
      <c r="GJ11" s="9">
        <v>0.313</v>
      </c>
      <c r="GK11" s="9">
        <v>0.92700000000000005</v>
      </c>
      <c r="GL11" s="9">
        <v>0.72899999999999998</v>
      </c>
      <c r="GM11" s="9">
        <v>0</v>
      </c>
      <c r="GN11" s="9">
        <v>0.72899999999999998</v>
      </c>
      <c r="GO11" s="9">
        <v>0.51200000000000001</v>
      </c>
      <c r="GP11" s="9">
        <v>0.313</v>
      </c>
      <c r="GQ11" s="9">
        <v>0.19900000000000001</v>
      </c>
      <c r="GR11" s="9">
        <v>7.6319999999999997</v>
      </c>
      <c r="GS11" s="9">
        <v>4.1639999999999997</v>
      </c>
      <c r="GT11" s="9">
        <v>3.4689999999999999</v>
      </c>
      <c r="GU11" s="9">
        <v>6.2130000000000001</v>
      </c>
      <c r="GV11" s="9">
        <v>3.67</v>
      </c>
      <c r="GW11" s="9">
        <v>2.5430000000000001</v>
      </c>
      <c r="GX11" s="9">
        <v>5.9550000000000001</v>
      </c>
      <c r="GY11" s="9">
        <v>3.5310000000000001</v>
      </c>
      <c r="GZ11" s="9">
        <v>2.4239999999999999</v>
      </c>
      <c r="HA11" s="9">
        <v>0.25800000000000001</v>
      </c>
      <c r="HB11" s="9">
        <v>0.13900000000000001</v>
      </c>
      <c r="HC11" s="9">
        <v>0.11799999999999999</v>
      </c>
      <c r="HD11" s="9">
        <v>1.419</v>
      </c>
      <c r="HE11" s="9">
        <v>0.49299999999999999</v>
      </c>
      <c r="HF11" s="9">
        <v>0.92600000000000005</v>
      </c>
      <c r="HG11" s="9">
        <v>1.419</v>
      </c>
      <c r="HH11" s="9">
        <v>0.49299999999999999</v>
      </c>
      <c r="HI11" s="9">
        <v>0.92600000000000005</v>
      </c>
      <c r="HJ11" s="9">
        <v>2.5990000000000002</v>
      </c>
      <c r="HK11" s="9">
        <v>1.4350000000000001</v>
      </c>
      <c r="HL11" s="9">
        <v>1.1639999999999999</v>
      </c>
      <c r="HM11" s="9">
        <v>2.1349999999999998</v>
      </c>
      <c r="HN11" s="9">
        <v>1.3280000000000001</v>
      </c>
      <c r="HO11" s="9">
        <v>0.80700000000000005</v>
      </c>
      <c r="HP11" s="9">
        <v>1.998</v>
      </c>
      <c r="HQ11" s="9">
        <v>1.1919999999999999</v>
      </c>
      <c r="HR11" s="9">
        <v>0.80700000000000005</v>
      </c>
      <c r="HS11" s="9">
        <v>0.13600000000000001</v>
      </c>
      <c r="HT11" s="9">
        <v>0.13600000000000001</v>
      </c>
      <c r="HU11" s="9">
        <v>0</v>
      </c>
      <c r="HV11" s="9">
        <v>0.46400000000000002</v>
      </c>
      <c r="HW11" s="9">
        <v>0.107</v>
      </c>
      <c r="HX11" s="9">
        <v>0.35699999999999998</v>
      </c>
      <c r="HY11" s="9">
        <v>0.46400000000000002</v>
      </c>
      <c r="HZ11" s="9">
        <v>0.107</v>
      </c>
      <c r="IA11" s="9">
        <v>0.35699999999999998</v>
      </c>
      <c r="IB11" s="9">
        <v>4.17</v>
      </c>
      <c r="IC11" s="9">
        <v>2.988</v>
      </c>
      <c r="ID11" s="9">
        <v>1.1819999999999999</v>
      </c>
      <c r="IE11" s="9">
        <v>2.14</v>
      </c>
      <c r="IF11" s="9">
        <v>1.3460000000000001</v>
      </c>
      <c r="IG11" s="9">
        <v>0.79400000000000004</v>
      </c>
      <c r="IH11" s="9">
        <v>2.14</v>
      </c>
      <c r="II11" s="9">
        <v>1.3460000000000001</v>
      </c>
      <c r="IJ11" s="9">
        <v>0.79400000000000004</v>
      </c>
      <c r="IK11" s="9">
        <v>0</v>
      </c>
      <c r="IL11" s="9">
        <v>0</v>
      </c>
      <c r="IM11" s="9">
        <v>0</v>
      </c>
      <c r="IN11" s="9">
        <v>0</v>
      </c>
      <c r="IO11" s="9">
        <v>0</v>
      </c>
      <c r="IP11" s="9">
        <v>0</v>
      </c>
      <c r="IQ11" s="9">
        <v>2.0299999999999998</v>
      </c>
    </row>
    <row r="12" spans="1:251">
      <c r="A12" s="10">
        <v>42401</v>
      </c>
      <c r="B12" s="9">
        <v>1.599</v>
      </c>
      <c r="C12" s="9">
        <v>0.63700000000000001</v>
      </c>
      <c r="D12" s="9">
        <v>0.96199999999999997</v>
      </c>
      <c r="E12" s="9">
        <v>0</v>
      </c>
      <c r="F12" s="9">
        <v>0</v>
      </c>
      <c r="G12" s="9">
        <v>0</v>
      </c>
      <c r="H12" s="9">
        <v>9.5090000000000003</v>
      </c>
      <c r="I12" s="9">
        <v>6.2229999999999999</v>
      </c>
      <c r="J12" s="9">
        <v>3.286</v>
      </c>
      <c r="K12" s="9">
        <v>7.9050000000000002</v>
      </c>
      <c r="L12" s="9">
        <v>5.7880000000000003</v>
      </c>
      <c r="M12" s="9">
        <v>2.117</v>
      </c>
      <c r="N12" s="9">
        <v>5.657</v>
      </c>
      <c r="O12" s="9">
        <v>3.54</v>
      </c>
      <c r="P12" s="9">
        <v>2.117</v>
      </c>
      <c r="Q12" s="9">
        <v>2.2480000000000002</v>
      </c>
      <c r="R12" s="9">
        <v>2.2480000000000002</v>
      </c>
      <c r="S12" s="9">
        <v>0</v>
      </c>
      <c r="T12" s="9">
        <v>0</v>
      </c>
      <c r="U12" s="9">
        <v>0</v>
      </c>
      <c r="V12" s="9">
        <v>0</v>
      </c>
      <c r="W12" s="9">
        <v>1.6040000000000001</v>
      </c>
      <c r="X12" s="9">
        <v>0.435</v>
      </c>
      <c r="Y12" s="9">
        <v>1.169</v>
      </c>
      <c r="Z12" s="9">
        <v>1.6040000000000001</v>
      </c>
      <c r="AA12" s="9">
        <v>0.435</v>
      </c>
      <c r="AB12" s="9">
        <v>1.169</v>
      </c>
      <c r="AC12" s="9">
        <v>0</v>
      </c>
      <c r="AD12" s="9">
        <v>0</v>
      </c>
      <c r="AE12" s="9">
        <v>0</v>
      </c>
      <c r="AF12" s="9">
        <v>8.77</v>
      </c>
      <c r="AG12" s="9">
        <v>6.5250000000000004</v>
      </c>
      <c r="AH12" s="9">
        <v>2.2440000000000002</v>
      </c>
      <c r="AI12" s="9">
        <v>7.6059999999999999</v>
      </c>
      <c r="AJ12" s="9">
        <v>6.1470000000000002</v>
      </c>
      <c r="AK12" s="9">
        <v>1.4590000000000001</v>
      </c>
      <c r="AL12" s="9">
        <v>7.2320000000000002</v>
      </c>
      <c r="AM12" s="9">
        <v>5.7729999999999997</v>
      </c>
      <c r="AN12" s="9">
        <v>1.4590000000000001</v>
      </c>
      <c r="AO12" s="9">
        <v>0</v>
      </c>
      <c r="AP12" s="9">
        <v>0</v>
      </c>
      <c r="AQ12" s="9">
        <v>0</v>
      </c>
      <c r="AR12" s="9">
        <v>0.374</v>
      </c>
      <c r="AS12" s="9">
        <v>0.374</v>
      </c>
      <c r="AT12" s="9">
        <v>0</v>
      </c>
      <c r="AU12" s="9">
        <v>1.1639999999999999</v>
      </c>
      <c r="AV12" s="9">
        <v>0.378</v>
      </c>
      <c r="AW12" s="9">
        <v>0.78600000000000003</v>
      </c>
      <c r="AX12" s="9">
        <v>1.1639999999999999</v>
      </c>
      <c r="AY12" s="9">
        <v>0.378</v>
      </c>
      <c r="AZ12" s="9">
        <v>0.78600000000000003</v>
      </c>
      <c r="BA12" s="9">
        <v>0</v>
      </c>
      <c r="BB12" s="9">
        <v>0</v>
      </c>
      <c r="BC12" s="9">
        <v>0</v>
      </c>
      <c r="BD12" s="9">
        <v>17.515000000000001</v>
      </c>
      <c r="BE12" s="9">
        <v>9.8279999999999994</v>
      </c>
      <c r="BF12" s="9">
        <v>7.6870000000000003</v>
      </c>
      <c r="BG12" s="9">
        <v>11.445</v>
      </c>
      <c r="BH12" s="9">
        <v>6.99</v>
      </c>
      <c r="BI12" s="9">
        <v>4.4560000000000004</v>
      </c>
      <c r="BJ12" s="9">
        <v>11.057</v>
      </c>
      <c r="BK12" s="9">
        <v>6.6020000000000003</v>
      </c>
      <c r="BL12" s="9">
        <v>4.4560000000000004</v>
      </c>
      <c r="BM12" s="9">
        <v>0.38800000000000001</v>
      </c>
      <c r="BN12" s="9">
        <v>0.38800000000000001</v>
      </c>
      <c r="BO12" s="9">
        <v>0</v>
      </c>
      <c r="BP12" s="9">
        <v>0</v>
      </c>
      <c r="BQ12" s="9">
        <v>0</v>
      </c>
      <c r="BR12" s="9">
        <v>0</v>
      </c>
      <c r="BS12" s="9">
        <v>6.069</v>
      </c>
      <c r="BT12" s="9">
        <v>2.8380000000000001</v>
      </c>
      <c r="BU12" s="9">
        <v>3.2309999999999999</v>
      </c>
      <c r="BV12" s="9">
        <v>5.6779999999999999</v>
      </c>
      <c r="BW12" s="9">
        <v>2.59</v>
      </c>
      <c r="BX12" s="9">
        <v>3.0880000000000001</v>
      </c>
      <c r="BY12" s="9">
        <v>0.39100000000000001</v>
      </c>
      <c r="BZ12" s="9">
        <v>0.248</v>
      </c>
      <c r="CA12" s="9">
        <v>0.14399999999999999</v>
      </c>
      <c r="CB12" s="9">
        <v>15.099</v>
      </c>
      <c r="CC12" s="9">
        <v>8.4939999999999998</v>
      </c>
      <c r="CD12" s="9">
        <v>6.6050000000000004</v>
      </c>
      <c r="CE12" s="9">
        <v>9.2260000000000009</v>
      </c>
      <c r="CF12" s="9">
        <v>5.6559999999999997</v>
      </c>
      <c r="CG12" s="9">
        <v>3.5710000000000002</v>
      </c>
      <c r="CH12" s="9">
        <v>8.9749999999999996</v>
      </c>
      <c r="CI12" s="9">
        <v>5.4039999999999999</v>
      </c>
      <c r="CJ12" s="9">
        <v>3.5710000000000002</v>
      </c>
      <c r="CK12" s="9">
        <v>0.251</v>
      </c>
      <c r="CL12" s="9">
        <v>0.251</v>
      </c>
      <c r="CM12" s="9">
        <v>0</v>
      </c>
      <c r="CN12" s="9">
        <v>0</v>
      </c>
      <c r="CO12" s="9">
        <v>0</v>
      </c>
      <c r="CP12" s="9">
        <v>0</v>
      </c>
      <c r="CQ12" s="9">
        <v>5.8730000000000002</v>
      </c>
      <c r="CR12" s="9">
        <v>2.8380000000000001</v>
      </c>
      <c r="CS12" s="9">
        <v>3.0350000000000001</v>
      </c>
      <c r="CT12" s="9">
        <v>5.4809999999999999</v>
      </c>
      <c r="CU12" s="9">
        <v>2.59</v>
      </c>
      <c r="CV12" s="9">
        <v>2.891</v>
      </c>
      <c r="CW12" s="9">
        <v>0.39100000000000001</v>
      </c>
      <c r="CX12" s="9">
        <v>0.248</v>
      </c>
      <c r="CY12" s="9">
        <v>0.14399999999999999</v>
      </c>
      <c r="CZ12" s="9">
        <v>2.1579999999999999</v>
      </c>
      <c r="DA12" s="9">
        <v>1.3340000000000001</v>
      </c>
      <c r="DB12" s="9">
        <v>0.82399999999999995</v>
      </c>
      <c r="DC12" s="9">
        <v>1.9610000000000001</v>
      </c>
      <c r="DD12" s="9">
        <v>1.3340000000000001</v>
      </c>
      <c r="DE12" s="9">
        <v>0.627</v>
      </c>
      <c r="DF12" s="9">
        <v>1.825</v>
      </c>
      <c r="DG12" s="9">
        <v>1.1970000000000001</v>
      </c>
      <c r="DH12" s="9">
        <v>0.627</v>
      </c>
      <c r="DI12" s="9">
        <v>0.13700000000000001</v>
      </c>
      <c r="DJ12" s="9">
        <v>0.13700000000000001</v>
      </c>
      <c r="DK12" s="9">
        <v>0</v>
      </c>
      <c r="DL12" s="9">
        <v>0</v>
      </c>
      <c r="DM12" s="9">
        <v>0</v>
      </c>
      <c r="DN12" s="9">
        <v>0</v>
      </c>
      <c r="DO12" s="9">
        <v>0.19700000000000001</v>
      </c>
      <c r="DP12" s="9">
        <v>0</v>
      </c>
      <c r="DQ12" s="9">
        <v>0.19700000000000001</v>
      </c>
      <c r="DR12" s="9">
        <v>0.19700000000000001</v>
      </c>
      <c r="DS12" s="9">
        <v>0</v>
      </c>
      <c r="DT12" s="9">
        <v>0.19700000000000001</v>
      </c>
      <c r="DU12" s="9">
        <v>0</v>
      </c>
      <c r="DV12" s="9">
        <v>0</v>
      </c>
      <c r="DW12" s="9">
        <v>0</v>
      </c>
      <c r="DX12" s="9">
        <v>0.25800000000000001</v>
      </c>
      <c r="DY12" s="9">
        <v>0</v>
      </c>
      <c r="DZ12" s="9">
        <v>0.25800000000000001</v>
      </c>
      <c r="EA12" s="9">
        <v>0.25800000000000001</v>
      </c>
      <c r="EB12" s="9">
        <v>0</v>
      </c>
      <c r="EC12" s="9">
        <v>0.25800000000000001</v>
      </c>
      <c r="ED12" s="9">
        <v>0.25800000000000001</v>
      </c>
      <c r="EE12" s="9">
        <v>0</v>
      </c>
      <c r="EF12" s="9">
        <v>0.25800000000000001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13.553000000000001</v>
      </c>
      <c r="EW12" s="9">
        <v>7.5090000000000003</v>
      </c>
      <c r="EX12" s="9">
        <v>6.0449999999999999</v>
      </c>
      <c r="EY12" s="9">
        <v>9.1180000000000003</v>
      </c>
      <c r="EZ12" s="9">
        <v>5.32</v>
      </c>
      <c r="FA12" s="9">
        <v>3.7970000000000002</v>
      </c>
      <c r="FB12" s="9">
        <v>8.9640000000000004</v>
      </c>
      <c r="FC12" s="9">
        <v>5.1660000000000004</v>
      </c>
      <c r="FD12" s="9">
        <v>3.7970000000000002</v>
      </c>
      <c r="FE12" s="9">
        <v>0.154</v>
      </c>
      <c r="FF12" s="9">
        <v>0.154</v>
      </c>
      <c r="FG12" s="9">
        <v>0</v>
      </c>
      <c r="FH12" s="9">
        <v>0</v>
      </c>
      <c r="FI12" s="9">
        <v>0</v>
      </c>
      <c r="FJ12" s="9">
        <v>0</v>
      </c>
      <c r="FK12" s="9">
        <v>4.4359999999999999</v>
      </c>
      <c r="FL12" s="9">
        <v>2.1880000000000002</v>
      </c>
      <c r="FM12" s="9">
        <v>2.2469999999999999</v>
      </c>
      <c r="FN12" s="9">
        <v>4.0439999999999996</v>
      </c>
      <c r="FO12" s="9">
        <v>1.9410000000000001</v>
      </c>
      <c r="FP12" s="9">
        <v>2.1040000000000001</v>
      </c>
      <c r="FQ12" s="9">
        <v>0.39100000000000001</v>
      </c>
      <c r="FR12" s="9">
        <v>0.248</v>
      </c>
      <c r="FS12" s="9">
        <v>0.14399999999999999</v>
      </c>
      <c r="FT12" s="9">
        <v>1.905</v>
      </c>
      <c r="FU12" s="9">
        <v>1.0349999999999999</v>
      </c>
      <c r="FV12" s="9">
        <v>0.86899999999999999</v>
      </c>
      <c r="FW12" s="9">
        <v>1.0309999999999999</v>
      </c>
      <c r="FX12" s="9">
        <v>0.622</v>
      </c>
      <c r="FY12" s="9">
        <v>0.40899999999999997</v>
      </c>
      <c r="FZ12" s="9">
        <v>1.0309999999999999</v>
      </c>
      <c r="GA12" s="9">
        <v>0.622</v>
      </c>
      <c r="GB12" s="9">
        <v>0.40899999999999997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0.874</v>
      </c>
      <c r="GJ12" s="9">
        <v>0.41399999999999998</v>
      </c>
      <c r="GK12" s="9">
        <v>0.46</v>
      </c>
      <c r="GL12" s="9">
        <v>0.48299999999999998</v>
      </c>
      <c r="GM12" s="9">
        <v>0.16600000000000001</v>
      </c>
      <c r="GN12" s="9">
        <v>0.317</v>
      </c>
      <c r="GO12" s="9">
        <v>0.39100000000000001</v>
      </c>
      <c r="GP12" s="9">
        <v>0.248</v>
      </c>
      <c r="GQ12" s="9">
        <v>0.14399999999999999</v>
      </c>
      <c r="GR12" s="9">
        <v>7.0819999999999999</v>
      </c>
      <c r="GS12" s="9">
        <v>4.1619999999999999</v>
      </c>
      <c r="GT12" s="9">
        <v>2.92</v>
      </c>
      <c r="GU12" s="9">
        <v>4.8719999999999999</v>
      </c>
      <c r="GV12" s="9">
        <v>2.9710000000000001</v>
      </c>
      <c r="GW12" s="9">
        <v>1.9019999999999999</v>
      </c>
      <c r="GX12" s="9">
        <v>4.8719999999999999</v>
      </c>
      <c r="GY12" s="9">
        <v>2.9710000000000001</v>
      </c>
      <c r="GZ12" s="9">
        <v>1.9019999999999999</v>
      </c>
      <c r="HA12" s="9">
        <v>0</v>
      </c>
      <c r="HB12" s="9">
        <v>0</v>
      </c>
      <c r="HC12" s="9">
        <v>0</v>
      </c>
      <c r="HD12" s="9">
        <v>2.21</v>
      </c>
      <c r="HE12" s="9">
        <v>1.1919999999999999</v>
      </c>
      <c r="HF12" s="9">
        <v>1.018</v>
      </c>
      <c r="HG12" s="9">
        <v>2.21</v>
      </c>
      <c r="HH12" s="9">
        <v>1.1919999999999999</v>
      </c>
      <c r="HI12" s="9">
        <v>1.018</v>
      </c>
      <c r="HJ12" s="9">
        <v>4.5670000000000002</v>
      </c>
      <c r="HK12" s="9">
        <v>2.3109999999999999</v>
      </c>
      <c r="HL12" s="9">
        <v>2.2559999999999998</v>
      </c>
      <c r="HM12" s="9">
        <v>3.2149999999999999</v>
      </c>
      <c r="HN12" s="9">
        <v>1.728</v>
      </c>
      <c r="HO12" s="9">
        <v>1.4870000000000001</v>
      </c>
      <c r="HP12" s="9">
        <v>3.0609999999999999</v>
      </c>
      <c r="HQ12" s="9">
        <v>1.5740000000000001</v>
      </c>
      <c r="HR12" s="9">
        <v>1.4870000000000001</v>
      </c>
      <c r="HS12" s="9">
        <v>0.154</v>
      </c>
      <c r="HT12" s="9">
        <v>0.154</v>
      </c>
      <c r="HU12" s="9">
        <v>0</v>
      </c>
      <c r="HV12" s="9">
        <v>1.3520000000000001</v>
      </c>
      <c r="HW12" s="9">
        <v>0.58299999999999996</v>
      </c>
      <c r="HX12" s="9">
        <v>0.76900000000000002</v>
      </c>
      <c r="HY12" s="9">
        <v>1.3520000000000001</v>
      </c>
      <c r="HZ12" s="9">
        <v>0.58299999999999996</v>
      </c>
      <c r="IA12" s="9">
        <v>0.76900000000000002</v>
      </c>
      <c r="IB12" s="9">
        <v>3.9609999999999999</v>
      </c>
      <c r="IC12" s="9">
        <v>2.319</v>
      </c>
      <c r="ID12" s="9">
        <v>1.6419999999999999</v>
      </c>
      <c r="IE12" s="9">
        <v>2.3279999999999998</v>
      </c>
      <c r="IF12" s="9">
        <v>1.67</v>
      </c>
      <c r="IG12" s="9">
        <v>0.65800000000000003</v>
      </c>
      <c r="IH12" s="9">
        <v>2.093</v>
      </c>
      <c r="II12" s="9">
        <v>1.4350000000000001</v>
      </c>
      <c r="IJ12" s="9">
        <v>0.65800000000000003</v>
      </c>
      <c r="IK12" s="9">
        <v>0.23400000000000001</v>
      </c>
      <c r="IL12" s="9">
        <v>0.23400000000000001</v>
      </c>
      <c r="IM12" s="9">
        <v>0</v>
      </c>
      <c r="IN12" s="9">
        <v>0</v>
      </c>
      <c r="IO12" s="9">
        <v>0</v>
      </c>
      <c r="IP12" s="9">
        <v>0</v>
      </c>
      <c r="IQ12" s="9">
        <v>1.6339999999999999</v>
      </c>
    </row>
    <row r="13" spans="1:251">
      <c r="A13" s="10">
        <v>42767</v>
      </c>
      <c r="B13" s="9">
        <v>2.0760000000000001</v>
      </c>
      <c r="C13" s="9">
        <v>0.28100000000000003</v>
      </c>
      <c r="D13" s="9">
        <v>1.7949999999999999</v>
      </c>
      <c r="E13" s="9">
        <v>0</v>
      </c>
      <c r="F13" s="9">
        <v>0</v>
      </c>
      <c r="G13" s="9">
        <v>0</v>
      </c>
      <c r="H13" s="9">
        <v>10.548999999999999</v>
      </c>
      <c r="I13" s="9">
        <v>7.0430000000000001</v>
      </c>
      <c r="J13" s="9">
        <v>3.5049999999999999</v>
      </c>
      <c r="K13" s="9">
        <v>8.4489999999999998</v>
      </c>
      <c r="L13" s="9">
        <v>6.3259999999999996</v>
      </c>
      <c r="M13" s="9">
        <v>2.1219999999999999</v>
      </c>
      <c r="N13" s="9">
        <v>7.9720000000000004</v>
      </c>
      <c r="O13" s="9">
        <v>5.85</v>
      </c>
      <c r="P13" s="9">
        <v>2.1219999999999999</v>
      </c>
      <c r="Q13" s="9">
        <v>0.47599999999999998</v>
      </c>
      <c r="R13" s="9">
        <v>0.47599999999999998</v>
      </c>
      <c r="S13" s="9">
        <v>0</v>
      </c>
      <c r="T13" s="9">
        <v>0</v>
      </c>
      <c r="U13" s="9">
        <v>0</v>
      </c>
      <c r="V13" s="9">
        <v>0</v>
      </c>
      <c r="W13" s="9">
        <v>2.1</v>
      </c>
      <c r="X13" s="9">
        <v>0.71699999999999997</v>
      </c>
      <c r="Y13" s="9">
        <v>1.383</v>
      </c>
      <c r="Z13" s="9">
        <v>2.1</v>
      </c>
      <c r="AA13" s="9">
        <v>0.71699999999999997</v>
      </c>
      <c r="AB13" s="9">
        <v>1.383</v>
      </c>
      <c r="AC13" s="9">
        <v>0</v>
      </c>
      <c r="AD13" s="9">
        <v>0</v>
      </c>
      <c r="AE13" s="9">
        <v>0</v>
      </c>
      <c r="AF13" s="9">
        <v>10.113</v>
      </c>
      <c r="AG13" s="9">
        <v>6.0090000000000003</v>
      </c>
      <c r="AH13" s="9">
        <v>4.1040000000000001</v>
      </c>
      <c r="AI13" s="9">
        <v>8.4740000000000002</v>
      </c>
      <c r="AJ13" s="9">
        <v>6.0090000000000003</v>
      </c>
      <c r="AK13" s="9">
        <v>2.4649999999999999</v>
      </c>
      <c r="AL13" s="9">
        <v>7.0339999999999998</v>
      </c>
      <c r="AM13" s="9">
        <v>4.9089999999999998</v>
      </c>
      <c r="AN13" s="9">
        <v>2.1259999999999999</v>
      </c>
      <c r="AO13" s="9">
        <v>1.4390000000000001</v>
      </c>
      <c r="AP13" s="9">
        <v>1.1000000000000001</v>
      </c>
      <c r="AQ13" s="9">
        <v>0.33900000000000002</v>
      </c>
      <c r="AR13" s="9">
        <v>0</v>
      </c>
      <c r="AS13" s="9">
        <v>0</v>
      </c>
      <c r="AT13" s="9">
        <v>0</v>
      </c>
      <c r="AU13" s="9">
        <v>1.639</v>
      </c>
      <c r="AV13" s="9">
        <v>0</v>
      </c>
      <c r="AW13" s="9">
        <v>1.639</v>
      </c>
      <c r="AX13" s="9">
        <v>1.639</v>
      </c>
      <c r="AY13" s="9">
        <v>0</v>
      </c>
      <c r="AZ13" s="9">
        <v>1.639</v>
      </c>
      <c r="BA13" s="9">
        <v>0</v>
      </c>
      <c r="BB13" s="9">
        <v>0</v>
      </c>
      <c r="BC13" s="9">
        <v>0</v>
      </c>
      <c r="BD13" s="9">
        <v>14.736000000000001</v>
      </c>
      <c r="BE13" s="9">
        <v>7.6630000000000003</v>
      </c>
      <c r="BF13" s="9">
        <v>7.0730000000000004</v>
      </c>
      <c r="BG13" s="9">
        <v>9.5429999999999993</v>
      </c>
      <c r="BH13" s="9">
        <v>6.2640000000000002</v>
      </c>
      <c r="BI13" s="9">
        <v>3.2789999999999999</v>
      </c>
      <c r="BJ13" s="9">
        <v>8.7520000000000007</v>
      </c>
      <c r="BK13" s="9">
        <v>5.7510000000000003</v>
      </c>
      <c r="BL13" s="9">
        <v>3.0019999999999998</v>
      </c>
      <c r="BM13" s="9">
        <v>0.65400000000000003</v>
      </c>
      <c r="BN13" s="9">
        <v>0.51300000000000001</v>
      </c>
      <c r="BO13" s="9">
        <v>0.14099999999999999</v>
      </c>
      <c r="BP13" s="9">
        <v>0.13600000000000001</v>
      </c>
      <c r="BQ13" s="9">
        <v>0</v>
      </c>
      <c r="BR13" s="9">
        <v>0.13600000000000001</v>
      </c>
      <c r="BS13" s="9">
        <v>5.1929999999999996</v>
      </c>
      <c r="BT13" s="9">
        <v>1.399</v>
      </c>
      <c r="BU13" s="9">
        <v>3.794</v>
      </c>
      <c r="BV13" s="9">
        <v>4.5789999999999997</v>
      </c>
      <c r="BW13" s="9">
        <v>1.276</v>
      </c>
      <c r="BX13" s="9">
        <v>3.3029999999999999</v>
      </c>
      <c r="BY13" s="9">
        <v>0.61399999999999999</v>
      </c>
      <c r="BZ13" s="9">
        <v>0.123</v>
      </c>
      <c r="CA13" s="9">
        <v>0.49099999999999999</v>
      </c>
      <c r="CB13" s="9">
        <v>12.705</v>
      </c>
      <c r="CC13" s="9">
        <v>7.2629999999999999</v>
      </c>
      <c r="CD13" s="9">
        <v>5.4420000000000002</v>
      </c>
      <c r="CE13" s="9">
        <v>9.0139999999999993</v>
      </c>
      <c r="CF13" s="9">
        <v>6.1210000000000004</v>
      </c>
      <c r="CG13" s="9">
        <v>2.8929999999999998</v>
      </c>
      <c r="CH13" s="9">
        <v>8.3640000000000008</v>
      </c>
      <c r="CI13" s="9">
        <v>5.6070000000000002</v>
      </c>
      <c r="CJ13" s="9">
        <v>2.7570000000000001</v>
      </c>
      <c r="CK13" s="9">
        <v>0.51300000000000001</v>
      </c>
      <c r="CL13" s="9">
        <v>0.51300000000000001</v>
      </c>
      <c r="CM13" s="9">
        <v>0</v>
      </c>
      <c r="CN13" s="9">
        <v>0.13600000000000001</v>
      </c>
      <c r="CO13" s="9">
        <v>0</v>
      </c>
      <c r="CP13" s="9">
        <v>0.13600000000000001</v>
      </c>
      <c r="CQ13" s="9">
        <v>3.6920000000000002</v>
      </c>
      <c r="CR13" s="9">
        <v>1.1419999999999999</v>
      </c>
      <c r="CS13" s="9">
        <v>2.5489999999999999</v>
      </c>
      <c r="CT13" s="9">
        <v>3.4630000000000001</v>
      </c>
      <c r="CU13" s="9">
        <v>1.0189999999999999</v>
      </c>
      <c r="CV13" s="9">
        <v>2.444</v>
      </c>
      <c r="CW13" s="9">
        <v>0.22900000000000001</v>
      </c>
      <c r="CX13" s="9">
        <v>0.123</v>
      </c>
      <c r="CY13" s="9">
        <v>0.105</v>
      </c>
      <c r="CZ13" s="9">
        <v>1.92</v>
      </c>
      <c r="DA13" s="9">
        <v>0.4</v>
      </c>
      <c r="DB13" s="9">
        <v>1.52</v>
      </c>
      <c r="DC13" s="9">
        <v>0.41899999999999998</v>
      </c>
      <c r="DD13" s="9">
        <v>0.14299999999999999</v>
      </c>
      <c r="DE13" s="9">
        <v>0.27500000000000002</v>
      </c>
      <c r="DF13" s="9">
        <v>0.27800000000000002</v>
      </c>
      <c r="DG13" s="9">
        <v>0.14299999999999999</v>
      </c>
      <c r="DH13" s="9">
        <v>0.13500000000000001</v>
      </c>
      <c r="DI13" s="9">
        <v>0.14099999999999999</v>
      </c>
      <c r="DJ13" s="9">
        <v>0</v>
      </c>
      <c r="DK13" s="9">
        <v>0.14099999999999999</v>
      </c>
      <c r="DL13" s="9">
        <v>0</v>
      </c>
      <c r="DM13" s="9">
        <v>0</v>
      </c>
      <c r="DN13" s="9">
        <v>0</v>
      </c>
      <c r="DO13" s="9">
        <v>1.5009999999999999</v>
      </c>
      <c r="DP13" s="9">
        <v>0.25600000000000001</v>
      </c>
      <c r="DQ13" s="9">
        <v>1.2450000000000001</v>
      </c>
      <c r="DR13" s="9">
        <v>1.1160000000000001</v>
      </c>
      <c r="DS13" s="9">
        <v>0.25600000000000001</v>
      </c>
      <c r="DT13" s="9">
        <v>0.86</v>
      </c>
      <c r="DU13" s="9">
        <v>0.38500000000000001</v>
      </c>
      <c r="DV13" s="9">
        <v>0</v>
      </c>
      <c r="DW13" s="9">
        <v>0.38500000000000001</v>
      </c>
      <c r="DX13" s="9">
        <v>0.11</v>
      </c>
      <c r="DY13" s="9">
        <v>0</v>
      </c>
      <c r="DZ13" s="9">
        <v>0.11</v>
      </c>
      <c r="EA13" s="9">
        <v>0.11</v>
      </c>
      <c r="EB13" s="9">
        <v>0</v>
      </c>
      <c r="EC13" s="9">
        <v>0.11</v>
      </c>
      <c r="ED13" s="9">
        <v>0.11</v>
      </c>
      <c r="EE13" s="9">
        <v>0</v>
      </c>
      <c r="EF13" s="9">
        <v>0.11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11.605</v>
      </c>
      <c r="EW13" s="9">
        <v>6.0140000000000002</v>
      </c>
      <c r="EX13" s="9">
        <v>5.5910000000000002</v>
      </c>
      <c r="EY13" s="9">
        <v>7.85</v>
      </c>
      <c r="EZ13" s="9">
        <v>5.3029999999999999</v>
      </c>
      <c r="FA13" s="9">
        <v>2.5470000000000002</v>
      </c>
      <c r="FB13" s="9">
        <v>7.23</v>
      </c>
      <c r="FC13" s="9">
        <v>4.96</v>
      </c>
      <c r="FD13" s="9">
        <v>2.27</v>
      </c>
      <c r="FE13" s="9">
        <v>0.48399999999999999</v>
      </c>
      <c r="FF13" s="9">
        <v>0.34300000000000003</v>
      </c>
      <c r="FG13" s="9">
        <v>0.14099999999999999</v>
      </c>
      <c r="FH13" s="9">
        <v>0.13600000000000001</v>
      </c>
      <c r="FI13" s="9">
        <v>0</v>
      </c>
      <c r="FJ13" s="9">
        <v>0.13600000000000001</v>
      </c>
      <c r="FK13" s="9">
        <v>3.7549999999999999</v>
      </c>
      <c r="FL13" s="9">
        <v>0.71099999999999997</v>
      </c>
      <c r="FM13" s="9">
        <v>3.044</v>
      </c>
      <c r="FN13" s="9">
        <v>3.2309999999999999</v>
      </c>
      <c r="FO13" s="9">
        <v>0.58799999999999997</v>
      </c>
      <c r="FP13" s="9">
        <v>2.6440000000000001</v>
      </c>
      <c r="FQ13" s="9">
        <v>0.52400000000000002</v>
      </c>
      <c r="FR13" s="9">
        <v>0.123</v>
      </c>
      <c r="FS13" s="9">
        <v>0.40100000000000002</v>
      </c>
      <c r="FT13" s="9">
        <v>2.2829999999999999</v>
      </c>
      <c r="FU13" s="9">
        <v>0.34300000000000003</v>
      </c>
      <c r="FV13" s="9">
        <v>1.94</v>
      </c>
      <c r="FW13" s="9">
        <v>0.66600000000000004</v>
      </c>
      <c r="FX13" s="9">
        <v>0.14299999999999999</v>
      </c>
      <c r="FY13" s="9">
        <v>0.52200000000000002</v>
      </c>
      <c r="FZ13" s="9">
        <v>0.38900000000000001</v>
      </c>
      <c r="GA13" s="9">
        <v>0.14299999999999999</v>
      </c>
      <c r="GB13" s="9">
        <v>0.245</v>
      </c>
      <c r="GC13" s="9">
        <v>0.14099999999999999</v>
      </c>
      <c r="GD13" s="9">
        <v>0</v>
      </c>
      <c r="GE13" s="9">
        <v>0.14099999999999999</v>
      </c>
      <c r="GF13" s="9">
        <v>0.13600000000000001</v>
      </c>
      <c r="GG13" s="9">
        <v>0</v>
      </c>
      <c r="GH13" s="9">
        <v>0.13600000000000001</v>
      </c>
      <c r="GI13" s="9">
        <v>1.617</v>
      </c>
      <c r="GJ13" s="9">
        <v>0.19900000000000001</v>
      </c>
      <c r="GK13" s="9">
        <v>1.4179999999999999</v>
      </c>
      <c r="GL13" s="9">
        <v>1.0940000000000001</v>
      </c>
      <c r="GM13" s="9">
        <v>7.5999999999999998E-2</v>
      </c>
      <c r="GN13" s="9">
        <v>1.0169999999999999</v>
      </c>
      <c r="GO13" s="9">
        <v>0.52400000000000002</v>
      </c>
      <c r="GP13" s="9">
        <v>0.123</v>
      </c>
      <c r="GQ13" s="9">
        <v>0.40100000000000002</v>
      </c>
      <c r="GR13" s="9">
        <v>6.782</v>
      </c>
      <c r="GS13" s="9">
        <v>4.2539999999999996</v>
      </c>
      <c r="GT13" s="9">
        <v>2.528</v>
      </c>
      <c r="GU13" s="9">
        <v>5.093</v>
      </c>
      <c r="GV13" s="9">
        <v>3.7429999999999999</v>
      </c>
      <c r="GW13" s="9">
        <v>1.35</v>
      </c>
      <c r="GX13" s="9">
        <v>4.7489999999999997</v>
      </c>
      <c r="GY13" s="9">
        <v>3.399</v>
      </c>
      <c r="GZ13" s="9">
        <v>1.35</v>
      </c>
      <c r="HA13" s="9">
        <v>0.34300000000000003</v>
      </c>
      <c r="HB13" s="9">
        <v>0.34300000000000003</v>
      </c>
      <c r="HC13" s="9">
        <v>0</v>
      </c>
      <c r="HD13" s="9">
        <v>1.6890000000000001</v>
      </c>
      <c r="HE13" s="9">
        <v>0.51100000000000001</v>
      </c>
      <c r="HF13" s="9">
        <v>1.1779999999999999</v>
      </c>
      <c r="HG13" s="9">
        <v>1.6890000000000001</v>
      </c>
      <c r="HH13" s="9">
        <v>0.51100000000000001</v>
      </c>
      <c r="HI13" s="9">
        <v>1.1779999999999999</v>
      </c>
      <c r="HJ13" s="9">
        <v>2.54</v>
      </c>
      <c r="HK13" s="9">
        <v>1.417</v>
      </c>
      <c r="HL13" s="9">
        <v>1.123</v>
      </c>
      <c r="HM13" s="9">
        <v>2.0920000000000001</v>
      </c>
      <c r="HN13" s="9">
        <v>1.417</v>
      </c>
      <c r="HO13" s="9">
        <v>0.67500000000000004</v>
      </c>
      <c r="HP13" s="9">
        <v>2.0920000000000001</v>
      </c>
      <c r="HQ13" s="9">
        <v>1.417</v>
      </c>
      <c r="HR13" s="9">
        <v>0.67500000000000004</v>
      </c>
      <c r="HS13" s="9">
        <v>0</v>
      </c>
      <c r="HT13" s="9">
        <v>0</v>
      </c>
      <c r="HU13" s="9">
        <v>0</v>
      </c>
      <c r="HV13" s="9">
        <v>0.44800000000000001</v>
      </c>
      <c r="HW13" s="9">
        <v>0</v>
      </c>
      <c r="HX13" s="9">
        <v>0.44800000000000001</v>
      </c>
      <c r="HY13" s="9">
        <v>0.44800000000000001</v>
      </c>
      <c r="HZ13" s="9">
        <v>0</v>
      </c>
      <c r="IA13" s="9">
        <v>0.44800000000000001</v>
      </c>
      <c r="IB13" s="9">
        <v>3.1309999999999998</v>
      </c>
      <c r="IC13" s="9">
        <v>1.649</v>
      </c>
      <c r="ID13" s="9">
        <v>1.482</v>
      </c>
      <c r="IE13" s="9">
        <v>1.6930000000000001</v>
      </c>
      <c r="IF13" s="9">
        <v>0.96</v>
      </c>
      <c r="IG13" s="9">
        <v>0.73199999999999998</v>
      </c>
      <c r="IH13" s="9">
        <v>1.5229999999999999</v>
      </c>
      <c r="II13" s="9">
        <v>0.79</v>
      </c>
      <c r="IJ13" s="9">
        <v>0.73199999999999998</v>
      </c>
      <c r="IK13" s="9">
        <v>0.17</v>
      </c>
      <c r="IL13" s="9">
        <v>0.17</v>
      </c>
      <c r="IM13" s="9">
        <v>0</v>
      </c>
      <c r="IN13" s="9">
        <v>0</v>
      </c>
      <c r="IO13" s="9">
        <v>0</v>
      </c>
      <c r="IP13" s="9">
        <v>0</v>
      </c>
      <c r="IQ13" s="9">
        <v>1.4379999999999999</v>
      </c>
    </row>
    <row r="14" spans="1:251">
      <c r="A14" s="10">
        <v>43132</v>
      </c>
      <c r="B14" s="9">
        <v>4.0670000000000002</v>
      </c>
      <c r="C14" s="9">
        <v>2.3380000000000001</v>
      </c>
      <c r="D14" s="9">
        <v>1.7290000000000001</v>
      </c>
      <c r="E14" s="9">
        <v>0</v>
      </c>
      <c r="F14" s="9">
        <v>0</v>
      </c>
      <c r="G14" s="9">
        <v>0</v>
      </c>
      <c r="H14" s="9">
        <v>14.395</v>
      </c>
      <c r="I14" s="9">
        <v>8.4730000000000008</v>
      </c>
      <c r="J14" s="9">
        <v>5.9219999999999997</v>
      </c>
      <c r="K14" s="9">
        <v>12.385999999999999</v>
      </c>
      <c r="L14" s="9">
        <v>6.8760000000000003</v>
      </c>
      <c r="M14" s="9">
        <v>5.51</v>
      </c>
      <c r="N14" s="9">
        <v>11.003</v>
      </c>
      <c r="O14" s="9">
        <v>6.04</v>
      </c>
      <c r="P14" s="9">
        <v>4.9630000000000001</v>
      </c>
      <c r="Q14" s="9">
        <v>1.383</v>
      </c>
      <c r="R14" s="9">
        <v>0.83699999999999997</v>
      </c>
      <c r="S14" s="9">
        <v>0.54600000000000004</v>
      </c>
      <c r="T14" s="9">
        <v>0</v>
      </c>
      <c r="U14" s="9">
        <v>0</v>
      </c>
      <c r="V14" s="9">
        <v>0</v>
      </c>
      <c r="W14" s="9">
        <v>2.0089999999999999</v>
      </c>
      <c r="X14" s="9">
        <v>1.597</v>
      </c>
      <c r="Y14" s="9">
        <v>0.41299999999999998</v>
      </c>
      <c r="Z14" s="9">
        <v>2.0089999999999999</v>
      </c>
      <c r="AA14" s="9">
        <v>1.597</v>
      </c>
      <c r="AB14" s="9">
        <v>0.41299999999999998</v>
      </c>
      <c r="AC14" s="9">
        <v>0</v>
      </c>
      <c r="AD14" s="9">
        <v>0</v>
      </c>
      <c r="AE14" s="9">
        <v>0</v>
      </c>
      <c r="AF14" s="9">
        <v>9.5289999999999999</v>
      </c>
      <c r="AG14" s="9">
        <v>4.8010000000000002</v>
      </c>
      <c r="AH14" s="9">
        <v>4.7279999999999998</v>
      </c>
      <c r="AI14" s="9">
        <v>8.3859999999999992</v>
      </c>
      <c r="AJ14" s="9">
        <v>4.8010000000000002</v>
      </c>
      <c r="AK14" s="9">
        <v>3.5859999999999999</v>
      </c>
      <c r="AL14" s="9">
        <v>8.0960000000000001</v>
      </c>
      <c r="AM14" s="9">
        <v>4.51</v>
      </c>
      <c r="AN14" s="9">
        <v>3.5859999999999999</v>
      </c>
      <c r="AO14" s="9">
        <v>0.28999999999999998</v>
      </c>
      <c r="AP14" s="9">
        <v>0.28999999999999998</v>
      </c>
      <c r="AQ14" s="9">
        <v>0</v>
      </c>
      <c r="AR14" s="9">
        <v>0</v>
      </c>
      <c r="AS14" s="9">
        <v>0</v>
      </c>
      <c r="AT14" s="9">
        <v>0</v>
      </c>
      <c r="AU14" s="9">
        <v>1.1419999999999999</v>
      </c>
      <c r="AV14" s="9">
        <v>0</v>
      </c>
      <c r="AW14" s="9">
        <v>1.1419999999999999</v>
      </c>
      <c r="AX14" s="9">
        <v>1.1419999999999999</v>
      </c>
      <c r="AY14" s="9">
        <v>0</v>
      </c>
      <c r="AZ14" s="9">
        <v>1.1419999999999999</v>
      </c>
      <c r="BA14" s="9">
        <v>0</v>
      </c>
      <c r="BB14" s="9">
        <v>0</v>
      </c>
      <c r="BC14" s="9">
        <v>0</v>
      </c>
      <c r="BD14" s="9">
        <v>15.935</v>
      </c>
      <c r="BE14" s="9">
        <v>8.6790000000000003</v>
      </c>
      <c r="BF14" s="9">
        <v>7.2560000000000002</v>
      </c>
      <c r="BG14" s="9">
        <v>11.651</v>
      </c>
      <c r="BH14" s="9">
        <v>6.9820000000000002</v>
      </c>
      <c r="BI14" s="9">
        <v>4.67</v>
      </c>
      <c r="BJ14" s="9">
        <v>10.747999999999999</v>
      </c>
      <c r="BK14" s="9">
        <v>6.5620000000000003</v>
      </c>
      <c r="BL14" s="9">
        <v>4.1859999999999999</v>
      </c>
      <c r="BM14" s="9">
        <v>0.53900000000000003</v>
      </c>
      <c r="BN14" s="9">
        <v>0.41899999999999998</v>
      </c>
      <c r="BO14" s="9">
        <v>0.11899999999999999</v>
      </c>
      <c r="BP14" s="9">
        <v>0.36399999999999999</v>
      </c>
      <c r="BQ14" s="9">
        <v>0</v>
      </c>
      <c r="BR14" s="9">
        <v>0.36399999999999999</v>
      </c>
      <c r="BS14" s="9">
        <v>4.2839999999999998</v>
      </c>
      <c r="BT14" s="9">
        <v>1.698</v>
      </c>
      <c r="BU14" s="9">
        <v>2.5859999999999999</v>
      </c>
      <c r="BV14" s="9">
        <v>3.7749999999999999</v>
      </c>
      <c r="BW14" s="9">
        <v>1.425</v>
      </c>
      <c r="BX14" s="9">
        <v>2.351</v>
      </c>
      <c r="BY14" s="9">
        <v>0.50900000000000001</v>
      </c>
      <c r="BZ14" s="9">
        <v>0.27300000000000002</v>
      </c>
      <c r="CA14" s="9">
        <v>0.23599999999999999</v>
      </c>
      <c r="CB14" s="9">
        <v>13.939</v>
      </c>
      <c r="CC14" s="9">
        <v>7.9290000000000003</v>
      </c>
      <c r="CD14" s="9">
        <v>6.01</v>
      </c>
      <c r="CE14" s="9">
        <v>10.521000000000001</v>
      </c>
      <c r="CF14" s="9">
        <v>6.6440000000000001</v>
      </c>
      <c r="CG14" s="9">
        <v>3.8769999999999998</v>
      </c>
      <c r="CH14" s="9">
        <v>9.9819999999999993</v>
      </c>
      <c r="CI14" s="9">
        <v>6.2249999999999996</v>
      </c>
      <c r="CJ14" s="9">
        <v>3.7570000000000001</v>
      </c>
      <c r="CK14" s="9">
        <v>0.53900000000000003</v>
      </c>
      <c r="CL14" s="9">
        <v>0.41899999999999998</v>
      </c>
      <c r="CM14" s="9">
        <v>0.11899999999999999</v>
      </c>
      <c r="CN14" s="9">
        <v>0</v>
      </c>
      <c r="CO14" s="9">
        <v>0</v>
      </c>
      <c r="CP14" s="9">
        <v>0</v>
      </c>
      <c r="CQ14" s="9">
        <v>3.4180000000000001</v>
      </c>
      <c r="CR14" s="9">
        <v>1.2849999999999999</v>
      </c>
      <c r="CS14" s="9">
        <v>2.133</v>
      </c>
      <c r="CT14" s="9">
        <v>3.4180000000000001</v>
      </c>
      <c r="CU14" s="9">
        <v>1.2849999999999999</v>
      </c>
      <c r="CV14" s="9">
        <v>2.133</v>
      </c>
      <c r="CW14" s="9">
        <v>0</v>
      </c>
      <c r="CX14" s="9">
        <v>0</v>
      </c>
      <c r="CY14" s="9">
        <v>0</v>
      </c>
      <c r="CZ14" s="9">
        <v>1.885</v>
      </c>
      <c r="DA14" s="9">
        <v>0.75</v>
      </c>
      <c r="DB14" s="9">
        <v>1.135</v>
      </c>
      <c r="DC14" s="9">
        <v>1.0189999999999999</v>
      </c>
      <c r="DD14" s="9">
        <v>0.33700000000000002</v>
      </c>
      <c r="DE14" s="9">
        <v>0.68100000000000005</v>
      </c>
      <c r="DF14" s="9">
        <v>0.76600000000000001</v>
      </c>
      <c r="DG14" s="9">
        <v>0.33700000000000002</v>
      </c>
      <c r="DH14" s="9">
        <v>0.42899999999999999</v>
      </c>
      <c r="DI14" s="9">
        <v>0</v>
      </c>
      <c r="DJ14" s="9">
        <v>0</v>
      </c>
      <c r="DK14" s="9">
        <v>0</v>
      </c>
      <c r="DL14" s="9">
        <v>0.253</v>
      </c>
      <c r="DM14" s="9">
        <v>0</v>
      </c>
      <c r="DN14" s="9">
        <v>0.253</v>
      </c>
      <c r="DO14" s="9">
        <v>0.86599999999999999</v>
      </c>
      <c r="DP14" s="9">
        <v>0.41299999999999998</v>
      </c>
      <c r="DQ14" s="9">
        <v>0.45400000000000001</v>
      </c>
      <c r="DR14" s="9">
        <v>0.35799999999999998</v>
      </c>
      <c r="DS14" s="9">
        <v>0.14000000000000001</v>
      </c>
      <c r="DT14" s="9">
        <v>0.218</v>
      </c>
      <c r="DU14" s="9">
        <v>0.50900000000000001</v>
      </c>
      <c r="DV14" s="9">
        <v>0.27300000000000002</v>
      </c>
      <c r="DW14" s="9">
        <v>0.23599999999999999</v>
      </c>
      <c r="DX14" s="9">
        <v>0.112</v>
      </c>
      <c r="DY14" s="9">
        <v>0</v>
      </c>
      <c r="DZ14" s="9">
        <v>0.112</v>
      </c>
      <c r="EA14" s="9">
        <v>0.112</v>
      </c>
      <c r="EB14" s="9">
        <v>0</v>
      </c>
      <c r="EC14" s="9">
        <v>0.112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0.112</v>
      </c>
      <c r="EK14" s="9">
        <v>0</v>
      </c>
      <c r="EL14" s="9">
        <v>0.112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13.205</v>
      </c>
      <c r="EW14" s="9">
        <v>6.9379999999999997</v>
      </c>
      <c r="EX14" s="9">
        <v>6.266</v>
      </c>
      <c r="EY14" s="9">
        <v>10.170999999999999</v>
      </c>
      <c r="EZ14" s="9">
        <v>5.617</v>
      </c>
      <c r="FA14" s="9">
        <v>4.5540000000000003</v>
      </c>
      <c r="FB14" s="9">
        <v>9.2680000000000007</v>
      </c>
      <c r="FC14" s="9">
        <v>5.1980000000000004</v>
      </c>
      <c r="FD14" s="9">
        <v>4.07</v>
      </c>
      <c r="FE14" s="9">
        <v>0.53900000000000003</v>
      </c>
      <c r="FF14" s="9">
        <v>0.41899999999999998</v>
      </c>
      <c r="FG14" s="9">
        <v>0.11899999999999999</v>
      </c>
      <c r="FH14" s="9">
        <v>0.36399999999999999</v>
      </c>
      <c r="FI14" s="9">
        <v>0</v>
      </c>
      <c r="FJ14" s="9">
        <v>0.36399999999999999</v>
      </c>
      <c r="FK14" s="9">
        <v>3.0329999999999999</v>
      </c>
      <c r="FL14" s="9">
        <v>1.321</v>
      </c>
      <c r="FM14" s="9">
        <v>1.712</v>
      </c>
      <c r="FN14" s="9">
        <v>2.5249999999999999</v>
      </c>
      <c r="FO14" s="9">
        <v>1.048</v>
      </c>
      <c r="FP14" s="9">
        <v>1.4770000000000001</v>
      </c>
      <c r="FQ14" s="9">
        <v>0.50900000000000001</v>
      </c>
      <c r="FR14" s="9">
        <v>0.27300000000000002</v>
      </c>
      <c r="FS14" s="9">
        <v>0.23599999999999999</v>
      </c>
      <c r="FT14" s="9">
        <v>1.6890000000000001</v>
      </c>
      <c r="FU14" s="9">
        <v>0.50800000000000001</v>
      </c>
      <c r="FV14" s="9">
        <v>1.1819999999999999</v>
      </c>
      <c r="FW14" s="9">
        <v>0.95</v>
      </c>
      <c r="FX14" s="9">
        <v>0.23499999999999999</v>
      </c>
      <c r="FY14" s="9">
        <v>0.71499999999999997</v>
      </c>
      <c r="FZ14" s="9">
        <v>0.58499999999999996</v>
      </c>
      <c r="GA14" s="9">
        <v>0.23499999999999999</v>
      </c>
      <c r="GB14" s="9">
        <v>0.35099999999999998</v>
      </c>
      <c r="GC14" s="9">
        <v>0</v>
      </c>
      <c r="GD14" s="9">
        <v>0</v>
      </c>
      <c r="GE14" s="9">
        <v>0</v>
      </c>
      <c r="GF14" s="9">
        <v>0.36399999999999999</v>
      </c>
      <c r="GG14" s="9">
        <v>0</v>
      </c>
      <c r="GH14" s="9">
        <v>0.36399999999999999</v>
      </c>
      <c r="GI14" s="9">
        <v>0.74</v>
      </c>
      <c r="GJ14" s="9">
        <v>0.27300000000000002</v>
      </c>
      <c r="GK14" s="9">
        <v>0.46700000000000003</v>
      </c>
      <c r="GL14" s="9">
        <v>0.23100000000000001</v>
      </c>
      <c r="GM14" s="9">
        <v>0</v>
      </c>
      <c r="GN14" s="9">
        <v>0.23100000000000001</v>
      </c>
      <c r="GO14" s="9">
        <v>0.50900000000000001</v>
      </c>
      <c r="GP14" s="9">
        <v>0.27300000000000002</v>
      </c>
      <c r="GQ14" s="9">
        <v>0.23599999999999999</v>
      </c>
      <c r="GR14" s="9">
        <v>7.2939999999999996</v>
      </c>
      <c r="GS14" s="9">
        <v>3.9660000000000002</v>
      </c>
      <c r="GT14" s="9">
        <v>3.3279999999999998</v>
      </c>
      <c r="GU14" s="9">
        <v>5.7530000000000001</v>
      </c>
      <c r="GV14" s="9">
        <v>3.1890000000000001</v>
      </c>
      <c r="GW14" s="9">
        <v>2.5640000000000001</v>
      </c>
      <c r="GX14" s="9">
        <v>5.2140000000000004</v>
      </c>
      <c r="GY14" s="9">
        <v>2.7690000000000001</v>
      </c>
      <c r="GZ14" s="9">
        <v>2.4449999999999998</v>
      </c>
      <c r="HA14" s="9">
        <v>0.53900000000000003</v>
      </c>
      <c r="HB14" s="9">
        <v>0.41899999999999998</v>
      </c>
      <c r="HC14" s="9">
        <v>0.11899999999999999</v>
      </c>
      <c r="HD14" s="9">
        <v>1.5409999999999999</v>
      </c>
      <c r="HE14" s="9">
        <v>0.77700000000000002</v>
      </c>
      <c r="HF14" s="9">
        <v>0.76400000000000001</v>
      </c>
      <c r="HG14" s="9">
        <v>1.5409999999999999</v>
      </c>
      <c r="HH14" s="9">
        <v>0.77700000000000002</v>
      </c>
      <c r="HI14" s="9">
        <v>0.76400000000000001</v>
      </c>
      <c r="HJ14" s="9">
        <v>4.2210000000000001</v>
      </c>
      <c r="HK14" s="9">
        <v>2.4649999999999999</v>
      </c>
      <c r="HL14" s="9">
        <v>1.756</v>
      </c>
      <c r="HM14" s="9">
        <v>3.4689999999999999</v>
      </c>
      <c r="HN14" s="9">
        <v>2.194</v>
      </c>
      <c r="HO14" s="9">
        <v>1.2749999999999999</v>
      </c>
      <c r="HP14" s="9">
        <v>3.4689999999999999</v>
      </c>
      <c r="HQ14" s="9">
        <v>2.194</v>
      </c>
      <c r="HR14" s="9">
        <v>1.2749999999999999</v>
      </c>
      <c r="HS14" s="9">
        <v>0</v>
      </c>
      <c r="HT14" s="9">
        <v>0</v>
      </c>
      <c r="HU14" s="9">
        <v>0</v>
      </c>
      <c r="HV14" s="9">
        <v>0.752</v>
      </c>
      <c r="HW14" s="9">
        <v>0.27100000000000002</v>
      </c>
      <c r="HX14" s="9">
        <v>0.48199999999999998</v>
      </c>
      <c r="HY14" s="9">
        <v>0.752</v>
      </c>
      <c r="HZ14" s="9">
        <v>0.27100000000000002</v>
      </c>
      <c r="IA14" s="9">
        <v>0.48199999999999998</v>
      </c>
      <c r="IB14" s="9">
        <v>2.7309999999999999</v>
      </c>
      <c r="IC14" s="9">
        <v>1.7410000000000001</v>
      </c>
      <c r="ID14" s="9">
        <v>0.99</v>
      </c>
      <c r="IE14" s="9">
        <v>1.48</v>
      </c>
      <c r="IF14" s="9">
        <v>1.3640000000000001</v>
      </c>
      <c r="IG14" s="9">
        <v>0.11600000000000001</v>
      </c>
      <c r="IH14" s="9">
        <v>1.48</v>
      </c>
      <c r="II14" s="9">
        <v>1.3640000000000001</v>
      </c>
      <c r="IJ14" s="9">
        <v>0.11600000000000001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1.2509999999999999</v>
      </c>
    </row>
    <row r="15" spans="1:251">
      <c r="A15" s="10">
        <v>43497</v>
      </c>
      <c r="B15" s="9">
        <v>1.9970000000000001</v>
      </c>
      <c r="C15" s="9">
        <v>0.751</v>
      </c>
      <c r="D15" s="9">
        <v>1.246</v>
      </c>
      <c r="E15" s="9">
        <v>0</v>
      </c>
      <c r="F15" s="9">
        <v>0</v>
      </c>
      <c r="G15" s="9">
        <v>0</v>
      </c>
      <c r="H15" s="9">
        <v>11.388</v>
      </c>
      <c r="I15" s="9">
        <v>7.3949999999999996</v>
      </c>
      <c r="J15" s="9">
        <v>3.9929999999999999</v>
      </c>
      <c r="K15" s="9">
        <v>10.112</v>
      </c>
      <c r="L15" s="9">
        <v>6.4850000000000003</v>
      </c>
      <c r="M15" s="9">
        <v>3.6269999999999998</v>
      </c>
      <c r="N15" s="9">
        <v>8.3179999999999996</v>
      </c>
      <c r="O15" s="9">
        <v>5.2080000000000002</v>
      </c>
      <c r="P15" s="9">
        <v>3.11</v>
      </c>
      <c r="Q15" s="9">
        <v>1.794</v>
      </c>
      <c r="R15" s="9">
        <v>1.2769999999999999</v>
      </c>
      <c r="S15" s="9">
        <v>0.51700000000000002</v>
      </c>
      <c r="T15" s="9">
        <v>0</v>
      </c>
      <c r="U15" s="9">
        <v>0</v>
      </c>
      <c r="V15" s="9">
        <v>0</v>
      </c>
      <c r="W15" s="9">
        <v>1.276</v>
      </c>
      <c r="X15" s="9">
        <v>0.91</v>
      </c>
      <c r="Y15" s="9">
        <v>0.36599999999999999</v>
      </c>
      <c r="Z15" s="9">
        <v>0.91</v>
      </c>
      <c r="AA15" s="9">
        <v>0.91</v>
      </c>
      <c r="AB15" s="9">
        <v>0</v>
      </c>
      <c r="AC15" s="9">
        <v>0.36599999999999999</v>
      </c>
      <c r="AD15" s="9">
        <v>0</v>
      </c>
      <c r="AE15" s="9">
        <v>0.36599999999999999</v>
      </c>
      <c r="AF15" s="9">
        <v>11.026999999999999</v>
      </c>
      <c r="AG15" s="9">
        <v>5.7539999999999996</v>
      </c>
      <c r="AH15" s="9">
        <v>5.2720000000000002</v>
      </c>
      <c r="AI15" s="9">
        <v>10.177</v>
      </c>
      <c r="AJ15" s="9">
        <v>5.4740000000000002</v>
      </c>
      <c r="AK15" s="9">
        <v>4.7039999999999997</v>
      </c>
      <c r="AL15" s="9">
        <v>9.218</v>
      </c>
      <c r="AM15" s="9">
        <v>5.4740000000000002</v>
      </c>
      <c r="AN15" s="9">
        <v>3.7450000000000001</v>
      </c>
      <c r="AO15" s="9">
        <v>0.95899999999999996</v>
      </c>
      <c r="AP15" s="9">
        <v>0</v>
      </c>
      <c r="AQ15" s="9">
        <v>0.95899999999999996</v>
      </c>
      <c r="AR15" s="9">
        <v>0</v>
      </c>
      <c r="AS15" s="9">
        <v>0</v>
      </c>
      <c r="AT15" s="9">
        <v>0</v>
      </c>
      <c r="AU15" s="9">
        <v>0.84899999999999998</v>
      </c>
      <c r="AV15" s="9">
        <v>0.28100000000000003</v>
      </c>
      <c r="AW15" s="9">
        <v>0.56799999999999995</v>
      </c>
      <c r="AX15" s="9">
        <v>0.84899999999999998</v>
      </c>
      <c r="AY15" s="9">
        <v>0.28100000000000003</v>
      </c>
      <c r="AZ15" s="9">
        <v>0.56799999999999995</v>
      </c>
      <c r="BA15" s="9">
        <v>0</v>
      </c>
      <c r="BB15" s="9">
        <v>0</v>
      </c>
      <c r="BC15" s="9">
        <v>0</v>
      </c>
      <c r="BD15" s="9">
        <v>17.712</v>
      </c>
      <c r="BE15" s="9">
        <v>8.4930000000000003</v>
      </c>
      <c r="BF15" s="9">
        <v>9.2189999999999994</v>
      </c>
      <c r="BG15" s="9">
        <v>11.590999999999999</v>
      </c>
      <c r="BH15" s="9">
        <v>6.4080000000000004</v>
      </c>
      <c r="BI15" s="9">
        <v>5.1820000000000004</v>
      </c>
      <c r="BJ15" s="9">
        <v>10.653</v>
      </c>
      <c r="BK15" s="9">
        <v>5.593</v>
      </c>
      <c r="BL15" s="9">
        <v>5.0599999999999996</v>
      </c>
      <c r="BM15" s="9">
        <v>0.93799999999999994</v>
      </c>
      <c r="BN15" s="9">
        <v>0.81599999999999995</v>
      </c>
      <c r="BO15" s="9">
        <v>0.123</v>
      </c>
      <c r="BP15" s="9">
        <v>0</v>
      </c>
      <c r="BQ15" s="9">
        <v>0</v>
      </c>
      <c r="BR15" s="9">
        <v>0</v>
      </c>
      <c r="BS15" s="9">
        <v>6.1210000000000004</v>
      </c>
      <c r="BT15" s="9">
        <v>2.085</v>
      </c>
      <c r="BU15" s="9">
        <v>4.0369999999999999</v>
      </c>
      <c r="BV15" s="9">
        <v>5.2130000000000001</v>
      </c>
      <c r="BW15" s="9">
        <v>1.7310000000000001</v>
      </c>
      <c r="BX15" s="9">
        <v>3.4820000000000002</v>
      </c>
      <c r="BY15" s="9">
        <v>0.90800000000000003</v>
      </c>
      <c r="BZ15" s="9">
        <v>0.35299999999999998</v>
      </c>
      <c r="CA15" s="9">
        <v>0.55500000000000005</v>
      </c>
      <c r="CB15" s="9">
        <v>15.516999999999999</v>
      </c>
      <c r="CC15" s="9">
        <v>7.5810000000000004</v>
      </c>
      <c r="CD15" s="9">
        <v>7.9349999999999996</v>
      </c>
      <c r="CE15" s="9">
        <v>10.349</v>
      </c>
      <c r="CF15" s="9">
        <v>5.7169999999999996</v>
      </c>
      <c r="CG15" s="9">
        <v>4.633</v>
      </c>
      <c r="CH15" s="9">
        <v>9.7889999999999997</v>
      </c>
      <c r="CI15" s="9">
        <v>5.1559999999999997</v>
      </c>
      <c r="CJ15" s="9">
        <v>4.633</v>
      </c>
      <c r="CK15" s="9">
        <v>0.56100000000000005</v>
      </c>
      <c r="CL15" s="9">
        <v>0.56100000000000005</v>
      </c>
      <c r="CM15" s="9">
        <v>0</v>
      </c>
      <c r="CN15" s="9">
        <v>0</v>
      </c>
      <c r="CO15" s="9">
        <v>0</v>
      </c>
      <c r="CP15" s="9">
        <v>0</v>
      </c>
      <c r="CQ15" s="9">
        <v>5.1680000000000001</v>
      </c>
      <c r="CR15" s="9">
        <v>1.865</v>
      </c>
      <c r="CS15" s="9">
        <v>3.3029999999999999</v>
      </c>
      <c r="CT15" s="9">
        <v>4.79</v>
      </c>
      <c r="CU15" s="9">
        <v>1.7310000000000001</v>
      </c>
      <c r="CV15" s="9">
        <v>3.0579999999999998</v>
      </c>
      <c r="CW15" s="9">
        <v>0.378</v>
      </c>
      <c r="CX15" s="9">
        <v>0.13400000000000001</v>
      </c>
      <c r="CY15" s="9">
        <v>0.245</v>
      </c>
      <c r="CZ15" s="9">
        <v>1.8779999999999999</v>
      </c>
      <c r="DA15" s="9">
        <v>0.91200000000000003</v>
      </c>
      <c r="DB15" s="9">
        <v>0.96599999999999997</v>
      </c>
      <c r="DC15" s="9">
        <v>1.042</v>
      </c>
      <c r="DD15" s="9">
        <v>0.69199999999999995</v>
      </c>
      <c r="DE15" s="9">
        <v>0.35</v>
      </c>
      <c r="DF15" s="9">
        <v>0.78700000000000003</v>
      </c>
      <c r="DG15" s="9">
        <v>0.437</v>
      </c>
      <c r="DH15" s="9">
        <v>0.35</v>
      </c>
      <c r="DI15" s="9">
        <v>0.255</v>
      </c>
      <c r="DJ15" s="9">
        <v>0.255</v>
      </c>
      <c r="DK15" s="9">
        <v>0</v>
      </c>
      <c r="DL15" s="9">
        <v>0</v>
      </c>
      <c r="DM15" s="9">
        <v>0</v>
      </c>
      <c r="DN15" s="9">
        <v>0</v>
      </c>
      <c r="DO15" s="9">
        <v>0.83599999999999997</v>
      </c>
      <c r="DP15" s="9">
        <v>0.22</v>
      </c>
      <c r="DQ15" s="9">
        <v>0.61599999999999999</v>
      </c>
      <c r="DR15" s="9">
        <v>0.30599999999999999</v>
      </c>
      <c r="DS15" s="9">
        <v>0</v>
      </c>
      <c r="DT15" s="9">
        <v>0.30599999999999999</v>
      </c>
      <c r="DU15" s="9">
        <v>0.53</v>
      </c>
      <c r="DV15" s="9">
        <v>0.22</v>
      </c>
      <c r="DW15" s="9">
        <v>0.31</v>
      </c>
      <c r="DX15" s="9">
        <v>0.317</v>
      </c>
      <c r="DY15" s="9">
        <v>0</v>
      </c>
      <c r="DZ15" s="9">
        <v>0.317</v>
      </c>
      <c r="EA15" s="9">
        <v>0.19900000000000001</v>
      </c>
      <c r="EB15" s="9">
        <v>0</v>
      </c>
      <c r="EC15" s="9">
        <v>0.19900000000000001</v>
      </c>
      <c r="ED15" s="9">
        <v>7.6999999999999999E-2</v>
      </c>
      <c r="EE15" s="9">
        <v>0</v>
      </c>
      <c r="EF15" s="9">
        <v>7.6999999999999999E-2</v>
      </c>
      <c r="EG15" s="9">
        <v>0.123</v>
      </c>
      <c r="EH15" s="9">
        <v>0</v>
      </c>
      <c r="EI15" s="9">
        <v>0.123</v>
      </c>
      <c r="EJ15" s="9">
        <v>0</v>
      </c>
      <c r="EK15" s="9">
        <v>0</v>
      </c>
      <c r="EL15" s="9">
        <v>0</v>
      </c>
      <c r="EM15" s="9">
        <v>0.11799999999999999</v>
      </c>
      <c r="EN15" s="9">
        <v>0</v>
      </c>
      <c r="EO15" s="9">
        <v>0.11799999999999999</v>
      </c>
      <c r="EP15" s="9">
        <v>0.11799999999999999</v>
      </c>
      <c r="EQ15" s="9">
        <v>0</v>
      </c>
      <c r="ER15" s="9">
        <v>0.11799999999999999</v>
      </c>
      <c r="ES15" s="9">
        <v>0</v>
      </c>
      <c r="ET15" s="9">
        <v>0</v>
      </c>
      <c r="EU15" s="9">
        <v>0</v>
      </c>
      <c r="EV15" s="9">
        <v>13.534000000000001</v>
      </c>
      <c r="EW15" s="9">
        <v>5.7949999999999999</v>
      </c>
      <c r="EX15" s="9">
        <v>7.7389999999999999</v>
      </c>
      <c r="EY15" s="9">
        <v>8.7140000000000004</v>
      </c>
      <c r="EZ15" s="9">
        <v>4.5330000000000004</v>
      </c>
      <c r="FA15" s="9">
        <v>4.181</v>
      </c>
      <c r="FB15" s="9">
        <v>8.048</v>
      </c>
      <c r="FC15" s="9">
        <v>3.99</v>
      </c>
      <c r="FD15" s="9">
        <v>4.0579999999999998</v>
      </c>
      <c r="FE15" s="9">
        <v>0.66500000000000004</v>
      </c>
      <c r="FF15" s="9">
        <v>0.54300000000000004</v>
      </c>
      <c r="FG15" s="9">
        <v>0.123</v>
      </c>
      <c r="FH15" s="9">
        <v>0</v>
      </c>
      <c r="FI15" s="9">
        <v>0</v>
      </c>
      <c r="FJ15" s="9">
        <v>0</v>
      </c>
      <c r="FK15" s="9">
        <v>4.82</v>
      </c>
      <c r="FL15" s="9">
        <v>1.262</v>
      </c>
      <c r="FM15" s="9">
        <v>3.5590000000000002</v>
      </c>
      <c r="FN15" s="9">
        <v>4.1079999999999997</v>
      </c>
      <c r="FO15" s="9">
        <v>1.0149999999999999</v>
      </c>
      <c r="FP15" s="9">
        <v>3.093</v>
      </c>
      <c r="FQ15" s="9">
        <v>0.71199999999999997</v>
      </c>
      <c r="FR15" s="9">
        <v>0.246</v>
      </c>
      <c r="FS15" s="9">
        <v>0.46500000000000002</v>
      </c>
      <c r="FT15" s="9">
        <v>2.0249999999999999</v>
      </c>
      <c r="FU15" s="9">
        <v>0.624</v>
      </c>
      <c r="FV15" s="9">
        <v>1.4019999999999999</v>
      </c>
      <c r="FW15" s="9">
        <v>0.998</v>
      </c>
      <c r="FX15" s="9">
        <v>0.377</v>
      </c>
      <c r="FY15" s="9">
        <v>0.621</v>
      </c>
      <c r="FZ15" s="9">
        <v>0.621</v>
      </c>
      <c r="GA15" s="9">
        <v>0.122</v>
      </c>
      <c r="GB15" s="9">
        <v>0.499</v>
      </c>
      <c r="GC15" s="9">
        <v>0.378</v>
      </c>
      <c r="GD15" s="9">
        <v>0.255</v>
      </c>
      <c r="GE15" s="9">
        <v>0.123</v>
      </c>
      <c r="GF15" s="9">
        <v>0</v>
      </c>
      <c r="GG15" s="9">
        <v>0</v>
      </c>
      <c r="GH15" s="9">
        <v>0</v>
      </c>
      <c r="GI15" s="9">
        <v>1.0269999999999999</v>
      </c>
      <c r="GJ15" s="9">
        <v>0.246</v>
      </c>
      <c r="GK15" s="9">
        <v>0.78100000000000003</v>
      </c>
      <c r="GL15" s="9">
        <v>0.315</v>
      </c>
      <c r="GM15" s="9">
        <v>0</v>
      </c>
      <c r="GN15" s="9">
        <v>0.315</v>
      </c>
      <c r="GO15" s="9">
        <v>0.71199999999999997</v>
      </c>
      <c r="GP15" s="9">
        <v>0.246</v>
      </c>
      <c r="GQ15" s="9">
        <v>0.46500000000000002</v>
      </c>
      <c r="GR15" s="9">
        <v>7.6820000000000004</v>
      </c>
      <c r="GS15" s="9">
        <v>3.8650000000000002</v>
      </c>
      <c r="GT15" s="9">
        <v>3.8170000000000002</v>
      </c>
      <c r="GU15" s="9">
        <v>5.1950000000000003</v>
      </c>
      <c r="GV15" s="9">
        <v>2.85</v>
      </c>
      <c r="GW15" s="9">
        <v>2.3450000000000002</v>
      </c>
      <c r="GX15" s="9">
        <v>4.907</v>
      </c>
      <c r="GY15" s="9">
        <v>2.5619999999999998</v>
      </c>
      <c r="GZ15" s="9">
        <v>2.3450000000000002</v>
      </c>
      <c r="HA15" s="9">
        <v>0.28799999999999998</v>
      </c>
      <c r="HB15" s="9">
        <v>0.28799999999999998</v>
      </c>
      <c r="HC15" s="9">
        <v>0</v>
      </c>
      <c r="HD15" s="9">
        <v>2.4870000000000001</v>
      </c>
      <c r="HE15" s="9">
        <v>1.0149999999999999</v>
      </c>
      <c r="HF15" s="9">
        <v>1.472</v>
      </c>
      <c r="HG15" s="9">
        <v>2.4870000000000001</v>
      </c>
      <c r="HH15" s="9">
        <v>1.0149999999999999</v>
      </c>
      <c r="HI15" s="9">
        <v>1.472</v>
      </c>
      <c r="HJ15" s="9">
        <v>3.827</v>
      </c>
      <c r="HK15" s="9">
        <v>1.306</v>
      </c>
      <c r="HL15" s="9">
        <v>2.5209999999999999</v>
      </c>
      <c r="HM15" s="9">
        <v>2.5209999999999999</v>
      </c>
      <c r="HN15" s="9">
        <v>1.306</v>
      </c>
      <c r="HO15" s="9">
        <v>1.214</v>
      </c>
      <c r="HP15" s="9">
        <v>2.5209999999999999</v>
      </c>
      <c r="HQ15" s="9">
        <v>1.306</v>
      </c>
      <c r="HR15" s="9">
        <v>1.214</v>
      </c>
      <c r="HS15" s="9">
        <v>0</v>
      </c>
      <c r="HT15" s="9">
        <v>0</v>
      </c>
      <c r="HU15" s="9">
        <v>0</v>
      </c>
      <c r="HV15" s="9">
        <v>1.306</v>
      </c>
      <c r="HW15" s="9">
        <v>0</v>
      </c>
      <c r="HX15" s="9">
        <v>1.306</v>
      </c>
      <c r="HY15" s="9">
        <v>1.306</v>
      </c>
      <c r="HZ15" s="9">
        <v>0</v>
      </c>
      <c r="IA15" s="9">
        <v>1.306</v>
      </c>
      <c r="IB15" s="9">
        <v>4.1779999999999999</v>
      </c>
      <c r="IC15" s="9">
        <v>2.698</v>
      </c>
      <c r="ID15" s="9">
        <v>1.48</v>
      </c>
      <c r="IE15" s="9">
        <v>2.8769999999999998</v>
      </c>
      <c r="IF15" s="9">
        <v>1.875</v>
      </c>
      <c r="IG15" s="9">
        <v>1.002</v>
      </c>
      <c r="IH15" s="9">
        <v>2.6040000000000001</v>
      </c>
      <c r="II15" s="9">
        <v>1.6020000000000001</v>
      </c>
      <c r="IJ15" s="9">
        <v>1.002</v>
      </c>
      <c r="IK15" s="9">
        <v>0.27300000000000002</v>
      </c>
      <c r="IL15" s="9">
        <v>0.27300000000000002</v>
      </c>
      <c r="IM15" s="9">
        <v>0</v>
      </c>
      <c r="IN15" s="9">
        <v>0</v>
      </c>
      <c r="IO15" s="9">
        <v>0</v>
      </c>
      <c r="IP15" s="9">
        <v>0</v>
      </c>
      <c r="IQ15" s="9">
        <v>1.3009999999999999</v>
      </c>
    </row>
    <row r="16" spans="1:251">
      <c r="A16" s="10">
        <v>43862</v>
      </c>
      <c r="B16" s="9">
        <v>3.052</v>
      </c>
      <c r="C16" s="9">
        <v>1.1830000000000001</v>
      </c>
      <c r="D16" s="9">
        <v>1.869</v>
      </c>
      <c r="E16" s="9">
        <v>0</v>
      </c>
      <c r="F16" s="9">
        <v>0</v>
      </c>
      <c r="G16" s="9">
        <v>0</v>
      </c>
      <c r="H16" s="9">
        <v>8.048</v>
      </c>
      <c r="I16" s="9">
        <v>5.7560000000000002</v>
      </c>
      <c r="J16" s="9">
        <v>2.2919999999999998</v>
      </c>
      <c r="K16" s="9">
        <v>6.3259999999999996</v>
      </c>
      <c r="L16" s="9">
        <v>4.657</v>
      </c>
      <c r="M16" s="9">
        <v>1.6679999999999999</v>
      </c>
      <c r="N16" s="9">
        <v>4.141</v>
      </c>
      <c r="O16" s="9">
        <v>2.472</v>
      </c>
      <c r="P16" s="9">
        <v>1.6679999999999999</v>
      </c>
      <c r="Q16" s="9">
        <v>2.1850000000000001</v>
      </c>
      <c r="R16" s="9">
        <v>2.1850000000000001</v>
      </c>
      <c r="S16" s="9">
        <v>0</v>
      </c>
      <c r="T16" s="9">
        <v>0</v>
      </c>
      <c r="U16" s="9">
        <v>0</v>
      </c>
      <c r="V16" s="9">
        <v>0</v>
      </c>
      <c r="W16" s="9">
        <v>1.722</v>
      </c>
      <c r="X16" s="9">
        <v>1.099</v>
      </c>
      <c r="Y16" s="9">
        <v>0.624</v>
      </c>
      <c r="Z16" s="9">
        <v>1.722</v>
      </c>
      <c r="AA16" s="9">
        <v>1.099</v>
      </c>
      <c r="AB16" s="9">
        <v>0.624</v>
      </c>
      <c r="AC16" s="9">
        <v>0</v>
      </c>
      <c r="AD16" s="9">
        <v>0</v>
      </c>
      <c r="AE16" s="9">
        <v>0</v>
      </c>
      <c r="AF16" s="9">
        <v>14.417</v>
      </c>
      <c r="AG16" s="9">
        <v>8.0579999999999998</v>
      </c>
      <c r="AH16" s="9">
        <v>6.36</v>
      </c>
      <c r="AI16" s="9">
        <v>11.07</v>
      </c>
      <c r="AJ16" s="9">
        <v>7.0910000000000002</v>
      </c>
      <c r="AK16" s="9">
        <v>3.9790000000000001</v>
      </c>
      <c r="AL16" s="9">
        <v>10.047000000000001</v>
      </c>
      <c r="AM16" s="9">
        <v>6.0679999999999996</v>
      </c>
      <c r="AN16" s="9">
        <v>3.9790000000000001</v>
      </c>
      <c r="AO16" s="9">
        <v>1.0229999999999999</v>
      </c>
      <c r="AP16" s="9">
        <v>1.0229999999999999</v>
      </c>
      <c r="AQ16" s="9">
        <v>0</v>
      </c>
      <c r="AR16" s="9">
        <v>0</v>
      </c>
      <c r="AS16" s="9">
        <v>0</v>
      </c>
      <c r="AT16" s="9">
        <v>0</v>
      </c>
      <c r="AU16" s="9">
        <v>3.3479999999999999</v>
      </c>
      <c r="AV16" s="9">
        <v>0.96599999999999997</v>
      </c>
      <c r="AW16" s="9">
        <v>2.3809999999999998</v>
      </c>
      <c r="AX16" s="9">
        <v>3.0129999999999999</v>
      </c>
      <c r="AY16" s="9">
        <v>0.96599999999999997</v>
      </c>
      <c r="AZ16" s="9">
        <v>2.0459999999999998</v>
      </c>
      <c r="BA16" s="9">
        <v>0.33500000000000002</v>
      </c>
      <c r="BB16" s="9">
        <v>0</v>
      </c>
      <c r="BC16" s="9">
        <v>0.33500000000000002</v>
      </c>
      <c r="BD16" s="9">
        <v>13.95</v>
      </c>
      <c r="BE16" s="9">
        <v>8.1479999999999997</v>
      </c>
      <c r="BF16" s="9">
        <v>5.8029999999999999</v>
      </c>
      <c r="BG16" s="9">
        <v>9.4870000000000001</v>
      </c>
      <c r="BH16" s="9">
        <v>5.8339999999999996</v>
      </c>
      <c r="BI16" s="9">
        <v>3.6520000000000001</v>
      </c>
      <c r="BJ16" s="9">
        <v>8.18</v>
      </c>
      <c r="BK16" s="9">
        <v>4.9269999999999996</v>
      </c>
      <c r="BL16" s="9">
        <v>3.2530000000000001</v>
      </c>
      <c r="BM16" s="9">
        <v>1.1950000000000001</v>
      </c>
      <c r="BN16" s="9">
        <v>0.79500000000000004</v>
      </c>
      <c r="BO16" s="9">
        <v>0.39900000000000002</v>
      </c>
      <c r="BP16" s="9">
        <v>0.112</v>
      </c>
      <c r="BQ16" s="9">
        <v>0.112</v>
      </c>
      <c r="BR16" s="9">
        <v>0</v>
      </c>
      <c r="BS16" s="9">
        <v>4.4630000000000001</v>
      </c>
      <c r="BT16" s="9">
        <v>2.3130000000000002</v>
      </c>
      <c r="BU16" s="9">
        <v>2.15</v>
      </c>
      <c r="BV16" s="9">
        <v>3.6</v>
      </c>
      <c r="BW16" s="9">
        <v>2.048</v>
      </c>
      <c r="BX16" s="9">
        <v>1.552</v>
      </c>
      <c r="BY16" s="9">
        <v>0.86399999999999999</v>
      </c>
      <c r="BZ16" s="9">
        <v>0.26500000000000001</v>
      </c>
      <c r="CA16" s="9">
        <v>0.59799999999999998</v>
      </c>
      <c r="CB16" s="9">
        <v>11.944000000000001</v>
      </c>
      <c r="CC16" s="9">
        <v>6.726</v>
      </c>
      <c r="CD16" s="9">
        <v>5.2190000000000003</v>
      </c>
      <c r="CE16" s="9">
        <v>8.1609999999999996</v>
      </c>
      <c r="CF16" s="9">
        <v>4.9820000000000002</v>
      </c>
      <c r="CG16" s="9">
        <v>3.1789999999999998</v>
      </c>
      <c r="CH16" s="9">
        <v>7.1820000000000004</v>
      </c>
      <c r="CI16" s="9">
        <v>4.4020000000000001</v>
      </c>
      <c r="CJ16" s="9">
        <v>2.78</v>
      </c>
      <c r="CK16" s="9">
        <v>0.97899999999999998</v>
      </c>
      <c r="CL16" s="9">
        <v>0.57999999999999996</v>
      </c>
      <c r="CM16" s="9">
        <v>0.39900000000000002</v>
      </c>
      <c r="CN16" s="9">
        <v>0</v>
      </c>
      <c r="CO16" s="9">
        <v>0</v>
      </c>
      <c r="CP16" s="9">
        <v>0</v>
      </c>
      <c r="CQ16" s="9">
        <v>3.7829999999999999</v>
      </c>
      <c r="CR16" s="9">
        <v>1.744</v>
      </c>
      <c r="CS16" s="9">
        <v>2.0390000000000001</v>
      </c>
      <c r="CT16" s="9">
        <v>3.1680000000000001</v>
      </c>
      <c r="CU16" s="9">
        <v>1.6160000000000001</v>
      </c>
      <c r="CV16" s="9">
        <v>1.552</v>
      </c>
      <c r="CW16" s="9">
        <v>0.61599999999999999</v>
      </c>
      <c r="CX16" s="9">
        <v>0.128</v>
      </c>
      <c r="CY16" s="9">
        <v>0.48799999999999999</v>
      </c>
      <c r="CZ16" s="9">
        <v>1.425</v>
      </c>
      <c r="DA16" s="9">
        <v>1.004</v>
      </c>
      <c r="DB16" s="9">
        <v>0.42099999999999999</v>
      </c>
      <c r="DC16" s="9">
        <v>1.06</v>
      </c>
      <c r="DD16" s="9">
        <v>0.75</v>
      </c>
      <c r="DE16" s="9">
        <v>0.311</v>
      </c>
      <c r="DF16" s="9">
        <v>0.73299999999999998</v>
      </c>
      <c r="DG16" s="9">
        <v>0.42199999999999999</v>
      </c>
      <c r="DH16" s="9">
        <v>0.311</v>
      </c>
      <c r="DI16" s="9">
        <v>0.215</v>
      </c>
      <c r="DJ16" s="9">
        <v>0.215</v>
      </c>
      <c r="DK16" s="9">
        <v>0</v>
      </c>
      <c r="DL16" s="9">
        <v>0.112</v>
      </c>
      <c r="DM16" s="9">
        <v>0.112</v>
      </c>
      <c r="DN16" s="9">
        <v>0</v>
      </c>
      <c r="DO16" s="9">
        <v>0.36499999999999999</v>
      </c>
      <c r="DP16" s="9">
        <v>0.254</v>
      </c>
      <c r="DQ16" s="9">
        <v>0.111</v>
      </c>
      <c r="DR16" s="9">
        <v>0.11700000000000001</v>
      </c>
      <c r="DS16" s="9">
        <v>0.11700000000000001</v>
      </c>
      <c r="DT16" s="9">
        <v>0</v>
      </c>
      <c r="DU16" s="9">
        <v>0.248</v>
      </c>
      <c r="DV16" s="9">
        <v>0.13700000000000001</v>
      </c>
      <c r="DW16" s="9">
        <v>0.111</v>
      </c>
      <c r="DX16" s="9">
        <v>0.58099999999999996</v>
      </c>
      <c r="DY16" s="9">
        <v>0.41799999999999998</v>
      </c>
      <c r="DZ16" s="9">
        <v>0.16300000000000001</v>
      </c>
      <c r="EA16" s="9">
        <v>0.26500000000000001</v>
      </c>
      <c r="EB16" s="9">
        <v>0.10299999999999999</v>
      </c>
      <c r="EC16" s="9">
        <v>0.16300000000000001</v>
      </c>
      <c r="ED16" s="9">
        <v>0.26500000000000001</v>
      </c>
      <c r="EE16" s="9">
        <v>0.10299999999999999</v>
      </c>
      <c r="EF16" s="9">
        <v>0.16300000000000001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0.315</v>
      </c>
      <c r="EN16" s="9">
        <v>0.315</v>
      </c>
      <c r="EO16" s="9">
        <v>0</v>
      </c>
      <c r="EP16" s="9">
        <v>0.315</v>
      </c>
      <c r="EQ16" s="9">
        <v>0.315</v>
      </c>
      <c r="ER16" s="9">
        <v>0</v>
      </c>
      <c r="ES16" s="9">
        <v>0</v>
      </c>
      <c r="ET16" s="9">
        <v>0</v>
      </c>
      <c r="EU16" s="9">
        <v>0</v>
      </c>
      <c r="EV16" s="9">
        <v>10.993</v>
      </c>
      <c r="EW16" s="9">
        <v>6.3949999999999996</v>
      </c>
      <c r="EX16" s="9">
        <v>4.5979999999999999</v>
      </c>
      <c r="EY16" s="9">
        <v>7.5369999999999999</v>
      </c>
      <c r="EZ16" s="9">
        <v>4.5750000000000002</v>
      </c>
      <c r="FA16" s="9">
        <v>2.9609999999999999</v>
      </c>
      <c r="FB16" s="9">
        <v>6.45</v>
      </c>
      <c r="FC16" s="9">
        <v>3.8879999999999999</v>
      </c>
      <c r="FD16" s="9">
        <v>2.5619999999999998</v>
      </c>
      <c r="FE16" s="9">
        <v>1.0860000000000001</v>
      </c>
      <c r="FF16" s="9">
        <v>0.68700000000000006</v>
      </c>
      <c r="FG16" s="9">
        <v>0.39900000000000002</v>
      </c>
      <c r="FH16" s="9">
        <v>0</v>
      </c>
      <c r="FI16" s="9">
        <v>0</v>
      </c>
      <c r="FJ16" s="9">
        <v>0</v>
      </c>
      <c r="FK16" s="9">
        <v>3.4569999999999999</v>
      </c>
      <c r="FL16" s="9">
        <v>1.82</v>
      </c>
      <c r="FM16" s="9">
        <v>1.637</v>
      </c>
      <c r="FN16" s="9">
        <v>2.706</v>
      </c>
      <c r="FO16" s="9">
        <v>1.5549999999999999</v>
      </c>
      <c r="FP16" s="9">
        <v>1.151</v>
      </c>
      <c r="FQ16" s="9">
        <v>0.751</v>
      </c>
      <c r="FR16" s="9">
        <v>0.26500000000000001</v>
      </c>
      <c r="FS16" s="9">
        <v>0.48599999999999999</v>
      </c>
      <c r="FT16" s="9">
        <v>2.38</v>
      </c>
      <c r="FU16" s="9">
        <v>1.175</v>
      </c>
      <c r="FV16" s="9">
        <v>1.206</v>
      </c>
      <c r="FW16" s="9">
        <v>1.3580000000000001</v>
      </c>
      <c r="FX16" s="9">
        <v>0.63800000000000001</v>
      </c>
      <c r="FY16" s="9">
        <v>0.72</v>
      </c>
      <c r="FZ16" s="9">
        <v>1.1419999999999999</v>
      </c>
      <c r="GA16" s="9">
        <v>0.42199999999999999</v>
      </c>
      <c r="GB16" s="9">
        <v>0.72</v>
      </c>
      <c r="GC16" s="9">
        <v>0.215</v>
      </c>
      <c r="GD16" s="9">
        <v>0.215</v>
      </c>
      <c r="GE16" s="9">
        <v>0</v>
      </c>
      <c r="GF16" s="9">
        <v>0</v>
      </c>
      <c r="GG16" s="9">
        <v>0</v>
      </c>
      <c r="GH16" s="9">
        <v>0</v>
      </c>
      <c r="GI16" s="9">
        <v>1.0229999999999999</v>
      </c>
      <c r="GJ16" s="9">
        <v>0.53700000000000003</v>
      </c>
      <c r="GK16" s="9">
        <v>0.48599999999999999</v>
      </c>
      <c r="GL16" s="9">
        <v>0.27200000000000002</v>
      </c>
      <c r="GM16" s="9">
        <v>0.27200000000000002</v>
      </c>
      <c r="GN16" s="9">
        <v>0</v>
      </c>
      <c r="GO16" s="9">
        <v>0.751</v>
      </c>
      <c r="GP16" s="9">
        <v>0.26500000000000001</v>
      </c>
      <c r="GQ16" s="9">
        <v>0.48599999999999999</v>
      </c>
      <c r="GR16" s="9">
        <v>6.0019999999999998</v>
      </c>
      <c r="GS16" s="9">
        <v>4.1559999999999997</v>
      </c>
      <c r="GT16" s="9">
        <v>1.8460000000000001</v>
      </c>
      <c r="GU16" s="9">
        <v>3.9089999999999998</v>
      </c>
      <c r="GV16" s="9">
        <v>2.8730000000000002</v>
      </c>
      <c r="GW16" s="9">
        <v>1.036</v>
      </c>
      <c r="GX16" s="9">
        <v>3.1539999999999999</v>
      </c>
      <c r="GY16" s="9">
        <v>2.5179999999999998</v>
      </c>
      <c r="GZ16" s="9">
        <v>0.63700000000000001</v>
      </c>
      <c r="HA16" s="9">
        <v>0.754</v>
      </c>
      <c r="HB16" s="9">
        <v>0.35499999999999998</v>
      </c>
      <c r="HC16" s="9">
        <v>0.39900000000000002</v>
      </c>
      <c r="HD16" s="9">
        <v>2.093</v>
      </c>
      <c r="HE16" s="9">
        <v>1.2829999999999999</v>
      </c>
      <c r="HF16" s="9">
        <v>0.81</v>
      </c>
      <c r="HG16" s="9">
        <v>2.093</v>
      </c>
      <c r="HH16" s="9">
        <v>1.2829999999999999</v>
      </c>
      <c r="HI16" s="9">
        <v>0.81</v>
      </c>
      <c r="HJ16" s="9">
        <v>2.6110000000000002</v>
      </c>
      <c r="HK16" s="9">
        <v>1.0649999999999999</v>
      </c>
      <c r="HL16" s="9">
        <v>1.546</v>
      </c>
      <c r="HM16" s="9">
        <v>2.27</v>
      </c>
      <c r="HN16" s="9">
        <v>1.0649999999999999</v>
      </c>
      <c r="HO16" s="9">
        <v>1.206</v>
      </c>
      <c r="HP16" s="9">
        <v>2.153</v>
      </c>
      <c r="HQ16" s="9">
        <v>0.94799999999999995</v>
      </c>
      <c r="HR16" s="9">
        <v>1.206</v>
      </c>
      <c r="HS16" s="9">
        <v>0.11700000000000001</v>
      </c>
      <c r="HT16" s="9">
        <v>0.11700000000000001</v>
      </c>
      <c r="HU16" s="9">
        <v>0</v>
      </c>
      <c r="HV16" s="9">
        <v>0.34100000000000003</v>
      </c>
      <c r="HW16" s="9">
        <v>0</v>
      </c>
      <c r="HX16" s="9">
        <v>0.34100000000000003</v>
      </c>
      <c r="HY16" s="9">
        <v>0.34100000000000003</v>
      </c>
      <c r="HZ16" s="9">
        <v>0</v>
      </c>
      <c r="IA16" s="9">
        <v>0.34100000000000003</v>
      </c>
      <c r="IB16" s="9">
        <v>2.9569999999999999</v>
      </c>
      <c r="IC16" s="9">
        <v>1.752</v>
      </c>
      <c r="ID16" s="9">
        <v>1.204</v>
      </c>
      <c r="IE16" s="9">
        <v>1.95</v>
      </c>
      <c r="IF16" s="9">
        <v>1.2589999999999999</v>
      </c>
      <c r="IG16" s="9">
        <v>0.69099999999999995</v>
      </c>
      <c r="IH16" s="9">
        <v>1.73</v>
      </c>
      <c r="II16" s="9">
        <v>1.0389999999999999</v>
      </c>
      <c r="IJ16" s="9">
        <v>0.69099999999999995</v>
      </c>
      <c r="IK16" s="9">
        <v>0.108</v>
      </c>
      <c r="IL16" s="9">
        <v>0.108</v>
      </c>
      <c r="IM16" s="9">
        <v>0</v>
      </c>
      <c r="IN16" s="9">
        <v>0.112</v>
      </c>
      <c r="IO16" s="9">
        <v>0.112</v>
      </c>
      <c r="IP16" s="9">
        <v>0</v>
      </c>
      <c r="IQ16" s="9">
        <v>1.0069999999999999</v>
      </c>
    </row>
    <row r="17" spans="1:251">
      <c r="A17" s="10">
        <v>44228</v>
      </c>
      <c r="B17" s="9">
        <v>1.764</v>
      </c>
      <c r="C17" s="9">
        <v>0.88</v>
      </c>
      <c r="D17" s="9">
        <v>0.88400000000000001</v>
      </c>
      <c r="E17" s="9">
        <v>0</v>
      </c>
      <c r="F17" s="9">
        <v>0</v>
      </c>
      <c r="G17" s="9">
        <v>0</v>
      </c>
      <c r="H17" s="9">
        <v>14.746</v>
      </c>
      <c r="I17" s="9">
        <v>8.4260000000000002</v>
      </c>
      <c r="J17" s="9">
        <v>6.3209999999999997</v>
      </c>
      <c r="K17" s="9">
        <v>11.476000000000001</v>
      </c>
      <c r="L17" s="9">
        <v>7.117</v>
      </c>
      <c r="M17" s="9">
        <v>4.359</v>
      </c>
      <c r="N17" s="9">
        <v>10.035</v>
      </c>
      <c r="O17" s="9">
        <v>5.6760000000000002</v>
      </c>
      <c r="P17" s="9">
        <v>4.359</v>
      </c>
      <c r="Q17" s="9">
        <v>1.4410000000000001</v>
      </c>
      <c r="R17" s="9">
        <v>1.4410000000000001</v>
      </c>
      <c r="S17" s="9">
        <v>0</v>
      </c>
      <c r="T17" s="9">
        <v>0</v>
      </c>
      <c r="U17" s="9">
        <v>0</v>
      </c>
      <c r="V17" s="9">
        <v>0</v>
      </c>
      <c r="W17" s="9">
        <v>3.27</v>
      </c>
      <c r="X17" s="9">
        <v>1.3089999999999999</v>
      </c>
      <c r="Y17" s="9">
        <v>1.9610000000000001</v>
      </c>
      <c r="Z17" s="9">
        <v>2.8039999999999998</v>
      </c>
      <c r="AA17" s="9">
        <v>1.3089999999999999</v>
      </c>
      <c r="AB17" s="9">
        <v>1.4950000000000001</v>
      </c>
      <c r="AC17" s="9">
        <v>0.46700000000000003</v>
      </c>
      <c r="AD17" s="9">
        <v>0</v>
      </c>
      <c r="AE17" s="9">
        <v>0.46700000000000003</v>
      </c>
      <c r="AF17" s="9">
        <v>13.358000000000001</v>
      </c>
      <c r="AG17" s="9">
        <v>9.32</v>
      </c>
      <c r="AH17" s="9">
        <v>4.0380000000000003</v>
      </c>
      <c r="AI17" s="9">
        <v>9.6709999999999994</v>
      </c>
      <c r="AJ17" s="9">
        <v>6.5940000000000003</v>
      </c>
      <c r="AK17" s="9">
        <v>3.077</v>
      </c>
      <c r="AL17" s="9">
        <v>8.032</v>
      </c>
      <c r="AM17" s="9">
        <v>5.3620000000000001</v>
      </c>
      <c r="AN17" s="9">
        <v>2.67</v>
      </c>
      <c r="AO17" s="9">
        <v>1.639</v>
      </c>
      <c r="AP17" s="9">
        <v>1.232</v>
      </c>
      <c r="AQ17" s="9">
        <v>0.40699999999999997</v>
      </c>
      <c r="AR17" s="9">
        <v>0</v>
      </c>
      <c r="AS17" s="9">
        <v>0</v>
      </c>
      <c r="AT17" s="9">
        <v>0</v>
      </c>
      <c r="AU17" s="9">
        <v>3.6859999999999999</v>
      </c>
      <c r="AV17" s="9">
        <v>2.726</v>
      </c>
      <c r="AW17" s="9">
        <v>0.96</v>
      </c>
      <c r="AX17" s="9">
        <v>3.6859999999999999</v>
      </c>
      <c r="AY17" s="9">
        <v>2.726</v>
      </c>
      <c r="AZ17" s="9">
        <v>0.96</v>
      </c>
      <c r="BA17" s="9">
        <v>0</v>
      </c>
      <c r="BB17" s="9">
        <v>0</v>
      </c>
      <c r="BC17" s="9">
        <v>0</v>
      </c>
      <c r="BD17" s="9">
        <v>15.867000000000001</v>
      </c>
      <c r="BE17" s="9">
        <v>9.1829999999999998</v>
      </c>
      <c r="BF17" s="9">
        <v>6.6840000000000002</v>
      </c>
      <c r="BG17" s="9">
        <v>10.593</v>
      </c>
      <c r="BH17" s="9">
        <v>7.2560000000000002</v>
      </c>
      <c r="BI17" s="9">
        <v>3.3370000000000002</v>
      </c>
      <c r="BJ17" s="9">
        <v>9.8360000000000003</v>
      </c>
      <c r="BK17" s="9">
        <v>6.4989999999999997</v>
      </c>
      <c r="BL17" s="9">
        <v>3.3370000000000002</v>
      </c>
      <c r="BM17" s="9">
        <v>0.75800000000000001</v>
      </c>
      <c r="BN17" s="9">
        <v>0.75800000000000001</v>
      </c>
      <c r="BO17" s="9">
        <v>0</v>
      </c>
      <c r="BP17" s="9">
        <v>0</v>
      </c>
      <c r="BQ17" s="9">
        <v>0</v>
      </c>
      <c r="BR17" s="9">
        <v>0</v>
      </c>
      <c r="BS17" s="9">
        <v>5.2729999999999997</v>
      </c>
      <c r="BT17" s="9">
        <v>1.927</v>
      </c>
      <c r="BU17" s="9">
        <v>3.3460000000000001</v>
      </c>
      <c r="BV17" s="9">
        <v>4.8280000000000003</v>
      </c>
      <c r="BW17" s="9">
        <v>1.7529999999999999</v>
      </c>
      <c r="BX17" s="9">
        <v>3.0750000000000002</v>
      </c>
      <c r="BY17" s="9">
        <v>0.44500000000000001</v>
      </c>
      <c r="BZ17" s="9">
        <v>0.17399999999999999</v>
      </c>
      <c r="CA17" s="9">
        <v>0.27100000000000002</v>
      </c>
      <c r="CB17" s="9">
        <v>13.503</v>
      </c>
      <c r="CC17" s="9">
        <v>7.5209999999999999</v>
      </c>
      <c r="CD17" s="9">
        <v>5.9820000000000002</v>
      </c>
      <c r="CE17" s="9">
        <v>9.1229999999999993</v>
      </c>
      <c r="CF17" s="9">
        <v>5.9809999999999999</v>
      </c>
      <c r="CG17" s="9">
        <v>3.1429999999999998</v>
      </c>
      <c r="CH17" s="9">
        <v>8.6880000000000006</v>
      </c>
      <c r="CI17" s="9">
        <v>5.5449999999999999</v>
      </c>
      <c r="CJ17" s="9">
        <v>3.1429999999999998</v>
      </c>
      <c r="CK17" s="9">
        <v>0.435</v>
      </c>
      <c r="CL17" s="9">
        <v>0.435</v>
      </c>
      <c r="CM17" s="9">
        <v>0</v>
      </c>
      <c r="CN17" s="9">
        <v>0</v>
      </c>
      <c r="CO17" s="9">
        <v>0</v>
      </c>
      <c r="CP17" s="9">
        <v>0</v>
      </c>
      <c r="CQ17" s="9">
        <v>4.38</v>
      </c>
      <c r="CR17" s="9">
        <v>1.5409999999999999</v>
      </c>
      <c r="CS17" s="9">
        <v>2.839</v>
      </c>
      <c r="CT17" s="9">
        <v>4.32</v>
      </c>
      <c r="CU17" s="9">
        <v>1.5409999999999999</v>
      </c>
      <c r="CV17" s="9">
        <v>2.7789999999999999</v>
      </c>
      <c r="CW17" s="9">
        <v>0.06</v>
      </c>
      <c r="CX17" s="9">
        <v>0</v>
      </c>
      <c r="CY17" s="9">
        <v>0.06</v>
      </c>
      <c r="CZ17" s="9">
        <v>2.13</v>
      </c>
      <c r="DA17" s="9">
        <v>1.5309999999999999</v>
      </c>
      <c r="DB17" s="9">
        <v>0.6</v>
      </c>
      <c r="DC17" s="9">
        <v>1.2370000000000001</v>
      </c>
      <c r="DD17" s="9">
        <v>1.145</v>
      </c>
      <c r="DE17" s="9">
        <v>9.1999999999999998E-2</v>
      </c>
      <c r="DF17" s="9">
        <v>0.91400000000000003</v>
      </c>
      <c r="DG17" s="9">
        <v>0.82199999999999995</v>
      </c>
      <c r="DH17" s="9">
        <v>9.1999999999999998E-2</v>
      </c>
      <c r="DI17" s="9">
        <v>0.32300000000000001</v>
      </c>
      <c r="DJ17" s="9">
        <v>0.32300000000000001</v>
      </c>
      <c r="DK17" s="9">
        <v>0</v>
      </c>
      <c r="DL17" s="9">
        <v>0</v>
      </c>
      <c r="DM17" s="9">
        <v>0</v>
      </c>
      <c r="DN17" s="9">
        <v>0</v>
      </c>
      <c r="DO17" s="9">
        <v>0.89300000000000002</v>
      </c>
      <c r="DP17" s="9">
        <v>0.38600000000000001</v>
      </c>
      <c r="DQ17" s="9">
        <v>0.50700000000000001</v>
      </c>
      <c r="DR17" s="9">
        <v>0.50800000000000001</v>
      </c>
      <c r="DS17" s="9">
        <v>0.21199999999999999</v>
      </c>
      <c r="DT17" s="9">
        <v>0.29599999999999999</v>
      </c>
      <c r="DU17" s="9">
        <v>0.38600000000000001</v>
      </c>
      <c r="DV17" s="9">
        <v>0.17399999999999999</v>
      </c>
      <c r="DW17" s="9">
        <v>0.21199999999999999</v>
      </c>
      <c r="DX17" s="9">
        <v>0.23300000000000001</v>
      </c>
      <c r="DY17" s="9">
        <v>0.13100000000000001</v>
      </c>
      <c r="DZ17" s="9">
        <v>0.10199999999999999</v>
      </c>
      <c r="EA17" s="9">
        <v>0.23300000000000001</v>
      </c>
      <c r="EB17" s="9">
        <v>0.13100000000000001</v>
      </c>
      <c r="EC17" s="9">
        <v>0.10199999999999999</v>
      </c>
      <c r="ED17" s="9">
        <v>0.23300000000000001</v>
      </c>
      <c r="EE17" s="9">
        <v>0.13100000000000001</v>
      </c>
      <c r="EF17" s="9">
        <v>0.10199999999999999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12.462</v>
      </c>
      <c r="EW17" s="9">
        <v>7.3179999999999996</v>
      </c>
      <c r="EX17" s="9">
        <v>5.1440000000000001</v>
      </c>
      <c r="EY17" s="9">
        <v>8.9559999999999995</v>
      </c>
      <c r="EZ17" s="9">
        <v>6.1760000000000002</v>
      </c>
      <c r="FA17" s="9">
        <v>2.78</v>
      </c>
      <c r="FB17" s="9">
        <v>8.1980000000000004</v>
      </c>
      <c r="FC17" s="9">
        <v>5.4180000000000001</v>
      </c>
      <c r="FD17" s="9">
        <v>2.78</v>
      </c>
      <c r="FE17" s="9">
        <v>0.75800000000000001</v>
      </c>
      <c r="FF17" s="9">
        <v>0.75800000000000001</v>
      </c>
      <c r="FG17" s="9">
        <v>0</v>
      </c>
      <c r="FH17" s="9">
        <v>0</v>
      </c>
      <c r="FI17" s="9">
        <v>0</v>
      </c>
      <c r="FJ17" s="9">
        <v>0</v>
      </c>
      <c r="FK17" s="9">
        <v>3.5059999999999998</v>
      </c>
      <c r="FL17" s="9">
        <v>1.1419999999999999</v>
      </c>
      <c r="FM17" s="9">
        <v>2.3639999999999999</v>
      </c>
      <c r="FN17" s="9">
        <v>3.3250000000000002</v>
      </c>
      <c r="FO17" s="9">
        <v>1.1419999999999999</v>
      </c>
      <c r="FP17" s="9">
        <v>2.1829999999999998</v>
      </c>
      <c r="FQ17" s="9">
        <v>0.18099999999999999</v>
      </c>
      <c r="FR17" s="9">
        <v>0</v>
      </c>
      <c r="FS17" s="9">
        <v>0.18099999999999999</v>
      </c>
      <c r="FT17" s="9">
        <v>1.4359999999999999</v>
      </c>
      <c r="FU17" s="9">
        <v>0.83799999999999997</v>
      </c>
      <c r="FV17" s="9">
        <v>0.59799999999999998</v>
      </c>
      <c r="FW17" s="9">
        <v>1.1339999999999999</v>
      </c>
      <c r="FX17" s="9">
        <v>0.83799999999999997</v>
      </c>
      <c r="FY17" s="9">
        <v>0.29599999999999999</v>
      </c>
      <c r="FZ17" s="9">
        <v>0.81100000000000005</v>
      </c>
      <c r="GA17" s="9">
        <v>0.51500000000000001</v>
      </c>
      <c r="GB17" s="9">
        <v>0.29599999999999999</v>
      </c>
      <c r="GC17" s="9">
        <v>0.32300000000000001</v>
      </c>
      <c r="GD17" s="9">
        <v>0.32300000000000001</v>
      </c>
      <c r="GE17" s="9">
        <v>0</v>
      </c>
      <c r="GF17" s="9">
        <v>0</v>
      </c>
      <c r="GG17" s="9">
        <v>0</v>
      </c>
      <c r="GH17" s="9">
        <v>0</v>
      </c>
      <c r="GI17" s="9">
        <v>0.30199999999999999</v>
      </c>
      <c r="GJ17" s="9">
        <v>0</v>
      </c>
      <c r="GK17" s="9">
        <v>0.30199999999999999</v>
      </c>
      <c r="GL17" s="9">
        <v>0.121</v>
      </c>
      <c r="GM17" s="9">
        <v>0</v>
      </c>
      <c r="GN17" s="9">
        <v>0.121</v>
      </c>
      <c r="GO17" s="9">
        <v>0.18099999999999999</v>
      </c>
      <c r="GP17" s="9">
        <v>0</v>
      </c>
      <c r="GQ17" s="9">
        <v>0.18099999999999999</v>
      </c>
      <c r="GR17" s="9">
        <v>6.2140000000000004</v>
      </c>
      <c r="GS17" s="9">
        <v>3.363</v>
      </c>
      <c r="GT17" s="9">
        <v>2.851</v>
      </c>
      <c r="GU17" s="9">
        <v>4.3869999999999996</v>
      </c>
      <c r="GV17" s="9">
        <v>2.6480000000000001</v>
      </c>
      <c r="GW17" s="9">
        <v>1.7390000000000001</v>
      </c>
      <c r="GX17" s="9">
        <v>4.2270000000000003</v>
      </c>
      <c r="GY17" s="9">
        <v>2.4870000000000001</v>
      </c>
      <c r="GZ17" s="9">
        <v>1.7390000000000001</v>
      </c>
      <c r="HA17" s="9">
        <v>0.16</v>
      </c>
      <c r="HB17" s="9">
        <v>0.16</v>
      </c>
      <c r="HC17" s="9">
        <v>0</v>
      </c>
      <c r="HD17" s="9">
        <v>1.827</v>
      </c>
      <c r="HE17" s="9">
        <v>0.71499999999999997</v>
      </c>
      <c r="HF17" s="9">
        <v>1.1120000000000001</v>
      </c>
      <c r="HG17" s="9">
        <v>1.827</v>
      </c>
      <c r="HH17" s="9">
        <v>0.71499999999999997</v>
      </c>
      <c r="HI17" s="9">
        <v>1.1120000000000001</v>
      </c>
      <c r="HJ17" s="9">
        <v>4.8120000000000003</v>
      </c>
      <c r="HK17" s="9">
        <v>3.1179999999999999</v>
      </c>
      <c r="HL17" s="9">
        <v>1.694</v>
      </c>
      <c r="HM17" s="9">
        <v>3.4340000000000002</v>
      </c>
      <c r="HN17" s="9">
        <v>2.69</v>
      </c>
      <c r="HO17" s="9">
        <v>0.74399999999999999</v>
      </c>
      <c r="HP17" s="9">
        <v>3.16</v>
      </c>
      <c r="HQ17" s="9">
        <v>2.4159999999999999</v>
      </c>
      <c r="HR17" s="9">
        <v>0.74399999999999999</v>
      </c>
      <c r="HS17" s="9">
        <v>0.27500000000000002</v>
      </c>
      <c r="HT17" s="9">
        <v>0.27500000000000002</v>
      </c>
      <c r="HU17" s="9">
        <v>0</v>
      </c>
      <c r="HV17" s="9">
        <v>1.377</v>
      </c>
      <c r="HW17" s="9">
        <v>0.42699999999999999</v>
      </c>
      <c r="HX17" s="9">
        <v>0.95</v>
      </c>
      <c r="HY17" s="9">
        <v>1.377</v>
      </c>
      <c r="HZ17" s="9">
        <v>0.42699999999999999</v>
      </c>
      <c r="IA17" s="9">
        <v>0.95</v>
      </c>
      <c r="IB17" s="9">
        <v>3.4049999999999998</v>
      </c>
      <c r="IC17" s="9">
        <v>1.865</v>
      </c>
      <c r="ID17" s="9">
        <v>1.54</v>
      </c>
      <c r="IE17" s="9">
        <v>1.6379999999999999</v>
      </c>
      <c r="IF17" s="9">
        <v>1.08</v>
      </c>
      <c r="IG17" s="9">
        <v>0.55800000000000005</v>
      </c>
      <c r="IH17" s="9">
        <v>1.6379999999999999</v>
      </c>
      <c r="II17" s="9">
        <v>1.08</v>
      </c>
      <c r="IJ17" s="9">
        <v>0.55800000000000005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1.7669999999999999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9512</v>
      </c>
      <c r="C1" s="3" t="s">
        <v>9513</v>
      </c>
      <c r="D1" s="3" t="s">
        <v>9514</v>
      </c>
      <c r="E1" s="3" t="s">
        <v>9515</v>
      </c>
      <c r="F1" s="3" t="s">
        <v>9516</v>
      </c>
      <c r="G1" s="3" t="s">
        <v>9517</v>
      </c>
      <c r="H1" s="3" t="s">
        <v>9518</v>
      </c>
      <c r="I1" s="3" t="s">
        <v>9519</v>
      </c>
      <c r="J1" s="3" t="s">
        <v>9520</v>
      </c>
      <c r="K1" s="3" t="s">
        <v>9521</v>
      </c>
      <c r="L1" s="3" t="s">
        <v>9522</v>
      </c>
      <c r="M1" s="3" t="s">
        <v>9523</v>
      </c>
      <c r="N1" s="3" t="s">
        <v>9524</v>
      </c>
      <c r="O1" s="3" t="s">
        <v>9525</v>
      </c>
      <c r="P1" s="3" t="s">
        <v>9526</v>
      </c>
      <c r="Q1" s="3" t="s">
        <v>9527</v>
      </c>
      <c r="R1" s="3" t="s">
        <v>9528</v>
      </c>
      <c r="S1" s="3" t="s">
        <v>9529</v>
      </c>
      <c r="T1" s="3" t="s">
        <v>9530</v>
      </c>
      <c r="U1" s="3" t="s">
        <v>9531</v>
      </c>
      <c r="V1" s="3" t="s">
        <v>9532</v>
      </c>
      <c r="W1" s="3" t="s">
        <v>9533</v>
      </c>
      <c r="X1" s="3" t="s">
        <v>9534</v>
      </c>
      <c r="Y1" s="3" t="s">
        <v>9535</v>
      </c>
      <c r="Z1" s="3" t="s">
        <v>9536</v>
      </c>
      <c r="AA1" s="3" t="s">
        <v>9537</v>
      </c>
      <c r="AB1" s="3" t="s">
        <v>9538</v>
      </c>
      <c r="AC1" s="3" t="s">
        <v>9539</v>
      </c>
      <c r="AD1" s="3" t="s">
        <v>9540</v>
      </c>
      <c r="AE1" s="3" t="s">
        <v>9541</v>
      </c>
      <c r="AF1" s="3" t="s">
        <v>9542</v>
      </c>
      <c r="AG1" s="3" t="s">
        <v>9543</v>
      </c>
      <c r="AH1" s="3" t="s">
        <v>9544</v>
      </c>
      <c r="AI1" s="3" t="s">
        <v>9545</v>
      </c>
      <c r="AJ1" s="3" t="s">
        <v>9546</v>
      </c>
      <c r="AK1" s="3" t="s">
        <v>9547</v>
      </c>
      <c r="AL1" s="3" t="s">
        <v>9548</v>
      </c>
      <c r="AM1" s="3" t="s">
        <v>9549</v>
      </c>
      <c r="AN1" s="3" t="s">
        <v>9550</v>
      </c>
      <c r="AO1" s="3" t="s">
        <v>9551</v>
      </c>
      <c r="AP1" s="3" t="s">
        <v>9552</v>
      </c>
      <c r="AQ1" s="3" t="s">
        <v>9553</v>
      </c>
      <c r="AR1" s="3" t="s">
        <v>9554</v>
      </c>
      <c r="AS1" s="3" t="s">
        <v>9555</v>
      </c>
      <c r="AT1" s="3" t="s">
        <v>9556</v>
      </c>
      <c r="AU1" s="3" t="s">
        <v>9557</v>
      </c>
      <c r="AV1" s="3" t="s">
        <v>9558</v>
      </c>
      <c r="AW1" s="3" t="s">
        <v>9559</v>
      </c>
      <c r="AX1" s="3" t="s">
        <v>9560</v>
      </c>
      <c r="AY1" s="3" t="s">
        <v>9561</v>
      </c>
      <c r="AZ1" s="3" t="s">
        <v>9562</v>
      </c>
      <c r="BA1" s="3" t="s">
        <v>9563</v>
      </c>
      <c r="BB1" s="3" t="s">
        <v>9564</v>
      </c>
      <c r="BC1" s="3" t="s">
        <v>9565</v>
      </c>
      <c r="BD1" s="3" t="s">
        <v>9566</v>
      </c>
      <c r="BE1" s="3" t="s">
        <v>9567</v>
      </c>
      <c r="BF1" s="3" t="s">
        <v>9568</v>
      </c>
      <c r="BG1" s="3" t="s">
        <v>9569</v>
      </c>
      <c r="BH1" s="3" t="s">
        <v>9570</v>
      </c>
      <c r="BI1" s="3" t="s">
        <v>9571</v>
      </c>
      <c r="BJ1" s="3" t="s">
        <v>9572</v>
      </c>
      <c r="BK1" s="3" t="s">
        <v>9573</v>
      </c>
      <c r="BL1" s="3" t="s">
        <v>9574</v>
      </c>
      <c r="BM1" s="3" t="s">
        <v>9575</v>
      </c>
      <c r="BN1" s="3" t="s">
        <v>9576</v>
      </c>
      <c r="BO1" s="3" t="s">
        <v>9577</v>
      </c>
      <c r="BP1" s="3" t="s">
        <v>9578</v>
      </c>
      <c r="BQ1" s="3" t="s">
        <v>9579</v>
      </c>
      <c r="BR1" s="3" t="s">
        <v>9580</v>
      </c>
      <c r="BS1" s="3" t="s">
        <v>9581</v>
      </c>
      <c r="BT1" s="3" t="s">
        <v>9582</v>
      </c>
      <c r="BU1" s="3" t="s">
        <v>9583</v>
      </c>
      <c r="BV1" s="3" t="s">
        <v>9584</v>
      </c>
      <c r="BW1" s="3" t="s">
        <v>9585</v>
      </c>
      <c r="BX1" s="3" t="s">
        <v>9586</v>
      </c>
      <c r="BY1" s="3" t="s">
        <v>9587</v>
      </c>
      <c r="BZ1" s="3" t="s">
        <v>9588</v>
      </c>
      <c r="CA1" s="3" t="s">
        <v>9589</v>
      </c>
      <c r="CB1" s="3" t="s">
        <v>9590</v>
      </c>
      <c r="CC1" s="3" t="s">
        <v>9591</v>
      </c>
      <c r="CD1" s="3" t="s">
        <v>9592</v>
      </c>
      <c r="CE1" s="3" t="s">
        <v>9593</v>
      </c>
      <c r="CF1" s="3" t="s">
        <v>9594</v>
      </c>
      <c r="CG1" s="3" t="s">
        <v>9595</v>
      </c>
      <c r="CH1" s="3" t="s">
        <v>9596</v>
      </c>
      <c r="CI1" s="3" t="s">
        <v>9597</v>
      </c>
      <c r="CJ1" s="3" t="s">
        <v>9598</v>
      </c>
      <c r="CK1" s="3" t="s">
        <v>9599</v>
      </c>
      <c r="CL1" s="3" t="s">
        <v>9600</v>
      </c>
      <c r="CM1" s="3" t="s">
        <v>9601</v>
      </c>
      <c r="CN1" s="3" t="s">
        <v>9602</v>
      </c>
      <c r="CO1" s="3" t="s">
        <v>9603</v>
      </c>
      <c r="CP1" s="3" t="s">
        <v>9604</v>
      </c>
      <c r="CQ1" s="3" t="s">
        <v>9605</v>
      </c>
      <c r="CR1" s="3" t="s">
        <v>9606</v>
      </c>
      <c r="CS1" s="3" t="s">
        <v>9607</v>
      </c>
      <c r="CT1" s="3" t="s">
        <v>9608</v>
      </c>
      <c r="CU1" s="3" t="s">
        <v>9609</v>
      </c>
      <c r="CV1" s="3" t="s">
        <v>9610</v>
      </c>
      <c r="CW1" s="3" t="s">
        <v>9611</v>
      </c>
      <c r="CX1" s="3" t="s">
        <v>9612</v>
      </c>
      <c r="CY1" s="3" t="s">
        <v>9613</v>
      </c>
      <c r="CZ1" s="3" t="s">
        <v>9614</v>
      </c>
      <c r="DA1" s="3" t="s">
        <v>9615</v>
      </c>
      <c r="DB1" s="3" t="s">
        <v>9616</v>
      </c>
      <c r="DC1" s="3" t="s">
        <v>9617</v>
      </c>
      <c r="DD1" s="3" t="s">
        <v>9618</v>
      </c>
      <c r="DE1" s="3" t="s">
        <v>9619</v>
      </c>
      <c r="DF1" s="3" t="s">
        <v>9620</v>
      </c>
      <c r="DG1" s="3" t="s">
        <v>9621</v>
      </c>
      <c r="DH1" s="3" t="s">
        <v>9622</v>
      </c>
      <c r="DI1" s="3" t="s">
        <v>9623</v>
      </c>
      <c r="DJ1" s="3" t="s">
        <v>9624</v>
      </c>
      <c r="DK1" s="3" t="s">
        <v>9625</v>
      </c>
      <c r="DL1" s="3" t="s">
        <v>9626</v>
      </c>
      <c r="DM1" s="3" t="s">
        <v>9627</v>
      </c>
      <c r="DN1" s="3" t="s">
        <v>9628</v>
      </c>
      <c r="DO1" s="3" t="s">
        <v>9629</v>
      </c>
      <c r="DP1" s="3" t="s">
        <v>9630</v>
      </c>
      <c r="DQ1" s="3" t="s">
        <v>9631</v>
      </c>
      <c r="DR1" s="3" t="s">
        <v>9632</v>
      </c>
      <c r="DS1" s="3" t="s">
        <v>9633</v>
      </c>
      <c r="DT1" s="3" t="s">
        <v>9634</v>
      </c>
      <c r="DU1" s="3" t="s">
        <v>9635</v>
      </c>
      <c r="DV1" s="3" t="s">
        <v>9636</v>
      </c>
      <c r="DW1" s="3" t="s">
        <v>9637</v>
      </c>
      <c r="DX1" s="3" t="s">
        <v>9638</v>
      </c>
      <c r="DY1" s="3" t="s">
        <v>9639</v>
      </c>
      <c r="DZ1" s="3" t="s">
        <v>9640</v>
      </c>
      <c r="EA1" s="3" t="s">
        <v>9641</v>
      </c>
      <c r="EB1" s="3" t="s">
        <v>9642</v>
      </c>
      <c r="EC1" s="3" t="s">
        <v>9643</v>
      </c>
      <c r="ED1" s="3" t="s">
        <v>9644</v>
      </c>
      <c r="EE1" s="3" t="s">
        <v>9645</v>
      </c>
      <c r="EF1" s="3" t="s">
        <v>9646</v>
      </c>
      <c r="EG1" s="3" t="s">
        <v>9647</v>
      </c>
      <c r="EH1" s="3" t="s">
        <v>9648</v>
      </c>
      <c r="EI1" s="3" t="s">
        <v>9649</v>
      </c>
      <c r="EJ1" s="3" t="s">
        <v>9650</v>
      </c>
      <c r="EK1" s="3" t="s">
        <v>9651</v>
      </c>
      <c r="EL1" s="3" t="s">
        <v>9652</v>
      </c>
      <c r="EM1" s="3" t="s">
        <v>9653</v>
      </c>
      <c r="EN1" s="3" t="s">
        <v>9654</v>
      </c>
      <c r="EO1" s="3" t="s">
        <v>9655</v>
      </c>
      <c r="EP1" s="3" t="s">
        <v>9656</v>
      </c>
      <c r="EQ1" s="3" t="s">
        <v>9657</v>
      </c>
      <c r="ER1" s="3" t="s">
        <v>9658</v>
      </c>
      <c r="ES1" s="3" t="s">
        <v>9659</v>
      </c>
      <c r="ET1" s="3" t="s">
        <v>9660</v>
      </c>
      <c r="EU1" s="3" t="s">
        <v>9661</v>
      </c>
      <c r="EV1" s="3" t="s">
        <v>9662</v>
      </c>
      <c r="EW1" s="3" t="s">
        <v>9663</v>
      </c>
      <c r="EX1" s="3" t="s">
        <v>9664</v>
      </c>
      <c r="EY1" s="3" t="s">
        <v>9665</v>
      </c>
      <c r="EZ1" s="3" t="s">
        <v>9666</v>
      </c>
      <c r="FA1" s="3" t="s">
        <v>9667</v>
      </c>
      <c r="FB1" s="3" t="s">
        <v>9668</v>
      </c>
      <c r="FC1" s="3" t="s">
        <v>9669</v>
      </c>
      <c r="FD1" s="3" t="s">
        <v>9670</v>
      </c>
      <c r="FE1" s="3" t="s">
        <v>9671</v>
      </c>
      <c r="FF1" s="3" t="s">
        <v>9672</v>
      </c>
      <c r="FG1" s="3" t="s">
        <v>9673</v>
      </c>
      <c r="FH1" s="3" t="s">
        <v>9674</v>
      </c>
      <c r="FI1" s="3" t="s">
        <v>9675</v>
      </c>
      <c r="FJ1" s="3" t="s">
        <v>9676</v>
      </c>
      <c r="FK1" s="3" t="s">
        <v>9677</v>
      </c>
      <c r="FL1" s="3" t="s">
        <v>9678</v>
      </c>
      <c r="FM1" s="3" t="s">
        <v>9679</v>
      </c>
      <c r="FN1" s="3" t="s">
        <v>9680</v>
      </c>
      <c r="FO1" s="3" t="s">
        <v>9681</v>
      </c>
      <c r="FP1" s="3" t="s">
        <v>9682</v>
      </c>
      <c r="FQ1" s="3" t="s">
        <v>9683</v>
      </c>
      <c r="FR1" s="3" t="s">
        <v>9684</v>
      </c>
      <c r="FS1" s="3" t="s">
        <v>9685</v>
      </c>
      <c r="FT1" s="3" t="s">
        <v>9686</v>
      </c>
      <c r="FU1" s="3" t="s">
        <v>9687</v>
      </c>
      <c r="FV1" s="3" t="s">
        <v>9688</v>
      </c>
      <c r="FW1" s="3" t="s">
        <v>9689</v>
      </c>
      <c r="FX1" s="3" t="s">
        <v>9690</v>
      </c>
      <c r="FY1" s="3" t="s">
        <v>9691</v>
      </c>
      <c r="FZ1" s="3" t="s">
        <v>9692</v>
      </c>
      <c r="GA1" s="3" t="s">
        <v>9693</v>
      </c>
      <c r="GB1" s="3" t="s">
        <v>9694</v>
      </c>
      <c r="GC1" s="3" t="s">
        <v>9695</v>
      </c>
      <c r="GD1" s="3" t="s">
        <v>9696</v>
      </c>
      <c r="GE1" s="3" t="s">
        <v>9697</v>
      </c>
      <c r="GF1" s="3" t="s">
        <v>9698</v>
      </c>
      <c r="GG1" s="3" t="s">
        <v>9699</v>
      </c>
      <c r="GH1" s="3" t="s">
        <v>9700</v>
      </c>
      <c r="GI1" s="3" t="s">
        <v>9701</v>
      </c>
      <c r="GJ1" s="3" t="s">
        <v>9702</v>
      </c>
      <c r="GK1" s="3" t="s">
        <v>9703</v>
      </c>
      <c r="GL1" s="3" t="s">
        <v>9704</v>
      </c>
      <c r="GM1" s="3" t="s">
        <v>9705</v>
      </c>
      <c r="GN1" s="3" t="s">
        <v>9706</v>
      </c>
      <c r="GO1" s="3" t="s">
        <v>9707</v>
      </c>
      <c r="GP1" s="3" t="s">
        <v>9708</v>
      </c>
      <c r="GQ1" s="3" t="s">
        <v>9709</v>
      </c>
      <c r="GR1" s="3" t="s">
        <v>9710</v>
      </c>
      <c r="GS1" s="3" t="s">
        <v>9711</v>
      </c>
      <c r="GT1" s="3" t="s">
        <v>9712</v>
      </c>
      <c r="GU1" s="3" t="s">
        <v>9713</v>
      </c>
      <c r="GV1" s="3" t="s">
        <v>9714</v>
      </c>
      <c r="GW1" s="3" t="s">
        <v>9715</v>
      </c>
      <c r="GX1" s="3" t="s">
        <v>9716</v>
      </c>
      <c r="GY1" s="3" t="s">
        <v>9717</v>
      </c>
      <c r="GZ1" s="3" t="s">
        <v>9718</v>
      </c>
      <c r="HA1" s="3" t="s">
        <v>9719</v>
      </c>
      <c r="HB1" s="3" t="s">
        <v>9720</v>
      </c>
      <c r="HC1" s="3" t="s">
        <v>9721</v>
      </c>
      <c r="HD1" s="3" t="s">
        <v>9722</v>
      </c>
      <c r="HE1" s="3" t="s">
        <v>9723</v>
      </c>
      <c r="HF1" s="3" t="s">
        <v>9724</v>
      </c>
      <c r="HG1" s="3" t="s">
        <v>9725</v>
      </c>
      <c r="HH1" s="3" t="s">
        <v>9726</v>
      </c>
      <c r="HI1" s="3" t="s">
        <v>9727</v>
      </c>
      <c r="HJ1" s="3" t="s">
        <v>9728</v>
      </c>
      <c r="HK1" s="3" t="s">
        <v>9729</v>
      </c>
      <c r="HL1" s="3" t="s">
        <v>9730</v>
      </c>
      <c r="HM1" s="3" t="s">
        <v>9731</v>
      </c>
      <c r="HN1" s="3" t="s">
        <v>9732</v>
      </c>
      <c r="HO1" s="3" t="s">
        <v>9733</v>
      </c>
      <c r="HP1" s="3" t="s">
        <v>9734</v>
      </c>
      <c r="HQ1" s="3" t="s">
        <v>9735</v>
      </c>
      <c r="HR1" s="3" t="s">
        <v>9736</v>
      </c>
      <c r="HS1" s="3" t="s">
        <v>9737</v>
      </c>
      <c r="HT1" s="3" t="s">
        <v>9738</v>
      </c>
      <c r="HU1" s="3" t="s">
        <v>9739</v>
      </c>
      <c r="HV1" s="3" t="s">
        <v>9740</v>
      </c>
      <c r="HW1" s="3" t="s">
        <v>9741</v>
      </c>
      <c r="HX1" s="3" t="s">
        <v>9742</v>
      </c>
      <c r="HY1" s="3" t="s">
        <v>9743</v>
      </c>
      <c r="HZ1" s="3" t="s">
        <v>9744</v>
      </c>
      <c r="IA1" s="3" t="s">
        <v>9745</v>
      </c>
      <c r="IB1" s="3" t="s">
        <v>9746</v>
      </c>
      <c r="IC1" s="3" t="s">
        <v>9747</v>
      </c>
      <c r="ID1" s="3" t="s">
        <v>9748</v>
      </c>
      <c r="IE1" s="3" t="s">
        <v>9749</v>
      </c>
      <c r="IF1" s="3" t="s">
        <v>9750</v>
      </c>
      <c r="IG1" s="3" t="s">
        <v>9751</v>
      </c>
      <c r="IH1" s="3" t="s">
        <v>9752</v>
      </c>
      <c r="II1" s="3" t="s">
        <v>9753</v>
      </c>
      <c r="IJ1" s="3" t="s">
        <v>9754</v>
      </c>
      <c r="IK1" s="3" t="s">
        <v>9755</v>
      </c>
      <c r="IL1" s="3" t="s">
        <v>9756</v>
      </c>
      <c r="IM1" s="3" t="s">
        <v>9757</v>
      </c>
      <c r="IN1" s="3" t="s">
        <v>9758</v>
      </c>
      <c r="IO1" s="3" t="s">
        <v>9759</v>
      </c>
      <c r="IP1" s="3" t="s">
        <v>9760</v>
      </c>
      <c r="IQ1" s="3" t="s">
        <v>9761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9762</v>
      </c>
      <c r="C10" s="8" t="s">
        <v>9763</v>
      </c>
      <c r="D10" s="8" t="s">
        <v>9764</v>
      </c>
      <c r="E10" s="8" t="s">
        <v>9765</v>
      </c>
      <c r="F10" s="8" t="s">
        <v>9766</v>
      </c>
      <c r="G10" s="8" t="s">
        <v>9767</v>
      </c>
      <c r="H10" s="8" t="s">
        <v>9768</v>
      </c>
      <c r="I10" s="8" t="s">
        <v>9769</v>
      </c>
      <c r="J10" s="8" t="s">
        <v>9770</v>
      </c>
      <c r="K10" s="8" t="s">
        <v>9771</v>
      </c>
      <c r="L10" s="8" t="s">
        <v>9772</v>
      </c>
      <c r="M10" s="8" t="s">
        <v>9773</v>
      </c>
      <c r="N10" s="8" t="s">
        <v>9774</v>
      </c>
      <c r="O10" s="8" t="s">
        <v>9775</v>
      </c>
      <c r="P10" s="8" t="s">
        <v>9776</v>
      </c>
      <c r="Q10" s="8" t="s">
        <v>9777</v>
      </c>
      <c r="R10" s="8" t="s">
        <v>9778</v>
      </c>
      <c r="S10" s="8" t="s">
        <v>9779</v>
      </c>
      <c r="T10" s="8" t="s">
        <v>9780</v>
      </c>
      <c r="U10" s="8" t="s">
        <v>9781</v>
      </c>
      <c r="V10" s="8" t="s">
        <v>9782</v>
      </c>
      <c r="W10" s="8" t="s">
        <v>9783</v>
      </c>
      <c r="X10" s="8" t="s">
        <v>9784</v>
      </c>
      <c r="Y10" s="8" t="s">
        <v>9785</v>
      </c>
      <c r="Z10" s="8" t="s">
        <v>9786</v>
      </c>
      <c r="AA10" s="8" t="s">
        <v>9787</v>
      </c>
      <c r="AB10" s="8" t="s">
        <v>9788</v>
      </c>
      <c r="AC10" s="8" t="s">
        <v>9789</v>
      </c>
      <c r="AD10" s="8" t="s">
        <v>9790</v>
      </c>
      <c r="AE10" s="8" t="s">
        <v>9791</v>
      </c>
      <c r="AF10" s="8" t="s">
        <v>9792</v>
      </c>
      <c r="AG10" s="8" t="s">
        <v>9793</v>
      </c>
      <c r="AH10" s="8" t="s">
        <v>9794</v>
      </c>
      <c r="AI10" s="8" t="s">
        <v>9795</v>
      </c>
      <c r="AJ10" s="8" t="s">
        <v>9796</v>
      </c>
      <c r="AK10" s="8" t="s">
        <v>9797</v>
      </c>
      <c r="AL10" s="8" t="s">
        <v>9798</v>
      </c>
      <c r="AM10" s="8" t="s">
        <v>9799</v>
      </c>
      <c r="AN10" s="8" t="s">
        <v>9800</v>
      </c>
      <c r="AO10" s="8" t="s">
        <v>9801</v>
      </c>
      <c r="AP10" s="8" t="s">
        <v>9802</v>
      </c>
      <c r="AQ10" s="8" t="s">
        <v>9803</v>
      </c>
      <c r="AR10" s="8" t="s">
        <v>9804</v>
      </c>
      <c r="AS10" s="8" t="s">
        <v>9805</v>
      </c>
      <c r="AT10" s="8" t="s">
        <v>9806</v>
      </c>
      <c r="AU10" s="8" t="s">
        <v>9807</v>
      </c>
      <c r="AV10" s="8" t="s">
        <v>9808</v>
      </c>
      <c r="AW10" s="8" t="s">
        <v>9809</v>
      </c>
      <c r="AX10" s="8" t="s">
        <v>9810</v>
      </c>
      <c r="AY10" s="8" t="s">
        <v>9811</v>
      </c>
      <c r="AZ10" s="8" t="s">
        <v>9812</v>
      </c>
      <c r="BA10" s="8" t="s">
        <v>9813</v>
      </c>
      <c r="BB10" s="8" t="s">
        <v>9814</v>
      </c>
      <c r="BC10" s="8" t="s">
        <v>9815</v>
      </c>
      <c r="BD10" s="8" t="s">
        <v>9816</v>
      </c>
      <c r="BE10" s="8" t="s">
        <v>9817</v>
      </c>
      <c r="BF10" s="8" t="s">
        <v>9818</v>
      </c>
      <c r="BG10" s="8" t="s">
        <v>9819</v>
      </c>
      <c r="BH10" s="8" t="s">
        <v>9820</v>
      </c>
      <c r="BI10" s="8" t="s">
        <v>9821</v>
      </c>
      <c r="BJ10" s="8" t="s">
        <v>9822</v>
      </c>
      <c r="BK10" s="8" t="s">
        <v>9823</v>
      </c>
      <c r="BL10" s="8" t="s">
        <v>9824</v>
      </c>
      <c r="BM10" s="8" t="s">
        <v>9825</v>
      </c>
      <c r="BN10" s="8" t="s">
        <v>9826</v>
      </c>
      <c r="BO10" s="8" t="s">
        <v>9827</v>
      </c>
      <c r="BP10" s="8" t="s">
        <v>9828</v>
      </c>
      <c r="BQ10" s="8" t="s">
        <v>9829</v>
      </c>
      <c r="BR10" s="8" t="s">
        <v>9830</v>
      </c>
      <c r="BS10" s="8" t="s">
        <v>9831</v>
      </c>
      <c r="BT10" s="8" t="s">
        <v>9832</v>
      </c>
      <c r="BU10" s="8" t="s">
        <v>9833</v>
      </c>
      <c r="BV10" s="8" t="s">
        <v>9834</v>
      </c>
      <c r="BW10" s="8" t="s">
        <v>9835</v>
      </c>
      <c r="BX10" s="8" t="s">
        <v>9836</v>
      </c>
      <c r="BY10" s="8" t="s">
        <v>9837</v>
      </c>
      <c r="BZ10" s="8" t="s">
        <v>9838</v>
      </c>
      <c r="CA10" s="8" t="s">
        <v>9839</v>
      </c>
      <c r="CB10" s="8" t="s">
        <v>9840</v>
      </c>
      <c r="CC10" s="8" t="s">
        <v>9841</v>
      </c>
      <c r="CD10" s="8" t="s">
        <v>9842</v>
      </c>
      <c r="CE10" s="8" t="s">
        <v>9843</v>
      </c>
      <c r="CF10" s="8" t="s">
        <v>9844</v>
      </c>
      <c r="CG10" s="8" t="s">
        <v>9845</v>
      </c>
      <c r="CH10" s="8" t="s">
        <v>9846</v>
      </c>
      <c r="CI10" s="8" t="s">
        <v>9847</v>
      </c>
      <c r="CJ10" s="8" t="s">
        <v>9848</v>
      </c>
      <c r="CK10" s="8" t="s">
        <v>9849</v>
      </c>
      <c r="CL10" s="8" t="s">
        <v>9850</v>
      </c>
      <c r="CM10" s="8" t="s">
        <v>9851</v>
      </c>
      <c r="CN10" s="8" t="s">
        <v>9852</v>
      </c>
      <c r="CO10" s="8" t="s">
        <v>9853</v>
      </c>
      <c r="CP10" s="8" t="s">
        <v>9854</v>
      </c>
      <c r="CQ10" s="8" t="s">
        <v>9855</v>
      </c>
      <c r="CR10" s="8" t="s">
        <v>9856</v>
      </c>
      <c r="CS10" s="8" t="s">
        <v>9857</v>
      </c>
      <c r="CT10" s="8" t="s">
        <v>9858</v>
      </c>
      <c r="CU10" s="8" t="s">
        <v>9859</v>
      </c>
      <c r="CV10" s="8" t="s">
        <v>9860</v>
      </c>
      <c r="CW10" s="8" t="s">
        <v>9861</v>
      </c>
      <c r="CX10" s="8" t="s">
        <v>9862</v>
      </c>
      <c r="CY10" s="8" t="s">
        <v>9863</v>
      </c>
      <c r="CZ10" s="8" t="s">
        <v>9864</v>
      </c>
      <c r="DA10" s="8" t="s">
        <v>9865</v>
      </c>
      <c r="DB10" s="8" t="s">
        <v>9866</v>
      </c>
      <c r="DC10" s="8" t="s">
        <v>9867</v>
      </c>
      <c r="DD10" s="8" t="s">
        <v>9868</v>
      </c>
      <c r="DE10" s="8" t="s">
        <v>9869</v>
      </c>
      <c r="DF10" s="8" t="s">
        <v>9870</v>
      </c>
      <c r="DG10" s="8" t="s">
        <v>9871</v>
      </c>
      <c r="DH10" s="8" t="s">
        <v>9872</v>
      </c>
      <c r="DI10" s="8" t="s">
        <v>9873</v>
      </c>
      <c r="DJ10" s="8" t="s">
        <v>9874</v>
      </c>
      <c r="DK10" s="8" t="s">
        <v>9875</v>
      </c>
      <c r="DL10" s="8" t="s">
        <v>9876</v>
      </c>
      <c r="DM10" s="8" t="s">
        <v>9877</v>
      </c>
      <c r="DN10" s="8" t="s">
        <v>9878</v>
      </c>
      <c r="DO10" s="8" t="s">
        <v>9879</v>
      </c>
      <c r="DP10" s="8" t="s">
        <v>9880</v>
      </c>
      <c r="DQ10" s="8" t="s">
        <v>9881</v>
      </c>
      <c r="DR10" s="8" t="s">
        <v>9882</v>
      </c>
      <c r="DS10" s="8" t="s">
        <v>9883</v>
      </c>
      <c r="DT10" s="8" t="s">
        <v>9884</v>
      </c>
      <c r="DU10" s="8" t="s">
        <v>9885</v>
      </c>
      <c r="DV10" s="8" t="s">
        <v>9886</v>
      </c>
      <c r="DW10" s="8" t="s">
        <v>9887</v>
      </c>
      <c r="DX10" s="8" t="s">
        <v>9888</v>
      </c>
      <c r="DY10" s="8" t="s">
        <v>9889</v>
      </c>
      <c r="DZ10" s="8" t="s">
        <v>9890</v>
      </c>
      <c r="EA10" s="8" t="s">
        <v>9891</v>
      </c>
      <c r="EB10" s="8" t="s">
        <v>9892</v>
      </c>
      <c r="EC10" s="8" t="s">
        <v>9893</v>
      </c>
      <c r="ED10" s="8" t="s">
        <v>9894</v>
      </c>
      <c r="EE10" s="8" t="s">
        <v>9895</v>
      </c>
      <c r="EF10" s="8" t="s">
        <v>9896</v>
      </c>
      <c r="EG10" s="8" t="s">
        <v>9897</v>
      </c>
      <c r="EH10" s="8" t="s">
        <v>9898</v>
      </c>
      <c r="EI10" s="8" t="s">
        <v>9899</v>
      </c>
      <c r="EJ10" s="8" t="s">
        <v>9900</v>
      </c>
      <c r="EK10" s="8" t="s">
        <v>9901</v>
      </c>
      <c r="EL10" s="8" t="s">
        <v>9902</v>
      </c>
      <c r="EM10" s="8" t="s">
        <v>9903</v>
      </c>
      <c r="EN10" s="8" t="s">
        <v>9904</v>
      </c>
      <c r="EO10" s="8" t="s">
        <v>9905</v>
      </c>
      <c r="EP10" s="8" t="s">
        <v>9906</v>
      </c>
      <c r="EQ10" s="8" t="s">
        <v>9907</v>
      </c>
      <c r="ER10" s="8" t="s">
        <v>9908</v>
      </c>
      <c r="ES10" s="8" t="s">
        <v>9909</v>
      </c>
      <c r="ET10" s="8" t="s">
        <v>9910</v>
      </c>
      <c r="EU10" s="8" t="s">
        <v>9911</v>
      </c>
      <c r="EV10" s="8" t="s">
        <v>9912</v>
      </c>
      <c r="EW10" s="8" t="s">
        <v>9913</v>
      </c>
      <c r="EX10" s="8" t="s">
        <v>9914</v>
      </c>
      <c r="EY10" s="8" t="s">
        <v>9915</v>
      </c>
      <c r="EZ10" s="8" t="s">
        <v>9916</v>
      </c>
      <c r="FA10" s="8" t="s">
        <v>9917</v>
      </c>
      <c r="FB10" s="8" t="s">
        <v>9918</v>
      </c>
      <c r="FC10" s="8" t="s">
        <v>9919</v>
      </c>
      <c r="FD10" s="8" t="s">
        <v>9920</v>
      </c>
      <c r="FE10" s="8" t="s">
        <v>9921</v>
      </c>
      <c r="FF10" s="8" t="s">
        <v>9922</v>
      </c>
      <c r="FG10" s="8" t="s">
        <v>9923</v>
      </c>
      <c r="FH10" s="8" t="s">
        <v>9924</v>
      </c>
      <c r="FI10" s="8" t="s">
        <v>9925</v>
      </c>
      <c r="FJ10" s="8" t="s">
        <v>9926</v>
      </c>
      <c r="FK10" s="8" t="s">
        <v>9927</v>
      </c>
      <c r="FL10" s="8" t="s">
        <v>9928</v>
      </c>
      <c r="FM10" s="8" t="s">
        <v>9929</v>
      </c>
      <c r="FN10" s="8" t="s">
        <v>9930</v>
      </c>
      <c r="FO10" s="8" t="s">
        <v>9931</v>
      </c>
      <c r="FP10" s="8" t="s">
        <v>9932</v>
      </c>
      <c r="FQ10" s="8" t="s">
        <v>9933</v>
      </c>
      <c r="FR10" s="8" t="s">
        <v>9934</v>
      </c>
      <c r="FS10" s="8" t="s">
        <v>9935</v>
      </c>
      <c r="FT10" s="8" t="s">
        <v>9936</v>
      </c>
      <c r="FU10" s="8" t="s">
        <v>9937</v>
      </c>
      <c r="FV10" s="8" t="s">
        <v>9938</v>
      </c>
      <c r="FW10" s="8" t="s">
        <v>9939</v>
      </c>
      <c r="FX10" s="8" t="s">
        <v>9940</v>
      </c>
      <c r="FY10" s="8" t="s">
        <v>9941</v>
      </c>
      <c r="FZ10" s="8" t="s">
        <v>9942</v>
      </c>
      <c r="GA10" s="8" t="s">
        <v>9943</v>
      </c>
      <c r="GB10" s="8" t="s">
        <v>9944</v>
      </c>
      <c r="GC10" s="8" t="s">
        <v>9945</v>
      </c>
      <c r="GD10" s="8" t="s">
        <v>9946</v>
      </c>
      <c r="GE10" s="8" t="s">
        <v>9947</v>
      </c>
      <c r="GF10" s="8" t="s">
        <v>9948</v>
      </c>
      <c r="GG10" s="8" t="s">
        <v>9949</v>
      </c>
      <c r="GH10" s="8" t="s">
        <v>9950</v>
      </c>
      <c r="GI10" s="8" t="s">
        <v>9951</v>
      </c>
      <c r="GJ10" s="8" t="s">
        <v>9952</v>
      </c>
      <c r="GK10" s="8" t="s">
        <v>9953</v>
      </c>
      <c r="GL10" s="8" t="s">
        <v>9954</v>
      </c>
      <c r="GM10" s="8" t="s">
        <v>9955</v>
      </c>
      <c r="GN10" s="8" t="s">
        <v>9956</v>
      </c>
      <c r="GO10" s="8" t="s">
        <v>9957</v>
      </c>
      <c r="GP10" s="8" t="s">
        <v>9958</v>
      </c>
      <c r="GQ10" s="8" t="s">
        <v>9959</v>
      </c>
      <c r="GR10" s="8" t="s">
        <v>9960</v>
      </c>
      <c r="GS10" s="8" t="s">
        <v>9961</v>
      </c>
      <c r="GT10" s="8" t="s">
        <v>9962</v>
      </c>
      <c r="GU10" s="8" t="s">
        <v>9963</v>
      </c>
      <c r="GV10" s="8" t="s">
        <v>9964</v>
      </c>
      <c r="GW10" s="8" t="s">
        <v>9965</v>
      </c>
      <c r="GX10" s="8" t="s">
        <v>9966</v>
      </c>
      <c r="GY10" s="8" t="s">
        <v>9967</v>
      </c>
      <c r="GZ10" s="8" t="s">
        <v>9968</v>
      </c>
      <c r="HA10" s="8" t="s">
        <v>9969</v>
      </c>
      <c r="HB10" s="8" t="s">
        <v>9970</v>
      </c>
      <c r="HC10" s="8" t="s">
        <v>9971</v>
      </c>
      <c r="HD10" s="8" t="s">
        <v>9972</v>
      </c>
      <c r="HE10" s="8" t="s">
        <v>9973</v>
      </c>
      <c r="HF10" s="8" t="s">
        <v>9974</v>
      </c>
      <c r="HG10" s="8" t="s">
        <v>9975</v>
      </c>
      <c r="HH10" s="8" t="s">
        <v>9976</v>
      </c>
      <c r="HI10" s="8" t="s">
        <v>9977</v>
      </c>
      <c r="HJ10" s="8" t="s">
        <v>9978</v>
      </c>
      <c r="HK10" s="8" t="s">
        <v>9979</v>
      </c>
      <c r="HL10" s="8" t="s">
        <v>9980</v>
      </c>
      <c r="HM10" s="8" t="s">
        <v>9981</v>
      </c>
      <c r="HN10" s="8" t="s">
        <v>9982</v>
      </c>
      <c r="HO10" s="8" t="s">
        <v>9983</v>
      </c>
      <c r="HP10" s="8" t="s">
        <v>9984</v>
      </c>
      <c r="HQ10" s="8" t="s">
        <v>9985</v>
      </c>
      <c r="HR10" s="8" t="s">
        <v>9986</v>
      </c>
      <c r="HS10" s="8" t="s">
        <v>9987</v>
      </c>
      <c r="HT10" s="8" t="s">
        <v>9988</v>
      </c>
      <c r="HU10" s="8" t="s">
        <v>9989</v>
      </c>
      <c r="HV10" s="8" t="s">
        <v>9990</v>
      </c>
      <c r="HW10" s="8" t="s">
        <v>9991</v>
      </c>
      <c r="HX10" s="8" t="s">
        <v>9992</v>
      </c>
      <c r="HY10" s="8" t="s">
        <v>9993</v>
      </c>
      <c r="HZ10" s="8" t="s">
        <v>9994</v>
      </c>
      <c r="IA10" s="8" t="s">
        <v>9995</v>
      </c>
      <c r="IB10" s="8" t="s">
        <v>9996</v>
      </c>
      <c r="IC10" s="8" t="s">
        <v>9997</v>
      </c>
      <c r="ID10" s="8" t="s">
        <v>9998</v>
      </c>
      <c r="IE10" s="8" t="s">
        <v>9999</v>
      </c>
      <c r="IF10" s="8" t="s">
        <v>10000</v>
      </c>
      <c r="IG10" s="8" t="s">
        <v>10001</v>
      </c>
      <c r="IH10" s="8" t="s">
        <v>10002</v>
      </c>
      <c r="II10" s="8" t="s">
        <v>10003</v>
      </c>
      <c r="IJ10" s="8" t="s">
        <v>10004</v>
      </c>
      <c r="IK10" s="8" t="s">
        <v>10005</v>
      </c>
      <c r="IL10" s="8" t="s">
        <v>10006</v>
      </c>
      <c r="IM10" s="8" t="s">
        <v>10007</v>
      </c>
      <c r="IN10" s="8" t="s">
        <v>10008</v>
      </c>
      <c r="IO10" s="8" t="s">
        <v>10009</v>
      </c>
      <c r="IP10" s="8" t="s">
        <v>10010</v>
      </c>
      <c r="IQ10" s="8" t="s">
        <v>10011</v>
      </c>
    </row>
    <row r="11" spans="1:251">
      <c r="A11" s="10">
        <v>42036</v>
      </c>
      <c r="B11" s="9">
        <v>1.6419999999999999</v>
      </c>
      <c r="C11" s="9">
        <v>0.38800000000000001</v>
      </c>
      <c r="D11" s="9">
        <v>2.0299999999999998</v>
      </c>
      <c r="E11" s="9">
        <v>1.6419999999999999</v>
      </c>
      <c r="F11" s="9">
        <v>0.38800000000000001</v>
      </c>
      <c r="G11" s="9">
        <v>0</v>
      </c>
      <c r="H11" s="9">
        <v>0</v>
      </c>
      <c r="I11" s="9">
        <v>0</v>
      </c>
      <c r="J11" s="9">
        <v>0.373</v>
      </c>
      <c r="K11" s="9">
        <v>0.251</v>
      </c>
      <c r="L11" s="9">
        <v>0.121</v>
      </c>
      <c r="M11" s="9">
        <v>0.14899999999999999</v>
      </c>
      <c r="N11" s="9">
        <v>0.14899999999999999</v>
      </c>
      <c r="O11" s="9">
        <v>0</v>
      </c>
      <c r="P11" s="9">
        <v>0.14899999999999999</v>
      </c>
      <c r="Q11" s="9">
        <v>0.14899999999999999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0.224</v>
      </c>
      <c r="Z11" s="9">
        <v>0.10199999999999999</v>
      </c>
      <c r="AA11" s="9">
        <v>0.121</v>
      </c>
      <c r="AB11" s="9">
        <v>0.224</v>
      </c>
      <c r="AC11" s="9">
        <v>0.10199999999999999</v>
      </c>
      <c r="AD11" s="9">
        <v>0.121</v>
      </c>
      <c r="AE11" s="9">
        <v>0</v>
      </c>
      <c r="AF11" s="9">
        <v>0</v>
      </c>
      <c r="AG11" s="9">
        <v>0</v>
      </c>
      <c r="AH11" s="9">
        <v>3.7970000000000002</v>
      </c>
      <c r="AI11" s="9">
        <v>2.7370000000000001</v>
      </c>
      <c r="AJ11" s="9">
        <v>1.0609999999999999</v>
      </c>
      <c r="AK11" s="9">
        <v>1.99</v>
      </c>
      <c r="AL11" s="9">
        <v>1.1970000000000001</v>
      </c>
      <c r="AM11" s="9">
        <v>0.79400000000000004</v>
      </c>
      <c r="AN11" s="9">
        <v>1.99</v>
      </c>
      <c r="AO11" s="9">
        <v>1.1970000000000001</v>
      </c>
      <c r="AP11" s="9">
        <v>0.79400000000000004</v>
      </c>
      <c r="AQ11" s="9">
        <v>0</v>
      </c>
      <c r="AR11" s="9">
        <v>0</v>
      </c>
      <c r="AS11" s="9">
        <v>0</v>
      </c>
      <c r="AT11" s="9">
        <v>1.8069999999999999</v>
      </c>
      <c r="AU11" s="9">
        <v>1.54</v>
      </c>
      <c r="AV11" s="9">
        <v>0.26700000000000002</v>
      </c>
      <c r="AW11" s="9">
        <v>1.8069999999999999</v>
      </c>
      <c r="AX11" s="9">
        <v>1.54</v>
      </c>
      <c r="AY11" s="9">
        <v>0.26700000000000002</v>
      </c>
      <c r="AZ11" s="9">
        <v>10.759</v>
      </c>
      <c r="BA11" s="9">
        <v>5.532</v>
      </c>
      <c r="BB11" s="9">
        <v>5.2279999999999998</v>
      </c>
      <c r="BC11" s="9">
        <v>6.5949999999999998</v>
      </c>
      <c r="BD11" s="9">
        <v>3.6480000000000001</v>
      </c>
      <c r="BE11" s="9">
        <v>2.9470000000000001</v>
      </c>
      <c r="BF11" s="9">
        <v>6.0220000000000002</v>
      </c>
      <c r="BG11" s="9">
        <v>3.194</v>
      </c>
      <c r="BH11" s="9">
        <v>2.8279999999999998</v>
      </c>
      <c r="BI11" s="9">
        <v>0.36799999999999999</v>
      </c>
      <c r="BJ11" s="9">
        <v>0.25</v>
      </c>
      <c r="BK11" s="9">
        <v>0.11799999999999999</v>
      </c>
      <c r="BL11" s="9">
        <v>0.20399999999999999</v>
      </c>
      <c r="BM11" s="9">
        <v>0.20399999999999999</v>
      </c>
      <c r="BN11" s="9">
        <v>0</v>
      </c>
      <c r="BO11" s="9">
        <v>4.165</v>
      </c>
      <c r="BP11" s="9">
        <v>1.8839999999999999</v>
      </c>
      <c r="BQ11" s="9">
        <v>2.2810000000000001</v>
      </c>
      <c r="BR11" s="9">
        <v>3.72</v>
      </c>
      <c r="BS11" s="9">
        <v>1.6379999999999999</v>
      </c>
      <c r="BT11" s="9">
        <v>2.0819999999999999</v>
      </c>
      <c r="BU11" s="9">
        <v>0.44500000000000001</v>
      </c>
      <c r="BV11" s="9">
        <v>0.246</v>
      </c>
      <c r="BW11" s="9">
        <v>0.19900000000000001</v>
      </c>
      <c r="BX11" s="9">
        <v>2.786</v>
      </c>
      <c r="BY11" s="9">
        <v>1.242</v>
      </c>
      <c r="BZ11" s="9">
        <v>1.544</v>
      </c>
      <c r="CA11" s="9">
        <v>1.6559999999999999</v>
      </c>
      <c r="CB11" s="9">
        <v>0.755</v>
      </c>
      <c r="CC11" s="9">
        <v>0.90100000000000002</v>
      </c>
      <c r="CD11" s="9">
        <v>1.431</v>
      </c>
      <c r="CE11" s="9">
        <v>0.53</v>
      </c>
      <c r="CF11" s="9">
        <v>0.90100000000000002</v>
      </c>
      <c r="CG11" s="9">
        <v>0.11</v>
      </c>
      <c r="CH11" s="9">
        <v>0.11</v>
      </c>
      <c r="CI11" s="9">
        <v>0</v>
      </c>
      <c r="CJ11" s="9">
        <v>0.115</v>
      </c>
      <c r="CK11" s="9">
        <v>0.115</v>
      </c>
      <c r="CL11" s="9">
        <v>0</v>
      </c>
      <c r="CM11" s="9">
        <v>1.1299999999999999</v>
      </c>
      <c r="CN11" s="9">
        <v>0.48699999999999999</v>
      </c>
      <c r="CO11" s="9">
        <v>0.64300000000000002</v>
      </c>
      <c r="CP11" s="9">
        <v>0.79700000000000004</v>
      </c>
      <c r="CQ11" s="9">
        <v>0.24099999999999999</v>
      </c>
      <c r="CR11" s="9">
        <v>0.55500000000000005</v>
      </c>
      <c r="CS11" s="9">
        <v>0.33400000000000002</v>
      </c>
      <c r="CT11" s="9">
        <v>0.246</v>
      </c>
      <c r="CU11" s="9">
        <v>8.7999999999999995E-2</v>
      </c>
      <c r="CV11" s="9">
        <v>3.4710000000000001</v>
      </c>
      <c r="CW11" s="9">
        <v>2.069</v>
      </c>
      <c r="CX11" s="9">
        <v>1.4019999999999999</v>
      </c>
      <c r="CY11" s="9">
        <v>2.17</v>
      </c>
      <c r="CZ11" s="9">
        <v>1.506</v>
      </c>
      <c r="DA11" s="9">
        <v>0.66500000000000004</v>
      </c>
      <c r="DB11" s="9">
        <v>1.9119999999999999</v>
      </c>
      <c r="DC11" s="9">
        <v>1.3660000000000001</v>
      </c>
      <c r="DD11" s="9">
        <v>0.54600000000000004</v>
      </c>
      <c r="DE11" s="9">
        <v>0.25800000000000001</v>
      </c>
      <c r="DF11" s="9">
        <v>0.13900000000000001</v>
      </c>
      <c r="DG11" s="9">
        <v>0.11799999999999999</v>
      </c>
      <c r="DH11" s="9">
        <v>0</v>
      </c>
      <c r="DI11" s="9">
        <v>0</v>
      </c>
      <c r="DJ11" s="9">
        <v>0</v>
      </c>
      <c r="DK11" s="9">
        <v>1.3</v>
      </c>
      <c r="DL11" s="9">
        <v>0.56299999999999994</v>
      </c>
      <c r="DM11" s="9">
        <v>0.73699999999999999</v>
      </c>
      <c r="DN11" s="9">
        <v>1.19</v>
      </c>
      <c r="DO11" s="9">
        <v>0.56299999999999994</v>
      </c>
      <c r="DP11" s="9">
        <v>0.627</v>
      </c>
      <c r="DQ11" s="9">
        <v>0.111</v>
      </c>
      <c r="DR11" s="9">
        <v>0</v>
      </c>
      <c r="DS11" s="9">
        <v>0.111</v>
      </c>
      <c r="DT11" s="9">
        <v>2.444</v>
      </c>
      <c r="DU11" s="9">
        <v>1.3069999999999999</v>
      </c>
      <c r="DV11" s="9">
        <v>1.137</v>
      </c>
      <c r="DW11" s="9">
        <v>1.488</v>
      </c>
      <c r="DX11" s="9">
        <v>0.81200000000000006</v>
      </c>
      <c r="DY11" s="9">
        <v>0.67600000000000005</v>
      </c>
      <c r="DZ11" s="9">
        <v>1.488</v>
      </c>
      <c r="EA11" s="9">
        <v>0.81200000000000006</v>
      </c>
      <c r="EB11" s="9">
        <v>0.67600000000000005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0.95599999999999996</v>
      </c>
      <c r="EJ11" s="9">
        <v>0.495</v>
      </c>
      <c r="EK11" s="9">
        <v>0.46100000000000002</v>
      </c>
      <c r="EL11" s="9">
        <v>0.95599999999999996</v>
      </c>
      <c r="EM11" s="9">
        <v>0.495</v>
      </c>
      <c r="EN11" s="9">
        <v>0.46100000000000002</v>
      </c>
      <c r="EO11" s="9">
        <v>0</v>
      </c>
      <c r="EP11" s="9">
        <v>0</v>
      </c>
      <c r="EQ11" s="9">
        <v>0</v>
      </c>
      <c r="ER11" s="9">
        <v>2.0579999999999998</v>
      </c>
      <c r="ES11" s="9">
        <v>0.91500000000000004</v>
      </c>
      <c r="ET11" s="9">
        <v>1.1439999999999999</v>
      </c>
      <c r="EU11" s="9">
        <v>1.2809999999999999</v>
      </c>
      <c r="EV11" s="9">
        <v>0.57499999999999996</v>
      </c>
      <c r="EW11" s="9">
        <v>0.70499999999999996</v>
      </c>
      <c r="EX11" s="9">
        <v>1.1910000000000001</v>
      </c>
      <c r="EY11" s="9">
        <v>0.48599999999999999</v>
      </c>
      <c r="EZ11" s="9">
        <v>0.70499999999999996</v>
      </c>
      <c r="FA11" s="9">
        <v>0</v>
      </c>
      <c r="FB11" s="9">
        <v>0</v>
      </c>
      <c r="FC11" s="9">
        <v>0</v>
      </c>
      <c r="FD11" s="9">
        <v>0.09</v>
      </c>
      <c r="FE11" s="9">
        <v>0.09</v>
      </c>
      <c r="FF11" s="9">
        <v>0</v>
      </c>
      <c r="FG11" s="9">
        <v>0.77800000000000002</v>
      </c>
      <c r="FH11" s="9">
        <v>0.33900000000000002</v>
      </c>
      <c r="FI11" s="9">
        <v>0.439</v>
      </c>
      <c r="FJ11" s="9">
        <v>0.77800000000000002</v>
      </c>
      <c r="FK11" s="9">
        <v>0.33900000000000002</v>
      </c>
      <c r="FL11" s="9">
        <v>0.439</v>
      </c>
      <c r="FM11" s="9">
        <v>0</v>
      </c>
      <c r="FN11" s="9">
        <v>0</v>
      </c>
      <c r="FO11" s="9">
        <v>0</v>
      </c>
      <c r="FP11" s="9">
        <v>3.456</v>
      </c>
      <c r="FQ11" s="9">
        <v>2.3610000000000002</v>
      </c>
      <c r="FR11" s="9">
        <v>1.095</v>
      </c>
      <c r="FS11" s="9">
        <v>2.823</v>
      </c>
      <c r="FT11" s="9">
        <v>1.9419999999999999</v>
      </c>
      <c r="FU11" s="9">
        <v>0.88100000000000001</v>
      </c>
      <c r="FV11" s="9">
        <v>2.823</v>
      </c>
      <c r="FW11" s="9">
        <v>1.9419999999999999</v>
      </c>
      <c r="FX11" s="9">
        <v>0.88100000000000001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0.63300000000000001</v>
      </c>
      <c r="GF11" s="9">
        <v>0.41899999999999998</v>
      </c>
      <c r="GG11" s="9">
        <v>0.214</v>
      </c>
      <c r="GH11" s="9">
        <v>0.56499999999999995</v>
      </c>
      <c r="GI11" s="9">
        <v>0.35199999999999998</v>
      </c>
      <c r="GJ11" s="9">
        <v>0.214</v>
      </c>
      <c r="GK11" s="9">
        <v>6.8000000000000005E-2</v>
      </c>
      <c r="GL11" s="9">
        <v>6.8000000000000005E-2</v>
      </c>
      <c r="GM11" s="9">
        <v>0</v>
      </c>
      <c r="GN11" s="9">
        <v>2.5710000000000002</v>
      </c>
      <c r="GO11" s="9">
        <v>2.0329999999999999</v>
      </c>
      <c r="GP11" s="9">
        <v>0.53800000000000003</v>
      </c>
      <c r="GQ11" s="9">
        <v>2.214</v>
      </c>
      <c r="GR11" s="9">
        <v>1.7789999999999999</v>
      </c>
      <c r="GS11" s="9">
        <v>0.435</v>
      </c>
      <c r="GT11" s="9">
        <v>2.0779999999999998</v>
      </c>
      <c r="GU11" s="9">
        <v>1.643</v>
      </c>
      <c r="GV11" s="9">
        <v>0.435</v>
      </c>
      <c r="GW11" s="9">
        <v>0.13600000000000001</v>
      </c>
      <c r="GX11" s="9">
        <v>0.13600000000000001</v>
      </c>
      <c r="GY11" s="9">
        <v>0</v>
      </c>
      <c r="GZ11" s="9">
        <v>0</v>
      </c>
      <c r="HA11" s="9">
        <v>0</v>
      </c>
      <c r="HB11" s="9">
        <v>0</v>
      </c>
      <c r="HC11" s="9">
        <v>0.35699999999999998</v>
      </c>
      <c r="HD11" s="9">
        <v>0.253</v>
      </c>
      <c r="HE11" s="9">
        <v>0.10299999999999999</v>
      </c>
      <c r="HF11" s="9">
        <v>0.35699999999999998</v>
      </c>
      <c r="HG11" s="9">
        <v>0.253</v>
      </c>
      <c r="HH11" s="9">
        <v>0.10299999999999999</v>
      </c>
      <c r="HI11" s="9">
        <v>0</v>
      </c>
      <c r="HJ11" s="9">
        <v>0</v>
      </c>
      <c r="HK11" s="9">
        <v>0</v>
      </c>
      <c r="HL11" s="9">
        <v>4.7279999999999998</v>
      </c>
      <c r="HM11" s="9">
        <v>2.6379999999999999</v>
      </c>
      <c r="HN11" s="9">
        <v>2.09</v>
      </c>
      <c r="HO11" s="9">
        <v>3.718</v>
      </c>
      <c r="HP11" s="9">
        <v>2.0510000000000002</v>
      </c>
      <c r="HQ11" s="9">
        <v>1.667</v>
      </c>
      <c r="HR11" s="9">
        <v>2.78</v>
      </c>
      <c r="HS11" s="9">
        <v>1.552</v>
      </c>
      <c r="HT11" s="9">
        <v>1.228</v>
      </c>
      <c r="HU11" s="9">
        <v>0.93799999999999994</v>
      </c>
      <c r="HV11" s="9">
        <v>0.5</v>
      </c>
      <c r="HW11" s="9">
        <v>0.439</v>
      </c>
      <c r="HX11" s="9">
        <v>0</v>
      </c>
      <c r="HY11" s="9">
        <v>0</v>
      </c>
      <c r="HZ11" s="9">
        <v>0</v>
      </c>
      <c r="IA11" s="9">
        <v>1.01</v>
      </c>
      <c r="IB11" s="9">
        <v>0.58699999999999997</v>
      </c>
      <c r="IC11" s="9">
        <v>0.42299999999999999</v>
      </c>
      <c r="ID11" s="9">
        <v>0.83499999999999996</v>
      </c>
      <c r="IE11" s="9">
        <v>0.47799999999999998</v>
      </c>
      <c r="IF11" s="9">
        <v>0.35799999999999998</v>
      </c>
      <c r="IG11" s="9">
        <v>0.17499999999999999</v>
      </c>
      <c r="IH11" s="9">
        <v>0.109</v>
      </c>
      <c r="II11" s="9">
        <v>6.6000000000000003E-2</v>
      </c>
      <c r="IJ11" s="9">
        <v>3.7010000000000001</v>
      </c>
      <c r="IK11" s="9">
        <v>1.9159999999999999</v>
      </c>
      <c r="IL11" s="9">
        <v>1.7849999999999999</v>
      </c>
      <c r="IM11" s="9">
        <v>3.161</v>
      </c>
      <c r="IN11" s="9">
        <v>1.5720000000000001</v>
      </c>
      <c r="IO11" s="9">
        <v>1.59</v>
      </c>
      <c r="IP11" s="9">
        <v>2.3889999999999998</v>
      </c>
      <c r="IQ11" s="9">
        <v>1.238</v>
      </c>
    </row>
    <row r="12" spans="1:251">
      <c r="A12" s="10">
        <v>42401</v>
      </c>
      <c r="B12" s="9">
        <v>0.65</v>
      </c>
      <c r="C12" s="9">
        <v>0.98399999999999999</v>
      </c>
      <c r="D12" s="9">
        <v>1.6339999999999999</v>
      </c>
      <c r="E12" s="9">
        <v>0.65</v>
      </c>
      <c r="F12" s="9">
        <v>0.98399999999999999</v>
      </c>
      <c r="G12" s="9">
        <v>0</v>
      </c>
      <c r="H12" s="9">
        <v>0</v>
      </c>
      <c r="I12" s="9">
        <v>0</v>
      </c>
      <c r="J12" s="9">
        <v>0.125</v>
      </c>
      <c r="K12" s="9">
        <v>0.125</v>
      </c>
      <c r="L12" s="9">
        <v>0</v>
      </c>
      <c r="M12" s="9">
        <v>0.125</v>
      </c>
      <c r="N12" s="9">
        <v>0.125</v>
      </c>
      <c r="O12" s="9">
        <v>0</v>
      </c>
      <c r="P12" s="9">
        <v>0.125</v>
      </c>
      <c r="Q12" s="9">
        <v>0.125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3.8359999999999999</v>
      </c>
      <c r="AI12" s="9">
        <v>2.194</v>
      </c>
      <c r="AJ12" s="9">
        <v>1.6419999999999999</v>
      </c>
      <c r="AK12" s="9">
        <v>2.202</v>
      </c>
      <c r="AL12" s="9">
        <v>1.544</v>
      </c>
      <c r="AM12" s="9">
        <v>0.65800000000000003</v>
      </c>
      <c r="AN12" s="9">
        <v>1.968</v>
      </c>
      <c r="AO12" s="9">
        <v>1.31</v>
      </c>
      <c r="AP12" s="9">
        <v>0.65800000000000003</v>
      </c>
      <c r="AQ12" s="9">
        <v>0.23400000000000001</v>
      </c>
      <c r="AR12" s="9">
        <v>0.23400000000000001</v>
      </c>
      <c r="AS12" s="9">
        <v>0</v>
      </c>
      <c r="AT12" s="9">
        <v>1.6339999999999999</v>
      </c>
      <c r="AU12" s="9">
        <v>0.65</v>
      </c>
      <c r="AV12" s="9">
        <v>0.98399999999999999</v>
      </c>
      <c r="AW12" s="9">
        <v>1.6339999999999999</v>
      </c>
      <c r="AX12" s="9">
        <v>0.65</v>
      </c>
      <c r="AY12" s="9">
        <v>0.98399999999999999</v>
      </c>
      <c r="AZ12" s="9">
        <v>12.759</v>
      </c>
      <c r="BA12" s="9">
        <v>6.6740000000000004</v>
      </c>
      <c r="BB12" s="9">
        <v>6.085</v>
      </c>
      <c r="BC12" s="9">
        <v>7.3869999999999996</v>
      </c>
      <c r="BD12" s="9">
        <v>4.2750000000000004</v>
      </c>
      <c r="BE12" s="9">
        <v>3.1120000000000001</v>
      </c>
      <c r="BF12" s="9">
        <v>7.2889999999999997</v>
      </c>
      <c r="BG12" s="9">
        <v>4.1769999999999996</v>
      </c>
      <c r="BH12" s="9">
        <v>3.1120000000000001</v>
      </c>
      <c r="BI12" s="9">
        <v>9.8000000000000004E-2</v>
      </c>
      <c r="BJ12" s="9">
        <v>9.8000000000000004E-2</v>
      </c>
      <c r="BK12" s="9">
        <v>0</v>
      </c>
      <c r="BL12" s="9">
        <v>0</v>
      </c>
      <c r="BM12" s="9">
        <v>0</v>
      </c>
      <c r="BN12" s="9">
        <v>0</v>
      </c>
      <c r="BO12" s="9">
        <v>5.3719999999999999</v>
      </c>
      <c r="BP12" s="9">
        <v>2.399</v>
      </c>
      <c r="BQ12" s="9">
        <v>2.9729999999999999</v>
      </c>
      <c r="BR12" s="9">
        <v>4.9809999999999999</v>
      </c>
      <c r="BS12" s="9">
        <v>2.1509999999999998</v>
      </c>
      <c r="BT12" s="9">
        <v>2.83</v>
      </c>
      <c r="BU12" s="9">
        <v>0.39100000000000001</v>
      </c>
      <c r="BV12" s="9">
        <v>0.248</v>
      </c>
      <c r="BW12" s="9">
        <v>0.14399999999999999</v>
      </c>
      <c r="BX12" s="9">
        <v>3.907</v>
      </c>
      <c r="BY12" s="9">
        <v>2.125</v>
      </c>
      <c r="BZ12" s="9">
        <v>1.782</v>
      </c>
      <c r="CA12" s="9">
        <v>1.627</v>
      </c>
      <c r="CB12" s="9">
        <v>0.61799999999999999</v>
      </c>
      <c r="CC12" s="9">
        <v>1.0089999999999999</v>
      </c>
      <c r="CD12" s="9">
        <v>1.627</v>
      </c>
      <c r="CE12" s="9">
        <v>0.61799999999999999</v>
      </c>
      <c r="CF12" s="9">
        <v>1.0089999999999999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2.2799999999999998</v>
      </c>
      <c r="CN12" s="9">
        <v>1.5069999999999999</v>
      </c>
      <c r="CO12" s="9">
        <v>0.77300000000000002</v>
      </c>
      <c r="CP12" s="9">
        <v>2.032</v>
      </c>
      <c r="CQ12" s="9">
        <v>1.2589999999999999</v>
      </c>
      <c r="CR12" s="9">
        <v>0.77300000000000002</v>
      </c>
      <c r="CS12" s="9">
        <v>0.248</v>
      </c>
      <c r="CT12" s="9">
        <v>0.248</v>
      </c>
      <c r="CU12" s="9">
        <v>0</v>
      </c>
      <c r="CV12" s="9">
        <v>5.444</v>
      </c>
      <c r="CW12" s="9">
        <v>3.0649999999999999</v>
      </c>
      <c r="CX12" s="9">
        <v>2.379</v>
      </c>
      <c r="CY12" s="9">
        <v>2.9830000000000001</v>
      </c>
      <c r="CZ12" s="9">
        <v>2.234</v>
      </c>
      <c r="DA12" s="9">
        <v>0.749</v>
      </c>
      <c r="DB12" s="9">
        <v>2.9830000000000001</v>
      </c>
      <c r="DC12" s="9">
        <v>2.234</v>
      </c>
      <c r="DD12" s="9">
        <v>0.749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2.4609999999999999</v>
      </c>
      <c r="DL12" s="9">
        <v>0.83</v>
      </c>
      <c r="DM12" s="9">
        <v>1.63</v>
      </c>
      <c r="DN12" s="9">
        <v>2.3170000000000002</v>
      </c>
      <c r="DO12" s="9">
        <v>0.83</v>
      </c>
      <c r="DP12" s="9">
        <v>1.4870000000000001</v>
      </c>
      <c r="DQ12" s="9">
        <v>0.14399999999999999</v>
      </c>
      <c r="DR12" s="9">
        <v>0</v>
      </c>
      <c r="DS12" s="9">
        <v>0.14399999999999999</v>
      </c>
      <c r="DT12" s="9">
        <v>1.905</v>
      </c>
      <c r="DU12" s="9">
        <v>0.60599999999999998</v>
      </c>
      <c r="DV12" s="9">
        <v>1.2989999999999999</v>
      </c>
      <c r="DW12" s="9">
        <v>1.482</v>
      </c>
      <c r="DX12" s="9">
        <v>0.60599999999999998</v>
      </c>
      <c r="DY12" s="9">
        <v>0.876</v>
      </c>
      <c r="DZ12" s="9">
        <v>1.482</v>
      </c>
      <c r="EA12" s="9">
        <v>0.60599999999999998</v>
      </c>
      <c r="EB12" s="9">
        <v>0.876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0.42299999999999999</v>
      </c>
      <c r="EJ12" s="9">
        <v>0</v>
      </c>
      <c r="EK12" s="9">
        <v>0.42299999999999999</v>
      </c>
      <c r="EL12" s="9">
        <v>0.42299999999999999</v>
      </c>
      <c r="EM12" s="9">
        <v>0</v>
      </c>
      <c r="EN12" s="9">
        <v>0.42299999999999999</v>
      </c>
      <c r="EO12" s="9">
        <v>0</v>
      </c>
      <c r="EP12" s="9">
        <v>0</v>
      </c>
      <c r="EQ12" s="9">
        <v>0</v>
      </c>
      <c r="ER12" s="9">
        <v>1.5029999999999999</v>
      </c>
      <c r="ES12" s="9">
        <v>0.878</v>
      </c>
      <c r="ET12" s="9">
        <v>0.624</v>
      </c>
      <c r="EU12" s="9">
        <v>1.294</v>
      </c>
      <c r="EV12" s="9">
        <v>0.81599999999999995</v>
      </c>
      <c r="EW12" s="9">
        <v>0.47799999999999998</v>
      </c>
      <c r="EX12" s="9">
        <v>1.196</v>
      </c>
      <c r="EY12" s="9">
        <v>0.71899999999999997</v>
      </c>
      <c r="EZ12" s="9">
        <v>0.47799999999999998</v>
      </c>
      <c r="FA12" s="9">
        <v>9.8000000000000004E-2</v>
      </c>
      <c r="FB12" s="9">
        <v>9.8000000000000004E-2</v>
      </c>
      <c r="FC12" s="9">
        <v>0</v>
      </c>
      <c r="FD12" s="9">
        <v>0</v>
      </c>
      <c r="FE12" s="9">
        <v>0</v>
      </c>
      <c r="FF12" s="9">
        <v>0</v>
      </c>
      <c r="FG12" s="9">
        <v>0.20899999999999999</v>
      </c>
      <c r="FH12" s="9">
        <v>6.2E-2</v>
      </c>
      <c r="FI12" s="9">
        <v>0.14699999999999999</v>
      </c>
      <c r="FJ12" s="9">
        <v>0.20899999999999999</v>
      </c>
      <c r="FK12" s="9">
        <v>6.2E-2</v>
      </c>
      <c r="FL12" s="9">
        <v>0.14699999999999999</v>
      </c>
      <c r="FM12" s="9">
        <v>0</v>
      </c>
      <c r="FN12" s="9">
        <v>0</v>
      </c>
      <c r="FO12" s="9">
        <v>0</v>
      </c>
      <c r="FP12" s="9">
        <v>1.883</v>
      </c>
      <c r="FQ12" s="9">
        <v>1.1739999999999999</v>
      </c>
      <c r="FR12" s="9">
        <v>0.70899999999999996</v>
      </c>
      <c r="FS12" s="9">
        <v>1.452</v>
      </c>
      <c r="FT12" s="9">
        <v>1.0009999999999999</v>
      </c>
      <c r="FU12" s="9">
        <v>0.45</v>
      </c>
      <c r="FV12" s="9">
        <v>1.298</v>
      </c>
      <c r="FW12" s="9">
        <v>0.84799999999999998</v>
      </c>
      <c r="FX12" s="9">
        <v>0.45</v>
      </c>
      <c r="FY12" s="9">
        <v>0.154</v>
      </c>
      <c r="FZ12" s="9">
        <v>0.154</v>
      </c>
      <c r="GA12" s="9">
        <v>0</v>
      </c>
      <c r="GB12" s="9">
        <v>0</v>
      </c>
      <c r="GC12" s="9">
        <v>0</v>
      </c>
      <c r="GD12" s="9">
        <v>0</v>
      </c>
      <c r="GE12" s="9">
        <v>0.43099999999999999</v>
      </c>
      <c r="GF12" s="9">
        <v>0.17299999999999999</v>
      </c>
      <c r="GG12" s="9">
        <v>0.25800000000000001</v>
      </c>
      <c r="GH12" s="9">
        <v>0.43099999999999999</v>
      </c>
      <c r="GI12" s="9">
        <v>0.17299999999999999</v>
      </c>
      <c r="GJ12" s="9">
        <v>0.25800000000000001</v>
      </c>
      <c r="GK12" s="9">
        <v>0</v>
      </c>
      <c r="GL12" s="9">
        <v>0</v>
      </c>
      <c r="GM12" s="9">
        <v>0</v>
      </c>
      <c r="GN12" s="9">
        <v>2.8730000000000002</v>
      </c>
      <c r="GO12" s="9">
        <v>1.9790000000000001</v>
      </c>
      <c r="GP12" s="9">
        <v>0.89400000000000002</v>
      </c>
      <c r="GQ12" s="9">
        <v>2.6070000000000002</v>
      </c>
      <c r="GR12" s="9">
        <v>1.7130000000000001</v>
      </c>
      <c r="GS12" s="9">
        <v>0.89400000000000002</v>
      </c>
      <c r="GT12" s="9">
        <v>2.4700000000000002</v>
      </c>
      <c r="GU12" s="9">
        <v>1.5760000000000001</v>
      </c>
      <c r="GV12" s="9">
        <v>0.89400000000000002</v>
      </c>
      <c r="GW12" s="9">
        <v>0.13700000000000001</v>
      </c>
      <c r="GX12" s="9">
        <v>0.13700000000000001</v>
      </c>
      <c r="GY12" s="9">
        <v>0</v>
      </c>
      <c r="GZ12" s="9">
        <v>0</v>
      </c>
      <c r="HA12" s="9">
        <v>0</v>
      </c>
      <c r="HB12" s="9">
        <v>0</v>
      </c>
      <c r="HC12" s="9">
        <v>0.26600000000000001</v>
      </c>
      <c r="HD12" s="9">
        <v>0.26600000000000001</v>
      </c>
      <c r="HE12" s="9">
        <v>0</v>
      </c>
      <c r="HF12" s="9">
        <v>0.26600000000000001</v>
      </c>
      <c r="HG12" s="9">
        <v>0.26600000000000001</v>
      </c>
      <c r="HH12" s="9">
        <v>0</v>
      </c>
      <c r="HI12" s="9">
        <v>0</v>
      </c>
      <c r="HJ12" s="9">
        <v>0</v>
      </c>
      <c r="HK12" s="9">
        <v>0</v>
      </c>
      <c r="HL12" s="9">
        <v>6.4089999999999998</v>
      </c>
      <c r="HM12" s="9">
        <v>2.9369999999999998</v>
      </c>
      <c r="HN12" s="9">
        <v>3.472</v>
      </c>
      <c r="HO12" s="9">
        <v>5.3380000000000001</v>
      </c>
      <c r="HP12" s="9">
        <v>2.5150000000000001</v>
      </c>
      <c r="HQ12" s="9">
        <v>2.823</v>
      </c>
      <c r="HR12" s="9">
        <v>3.2160000000000002</v>
      </c>
      <c r="HS12" s="9">
        <v>1.653</v>
      </c>
      <c r="HT12" s="9">
        <v>1.5629999999999999</v>
      </c>
      <c r="HU12" s="9">
        <v>1.8979999999999999</v>
      </c>
      <c r="HV12" s="9">
        <v>0.7</v>
      </c>
      <c r="HW12" s="9">
        <v>1.1990000000000001</v>
      </c>
      <c r="HX12" s="9">
        <v>0.224</v>
      </c>
      <c r="HY12" s="9">
        <v>0.16200000000000001</v>
      </c>
      <c r="HZ12" s="9">
        <v>6.2E-2</v>
      </c>
      <c r="IA12" s="9">
        <v>1.071</v>
      </c>
      <c r="IB12" s="9">
        <v>0.42199999999999999</v>
      </c>
      <c r="IC12" s="9">
        <v>0.64900000000000002</v>
      </c>
      <c r="ID12" s="9">
        <v>1.071</v>
      </c>
      <c r="IE12" s="9">
        <v>0.42199999999999999</v>
      </c>
      <c r="IF12" s="9">
        <v>0.64900000000000002</v>
      </c>
      <c r="IG12" s="9">
        <v>0</v>
      </c>
      <c r="IH12" s="9">
        <v>0</v>
      </c>
      <c r="II12" s="9">
        <v>0</v>
      </c>
      <c r="IJ12" s="9">
        <v>4.9329999999999998</v>
      </c>
      <c r="IK12" s="9">
        <v>2.0070000000000001</v>
      </c>
      <c r="IL12" s="9">
        <v>2.9260000000000002</v>
      </c>
      <c r="IM12" s="9">
        <v>3.988</v>
      </c>
      <c r="IN12" s="9">
        <v>1.5860000000000001</v>
      </c>
      <c r="IO12" s="9">
        <v>2.4020000000000001</v>
      </c>
      <c r="IP12" s="9">
        <v>2.4420000000000002</v>
      </c>
      <c r="IQ12" s="9">
        <v>1.1679999999999999</v>
      </c>
    </row>
    <row r="13" spans="1:251">
      <c r="A13" s="10">
        <v>42767</v>
      </c>
      <c r="B13" s="9">
        <v>0.68799999999999994</v>
      </c>
      <c r="C13" s="9">
        <v>0.75</v>
      </c>
      <c r="D13" s="9">
        <v>1.3480000000000001</v>
      </c>
      <c r="E13" s="9">
        <v>0.68799999999999994</v>
      </c>
      <c r="F13" s="9">
        <v>0.66</v>
      </c>
      <c r="G13" s="9">
        <v>0.09</v>
      </c>
      <c r="H13" s="9">
        <v>0</v>
      </c>
      <c r="I13" s="9">
        <v>0.09</v>
      </c>
      <c r="J13" s="9">
        <v>0.38900000000000001</v>
      </c>
      <c r="K13" s="9">
        <v>0.18</v>
      </c>
      <c r="L13" s="9">
        <v>0.20899999999999999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0.38900000000000001</v>
      </c>
      <c r="Z13" s="9">
        <v>0.18</v>
      </c>
      <c r="AA13" s="9">
        <v>0.20899999999999999</v>
      </c>
      <c r="AB13" s="9">
        <v>0.29899999999999999</v>
      </c>
      <c r="AC13" s="9">
        <v>0.18</v>
      </c>
      <c r="AD13" s="9">
        <v>0.11799999999999999</v>
      </c>
      <c r="AE13" s="9">
        <v>0.09</v>
      </c>
      <c r="AF13" s="9">
        <v>0</v>
      </c>
      <c r="AG13" s="9">
        <v>0.09</v>
      </c>
      <c r="AH13" s="9">
        <v>2.742</v>
      </c>
      <c r="AI13" s="9">
        <v>1.468</v>
      </c>
      <c r="AJ13" s="9">
        <v>1.274</v>
      </c>
      <c r="AK13" s="9">
        <v>1.6930000000000001</v>
      </c>
      <c r="AL13" s="9">
        <v>0.96</v>
      </c>
      <c r="AM13" s="9">
        <v>0.73199999999999998</v>
      </c>
      <c r="AN13" s="9">
        <v>1.5229999999999999</v>
      </c>
      <c r="AO13" s="9">
        <v>0.79</v>
      </c>
      <c r="AP13" s="9">
        <v>0.73199999999999998</v>
      </c>
      <c r="AQ13" s="9">
        <v>0.17</v>
      </c>
      <c r="AR13" s="9">
        <v>0.17</v>
      </c>
      <c r="AS13" s="9">
        <v>0</v>
      </c>
      <c r="AT13" s="9">
        <v>1.0489999999999999</v>
      </c>
      <c r="AU13" s="9">
        <v>0.50800000000000001</v>
      </c>
      <c r="AV13" s="9">
        <v>0.54100000000000004</v>
      </c>
      <c r="AW13" s="9">
        <v>1.0489999999999999</v>
      </c>
      <c r="AX13" s="9">
        <v>0.50800000000000001</v>
      </c>
      <c r="AY13" s="9">
        <v>0.54100000000000004</v>
      </c>
      <c r="AZ13" s="9">
        <v>10.714</v>
      </c>
      <c r="BA13" s="9">
        <v>5.9160000000000004</v>
      </c>
      <c r="BB13" s="9">
        <v>4.798</v>
      </c>
      <c r="BC13" s="9">
        <v>6.5570000000000004</v>
      </c>
      <c r="BD13" s="9">
        <v>4.5179999999999998</v>
      </c>
      <c r="BE13" s="9">
        <v>2.0390000000000001</v>
      </c>
      <c r="BF13" s="9">
        <v>5.7670000000000003</v>
      </c>
      <c r="BG13" s="9">
        <v>4.0039999999999996</v>
      </c>
      <c r="BH13" s="9">
        <v>1.762</v>
      </c>
      <c r="BI13" s="9">
        <v>0.65400000000000003</v>
      </c>
      <c r="BJ13" s="9">
        <v>0.51300000000000001</v>
      </c>
      <c r="BK13" s="9">
        <v>0.14099999999999999</v>
      </c>
      <c r="BL13" s="9">
        <v>0.13600000000000001</v>
      </c>
      <c r="BM13" s="9">
        <v>0</v>
      </c>
      <c r="BN13" s="9">
        <v>0.13600000000000001</v>
      </c>
      <c r="BO13" s="9">
        <v>4.157</v>
      </c>
      <c r="BP13" s="9">
        <v>1.399</v>
      </c>
      <c r="BQ13" s="9">
        <v>2.758</v>
      </c>
      <c r="BR13" s="9">
        <v>3.5430000000000001</v>
      </c>
      <c r="BS13" s="9">
        <v>1.276</v>
      </c>
      <c r="BT13" s="9">
        <v>2.2669999999999999</v>
      </c>
      <c r="BU13" s="9">
        <v>0.61399999999999999</v>
      </c>
      <c r="BV13" s="9">
        <v>0.123</v>
      </c>
      <c r="BW13" s="9">
        <v>0.49099999999999999</v>
      </c>
      <c r="BX13" s="9">
        <v>2.6589999999999998</v>
      </c>
      <c r="BY13" s="9">
        <v>1.23</v>
      </c>
      <c r="BZ13" s="9">
        <v>1.429</v>
      </c>
      <c r="CA13" s="9">
        <v>1.573</v>
      </c>
      <c r="CB13" s="9">
        <v>0.97399999999999998</v>
      </c>
      <c r="CC13" s="9">
        <v>0.59899999999999998</v>
      </c>
      <c r="CD13" s="9">
        <v>1.3149999999999999</v>
      </c>
      <c r="CE13" s="9">
        <v>0.85299999999999998</v>
      </c>
      <c r="CF13" s="9">
        <v>0.46300000000000002</v>
      </c>
      <c r="CG13" s="9">
        <v>0.121</v>
      </c>
      <c r="CH13" s="9">
        <v>0.121</v>
      </c>
      <c r="CI13" s="9">
        <v>0</v>
      </c>
      <c r="CJ13" s="9">
        <v>0.13600000000000001</v>
      </c>
      <c r="CK13" s="9">
        <v>0</v>
      </c>
      <c r="CL13" s="9">
        <v>0.13600000000000001</v>
      </c>
      <c r="CM13" s="9">
        <v>1.0860000000000001</v>
      </c>
      <c r="CN13" s="9">
        <v>0.25600000000000001</v>
      </c>
      <c r="CO13" s="9">
        <v>0.82899999999999996</v>
      </c>
      <c r="CP13" s="9">
        <v>0.77500000000000002</v>
      </c>
      <c r="CQ13" s="9">
        <v>0.25600000000000001</v>
      </c>
      <c r="CR13" s="9">
        <v>0.51800000000000002</v>
      </c>
      <c r="CS13" s="9">
        <v>0.311</v>
      </c>
      <c r="CT13" s="9">
        <v>0</v>
      </c>
      <c r="CU13" s="9">
        <v>0.311</v>
      </c>
      <c r="CV13" s="9">
        <v>4.4000000000000004</v>
      </c>
      <c r="CW13" s="9">
        <v>2.0819999999999999</v>
      </c>
      <c r="CX13" s="9">
        <v>2.3180000000000001</v>
      </c>
      <c r="CY13" s="9">
        <v>2.3719999999999999</v>
      </c>
      <c r="CZ13" s="9">
        <v>1.4610000000000001</v>
      </c>
      <c r="DA13" s="9">
        <v>0.91100000000000003</v>
      </c>
      <c r="DB13" s="9">
        <v>1.839</v>
      </c>
      <c r="DC13" s="9">
        <v>1.069</v>
      </c>
      <c r="DD13" s="9">
        <v>0.77</v>
      </c>
      <c r="DE13" s="9">
        <v>0.53300000000000003</v>
      </c>
      <c r="DF13" s="9">
        <v>0.39200000000000002</v>
      </c>
      <c r="DG13" s="9">
        <v>0.14099999999999999</v>
      </c>
      <c r="DH13" s="9">
        <v>0</v>
      </c>
      <c r="DI13" s="9">
        <v>0</v>
      </c>
      <c r="DJ13" s="9">
        <v>0</v>
      </c>
      <c r="DK13" s="9">
        <v>2.028</v>
      </c>
      <c r="DL13" s="9">
        <v>0.621</v>
      </c>
      <c r="DM13" s="9">
        <v>1.407</v>
      </c>
      <c r="DN13" s="9">
        <v>1.7250000000000001</v>
      </c>
      <c r="DO13" s="9">
        <v>0.498</v>
      </c>
      <c r="DP13" s="9">
        <v>1.228</v>
      </c>
      <c r="DQ13" s="9">
        <v>0.30299999999999999</v>
      </c>
      <c r="DR13" s="9">
        <v>0.123</v>
      </c>
      <c r="DS13" s="9">
        <v>0.18</v>
      </c>
      <c r="DT13" s="9">
        <v>1.6040000000000001</v>
      </c>
      <c r="DU13" s="9">
        <v>1.0680000000000001</v>
      </c>
      <c r="DV13" s="9">
        <v>0.53700000000000003</v>
      </c>
      <c r="DW13" s="9">
        <v>0.84399999999999997</v>
      </c>
      <c r="DX13" s="9">
        <v>0.71</v>
      </c>
      <c r="DY13" s="9">
        <v>0.13500000000000001</v>
      </c>
      <c r="DZ13" s="9">
        <v>0.84399999999999997</v>
      </c>
      <c r="EA13" s="9">
        <v>0.71</v>
      </c>
      <c r="EB13" s="9">
        <v>0.13500000000000001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0.76</v>
      </c>
      <c r="EJ13" s="9">
        <v>0.35799999999999998</v>
      </c>
      <c r="EK13" s="9">
        <v>0.40200000000000002</v>
      </c>
      <c r="EL13" s="9">
        <v>0.76</v>
      </c>
      <c r="EM13" s="9">
        <v>0.35799999999999998</v>
      </c>
      <c r="EN13" s="9">
        <v>0.40200000000000002</v>
      </c>
      <c r="EO13" s="9">
        <v>0</v>
      </c>
      <c r="EP13" s="9">
        <v>0</v>
      </c>
      <c r="EQ13" s="9">
        <v>0</v>
      </c>
      <c r="ER13" s="9">
        <v>2.052</v>
      </c>
      <c r="ES13" s="9">
        <v>1.5369999999999999</v>
      </c>
      <c r="ET13" s="9">
        <v>0.51400000000000001</v>
      </c>
      <c r="EU13" s="9">
        <v>1.768</v>
      </c>
      <c r="EV13" s="9">
        <v>1.373</v>
      </c>
      <c r="EW13" s="9">
        <v>0.39500000000000002</v>
      </c>
      <c r="EX13" s="9">
        <v>1.768</v>
      </c>
      <c r="EY13" s="9">
        <v>1.373</v>
      </c>
      <c r="EZ13" s="9">
        <v>0.39500000000000002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0.28299999999999997</v>
      </c>
      <c r="FH13" s="9">
        <v>0.16400000000000001</v>
      </c>
      <c r="FI13" s="9">
        <v>0.11899999999999999</v>
      </c>
      <c r="FJ13" s="9">
        <v>0.28299999999999997</v>
      </c>
      <c r="FK13" s="9">
        <v>0.16400000000000001</v>
      </c>
      <c r="FL13" s="9">
        <v>0.11899999999999999</v>
      </c>
      <c r="FM13" s="9">
        <v>0</v>
      </c>
      <c r="FN13" s="9">
        <v>0</v>
      </c>
      <c r="FO13" s="9">
        <v>0</v>
      </c>
      <c r="FP13" s="9">
        <v>2.2839999999999998</v>
      </c>
      <c r="FQ13" s="9">
        <v>0.60599999999999998</v>
      </c>
      <c r="FR13" s="9">
        <v>1.6779999999999999</v>
      </c>
      <c r="FS13" s="9">
        <v>1.528</v>
      </c>
      <c r="FT13" s="9">
        <v>0.60599999999999998</v>
      </c>
      <c r="FU13" s="9">
        <v>0.92100000000000004</v>
      </c>
      <c r="FV13" s="9">
        <v>1.528</v>
      </c>
      <c r="FW13" s="9">
        <v>0.60599999999999998</v>
      </c>
      <c r="FX13" s="9">
        <v>0.92100000000000004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0.75600000000000001</v>
      </c>
      <c r="GF13" s="9">
        <v>0</v>
      </c>
      <c r="GG13" s="9">
        <v>0.75600000000000001</v>
      </c>
      <c r="GH13" s="9">
        <v>0.75600000000000001</v>
      </c>
      <c r="GI13" s="9">
        <v>0</v>
      </c>
      <c r="GJ13" s="9">
        <v>0.75600000000000001</v>
      </c>
      <c r="GK13" s="9">
        <v>0</v>
      </c>
      <c r="GL13" s="9">
        <v>0</v>
      </c>
      <c r="GM13" s="9">
        <v>0</v>
      </c>
      <c r="GN13" s="9">
        <v>1.738</v>
      </c>
      <c r="GO13" s="9">
        <v>1.1399999999999999</v>
      </c>
      <c r="GP13" s="9">
        <v>0.59799999999999998</v>
      </c>
      <c r="GQ13" s="9">
        <v>1.458</v>
      </c>
      <c r="GR13" s="9">
        <v>1.1399999999999999</v>
      </c>
      <c r="GS13" s="9">
        <v>0.318</v>
      </c>
      <c r="GT13" s="9">
        <v>1.458</v>
      </c>
      <c r="GU13" s="9">
        <v>1.1399999999999999</v>
      </c>
      <c r="GV13" s="9">
        <v>0.318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0.28000000000000003</v>
      </c>
      <c r="HD13" s="9">
        <v>0</v>
      </c>
      <c r="HE13" s="9">
        <v>0.28000000000000003</v>
      </c>
      <c r="HF13" s="9">
        <v>0.28000000000000003</v>
      </c>
      <c r="HG13" s="9">
        <v>0</v>
      </c>
      <c r="HH13" s="9">
        <v>0.28000000000000003</v>
      </c>
      <c r="HI13" s="9">
        <v>0</v>
      </c>
      <c r="HJ13" s="9">
        <v>0</v>
      </c>
      <c r="HK13" s="9">
        <v>0</v>
      </c>
      <c r="HL13" s="9">
        <v>4.0670000000000002</v>
      </c>
      <c r="HM13" s="9">
        <v>1.792</v>
      </c>
      <c r="HN13" s="9">
        <v>2.2749999999999999</v>
      </c>
      <c r="HO13" s="9">
        <v>3.3490000000000002</v>
      </c>
      <c r="HP13" s="9">
        <v>1.696</v>
      </c>
      <c r="HQ13" s="9">
        <v>1.6519999999999999</v>
      </c>
      <c r="HR13" s="9">
        <v>2.7330000000000001</v>
      </c>
      <c r="HS13" s="9">
        <v>1.2729999999999999</v>
      </c>
      <c r="HT13" s="9">
        <v>1.4590000000000001</v>
      </c>
      <c r="HU13" s="9">
        <v>0.61599999999999999</v>
      </c>
      <c r="HV13" s="9">
        <v>0.42299999999999999</v>
      </c>
      <c r="HW13" s="9">
        <v>0.193</v>
      </c>
      <c r="HX13" s="9">
        <v>0</v>
      </c>
      <c r="HY13" s="9">
        <v>0</v>
      </c>
      <c r="HZ13" s="9">
        <v>0</v>
      </c>
      <c r="IA13" s="9">
        <v>0.71799999999999997</v>
      </c>
      <c r="IB13" s="9">
        <v>9.6000000000000002E-2</v>
      </c>
      <c r="IC13" s="9">
        <v>0.622</v>
      </c>
      <c r="ID13" s="9">
        <v>0.59799999999999998</v>
      </c>
      <c r="IE13" s="9">
        <v>9.6000000000000002E-2</v>
      </c>
      <c r="IF13" s="9">
        <v>0.502</v>
      </c>
      <c r="IG13" s="9">
        <v>0.12</v>
      </c>
      <c r="IH13" s="9">
        <v>0</v>
      </c>
      <c r="II13" s="9">
        <v>0.12</v>
      </c>
      <c r="IJ13" s="9">
        <v>3.3580000000000001</v>
      </c>
      <c r="IK13" s="9">
        <v>1.5289999999999999</v>
      </c>
      <c r="IL13" s="9">
        <v>1.829</v>
      </c>
      <c r="IM13" s="9">
        <v>2.931</v>
      </c>
      <c r="IN13" s="9">
        <v>1.5289999999999999</v>
      </c>
      <c r="IO13" s="9">
        <v>1.401</v>
      </c>
      <c r="IP13" s="9">
        <v>2.3780000000000001</v>
      </c>
      <c r="IQ13" s="9">
        <v>1.1060000000000001</v>
      </c>
    </row>
    <row r="14" spans="1:251">
      <c r="A14" s="10">
        <v>43132</v>
      </c>
      <c r="B14" s="9">
        <v>0.377</v>
      </c>
      <c r="C14" s="9">
        <v>0.874</v>
      </c>
      <c r="D14" s="9">
        <v>1.2509999999999999</v>
      </c>
      <c r="E14" s="9">
        <v>0.377</v>
      </c>
      <c r="F14" s="9">
        <v>0.874</v>
      </c>
      <c r="G14" s="9">
        <v>0</v>
      </c>
      <c r="H14" s="9">
        <v>0</v>
      </c>
      <c r="I14" s="9">
        <v>0</v>
      </c>
      <c r="J14" s="9">
        <v>0.246</v>
      </c>
      <c r="K14" s="9">
        <v>0.14000000000000001</v>
      </c>
      <c r="L14" s="9">
        <v>0.106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0.246</v>
      </c>
      <c r="Z14" s="9">
        <v>0.14000000000000001</v>
      </c>
      <c r="AA14" s="9">
        <v>0.106</v>
      </c>
      <c r="AB14" s="9">
        <v>0.246</v>
      </c>
      <c r="AC14" s="9">
        <v>0.14000000000000001</v>
      </c>
      <c r="AD14" s="9">
        <v>0.106</v>
      </c>
      <c r="AE14" s="9">
        <v>0</v>
      </c>
      <c r="AF14" s="9">
        <v>0</v>
      </c>
      <c r="AG14" s="9">
        <v>0</v>
      </c>
      <c r="AH14" s="9">
        <v>2.4849999999999999</v>
      </c>
      <c r="AI14" s="9">
        <v>1.601</v>
      </c>
      <c r="AJ14" s="9">
        <v>0.88400000000000001</v>
      </c>
      <c r="AK14" s="9">
        <v>1.48</v>
      </c>
      <c r="AL14" s="9">
        <v>1.3640000000000001</v>
      </c>
      <c r="AM14" s="9">
        <v>0.11600000000000001</v>
      </c>
      <c r="AN14" s="9">
        <v>1.48</v>
      </c>
      <c r="AO14" s="9">
        <v>1.3640000000000001</v>
      </c>
      <c r="AP14" s="9">
        <v>0.11600000000000001</v>
      </c>
      <c r="AQ14" s="9">
        <v>0</v>
      </c>
      <c r="AR14" s="9">
        <v>0</v>
      </c>
      <c r="AS14" s="9">
        <v>0</v>
      </c>
      <c r="AT14" s="9">
        <v>1.0049999999999999</v>
      </c>
      <c r="AU14" s="9">
        <v>0.23699999999999999</v>
      </c>
      <c r="AV14" s="9">
        <v>0.76800000000000002</v>
      </c>
      <c r="AW14" s="9">
        <v>1.0049999999999999</v>
      </c>
      <c r="AX14" s="9">
        <v>0.23699999999999999</v>
      </c>
      <c r="AY14" s="9">
        <v>0.76800000000000002</v>
      </c>
      <c r="AZ14" s="9">
        <v>11.529</v>
      </c>
      <c r="BA14" s="9">
        <v>5.5640000000000001</v>
      </c>
      <c r="BB14" s="9">
        <v>5.9649999999999999</v>
      </c>
      <c r="BC14" s="9">
        <v>7.9050000000000002</v>
      </c>
      <c r="BD14" s="9">
        <v>4.1139999999999999</v>
      </c>
      <c r="BE14" s="9">
        <v>3.7909999999999999</v>
      </c>
      <c r="BF14" s="9">
        <v>7.0019999999999998</v>
      </c>
      <c r="BG14" s="9">
        <v>3.694</v>
      </c>
      <c r="BH14" s="9">
        <v>3.3069999999999999</v>
      </c>
      <c r="BI14" s="9">
        <v>0.53900000000000003</v>
      </c>
      <c r="BJ14" s="9">
        <v>0.41899999999999998</v>
      </c>
      <c r="BK14" s="9">
        <v>0.11899999999999999</v>
      </c>
      <c r="BL14" s="9">
        <v>0.36399999999999999</v>
      </c>
      <c r="BM14" s="9">
        <v>0</v>
      </c>
      <c r="BN14" s="9">
        <v>0.36399999999999999</v>
      </c>
      <c r="BO14" s="9">
        <v>3.625</v>
      </c>
      <c r="BP14" s="9">
        <v>1.4510000000000001</v>
      </c>
      <c r="BQ14" s="9">
        <v>2.1739999999999999</v>
      </c>
      <c r="BR14" s="9">
        <v>3.1160000000000001</v>
      </c>
      <c r="BS14" s="9">
        <v>1.1779999999999999</v>
      </c>
      <c r="BT14" s="9">
        <v>1.9379999999999999</v>
      </c>
      <c r="BU14" s="9">
        <v>0.50900000000000001</v>
      </c>
      <c r="BV14" s="9">
        <v>0.27300000000000002</v>
      </c>
      <c r="BW14" s="9">
        <v>0.23599999999999999</v>
      </c>
      <c r="BX14" s="9">
        <v>2.778</v>
      </c>
      <c r="BY14" s="9">
        <v>1.704</v>
      </c>
      <c r="BZ14" s="9">
        <v>1.0740000000000001</v>
      </c>
      <c r="CA14" s="9">
        <v>1.7829999999999999</v>
      </c>
      <c r="CB14" s="9">
        <v>1.026</v>
      </c>
      <c r="CC14" s="9">
        <v>0.75600000000000001</v>
      </c>
      <c r="CD14" s="9">
        <v>1.411</v>
      </c>
      <c r="CE14" s="9">
        <v>0.88400000000000001</v>
      </c>
      <c r="CF14" s="9">
        <v>0.52700000000000002</v>
      </c>
      <c r="CG14" s="9">
        <v>0.14199999999999999</v>
      </c>
      <c r="CH14" s="9">
        <v>0.14199999999999999</v>
      </c>
      <c r="CI14" s="9">
        <v>0</v>
      </c>
      <c r="CJ14" s="9">
        <v>0.22900000000000001</v>
      </c>
      <c r="CK14" s="9">
        <v>0</v>
      </c>
      <c r="CL14" s="9">
        <v>0.22900000000000001</v>
      </c>
      <c r="CM14" s="9">
        <v>0.995</v>
      </c>
      <c r="CN14" s="9">
        <v>0.67700000000000005</v>
      </c>
      <c r="CO14" s="9">
        <v>0.318</v>
      </c>
      <c r="CP14" s="9">
        <v>0.72199999999999998</v>
      </c>
      <c r="CQ14" s="9">
        <v>0.40400000000000003</v>
      </c>
      <c r="CR14" s="9">
        <v>0.318</v>
      </c>
      <c r="CS14" s="9">
        <v>0.27300000000000002</v>
      </c>
      <c r="CT14" s="9">
        <v>0.27300000000000002</v>
      </c>
      <c r="CU14" s="9">
        <v>0</v>
      </c>
      <c r="CV14" s="9">
        <v>4.1529999999999996</v>
      </c>
      <c r="CW14" s="9">
        <v>1.833</v>
      </c>
      <c r="CX14" s="9">
        <v>2.3199999999999998</v>
      </c>
      <c r="CY14" s="9">
        <v>2.4430000000000001</v>
      </c>
      <c r="CZ14" s="9">
        <v>1.1850000000000001</v>
      </c>
      <c r="DA14" s="9">
        <v>1.2569999999999999</v>
      </c>
      <c r="DB14" s="9">
        <v>2.1880000000000002</v>
      </c>
      <c r="DC14" s="9">
        <v>1.05</v>
      </c>
      <c r="DD14" s="9">
        <v>1.1379999999999999</v>
      </c>
      <c r="DE14" s="9">
        <v>0.254</v>
      </c>
      <c r="DF14" s="9">
        <v>0.13500000000000001</v>
      </c>
      <c r="DG14" s="9">
        <v>0.11899999999999999</v>
      </c>
      <c r="DH14" s="9">
        <v>0</v>
      </c>
      <c r="DI14" s="9">
        <v>0</v>
      </c>
      <c r="DJ14" s="9">
        <v>0</v>
      </c>
      <c r="DK14" s="9">
        <v>1.71</v>
      </c>
      <c r="DL14" s="9">
        <v>0.64700000000000002</v>
      </c>
      <c r="DM14" s="9">
        <v>1.0629999999999999</v>
      </c>
      <c r="DN14" s="9">
        <v>1.5920000000000001</v>
      </c>
      <c r="DO14" s="9">
        <v>0.64700000000000002</v>
      </c>
      <c r="DP14" s="9">
        <v>0.94499999999999995</v>
      </c>
      <c r="DQ14" s="9">
        <v>0.11799999999999999</v>
      </c>
      <c r="DR14" s="9">
        <v>0</v>
      </c>
      <c r="DS14" s="9">
        <v>0.11799999999999999</v>
      </c>
      <c r="DT14" s="9">
        <v>1.9510000000000001</v>
      </c>
      <c r="DU14" s="9">
        <v>0.90400000000000003</v>
      </c>
      <c r="DV14" s="9">
        <v>1.0469999999999999</v>
      </c>
      <c r="DW14" s="9">
        <v>1.587</v>
      </c>
      <c r="DX14" s="9">
        <v>0.90400000000000003</v>
      </c>
      <c r="DY14" s="9">
        <v>0.68300000000000005</v>
      </c>
      <c r="DZ14" s="9">
        <v>1.3089999999999999</v>
      </c>
      <c r="EA14" s="9">
        <v>0.76100000000000001</v>
      </c>
      <c r="EB14" s="9">
        <v>0.54800000000000004</v>
      </c>
      <c r="EC14" s="9">
        <v>0.14299999999999999</v>
      </c>
      <c r="ED14" s="9">
        <v>0.14299999999999999</v>
      </c>
      <c r="EE14" s="9">
        <v>0</v>
      </c>
      <c r="EF14" s="9">
        <v>0.13500000000000001</v>
      </c>
      <c r="EG14" s="9">
        <v>0</v>
      </c>
      <c r="EH14" s="9">
        <v>0.13500000000000001</v>
      </c>
      <c r="EI14" s="9">
        <v>0.36399999999999999</v>
      </c>
      <c r="EJ14" s="9">
        <v>0</v>
      </c>
      <c r="EK14" s="9">
        <v>0.36399999999999999</v>
      </c>
      <c r="EL14" s="9">
        <v>0.36399999999999999</v>
      </c>
      <c r="EM14" s="9">
        <v>0</v>
      </c>
      <c r="EN14" s="9">
        <v>0.36399999999999999</v>
      </c>
      <c r="EO14" s="9">
        <v>0</v>
      </c>
      <c r="EP14" s="9">
        <v>0</v>
      </c>
      <c r="EQ14" s="9">
        <v>0</v>
      </c>
      <c r="ER14" s="9">
        <v>2.6480000000000001</v>
      </c>
      <c r="ES14" s="9">
        <v>1.1240000000000001</v>
      </c>
      <c r="ET14" s="9">
        <v>1.524</v>
      </c>
      <c r="EU14" s="9">
        <v>2.093</v>
      </c>
      <c r="EV14" s="9">
        <v>0.998</v>
      </c>
      <c r="EW14" s="9">
        <v>1.095</v>
      </c>
      <c r="EX14" s="9">
        <v>2.093</v>
      </c>
      <c r="EY14" s="9">
        <v>0.998</v>
      </c>
      <c r="EZ14" s="9">
        <v>1.095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0.55500000000000005</v>
      </c>
      <c r="FH14" s="9">
        <v>0.126</v>
      </c>
      <c r="FI14" s="9">
        <v>0.42899999999999999</v>
      </c>
      <c r="FJ14" s="9">
        <v>0.437</v>
      </c>
      <c r="FK14" s="9">
        <v>0.126</v>
      </c>
      <c r="FL14" s="9">
        <v>0.311</v>
      </c>
      <c r="FM14" s="9">
        <v>0.11799999999999999</v>
      </c>
      <c r="FN14" s="9">
        <v>0</v>
      </c>
      <c r="FO14" s="9">
        <v>0.11799999999999999</v>
      </c>
      <c r="FP14" s="9">
        <v>1.88</v>
      </c>
      <c r="FQ14" s="9">
        <v>1.319</v>
      </c>
      <c r="FR14" s="9">
        <v>0.56100000000000005</v>
      </c>
      <c r="FS14" s="9">
        <v>1.4810000000000001</v>
      </c>
      <c r="FT14" s="9">
        <v>1.208</v>
      </c>
      <c r="FU14" s="9">
        <v>0.27300000000000002</v>
      </c>
      <c r="FV14" s="9">
        <v>1.4810000000000001</v>
      </c>
      <c r="FW14" s="9">
        <v>1.208</v>
      </c>
      <c r="FX14" s="9">
        <v>0.27300000000000002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0.39900000000000002</v>
      </c>
      <c r="GF14" s="9">
        <v>0.111</v>
      </c>
      <c r="GG14" s="9">
        <v>0.28799999999999998</v>
      </c>
      <c r="GH14" s="9">
        <v>0.39900000000000002</v>
      </c>
      <c r="GI14" s="9">
        <v>0.111</v>
      </c>
      <c r="GJ14" s="9">
        <v>0.28799999999999998</v>
      </c>
      <c r="GK14" s="9">
        <v>0</v>
      </c>
      <c r="GL14" s="9">
        <v>0</v>
      </c>
      <c r="GM14" s="9">
        <v>0</v>
      </c>
      <c r="GN14" s="9">
        <v>2.5259999999999998</v>
      </c>
      <c r="GO14" s="9">
        <v>1.796</v>
      </c>
      <c r="GP14" s="9">
        <v>0.73</v>
      </c>
      <c r="GQ14" s="9">
        <v>2.266</v>
      </c>
      <c r="GR14" s="9">
        <v>1.66</v>
      </c>
      <c r="GS14" s="9">
        <v>0.60599999999999998</v>
      </c>
      <c r="GT14" s="9">
        <v>2.266</v>
      </c>
      <c r="GU14" s="9">
        <v>1.66</v>
      </c>
      <c r="GV14" s="9">
        <v>0.60599999999999998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0.26</v>
      </c>
      <c r="HD14" s="9">
        <v>0.13600000000000001</v>
      </c>
      <c r="HE14" s="9">
        <v>0.125</v>
      </c>
      <c r="HF14" s="9">
        <v>0.26</v>
      </c>
      <c r="HG14" s="9">
        <v>0.13600000000000001</v>
      </c>
      <c r="HH14" s="9">
        <v>0.125</v>
      </c>
      <c r="HI14" s="9">
        <v>0</v>
      </c>
      <c r="HJ14" s="9">
        <v>0</v>
      </c>
      <c r="HK14" s="9">
        <v>0</v>
      </c>
      <c r="HL14" s="9">
        <v>4.6669999999999998</v>
      </c>
      <c r="HM14" s="9">
        <v>2.3330000000000002</v>
      </c>
      <c r="HN14" s="9">
        <v>2.3340000000000001</v>
      </c>
      <c r="HO14" s="9">
        <v>3.6259999999999999</v>
      </c>
      <c r="HP14" s="9">
        <v>2.2410000000000001</v>
      </c>
      <c r="HQ14" s="9">
        <v>1.385</v>
      </c>
      <c r="HR14" s="9">
        <v>2.7709999999999999</v>
      </c>
      <c r="HS14" s="9">
        <v>1.494</v>
      </c>
      <c r="HT14" s="9">
        <v>1.2769999999999999</v>
      </c>
      <c r="HU14" s="9">
        <v>0.71099999999999997</v>
      </c>
      <c r="HV14" s="9">
        <v>0.60299999999999998</v>
      </c>
      <c r="HW14" s="9">
        <v>0.108</v>
      </c>
      <c r="HX14" s="9">
        <v>0.14399999999999999</v>
      </c>
      <c r="HY14" s="9">
        <v>0.14399999999999999</v>
      </c>
      <c r="HZ14" s="9">
        <v>0</v>
      </c>
      <c r="IA14" s="9">
        <v>1.04</v>
      </c>
      <c r="IB14" s="9">
        <v>9.0999999999999998E-2</v>
      </c>
      <c r="IC14" s="9">
        <v>0.94899999999999995</v>
      </c>
      <c r="ID14" s="9">
        <v>0.76400000000000001</v>
      </c>
      <c r="IE14" s="9">
        <v>9.0999999999999998E-2</v>
      </c>
      <c r="IF14" s="9">
        <v>0.67200000000000004</v>
      </c>
      <c r="IG14" s="9">
        <v>0.27700000000000002</v>
      </c>
      <c r="IH14" s="9">
        <v>0</v>
      </c>
      <c r="II14" s="9">
        <v>0.27700000000000002</v>
      </c>
      <c r="IJ14" s="9">
        <v>3.6930000000000001</v>
      </c>
      <c r="IK14" s="9">
        <v>1.946</v>
      </c>
      <c r="IL14" s="9">
        <v>1.7470000000000001</v>
      </c>
      <c r="IM14" s="9">
        <v>2.9359999999999999</v>
      </c>
      <c r="IN14" s="9">
        <v>1.855</v>
      </c>
      <c r="IO14" s="9">
        <v>1.081</v>
      </c>
      <c r="IP14" s="9">
        <v>2.1419999999999999</v>
      </c>
      <c r="IQ14" s="9">
        <v>1.17</v>
      </c>
    </row>
    <row r="15" spans="1:251">
      <c r="A15" s="10">
        <v>43497</v>
      </c>
      <c r="B15" s="9">
        <v>0.82299999999999995</v>
      </c>
      <c r="C15" s="9">
        <v>0.47799999999999998</v>
      </c>
      <c r="D15" s="9">
        <v>1.105</v>
      </c>
      <c r="E15" s="9">
        <v>0.71599999999999997</v>
      </c>
      <c r="F15" s="9">
        <v>0.38900000000000001</v>
      </c>
      <c r="G15" s="9">
        <v>0.19600000000000001</v>
      </c>
      <c r="H15" s="9">
        <v>0.107</v>
      </c>
      <c r="I15" s="9">
        <v>8.8999999999999996E-2</v>
      </c>
      <c r="J15" s="9">
        <v>0.19600000000000001</v>
      </c>
      <c r="K15" s="9">
        <v>0.107</v>
      </c>
      <c r="L15" s="9">
        <v>8.8999999999999996E-2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0.19600000000000001</v>
      </c>
      <c r="Z15" s="9">
        <v>0.107</v>
      </c>
      <c r="AA15" s="9">
        <v>8.8999999999999996E-2</v>
      </c>
      <c r="AB15" s="9">
        <v>0</v>
      </c>
      <c r="AC15" s="9">
        <v>0</v>
      </c>
      <c r="AD15" s="9">
        <v>0</v>
      </c>
      <c r="AE15" s="9">
        <v>0.19600000000000001</v>
      </c>
      <c r="AF15" s="9">
        <v>0.107</v>
      </c>
      <c r="AG15" s="9">
        <v>8.8999999999999996E-2</v>
      </c>
      <c r="AH15" s="9">
        <v>3.9820000000000002</v>
      </c>
      <c r="AI15" s="9">
        <v>2.5910000000000002</v>
      </c>
      <c r="AJ15" s="9">
        <v>1.391</v>
      </c>
      <c r="AK15" s="9">
        <v>2.8769999999999998</v>
      </c>
      <c r="AL15" s="9">
        <v>1.875</v>
      </c>
      <c r="AM15" s="9">
        <v>1.002</v>
      </c>
      <c r="AN15" s="9">
        <v>2.6040000000000001</v>
      </c>
      <c r="AO15" s="9">
        <v>1.6020000000000001</v>
      </c>
      <c r="AP15" s="9">
        <v>1.002</v>
      </c>
      <c r="AQ15" s="9">
        <v>0.27300000000000002</v>
      </c>
      <c r="AR15" s="9">
        <v>0.27300000000000002</v>
      </c>
      <c r="AS15" s="9">
        <v>0</v>
      </c>
      <c r="AT15" s="9">
        <v>1.105</v>
      </c>
      <c r="AU15" s="9">
        <v>0.71599999999999997</v>
      </c>
      <c r="AV15" s="9">
        <v>0.38900000000000001</v>
      </c>
      <c r="AW15" s="9">
        <v>1.105</v>
      </c>
      <c r="AX15" s="9">
        <v>0.71599999999999997</v>
      </c>
      <c r="AY15" s="9">
        <v>0.38900000000000001</v>
      </c>
      <c r="AZ15" s="9">
        <v>11.737</v>
      </c>
      <c r="BA15" s="9">
        <v>5.452</v>
      </c>
      <c r="BB15" s="9">
        <v>6.2850000000000001</v>
      </c>
      <c r="BC15" s="9">
        <v>7.1779999999999999</v>
      </c>
      <c r="BD15" s="9">
        <v>3.706</v>
      </c>
      <c r="BE15" s="9">
        <v>3.472</v>
      </c>
      <c r="BF15" s="9">
        <v>6.5270000000000001</v>
      </c>
      <c r="BG15" s="9">
        <v>3.1779999999999999</v>
      </c>
      <c r="BH15" s="9">
        <v>3.3490000000000002</v>
      </c>
      <c r="BI15" s="9">
        <v>0.65100000000000002</v>
      </c>
      <c r="BJ15" s="9">
        <v>0.52800000000000002</v>
      </c>
      <c r="BK15" s="9">
        <v>0.123</v>
      </c>
      <c r="BL15" s="9">
        <v>0</v>
      </c>
      <c r="BM15" s="9">
        <v>0</v>
      </c>
      <c r="BN15" s="9">
        <v>0</v>
      </c>
      <c r="BO15" s="9">
        <v>4.5590000000000002</v>
      </c>
      <c r="BP15" s="9">
        <v>1.746</v>
      </c>
      <c r="BQ15" s="9">
        <v>2.8130000000000002</v>
      </c>
      <c r="BR15" s="9">
        <v>3.6509999999999998</v>
      </c>
      <c r="BS15" s="9">
        <v>1.393</v>
      </c>
      <c r="BT15" s="9">
        <v>2.258</v>
      </c>
      <c r="BU15" s="9">
        <v>0.90800000000000003</v>
      </c>
      <c r="BV15" s="9">
        <v>0.35299999999999998</v>
      </c>
      <c r="BW15" s="9">
        <v>0.55500000000000005</v>
      </c>
      <c r="BX15" s="9">
        <v>4.1159999999999997</v>
      </c>
      <c r="BY15" s="9">
        <v>1.5980000000000001</v>
      </c>
      <c r="BZ15" s="9">
        <v>2.5179999999999998</v>
      </c>
      <c r="CA15" s="9">
        <v>1.8580000000000001</v>
      </c>
      <c r="CB15" s="9">
        <v>0.88200000000000001</v>
      </c>
      <c r="CC15" s="9">
        <v>0.97599999999999998</v>
      </c>
      <c r="CD15" s="9">
        <v>1.617</v>
      </c>
      <c r="CE15" s="9">
        <v>0.64100000000000001</v>
      </c>
      <c r="CF15" s="9">
        <v>0.97599999999999998</v>
      </c>
      <c r="CG15" s="9">
        <v>0.24099999999999999</v>
      </c>
      <c r="CH15" s="9">
        <v>0.24099999999999999</v>
      </c>
      <c r="CI15" s="9">
        <v>0</v>
      </c>
      <c r="CJ15" s="9">
        <v>0</v>
      </c>
      <c r="CK15" s="9">
        <v>0</v>
      </c>
      <c r="CL15" s="9">
        <v>0</v>
      </c>
      <c r="CM15" s="9">
        <v>2.258</v>
      </c>
      <c r="CN15" s="9">
        <v>0.71699999999999997</v>
      </c>
      <c r="CO15" s="9">
        <v>1.542</v>
      </c>
      <c r="CP15" s="9">
        <v>1.6619999999999999</v>
      </c>
      <c r="CQ15" s="9">
        <v>0.47599999999999998</v>
      </c>
      <c r="CR15" s="9">
        <v>1.1859999999999999</v>
      </c>
      <c r="CS15" s="9">
        <v>0.59599999999999997</v>
      </c>
      <c r="CT15" s="9">
        <v>0.24099999999999999</v>
      </c>
      <c r="CU15" s="9">
        <v>0.35599999999999998</v>
      </c>
      <c r="CV15" s="9">
        <v>2.698</v>
      </c>
      <c r="CW15" s="9">
        <v>1.363</v>
      </c>
      <c r="CX15" s="9">
        <v>1.3360000000000001</v>
      </c>
      <c r="CY15" s="9">
        <v>1.829</v>
      </c>
      <c r="CZ15" s="9">
        <v>0.73</v>
      </c>
      <c r="DA15" s="9">
        <v>1.099</v>
      </c>
      <c r="DB15" s="9">
        <v>1.829</v>
      </c>
      <c r="DC15" s="9">
        <v>0.73</v>
      </c>
      <c r="DD15" s="9">
        <v>1.099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0.86899999999999999</v>
      </c>
      <c r="DL15" s="9">
        <v>0.63300000000000001</v>
      </c>
      <c r="DM15" s="9">
        <v>0.23599999999999999</v>
      </c>
      <c r="DN15" s="9">
        <v>0.75600000000000001</v>
      </c>
      <c r="DO15" s="9">
        <v>0.52</v>
      </c>
      <c r="DP15" s="9">
        <v>0.23599999999999999</v>
      </c>
      <c r="DQ15" s="9">
        <v>0.113</v>
      </c>
      <c r="DR15" s="9">
        <v>0.113</v>
      </c>
      <c r="DS15" s="9">
        <v>0</v>
      </c>
      <c r="DT15" s="9">
        <v>2.1150000000000002</v>
      </c>
      <c r="DU15" s="9">
        <v>1.1559999999999999</v>
      </c>
      <c r="DV15" s="9">
        <v>0.95799999999999996</v>
      </c>
      <c r="DW15" s="9">
        <v>1.4350000000000001</v>
      </c>
      <c r="DX15" s="9">
        <v>0.997</v>
      </c>
      <c r="DY15" s="9">
        <v>0.438</v>
      </c>
      <c r="DZ15" s="9">
        <v>1.31</v>
      </c>
      <c r="EA15" s="9">
        <v>0.873</v>
      </c>
      <c r="EB15" s="9">
        <v>0.438</v>
      </c>
      <c r="EC15" s="9">
        <v>0.125</v>
      </c>
      <c r="ED15" s="9">
        <v>0.125</v>
      </c>
      <c r="EE15" s="9">
        <v>0</v>
      </c>
      <c r="EF15" s="9">
        <v>0</v>
      </c>
      <c r="EG15" s="9">
        <v>0</v>
      </c>
      <c r="EH15" s="9">
        <v>0</v>
      </c>
      <c r="EI15" s="9">
        <v>0.67900000000000005</v>
      </c>
      <c r="EJ15" s="9">
        <v>0.159</v>
      </c>
      <c r="EK15" s="9">
        <v>0.52100000000000002</v>
      </c>
      <c r="EL15" s="9">
        <v>0.48</v>
      </c>
      <c r="EM15" s="9">
        <v>0.159</v>
      </c>
      <c r="EN15" s="9">
        <v>0.32200000000000001</v>
      </c>
      <c r="EO15" s="9">
        <v>0.19900000000000001</v>
      </c>
      <c r="EP15" s="9">
        <v>0</v>
      </c>
      <c r="EQ15" s="9">
        <v>0.19900000000000001</v>
      </c>
      <c r="ER15" s="9">
        <v>2.8079999999999998</v>
      </c>
      <c r="ES15" s="9">
        <v>1.335</v>
      </c>
      <c r="ET15" s="9">
        <v>1.472</v>
      </c>
      <c r="EU15" s="9">
        <v>2.0550000000000002</v>
      </c>
      <c r="EV15" s="9">
        <v>1.097</v>
      </c>
      <c r="EW15" s="9">
        <v>0.95799999999999996</v>
      </c>
      <c r="EX15" s="9">
        <v>1.77</v>
      </c>
      <c r="EY15" s="9">
        <v>0.93400000000000005</v>
      </c>
      <c r="EZ15" s="9">
        <v>0.83499999999999996</v>
      </c>
      <c r="FA15" s="9">
        <v>0.28599999999999998</v>
      </c>
      <c r="FB15" s="9">
        <v>0.16300000000000001</v>
      </c>
      <c r="FC15" s="9">
        <v>0.123</v>
      </c>
      <c r="FD15" s="9">
        <v>0</v>
      </c>
      <c r="FE15" s="9">
        <v>0</v>
      </c>
      <c r="FF15" s="9">
        <v>0</v>
      </c>
      <c r="FG15" s="9">
        <v>0.753</v>
      </c>
      <c r="FH15" s="9">
        <v>0.23799999999999999</v>
      </c>
      <c r="FI15" s="9">
        <v>0.51400000000000001</v>
      </c>
      <c r="FJ15" s="9">
        <v>0.753</v>
      </c>
      <c r="FK15" s="9">
        <v>0.23799999999999999</v>
      </c>
      <c r="FL15" s="9">
        <v>0.51400000000000001</v>
      </c>
      <c r="FM15" s="9">
        <v>0</v>
      </c>
      <c r="FN15" s="9">
        <v>0</v>
      </c>
      <c r="FO15" s="9">
        <v>0</v>
      </c>
      <c r="FP15" s="9">
        <v>2.9020000000000001</v>
      </c>
      <c r="FQ15" s="9">
        <v>1.538</v>
      </c>
      <c r="FR15" s="9">
        <v>1.3640000000000001</v>
      </c>
      <c r="FS15" s="9">
        <v>2.1230000000000002</v>
      </c>
      <c r="FT15" s="9">
        <v>1.2</v>
      </c>
      <c r="FU15" s="9">
        <v>0.92300000000000004</v>
      </c>
      <c r="FV15" s="9">
        <v>1.8360000000000001</v>
      </c>
      <c r="FW15" s="9">
        <v>0.91300000000000003</v>
      </c>
      <c r="FX15" s="9">
        <v>0.92300000000000004</v>
      </c>
      <c r="FY15" s="9">
        <v>0.28699999999999998</v>
      </c>
      <c r="FZ15" s="9">
        <v>0.28699999999999998</v>
      </c>
      <c r="GA15" s="9">
        <v>0</v>
      </c>
      <c r="GB15" s="9">
        <v>0</v>
      </c>
      <c r="GC15" s="9">
        <v>0</v>
      </c>
      <c r="GD15" s="9">
        <v>0</v>
      </c>
      <c r="GE15" s="9">
        <v>0.78</v>
      </c>
      <c r="GF15" s="9">
        <v>0.33800000000000002</v>
      </c>
      <c r="GG15" s="9">
        <v>0.441</v>
      </c>
      <c r="GH15" s="9">
        <v>0.78</v>
      </c>
      <c r="GI15" s="9">
        <v>0.33800000000000002</v>
      </c>
      <c r="GJ15" s="9">
        <v>0.441</v>
      </c>
      <c r="GK15" s="9">
        <v>0</v>
      </c>
      <c r="GL15" s="9">
        <v>0</v>
      </c>
      <c r="GM15" s="9">
        <v>0</v>
      </c>
      <c r="GN15" s="9">
        <v>3.073</v>
      </c>
      <c r="GO15" s="9">
        <v>1.502</v>
      </c>
      <c r="GP15" s="9">
        <v>1.57</v>
      </c>
      <c r="GQ15" s="9">
        <v>2.29</v>
      </c>
      <c r="GR15" s="9">
        <v>1.502</v>
      </c>
      <c r="GS15" s="9">
        <v>0.78800000000000003</v>
      </c>
      <c r="GT15" s="9">
        <v>2.29</v>
      </c>
      <c r="GU15" s="9">
        <v>1.502</v>
      </c>
      <c r="GV15" s="9">
        <v>0.78800000000000003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</v>
      </c>
      <c r="HC15" s="9">
        <v>0.78300000000000003</v>
      </c>
      <c r="HD15" s="9">
        <v>0</v>
      </c>
      <c r="HE15" s="9">
        <v>0.78300000000000003</v>
      </c>
      <c r="HF15" s="9">
        <v>0.78300000000000003</v>
      </c>
      <c r="HG15" s="9">
        <v>0</v>
      </c>
      <c r="HH15" s="9">
        <v>0.78300000000000003</v>
      </c>
      <c r="HI15" s="9">
        <v>0</v>
      </c>
      <c r="HJ15" s="9">
        <v>0</v>
      </c>
      <c r="HK15" s="9">
        <v>0</v>
      </c>
      <c r="HL15" s="9">
        <v>6.2830000000000004</v>
      </c>
      <c r="HM15" s="9">
        <v>3.6970000000000001</v>
      </c>
      <c r="HN15" s="9">
        <v>2.5859999999999999</v>
      </c>
      <c r="HO15" s="9">
        <v>5.2080000000000002</v>
      </c>
      <c r="HP15" s="9">
        <v>3.5070000000000001</v>
      </c>
      <c r="HQ15" s="9">
        <v>1.7010000000000001</v>
      </c>
      <c r="HR15" s="9">
        <v>4.0659999999999998</v>
      </c>
      <c r="HS15" s="9">
        <v>2.6429999999999998</v>
      </c>
      <c r="HT15" s="9">
        <v>1.423</v>
      </c>
      <c r="HU15" s="9">
        <v>0.79200000000000004</v>
      </c>
      <c r="HV15" s="9">
        <v>0.63400000000000001</v>
      </c>
      <c r="HW15" s="9">
        <v>0.158</v>
      </c>
      <c r="HX15" s="9">
        <v>0.35</v>
      </c>
      <c r="HY15" s="9">
        <v>0.23</v>
      </c>
      <c r="HZ15" s="9">
        <v>0.12</v>
      </c>
      <c r="IA15" s="9">
        <v>1.075</v>
      </c>
      <c r="IB15" s="9">
        <v>0.19</v>
      </c>
      <c r="IC15" s="9">
        <v>0.88500000000000001</v>
      </c>
      <c r="ID15" s="9">
        <v>0.88600000000000001</v>
      </c>
      <c r="IE15" s="9">
        <v>0.19</v>
      </c>
      <c r="IF15" s="9">
        <v>0.69599999999999995</v>
      </c>
      <c r="IG15" s="9">
        <v>0.189</v>
      </c>
      <c r="IH15" s="9">
        <v>0</v>
      </c>
      <c r="II15" s="9">
        <v>0.189</v>
      </c>
      <c r="IJ15" s="9">
        <v>5.3070000000000004</v>
      </c>
      <c r="IK15" s="9">
        <v>3.1120000000000001</v>
      </c>
      <c r="IL15" s="9">
        <v>2.1949999999999998</v>
      </c>
      <c r="IM15" s="9">
        <v>4.33</v>
      </c>
      <c r="IN15" s="9">
        <v>2.923</v>
      </c>
      <c r="IO15" s="9">
        <v>1.407</v>
      </c>
      <c r="IP15" s="9">
        <v>3.4</v>
      </c>
      <c r="IQ15" s="9">
        <v>2.15</v>
      </c>
    </row>
    <row r="16" spans="1:251">
      <c r="A16" s="10">
        <v>43862</v>
      </c>
      <c r="B16" s="9">
        <v>0.49299999999999999</v>
      </c>
      <c r="C16" s="9">
        <v>0.51300000000000001</v>
      </c>
      <c r="D16" s="9">
        <v>0.89400000000000002</v>
      </c>
      <c r="E16" s="9">
        <v>0.49299999999999999</v>
      </c>
      <c r="F16" s="9">
        <v>0.40100000000000002</v>
      </c>
      <c r="G16" s="9">
        <v>0.113</v>
      </c>
      <c r="H16" s="9">
        <v>0</v>
      </c>
      <c r="I16" s="9">
        <v>0.113</v>
      </c>
      <c r="J16" s="9">
        <v>0.32700000000000001</v>
      </c>
      <c r="K16" s="9">
        <v>0.215</v>
      </c>
      <c r="L16" s="9">
        <v>0.113</v>
      </c>
      <c r="M16" s="9">
        <v>0.215</v>
      </c>
      <c r="N16" s="9">
        <v>0.215</v>
      </c>
      <c r="O16" s="9">
        <v>0</v>
      </c>
      <c r="P16" s="9">
        <v>0.10299999999999999</v>
      </c>
      <c r="Q16" s="9">
        <v>0.10299999999999999</v>
      </c>
      <c r="R16" s="9">
        <v>0</v>
      </c>
      <c r="S16" s="9">
        <v>0</v>
      </c>
      <c r="T16" s="9">
        <v>0</v>
      </c>
      <c r="U16" s="9">
        <v>0</v>
      </c>
      <c r="V16" s="9">
        <v>0.112</v>
      </c>
      <c r="W16" s="9">
        <v>0.112</v>
      </c>
      <c r="X16" s="9">
        <v>0</v>
      </c>
      <c r="Y16" s="9">
        <v>0.113</v>
      </c>
      <c r="Z16" s="9">
        <v>0</v>
      </c>
      <c r="AA16" s="9">
        <v>0.113</v>
      </c>
      <c r="AB16" s="9">
        <v>0</v>
      </c>
      <c r="AC16" s="9">
        <v>0</v>
      </c>
      <c r="AD16" s="9">
        <v>0</v>
      </c>
      <c r="AE16" s="9">
        <v>0.113</v>
      </c>
      <c r="AF16" s="9">
        <v>0</v>
      </c>
      <c r="AG16" s="9">
        <v>0.113</v>
      </c>
      <c r="AH16" s="9">
        <v>2.629</v>
      </c>
      <c r="AI16" s="9">
        <v>1.538</v>
      </c>
      <c r="AJ16" s="9">
        <v>1.0920000000000001</v>
      </c>
      <c r="AK16" s="9">
        <v>1.7350000000000001</v>
      </c>
      <c r="AL16" s="9">
        <v>1.044</v>
      </c>
      <c r="AM16" s="9">
        <v>0.69099999999999995</v>
      </c>
      <c r="AN16" s="9">
        <v>1.627</v>
      </c>
      <c r="AO16" s="9">
        <v>0.93600000000000005</v>
      </c>
      <c r="AP16" s="9">
        <v>0.69099999999999995</v>
      </c>
      <c r="AQ16" s="9">
        <v>0.108</v>
      </c>
      <c r="AR16" s="9">
        <v>0.108</v>
      </c>
      <c r="AS16" s="9">
        <v>0</v>
      </c>
      <c r="AT16" s="9">
        <v>0.89400000000000002</v>
      </c>
      <c r="AU16" s="9">
        <v>0.49299999999999999</v>
      </c>
      <c r="AV16" s="9">
        <v>0.40100000000000002</v>
      </c>
      <c r="AW16" s="9">
        <v>0.89400000000000002</v>
      </c>
      <c r="AX16" s="9">
        <v>0.49299999999999999</v>
      </c>
      <c r="AY16" s="9">
        <v>0.40100000000000002</v>
      </c>
      <c r="AZ16" s="9">
        <v>10.297000000000001</v>
      </c>
      <c r="BA16" s="9">
        <v>6.149</v>
      </c>
      <c r="BB16" s="9">
        <v>4.1479999999999997</v>
      </c>
      <c r="BC16" s="9">
        <v>6.5410000000000004</v>
      </c>
      <c r="BD16" s="9">
        <v>4.2510000000000003</v>
      </c>
      <c r="BE16" s="9">
        <v>2.2909999999999999</v>
      </c>
      <c r="BF16" s="9">
        <v>5.2350000000000003</v>
      </c>
      <c r="BG16" s="9">
        <v>3.343</v>
      </c>
      <c r="BH16" s="9">
        <v>1.8919999999999999</v>
      </c>
      <c r="BI16" s="9">
        <v>1.1950000000000001</v>
      </c>
      <c r="BJ16" s="9">
        <v>0.79500000000000004</v>
      </c>
      <c r="BK16" s="9">
        <v>0.39900000000000002</v>
      </c>
      <c r="BL16" s="9">
        <v>0.112</v>
      </c>
      <c r="BM16" s="9">
        <v>0.112</v>
      </c>
      <c r="BN16" s="9">
        <v>0</v>
      </c>
      <c r="BO16" s="9">
        <v>3.7559999999999998</v>
      </c>
      <c r="BP16" s="9">
        <v>1.8979999999999999</v>
      </c>
      <c r="BQ16" s="9">
        <v>1.8580000000000001</v>
      </c>
      <c r="BR16" s="9">
        <v>2.8919999999999999</v>
      </c>
      <c r="BS16" s="9">
        <v>1.633</v>
      </c>
      <c r="BT16" s="9">
        <v>1.2589999999999999</v>
      </c>
      <c r="BU16" s="9">
        <v>0.86399999999999999</v>
      </c>
      <c r="BV16" s="9">
        <v>0.26500000000000001</v>
      </c>
      <c r="BW16" s="9">
        <v>0.59799999999999998</v>
      </c>
      <c r="BX16" s="9">
        <v>2.88</v>
      </c>
      <c r="BY16" s="9">
        <v>1.8109999999999999</v>
      </c>
      <c r="BZ16" s="9">
        <v>1.069</v>
      </c>
      <c r="CA16" s="9">
        <v>1.5369999999999999</v>
      </c>
      <c r="CB16" s="9">
        <v>0.95599999999999996</v>
      </c>
      <c r="CC16" s="9">
        <v>0.58099999999999996</v>
      </c>
      <c r="CD16" s="9">
        <v>1.028</v>
      </c>
      <c r="CE16" s="9">
        <v>0.72799999999999998</v>
      </c>
      <c r="CF16" s="9">
        <v>0.29899999999999999</v>
      </c>
      <c r="CG16" s="9">
        <v>0.50900000000000001</v>
      </c>
      <c r="CH16" s="9">
        <v>0.22800000000000001</v>
      </c>
      <c r="CI16" s="9">
        <v>0.28100000000000003</v>
      </c>
      <c r="CJ16" s="9">
        <v>0</v>
      </c>
      <c r="CK16" s="9">
        <v>0</v>
      </c>
      <c r="CL16" s="9">
        <v>0</v>
      </c>
      <c r="CM16" s="9">
        <v>1.343</v>
      </c>
      <c r="CN16" s="9">
        <v>0.85499999999999998</v>
      </c>
      <c r="CO16" s="9">
        <v>0.48799999999999999</v>
      </c>
      <c r="CP16" s="9">
        <v>0.59</v>
      </c>
      <c r="CQ16" s="9">
        <v>0.59</v>
      </c>
      <c r="CR16" s="9">
        <v>0</v>
      </c>
      <c r="CS16" s="9">
        <v>0.753</v>
      </c>
      <c r="CT16" s="9">
        <v>0.26500000000000001</v>
      </c>
      <c r="CU16" s="9">
        <v>0.48799999999999999</v>
      </c>
      <c r="CV16" s="9">
        <v>3.6589999999999998</v>
      </c>
      <c r="CW16" s="9">
        <v>2.1040000000000001</v>
      </c>
      <c r="CX16" s="9">
        <v>1.5549999999999999</v>
      </c>
      <c r="CY16" s="9">
        <v>2.323</v>
      </c>
      <c r="CZ16" s="9">
        <v>1.59</v>
      </c>
      <c r="DA16" s="9">
        <v>0.73299999999999998</v>
      </c>
      <c r="DB16" s="9">
        <v>1.6379999999999999</v>
      </c>
      <c r="DC16" s="9">
        <v>1.0229999999999999</v>
      </c>
      <c r="DD16" s="9">
        <v>0.61499999999999999</v>
      </c>
      <c r="DE16" s="9">
        <v>0.68500000000000005</v>
      </c>
      <c r="DF16" s="9">
        <v>0.56699999999999995</v>
      </c>
      <c r="DG16" s="9">
        <v>0.11799999999999999</v>
      </c>
      <c r="DH16" s="9">
        <v>0</v>
      </c>
      <c r="DI16" s="9">
        <v>0</v>
      </c>
      <c r="DJ16" s="9">
        <v>0</v>
      </c>
      <c r="DK16" s="9">
        <v>1.3360000000000001</v>
      </c>
      <c r="DL16" s="9">
        <v>0.51300000000000001</v>
      </c>
      <c r="DM16" s="9">
        <v>0.82199999999999995</v>
      </c>
      <c r="DN16" s="9">
        <v>1.3360000000000001</v>
      </c>
      <c r="DO16" s="9">
        <v>0.51300000000000001</v>
      </c>
      <c r="DP16" s="9">
        <v>0.82199999999999995</v>
      </c>
      <c r="DQ16" s="9">
        <v>0</v>
      </c>
      <c r="DR16" s="9">
        <v>0</v>
      </c>
      <c r="DS16" s="9">
        <v>0</v>
      </c>
      <c r="DT16" s="9">
        <v>1.8340000000000001</v>
      </c>
      <c r="DU16" s="9">
        <v>1.115</v>
      </c>
      <c r="DV16" s="9">
        <v>0.71899999999999997</v>
      </c>
      <c r="DW16" s="9">
        <v>1.3120000000000001</v>
      </c>
      <c r="DX16" s="9">
        <v>0.79800000000000004</v>
      </c>
      <c r="DY16" s="9">
        <v>0.51400000000000001</v>
      </c>
      <c r="DZ16" s="9">
        <v>1.2010000000000001</v>
      </c>
      <c r="EA16" s="9">
        <v>0.68600000000000005</v>
      </c>
      <c r="EB16" s="9">
        <v>0.51400000000000001</v>
      </c>
      <c r="EC16" s="9">
        <v>0</v>
      </c>
      <c r="ED16" s="9">
        <v>0</v>
      </c>
      <c r="EE16" s="9">
        <v>0</v>
      </c>
      <c r="EF16" s="9">
        <v>0.112</v>
      </c>
      <c r="EG16" s="9">
        <v>0.112</v>
      </c>
      <c r="EH16" s="9">
        <v>0</v>
      </c>
      <c r="EI16" s="9">
        <v>0.52200000000000002</v>
      </c>
      <c r="EJ16" s="9">
        <v>0.317</v>
      </c>
      <c r="EK16" s="9">
        <v>0.20499999999999999</v>
      </c>
      <c r="EL16" s="9">
        <v>0.41099999999999998</v>
      </c>
      <c r="EM16" s="9">
        <v>0.317</v>
      </c>
      <c r="EN16" s="9">
        <v>9.4E-2</v>
      </c>
      <c r="EO16" s="9">
        <v>0.111</v>
      </c>
      <c r="EP16" s="9">
        <v>0</v>
      </c>
      <c r="EQ16" s="9">
        <v>0.111</v>
      </c>
      <c r="ER16" s="9">
        <v>1.925</v>
      </c>
      <c r="ES16" s="9">
        <v>1.119</v>
      </c>
      <c r="ET16" s="9">
        <v>0.80500000000000005</v>
      </c>
      <c r="EU16" s="9">
        <v>1.369</v>
      </c>
      <c r="EV16" s="9">
        <v>0.90600000000000003</v>
      </c>
      <c r="EW16" s="9">
        <v>0.46300000000000002</v>
      </c>
      <c r="EX16" s="9">
        <v>1.369</v>
      </c>
      <c r="EY16" s="9">
        <v>0.90600000000000003</v>
      </c>
      <c r="EZ16" s="9">
        <v>0.46300000000000002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0.55600000000000005</v>
      </c>
      <c r="FH16" s="9">
        <v>0.21299999999999999</v>
      </c>
      <c r="FI16" s="9">
        <v>0.34300000000000003</v>
      </c>
      <c r="FJ16" s="9">
        <v>0.55600000000000005</v>
      </c>
      <c r="FK16" s="9">
        <v>0.21299999999999999</v>
      </c>
      <c r="FL16" s="9">
        <v>0.34300000000000003</v>
      </c>
      <c r="FM16" s="9">
        <v>0</v>
      </c>
      <c r="FN16" s="9">
        <v>0</v>
      </c>
      <c r="FO16" s="9">
        <v>0</v>
      </c>
      <c r="FP16" s="9">
        <v>1.298</v>
      </c>
      <c r="FQ16" s="9">
        <v>0.56499999999999995</v>
      </c>
      <c r="FR16" s="9">
        <v>0.73299999999999998</v>
      </c>
      <c r="FS16" s="9">
        <v>0.59</v>
      </c>
      <c r="FT16" s="9">
        <v>0.15</v>
      </c>
      <c r="FU16" s="9">
        <v>0.44</v>
      </c>
      <c r="FV16" s="9">
        <v>0.59</v>
      </c>
      <c r="FW16" s="9">
        <v>0.15</v>
      </c>
      <c r="FX16" s="9">
        <v>0.44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0.70799999999999996</v>
      </c>
      <c r="GF16" s="9">
        <v>0.41499999999999998</v>
      </c>
      <c r="GG16" s="9">
        <v>0.29199999999999998</v>
      </c>
      <c r="GH16" s="9">
        <v>0.70799999999999996</v>
      </c>
      <c r="GI16" s="9">
        <v>0.41499999999999998</v>
      </c>
      <c r="GJ16" s="9">
        <v>0.29199999999999998</v>
      </c>
      <c r="GK16" s="9">
        <v>0</v>
      </c>
      <c r="GL16" s="9">
        <v>0</v>
      </c>
      <c r="GM16" s="9">
        <v>0</v>
      </c>
      <c r="GN16" s="9">
        <v>2.355</v>
      </c>
      <c r="GO16" s="9">
        <v>1.4339999999999999</v>
      </c>
      <c r="GP16" s="9">
        <v>0.92100000000000004</v>
      </c>
      <c r="GQ16" s="9">
        <v>2.355</v>
      </c>
      <c r="GR16" s="9">
        <v>1.4339999999999999</v>
      </c>
      <c r="GS16" s="9">
        <v>0.92100000000000004</v>
      </c>
      <c r="GT16" s="9">
        <v>2.355</v>
      </c>
      <c r="GU16" s="9">
        <v>1.4339999999999999</v>
      </c>
      <c r="GV16" s="9">
        <v>0.92100000000000004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7.1609999999999996</v>
      </c>
      <c r="HM16" s="9">
        <v>3.7330000000000001</v>
      </c>
      <c r="HN16" s="9">
        <v>3.4279999999999999</v>
      </c>
      <c r="HO16" s="9">
        <v>5.266</v>
      </c>
      <c r="HP16" s="9">
        <v>3.04</v>
      </c>
      <c r="HQ16" s="9">
        <v>2.226</v>
      </c>
      <c r="HR16" s="9">
        <v>4.0780000000000003</v>
      </c>
      <c r="HS16" s="9">
        <v>2.3929999999999998</v>
      </c>
      <c r="HT16" s="9">
        <v>1.6850000000000001</v>
      </c>
      <c r="HU16" s="9">
        <v>0.72499999999999998</v>
      </c>
      <c r="HV16" s="9">
        <v>0.57599999999999996</v>
      </c>
      <c r="HW16" s="9">
        <v>0.14799999999999999</v>
      </c>
      <c r="HX16" s="9">
        <v>0.46300000000000002</v>
      </c>
      <c r="HY16" s="9">
        <v>7.0999999999999994E-2</v>
      </c>
      <c r="HZ16" s="9">
        <v>0.39300000000000002</v>
      </c>
      <c r="IA16" s="9">
        <v>1.8959999999999999</v>
      </c>
      <c r="IB16" s="9">
        <v>0.69299999999999995</v>
      </c>
      <c r="IC16" s="9">
        <v>1.202</v>
      </c>
      <c r="ID16" s="9">
        <v>1.804</v>
      </c>
      <c r="IE16" s="9">
        <v>0.69299999999999995</v>
      </c>
      <c r="IF16" s="9">
        <v>1.1100000000000001</v>
      </c>
      <c r="IG16" s="9">
        <v>9.1999999999999998E-2</v>
      </c>
      <c r="IH16" s="9">
        <v>0</v>
      </c>
      <c r="II16" s="9">
        <v>9.1999999999999998E-2</v>
      </c>
      <c r="IJ16" s="9">
        <v>5.32</v>
      </c>
      <c r="IK16" s="9">
        <v>3.1190000000000002</v>
      </c>
      <c r="IL16" s="9">
        <v>2.2010000000000001</v>
      </c>
      <c r="IM16" s="9">
        <v>3.956</v>
      </c>
      <c r="IN16" s="9">
        <v>2.516</v>
      </c>
      <c r="IO16" s="9">
        <v>1.44</v>
      </c>
      <c r="IP16" s="9">
        <v>3.3149999999999999</v>
      </c>
      <c r="IQ16" s="9">
        <v>2.0230000000000001</v>
      </c>
    </row>
    <row r="17" spans="1:251">
      <c r="A17" s="10">
        <v>44228</v>
      </c>
      <c r="B17" s="9">
        <v>0.78500000000000003</v>
      </c>
      <c r="C17" s="9">
        <v>0.98199999999999998</v>
      </c>
      <c r="D17" s="9">
        <v>1.5029999999999999</v>
      </c>
      <c r="E17" s="9">
        <v>0.61099999999999999</v>
      </c>
      <c r="F17" s="9">
        <v>0.89200000000000002</v>
      </c>
      <c r="G17" s="9">
        <v>0.26400000000000001</v>
      </c>
      <c r="H17" s="9">
        <v>0.17399999999999999</v>
      </c>
      <c r="I17" s="9">
        <v>9.0999999999999998E-2</v>
      </c>
      <c r="J17" s="9">
        <v>0.95599999999999996</v>
      </c>
      <c r="K17" s="9">
        <v>0.69099999999999995</v>
      </c>
      <c r="L17" s="9">
        <v>0.26500000000000001</v>
      </c>
      <c r="M17" s="9">
        <v>0.30499999999999999</v>
      </c>
      <c r="N17" s="9">
        <v>0.30499999999999999</v>
      </c>
      <c r="O17" s="9">
        <v>0</v>
      </c>
      <c r="P17" s="9">
        <v>0.30499999999999999</v>
      </c>
      <c r="Q17" s="9">
        <v>0.30499999999999999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0.65100000000000002</v>
      </c>
      <c r="Z17" s="9">
        <v>0.38600000000000001</v>
      </c>
      <c r="AA17" s="9">
        <v>0.26500000000000001</v>
      </c>
      <c r="AB17" s="9">
        <v>0.38700000000000001</v>
      </c>
      <c r="AC17" s="9">
        <v>0.21199999999999999</v>
      </c>
      <c r="AD17" s="9">
        <v>0.17399999999999999</v>
      </c>
      <c r="AE17" s="9">
        <v>0.26400000000000001</v>
      </c>
      <c r="AF17" s="9">
        <v>0.17399999999999999</v>
      </c>
      <c r="AG17" s="9">
        <v>9.0999999999999998E-2</v>
      </c>
      <c r="AH17" s="9">
        <v>2.4489999999999998</v>
      </c>
      <c r="AI17" s="9">
        <v>1.1739999999999999</v>
      </c>
      <c r="AJ17" s="9">
        <v>1.2749999999999999</v>
      </c>
      <c r="AK17" s="9">
        <v>1.333</v>
      </c>
      <c r="AL17" s="9">
        <v>0.77600000000000002</v>
      </c>
      <c r="AM17" s="9">
        <v>0.55800000000000005</v>
      </c>
      <c r="AN17" s="9">
        <v>1.333</v>
      </c>
      <c r="AO17" s="9">
        <v>0.77600000000000002</v>
      </c>
      <c r="AP17" s="9">
        <v>0.55800000000000005</v>
      </c>
      <c r="AQ17" s="9">
        <v>0</v>
      </c>
      <c r="AR17" s="9">
        <v>0</v>
      </c>
      <c r="AS17" s="9">
        <v>0</v>
      </c>
      <c r="AT17" s="9">
        <v>1.1160000000000001</v>
      </c>
      <c r="AU17" s="9">
        <v>0.39900000000000002</v>
      </c>
      <c r="AV17" s="9">
        <v>0.71699999999999997</v>
      </c>
      <c r="AW17" s="9">
        <v>1.1160000000000001</v>
      </c>
      <c r="AX17" s="9">
        <v>0.39900000000000002</v>
      </c>
      <c r="AY17" s="9">
        <v>0.71699999999999997</v>
      </c>
      <c r="AZ17" s="9">
        <v>9.8580000000000005</v>
      </c>
      <c r="BA17" s="9">
        <v>5.1040000000000001</v>
      </c>
      <c r="BB17" s="9">
        <v>4.7539999999999996</v>
      </c>
      <c r="BC17" s="9">
        <v>5.6779999999999999</v>
      </c>
      <c r="BD17" s="9">
        <v>3.71</v>
      </c>
      <c r="BE17" s="9">
        <v>1.968</v>
      </c>
      <c r="BF17" s="9">
        <v>5.3159999999999998</v>
      </c>
      <c r="BG17" s="9">
        <v>3.3479999999999999</v>
      </c>
      <c r="BH17" s="9">
        <v>1.968</v>
      </c>
      <c r="BI17" s="9">
        <v>0.36099999999999999</v>
      </c>
      <c r="BJ17" s="9">
        <v>0.36099999999999999</v>
      </c>
      <c r="BK17" s="9">
        <v>0</v>
      </c>
      <c r="BL17" s="9">
        <v>0</v>
      </c>
      <c r="BM17" s="9">
        <v>0</v>
      </c>
      <c r="BN17" s="9">
        <v>0</v>
      </c>
      <c r="BO17" s="9">
        <v>4.18</v>
      </c>
      <c r="BP17" s="9">
        <v>1.3939999999999999</v>
      </c>
      <c r="BQ17" s="9">
        <v>2.786</v>
      </c>
      <c r="BR17" s="9">
        <v>3.7349999999999999</v>
      </c>
      <c r="BS17" s="9">
        <v>1.22</v>
      </c>
      <c r="BT17" s="9">
        <v>2.5150000000000001</v>
      </c>
      <c r="BU17" s="9">
        <v>0.44500000000000001</v>
      </c>
      <c r="BV17" s="9">
        <v>0.17399999999999999</v>
      </c>
      <c r="BW17" s="9">
        <v>0.27100000000000002</v>
      </c>
      <c r="BX17" s="9">
        <v>2.46</v>
      </c>
      <c r="BY17" s="9">
        <v>0.81799999999999995</v>
      </c>
      <c r="BZ17" s="9">
        <v>1.643</v>
      </c>
      <c r="CA17" s="9">
        <v>1.302</v>
      </c>
      <c r="CB17" s="9">
        <v>0.81799999999999995</v>
      </c>
      <c r="CC17" s="9">
        <v>0.48399999999999999</v>
      </c>
      <c r="CD17" s="9">
        <v>1.194</v>
      </c>
      <c r="CE17" s="9">
        <v>0.71</v>
      </c>
      <c r="CF17" s="9">
        <v>0.48399999999999999</v>
      </c>
      <c r="CG17" s="9">
        <v>0.108</v>
      </c>
      <c r="CH17" s="9">
        <v>0.108</v>
      </c>
      <c r="CI17" s="9">
        <v>0</v>
      </c>
      <c r="CJ17" s="9">
        <v>0</v>
      </c>
      <c r="CK17" s="9">
        <v>0</v>
      </c>
      <c r="CL17" s="9">
        <v>0</v>
      </c>
      <c r="CM17" s="9">
        <v>1.159</v>
      </c>
      <c r="CN17" s="9">
        <v>0</v>
      </c>
      <c r="CO17" s="9">
        <v>1.159</v>
      </c>
      <c r="CP17" s="9">
        <v>1.0369999999999999</v>
      </c>
      <c r="CQ17" s="9">
        <v>0</v>
      </c>
      <c r="CR17" s="9">
        <v>1.0369999999999999</v>
      </c>
      <c r="CS17" s="9">
        <v>0.121</v>
      </c>
      <c r="CT17" s="9">
        <v>0</v>
      </c>
      <c r="CU17" s="9">
        <v>0.121</v>
      </c>
      <c r="CV17" s="9">
        <v>3.2770000000000001</v>
      </c>
      <c r="CW17" s="9">
        <v>1.88</v>
      </c>
      <c r="CX17" s="9">
        <v>1.3959999999999999</v>
      </c>
      <c r="CY17" s="9">
        <v>1.9119999999999999</v>
      </c>
      <c r="CZ17" s="9">
        <v>1.1679999999999999</v>
      </c>
      <c r="DA17" s="9">
        <v>0.74399999999999999</v>
      </c>
      <c r="DB17" s="9">
        <v>1.752</v>
      </c>
      <c r="DC17" s="9">
        <v>1.008</v>
      </c>
      <c r="DD17" s="9">
        <v>0.74399999999999999</v>
      </c>
      <c r="DE17" s="9">
        <v>0.16</v>
      </c>
      <c r="DF17" s="9">
        <v>0.16</v>
      </c>
      <c r="DG17" s="9">
        <v>0</v>
      </c>
      <c r="DH17" s="9">
        <v>0</v>
      </c>
      <c r="DI17" s="9">
        <v>0</v>
      </c>
      <c r="DJ17" s="9">
        <v>0</v>
      </c>
      <c r="DK17" s="9">
        <v>1.3640000000000001</v>
      </c>
      <c r="DL17" s="9">
        <v>0.71199999999999997</v>
      </c>
      <c r="DM17" s="9">
        <v>0.65200000000000002</v>
      </c>
      <c r="DN17" s="9">
        <v>1.274</v>
      </c>
      <c r="DO17" s="9">
        <v>0.71199999999999997</v>
      </c>
      <c r="DP17" s="9">
        <v>0.56100000000000005</v>
      </c>
      <c r="DQ17" s="9">
        <v>9.0999999999999998E-2</v>
      </c>
      <c r="DR17" s="9">
        <v>0</v>
      </c>
      <c r="DS17" s="9">
        <v>9.0999999999999998E-2</v>
      </c>
      <c r="DT17" s="9">
        <v>1.653</v>
      </c>
      <c r="DU17" s="9">
        <v>0.996</v>
      </c>
      <c r="DV17" s="9">
        <v>0.65700000000000003</v>
      </c>
      <c r="DW17" s="9">
        <v>1.2090000000000001</v>
      </c>
      <c r="DX17" s="9">
        <v>0.77100000000000002</v>
      </c>
      <c r="DY17" s="9">
        <v>0.439</v>
      </c>
      <c r="DZ17" s="9">
        <v>1.1160000000000001</v>
      </c>
      <c r="EA17" s="9">
        <v>0.67800000000000005</v>
      </c>
      <c r="EB17" s="9">
        <v>0.439</v>
      </c>
      <c r="EC17" s="9">
        <v>9.2999999999999999E-2</v>
      </c>
      <c r="ED17" s="9">
        <v>9.2999999999999999E-2</v>
      </c>
      <c r="EE17" s="9">
        <v>0</v>
      </c>
      <c r="EF17" s="9">
        <v>0</v>
      </c>
      <c r="EG17" s="9">
        <v>0</v>
      </c>
      <c r="EH17" s="9">
        <v>0</v>
      </c>
      <c r="EI17" s="9">
        <v>0.443</v>
      </c>
      <c r="EJ17" s="9">
        <v>0.22500000000000001</v>
      </c>
      <c r="EK17" s="9">
        <v>0.219</v>
      </c>
      <c r="EL17" s="9">
        <v>0.38400000000000001</v>
      </c>
      <c r="EM17" s="9">
        <v>0.22500000000000001</v>
      </c>
      <c r="EN17" s="9">
        <v>0.159</v>
      </c>
      <c r="EO17" s="9">
        <v>0.06</v>
      </c>
      <c r="EP17" s="9">
        <v>0</v>
      </c>
      <c r="EQ17" s="9">
        <v>0.06</v>
      </c>
      <c r="ER17" s="9">
        <v>2.468</v>
      </c>
      <c r="ES17" s="9">
        <v>1.41</v>
      </c>
      <c r="ET17" s="9">
        <v>1.0580000000000001</v>
      </c>
      <c r="EU17" s="9">
        <v>1.254</v>
      </c>
      <c r="EV17" s="9">
        <v>0.95299999999999996</v>
      </c>
      <c r="EW17" s="9">
        <v>0.30099999999999999</v>
      </c>
      <c r="EX17" s="9">
        <v>1.254</v>
      </c>
      <c r="EY17" s="9">
        <v>0.95299999999999996</v>
      </c>
      <c r="EZ17" s="9">
        <v>0.30099999999999999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0</v>
      </c>
      <c r="FG17" s="9">
        <v>1.214</v>
      </c>
      <c r="FH17" s="9">
        <v>0.45700000000000002</v>
      </c>
      <c r="FI17" s="9">
        <v>0.75700000000000001</v>
      </c>
      <c r="FJ17" s="9">
        <v>1.04</v>
      </c>
      <c r="FK17" s="9">
        <v>0.28299999999999997</v>
      </c>
      <c r="FL17" s="9">
        <v>0.75700000000000001</v>
      </c>
      <c r="FM17" s="9">
        <v>0.17399999999999999</v>
      </c>
      <c r="FN17" s="9">
        <v>0.17399999999999999</v>
      </c>
      <c r="FO17" s="9">
        <v>0</v>
      </c>
      <c r="FP17" s="9">
        <v>2.0369999999999999</v>
      </c>
      <c r="FQ17" s="9">
        <v>1.375</v>
      </c>
      <c r="FR17" s="9">
        <v>0.66200000000000003</v>
      </c>
      <c r="FS17" s="9">
        <v>1.4590000000000001</v>
      </c>
      <c r="FT17" s="9">
        <v>1.0209999999999999</v>
      </c>
      <c r="FU17" s="9">
        <v>0.438</v>
      </c>
      <c r="FV17" s="9">
        <v>1.4590000000000001</v>
      </c>
      <c r="FW17" s="9">
        <v>1.0209999999999999</v>
      </c>
      <c r="FX17" s="9">
        <v>0.438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0.57799999999999996</v>
      </c>
      <c r="GF17" s="9">
        <v>0.35399999999999998</v>
      </c>
      <c r="GG17" s="9">
        <v>0.224</v>
      </c>
      <c r="GH17" s="9">
        <v>0.57799999999999996</v>
      </c>
      <c r="GI17" s="9">
        <v>0.35399999999999998</v>
      </c>
      <c r="GJ17" s="9">
        <v>0.224</v>
      </c>
      <c r="GK17" s="9">
        <v>0</v>
      </c>
      <c r="GL17" s="9">
        <v>0</v>
      </c>
      <c r="GM17" s="9">
        <v>0</v>
      </c>
      <c r="GN17" s="9">
        <v>3.972</v>
      </c>
      <c r="GO17" s="9">
        <v>2.7050000000000001</v>
      </c>
      <c r="GP17" s="9">
        <v>1.2669999999999999</v>
      </c>
      <c r="GQ17" s="9">
        <v>3.4569999999999999</v>
      </c>
      <c r="GR17" s="9">
        <v>2.5259999999999998</v>
      </c>
      <c r="GS17" s="9">
        <v>0.93100000000000005</v>
      </c>
      <c r="GT17" s="9">
        <v>3.0609999999999999</v>
      </c>
      <c r="GU17" s="9">
        <v>2.13</v>
      </c>
      <c r="GV17" s="9">
        <v>0.93100000000000005</v>
      </c>
      <c r="GW17" s="9">
        <v>0.39600000000000002</v>
      </c>
      <c r="GX17" s="9">
        <v>0.39600000000000002</v>
      </c>
      <c r="GY17" s="9">
        <v>0</v>
      </c>
      <c r="GZ17" s="9">
        <v>0</v>
      </c>
      <c r="HA17" s="9">
        <v>0</v>
      </c>
      <c r="HB17" s="9">
        <v>0</v>
      </c>
      <c r="HC17" s="9">
        <v>0.51500000000000001</v>
      </c>
      <c r="HD17" s="9">
        <v>0.17899999999999999</v>
      </c>
      <c r="HE17" s="9">
        <v>0.33600000000000002</v>
      </c>
      <c r="HF17" s="9">
        <v>0.51500000000000001</v>
      </c>
      <c r="HG17" s="9">
        <v>0.17899999999999999</v>
      </c>
      <c r="HH17" s="9">
        <v>0.33600000000000002</v>
      </c>
      <c r="HI17" s="9">
        <v>0</v>
      </c>
      <c r="HJ17" s="9">
        <v>0</v>
      </c>
      <c r="HK17" s="9">
        <v>0</v>
      </c>
      <c r="HL17" s="9">
        <v>5.54</v>
      </c>
      <c r="HM17" s="9">
        <v>1.833</v>
      </c>
      <c r="HN17" s="9">
        <v>3.7069999999999999</v>
      </c>
      <c r="HO17" s="9">
        <v>4.6740000000000004</v>
      </c>
      <c r="HP17" s="9">
        <v>1.625</v>
      </c>
      <c r="HQ17" s="9">
        <v>3.0489999999999999</v>
      </c>
      <c r="HR17" s="9">
        <v>3.7749999999999999</v>
      </c>
      <c r="HS17" s="9">
        <v>1.252</v>
      </c>
      <c r="HT17" s="9">
        <v>2.5230000000000001</v>
      </c>
      <c r="HU17" s="9">
        <v>0.6</v>
      </c>
      <c r="HV17" s="9">
        <v>0.373</v>
      </c>
      <c r="HW17" s="9">
        <v>0.22800000000000001</v>
      </c>
      <c r="HX17" s="9">
        <v>0.29799999999999999</v>
      </c>
      <c r="HY17" s="9">
        <v>0</v>
      </c>
      <c r="HZ17" s="9">
        <v>0.29799999999999999</v>
      </c>
      <c r="IA17" s="9">
        <v>0.86599999999999999</v>
      </c>
      <c r="IB17" s="9">
        <v>0.20799999999999999</v>
      </c>
      <c r="IC17" s="9">
        <v>0.65800000000000003</v>
      </c>
      <c r="ID17" s="9">
        <v>0.65500000000000003</v>
      </c>
      <c r="IE17" s="9">
        <v>0.20799999999999999</v>
      </c>
      <c r="IF17" s="9">
        <v>0.44700000000000001</v>
      </c>
      <c r="IG17" s="9">
        <v>0.21099999999999999</v>
      </c>
      <c r="IH17" s="9">
        <v>0</v>
      </c>
      <c r="II17" s="9">
        <v>0.21099999999999999</v>
      </c>
      <c r="IJ17" s="9">
        <v>4.3529999999999998</v>
      </c>
      <c r="IK17" s="9">
        <v>1.411</v>
      </c>
      <c r="IL17" s="9">
        <v>2.9420000000000002</v>
      </c>
      <c r="IM17" s="9">
        <v>3.6339999999999999</v>
      </c>
      <c r="IN17" s="9">
        <v>1.2030000000000001</v>
      </c>
      <c r="IO17" s="9">
        <v>2.431</v>
      </c>
      <c r="IP17" s="9">
        <v>3.1070000000000002</v>
      </c>
      <c r="IQ17" s="9">
        <v>0.90400000000000003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10012</v>
      </c>
      <c r="C1" s="3" t="s">
        <v>10013</v>
      </c>
      <c r="D1" s="3" t="s">
        <v>10014</v>
      </c>
      <c r="E1" s="3" t="s">
        <v>10015</v>
      </c>
      <c r="F1" s="3" t="s">
        <v>10016</v>
      </c>
      <c r="G1" s="3" t="s">
        <v>10017</v>
      </c>
      <c r="H1" s="3" t="s">
        <v>10018</v>
      </c>
      <c r="I1" s="3" t="s">
        <v>10019</v>
      </c>
      <c r="J1" s="3" t="s">
        <v>10020</v>
      </c>
      <c r="K1" s="3" t="s">
        <v>10021</v>
      </c>
      <c r="L1" s="3" t="s">
        <v>10022</v>
      </c>
      <c r="M1" s="3" t="s">
        <v>10023</v>
      </c>
      <c r="N1" s="3" t="s">
        <v>10024</v>
      </c>
      <c r="O1" s="3" t="s">
        <v>10025</v>
      </c>
      <c r="P1" s="3" t="s">
        <v>10026</v>
      </c>
      <c r="Q1" s="3" t="s">
        <v>10027</v>
      </c>
      <c r="R1" s="3" t="s">
        <v>10028</v>
      </c>
      <c r="S1" s="3" t="s">
        <v>10029</v>
      </c>
      <c r="T1" s="3" t="s">
        <v>10030</v>
      </c>
      <c r="U1" s="3" t="s">
        <v>10031</v>
      </c>
      <c r="V1" s="3" t="s">
        <v>10032</v>
      </c>
      <c r="W1" s="3" t="s">
        <v>10033</v>
      </c>
      <c r="X1" s="3" t="s">
        <v>10034</v>
      </c>
      <c r="Y1" s="3" t="s">
        <v>10035</v>
      </c>
      <c r="Z1" s="3" t="s">
        <v>10036</v>
      </c>
      <c r="AA1" s="3" t="s">
        <v>10037</v>
      </c>
      <c r="AB1" s="3" t="s">
        <v>10038</v>
      </c>
      <c r="AC1" s="3" t="s">
        <v>10039</v>
      </c>
      <c r="AD1" s="3" t="s">
        <v>10040</v>
      </c>
      <c r="AE1" s="3" t="s">
        <v>10041</v>
      </c>
      <c r="AF1" s="3" t="s">
        <v>10042</v>
      </c>
      <c r="AG1" s="3" t="s">
        <v>10043</v>
      </c>
      <c r="AH1" s="3" t="s">
        <v>10044</v>
      </c>
      <c r="AI1" s="3" t="s">
        <v>10045</v>
      </c>
      <c r="AJ1" s="3" t="s">
        <v>10046</v>
      </c>
      <c r="AK1" s="3" t="s">
        <v>10047</v>
      </c>
      <c r="AL1" s="3" t="s">
        <v>10048</v>
      </c>
      <c r="AM1" s="3" t="s">
        <v>10049</v>
      </c>
      <c r="AN1" s="3" t="s">
        <v>10050</v>
      </c>
      <c r="AO1" s="3" t="s">
        <v>10051</v>
      </c>
      <c r="AP1" s="3" t="s">
        <v>10052</v>
      </c>
      <c r="AQ1" s="3" t="s">
        <v>10053</v>
      </c>
      <c r="AR1" s="3" t="s">
        <v>10054</v>
      </c>
      <c r="AS1" s="3" t="s">
        <v>10055</v>
      </c>
      <c r="AT1" s="3" t="s">
        <v>10056</v>
      </c>
      <c r="AU1" s="3" t="s">
        <v>10057</v>
      </c>
      <c r="AV1" s="3" t="s">
        <v>10058</v>
      </c>
      <c r="AW1" s="3" t="s">
        <v>10059</v>
      </c>
      <c r="AX1" s="3" t="s">
        <v>10060</v>
      </c>
      <c r="AY1" s="3" t="s">
        <v>10061</v>
      </c>
      <c r="AZ1" s="3" t="s">
        <v>10062</v>
      </c>
      <c r="BA1" s="3" t="s">
        <v>10063</v>
      </c>
      <c r="BB1" s="3" t="s">
        <v>10064</v>
      </c>
      <c r="BC1" s="3" t="s">
        <v>10065</v>
      </c>
      <c r="BD1" s="3" t="s">
        <v>10066</v>
      </c>
      <c r="BE1" s="3" t="s">
        <v>10067</v>
      </c>
      <c r="BF1" s="3" t="s">
        <v>10068</v>
      </c>
      <c r="BG1" s="3" t="s">
        <v>10069</v>
      </c>
      <c r="BH1" s="3" t="s">
        <v>10070</v>
      </c>
      <c r="BI1" s="3" t="s">
        <v>10071</v>
      </c>
      <c r="BJ1" s="3" t="s">
        <v>10072</v>
      </c>
      <c r="BK1" s="3" t="s">
        <v>10073</v>
      </c>
      <c r="BL1" s="3" t="s">
        <v>10074</v>
      </c>
      <c r="BM1" s="3" t="s">
        <v>10075</v>
      </c>
      <c r="BN1" s="3" t="s">
        <v>10076</v>
      </c>
      <c r="BO1" s="3" t="s">
        <v>10077</v>
      </c>
      <c r="BP1" s="3" t="s">
        <v>10078</v>
      </c>
      <c r="BQ1" s="3" t="s">
        <v>10079</v>
      </c>
      <c r="BR1" s="3" t="s">
        <v>10080</v>
      </c>
      <c r="BS1" s="3" t="s">
        <v>10081</v>
      </c>
      <c r="BT1" s="3" t="s">
        <v>10082</v>
      </c>
      <c r="BU1" s="3" t="s">
        <v>10083</v>
      </c>
      <c r="BV1" s="3" t="s">
        <v>10084</v>
      </c>
      <c r="BW1" s="3" t="s">
        <v>10085</v>
      </c>
      <c r="BX1" s="3" t="s">
        <v>10086</v>
      </c>
      <c r="BY1" s="3" t="s">
        <v>10087</v>
      </c>
      <c r="BZ1" s="3" t="s">
        <v>10088</v>
      </c>
      <c r="CA1" s="3" t="s">
        <v>10089</v>
      </c>
      <c r="CB1" s="3" t="s">
        <v>10090</v>
      </c>
      <c r="CC1" s="3" t="s">
        <v>10091</v>
      </c>
      <c r="CD1" s="3" t="s">
        <v>10092</v>
      </c>
      <c r="CE1" s="3" t="s">
        <v>10093</v>
      </c>
      <c r="CF1" s="3" t="s">
        <v>10094</v>
      </c>
      <c r="CG1" s="3" t="s">
        <v>10095</v>
      </c>
      <c r="CH1" s="3" t="s">
        <v>10096</v>
      </c>
      <c r="CI1" s="3" t="s">
        <v>10097</v>
      </c>
      <c r="CJ1" s="3" t="s">
        <v>10098</v>
      </c>
      <c r="CK1" s="3" t="s">
        <v>10099</v>
      </c>
      <c r="CL1" s="3" t="s">
        <v>10100</v>
      </c>
      <c r="CM1" s="3" t="s">
        <v>10101</v>
      </c>
      <c r="CN1" s="3" t="s">
        <v>10102</v>
      </c>
      <c r="CO1" s="3" t="s">
        <v>10103</v>
      </c>
      <c r="CP1" s="3" t="s">
        <v>10104</v>
      </c>
      <c r="CQ1" s="3" t="s">
        <v>10105</v>
      </c>
      <c r="CR1" s="3" t="s">
        <v>10106</v>
      </c>
      <c r="CS1" s="3" t="s">
        <v>10107</v>
      </c>
      <c r="CT1" s="3" t="s">
        <v>10108</v>
      </c>
      <c r="CU1" s="3" t="s">
        <v>10109</v>
      </c>
      <c r="CV1" s="3" t="s">
        <v>10110</v>
      </c>
      <c r="CW1" s="3" t="s">
        <v>10111</v>
      </c>
      <c r="CX1" s="3" t="s">
        <v>10112</v>
      </c>
      <c r="CY1" s="3" t="s">
        <v>10113</v>
      </c>
      <c r="CZ1" s="3" t="s">
        <v>10114</v>
      </c>
      <c r="DA1" s="3" t="s">
        <v>10115</v>
      </c>
      <c r="DB1" s="3" t="s">
        <v>10116</v>
      </c>
      <c r="DC1" s="3" t="s">
        <v>10117</v>
      </c>
      <c r="DD1" s="3" t="s">
        <v>10118</v>
      </c>
      <c r="DE1" s="3" t="s">
        <v>10119</v>
      </c>
      <c r="DF1" s="3" t="s">
        <v>10120</v>
      </c>
      <c r="DG1" s="3" t="s">
        <v>10121</v>
      </c>
      <c r="DH1" s="3" t="s">
        <v>10122</v>
      </c>
      <c r="DI1" s="3" t="s">
        <v>10123</v>
      </c>
      <c r="DJ1" s="3" t="s">
        <v>10124</v>
      </c>
      <c r="DK1" s="3" t="s">
        <v>10125</v>
      </c>
      <c r="DL1" s="3" t="s">
        <v>10126</v>
      </c>
      <c r="DM1" s="3" t="s">
        <v>10127</v>
      </c>
      <c r="DN1" s="3" t="s">
        <v>10128</v>
      </c>
      <c r="DO1" s="3" t="s">
        <v>10129</v>
      </c>
      <c r="DP1" s="3" t="s">
        <v>10130</v>
      </c>
      <c r="DQ1" s="3" t="s">
        <v>10131</v>
      </c>
      <c r="DR1" s="3" t="s">
        <v>10132</v>
      </c>
      <c r="DS1" s="3" t="s">
        <v>10133</v>
      </c>
      <c r="DT1" s="3" t="s">
        <v>10134</v>
      </c>
      <c r="DU1" s="3" t="s">
        <v>10135</v>
      </c>
      <c r="DV1" s="3" t="s">
        <v>10136</v>
      </c>
      <c r="DW1" s="3" t="s">
        <v>10137</v>
      </c>
      <c r="DX1" s="3" t="s">
        <v>10138</v>
      </c>
      <c r="DY1" s="3" t="s">
        <v>10139</v>
      </c>
      <c r="DZ1" s="3" t="s">
        <v>10140</v>
      </c>
      <c r="EA1" s="3" t="s">
        <v>10141</v>
      </c>
      <c r="EB1" s="3" t="s">
        <v>10142</v>
      </c>
      <c r="EC1" s="3" t="s">
        <v>10143</v>
      </c>
      <c r="ED1" s="3" t="s">
        <v>10144</v>
      </c>
      <c r="EE1" s="3" t="s">
        <v>10145</v>
      </c>
      <c r="EF1" s="3" t="s">
        <v>10146</v>
      </c>
      <c r="EG1" s="3" t="s">
        <v>10147</v>
      </c>
      <c r="EH1" s="3" t="s">
        <v>10148</v>
      </c>
      <c r="EI1" s="3" t="s">
        <v>10149</v>
      </c>
      <c r="EJ1" s="3" t="s">
        <v>10150</v>
      </c>
      <c r="EK1" s="3" t="s">
        <v>10151</v>
      </c>
      <c r="EL1" s="3" t="s">
        <v>10152</v>
      </c>
      <c r="EM1" s="3" t="s">
        <v>10153</v>
      </c>
      <c r="EN1" s="3" t="s">
        <v>10154</v>
      </c>
      <c r="EO1" s="3" t="s">
        <v>10155</v>
      </c>
      <c r="EP1" s="3" t="s">
        <v>10156</v>
      </c>
      <c r="EQ1" s="3" t="s">
        <v>10157</v>
      </c>
      <c r="ER1" s="3" t="s">
        <v>10158</v>
      </c>
      <c r="ES1" s="3" t="s">
        <v>10159</v>
      </c>
      <c r="ET1" s="3" t="s">
        <v>10160</v>
      </c>
      <c r="EU1" s="3" t="s">
        <v>10161</v>
      </c>
      <c r="EV1" s="3" t="s">
        <v>10162</v>
      </c>
      <c r="EW1" s="3" t="s">
        <v>10163</v>
      </c>
      <c r="EX1" s="3" t="s">
        <v>10164</v>
      </c>
      <c r="EY1" s="3" t="s">
        <v>10165</v>
      </c>
      <c r="EZ1" s="3" t="s">
        <v>10166</v>
      </c>
      <c r="FA1" s="3" t="s">
        <v>10167</v>
      </c>
      <c r="FB1" s="3" t="s">
        <v>10168</v>
      </c>
      <c r="FC1" s="3" t="s">
        <v>10169</v>
      </c>
      <c r="FD1" s="3" t="s">
        <v>10170</v>
      </c>
      <c r="FE1" s="3" t="s">
        <v>10171</v>
      </c>
      <c r="FF1" s="3" t="s">
        <v>10172</v>
      </c>
      <c r="FG1" s="3" t="s">
        <v>10173</v>
      </c>
      <c r="FH1" s="3" t="s">
        <v>10174</v>
      </c>
      <c r="FI1" s="3" t="s">
        <v>10175</v>
      </c>
      <c r="FJ1" s="3" t="s">
        <v>10176</v>
      </c>
      <c r="FK1" s="3" t="s">
        <v>10177</v>
      </c>
      <c r="FL1" s="3" t="s">
        <v>10178</v>
      </c>
      <c r="FM1" s="3" t="s">
        <v>10179</v>
      </c>
      <c r="FN1" s="3" t="s">
        <v>10180</v>
      </c>
      <c r="FO1" s="3" t="s">
        <v>10181</v>
      </c>
      <c r="FP1" s="3" t="s">
        <v>10182</v>
      </c>
      <c r="FQ1" s="3" t="s">
        <v>10183</v>
      </c>
      <c r="FR1" s="3" t="s">
        <v>10184</v>
      </c>
      <c r="FS1" s="3" t="s">
        <v>10185</v>
      </c>
      <c r="FT1" s="3" t="s">
        <v>10186</v>
      </c>
      <c r="FU1" s="3" t="s">
        <v>10187</v>
      </c>
      <c r="FV1" s="3" t="s">
        <v>10188</v>
      </c>
      <c r="FW1" s="3" t="s">
        <v>10189</v>
      </c>
      <c r="FX1" s="3" t="s">
        <v>10190</v>
      </c>
      <c r="FY1" s="3" t="s">
        <v>10191</v>
      </c>
      <c r="FZ1" s="3" t="s">
        <v>10192</v>
      </c>
      <c r="GA1" s="3" t="s">
        <v>10193</v>
      </c>
      <c r="GB1" s="3" t="s">
        <v>10194</v>
      </c>
      <c r="GC1" s="3" t="s">
        <v>10195</v>
      </c>
      <c r="GD1" s="3" t="s">
        <v>10196</v>
      </c>
      <c r="GE1" s="3" t="s">
        <v>10197</v>
      </c>
      <c r="GF1" s="3" t="s">
        <v>10198</v>
      </c>
      <c r="GG1" s="3" t="s">
        <v>10199</v>
      </c>
      <c r="GH1" s="3" t="s">
        <v>10200</v>
      </c>
      <c r="GI1" s="3" t="s">
        <v>10201</v>
      </c>
      <c r="GJ1" s="3" t="s">
        <v>10202</v>
      </c>
      <c r="GK1" s="3" t="s">
        <v>10203</v>
      </c>
      <c r="GL1" s="3" t="s">
        <v>10204</v>
      </c>
      <c r="GM1" s="3" t="s">
        <v>10205</v>
      </c>
      <c r="GN1" s="3" t="s">
        <v>10206</v>
      </c>
      <c r="GO1" s="3" t="s">
        <v>10207</v>
      </c>
      <c r="GP1" s="3" t="s">
        <v>10208</v>
      </c>
      <c r="GQ1" s="3" t="s">
        <v>10209</v>
      </c>
      <c r="GR1" s="3" t="s">
        <v>10210</v>
      </c>
      <c r="GS1" s="3" t="s">
        <v>10211</v>
      </c>
      <c r="GT1" s="3" t="s">
        <v>10212</v>
      </c>
      <c r="GU1" s="3" t="s">
        <v>10213</v>
      </c>
      <c r="GV1" s="3" t="s">
        <v>10214</v>
      </c>
      <c r="GW1" s="3" t="s">
        <v>10215</v>
      </c>
      <c r="GX1" s="3" t="s">
        <v>10216</v>
      </c>
      <c r="GY1" s="3" t="s">
        <v>10217</v>
      </c>
      <c r="GZ1" s="3" t="s">
        <v>10218</v>
      </c>
      <c r="HA1" s="3" t="s">
        <v>10219</v>
      </c>
      <c r="HB1" s="3" t="s">
        <v>10220</v>
      </c>
      <c r="HC1" s="3" t="s">
        <v>10221</v>
      </c>
      <c r="HD1" s="3" t="s">
        <v>10222</v>
      </c>
      <c r="HE1" s="3" t="s">
        <v>10223</v>
      </c>
      <c r="HF1" s="3" t="s">
        <v>10224</v>
      </c>
      <c r="HG1" s="3" t="s">
        <v>10225</v>
      </c>
      <c r="HH1" s="3" t="s">
        <v>10226</v>
      </c>
      <c r="HI1" s="3" t="s">
        <v>10227</v>
      </c>
      <c r="HJ1" s="3" t="s">
        <v>10228</v>
      </c>
      <c r="HK1" s="3" t="s">
        <v>10229</v>
      </c>
      <c r="HL1" s="3" t="s">
        <v>10230</v>
      </c>
      <c r="HM1" s="3" t="s">
        <v>10231</v>
      </c>
      <c r="HN1" s="3" t="s">
        <v>10232</v>
      </c>
      <c r="HO1" s="3" t="s">
        <v>10233</v>
      </c>
      <c r="HP1" s="3" t="s">
        <v>10234</v>
      </c>
      <c r="HQ1" s="3" t="s">
        <v>10235</v>
      </c>
      <c r="HR1" s="3" t="s">
        <v>10236</v>
      </c>
      <c r="HS1" s="3" t="s">
        <v>10237</v>
      </c>
      <c r="HT1" s="3" t="s">
        <v>10238</v>
      </c>
      <c r="HU1" s="3" t="s">
        <v>10239</v>
      </c>
      <c r="HV1" s="3" t="s">
        <v>10240</v>
      </c>
      <c r="HW1" s="3" t="s">
        <v>10241</v>
      </c>
      <c r="HX1" s="3" t="s">
        <v>10242</v>
      </c>
      <c r="HY1" s="3" t="s">
        <v>10243</v>
      </c>
      <c r="HZ1" s="3" t="s">
        <v>10244</v>
      </c>
      <c r="IA1" s="3" t="s">
        <v>10245</v>
      </c>
      <c r="IB1" s="3" t="s">
        <v>10246</v>
      </c>
      <c r="IC1" s="3" t="s">
        <v>10247</v>
      </c>
      <c r="ID1" s="3" t="s">
        <v>10248</v>
      </c>
      <c r="IE1" s="3" t="s">
        <v>10249</v>
      </c>
      <c r="IF1" s="3" t="s">
        <v>10250</v>
      </c>
      <c r="IG1" s="3" t="s">
        <v>10251</v>
      </c>
      <c r="IH1" s="3" t="s">
        <v>10252</v>
      </c>
      <c r="II1" s="3" t="s">
        <v>10253</v>
      </c>
      <c r="IJ1" s="3" t="s">
        <v>10254</v>
      </c>
      <c r="IK1" s="3" t="s">
        <v>10255</v>
      </c>
      <c r="IL1" s="3" t="s">
        <v>10256</v>
      </c>
      <c r="IM1" s="3" t="s">
        <v>10257</v>
      </c>
      <c r="IN1" s="3" t="s">
        <v>10258</v>
      </c>
      <c r="IO1" s="3" t="s">
        <v>10259</v>
      </c>
      <c r="IP1" s="3" t="s">
        <v>10260</v>
      </c>
      <c r="IQ1" s="3" t="s">
        <v>10261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10262</v>
      </c>
      <c r="C10" s="8" t="s">
        <v>10263</v>
      </c>
      <c r="D10" s="8" t="s">
        <v>10264</v>
      </c>
      <c r="E10" s="8" t="s">
        <v>10265</v>
      </c>
      <c r="F10" s="8" t="s">
        <v>10266</v>
      </c>
      <c r="G10" s="8" t="s">
        <v>10267</v>
      </c>
      <c r="H10" s="8" t="s">
        <v>10268</v>
      </c>
      <c r="I10" s="8" t="s">
        <v>10269</v>
      </c>
      <c r="J10" s="8" t="s">
        <v>10270</v>
      </c>
      <c r="K10" s="8" t="s">
        <v>10271</v>
      </c>
      <c r="L10" s="8" t="s">
        <v>10272</v>
      </c>
      <c r="M10" s="8" t="s">
        <v>10273</v>
      </c>
      <c r="N10" s="8" t="s">
        <v>10274</v>
      </c>
      <c r="O10" s="8" t="s">
        <v>10275</v>
      </c>
      <c r="P10" s="8" t="s">
        <v>10276</v>
      </c>
      <c r="Q10" s="8" t="s">
        <v>10277</v>
      </c>
      <c r="R10" s="8" t="s">
        <v>10278</v>
      </c>
      <c r="S10" s="8" t="s">
        <v>10279</v>
      </c>
      <c r="T10" s="8" t="s">
        <v>10280</v>
      </c>
      <c r="U10" s="8" t="s">
        <v>10281</v>
      </c>
      <c r="V10" s="8" t="s">
        <v>10282</v>
      </c>
      <c r="W10" s="8" t="s">
        <v>10283</v>
      </c>
      <c r="X10" s="8" t="s">
        <v>10284</v>
      </c>
      <c r="Y10" s="8" t="s">
        <v>10285</v>
      </c>
      <c r="Z10" s="8" t="s">
        <v>10286</v>
      </c>
      <c r="AA10" s="8" t="s">
        <v>10287</v>
      </c>
      <c r="AB10" s="8" t="s">
        <v>10288</v>
      </c>
      <c r="AC10" s="8" t="s">
        <v>10289</v>
      </c>
      <c r="AD10" s="8" t="s">
        <v>10290</v>
      </c>
      <c r="AE10" s="8" t="s">
        <v>10291</v>
      </c>
      <c r="AF10" s="8" t="s">
        <v>10292</v>
      </c>
      <c r="AG10" s="8" t="s">
        <v>10293</v>
      </c>
      <c r="AH10" s="8" t="s">
        <v>10294</v>
      </c>
      <c r="AI10" s="8" t="s">
        <v>10295</v>
      </c>
      <c r="AJ10" s="8" t="s">
        <v>10296</v>
      </c>
      <c r="AK10" s="8" t="s">
        <v>10297</v>
      </c>
      <c r="AL10" s="8" t="s">
        <v>10298</v>
      </c>
      <c r="AM10" s="8" t="s">
        <v>10299</v>
      </c>
      <c r="AN10" s="8" t="s">
        <v>10300</v>
      </c>
      <c r="AO10" s="8" t="s">
        <v>10301</v>
      </c>
      <c r="AP10" s="8" t="s">
        <v>10302</v>
      </c>
      <c r="AQ10" s="8" t="s">
        <v>10303</v>
      </c>
      <c r="AR10" s="8" t="s">
        <v>10304</v>
      </c>
      <c r="AS10" s="8" t="s">
        <v>10305</v>
      </c>
      <c r="AT10" s="8" t="s">
        <v>10306</v>
      </c>
      <c r="AU10" s="8" t="s">
        <v>10307</v>
      </c>
      <c r="AV10" s="8" t="s">
        <v>10308</v>
      </c>
      <c r="AW10" s="8" t="s">
        <v>10309</v>
      </c>
      <c r="AX10" s="8" t="s">
        <v>10310</v>
      </c>
      <c r="AY10" s="8" t="s">
        <v>10311</v>
      </c>
      <c r="AZ10" s="8" t="s">
        <v>10312</v>
      </c>
      <c r="BA10" s="8" t="s">
        <v>10313</v>
      </c>
      <c r="BB10" s="8" t="s">
        <v>10314</v>
      </c>
      <c r="BC10" s="8" t="s">
        <v>10315</v>
      </c>
      <c r="BD10" s="8" t="s">
        <v>10316</v>
      </c>
      <c r="BE10" s="8" t="s">
        <v>10317</v>
      </c>
      <c r="BF10" s="8" t="s">
        <v>10318</v>
      </c>
      <c r="BG10" s="8" t="s">
        <v>10319</v>
      </c>
      <c r="BH10" s="8" t="s">
        <v>10320</v>
      </c>
      <c r="BI10" s="8" t="s">
        <v>10321</v>
      </c>
      <c r="BJ10" s="8" t="s">
        <v>10322</v>
      </c>
      <c r="BK10" s="8" t="s">
        <v>10323</v>
      </c>
      <c r="BL10" s="8" t="s">
        <v>10324</v>
      </c>
      <c r="BM10" s="8" t="s">
        <v>10325</v>
      </c>
      <c r="BN10" s="8" t="s">
        <v>10326</v>
      </c>
      <c r="BO10" s="8" t="s">
        <v>10327</v>
      </c>
      <c r="BP10" s="8" t="s">
        <v>10328</v>
      </c>
      <c r="BQ10" s="8" t="s">
        <v>10329</v>
      </c>
      <c r="BR10" s="8" t="s">
        <v>10330</v>
      </c>
      <c r="BS10" s="8" t="s">
        <v>10331</v>
      </c>
      <c r="BT10" s="8" t="s">
        <v>10332</v>
      </c>
      <c r="BU10" s="8" t="s">
        <v>10333</v>
      </c>
      <c r="BV10" s="8" t="s">
        <v>10334</v>
      </c>
      <c r="BW10" s="8" t="s">
        <v>10335</v>
      </c>
      <c r="BX10" s="8" t="s">
        <v>10336</v>
      </c>
      <c r="BY10" s="8" t="s">
        <v>10337</v>
      </c>
      <c r="BZ10" s="8" t="s">
        <v>10338</v>
      </c>
      <c r="CA10" s="8" t="s">
        <v>10339</v>
      </c>
      <c r="CB10" s="8" t="s">
        <v>10340</v>
      </c>
      <c r="CC10" s="8" t="s">
        <v>10341</v>
      </c>
      <c r="CD10" s="8" t="s">
        <v>10342</v>
      </c>
      <c r="CE10" s="8" t="s">
        <v>10343</v>
      </c>
      <c r="CF10" s="8" t="s">
        <v>10344</v>
      </c>
      <c r="CG10" s="8" t="s">
        <v>10345</v>
      </c>
      <c r="CH10" s="8" t="s">
        <v>10346</v>
      </c>
      <c r="CI10" s="8" t="s">
        <v>10347</v>
      </c>
      <c r="CJ10" s="8" t="s">
        <v>10348</v>
      </c>
      <c r="CK10" s="8" t="s">
        <v>10349</v>
      </c>
      <c r="CL10" s="8" t="s">
        <v>10350</v>
      </c>
      <c r="CM10" s="8" t="s">
        <v>10351</v>
      </c>
      <c r="CN10" s="8" t="s">
        <v>10352</v>
      </c>
      <c r="CO10" s="8" t="s">
        <v>10353</v>
      </c>
      <c r="CP10" s="8" t="s">
        <v>10354</v>
      </c>
      <c r="CQ10" s="8" t="s">
        <v>10355</v>
      </c>
      <c r="CR10" s="8" t="s">
        <v>10356</v>
      </c>
      <c r="CS10" s="8" t="s">
        <v>10357</v>
      </c>
      <c r="CT10" s="8" t="s">
        <v>10358</v>
      </c>
      <c r="CU10" s="8" t="s">
        <v>10359</v>
      </c>
      <c r="CV10" s="8" t="s">
        <v>10360</v>
      </c>
      <c r="CW10" s="8" t="s">
        <v>10361</v>
      </c>
      <c r="CX10" s="8" t="s">
        <v>10362</v>
      </c>
      <c r="CY10" s="8" t="s">
        <v>10363</v>
      </c>
      <c r="CZ10" s="8" t="s">
        <v>10364</v>
      </c>
      <c r="DA10" s="8" t="s">
        <v>10365</v>
      </c>
      <c r="DB10" s="8" t="s">
        <v>10366</v>
      </c>
      <c r="DC10" s="8" t="s">
        <v>10367</v>
      </c>
      <c r="DD10" s="8" t="s">
        <v>10368</v>
      </c>
      <c r="DE10" s="8" t="s">
        <v>10369</v>
      </c>
      <c r="DF10" s="8" t="s">
        <v>10370</v>
      </c>
      <c r="DG10" s="8" t="s">
        <v>10371</v>
      </c>
      <c r="DH10" s="8" t="s">
        <v>10372</v>
      </c>
      <c r="DI10" s="8" t="s">
        <v>10373</v>
      </c>
      <c r="DJ10" s="8" t="s">
        <v>10374</v>
      </c>
      <c r="DK10" s="8" t="s">
        <v>10375</v>
      </c>
      <c r="DL10" s="8" t="s">
        <v>10376</v>
      </c>
      <c r="DM10" s="8" t="s">
        <v>10377</v>
      </c>
      <c r="DN10" s="8" t="s">
        <v>10378</v>
      </c>
      <c r="DO10" s="8" t="s">
        <v>10379</v>
      </c>
      <c r="DP10" s="8" t="s">
        <v>10380</v>
      </c>
      <c r="DQ10" s="8" t="s">
        <v>10381</v>
      </c>
      <c r="DR10" s="8" t="s">
        <v>10382</v>
      </c>
      <c r="DS10" s="8" t="s">
        <v>10383</v>
      </c>
      <c r="DT10" s="8" t="s">
        <v>10384</v>
      </c>
      <c r="DU10" s="8" t="s">
        <v>10385</v>
      </c>
      <c r="DV10" s="8" t="s">
        <v>10386</v>
      </c>
      <c r="DW10" s="8" t="s">
        <v>10387</v>
      </c>
      <c r="DX10" s="8" t="s">
        <v>10388</v>
      </c>
      <c r="DY10" s="8" t="s">
        <v>10389</v>
      </c>
      <c r="DZ10" s="8" t="s">
        <v>10390</v>
      </c>
      <c r="EA10" s="8" t="s">
        <v>10391</v>
      </c>
      <c r="EB10" s="8" t="s">
        <v>10392</v>
      </c>
      <c r="EC10" s="8" t="s">
        <v>10393</v>
      </c>
      <c r="ED10" s="8" t="s">
        <v>10394</v>
      </c>
      <c r="EE10" s="8" t="s">
        <v>10395</v>
      </c>
      <c r="EF10" s="8" t="s">
        <v>10396</v>
      </c>
      <c r="EG10" s="8" t="s">
        <v>10397</v>
      </c>
      <c r="EH10" s="8" t="s">
        <v>10398</v>
      </c>
      <c r="EI10" s="8" t="s">
        <v>10399</v>
      </c>
      <c r="EJ10" s="8" t="s">
        <v>10400</v>
      </c>
      <c r="EK10" s="8" t="s">
        <v>10401</v>
      </c>
      <c r="EL10" s="8" t="s">
        <v>10402</v>
      </c>
      <c r="EM10" s="8" t="s">
        <v>10403</v>
      </c>
      <c r="EN10" s="8" t="s">
        <v>10404</v>
      </c>
      <c r="EO10" s="8" t="s">
        <v>10405</v>
      </c>
      <c r="EP10" s="8" t="s">
        <v>10406</v>
      </c>
      <c r="EQ10" s="8" t="s">
        <v>10407</v>
      </c>
      <c r="ER10" s="8" t="s">
        <v>10408</v>
      </c>
      <c r="ES10" s="8" t="s">
        <v>10409</v>
      </c>
      <c r="ET10" s="8" t="s">
        <v>10410</v>
      </c>
      <c r="EU10" s="8" t="s">
        <v>10411</v>
      </c>
      <c r="EV10" s="8" t="s">
        <v>10412</v>
      </c>
      <c r="EW10" s="8" t="s">
        <v>10413</v>
      </c>
      <c r="EX10" s="8" t="s">
        <v>10414</v>
      </c>
      <c r="EY10" s="8" t="s">
        <v>10415</v>
      </c>
      <c r="EZ10" s="8" t="s">
        <v>10416</v>
      </c>
      <c r="FA10" s="8" t="s">
        <v>10417</v>
      </c>
      <c r="FB10" s="8" t="s">
        <v>10418</v>
      </c>
      <c r="FC10" s="8" t="s">
        <v>10419</v>
      </c>
      <c r="FD10" s="8" t="s">
        <v>10420</v>
      </c>
      <c r="FE10" s="8" t="s">
        <v>10421</v>
      </c>
      <c r="FF10" s="8" t="s">
        <v>10422</v>
      </c>
      <c r="FG10" s="8" t="s">
        <v>10423</v>
      </c>
      <c r="FH10" s="8" t="s">
        <v>10424</v>
      </c>
      <c r="FI10" s="8" t="s">
        <v>10425</v>
      </c>
      <c r="FJ10" s="8" t="s">
        <v>10426</v>
      </c>
      <c r="FK10" s="8" t="s">
        <v>10427</v>
      </c>
      <c r="FL10" s="8" t="s">
        <v>10428</v>
      </c>
      <c r="FM10" s="8" t="s">
        <v>10429</v>
      </c>
      <c r="FN10" s="8" t="s">
        <v>10430</v>
      </c>
      <c r="FO10" s="8" t="s">
        <v>10431</v>
      </c>
      <c r="FP10" s="8" t="s">
        <v>10432</v>
      </c>
      <c r="FQ10" s="8" t="s">
        <v>10433</v>
      </c>
      <c r="FR10" s="8" t="s">
        <v>10434</v>
      </c>
      <c r="FS10" s="8" t="s">
        <v>10435</v>
      </c>
      <c r="FT10" s="8" t="s">
        <v>10436</v>
      </c>
      <c r="FU10" s="8" t="s">
        <v>10437</v>
      </c>
      <c r="FV10" s="8" t="s">
        <v>10438</v>
      </c>
      <c r="FW10" s="8" t="s">
        <v>10439</v>
      </c>
      <c r="FX10" s="8" t="s">
        <v>10440</v>
      </c>
      <c r="FY10" s="8" t="s">
        <v>10441</v>
      </c>
      <c r="FZ10" s="8" t="s">
        <v>10442</v>
      </c>
      <c r="GA10" s="8" t="s">
        <v>10443</v>
      </c>
      <c r="GB10" s="8" t="s">
        <v>10444</v>
      </c>
      <c r="GC10" s="8" t="s">
        <v>10445</v>
      </c>
      <c r="GD10" s="8" t="s">
        <v>10446</v>
      </c>
      <c r="GE10" s="8" t="s">
        <v>10447</v>
      </c>
      <c r="GF10" s="8" t="s">
        <v>10448</v>
      </c>
      <c r="GG10" s="8" t="s">
        <v>10449</v>
      </c>
      <c r="GH10" s="8" t="s">
        <v>10450</v>
      </c>
      <c r="GI10" s="8" t="s">
        <v>10451</v>
      </c>
      <c r="GJ10" s="8" t="s">
        <v>10452</v>
      </c>
      <c r="GK10" s="8" t="s">
        <v>10453</v>
      </c>
      <c r="GL10" s="8" t="s">
        <v>10454</v>
      </c>
      <c r="GM10" s="8" t="s">
        <v>10455</v>
      </c>
      <c r="GN10" s="8" t="s">
        <v>10456</v>
      </c>
      <c r="GO10" s="8" t="s">
        <v>10457</v>
      </c>
      <c r="GP10" s="8" t="s">
        <v>10458</v>
      </c>
      <c r="GQ10" s="8" t="s">
        <v>10459</v>
      </c>
      <c r="GR10" s="8" t="s">
        <v>10460</v>
      </c>
      <c r="GS10" s="8" t="s">
        <v>10461</v>
      </c>
      <c r="GT10" s="8" t="s">
        <v>10462</v>
      </c>
      <c r="GU10" s="8" t="s">
        <v>10463</v>
      </c>
      <c r="GV10" s="8" t="s">
        <v>10464</v>
      </c>
      <c r="GW10" s="8" t="s">
        <v>10465</v>
      </c>
      <c r="GX10" s="8" t="s">
        <v>10466</v>
      </c>
      <c r="GY10" s="8" t="s">
        <v>10467</v>
      </c>
      <c r="GZ10" s="8" t="s">
        <v>10468</v>
      </c>
      <c r="HA10" s="8" t="s">
        <v>10469</v>
      </c>
      <c r="HB10" s="8" t="s">
        <v>10470</v>
      </c>
      <c r="HC10" s="8" t="s">
        <v>10471</v>
      </c>
      <c r="HD10" s="8" t="s">
        <v>10472</v>
      </c>
      <c r="HE10" s="8" t="s">
        <v>10473</v>
      </c>
      <c r="HF10" s="8" t="s">
        <v>10474</v>
      </c>
      <c r="HG10" s="8" t="s">
        <v>10475</v>
      </c>
      <c r="HH10" s="8" t="s">
        <v>10476</v>
      </c>
      <c r="HI10" s="8" t="s">
        <v>10477</v>
      </c>
      <c r="HJ10" s="8" t="s">
        <v>10478</v>
      </c>
      <c r="HK10" s="8" t="s">
        <v>10479</v>
      </c>
      <c r="HL10" s="8" t="s">
        <v>10480</v>
      </c>
      <c r="HM10" s="8" t="s">
        <v>10481</v>
      </c>
      <c r="HN10" s="8" t="s">
        <v>10482</v>
      </c>
      <c r="HO10" s="8" t="s">
        <v>10483</v>
      </c>
      <c r="HP10" s="8" t="s">
        <v>10484</v>
      </c>
      <c r="HQ10" s="8" t="s">
        <v>10485</v>
      </c>
      <c r="HR10" s="8" t="s">
        <v>10486</v>
      </c>
      <c r="HS10" s="8" t="s">
        <v>10487</v>
      </c>
      <c r="HT10" s="8" t="s">
        <v>10488</v>
      </c>
      <c r="HU10" s="8" t="s">
        <v>10489</v>
      </c>
      <c r="HV10" s="8" t="s">
        <v>10490</v>
      </c>
      <c r="HW10" s="8" t="s">
        <v>10491</v>
      </c>
      <c r="HX10" s="8" t="s">
        <v>10492</v>
      </c>
      <c r="HY10" s="8" t="s">
        <v>10493</v>
      </c>
      <c r="HZ10" s="8" t="s">
        <v>10494</v>
      </c>
      <c r="IA10" s="8" t="s">
        <v>10495</v>
      </c>
      <c r="IB10" s="8" t="s">
        <v>10496</v>
      </c>
      <c r="IC10" s="8" t="s">
        <v>10497</v>
      </c>
      <c r="ID10" s="8" t="s">
        <v>10498</v>
      </c>
      <c r="IE10" s="8" t="s">
        <v>10499</v>
      </c>
      <c r="IF10" s="8" t="s">
        <v>10500</v>
      </c>
      <c r="IG10" s="8" t="s">
        <v>10501</v>
      </c>
      <c r="IH10" s="8" t="s">
        <v>10502</v>
      </c>
      <c r="II10" s="8" t="s">
        <v>10503</v>
      </c>
      <c r="IJ10" s="8" t="s">
        <v>10504</v>
      </c>
      <c r="IK10" s="8" t="s">
        <v>10505</v>
      </c>
      <c r="IL10" s="8" t="s">
        <v>10506</v>
      </c>
      <c r="IM10" s="8" t="s">
        <v>10507</v>
      </c>
      <c r="IN10" s="8" t="s">
        <v>10508</v>
      </c>
      <c r="IO10" s="8" t="s">
        <v>10509</v>
      </c>
      <c r="IP10" s="8" t="s">
        <v>10510</v>
      </c>
      <c r="IQ10" s="8" t="s">
        <v>10511</v>
      </c>
    </row>
    <row r="11" spans="1:251">
      <c r="A11" s="10">
        <v>42036</v>
      </c>
      <c r="B11" s="9">
        <v>1.151</v>
      </c>
      <c r="C11" s="9">
        <v>0.77200000000000002</v>
      </c>
      <c r="D11" s="9">
        <v>0.33400000000000002</v>
      </c>
      <c r="E11" s="9">
        <v>0.439</v>
      </c>
      <c r="F11" s="9">
        <v>0</v>
      </c>
      <c r="G11" s="9">
        <v>0</v>
      </c>
      <c r="H11" s="9">
        <v>0</v>
      </c>
      <c r="I11" s="9">
        <v>0.54</v>
      </c>
      <c r="J11" s="9">
        <v>0.34499999999999997</v>
      </c>
      <c r="K11" s="9">
        <v>0.19500000000000001</v>
      </c>
      <c r="L11" s="9">
        <v>0.54</v>
      </c>
      <c r="M11" s="9">
        <v>0.34499999999999997</v>
      </c>
      <c r="N11" s="9">
        <v>0.19500000000000001</v>
      </c>
      <c r="O11" s="9">
        <v>0</v>
      </c>
      <c r="P11" s="9">
        <v>0</v>
      </c>
      <c r="Q11" s="9">
        <v>0</v>
      </c>
      <c r="R11" s="9">
        <v>0.76500000000000001</v>
      </c>
      <c r="S11" s="9">
        <v>0.46</v>
      </c>
      <c r="T11" s="9">
        <v>0.30499999999999999</v>
      </c>
      <c r="U11" s="9">
        <v>0.42799999999999999</v>
      </c>
      <c r="V11" s="9">
        <v>0.35099999999999998</v>
      </c>
      <c r="W11" s="9">
        <v>7.6999999999999999E-2</v>
      </c>
      <c r="X11" s="9">
        <v>0.31900000000000001</v>
      </c>
      <c r="Y11" s="9">
        <v>0.24199999999999999</v>
      </c>
      <c r="Z11" s="9">
        <v>7.6999999999999999E-2</v>
      </c>
      <c r="AA11" s="9">
        <v>0.109</v>
      </c>
      <c r="AB11" s="9">
        <v>0.109</v>
      </c>
      <c r="AC11" s="9">
        <v>0</v>
      </c>
      <c r="AD11" s="9">
        <v>0</v>
      </c>
      <c r="AE11" s="9">
        <v>0</v>
      </c>
      <c r="AF11" s="9">
        <v>0</v>
      </c>
      <c r="AG11" s="9">
        <v>0.33700000000000002</v>
      </c>
      <c r="AH11" s="9">
        <v>0.109</v>
      </c>
      <c r="AI11" s="9">
        <v>0.22800000000000001</v>
      </c>
      <c r="AJ11" s="9">
        <v>0.16200000000000001</v>
      </c>
      <c r="AK11" s="9">
        <v>0</v>
      </c>
      <c r="AL11" s="9">
        <v>0.16200000000000001</v>
      </c>
      <c r="AM11" s="9">
        <v>0.17499999999999999</v>
      </c>
      <c r="AN11" s="9">
        <v>0.109</v>
      </c>
      <c r="AO11" s="9">
        <v>6.6000000000000003E-2</v>
      </c>
      <c r="AP11" s="9">
        <v>0.26200000000000001</v>
      </c>
      <c r="AQ11" s="9">
        <v>0.26200000000000001</v>
      </c>
      <c r="AR11" s="9">
        <v>0</v>
      </c>
      <c r="AS11" s="9">
        <v>0.129</v>
      </c>
      <c r="AT11" s="9">
        <v>0.129</v>
      </c>
      <c r="AU11" s="9">
        <v>0</v>
      </c>
      <c r="AV11" s="9">
        <v>7.1999999999999995E-2</v>
      </c>
      <c r="AW11" s="9">
        <v>7.1999999999999995E-2</v>
      </c>
      <c r="AX11" s="9">
        <v>0</v>
      </c>
      <c r="AY11" s="9">
        <v>5.7000000000000002E-2</v>
      </c>
      <c r="AZ11" s="9">
        <v>5.7000000000000002E-2</v>
      </c>
      <c r="BA11" s="9">
        <v>0</v>
      </c>
      <c r="BB11" s="9">
        <v>0</v>
      </c>
      <c r="BC11" s="9">
        <v>0</v>
      </c>
      <c r="BD11" s="9">
        <v>0</v>
      </c>
      <c r="BE11" s="9">
        <v>0.13300000000000001</v>
      </c>
      <c r="BF11" s="9">
        <v>0.13300000000000001</v>
      </c>
      <c r="BG11" s="9">
        <v>0</v>
      </c>
      <c r="BH11" s="9">
        <v>0.13300000000000001</v>
      </c>
      <c r="BI11" s="9">
        <v>0.13300000000000001</v>
      </c>
      <c r="BJ11" s="9">
        <v>0</v>
      </c>
      <c r="BK11" s="9">
        <v>0</v>
      </c>
      <c r="BL11" s="9">
        <v>0</v>
      </c>
      <c r="BM11" s="9">
        <v>0</v>
      </c>
      <c r="BN11" s="9">
        <v>4.0350000000000001</v>
      </c>
      <c r="BO11" s="9">
        <v>2.3820000000000001</v>
      </c>
      <c r="BP11" s="9">
        <v>1.653</v>
      </c>
      <c r="BQ11" s="9">
        <v>3.3490000000000002</v>
      </c>
      <c r="BR11" s="9">
        <v>1.879</v>
      </c>
      <c r="BS11" s="9">
        <v>1.4690000000000001</v>
      </c>
      <c r="BT11" s="9">
        <v>2.516</v>
      </c>
      <c r="BU11" s="9">
        <v>1.38</v>
      </c>
      <c r="BV11" s="9">
        <v>1.1359999999999999</v>
      </c>
      <c r="BW11" s="9">
        <v>0.83299999999999996</v>
      </c>
      <c r="BX11" s="9">
        <v>0.5</v>
      </c>
      <c r="BY11" s="9">
        <v>0.33300000000000002</v>
      </c>
      <c r="BZ11" s="9">
        <v>0</v>
      </c>
      <c r="CA11" s="9">
        <v>0</v>
      </c>
      <c r="CB11" s="9">
        <v>0</v>
      </c>
      <c r="CC11" s="9">
        <v>0.68700000000000006</v>
      </c>
      <c r="CD11" s="9">
        <v>0.503</v>
      </c>
      <c r="CE11" s="9">
        <v>0.184</v>
      </c>
      <c r="CF11" s="9">
        <v>0.57799999999999996</v>
      </c>
      <c r="CG11" s="9">
        <v>0.39400000000000002</v>
      </c>
      <c r="CH11" s="9">
        <v>0.184</v>
      </c>
      <c r="CI11" s="9">
        <v>0.109</v>
      </c>
      <c r="CJ11" s="9">
        <v>0.109</v>
      </c>
      <c r="CK11" s="9">
        <v>0</v>
      </c>
      <c r="CL11" s="9">
        <v>0.64900000000000002</v>
      </c>
      <c r="CM11" s="9">
        <v>0.64900000000000002</v>
      </c>
      <c r="CN11" s="9">
        <v>0</v>
      </c>
      <c r="CO11" s="9">
        <v>0.40699999999999997</v>
      </c>
      <c r="CP11" s="9">
        <v>0.40699999999999997</v>
      </c>
      <c r="CQ11" s="9">
        <v>0</v>
      </c>
      <c r="CR11" s="9">
        <v>0.24199999999999999</v>
      </c>
      <c r="CS11" s="9">
        <v>0.24199999999999999</v>
      </c>
      <c r="CT11" s="9">
        <v>0</v>
      </c>
      <c r="CU11" s="9">
        <v>0.16600000000000001</v>
      </c>
      <c r="CV11" s="9">
        <v>0.16600000000000001</v>
      </c>
      <c r="CW11" s="9">
        <v>0</v>
      </c>
      <c r="CX11" s="9">
        <v>0</v>
      </c>
      <c r="CY11" s="9">
        <v>0</v>
      </c>
      <c r="CZ11" s="9">
        <v>0</v>
      </c>
      <c r="DA11" s="9">
        <v>0.24199999999999999</v>
      </c>
      <c r="DB11" s="9">
        <v>0.24199999999999999</v>
      </c>
      <c r="DC11" s="9">
        <v>0</v>
      </c>
      <c r="DD11" s="9">
        <v>0.13300000000000001</v>
      </c>
      <c r="DE11" s="9">
        <v>0.13300000000000001</v>
      </c>
      <c r="DF11" s="9">
        <v>0</v>
      </c>
      <c r="DG11" s="9">
        <v>0.109</v>
      </c>
      <c r="DH11" s="9">
        <v>0.109</v>
      </c>
      <c r="DI11" s="9">
        <v>0</v>
      </c>
      <c r="DJ11" s="9">
        <v>3.3159999999999998</v>
      </c>
      <c r="DK11" s="9">
        <v>1.7330000000000001</v>
      </c>
      <c r="DL11" s="9">
        <v>1.583</v>
      </c>
      <c r="DM11" s="9">
        <v>2.871</v>
      </c>
      <c r="DN11" s="9">
        <v>1.472</v>
      </c>
      <c r="DO11" s="9">
        <v>1.399</v>
      </c>
      <c r="DP11" s="9">
        <v>2.274</v>
      </c>
      <c r="DQ11" s="9">
        <v>1.1379999999999999</v>
      </c>
      <c r="DR11" s="9">
        <v>1.1359999999999999</v>
      </c>
      <c r="DS11" s="9">
        <v>0.59699999999999998</v>
      </c>
      <c r="DT11" s="9">
        <v>0.33400000000000002</v>
      </c>
      <c r="DU11" s="9">
        <v>0.26300000000000001</v>
      </c>
      <c r="DV11" s="9">
        <v>0.44500000000000001</v>
      </c>
      <c r="DW11" s="9">
        <v>0.26100000000000001</v>
      </c>
      <c r="DX11" s="9">
        <v>0.184</v>
      </c>
      <c r="DY11" s="9">
        <v>0.44500000000000001</v>
      </c>
      <c r="DZ11" s="9">
        <v>0.26100000000000001</v>
      </c>
      <c r="EA11" s="9">
        <v>0.184</v>
      </c>
      <c r="EB11" s="9">
        <v>7.0000000000000007E-2</v>
      </c>
      <c r="EC11" s="9">
        <v>0</v>
      </c>
      <c r="ED11" s="9">
        <v>7.0000000000000007E-2</v>
      </c>
      <c r="EE11" s="9">
        <v>7.0000000000000007E-2</v>
      </c>
      <c r="EF11" s="9">
        <v>0</v>
      </c>
      <c r="EG11" s="9">
        <v>7.0000000000000007E-2</v>
      </c>
      <c r="EH11" s="9">
        <v>0</v>
      </c>
      <c r="EI11" s="9">
        <v>0</v>
      </c>
      <c r="EJ11" s="9">
        <v>0</v>
      </c>
      <c r="EK11" s="9">
        <v>7.0000000000000007E-2</v>
      </c>
      <c r="EL11" s="9">
        <v>0</v>
      </c>
      <c r="EM11" s="9">
        <v>7.0000000000000007E-2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0.69199999999999995</v>
      </c>
      <c r="EU11" s="9">
        <v>0.25600000000000001</v>
      </c>
      <c r="EV11" s="9">
        <v>0.437</v>
      </c>
      <c r="EW11" s="9">
        <v>0.36899999999999999</v>
      </c>
      <c r="EX11" s="9">
        <v>0.17199999999999999</v>
      </c>
      <c r="EY11" s="9">
        <v>0.19700000000000001</v>
      </c>
      <c r="EZ11" s="9">
        <v>0.26400000000000001</v>
      </c>
      <c r="FA11" s="9">
        <v>0.17199999999999999</v>
      </c>
      <c r="FB11" s="9">
        <v>9.1999999999999998E-2</v>
      </c>
      <c r="FC11" s="9">
        <v>0.106</v>
      </c>
      <c r="FD11" s="9">
        <v>0</v>
      </c>
      <c r="FE11" s="9">
        <v>0.106</v>
      </c>
      <c r="FF11" s="9">
        <v>0</v>
      </c>
      <c r="FG11" s="9">
        <v>0</v>
      </c>
      <c r="FH11" s="9">
        <v>0</v>
      </c>
      <c r="FI11" s="9">
        <v>0.32300000000000001</v>
      </c>
      <c r="FJ11" s="9">
        <v>8.4000000000000005E-2</v>
      </c>
      <c r="FK11" s="9">
        <v>0.23899999999999999</v>
      </c>
      <c r="FL11" s="9">
        <v>0.25700000000000001</v>
      </c>
      <c r="FM11" s="9">
        <v>8.4000000000000005E-2</v>
      </c>
      <c r="FN11" s="9">
        <v>0.17399999999999999</v>
      </c>
      <c r="FO11" s="9">
        <v>6.6000000000000003E-2</v>
      </c>
      <c r="FP11" s="9">
        <v>0</v>
      </c>
      <c r="FQ11" s="9">
        <v>6.6000000000000003E-2</v>
      </c>
      <c r="FR11" s="9">
        <v>0.14299999999999999</v>
      </c>
      <c r="FS11" s="9">
        <v>0</v>
      </c>
      <c r="FT11" s="9">
        <v>0.14299999999999999</v>
      </c>
      <c r="FU11" s="9">
        <v>0</v>
      </c>
      <c r="FV11" s="9">
        <v>0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0.14299999999999999</v>
      </c>
      <c r="GH11" s="9">
        <v>0</v>
      </c>
      <c r="GI11" s="9">
        <v>0.14299999999999999</v>
      </c>
      <c r="GJ11" s="9">
        <v>7.6999999999999999E-2</v>
      </c>
      <c r="GK11" s="9">
        <v>0</v>
      </c>
      <c r="GL11" s="9">
        <v>7.6999999999999999E-2</v>
      </c>
      <c r="GM11" s="9">
        <v>6.6000000000000003E-2</v>
      </c>
      <c r="GN11" s="9">
        <v>0</v>
      </c>
      <c r="GO11" s="9">
        <v>6.6000000000000003E-2</v>
      </c>
      <c r="GP11" s="9">
        <v>0.55000000000000004</v>
      </c>
      <c r="GQ11" s="9">
        <v>0.25600000000000001</v>
      </c>
      <c r="GR11" s="9">
        <v>0.29399999999999998</v>
      </c>
      <c r="GS11" s="9">
        <v>0.36899999999999999</v>
      </c>
      <c r="GT11" s="9">
        <v>0.17199999999999999</v>
      </c>
      <c r="GU11" s="9">
        <v>0.19700000000000001</v>
      </c>
      <c r="GV11" s="9">
        <v>0.26400000000000001</v>
      </c>
      <c r="GW11" s="9">
        <v>0.17199999999999999</v>
      </c>
      <c r="GX11" s="9">
        <v>9.1999999999999998E-2</v>
      </c>
      <c r="GY11" s="9">
        <v>0.106</v>
      </c>
      <c r="GZ11" s="9">
        <v>0</v>
      </c>
      <c r="HA11" s="9">
        <v>0.106</v>
      </c>
      <c r="HB11" s="9">
        <v>0.18</v>
      </c>
      <c r="HC11" s="9">
        <v>8.4000000000000005E-2</v>
      </c>
      <c r="HD11" s="9">
        <v>9.7000000000000003E-2</v>
      </c>
      <c r="HE11" s="9">
        <v>0.18</v>
      </c>
      <c r="HF11" s="9">
        <v>8.4000000000000005E-2</v>
      </c>
      <c r="HG11" s="9">
        <v>9.7000000000000003E-2</v>
      </c>
      <c r="HH11" s="9">
        <v>4.3970000000000002</v>
      </c>
      <c r="HI11" s="9">
        <v>2.4129999999999998</v>
      </c>
      <c r="HJ11" s="9">
        <v>1.984</v>
      </c>
      <c r="HK11" s="9">
        <v>3.3879999999999999</v>
      </c>
      <c r="HL11" s="9">
        <v>1.8260000000000001</v>
      </c>
      <c r="HM11" s="9">
        <v>1.5609999999999999</v>
      </c>
      <c r="HN11" s="9">
        <v>2.78</v>
      </c>
      <c r="HO11" s="9">
        <v>1.552</v>
      </c>
      <c r="HP11" s="9">
        <v>1.228</v>
      </c>
      <c r="HQ11" s="9">
        <v>0.60799999999999998</v>
      </c>
      <c r="HR11" s="9">
        <v>0.27500000000000002</v>
      </c>
      <c r="HS11" s="9">
        <v>0.33300000000000002</v>
      </c>
      <c r="HT11" s="9">
        <v>0</v>
      </c>
      <c r="HU11" s="9">
        <v>0</v>
      </c>
      <c r="HV11" s="9">
        <v>0</v>
      </c>
      <c r="HW11" s="9">
        <v>1.01</v>
      </c>
      <c r="HX11" s="9">
        <v>0.58699999999999997</v>
      </c>
      <c r="HY11" s="9">
        <v>0.42299999999999999</v>
      </c>
      <c r="HZ11" s="9">
        <v>0.83499999999999996</v>
      </c>
      <c r="IA11" s="9">
        <v>0.47799999999999998</v>
      </c>
      <c r="IB11" s="9">
        <v>0.35799999999999998</v>
      </c>
      <c r="IC11" s="9">
        <v>0.17499999999999999</v>
      </c>
      <c r="ID11" s="9">
        <v>0.109</v>
      </c>
      <c r="IE11" s="9">
        <v>6.6000000000000003E-2</v>
      </c>
      <c r="IF11" s="9">
        <v>1.1339999999999999</v>
      </c>
      <c r="IG11" s="9">
        <v>0.503</v>
      </c>
      <c r="IH11" s="9">
        <v>0.63100000000000001</v>
      </c>
      <c r="II11" s="9">
        <v>0.93500000000000005</v>
      </c>
      <c r="IJ11" s="9">
        <v>0.37</v>
      </c>
      <c r="IK11" s="9">
        <v>0.56599999999999995</v>
      </c>
      <c r="IL11" s="9">
        <v>0.86499999999999999</v>
      </c>
      <c r="IM11" s="9">
        <v>0.37</v>
      </c>
      <c r="IN11" s="9">
        <v>0.495</v>
      </c>
      <c r="IO11" s="9">
        <v>7.0999999999999994E-2</v>
      </c>
      <c r="IP11" s="9">
        <v>0</v>
      </c>
      <c r="IQ11" s="9">
        <v>7.0999999999999994E-2</v>
      </c>
    </row>
    <row r="12" spans="1:251">
      <c r="A12" s="10">
        <v>42401</v>
      </c>
      <c r="B12" s="9">
        <v>1.274</v>
      </c>
      <c r="C12" s="9">
        <v>1.546</v>
      </c>
      <c r="D12" s="9">
        <v>0.41799999999999998</v>
      </c>
      <c r="E12" s="9">
        <v>1.129</v>
      </c>
      <c r="F12" s="9">
        <v>0</v>
      </c>
      <c r="G12" s="9">
        <v>0</v>
      </c>
      <c r="H12" s="9">
        <v>0</v>
      </c>
      <c r="I12" s="9">
        <v>0.94499999999999995</v>
      </c>
      <c r="J12" s="9">
        <v>0.42199999999999999</v>
      </c>
      <c r="K12" s="9">
        <v>0.52300000000000002</v>
      </c>
      <c r="L12" s="9">
        <v>0.94499999999999995</v>
      </c>
      <c r="M12" s="9">
        <v>0.42199999999999999</v>
      </c>
      <c r="N12" s="9">
        <v>0.52300000000000002</v>
      </c>
      <c r="O12" s="9">
        <v>0</v>
      </c>
      <c r="P12" s="9">
        <v>0</v>
      </c>
      <c r="Q12" s="9">
        <v>0</v>
      </c>
      <c r="R12" s="9">
        <v>1.4750000000000001</v>
      </c>
      <c r="S12" s="9">
        <v>0.92900000000000005</v>
      </c>
      <c r="T12" s="9">
        <v>0.54600000000000004</v>
      </c>
      <c r="U12" s="9">
        <v>1.35</v>
      </c>
      <c r="V12" s="9">
        <v>0.92900000000000005</v>
      </c>
      <c r="W12" s="9">
        <v>0.42</v>
      </c>
      <c r="X12" s="9">
        <v>0.77400000000000002</v>
      </c>
      <c r="Y12" s="9">
        <v>0.48499999999999999</v>
      </c>
      <c r="Z12" s="9">
        <v>0.28899999999999998</v>
      </c>
      <c r="AA12" s="9">
        <v>0.35199999999999998</v>
      </c>
      <c r="AB12" s="9">
        <v>0.28199999999999997</v>
      </c>
      <c r="AC12" s="9">
        <v>7.0000000000000007E-2</v>
      </c>
      <c r="AD12" s="9">
        <v>0.224</v>
      </c>
      <c r="AE12" s="9">
        <v>0.16200000000000001</v>
      </c>
      <c r="AF12" s="9">
        <v>6.2E-2</v>
      </c>
      <c r="AG12" s="9">
        <v>0.126</v>
      </c>
      <c r="AH12" s="9">
        <v>0</v>
      </c>
      <c r="AI12" s="9">
        <v>0.126</v>
      </c>
      <c r="AJ12" s="9">
        <v>0.126</v>
      </c>
      <c r="AK12" s="9">
        <v>0</v>
      </c>
      <c r="AL12" s="9">
        <v>0.126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5.7279999999999998</v>
      </c>
      <c r="BO12" s="9">
        <v>2.387</v>
      </c>
      <c r="BP12" s="9">
        <v>3.3410000000000002</v>
      </c>
      <c r="BQ12" s="9">
        <v>4.99</v>
      </c>
      <c r="BR12" s="9">
        <v>2.238</v>
      </c>
      <c r="BS12" s="9">
        <v>2.7519999999999998</v>
      </c>
      <c r="BT12" s="9">
        <v>3.0419999999999998</v>
      </c>
      <c r="BU12" s="9">
        <v>1.55</v>
      </c>
      <c r="BV12" s="9">
        <v>1.492</v>
      </c>
      <c r="BW12" s="9">
        <v>1.804</v>
      </c>
      <c r="BX12" s="9">
        <v>0.60599999999999998</v>
      </c>
      <c r="BY12" s="9">
        <v>1.1990000000000001</v>
      </c>
      <c r="BZ12" s="9">
        <v>0.14399999999999999</v>
      </c>
      <c r="CA12" s="9">
        <v>8.3000000000000004E-2</v>
      </c>
      <c r="CB12" s="9">
        <v>6.2E-2</v>
      </c>
      <c r="CC12" s="9">
        <v>0.73799999999999999</v>
      </c>
      <c r="CD12" s="9">
        <v>0.14899999999999999</v>
      </c>
      <c r="CE12" s="9">
        <v>0.58899999999999997</v>
      </c>
      <c r="CF12" s="9">
        <v>0.73799999999999999</v>
      </c>
      <c r="CG12" s="9">
        <v>0.14899999999999999</v>
      </c>
      <c r="CH12" s="9">
        <v>0.58899999999999997</v>
      </c>
      <c r="CI12" s="9">
        <v>0</v>
      </c>
      <c r="CJ12" s="9">
        <v>0</v>
      </c>
      <c r="CK12" s="9">
        <v>0</v>
      </c>
      <c r="CL12" s="9">
        <v>1.0309999999999999</v>
      </c>
      <c r="CM12" s="9">
        <v>0.47299999999999998</v>
      </c>
      <c r="CN12" s="9">
        <v>0.55800000000000005</v>
      </c>
      <c r="CO12" s="9">
        <v>0.90500000000000003</v>
      </c>
      <c r="CP12" s="9">
        <v>0.47299999999999998</v>
      </c>
      <c r="CQ12" s="9">
        <v>0.432</v>
      </c>
      <c r="CR12" s="9">
        <v>0.621</v>
      </c>
      <c r="CS12" s="9">
        <v>0.32100000000000001</v>
      </c>
      <c r="CT12" s="9">
        <v>0.30099999999999999</v>
      </c>
      <c r="CU12" s="9">
        <v>0.14000000000000001</v>
      </c>
      <c r="CV12" s="9">
        <v>7.0000000000000007E-2</v>
      </c>
      <c r="CW12" s="9">
        <v>7.0000000000000007E-2</v>
      </c>
      <c r="CX12" s="9">
        <v>0.14399999999999999</v>
      </c>
      <c r="CY12" s="9">
        <v>8.3000000000000004E-2</v>
      </c>
      <c r="CZ12" s="9">
        <v>6.2E-2</v>
      </c>
      <c r="DA12" s="9">
        <v>0.126</v>
      </c>
      <c r="DB12" s="9">
        <v>0</v>
      </c>
      <c r="DC12" s="9">
        <v>0.126</v>
      </c>
      <c r="DD12" s="9">
        <v>0.126</v>
      </c>
      <c r="DE12" s="9">
        <v>0</v>
      </c>
      <c r="DF12" s="9">
        <v>0.126</v>
      </c>
      <c r="DG12" s="9">
        <v>0</v>
      </c>
      <c r="DH12" s="9">
        <v>0</v>
      </c>
      <c r="DI12" s="9">
        <v>0</v>
      </c>
      <c r="DJ12" s="9">
        <v>4.03</v>
      </c>
      <c r="DK12" s="9">
        <v>1.825</v>
      </c>
      <c r="DL12" s="9">
        <v>2.2040000000000002</v>
      </c>
      <c r="DM12" s="9">
        <v>3.585</v>
      </c>
      <c r="DN12" s="9">
        <v>1.7649999999999999</v>
      </c>
      <c r="DO12" s="9">
        <v>1.82</v>
      </c>
      <c r="DP12" s="9">
        <v>1.998</v>
      </c>
      <c r="DQ12" s="9">
        <v>1.2290000000000001</v>
      </c>
      <c r="DR12" s="9">
        <v>0.76900000000000002</v>
      </c>
      <c r="DS12" s="9">
        <v>1.587</v>
      </c>
      <c r="DT12" s="9">
        <v>0.53600000000000003</v>
      </c>
      <c r="DU12" s="9">
        <v>1.0509999999999999</v>
      </c>
      <c r="DV12" s="9">
        <v>0.44500000000000001</v>
      </c>
      <c r="DW12" s="9">
        <v>0.06</v>
      </c>
      <c r="DX12" s="9">
        <v>0.38500000000000001</v>
      </c>
      <c r="DY12" s="9">
        <v>0.44500000000000001</v>
      </c>
      <c r="DZ12" s="9">
        <v>0.06</v>
      </c>
      <c r="EA12" s="9">
        <v>0.38500000000000001</v>
      </c>
      <c r="EB12" s="9">
        <v>0.66700000000000004</v>
      </c>
      <c r="EC12" s="9">
        <v>8.8999999999999996E-2</v>
      </c>
      <c r="ED12" s="9">
        <v>0.57799999999999996</v>
      </c>
      <c r="EE12" s="9">
        <v>0.5</v>
      </c>
      <c r="EF12" s="9">
        <v>0</v>
      </c>
      <c r="EG12" s="9">
        <v>0.5</v>
      </c>
      <c r="EH12" s="9">
        <v>0.42199999999999999</v>
      </c>
      <c r="EI12" s="9">
        <v>0</v>
      </c>
      <c r="EJ12" s="9">
        <v>0.42199999999999999</v>
      </c>
      <c r="EK12" s="9">
        <v>7.8E-2</v>
      </c>
      <c r="EL12" s="9">
        <v>0</v>
      </c>
      <c r="EM12" s="9">
        <v>7.8E-2</v>
      </c>
      <c r="EN12" s="9">
        <v>0.16700000000000001</v>
      </c>
      <c r="EO12" s="9">
        <v>8.8999999999999996E-2</v>
      </c>
      <c r="EP12" s="9">
        <v>7.8E-2</v>
      </c>
      <c r="EQ12" s="9">
        <v>0.16700000000000001</v>
      </c>
      <c r="ER12" s="9">
        <v>8.8999999999999996E-2</v>
      </c>
      <c r="ES12" s="9">
        <v>7.8E-2</v>
      </c>
      <c r="ET12" s="9">
        <v>0.68100000000000005</v>
      </c>
      <c r="EU12" s="9">
        <v>0.54900000000000004</v>
      </c>
      <c r="EV12" s="9">
        <v>0.13200000000000001</v>
      </c>
      <c r="EW12" s="9">
        <v>0.34699999999999998</v>
      </c>
      <c r="EX12" s="9">
        <v>0.27600000000000002</v>
      </c>
      <c r="EY12" s="9">
        <v>7.0999999999999994E-2</v>
      </c>
      <c r="EZ12" s="9">
        <v>0.17399999999999999</v>
      </c>
      <c r="FA12" s="9">
        <v>0.10299999999999999</v>
      </c>
      <c r="FB12" s="9">
        <v>7.0999999999999994E-2</v>
      </c>
      <c r="FC12" s="9">
        <v>9.4E-2</v>
      </c>
      <c r="FD12" s="9">
        <v>9.4E-2</v>
      </c>
      <c r="FE12" s="9">
        <v>0</v>
      </c>
      <c r="FF12" s="9">
        <v>7.9000000000000001E-2</v>
      </c>
      <c r="FG12" s="9">
        <v>7.9000000000000001E-2</v>
      </c>
      <c r="FH12" s="9">
        <v>0</v>
      </c>
      <c r="FI12" s="9">
        <v>0.33300000000000002</v>
      </c>
      <c r="FJ12" s="9">
        <v>0.27300000000000002</v>
      </c>
      <c r="FK12" s="9">
        <v>6.0999999999999999E-2</v>
      </c>
      <c r="FL12" s="9">
        <v>0.33300000000000002</v>
      </c>
      <c r="FM12" s="9">
        <v>0.27300000000000002</v>
      </c>
      <c r="FN12" s="9">
        <v>6.0999999999999999E-2</v>
      </c>
      <c r="FO12" s="9">
        <v>0</v>
      </c>
      <c r="FP12" s="9">
        <v>0</v>
      </c>
      <c r="FQ12" s="9">
        <v>0</v>
      </c>
      <c r="FR12" s="9">
        <v>7.9000000000000001E-2</v>
      </c>
      <c r="FS12" s="9">
        <v>7.9000000000000001E-2</v>
      </c>
      <c r="FT12" s="9">
        <v>0</v>
      </c>
      <c r="FU12" s="9">
        <v>7.9000000000000001E-2</v>
      </c>
      <c r="FV12" s="9">
        <v>7.9000000000000001E-2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7.9000000000000001E-2</v>
      </c>
      <c r="GE12" s="9">
        <v>7.9000000000000001E-2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0.60199999999999998</v>
      </c>
      <c r="GQ12" s="9">
        <v>0.47</v>
      </c>
      <c r="GR12" s="9">
        <v>0.13200000000000001</v>
      </c>
      <c r="GS12" s="9">
        <v>0.26800000000000002</v>
      </c>
      <c r="GT12" s="9">
        <v>0.19700000000000001</v>
      </c>
      <c r="GU12" s="9">
        <v>7.0999999999999994E-2</v>
      </c>
      <c r="GV12" s="9">
        <v>0.17399999999999999</v>
      </c>
      <c r="GW12" s="9">
        <v>0.10299999999999999</v>
      </c>
      <c r="GX12" s="9">
        <v>7.0999999999999994E-2</v>
      </c>
      <c r="GY12" s="9">
        <v>9.4E-2</v>
      </c>
      <c r="GZ12" s="9">
        <v>9.4E-2</v>
      </c>
      <c r="HA12" s="9">
        <v>0</v>
      </c>
      <c r="HB12" s="9">
        <v>0.33300000000000002</v>
      </c>
      <c r="HC12" s="9">
        <v>0.27300000000000002</v>
      </c>
      <c r="HD12" s="9">
        <v>6.0999999999999999E-2</v>
      </c>
      <c r="HE12" s="9">
        <v>0.33300000000000002</v>
      </c>
      <c r="HF12" s="9">
        <v>0.27300000000000002</v>
      </c>
      <c r="HG12" s="9">
        <v>6.0999999999999999E-2</v>
      </c>
      <c r="HH12" s="9">
        <v>5.4109999999999996</v>
      </c>
      <c r="HI12" s="9">
        <v>2.452</v>
      </c>
      <c r="HJ12" s="9">
        <v>2.9580000000000002</v>
      </c>
      <c r="HK12" s="9">
        <v>4.5209999999999999</v>
      </c>
      <c r="HL12" s="9">
        <v>2.2120000000000002</v>
      </c>
      <c r="HM12" s="9">
        <v>2.3090000000000002</v>
      </c>
      <c r="HN12" s="9">
        <v>2.609</v>
      </c>
      <c r="HO12" s="9">
        <v>1.4259999999999999</v>
      </c>
      <c r="HP12" s="9">
        <v>1.1830000000000001</v>
      </c>
      <c r="HQ12" s="9">
        <v>1.75</v>
      </c>
      <c r="HR12" s="9">
        <v>0.625</v>
      </c>
      <c r="HS12" s="9">
        <v>1.125</v>
      </c>
      <c r="HT12" s="9">
        <v>0.16200000000000001</v>
      </c>
      <c r="HU12" s="9">
        <v>0.16200000000000001</v>
      </c>
      <c r="HV12" s="9">
        <v>0</v>
      </c>
      <c r="HW12" s="9">
        <v>0.88900000000000001</v>
      </c>
      <c r="HX12" s="9">
        <v>0.24</v>
      </c>
      <c r="HY12" s="9">
        <v>0.64900000000000002</v>
      </c>
      <c r="HZ12" s="9">
        <v>0.88900000000000001</v>
      </c>
      <c r="IA12" s="9">
        <v>0.24</v>
      </c>
      <c r="IB12" s="9">
        <v>0.64900000000000002</v>
      </c>
      <c r="IC12" s="9">
        <v>0</v>
      </c>
      <c r="ID12" s="9">
        <v>0</v>
      </c>
      <c r="IE12" s="9">
        <v>0</v>
      </c>
      <c r="IF12" s="9">
        <v>1.93</v>
      </c>
      <c r="IG12" s="9">
        <v>0.38600000000000001</v>
      </c>
      <c r="IH12" s="9">
        <v>1.544</v>
      </c>
      <c r="II12" s="9">
        <v>1.5940000000000001</v>
      </c>
      <c r="IJ12" s="9">
        <v>0.38600000000000001</v>
      </c>
      <c r="IK12" s="9">
        <v>1.208</v>
      </c>
      <c r="IL12" s="9">
        <v>0.54800000000000004</v>
      </c>
      <c r="IM12" s="9">
        <v>0.219</v>
      </c>
      <c r="IN12" s="9">
        <v>0.33</v>
      </c>
      <c r="IO12" s="9">
        <v>0.96299999999999997</v>
      </c>
      <c r="IP12" s="9">
        <v>8.5000000000000006E-2</v>
      </c>
      <c r="IQ12" s="9">
        <v>0.878</v>
      </c>
    </row>
    <row r="13" spans="1:251">
      <c r="A13" s="10">
        <v>42767</v>
      </c>
      <c r="B13" s="9">
        <v>1.272</v>
      </c>
      <c r="C13" s="9">
        <v>0.55300000000000005</v>
      </c>
      <c r="D13" s="9">
        <v>0.42299999999999999</v>
      </c>
      <c r="E13" s="9">
        <v>0.13</v>
      </c>
      <c r="F13" s="9">
        <v>0</v>
      </c>
      <c r="G13" s="9">
        <v>0</v>
      </c>
      <c r="H13" s="9">
        <v>0</v>
      </c>
      <c r="I13" s="9">
        <v>0.42699999999999999</v>
      </c>
      <c r="J13" s="9">
        <v>0</v>
      </c>
      <c r="K13" s="9">
        <v>0.42699999999999999</v>
      </c>
      <c r="L13" s="9">
        <v>0.42699999999999999</v>
      </c>
      <c r="M13" s="9">
        <v>0</v>
      </c>
      <c r="N13" s="9">
        <v>0.42699999999999999</v>
      </c>
      <c r="O13" s="9">
        <v>0</v>
      </c>
      <c r="P13" s="9">
        <v>0</v>
      </c>
      <c r="Q13" s="9">
        <v>0</v>
      </c>
      <c r="R13" s="9">
        <v>0.70899999999999996</v>
      </c>
      <c r="S13" s="9">
        <v>0.26300000000000001</v>
      </c>
      <c r="T13" s="9">
        <v>0.44600000000000001</v>
      </c>
      <c r="U13" s="9">
        <v>0.41799999999999998</v>
      </c>
      <c r="V13" s="9">
        <v>0.16700000000000001</v>
      </c>
      <c r="W13" s="9">
        <v>0.251</v>
      </c>
      <c r="X13" s="9">
        <v>0.35499999999999998</v>
      </c>
      <c r="Y13" s="9">
        <v>0.16700000000000001</v>
      </c>
      <c r="Z13" s="9">
        <v>0.188</v>
      </c>
      <c r="AA13" s="9">
        <v>6.3E-2</v>
      </c>
      <c r="AB13" s="9">
        <v>0</v>
      </c>
      <c r="AC13" s="9">
        <v>6.3E-2</v>
      </c>
      <c r="AD13" s="9">
        <v>0</v>
      </c>
      <c r="AE13" s="9">
        <v>0</v>
      </c>
      <c r="AF13" s="9">
        <v>0</v>
      </c>
      <c r="AG13" s="9">
        <v>0.29099999999999998</v>
      </c>
      <c r="AH13" s="9">
        <v>9.6000000000000002E-2</v>
      </c>
      <c r="AI13" s="9">
        <v>0.19500000000000001</v>
      </c>
      <c r="AJ13" s="9">
        <v>0.17</v>
      </c>
      <c r="AK13" s="9">
        <v>9.6000000000000002E-2</v>
      </c>
      <c r="AL13" s="9">
        <v>7.3999999999999996E-2</v>
      </c>
      <c r="AM13" s="9">
        <v>0.12</v>
      </c>
      <c r="AN13" s="9">
        <v>0</v>
      </c>
      <c r="AO13" s="9">
        <v>0.12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2.9790000000000001</v>
      </c>
      <c r="BO13" s="9">
        <v>1.3360000000000001</v>
      </c>
      <c r="BP13" s="9">
        <v>1.6439999999999999</v>
      </c>
      <c r="BQ13" s="9">
        <v>2.4929999999999999</v>
      </c>
      <c r="BR13" s="9">
        <v>1.24</v>
      </c>
      <c r="BS13" s="9">
        <v>1.254</v>
      </c>
      <c r="BT13" s="9">
        <v>2.0070000000000001</v>
      </c>
      <c r="BU13" s="9">
        <v>0.81699999999999995</v>
      </c>
      <c r="BV13" s="9">
        <v>1.19</v>
      </c>
      <c r="BW13" s="9">
        <v>0.48599999999999999</v>
      </c>
      <c r="BX13" s="9">
        <v>0.42299999999999999</v>
      </c>
      <c r="BY13" s="9">
        <v>6.3E-2</v>
      </c>
      <c r="BZ13" s="9">
        <v>0</v>
      </c>
      <c r="CA13" s="9">
        <v>0</v>
      </c>
      <c r="CB13" s="9">
        <v>0</v>
      </c>
      <c r="CC13" s="9">
        <v>0.48599999999999999</v>
      </c>
      <c r="CD13" s="9">
        <v>9.6000000000000002E-2</v>
      </c>
      <c r="CE13" s="9">
        <v>0.39</v>
      </c>
      <c r="CF13" s="9">
        <v>0.36599999999999999</v>
      </c>
      <c r="CG13" s="9">
        <v>9.6000000000000002E-2</v>
      </c>
      <c r="CH13" s="9">
        <v>0.27</v>
      </c>
      <c r="CI13" s="9">
        <v>0.12</v>
      </c>
      <c r="CJ13" s="9">
        <v>0</v>
      </c>
      <c r="CK13" s="9">
        <v>0.12</v>
      </c>
      <c r="CL13" s="9">
        <v>0.58299999999999996</v>
      </c>
      <c r="CM13" s="9">
        <v>0.26300000000000001</v>
      </c>
      <c r="CN13" s="9">
        <v>0.31900000000000001</v>
      </c>
      <c r="CO13" s="9">
        <v>0.29199999999999998</v>
      </c>
      <c r="CP13" s="9">
        <v>0.16700000000000001</v>
      </c>
      <c r="CQ13" s="9">
        <v>0.124</v>
      </c>
      <c r="CR13" s="9">
        <v>0.29199999999999998</v>
      </c>
      <c r="CS13" s="9">
        <v>0.16700000000000001</v>
      </c>
      <c r="CT13" s="9">
        <v>0.124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0.29099999999999998</v>
      </c>
      <c r="DB13" s="9">
        <v>9.6000000000000002E-2</v>
      </c>
      <c r="DC13" s="9">
        <v>0.19500000000000001</v>
      </c>
      <c r="DD13" s="9">
        <v>0.17</v>
      </c>
      <c r="DE13" s="9">
        <v>9.6000000000000002E-2</v>
      </c>
      <c r="DF13" s="9">
        <v>7.3999999999999996E-2</v>
      </c>
      <c r="DG13" s="9">
        <v>0.12</v>
      </c>
      <c r="DH13" s="9">
        <v>0</v>
      </c>
      <c r="DI13" s="9">
        <v>0.12</v>
      </c>
      <c r="DJ13" s="9">
        <v>1.9410000000000001</v>
      </c>
      <c r="DK13" s="9">
        <v>0.873</v>
      </c>
      <c r="DL13" s="9">
        <v>1.0680000000000001</v>
      </c>
      <c r="DM13" s="9">
        <v>1.798</v>
      </c>
      <c r="DN13" s="9">
        <v>0.873</v>
      </c>
      <c r="DO13" s="9">
        <v>0.92500000000000004</v>
      </c>
      <c r="DP13" s="9">
        <v>1.4</v>
      </c>
      <c r="DQ13" s="9">
        <v>0.53800000000000003</v>
      </c>
      <c r="DR13" s="9">
        <v>0.86199999999999999</v>
      </c>
      <c r="DS13" s="9">
        <v>0.39800000000000002</v>
      </c>
      <c r="DT13" s="9">
        <v>0.33500000000000002</v>
      </c>
      <c r="DU13" s="9">
        <v>6.3E-2</v>
      </c>
      <c r="DV13" s="9">
        <v>0.14199999999999999</v>
      </c>
      <c r="DW13" s="9">
        <v>0</v>
      </c>
      <c r="DX13" s="9">
        <v>0.14199999999999999</v>
      </c>
      <c r="DY13" s="9">
        <v>0.14199999999999999</v>
      </c>
      <c r="DZ13" s="9">
        <v>0</v>
      </c>
      <c r="EA13" s="9">
        <v>0.14199999999999999</v>
      </c>
      <c r="EB13" s="9">
        <v>0.45600000000000002</v>
      </c>
      <c r="EC13" s="9">
        <v>0.19900000000000001</v>
      </c>
      <c r="ED13" s="9">
        <v>0.25700000000000001</v>
      </c>
      <c r="EE13" s="9">
        <v>0.40300000000000002</v>
      </c>
      <c r="EF13" s="9">
        <v>0.19900000000000001</v>
      </c>
      <c r="EG13" s="9">
        <v>0.20399999999999999</v>
      </c>
      <c r="EH13" s="9">
        <v>0.316</v>
      </c>
      <c r="EI13" s="9">
        <v>0.112</v>
      </c>
      <c r="EJ13" s="9">
        <v>0.20399999999999999</v>
      </c>
      <c r="EK13" s="9">
        <v>8.7999999999999995E-2</v>
      </c>
      <c r="EL13" s="9">
        <v>8.7999999999999995E-2</v>
      </c>
      <c r="EM13" s="9">
        <v>0</v>
      </c>
      <c r="EN13" s="9">
        <v>5.2999999999999999E-2</v>
      </c>
      <c r="EO13" s="9">
        <v>0</v>
      </c>
      <c r="EP13" s="9">
        <v>5.2999999999999999E-2</v>
      </c>
      <c r="EQ13" s="9">
        <v>5.2999999999999999E-2</v>
      </c>
      <c r="ER13" s="9">
        <v>0</v>
      </c>
      <c r="ES13" s="9">
        <v>5.2999999999999999E-2</v>
      </c>
      <c r="ET13" s="9">
        <v>1.0880000000000001</v>
      </c>
      <c r="EU13" s="9">
        <v>0.45700000000000002</v>
      </c>
      <c r="EV13" s="9">
        <v>0.63100000000000001</v>
      </c>
      <c r="EW13" s="9">
        <v>0.85499999999999998</v>
      </c>
      <c r="EX13" s="9">
        <v>0.45700000000000002</v>
      </c>
      <c r="EY13" s="9">
        <v>0.39900000000000002</v>
      </c>
      <c r="EZ13" s="9">
        <v>0.72599999999999998</v>
      </c>
      <c r="FA13" s="9">
        <v>0.45700000000000002</v>
      </c>
      <c r="FB13" s="9">
        <v>0.26900000000000002</v>
      </c>
      <c r="FC13" s="9">
        <v>0.13</v>
      </c>
      <c r="FD13" s="9">
        <v>0</v>
      </c>
      <c r="FE13" s="9">
        <v>0.13</v>
      </c>
      <c r="FF13" s="9">
        <v>0</v>
      </c>
      <c r="FG13" s="9">
        <v>0</v>
      </c>
      <c r="FH13" s="9">
        <v>0</v>
      </c>
      <c r="FI13" s="9">
        <v>0.23200000000000001</v>
      </c>
      <c r="FJ13" s="9">
        <v>0</v>
      </c>
      <c r="FK13" s="9">
        <v>0.23200000000000001</v>
      </c>
      <c r="FL13" s="9">
        <v>0.23200000000000001</v>
      </c>
      <c r="FM13" s="9">
        <v>0</v>
      </c>
      <c r="FN13" s="9">
        <v>0.23200000000000001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1.0880000000000001</v>
      </c>
      <c r="GQ13" s="9">
        <v>0.45700000000000002</v>
      </c>
      <c r="GR13" s="9">
        <v>0.63100000000000001</v>
      </c>
      <c r="GS13" s="9">
        <v>0.85499999999999998</v>
      </c>
      <c r="GT13" s="9">
        <v>0.45700000000000002</v>
      </c>
      <c r="GU13" s="9">
        <v>0.39900000000000002</v>
      </c>
      <c r="GV13" s="9">
        <v>0.72599999999999998</v>
      </c>
      <c r="GW13" s="9">
        <v>0.45700000000000002</v>
      </c>
      <c r="GX13" s="9">
        <v>0.26900000000000002</v>
      </c>
      <c r="GY13" s="9">
        <v>0.13</v>
      </c>
      <c r="GZ13" s="9">
        <v>0</v>
      </c>
      <c r="HA13" s="9">
        <v>0.13</v>
      </c>
      <c r="HB13" s="9">
        <v>0.23200000000000001</v>
      </c>
      <c r="HC13" s="9">
        <v>0</v>
      </c>
      <c r="HD13" s="9">
        <v>0.23200000000000001</v>
      </c>
      <c r="HE13" s="9">
        <v>0.23200000000000001</v>
      </c>
      <c r="HF13" s="9">
        <v>0</v>
      </c>
      <c r="HG13" s="9">
        <v>0.23200000000000001</v>
      </c>
      <c r="HH13" s="9">
        <v>3.2360000000000002</v>
      </c>
      <c r="HI13" s="9">
        <v>1.468</v>
      </c>
      <c r="HJ13" s="9">
        <v>1.768</v>
      </c>
      <c r="HK13" s="9">
        <v>2.6509999999999998</v>
      </c>
      <c r="HL13" s="9">
        <v>1.3720000000000001</v>
      </c>
      <c r="HM13" s="9">
        <v>1.2789999999999999</v>
      </c>
      <c r="HN13" s="9">
        <v>2.0979999999999999</v>
      </c>
      <c r="HO13" s="9">
        <v>0.94899999999999995</v>
      </c>
      <c r="HP13" s="9">
        <v>1.149</v>
      </c>
      <c r="HQ13" s="9">
        <v>0.55300000000000005</v>
      </c>
      <c r="HR13" s="9">
        <v>0.42299999999999999</v>
      </c>
      <c r="HS13" s="9">
        <v>0.13</v>
      </c>
      <c r="HT13" s="9">
        <v>0</v>
      </c>
      <c r="HU13" s="9">
        <v>0</v>
      </c>
      <c r="HV13" s="9">
        <v>0</v>
      </c>
      <c r="HW13" s="9">
        <v>0.58499999999999996</v>
      </c>
      <c r="HX13" s="9">
        <v>9.6000000000000002E-2</v>
      </c>
      <c r="HY13" s="9">
        <v>0.48899999999999999</v>
      </c>
      <c r="HZ13" s="9">
        <v>0.46500000000000002</v>
      </c>
      <c r="IA13" s="9">
        <v>9.6000000000000002E-2</v>
      </c>
      <c r="IB13" s="9">
        <v>0.36899999999999999</v>
      </c>
      <c r="IC13" s="9">
        <v>0.12</v>
      </c>
      <c r="ID13" s="9">
        <v>0</v>
      </c>
      <c r="IE13" s="9">
        <v>0.12</v>
      </c>
      <c r="IF13" s="9">
        <v>0.67800000000000005</v>
      </c>
      <c r="IG13" s="9">
        <v>0.16700000000000001</v>
      </c>
      <c r="IH13" s="9">
        <v>0.51</v>
      </c>
      <c r="II13" s="9">
        <v>0.40500000000000003</v>
      </c>
      <c r="IJ13" s="9">
        <v>0.16700000000000001</v>
      </c>
      <c r="IK13" s="9">
        <v>0.23799999999999999</v>
      </c>
      <c r="IL13" s="9">
        <v>0.40500000000000003</v>
      </c>
      <c r="IM13" s="9">
        <v>0.16700000000000001</v>
      </c>
      <c r="IN13" s="9">
        <v>0.23799999999999999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0.97299999999999998</v>
      </c>
      <c r="C14" s="9">
        <v>0.64900000000000002</v>
      </c>
      <c r="D14" s="9">
        <v>0.54100000000000004</v>
      </c>
      <c r="E14" s="9">
        <v>0.108</v>
      </c>
      <c r="F14" s="9">
        <v>0.14399999999999999</v>
      </c>
      <c r="G14" s="9">
        <v>0.14399999999999999</v>
      </c>
      <c r="H14" s="9">
        <v>0</v>
      </c>
      <c r="I14" s="9">
        <v>0.75800000000000001</v>
      </c>
      <c r="J14" s="9">
        <v>9.0999999999999998E-2</v>
      </c>
      <c r="K14" s="9">
        <v>0.66600000000000004</v>
      </c>
      <c r="L14" s="9">
        <v>0.68</v>
      </c>
      <c r="M14" s="9">
        <v>9.0999999999999998E-2</v>
      </c>
      <c r="N14" s="9">
        <v>0.58899999999999997</v>
      </c>
      <c r="O14" s="9">
        <v>7.8E-2</v>
      </c>
      <c r="P14" s="9">
        <v>0</v>
      </c>
      <c r="Q14" s="9">
        <v>7.8E-2</v>
      </c>
      <c r="R14" s="9">
        <v>0.84899999999999998</v>
      </c>
      <c r="S14" s="9">
        <v>0.26200000000000001</v>
      </c>
      <c r="T14" s="9">
        <v>0.58699999999999997</v>
      </c>
      <c r="U14" s="9">
        <v>0.56599999999999995</v>
      </c>
      <c r="V14" s="9">
        <v>0.26200000000000001</v>
      </c>
      <c r="W14" s="9">
        <v>0.30399999999999999</v>
      </c>
      <c r="X14" s="9">
        <v>0.56599999999999995</v>
      </c>
      <c r="Y14" s="9">
        <v>0.26200000000000001</v>
      </c>
      <c r="Z14" s="9">
        <v>0.30399999999999999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0.28299999999999997</v>
      </c>
      <c r="AH14" s="9">
        <v>0</v>
      </c>
      <c r="AI14" s="9">
        <v>0.28299999999999997</v>
      </c>
      <c r="AJ14" s="9">
        <v>8.4000000000000005E-2</v>
      </c>
      <c r="AK14" s="9">
        <v>0</v>
      </c>
      <c r="AL14" s="9">
        <v>8.4000000000000005E-2</v>
      </c>
      <c r="AM14" s="9">
        <v>0.19900000000000001</v>
      </c>
      <c r="AN14" s="9">
        <v>0</v>
      </c>
      <c r="AO14" s="9">
        <v>0.19900000000000001</v>
      </c>
      <c r="AP14" s="9">
        <v>0.124</v>
      </c>
      <c r="AQ14" s="9">
        <v>0.124</v>
      </c>
      <c r="AR14" s="9">
        <v>0</v>
      </c>
      <c r="AS14" s="9">
        <v>0.124</v>
      </c>
      <c r="AT14" s="9">
        <v>0.124</v>
      </c>
      <c r="AU14" s="9">
        <v>0</v>
      </c>
      <c r="AV14" s="9">
        <v>6.2E-2</v>
      </c>
      <c r="AW14" s="9">
        <v>6.2E-2</v>
      </c>
      <c r="AX14" s="9">
        <v>0</v>
      </c>
      <c r="AY14" s="9">
        <v>6.2E-2</v>
      </c>
      <c r="AZ14" s="9">
        <v>6.2E-2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3.9580000000000002</v>
      </c>
      <c r="BO14" s="9">
        <v>1.776</v>
      </c>
      <c r="BP14" s="9">
        <v>2.1829999999999998</v>
      </c>
      <c r="BQ14" s="9">
        <v>3.161</v>
      </c>
      <c r="BR14" s="9">
        <v>1.776</v>
      </c>
      <c r="BS14" s="9">
        <v>1.385</v>
      </c>
      <c r="BT14" s="9">
        <v>2.5670000000000002</v>
      </c>
      <c r="BU14" s="9">
        <v>1.29</v>
      </c>
      <c r="BV14" s="9">
        <v>1.2769999999999999</v>
      </c>
      <c r="BW14" s="9">
        <v>0.59399999999999997</v>
      </c>
      <c r="BX14" s="9">
        <v>0.48499999999999999</v>
      </c>
      <c r="BY14" s="9">
        <v>0.108</v>
      </c>
      <c r="BZ14" s="9">
        <v>0</v>
      </c>
      <c r="CA14" s="9">
        <v>0</v>
      </c>
      <c r="CB14" s="9">
        <v>0</v>
      </c>
      <c r="CC14" s="9">
        <v>0.79800000000000004</v>
      </c>
      <c r="CD14" s="9">
        <v>0</v>
      </c>
      <c r="CE14" s="9">
        <v>0.79800000000000004</v>
      </c>
      <c r="CF14" s="9">
        <v>0.52100000000000002</v>
      </c>
      <c r="CG14" s="9">
        <v>0</v>
      </c>
      <c r="CH14" s="9">
        <v>0.52100000000000002</v>
      </c>
      <c r="CI14" s="9">
        <v>0.27700000000000002</v>
      </c>
      <c r="CJ14" s="9">
        <v>0</v>
      </c>
      <c r="CK14" s="9">
        <v>0.27700000000000002</v>
      </c>
      <c r="CL14" s="9">
        <v>0.998</v>
      </c>
      <c r="CM14" s="9">
        <v>0.38700000000000001</v>
      </c>
      <c r="CN14" s="9">
        <v>0.61099999999999999</v>
      </c>
      <c r="CO14" s="9">
        <v>0.63700000000000001</v>
      </c>
      <c r="CP14" s="9">
        <v>0.38700000000000001</v>
      </c>
      <c r="CQ14" s="9">
        <v>0.251</v>
      </c>
      <c r="CR14" s="9">
        <v>0.57499999999999996</v>
      </c>
      <c r="CS14" s="9">
        <v>0.32500000000000001</v>
      </c>
      <c r="CT14" s="9">
        <v>0.251</v>
      </c>
      <c r="CU14" s="9">
        <v>6.2E-2</v>
      </c>
      <c r="CV14" s="9">
        <v>6.2E-2</v>
      </c>
      <c r="CW14" s="9">
        <v>0</v>
      </c>
      <c r="CX14" s="9">
        <v>0</v>
      </c>
      <c r="CY14" s="9">
        <v>0</v>
      </c>
      <c r="CZ14" s="9">
        <v>0</v>
      </c>
      <c r="DA14" s="9">
        <v>0.36</v>
      </c>
      <c r="DB14" s="9">
        <v>0</v>
      </c>
      <c r="DC14" s="9">
        <v>0.36</v>
      </c>
      <c r="DD14" s="9">
        <v>8.4000000000000005E-2</v>
      </c>
      <c r="DE14" s="9">
        <v>0</v>
      </c>
      <c r="DF14" s="9">
        <v>8.4000000000000005E-2</v>
      </c>
      <c r="DG14" s="9">
        <v>0.27700000000000002</v>
      </c>
      <c r="DH14" s="9">
        <v>0</v>
      </c>
      <c r="DI14" s="9">
        <v>0.27700000000000002</v>
      </c>
      <c r="DJ14" s="9">
        <v>2.198</v>
      </c>
      <c r="DK14" s="9">
        <v>1.1240000000000001</v>
      </c>
      <c r="DL14" s="9">
        <v>1.073</v>
      </c>
      <c r="DM14" s="9">
        <v>1.917</v>
      </c>
      <c r="DN14" s="9">
        <v>1.1240000000000001</v>
      </c>
      <c r="DO14" s="9">
        <v>0.79200000000000004</v>
      </c>
      <c r="DP14" s="9">
        <v>1.385</v>
      </c>
      <c r="DQ14" s="9">
        <v>0.70099999999999996</v>
      </c>
      <c r="DR14" s="9">
        <v>0.68400000000000005</v>
      </c>
      <c r="DS14" s="9">
        <v>0.53200000000000003</v>
      </c>
      <c r="DT14" s="9">
        <v>0.42299999999999999</v>
      </c>
      <c r="DU14" s="9">
        <v>0.108</v>
      </c>
      <c r="DV14" s="9">
        <v>0.28100000000000003</v>
      </c>
      <c r="DW14" s="9">
        <v>0</v>
      </c>
      <c r="DX14" s="9">
        <v>0.28100000000000003</v>
      </c>
      <c r="DY14" s="9">
        <v>0.28100000000000003</v>
      </c>
      <c r="DZ14" s="9">
        <v>0</v>
      </c>
      <c r="EA14" s="9">
        <v>0.28100000000000003</v>
      </c>
      <c r="EB14" s="9">
        <v>0.76300000000000001</v>
      </c>
      <c r="EC14" s="9">
        <v>0.26500000000000001</v>
      </c>
      <c r="ED14" s="9">
        <v>0.498</v>
      </c>
      <c r="EE14" s="9">
        <v>0.60699999999999998</v>
      </c>
      <c r="EF14" s="9">
        <v>0.26500000000000001</v>
      </c>
      <c r="EG14" s="9">
        <v>0.34200000000000003</v>
      </c>
      <c r="EH14" s="9">
        <v>0.60699999999999998</v>
      </c>
      <c r="EI14" s="9">
        <v>0.26500000000000001</v>
      </c>
      <c r="EJ14" s="9">
        <v>0.34200000000000003</v>
      </c>
      <c r="EK14" s="9">
        <v>0</v>
      </c>
      <c r="EL14" s="9">
        <v>0</v>
      </c>
      <c r="EM14" s="9">
        <v>0</v>
      </c>
      <c r="EN14" s="9">
        <v>0.156</v>
      </c>
      <c r="EO14" s="9">
        <v>0</v>
      </c>
      <c r="EP14" s="9">
        <v>0.156</v>
      </c>
      <c r="EQ14" s="9">
        <v>0.156</v>
      </c>
      <c r="ER14" s="9">
        <v>0</v>
      </c>
      <c r="ES14" s="9">
        <v>0.156</v>
      </c>
      <c r="ET14" s="9">
        <v>0.70899999999999996</v>
      </c>
      <c r="EU14" s="9">
        <v>0.55700000000000005</v>
      </c>
      <c r="EV14" s="9">
        <v>0.152</v>
      </c>
      <c r="EW14" s="9">
        <v>0.46600000000000003</v>
      </c>
      <c r="EX14" s="9">
        <v>0.46600000000000003</v>
      </c>
      <c r="EY14" s="9">
        <v>0</v>
      </c>
      <c r="EZ14" s="9">
        <v>0.20399999999999999</v>
      </c>
      <c r="FA14" s="9">
        <v>0.20399999999999999</v>
      </c>
      <c r="FB14" s="9">
        <v>0</v>
      </c>
      <c r="FC14" s="9">
        <v>0.11700000000000001</v>
      </c>
      <c r="FD14" s="9">
        <v>0.11700000000000001</v>
      </c>
      <c r="FE14" s="9">
        <v>0</v>
      </c>
      <c r="FF14" s="9">
        <v>0.14399999999999999</v>
      </c>
      <c r="FG14" s="9">
        <v>0.14399999999999999</v>
      </c>
      <c r="FH14" s="9">
        <v>0</v>
      </c>
      <c r="FI14" s="9">
        <v>0.24299999999999999</v>
      </c>
      <c r="FJ14" s="9">
        <v>9.0999999999999998E-2</v>
      </c>
      <c r="FK14" s="9">
        <v>0.152</v>
      </c>
      <c r="FL14" s="9">
        <v>0.24299999999999999</v>
      </c>
      <c r="FM14" s="9">
        <v>9.0999999999999998E-2</v>
      </c>
      <c r="FN14" s="9">
        <v>0.152</v>
      </c>
      <c r="FO14" s="9">
        <v>0</v>
      </c>
      <c r="FP14" s="9">
        <v>0</v>
      </c>
      <c r="FQ14" s="9">
        <v>0</v>
      </c>
      <c r="FR14" s="9">
        <v>0.14399999999999999</v>
      </c>
      <c r="FS14" s="9">
        <v>0.14399999999999999</v>
      </c>
      <c r="FT14" s="9">
        <v>0</v>
      </c>
      <c r="FU14" s="9">
        <v>0.14399999999999999</v>
      </c>
      <c r="FV14" s="9">
        <v>0.14399999999999999</v>
      </c>
      <c r="FW14" s="9">
        <v>0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0.14399999999999999</v>
      </c>
      <c r="GE14" s="9">
        <v>0.14399999999999999</v>
      </c>
      <c r="GF14" s="9">
        <v>0</v>
      </c>
      <c r="GG14" s="9">
        <v>0</v>
      </c>
      <c r="GH14" s="9">
        <v>0</v>
      </c>
      <c r="GI14" s="9">
        <v>0</v>
      </c>
      <c r="GJ14" s="9">
        <v>0</v>
      </c>
      <c r="GK14" s="9">
        <v>0</v>
      </c>
      <c r="GL14" s="9">
        <v>0</v>
      </c>
      <c r="GM14" s="9">
        <v>0</v>
      </c>
      <c r="GN14" s="9">
        <v>0</v>
      </c>
      <c r="GO14" s="9">
        <v>0</v>
      </c>
      <c r="GP14" s="9">
        <v>0.56399999999999995</v>
      </c>
      <c r="GQ14" s="9">
        <v>0.41299999999999998</v>
      </c>
      <c r="GR14" s="9">
        <v>0.152</v>
      </c>
      <c r="GS14" s="9">
        <v>0.32100000000000001</v>
      </c>
      <c r="GT14" s="9">
        <v>0.32100000000000001</v>
      </c>
      <c r="GU14" s="9">
        <v>0</v>
      </c>
      <c r="GV14" s="9">
        <v>0.20399999999999999</v>
      </c>
      <c r="GW14" s="9">
        <v>0.20399999999999999</v>
      </c>
      <c r="GX14" s="9">
        <v>0</v>
      </c>
      <c r="GY14" s="9">
        <v>0.11700000000000001</v>
      </c>
      <c r="GZ14" s="9">
        <v>0.11700000000000001</v>
      </c>
      <c r="HA14" s="9">
        <v>0</v>
      </c>
      <c r="HB14" s="9">
        <v>0.24299999999999999</v>
      </c>
      <c r="HC14" s="9">
        <v>9.0999999999999998E-2</v>
      </c>
      <c r="HD14" s="9">
        <v>0.152</v>
      </c>
      <c r="HE14" s="9">
        <v>0.24299999999999999</v>
      </c>
      <c r="HF14" s="9">
        <v>9.0999999999999998E-2</v>
      </c>
      <c r="HG14" s="9">
        <v>0.152</v>
      </c>
      <c r="HH14" s="9">
        <v>3.9529999999999998</v>
      </c>
      <c r="HI14" s="9">
        <v>1.6180000000000001</v>
      </c>
      <c r="HJ14" s="9">
        <v>2.3340000000000001</v>
      </c>
      <c r="HK14" s="9">
        <v>2.9119999999999999</v>
      </c>
      <c r="HL14" s="9">
        <v>1.5269999999999999</v>
      </c>
      <c r="HM14" s="9">
        <v>1.385</v>
      </c>
      <c r="HN14" s="9">
        <v>2.274</v>
      </c>
      <c r="HO14" s="9">
        <v>0.997</v>
      </c>
      <c r="HP14" s="9">
        <v>1.2769999999999999</v>
      </c>
      <c r="HQ14" s="9">
        <v>0.63800000000000001</v>
      </c>
      <c r="HR14" s="9">
        <v>0.53</v>
      </c>
      <c r="HS14" s="9">
        <v>0.108</v>
      </c>
      <c r="HT14" s="9">
        <v>0</v>
      </c>
      <c r="HU14" s="9">
        <v>0</v>
      </c>
      <c r="HV14" s="9">
        <v>0</v>
      </c>
      <c r="HW14" s="9">
        <v>1.04</v>
      </c>
      <c r="HX14" s="9">
        <v>9.0999999999999998E-2</v>
      </c>
      <c r="HY14" s="9">
        <v>0.94899999999999995</v>
      </c>
      <c r="HZ14" s="9">
        <v>0.76400000000000001</v>
      </c>
      <c r="IA14" s="9">
        <v>9.0999999999999998E-2</v>
      </c>
      <c r="IB14" s="9">
        <v>0.67200000000000004</v>
      </c>
      <c r="IC14" s="9">
        <v>0.27700000000000002</v>
      </c>
      <c r="ID14" s="9">
        <v>0</v>
      </c>
      <c r="IE14" s="9">
        <v>0.27700000000000002</v>
      </c>
      <c r="IF14" s="9">
        <v>1.2649999999999999</v>
      </c>
      <c r="IG14" s="9">
        <v>0.51200000000000001</v>
      </c>
      <c r="IH14" s="9">
        <v>0.753</v>
      </c>
      <c r="II14" s="9">
        <v>0.79800000000000004</v>
      </c>
      <c r="IJ14" s="9">
        <v>0.42</v>
      </c>
      <c r="IK14" s="9">
        <v>0.378</v>
      </c>
      <c r="IL14" s="9">
        <v>0.64100000000000001</v>
      </c>
      <c r="IM14" s="9">
        <v>0.26300000000000001</v>
      </c>
      <c r="IN14" s="9">
        <v>0.378</v>
      </c>
      <c r="IO14" s="9">
        <v>0.157</v>
      </c>
      <c r="IP14" s="9">
        <v>0.157</v>
      </c>
      <c r="IQ14" s="9">
        <v>0</v>
      </c>
    </row>
    <row r="15" spans="1:251">
      <c r="A15" s="10">
        <v>43497</v>
      </c>
      <c r="B15" s="9">
        <v>1.25</v>
      </c>
      <c r="C15" s="9">
        <v>0.7</v>
      </c>
      <c r="D15" s="9">
        <v>0.54200000000000004</v>
      </c>
      <c r="E15" s="9">
        <v>0.158</v>
      </c>
      <c r="F15" s="9">
        <v>0.23</v>
      </c>
      <c r="G15" s="9">
        <v>0.23</v>
      </c>
      <c r="H15" s="9">
        <v>0</v>
      </c>
      <c r="I15" s="9">
        <v>0.97699999999999998</v>
      </c>
      <c r="J15" s="9">
        <v>0.19</v>
      </c>
      <c r="K15" s="9">
        <v>0.78700000000000003</v>
      </c>
      <c r="L15" s="9">
        <v>0.88600000000000001</v>
      </c>
      <c r="M15" s="9">
        <v>0.19</v>
      </c>
      <c r="N15" s="9">
        <v>0.69599999999999995</v>
      </c>
      <c r="O15" s="9">
        <v>9.0999999999999998E-2</v>
      </c>
      <c r="P15" s="9">
        <v>0</v>
      </c>
      <c r="Q15" s="9">
        <v>9.0999999999999998E-2</v>
      </c>
      <c r="R15" s="9">
        <v>0.70799999999999996</v>
      </c>
      <c r="S15" s="9">
        <v>0.40100000000000002</v>
      </c>
      <c r="T15" s="9">
        <v>0.30599999999999999</v>
      </c>
      <c r="U15" s="9">
        <v>0.61</v>
      </c>
      <c r="V15" s="9">
        <v>0.40100000000000002</v>
      </c>
      <c r="W15" s="9">
        <v>0.20899999999999999</v>
      </c>
      <c r="X15" s="9">
        <v>0.39800000000000002</v>
      </c>
      <c r="Y15" s="9">
        <v>0.309</v>
      </c>
      <c r="Z15" s="9">
        <v>8.8999999999999996E-2</v>
      </c>
      <c r="AA15" s="9">
        <v>9.1999999999999998E-2</v>
      </c>
      <c r="AB15" s="9">
        <v>9.1999999999999998E-2</v>
      </c>
      <c r="AC15" s="9">
        <v>0</v>
      </c>
      <c r="AD15" s="9">
        <v>0.12</v>
      </c>
      <c r="AE15" s="9">
        <v>0</v>
      </c>
      <c r="AF15" s="9">
        <v>0.12</v>
      </c>
      <c r="AG15" s="9">
        <v>9.8000000000000004E-2</v>
      </c>
      <c r="AH15" s="9">
        <v>0</v>
      </c>
      <c r="AI15" s="9">
        <v>9.8000000000000004E-2</v>
      </c>
      <c r="AJ15" s="9">
        <v>0</v>
      </c>
      <c r="AK15" s="9">
        <v>0</v>
      </c>
      <c r="AL15" s="9">
        <v>0</v>
      </c>
      <c r="AM15" s="9">
        <v>9.8000000000000004E-2</v>
      </c>
      <c r="AN15" s="9">
        <v>0</v>
      </c>
      <c r="AO15" s="9">
        <v>9.8000000000000004E-2</v>
      </c>
      <c r="AP15" s="9">
        <v>0.26900000000000002</v>
      </c>
      <c r="AQ15" s="9">
        <v>0.183</v>
      </c>
      <c r="AR15" s="9">
        <v>8.5000000000000006E-2</v>
      </c>
      <c r="AS15" s="9">
        <v>0.26900000000000002</v>
      </c>
      <c r="AT15" s="9">
        <v>0.183</v>
      </c>
      <c r="AU15" s="9">
        <v>8.5000000000000006E-2</v>
      </c>
      <c r="AV15" s="9">
        <v>0.26900000000000002</v>
      </c>
      <c r="AW15" s="9">
        <v>0.183</v>
      </c>
      <c r="AX15" s="9">
        <v>8.5000000000000006E-2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4.8339999999999996</v>
      </c>
      <c r="BO15" s="9">
        <v>2.8849999999999998</v>
      </c>
      <c r="BP15" s="9">
        <v>1.948</v>
      </c>
      <c r="BQ15" s="9">
        <v>4.4029999999999996</v>
      </c>
      <c r="BR15" s="9">
        <v>2.8849999999999998</v>
      </c>
      <c r="BS15" s="9">
        <v>1.518</v>
      </c>
      <c r="BT15" s="9">
        <v>3.468</v>
      </c>
      <c r="BU15" s="9">
        <v>2.2269999999999999</v>
      </c>
      <c r="BV15" s="9">
        <v>1.24</v>
      </c>
      <c r="BW15" s="9">
        <v>0.58499999999999996</v>
      </c>
      <c r="BX15" s="9">
        <v>0.42799999999999999</v>
      </c>
      <c r="BY15" s="9">
        <v>0.158</v>
      </c>
      <c r="BZ15" s="9">
        <v>0.35</v>
      </c>
      <c r="CA15" s="9">
        <v>0.23</v>
      </c>
      <c r="CB15" s="9">
        <v>0.12</v>
      </c>
      <c r="CC15" s="9">
        <v>0.43099999999999999</v>
      </c>
      <c r="CD15" s="9">
        <v>0</v>
      </c>
      <c r="CE15" s="9">
        <v>0.43099999999999999</v>
      </c>
      <c r="CF15" s="9">
        <v>0.34</v>
      </c>
      <c r="CG15" s="9">
        <v>0</v>
      </c>
      <c r="CH15" s="9">
        <v>0.34</v>
      </c>
      <c r="CI15" s="9">
        <v>9.0999999999999998E-2</v>
      </c>
      <c r="CJ15" s="9">
        <v>0</v>
      </c>
      <c r="CK15" s="9">
        <v>9.0999999999999998E-2</v>
      </c>
      <c r="CL15" s="9">
        <v>1.1080000000000001</v>
      </c>
      <c r="CM15" s="9">
        <v>0.72299999999999998</v>
      </c>
      <c r="CN15" s="9">
        <v>0.38500000000000001</v>
      </c>
      <c r="CO15" s="9">
        <v>1.0169999999999999</v>
      </c>
      <c r="CP15" s="9">
        <v>0.72299999999999998</v>
      </c>
      <c r="CQ15" s="9">
        <v>0.29399999999999998</v>
      </c>
      <c r="CR15" s="9">
        <v>0.66700000000000004</v>
      </c>
      <c r="CS15" s="9">
        <v>0.49299999999999999</v>
      </c>
      <c r="CT15" s="9">
        <v>0.17399999999999999</v>
      </c>
      <c r="CU15" s="9">
        <v>0</v>
      </c>
      <c r="CV15" s="9">
        <v>0</v>
      </c>
      <c r="CW15" s="9">
        <v>0</v>
      </c>
      <c r="CX15" s="9">
        <v>0.35</v>
      </c>
      <c r="CY15" s="9">
        <v>0.23</v>
      </c>
      <c r="CZ15" s="9">
        <v>0.12</v>
      </c>
      <c r="DA15" s="9">
        <v>9.0999999999999998E-2</v>
      </c>
      <c r="DB15" s="9">
        <v>0</v>
      </c>
      <c r="DC15" s="9">
        <v>9.0999999999999998E-2</v>
      </c>
      <c r="DD15" s="9">
        <v>0</v>
      </c>
      <c r="DE15" s="9">
        <v>0</v>
      </c>
      <c r="DF15" s="9">
        <v>0</v>
      </c>
      <c r="DG15" s="9">
        <v>9.0999999999999998E-2</v>
      </c>
      <c r="DH15" s="9">
        <v>0</v>
      </c>
      <c r="DI15" s="9">
        <v>9.0999999999999998E-2</v>
      </c>
      <c r="DJ15" s="9">
        <v>3.39</v>
      </c>
      <c r="DK15" s="9">
        <v>2.04</v>
      </c>
      <c r="DL15" s="9">
        <v>1.35</v>
      </c>
      <c r="DM15" s="9">
        <v>3.05</v>
      </c>
      <c r="DN15" s="9">
        <v>2.04</v>
      </c>
      <c r="DO15" s="9">
        <v>1.01</v>
      </c>
      <c r="DP15" s="9">
        <v>2.4649999999999999</v>
      </c>
      <c r="DQ15" s="9">
        <v>1.613</v>
      </c>
      <c r="DR15" s="9">
        <v>0.85199999999999998</v>
      </c>
      <c r="DS15" s="9">
        <v>0.58499999999999996</v>
      </c>
      <c r="DT15" s="9">
        <v>0.42799999999999999</v>
      </c>
      <c r="DU15" s="9">
        <v>0.158</v>
      </c>
      <c r="DV15" s="9">
        <v>0.34</v>
      </c>
      <c r="DW15" s="9">
        <v>0</v>
      </c>
      <c r="DX15" s="9">
        <v>0.34</v>
      </c>
      <c r="DY15" s="9">
        <v>0.34</v>
      </c>
      <c r="DZ15" s="9">
        <v>0</v>
      </c>
      <c r="EA15" s="9">
        <v>0.34</v>
      </c>
      <c r="EB15" s="9">
        <v>0.33600000000000002</v>
      </c>
      <c r="EC15" s="9">
        <v>0.122</v>
      </c>
      <c r="ED15" s="9">
        <v>0.214</v>
      </c>
      <c r="EE15" s="9">
        <v>0.33600000000000002</v>
      </c>
      <c r="EF15" s="9">
        <v>0.122</v>
      </c>
      <c r="EG15" s="9">
        <v>0.214</v>
      </c>
      <c r="EH15" s="9">
        <v>0.33600000000000002</v>
      </c>
      <c r="EI15" s="9">
        <v>0.122</v>
      </c>
      <c r="EJ15" s="9">
        <v>0.214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1.45</v>
      </c>
      <c r="EU15" s="9">
        <v>0.81200000000000006</v>
      </c>
      <c r="EV15" s="9">
        <v>0.63800000000000001</v>
      </c>
      <c r="EW15" s="9">
        <v>0.80500000000000005</v>
      </c>
      <c r="EX15" s="9">
        <v>0.622</v>
      </c>
      <c r="EY15" s="9">
        <v>0.183</v>
      </c>
      <c r="EZ15" s="9">
        <v>0.59899999999999998</v>
      </c>
      <c r="FA15" s="9">
        <v>0.41499999999999998</v>
      </c>
      <c r="FB15" s="9">
        <v>0.183</v>
      </c>
      <c r="FC15" s="9">
        <v>0.20699999999999999</v>
      </c>
      <c r="FD15" s="9">
        <v>0.20699999999999999</v>
      </c>
      <c r="FE15" s="9">
        <v>0</v>
      </c>
      <c r="FF15" s="9">
        <v>0</v>
      </c>
      <c r="FG15" s="9">
        <v>0</v>
      </c>
      <c r="FH15" s="9">
        <v>0</v>
      </c>
      <c r="FI15" s="9">
        <v>0.64400000000000002</v>
      </c>
      <c r="FJ15" s="9">
        <v>0.19</v>
      </c>
      <c r="FK15" s="9">
        <v>0.45500000000000002</v>
      </c>
      <c r="FL15" s="9">
        <v>0.54700000000000004</v>
      </c>
      <c r="FM15" s="9">
        <v>0.19</v>
      </c>
      <c r="FN15" s="9">
        <v>0.35699999999999998</v>
      </c>
      <c r="FO15" s="9">
        <v>9.8000000000000004E-2</v>
      </c>
      <c r="FP15" s="9">
        <v>0</v>
      </c>
      <c r="FQ15" s="9">
        <v>9.8000000000000004E-2</v>
      </c>
      <c r="FR15" s="9">
        <v>9.8000000000000004E-2</v>
      </c>
      <c r="FS15" s="9">
        <v>0</v>
      </c>
      <c r="FT15" s="9">
        <v>9.8000000000000004E-2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9.8000000000000004E-2</v>
      </c>
      <c r="GH15" s="9">
        <v>0</v>
      </c>
      <c r="GI15" s="9">
        <v>9.8000000000000004E-2</v>
      </c>
      <c r="GJ15" s="9">
        <v>0</v>
      </c>
      <c r="GK15" s="9">
        <v>0</v>
      </c>
      <c r="GL15" s="9">
        <v>0</v>
      </c>
      <c r="GM15" s="9">
        <v>9.8000000000000004E-2</v>
      </c>
      <c r="GN15" s="9">
        <v>0</v>
      </c>
      <c r="GO15" s="9">
        <v>9.8000000000000004E-2</v>
      </c>
      <c r="GP15" s="9">
        <v>1.3520000000000001</v>
      </c>
      <c r="GQ15" s="9">
        <v>0.81200000000000006</v>
      </c>
      <c r="GR15" s="9">
        <v>0.54</v>
      </c>
      <c r="GS15" s="9">
        <v>0.80500000000000005</v>
      </c>
      <c r="GT15" s="9">
        <v>0.622</v>
      </c>
      <c r="GU15" s="9">
        <v>0.183</v>
      </c>
      <c r="GV15" s="9">
        <v>0.59899999999999998</v>
      </c>
      <c r="GW15" s="9">
        <v>0.41499999999999998</v>
      </c>
      <c r="GX15" s="9">
        <v>0.183</v>
      </c>
      <c r="GY15" s="9">
        <v>0.20699999999999999</v>
      </c>
      <c r="GZ15" s="9">
        <v>0.20699999999999999</v>
      </c>
      <c r="HA15" s="9">
        <v>0</v>
      </c>
      <c r="HB15" s="9">
        <v>0.54700000000000004</v>
      </c>
      <c r="HC15" s="9">
        <v>0.19</v>
      </c>
      <c r="HD15" s="9">
        <v>0.35699999999999998</v>
      </c>
      <c r="HE15" s="9">
        <v>0.54700000000000004</v>
      </c>
      <c r="HF15" s="9">
        <v>0.19</v>
      </c>
      <c r="HG15" s="9">
        <v>0.35699999999999998</v>
      </c>
      <c r="HH15" s="9">
        <v>5.093</v>
      </c>
      <c r="HI15" s="9">
        <v>2.72</v>
      </c>
      <c r="HJ15" s="9">
        <v>2.3719999999999999</v>
      </c>
      <c r="HK15" s="9">
        <v>4.2069999999999999</v>
      </c>
      <c r="HL15" s="9">
        <v>2.72</v>
      </c>
      <c r="HM15" s="9">
        <v>1.4870000000000001</v>
      </c>
      <c r="HN15" s="9">
        <v>3.2719999999999998</v>
      </c>
      <c r="HO15" s="9">
        <v>2.0619999999999998</v>
      </c>
      <c r="HP15" s="9">
        <v>1.21</v>
      </c>
      <c r="HQ15" s="9">
        <v>0.58499999999999996</v>
      </c>
      <c r="HR15" s="9">
        <v>0.42799999999999999</v>
      </c>
      <c r="HS15" s="9">
        <v>0.158</v>
      </c>
      <c r="HT15" s="9">
        <v>0.35</v>
      </c>
      <c r="HU15" s="9">
        <v>0.23</v>
      </c>
      <c r="HV15" s="9">
        <v>0.12</v>
      </c>
      <c r="HW15" s="9">
        <v>0.88500000000000001</v>
      </c>
      <c r="HX15" s="9">
        <v>0</v>
      </c>
      <c r="HY15" s="9">
        <v>0.88500000000000001</v>
      </c>
      <c r="HZ15" s="9">
        <v>0.69599999999999995</v>
      </c>
      <c r="IA15" s="9">
        <v>0</v>
      </c>
      <c r="IB15" s="9">
        <v>0.69599999999999995</v>
      </c>
      <c r="IC15" s="9">
        <v>0.189</v>
      </c>
      <c r="ID15" s="9">
        <v>0</v>
      </c>
      <c r="IE15" s="9">
        <v>0.189</v>
      </c>
      <c r="IF15" s="9">
        <v>1.115</v>
      </c>
      <c r="IG15" s="9">
        <v>0.48099999999999998</v>
      </c>
      <c r="IH15" s="9">
        <v>0.63300000000000001</v>
      </c>
      <c r="II15" s="9">
        <v>0.93500000000000005</v>
      </c>
      <c r="IJ15" s="9">
        <v>0.48099999999999998</v>
      </c>
      <c r="IK15" s="9">
        <v>0.45400000000000001</v>
      </c>
      <c r="IL15" s="9">
        <v>0.93500000000000005</v>
      </c>
      <c r="IM15" s="9">
        <v>0.48099999999999998</v>
      </c>
      <c r="IN15" s="9">
        <v>0.45400000000000001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1.292</v>
      </c>
      <c r="C16" s="9">
        <v>0.64100000000000001</v>
      </c>
      <c r="D16" s="9">
        <v>0.49299999999999999</v>
      </c>
      <c r="E16" s="9">
        <v>0.14799999999999999</v>
      </c>
      <c r="F16" s="9">
        <v>0</v>
      </c>
      <c r="G16" s="9">
        <v>0</v>
      </c>
      <c r="H16" s="9">
        <v>0</v>
      </c>
      <c r="I16" s="9">
        <v>1.3640000000000001</v>
      </c>
      <c r="J16" s="9">
        <v>0.60299999999999998</v>
      </c>
      <c r="K16" s="9">
        <v>0.76</v>
      </c>
      <c r="L16" s="9">
        <v>1.272</v>
      </c>
      <c r="M16" s="9">
        <v>0.60299999999999998</v>
      </c>
      <c r="N16" s="9">
        <v>0.66900000000000004</v>
      </c>
      <c r="O16" s="9">
        <v>9.1999999999999998E-2</v>
      </c>
      <c r="P16" s="9">
        <v>0</v>
      </c>
      <c r="Q16" s="9">
        <v>9.1999999999999998E-2</v>
      </c>
      <c r="R16" s="9">
        <v>1.677</v>
      </c>
      <c r="S16" s="9">
        <v>0.53100000000000003</v>
      </c>
      <c r="T16" s="9">
        <v>1.1459999999999999</v>
      </c>
      <c r="U16" s="9">
        <v>1.145</v>
      </c>
      <c r="V16" s="9">
        <v>0.441</v>
      </c>
      <c r="W16" s="9">
        <v>0.70499999999999996</v>
      </c>
      <c r="X16" s="9">
        <v>0.68200000000000005</v>
      </c>
      <c r="Y16" s="9">
        <v>0.37</v>
      </c>
      <c r="Z16" s="9">
        <v>0.312</v>
      </c>
      <c r="AA16" s="9">
        <v>0</v>
      </c>
      <c r="AB16" s="9">
        <v>0</v>
      </c>
      <c r="AC16" s="9">
        <v>0</v>
      </c>
      <c r="AD16" s="9">
        <v>0.46300000000000002</v>
      </c>
      <c r="AE16" s="9">
        <v>7.0999999999999994E-2</v>
      </c>
      <c r="AF16" s="9">
        <v>0.39300000000000002</v>
      </c>
      <c r="AG16" s="9">
        <v>0.53200000000000003</v>
      </c>
      <c r="AH16" s="9">
        <v>0.09</v>
      </c>
      <c r="AI16" s="9">
        <v>0.442</v>
      </c>
      <c r="AJ16" s="9">
        <v>0.53200000000000003</v>
      </c>
      <c r="AK16" s="9">
        <v>0.09</v>
      </c>
      <c r="AL16" s="9">
        <v>0.442</v>
      </c>
      <c r="AM16" s="9">
        <v>0</v>
      </c>
      <c r="AN16" s="9">
        <v>0</v>
      </c>
      <c r="AO16" s="9">
        <v>0</v>
      </c>
      <c r="AP16" s="9">
        <v>0.16500000000000001</v>
      </c>
      <c r="AQ16" s="9">
        <v>8.3000000000000004E-2</v>
      </c>
      <c r="AR16" s="9">
        <v>8.1000000000000003E-2</v>
      </c>
      <c r="AS16" s="9">
        <v>0.16500000000000001</v>
      </c>
      <c r="AT16" s="9">
        <v>8.3000000000000004E-2</v>
      </c>
      <c r="AU16" s="9">
        <v>8.1000000000000003E-2</v>
      </c>
      <c r="AV16" s="9">
        <v>8.1000000000000003E-2</v>
      </c>
      <c r="AW16" s="9">
        <v>0</v>
      </c>
      <c r="AX16" s="9">
        <v>8.1000000000000003E-2</v>
      </c>
      <c r="AY16" s="9">
        <v>8.3000000000000004E-2</v>
      </c>
      <c r="AZ16" s="9">
        <v>8.3000000000000004E-2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5.915</v>
      </c>
      <c r="BO16" s="9">
        <v>3.016</v>
      </c>
      <c r="BP16" s="9">
        <v>2.899</v>
      </c>
      <c r="BQ16" s="9">
        <v>4.492</v>
      </c>
      <c r="BR16" s="9">
        <v>2.6309999999999998</v>
      </c>
      <c r="BS16" s="9">
        <v>1.86</v>
      </c>
      <c r="BT16" s="9">
        <v>3.5939999999999999</v>
      </c>
      <c r="BU16" s="9">
        <v>2.1059999999999999</v>
      </c>
      <c r="BV16" s="9">
        <v>1.488</v>
      </c>
      <c r="BW16" s="9">
        <v>0.60299999999999998</v>
      </c>
      <c r="BX16" s="9">
        <v>0.45400000000000001</v>
      </c>
      <c r="BY16" s="9">
        <v>0.14799999999999999</v>
      </c>
      <c r="BZ16" s="9">
        <v>0.29499999999999998</v>
      </c>
      <c r="CA16" s="9">
        <v>7.0999999999999994E-2</v>
      </c>
      <c r="CB16" s="9">
        <v>0.224</v>
      </c>
      <c r="CC16" s="9">
        <v>1.423</v>
      </c>
      <c r="CD16" s="9">
        <v>0.38500000000000001</v>
      </c>
      <c r="CE16" s="9">
        <v>1.038</v>
      </c>
      <c r="CF16" s="9">
        <v>1.331</v>
      </c>
      <c r="CG16" s="9">
        <v>0.38500000000000001</v>
      </c>
      <c r="CH16" s="9">
        <v>0.94699999999999995</v>
      </c>
      <c r="CI16" s="9">
        <v>9.1999999999999998E-2</v>
      </c>
      <c r="CJ16" s="9">
        <v>0</v>
      </c>
      <c r="CK16" s="9">
        <v>9.1999999999999998E-2</v>
      </c>
      <c r="CL16" s="9">
        <v>1.1000000000000001</v>
      </c>
      <c r="CM16" s="9">
        <v>0.35199999999999998</v>
      </c>
      <c r="CN16" s="9">
        <v>0.747</v>
      </c>
      <c r="CO16" s="9">
        <v>0.56799999999999995</v>
      </c>
      <c r="CP16" s="9">
        <v>0.26200000000000001</v>
      </c>
      <c r="CQ16" s="9">
        <v>0.30499999999999999</v>
      </c>
      <c r="CR16" s="9">
        <v>0.189</v>
      </c>
      <c r="CS16" s="9">
        <v>0.108</v>
      </c>
      <c r="CT16" s="9">
        <v>8.1000000000000003E-2</v>
      </c>
      <c r="CU16" s="9">
        <v>8.3000000000000004E-2</v>
      </c>
      <c r="CV16" s="9">
        <v>8.3000000000000004E-2</v>
      </c>
      <c r="CW16" s="9">
        <v>0</v>
      </c>
      <c r="CX16" s="9">
        <v>0.29499999999999998</v>
      </c>
      <c r="CY16" s="9">
        <v>7.0999999999999994E-2</v>
      </c>
      <c r="CZ16" s="9">
        <v>0.224</v>
      </c>
      <c r="DA16" s="9">
        <v>0.53200000000000003</v>
      </c>
      <c r="DB16" s="9">
        <v>0.09</v>
      </c>
      <c r="DC16" s="9">
        <v>0.442</v>
      </c>
      <c r="DD16" s="9">
        <v>0.44</v>
      </c>
      <c r="DE16" s="9">
        <v>0.09</v>
      </c>
      <c r="DF16" s="9">
        <v>0.35</v>
      </c>
      <c r="DG16" s="9">
        <v>9.1999999999999998E-2</v>
      </c>
      <c r="DH16" s="9">
        <v>0</v>
      </c>
      <c r="DI16" s="9">
        <v>9.1999999999999998E-2</v>
      </c>
      <c r="DJ16" s="9">
        <v>4.0289999999999999</v>
      </c>
      <c r="DK16" s="9">
        <v>2.101</v>
      </c>
      <c r="DL16" s="9">
        <v>1.9279999999999999</v>
      </c>
      <c r="DM16" s="9">
        <v>3.3540000000000001</v>
      </c>
      <c r="DN16" s="9">
        <v>1.9470000000000001</v>
      </c>
      <c r="DO16" s="9">
        <v>1.407</v>
      </c>
      <c r="DP16" s="9">
        <v>2.915</v>
      </c>
      <c r="DQ16" s="9">
        <v>1.5760000000000001</v>
      </c>
      <c r="DR16" s="9">
        <v>1.339</v>
      </c>
      <c r="DS16" s="9">
        <v>0.439</v>
      </c>
      <c r="DT16" s="9">
        <v>0.371</v>
      </c>
      <c r="DU16" s="9">
        <v>6.8000000000000005E-2</v>
      </c>
      <c r="DV16" s="9">
        <v>0.67500000000000004</v>
      </c>
      <c r="DW16" s="9">
        <v>0.154</v>
      </c>
      <c r="DX16" s="9">
        <v>0.52100000000000002</v>
      </c>
      <c r="DY16" s="9">
        <v>0.67500000000000004</v>
      </c>
      <c r="DZ16" s="9">
        <v>0.154</v>
      </c>
      <c r="EA16" s="9">
        <v>0.52100000000000002</v>
      </c>
      <c r="EB16" s="9">
        <v>0.78700000000000003</v>
      </c>
      <c r="EC16" s="9">
        <v>0.56299999999999994</v>
      </c>
      <c r="ED16" s="9">
        <v>0.224</v>
      </c>
      <c r="EE16" s="9">
        <v>0.56999999999999995</v>
      </c>
      <c r="EF16" s="9">
        <v>0.42199999999999999</v>
      </c>
      <c r="EG16" s="9">
        <v>0.14799999999999999</v>
      </c>
      <c r="EH16" s="9">
        <v>0.49</v>
      </c>
      <c r="EI16" s="9">
        <v>0.42199999999999999</v>
      </c>
      <c r="EJ16" s="9">
        <v>6.8000000000000005E-2</v>
      </c>
      <c r="EK16" s="9">
        <v>0.08</v>
      </c>
      <c r="EL16" s="9">
        <v>0</v>
      </c>
      <c r="EM16" s="9">
        <v>0.08</v>
      </c>
      <c r="EN16" s="9">
        <v>0.216</v>
      </c>
      <c r="EO16" s="9">
        <v>0.14099999999999999</v>
      </c>
      <c r="EP16" s="9">
        <v>7.4999999999999997E-2</v>
      </c>
      <c r="EQ16" s="9">
        <v>0.216</v>
      </c>
      <c r="ER16" s="9">
        <v>0.14099999999999999</v>
      </c>
      <c r="ES16" s="9">
        <v>7.4999999999999997E-2</v>
      </c>
      <c r="ET16" s="9">
        <v>1.2470000000000001</v>
      </c>
      <c r="EU16" s="9">
        <v>0.71699999999999997</v>
      </c>
      <c r="EV16" s="9">
        <v>0.53</v>
      </c>
      <c r="EW16" s="9">
        <v>0.77400000000000002</v>
      </c>
      <c r="EX16" s="9">
        <v>0.40899999999999997</v>
      </c>
      <c r="EY16" s="9">
        <v>0.36599999999999999</v>
      </c>
      <c r="EZ16" s="9">
        <v>0.48399999999999999</v>
      </c>
      <c r="FA16" s="9">
        <v>0.28699999999999998</v>
      </c>
      <c r="FB16" s="9">
        <v>0.19700000000000001</v>
      </c>
      <c r="FC16" s="9">
        <v>0.122</v>
      </c>
      <c r="FD16" s="9">
        <v>0.122</v>
      </c>
      <c r="FE16" s="9">
        <v>0</v>
      </c>
      <c r="FF16" s="9">
        <v>0.16800000000000001</v>
      </c>
      <c r="FG16" s="9">
        <v>0</v>
      </c>
      <c r="FH16" s="9">
        <v>0.16800000000000001</v>
      </c>
      <c r="FI16" s="9">
        <v>0.47199999999999998</v>
      </c>
      <c r="FJ16" s="9">
        <v>0.309</v>
      </c>
      <c r="FK16" s="9">
        <v>0.16400000000000001</v>
      </c>
      <c r="FL16" s="9">
        <v>0.47199999999999998</v>
      </c>
      <c r="FM16" s="9">
        <v>0.309</v>
      </c>
      <c r="FN16" s="9">
        <v>0.16400000000000001</v>
      </c>
      <c r="FO16" s="9">
        <v>0</v>
      </c>
      <c r="FP16" s="9">
        <v>0</v>
      </c>
      <c r="FQ16" s="9">
        <v>0</v>
      </c>
      <c r="FR16" s="9">
        <v>0.16800000000000001</v>
      </c>
      <c r="FS16" s="9">
        <v>0</v>
      </c>
      <c r="FT16" s="9">
        <v>0.16800000000000001</v>
      </c>
      <c r="FU16" s="9">
        <v>0.16800000000000001</v>
      </c>
      <c r="FV16" s="9">
        <v>0</v>
      </c>
      <c r="FW16" s="9">
        <v>0.16800000000000001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0.16800000000000001</v>
      </c>
      <c r="GE16" s="9">
        <v>0</v>
      </c>
      <c r="GF16" s="9">
        <v>0.16800000000000001</v>
      </c>
      <c r="GG16" s="9">
        <v>0</v>
      </c>
      <c r="GH16" s="9">
        <v>0</v>
      </c>
      <c r="GI16" s="9">
        <v>0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1.0780000000000001</v>
      </c>
      <c r="GQ16" s="9">
        <v>0.71699999999999997</v>
      </c>
      <c r="GR16" s="9">
        <v>0.36099999999999999</v>
      </c>
      <c r="GS16" s="9">
        <v>0.60599999999999998</v>
      </c>
      <c r="GT16" s="9">
        <v>0.40899999999999997</v>
      </c>
      <c r="GU16" s="9">
        <v>0.19700000000000001</v>
      </c>
      <c r="GV16" s="9">
        <v>0.48399999999999999</v>
      </c>
      <c r="GW16" s="9">
        <v>0.28699999999999998</v>
      </c>
      <c r="GX16" s="9">
        <v>0.19700000000000001</v>
      </c>
      <c r="GY16" s="9">
        <v>0.122</v>
      </c>
      <c r="GZ16" s="9">
        <v>0.122</v>
      </c>
      <c r="HA16" s="9">
        <v>0</v>
      </c>
      <c r="HB16" s="9">
        <v>0.47199999999999998</v>
      </c>
      <c r="HC16" s="9">
        <v>0.309</v>
      </c>
      <c r="HD16" s="9">
        <v>0.16400000000000001</v>
      </c>
      <c r="HE16" s="9">
        <v>0.47199999999999998</v>
      </c>
      <c r="HF16" s="9">
        <v>0.309</v>
      </c>
      <c r="HG16" s="9">
        <v>0.16400000000000001</v>
      </c>
      <c r="HH16" s="9">
        <v>5.7569999999999997</v>
      </c>
      <c r="HI16" s="9">
        <v>2.7730000000000001</v>
      </c>
      <c r="HJ16" s="9">
        <v>2.984</v>
      </c>
      <c r="HK16" s="9">
        <v>4.008</v>
      </c>
      <c r="HL16" s="9">
        <v>2.1509999999999998</v>
      </c>
      <c r="HM16" s="9">
        <v>1.857</v>
      </c>
      <c r="HN16" s="9">
        <v>2.9590000000000001</v>
      </c>
      <c r="HO16" s="9">
        <v>1.5760000000000001</v>
      </c>
      <c r="HP16" s="9">
        <v>1.3839999999999999</v>
      </c>
      <c r="HQ16" s="9">
        <v>0.58599999999999997</v>
      </c>
      <c r="HR16" s="9">
        <v>0.505</v>
      </c>
      <c r="HS16" s="9">
        <v>0.08</v>
      </c>
      <c r="HT16" s="9">
        <v>0.46300000000000002</v>
      </c>
      <c r="HU16" s="9">
        <v>7.0999999999999994E-2</v>
      </c>
      <c r="HV16" s="9">
        <v>0.39300000000000002</v>
      </c>
      <c r="HW16" s="9">
        <v>1.7490000000000001</v>
      </c>
      <c r="HX16" s="9">
        <v>0.622</v>
      </c>
      <c r="HY16" s="9">
        <v>1.127</v>
      </c>
      <c r="HZ16" s="9">
        <v>1.657</v>
      </c>
      <c r="IA16" s="9">
        <v>0.622</v>
      </c>
      <c r="IB16" s="9">
        <v>1.0349999999999999</v>
      </c>
      <c r="IC16" s="9">
        <v>9.1999999999999998E-2</v>
      </c>
      <c r="ID16" s="9">
        <v>0</v>
      </c>
      <c r="IE16" s="9">
        <v>9.1999999999999998E-2</v>
      </c>
      <c r="IF16" s="9">
        <v>1.81</v>
      </c>
      <c r="IG16" s="9">
        <v>0.95399999999999996</v>
      </c>
      <c r="IH16" s="9">
        <v>0.85599999999999998</v>
      </c>
      <c r="II16" s="9">
        <v>1.002</v>
      </c>
      <c r="IJ16" s="9">
        <v>0.77800000000000002</v>
      </c>
      <c r="IK16" s="9">
        <v>0.224</v>
      </c>
      <c r="IL16" s="9">
        <v>0.48399999999999999</v>
      </c>
      <c r="IM16" s="9">
        <v>0.48399999999999999</v>
      </c>
      <c r="IN16" s="9">
        <v>0</v>
      </c>
      <c r="IO16" s="9">
        <v>0.223</v>
      </c>
      <c r="IP16" s="9">
        <v>0.223</v>
      </c>
      <c r="IQ16" s="9">
        <v>0</v>
      </c>
    </row>
    <row r="17" spans="1:251">
      <c r="A17" s="10">
        <v>44228</v>
      </c>
      <c r="B17" s="9">
        <v>2.2029999999999998</v>
      </c>
      <c r="C17" s="9">
        <v>0.52700000000000002</v>
      </c>
      <c r="D17" s="9">
        <v>0.29899999999999999</v>
      </c>
      <c r="E17" s="9">
        <v>0.22800000000000001</v>
      </c>
      <c r="F17" s="9">
        <v>0</v>
      </c>
      <c r="G17" s="9">
        <v>0</v>
      </c>
      <c r="H17" s="9">
        <v>0</v>
      </c>
      <c r="I17" s="9">
        <v>0.71899999999999997</v>
      </c>
      <c r="J17" s="9">
        <v>0.20799999999999999</v>
      </c>
      <c r="K17" s="9">
        <v>0.51100000000000001</v>
      </c>
      <c r="L17" s="9">
        <v>0.65500000000000003</v>
      </c>
      <c r="M17" s="9">
        <v>0.20799999999999999</v>
      </c>
      <c r="N17" s="9">
        <v>0.44700000000000001</v>
      </c>
      <c r="O17" s="9">
        <v>6.4000000000000001E-2</v>
      </c>
      <c r="P17" s="9">
        <v>0</v>
      </c>
      <c r="Q17" s="9">
        <v>6.4000000000000001E-2</v>
      </c>
      <c r="R17" s="9">
        <v>0.52900000000000003</v>
      </c>
      <c r="S17" s="9">
        <v>0.312</v>
      </c>
      <c r="T17" s="9">
        <v>0.216</v>
      </c>
      <c r="U17" s="9">
        <v>0.38200000000000001</v>
      </c>
      <c r="V17" s="9">
        <v>0.312</v>
      </c>
      <c r="W17" s="9">
        <v>6.9000000000000006E-2</v>
      </c>
      <c r="X17" s="9">
        <v>0.308</v>
      </c>
      <c r="Y17" s="9">
        <v>0.23899999999999999</v>
      </c>
      <c r="Z17" s="9">
        <v>6.9000000000000006E-2</v>
      </c>
      <c r="AA17" s="9">
        <v>7.3999999999999996E-2</v>
      </c>
      <c r="AB17" s="9">
        <v>7.3999999999999996E-2</v>
      </c>
      <c r="AC17" s="9">
        <v>0</v>
      </c>
      <c r="AD17" s="9">
        <v>0</v>
      </c>
      <c r="AE17" s="9">
        <v>0</v>
      </c>
      <c r="AF17" s="9">
        <v>0</v>
      </c>
      <c r="AG17" s="9">
        <v>0.14699999999999999</v>
      </c>
      <c r="AH17" s="9">
        <v>0</v>
      </c>
      <c r="AI17" s="9">
        <v>0.14699999999999999</v>
      </c>
      <c r="AJ17" s="9">
        <v>0</v>
      </c>
      <c r="AK17" s="9">
        <v>0</v>
      </c>
      <c r="AL17" s="9">
        <v>0</v>
      </c>
      <c r="AM17" s="9">
        <v>0.14699999999999999</v>
      </c>
      <c r="AN17" s="9">
        <v>0</v>
      </c>
      <c r="AO17" s="9">
        <v>0.14699999999999999</v>
      </c>
      <c r="AP17" s="9">
        <v>0.65800000000000003</v>
      </c>
      <c r="AQ17" s="9">
        <v>0.109</v>
      </c>
      <c r="AR17" s="9">
        <v>0.54900000000000004</v>
      </c>
      <c r="AS17" s="9">
        <v>0.65800000000000003</v>
      </c>
      <c r="AT17" s="9">
        <v>0.109</v>
      </c>
      <c r="AU17" s="9">
        <v>0.54900000000000004</v>
      </c>
      <c r="AV17" s="9">
        <v>0.36</v>
      </c>
      <c r="AW17" s="9">
        <v>0.109</v>
      </c>
      <c r="AX17" s="9">
        <v>0.251</v>
      </c>
      <c r="AY17" s="9">
        <v>0</v>
      </c>
      <c r="AZ17" s="9">
        <v>0</v>
      </c>
      <c r="BA17" s="9">
        <v>0</v>
      </c>
      <c r="BB17" s="9">
        <v>0.29799999999999999</v>
      </c>
      <c r="BC17" s="9">
        <v>0</v>
      </c>
      <c r="BD17" s="9">
        <v>0.29799999999999999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4.742</v>
      </c>
      <c r="BO17" s="9">
        <v>1.718</v>
      </c>
      <c r="BP17" s="9">
        <v>3.024</v>
      </c>
      <c r="BQ17" s="9">
        <v>4.17</v>
      </c>
      <c r="BR17" s="9">
        <v>1.51</v>
      </c>
      <c r="BS17" s="9">
        <v>2.66</v>
      </c>
      <c r="BT17" s="9">
        <v>3.645</v>
      </c>
      <c r="BU17" s="9">
        <v>1.212</v>
      </c>
      <c r="BV17" s="9">
        <v>2.4329999999999998</v>
      </c>
      <c r="BW17" s="9">
        <v>0.52600000000000002</v>
      </c>
      <c r="BX17" s="9">
        <v>0.29799999999999999</v>
      </c>
      <c r="BY17" s="9">
        <v>0.22800000000000001</v>
      </c>
      <c r="BZ17" s="9">
        <v>0</v>
      </c>
      <c r="CA17" s="9">
        <v>0</v>
      </c>
      <c r="CB17" s="9">
        <v>0</v>
      </c>
      <c r="CC17" s="9">
        <v>0.57199999999999995</v>
      </c>
      <c r="CD17" s="9">
        <v>0.20799999999999999</v>
      </c>
      <c r="CE17" s="9">
        <v>0.36399999999999999</v>
      </c>
      <c r="CF17" s="9">
        <v>0.36099999999999999</v>
      </c>
      <c r="CG17" s="9">
        <v>0.20799999999999999</v>
      </c>
      <c r="CH17" s="9">
        <v>0.153</v>
      </c>
      <c r="CI17" s="9">
        <v>0.21099999999999999</v>
      </c>
      <c r="CJ17" s="9">
        <v>0</v>
      </c>
      <c r="CK17" s="9">
        <v>0.21099999999999999</v>
      </c>
      <c r="CL17" s="9">
        <v>0.86099999999999999</v>
      </c>
      <c r="CM17" s="9">
        <v>0.497</v>
      </c>
      <c r="CN17" s="9">
        <v>0.36399999999999999</v>
      </c>
      <c r="CO17" s="9">
        <v>0.50700000000000001</v>
      </c>
      <c r="CP17" s="9">
        <v>0.35399999999999998</v>
      </c>
      <c r="CQ17" s="9">
        <v>0.153</v>
      </c>
      <c r="CR17" s="9">
        <v>0.434</v>
      </c>
      <c r="CS17" s="9">
        <v>0.28100000000000003</v>
      </c>
      <c r="CT17" s="9">
        <v>0.153</v>
      </c>
      <c r="CU17" s="9">
        <v>7.3999999999999996E-2</v>
      </c>
      <c r="CV17" s="9">
        <v>7.3999999999999996E-2</v>
      </c>
      <c r="CW17" s="9">
        <v>0</v>
      </c>
      <c r="CX17" s="9">
        <v>0</v>
      </c>
      <c r="CY17" s="9">
        <v>0</v>
      </c>
      <c r="CZ17" s="9">
        <v>0</v>
      </c>
      <c r="DA17" s="9">
        <v>0.35399999999999998</v>
      </c>
      <c r="DB17" s="9">
        <v>0.14299999999999999</v>
      </c>
      <c r="DC17" s="9">
        <v>0.21099999999999999</v>
      </c>
      <c r="DD17" s="9">
        <v>0.14299999999999999</v>
      </c>
      <c r="DE17" s="9">
        <v>0.14299999999999999</v>
      </c>
      <c r="DF17" s="9">
        <v>0</v>
      </c>
      <c r="DG17" s="9">
        <v>0.21099999999999999</v>
      </c>
      <c r="DH17" s="9">
        <v>0</v>
      </c>
      <c r="DI17" s="9">
        <v>0.21099999999999999</v>
      </c>
      <c r="DJ17" s="9">
        <v>2.7490000000000001</v>
      </c>
      <c r="DK17" s="9">
        <v>0.85699999999999998</v>
      </c>
      <c r="DL17" s="9">
        <v>1.8919999999999999</v>
      </c>
      <c r="DM17" s="9">
        <v>2.5310000000000001</v>
      </c>
      <c r="DN17" s="9">
        <v>0.79200000000000004</v>
      </c>
      <c r="DO17" s="9">
        <v>1.7390000000000001</v>
      </c>
      <c r="DP17" s="9">
        <v>2.13</v>
      </c>
      <c r="DQ17" s="9">
        <v>0.61899999999999999</v>
      </c>
      <c r="DR17" s="9">
        <v>1.512</v>
      </c>
      <c r="DS17" s="9">
        <v>0.40100000000000002</v>
      </c>
      <c r="DT17" s="9">
        <v>0.17299999999999999</v>
      </c>
      <c r="DU17" s="9">
        <v>0.22800000000000001</v>
      </c>
      <c r="DV17" s="9">
        <v>0.218</v>
      </c>
      <c r="DW17" s="9">
        <v>6.5000000000000002E-2</v>
      </c>
      <c r="DX17" s="9">
        <v>0.153</v>
      </c>
      <c r="DY17" s="9">
        <v>0.218</v>
      </c>
      <c r="DZ17" s="9">
        <v>6.5000000000000002E-2</v>
      </c>
      <c r="EA17" s="9">
        <v>0.153</v>
      </c>
      <c r="EB17" s="9">
        <v>1.1319999999999999</v>
      </c>
      <c r="EC17" s="9">
        <v>0.36399999999999999</v>
      </c>
      <c r="ED17" s="9">
        <v>0.76800000000000002</v>
      </c>
      <c r="EE17" s="9">
        <v>1.1319999999999999</v>
      </c>
      <c r="EF17" s="9">
        <v>0.36399999999999999</v>
      </c>
      <c r="EG17" s="9">
        <v>0.76800000000000002</v>
      </c>
      <c r="EH17" s="9">
        <v>1.081</v>
      </c>
      <c r="EI17" s="9">
        <v>0.313</v>
      </c>
      <c r="EJ17" s="9">
        <v>0.76800000000000002</v>
      </c>
      <c r="EK17" s="9">
        <v>5.0999999999999997E-2</v>
      </c>
      <c r="EL17" s="9">
        <v>5.0999999999999997E-2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0.79800000000000004</v>
      </c>
      <c r="EU17" s="9">
        <v>0.114</v>
      </c>
      <c r="EV17" s="9">
        <v>0.68300000000000005</v>
      </c>
      <c r="EW17" s="9">
        <v>0.503</v>
      </c>
      <c r="EX17" s="9">
        <v>0.114</v>
      </c>
      <c r="EY17" s="9">
        <v>0.38900000000000001</v>
      </c>
      <c r="EZ17" s="9">
        <v>0.13100000000000001</v>
      </c>
      <c r="FA17" s="9">
        <v>0.04</v>
      </c>
      <c r="FB17" s="9">
        <v>9.0999999999999998E-2</v>
      </c>
      <c r="FC17" s="9">
        <v>7.4999999999999997E-2</v>
      </c>
      <c r="FD17" s="9">
        <v>7.4999999999999997E-2</v>
      </c>
      <c r="FE17" s="9">
        <v>0</v>
      </c>
      <c r="FF17" s="9">
        <v>0.29799999999999999</v>
      </c>
      <c r="FG17" s="9">
        <v>0</v>
      </c>
      <c r="FH17" s="9">
        <v>0.29799999999999999</v>
      </c>
      <c r="FI17" s="9">
        <v>0.29499999999999998</v>
      </c>
      <c r="FJ17" s="9">
        <v>0</v>
      </c>
      <c r="FK17" s="9">
        <v>0.29499999999999998</v>
      </c>
      <c r="FL17" s="9">
        <v>0.29499999999999998</v>
      </c>
      <c r="FM17" s="9">
        <v>0</v>
      </c>
      <c r="FN17" s="9">
        <v>0.29499999999999998</v>
      </c>
      <c r="FO17" s="9">
        <v>0</v>
      </c>
      <c r="FP17" s="9">
        <v>0</v>
      </c>
      <c r="FQ17" s="9">
        <v>0</v>
      </c>
      <c r="FR17" s="9">
        <v>0.29799999999999999</v>
      </c>
      <c r="FS17" s="9">
        <v>0</v>
      </c>
      <c r="FT17" s="9">
        <v>0.29799999999999999</v>
      </c>
      <c r="FU17" s="9">
        <v>0.29799999999999999</v>
      </c>
      <c r="FV17" s="9">
        <v>0</v>
      </c>
      <c r="FW17" s="9">
        <v>0.29799999999999999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0.29799999999999999</v>
      </c>
      <c r="GE17" s="9">
        <v>0</v>
      </c>
      <c r="GF17" s="9">
        <v>0.29799999999999999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0.5</v>
      </c>
      <c r="GQ17" s="9">
        <v>0.114</v>
      </c>
      <c r="GR17" s="9">
        <v>0.38500000000000001</v>
      </c>
      <c r="GS17" s="9">
        <v>0.20499999999999999</v>
      </c>
      <c r="GT17" s="9">
        <v>0.114</v>
      </c>
      <c r="GU17" s="9">
        <v>9.0999999999999998E-2</v>
      </c>
      <c r="GV17" s="9">
        <v>0.13100000000000001</v>
      </c>
      <c r="GW17" s="9">
        <v>0.04</v>
      </c>
      <c r="GX17" s="9">
        <v>9.0999999999999998E-2</v>
      </c>
      <c r="GY17" s="9">
        <v>7.4999999999999997E-2</v>
      </c>
      <c r="GZ17" s="9">
        <v>7.4999999999999997E-2</v>
      </c>
      <c r="HA17" s="9">
        <v>0</v>
      </c>
      <c r="HB17" s="9">
        <v>0.29499999999999998</v>
      </c>
      <c r="HC17" s="9">
        <v>0</v>
      </c>
      <c r="HD17" s="9">
        <v>0.29499999999999998</v>
      </c>
      <c r="HE17" s="9">
        <v>0.29499999999999998</v>
      </c>
      <c r="HF17" s="9">
        <v>0</v>
      </c>
      <c r="HG17" s="9">
        <v>0.29499999999999998</v>
      </c>
      <c r="HH17" s="9">
        <v>4.3890000000000002</v>
      </c>
      <c r="HI17" s="9">
        <v>1.1779999999999999</v>
      </c>
      <c r="HJ17" s="9">
        <v>3.2109999999999999</v>
      </c>
      <c r="HK17" s="9">
        <v>3.5230000000000001</v>
      </c>
      <c r="HL17" s="9">
        <v>0.97</v>
      </c>
      <c r="HM17" s="9">
        <v>2.5529999999999999</v>
      </c>
      <c r="HN17" s="9">
        <v>2.7509999999999999</v>
      </c>
      <c r="HO17" s="9">
        <v>0.72399999999999998</v>
      </c>
      <c r="HP17" s="9">
        <v>2.0270000000000001</v>
      </c>
      <c r="HQ17" s="9">
        <v>0.47399999999999998</v>
      </c>
      <c r="HR17" s="9">
        <v>0.247</v>
      </c>
      <c r="HS17" s="9">
        <v>0.22800000000000001</v>
      </c>
      <c r="HT17" s="9">
        <v>0.29799999999999999</v>
      </c>
      <c r="HU17" s="9">
        <v>0</v>
      </c>
      <c r="HV17" s="9">
        <v>0.29799999999999999</v>
      </c>
      <c r="HW17" s="9">
        <v>0.86599999999999999</v>
      </c>
      <c r="HX17" s="9">
        <v>0.20799999999999999</v>
      </c>
      <c r="HY17" s="9">
        <v>0.65800000000000003</v>
      </c>
      <c r="HZ17" s="9">
        <v>0.65500000000000003</v>
      </c>
      <c r="IA17" s="9">
        <v>0.20799999999999999</v>
      </c>
      <c r="IB17" s="9">
        <v>0.44700000000000001</v>
      </c>
      <c r="IC17" s="9">
        <v>0.21099999999999999</v>
      </c>
      <c r="ID17" s="9">
        <v>0</v>
      </c>
      <c r="IE17" s="9">
        <v>0.21099999999999999</v>
      </c>
      <c r="IF17" s="9">
        <v>1.49</v>
      </c>
      <c r="IG17" s="9">
        <v>0.35799999999999998</v>
      </c>
      <c r="IH17" s="9">
        <v>1.1319999999999999</v>
      </c>
      <c r="II17" s="9">
        <v>0.94299999999999995</v>
      </c>
      <c r="IJ17" s="9">
        <v>0.29299999999999998</v>
      </c>
      <c r="IK17" s="9">
        <v>0.65</v>
      </c>
      <c r="IL17" s="9">
        <v>0.60499999999999998</v>
      </c>
      <c r="IM17" s="9">
        <v>0.183</v>
      </c>
      <c r="IN17" s="9">
        <v>0.42199999999999999</v>
      </c>
      <c r="IO17" s="9">
        <v>0.33800000000000002</v>
      </c>
      <c r="IP17" s="9">
        <v>0.111</v>
      </c>
      <c r="IQ17" s="9">
        <v>0.22800000000000001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10512</v>
      </c>
      <c r="C1" s="3" t="s">
        <v>10513</v>
      </c>
      <c r="D1" s="3" t="s">
        <v>10514</v>
      </c>
      <c r="E1" s="3" t="s">
        <v>10515</v>
      </c>
      <c r="F1" s="3" t="s">
        <v>10516</v>
      </c>
      <c r="G1" s="3" t="s">
        <v>10517</v>
      </c>
      <c r="H1" s="3" t="s">
        <v>10518</v>
      </c>
      <c r="I1" s="3" t="s">
        <v>10519</v>
      </c>
      <c r="J1" s="3" t="s">
        <v>10520</v>
      </c>
      <c r="K1" s="3" t="s">
        <v>10521</v>
      </c>
      <c r="L1" s="3" t="s">
        <v>10522</v>
      </c>
      <c r="M1" s="3" t="s">
        <v>10523</v>
      </c>
      <c r="N1" s="3" t="s">
        <v>10524</v>
      </c>
      <c r="O1" s="3" t="s">
        <v>10525</v>
      </c>
      <c r="P1" s="3" t="s">
        <v>10526</v>
      </c>
      <c r="Q1" s="3" t="s">
        <v>10527</v>
      </c>
      <c r="R1" s="3" t="s">
        <v>10528</v>
      </c>
      <c r="S1" s="3" t="s">
        <v>10529</v>
      </c>
      <c r="T1" s="3" t="s">
        <v>10530</v>
      </c>
      <c r="U1" s="3" t="s">
        <v>10531</v>
      </c>
      <c r="V1" s="3" t="s">
        <v>10532</v>
      </c>
      <c r="W1" s="3" t="s">
        <v>10533</v>
      </c>
      <c r="X1" s="3" t="s">
        <v>10534</v>
      </c>
      <c r="Y1" s="3" t="s">
        <v>10535</v>
      </c>
      <c r="Z1" s="3" t="s">
        <v>10536</v>
      </c>
      <c r="AA1" s="3" t="s">
        <v>10537</v>
      </c>
      <c r="AB1" s="3" t="s">
        <v>10538</v>
      </c>
      <c r="AC1" s="3" t="s">
        <v>10539</v>
      </c>
      <c r="AD1" s="3" t="s">
        <v>10540</v>
      </c>
      <c r="AE1" s="3" t="s">
        <v>10541</v>
      </c>
      <c r="AF1" s="3" t="s">
        <v>10542</v>
      </c>
      <c r="AG1" s="3" t="s">
        <v>10543</v>
      </c>
      <c r="AH1" s="3" t="s">
        <v>10544</v>
      </c>
      <c r="AI1" s="3" t="s">
        <v>10545</v>
      </c>
      <c r="AJ1" s="3" t="s">
        <v>10546</v>
      </c>
      <c r="AK1" s="3" t="s">
        <v>10547</v>
      </c>
      <c r="AL1" s="3" t="s">
        <v>10548</v>
      </c>
      <c r="AM1" s="3" t="s">
        <v>10549</v>
      </c>
      <c r="AN1" s="3" t="s">
        <v>10550</v>
      </c>
      <c r="AO1" s="3" t="s">
        <v>10551</v>
      </c>
      <c r="AP1" s="3" t="s">
        <v>10552</v>
      </c>
      <c r="AQ1" s="3" t="s">
        <v>10553</v>
      </c>
      <c r="AR1" s="3" t="s">
        <v>10554</v>
      </c>
      <c r="AS1" s="3" t="s">
        <v>10555</v>
      </c>
      <c r="AT1" s="3" t="s">
        <v>10556</v>
      </c>
      <c r="AU1" s="3" t="s">
        <v>10557</v>
      </c>
      <c r="AV1" s="3" t="s">
        <v>10558</v>
      </c>
      <c r="AW1" s="3" t="s">
        <v>10559</v>
      </c>
      <c r="AX1" s="3" t="s">
        <v>10560</v>
      </c>
      <c r="AY1" s="3" t="s">
        <v>10561</v>
      </c>
      <c r="AZ1" s="3" t="s">
        <v>10562</v>
      </c>
      <c r="BA1" s="3" t="s">
        <v>10563</v>
      </c>
      <c r="BB1" s="3" t="s">
        <v>10564</v>
      </c>
      <c r="BC1" s="3" t="s">
        <v>10565</v>
      </c>
      <c r="BD1" s="3" t="s">
        <v>10566</v>
      </c>
      <c r="BE1" s="3" t="s">
        <v>10567</v>
      </c>
      <c r="BF1" s="3" t="s">
        <v>10568</v>
      </c>
      <c r="BG1" s="3" t="s">
        <v>10569</v>
      </c>
      <c r="BH1" s="3" t="s">
        <v>10570</v>
      </c>
      <c r="BI1" s="3" t="s">
        <v>10571</v>
      </c>
      <c r="BJ1" s="3" t="s">
        <v>10572</v>
      </c>
      <c r="BK1" s="3" t="s">
        <v>10573</v>
      </c>
      <c r="BL1" s="3" t="s">
        <v>10574</v>
      </c>
      <c r="BM1" s="3" t="s">
        <v>10575</v>
      </c>
      <c r="BN1" s="3" t="s">
        <v>10576</v>
      </c>
      <c r="BO1" s="3" t="s">
        <v>10577</v>
      </c>
      <c r="BP1" s="3" t="s">
        <v>10578</v>
      </c>
      <c r="BQ1" s="3" t="s">
        <v>10579</v>
      </c>
      <c r="BR1" s="3" t="s">
        <v>10580</v>
      </c>
      <c r="BS1" s="3" t="s">
        <v>10581</v>
      </c>
      <c r="BT1" s="3" t="s">
        <v>10582</v>
      </c>
      <c r="BU1" s="3" t="s">
        <v>10583</v>
      </c>
      <c r="BV1" s="3" t="s">
        <v>10584</v>
      </c>
      <c r="BW1" s="3" t="s">
        <v>10585</v>
      </c>
      <c r="BX1" s="3" t="s">
        <v>10586</v>
      </c>
      <c r="BY1" s="3" t="s">
        <v>10587</v>
      </c>
      <c r="BZ1" s="3" t="s">
        <v>10588</v>
      </c>
      <c r="CA1" s="3" t="s">
        <v>10589</v>
      </c>
      <c r="CB1" s="3" t="s">
        <v>10590</v>
      </c>
      <c r="CC1" s="3" t="s">
        <v>10591</v>
      </c>
      <c r="CD1" s="3" t="s">
        <v>10592</v>
      </c>
      <c r="CE1" s="3" t="s">
        <v>10593</v>
      </c>
      <c r="CF1" s="3" t="s">
        <v>10594</v>
      </c>
      <c r="CG1" s="3" t="s">
        <v>10595</v>
      </c>
      <c r="CH1" s="3" t="s">
        <v>10596</v>
      </c>
      <c r="CI1" s="3" t="s">
        <v>10597</v>
      </c>
      <c r="CJ1" s="3" t="s">
        <v>10598</v>
      </c>
      <c r="CK1" s="3" t="s">
        <v>10599</v>
      </c>
      <c r="CL1" s="3" t="s">
        <v>10600</v>
      </c>
      <c r="CM1" s="3" t="s">
        <v>10601</v>
      </c>
      <c r="CN1" s="3" t="s">
        <v>10602</v>
      </c>
      <c r="CO1" s="3" t="s">
        <v>10603</v>
      </c>
      <c r="CP1" s="3" t="s">
        <v>10604</v>
      </c>
      <c r="CQ1" s="3" t="s">
        <v>10605</v>
      </c>
      <c r="CR1" s="3" t="s">
        <v>10606</v>
      </c>
      <c r="CS1" s="3" t="s">
        <v>10607</v>
      </c>
      <c r="CT1" s="3" t="s">
        <v>10608</v>
      </c>
      <c r="CU1" s="3" t="s">
        <v>10609</v>
      </c>
      <c r="CV1" s="3" t="s">
        <v>10610</v>
      </c>
      <c r="CW1" s="3" t="s">
        <v>10611</v>
      </c>
      <c r="CX1" s="3" t="s">
        <v>10612</v>
      </c>
      <c r="CY1" s="3" t="s">
        <v>10613</v>
      </c>
      <c r="CZ1" s="3" t="s">
        <v>10614</v>
      </c>
      <c r="DA1" s="3" t="s">
        <v>10615</v>
      </c>
      <c r="DB1" s="3" t="s">
        <v>10616</v>
      </c>
      <c r="DC1" s="3" t="s">
        <v>10617</v>
      </c>
      <c r="DD1" s="3" t="s">
        <v>10618</v>
      </c>
      <c r="DE1" s="3" t="s">
        <v>10619</v>
      </c>
      <c r="DF1" s="3" t="s">
        <v>10620</v>
      </c>
      <c r="DG1" s="3" t="s">
        <v>10621</v>
      </c>
      <c r="DH1" s="3" t="s">
        <v>10622</v>
      </c>
      <c r="DI1" s="3" t="s">
        <v>10623</v>
      </c>
      <c r="DJ1" s="3" t="s">
        <v>10624</v>
      </c>
      <c r="DK1" s="3" t="s">
        <v>10625</v>
      </c>
      <c r="DL1" s="3" t="s">
        <v>10626</v>
      </c>
      <c r="DM1" s="3" t="s">
        <v>10627</v>
      </c>
      <c r="DN1" s="3" t="s">
        <v>10628</v>
      </c>
      <c r="DO1" s="3" t="s">
        <v>10629</v>
      </c>
      <c r="DP1" s="3" t="s">
        <v>10630</v>
      </c>
      <c r="DQ1" s="3" t="s">
        <v>10631</v>
      </c>
      <c r="DR1" s="3" t="s">
        <v>10632</v>
      </c>
      <c r="DS1" s="3" t="s">
        <v>10633</v>
      </c>
      <c r="DT1" s="3" t="s">
        <v>10634</v>
      </c>
      <c r="DU1" s="3" t="s">
        <v>10635</v>
      </c>
      <c r="DV1" s="3" t="s">
        <v>10636</v>
      </c>
      <c r="DW1" s="3" t="s">
        <v>10637</v>
      </c>
      <c r="DX1" s="3" t="s">
        <v>10638</v>
      </c>
      <c r="DY1" s="3" t="s">
        <v>10639</v>
      </c>
      <c r="DZ1" s="3" t="s">
        <v>10640</v>
      </c>
      <c r="EA1" s="3" t="s">
        <v>10641</v>
      </c>
      <c r="EB1" s="3" t="s">
        <v>10642</v>
      </c>
      <c r="EC1" s="3" t="s">
        <v>10643</v>
      </c>
      <c r="ED1" s="3" t="s">
        <v>10644</v>
      </c>
      <c r="EE1" s="3" t="s">
        <v>10645</v>
      </c>
      <c r="EF1" s="3" t="s">
        <v>10646</v>
      </c>
      <c r="EG1" s="3" t="s">
        <v>10647</v>
      </c>
      <c r="EH1" s="3" t="s">
        <v>10648</v>
      </c>
      <c r="EI1" s="3" t="s">
        <v>10649</v>
      </c>
      <c r="EJ1" s="3" t="s">
        <v>10650</v>
      </c>
      <c r="EK1" s="3" t="s">
        <v>10651</v>
      </c>
      <c r="EL1" s="3" t="s">
        <v>10652</v>
      </c>
      <c r="EM1" s="3" t="s">
        <v>10653</v>
      </c>
      <c r="EN1" s="3" t="s">
        <v>10654</v>
      </c>
      <c r="EO1" s="3" t="s">
        <v>10655</v>
      </c>
      <c r="EP1" s="3" t="s">
        <v>10656</v>
      </c>
      <c r="EQ1" s="3" t="s">
        <v>10657</v>
      </c>
      <c r="ER1" s="3" t="s">
        <v>10658</v>
      </c>
      <c r="ES1" s="3" t="s">
        <v>10659</v>
      </c>
      <c r="ET1" s="3" t="s">
        <v>10660</v>
      </c>
      <c r="EU1" s="3" t="s">
        <v>10661</v>
      </c>
      <c r="EV1" s="3" t="s">
        <v>10662</v>
      </c>
      <c r="EW1" s="3" t="s">
        <v>10663</v>
      </c>
      <c r="EX1" s="3" t="s">
        <v>10664</v>
      </c>
      <c r="EY1" s="3" t="s">
        <v>10665</v>
      </c>
      <c r="EZ1" s="3" t="s">
        <v>10666</v>
      </c>
      <c r="FA1" s="3" t="s">
        <v>10667</v>
      </c>
      <c r="FB1" s="3" t="s">
        <v>10668</v>
      </c>
      <c r="FC1" s="3" t="s">
        <v>10669</v>
      </c>
      <c r="FD1" s="3" t="s">
        <v>10670</v>
      </c>
      <c r="FE1" s="3" t="s">
        <v>10671</v>
      </c>
      <c r="FF1" s="3" t="s">
        <v>10672</v>
      </c>
      <c r="FG1" s="3" t="s">
        <v>10673</v>
      </c>
      <c r="FH1" s="3" t="s">
        <v>10674</v>
      </c>
      <c r="FI1" s="3" t="s">
        <v>10675</v>
      </c>
      <c r="FJ1" s="3" t="s">
        <v>10676</v>
      </c>
      <c r="FK1" s="3" t="s">
        <v>10677</v>
      </c>
      <c r="FL1" s="3" t="s">
        <v>10678</v>
      </c>
      <c r="FM1" s="3" t="s">
        <v>10679</v>
      </c>
      <c r="FN1" s="3" t="s">
        <v>10680</v>
      </c>
      <c r="FO1" s="3" t="s">
        <v>10681</v>
      </c>
      <c r="FP1" s="3" t="s">
        <v>10682</v>
      </c>
      <c r="FQ1" s="3" t="s">
        <v>10683</v>
      </c>
      <c r="FR1" s="3" t="s">
        <v>10684</v>
      </c>
      <c r="FS1" s="3" t="s">
        <v>10685</v>
      </c>
      <c r="FT1" s="3" t="s">
        <v>10686</v>
      </c>
      <c r="FU1" s="3" t="s">
        <v>10687</v>
      </c>
      <c r="FV1" s="3" t="s">
        <v>10688</v>
      </c>
      <c r="FW1" s="3" t="s">
        <v>10689</v>
      </c>
      <c r="FX1" s="3" t="s">
        <v>10690</v>
      </c>
      <c r="FY1" s="3" t="s">
        <v>10691</v>
      </c>
      <c r="FZ1" s="3" t="s">
        <v>10692</v>
      </c>
      <c r="GA1" s="3" t="s">
        <v>10693</v>
      </c>
      <c r="GB1" s="3" t="s">
        <v>10694</v>
      </c>
      <c r="GC1" s="3" t="s">
        <v>10695</v>
      </c>
      <c r="GD1" s="3" t="s">
        <v>10696</v>
      </c>
      <c r="GE1" s="3" t="s">
        <v>10697</v>
      </c>
      <c r="GF1" s="3" t="s">
        <v>10698</v>
      </c>
      <c r="GG1" s="3" t="s">
        <v>10699</v>
      </c>
      <c r="GH1" s="3" t="s">
        <v>10700</v>
      </c>
      <c r="GI1" s="3" t="s">
        <v>10701</v>
      </c>
      <c r="GJ1" s="3" t="s">
        <v>10702</v>
      </c>
      <c r="GK1" s="3" t="s">
        <v>10703</v>
      </c>
      <c r="GL1" s="3" t="s">
        <v>10704</v>
      </c>
      <c r="GM1" s="3" t="s">
        <v>10705</v>
      </c>
      <c r="GN1" s="3" t="s">
        <v>10706</v>
      </c>
      <c r="GO1" s="3" t="s">
        <v>10707</v>
      </c>
      <c r="GP1" s="3" t="s">
        <v>10708</v>
      </c>
      <c r="GQ1" s="3" t="s">
        <v>10709</v>
      </c>
      <c r="GR1" s="3" t="s">
        <v>10710</v>
      </c>
      <c r="GS1" s="3" t="s">
        <v>10711</v>
      </c>
      <c r="GT1" s="3" t="s">
        <v>10712</v>
      </c>
      <c r="GU1" s="3" t="s">
        <v>10713</v>
      </c>
      <c r="GV1" s="3" t="s">
        <v>10714</v>
      </c>
      <c r="GW1" s="3" t="s">
        <v>10715</v>
      </c>
      <c r="GX1" s="3" t="s">
        <v>10716</v>
      </c>
      <c r="GY1" s="3" t="s">
        <v>10717</v>
      </c>
      <c r="GZ1" s="3" t="s">
        <v>10718</v>
      </c>
      <c r="HA1" s="3" t="s">
        <v>10719</v>
      </c>
      <c r="HB1" s="3" t="s">
        <v>10720</v>
      </c>
      <c r="HC1" s="3" t="s">
        <v>10721</v>
      </c>
      <c r="HD1" s="3" t="s">
        <v>10722</v>
      </c>
      <c r="HE1" s="3" t="s">
        <v>10723</v>
      </c>
      <c r="HF1" s="3" t="s">
        <v>10724</v>
      </c>
      <c r="HG1" s="3" t="s">
        <v>10725</v>
      </c>
      <c r="HH1" s="3" t="s">
        <v>10726</v>
      </c>
      <c r="HI1" s="3" t="s">
        <v>10727</v>
      </c>
      <c r="HJ1" s="3" t="s">
        <v>10728</v>
      </c>
      <c r="HK1" s="3" t="s">
        <v>10729</v>
      </c>
      <c r="HL1" s="3" t="s">
        <v>10730</v>
      </c>
      <c r="HM1" s="3" t="s">
        <v>10731</v>
      </c>
      <c r="HN1" s="3" t="s">
        <v>10732</v>
      </c>
      <c r="HO1" s="3" t="s">
        <v>10733</v>
      </c>
      <c r="HP1" s="3" t="s">
        <v>10734</v>
      </c>
      <c r="HQ1" s="3" t="s">
        <v>10735</v>
      </c>
      <c r="HR1" s="3" t="s">
        <v>10736</v>
      </c>
      <c r="HS1" s="3" t="s">
        <v>10737</v>
      </c>
      <c r="HT1" s="3" t="s">
        <v>10738</v>
      </c>
      <c r="HU1" s="3" t="s">
        <v>10739</v>
      </c>
      <c r="HV1" s="3" t="s">
        <v>10740</v>
      </c>
      <c r="HW1" s="3" t="s">
        <v>10741</v>
      </c>
      <c r="HX1" s="3" t="s">
        <v>10742</v>
      </c>
      <c r="HY1" s="3" t="s">
        <v>10743</v>
      </c>
      <c r="HZ1" s="3" t="s">
        <v>10744</v>
      </c>
      <c r="IA1" s="3" t="s">
        <v>10745</v>
      </c>
      <c r="IB1" s="3" t="s">
        <v>10746</v>
      </c>
      <c r="IC1" s="3" t="s">
        <v>10747</v>
      </c>
      <c r="ID1" s="3" t="s">
        <v>10748</v>
      </c>
      <c r="IE1" s="3" t="s">
        <v>10749</v>
      </c>
      <c r="IF1" s="3" t="s">
        <v>10750</v>
      </c>
      <c r="IG1" s="3" t="s">
        <v>10751</v>
      </c>
      <c r="IH1" s="3" t="s">
        <v>10752</v>
      </c>
      <c r="II1" s="3" t="s">
        <v>10753</v>
      </c>
      <c r="IJ1" s="3" t="s">
        <v>10754</v>
      </c>
      <c r="IK1" s="3" t="s">
        <v>10755</v>
      </c>
      <c r="IL1" s="3" t="s">
        <v>10756</v>
      </c>
      <c r="IM1" s="3" t="s">
        <v>10757</v>
      </c>
      <c r="IN1" s="3" t="s">
        <v>10758</v>
      </c>
      <c r="IO1" s="3" t="s">
        <v>10759</v>
      </c>
      <c r="IP1" s="3" t="s">
        <v>10760</v>
      </c>
      <c r="IQ1" s="3" t="s">
        <v>10761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10762</v>
      </c>
      <c r="C10" s="8" t="s">
        <v>10763</v>
      </c>
      <c r="D10" s="8" t="s">
        <v>10764</v>
      </c>
      <c r="E10" s="8" t="s">
        <v>10765</v>
      </c>
      <c r="F10" s="8" t="s">
        <v>10766</v>
      </c>
      <c r="G10" s="8" t="s">
        <v>10767</v>
      </c>
      <c r="H10" s="8" t="s">
        <v>10768</v>
      </c>
      <c r="I10" s="8" t="s">
        <v>10769</v>
      </c>
      <c r="J10" s="8" t="s">
        <v>10770</v>
      </c>
      <c r="K10" s="8" t="s">
        <v>10771</v>
      </c>
      <c r="L10" s="8" t="s">
        <v>10772</v>
      </c>
      <c r="M10" s="8" t="s">
        <v>10773</v>
      </c>
      <c r="N10" s="8" t="s">
        <v>10774</v>
      </c>
      <c r="O10" s="8" t="s">
        <v>10775</v>
      </c>
      <c r="P10" s="8" t="s">
        <v>10776</v>
      </c>
      <c r="Q10" s="8" t="s">
        <v>10777</v>
      </c>
      <c r="R10" s="8" t="s">
        <v>10778</v>
      </c>
      <c r="S10" s="8" t="s">
        <v>10779</v>
      </c>
      <c r="T10" s="8" t="s">
        <v>10780</v>
      </c>
      <c r="U10" s="8" t="s">
        <v>10781</v>
      </c>
      <c r="V10" s="8" t="s">
        <v>10782</v>
      </c>
      <c r="W10" s="8" t="s">
        <v>10783</v>
      </c>
      <c r="X10" s="8" t="s">
        <v>10784</v>
      </c>
      <c r="Y10" s="8" t="s">
        <v>10785</v>
      </c>
      <c r="Z10" s="8" t="s">
        <v>10786</v>
      </c>
      <c r="AA10" s="8" t="s">
        <v>10787</v>
      </c>
      <c r="AB10" s="8" t="s">
        <v>10788</v>
      </c>
      <c r="AC10" s="8" t="s">
        <v>10789</v>
      </c>
      <c r="AD10" s="8" t="s">
        <v>10790</v>
      </c>
      <c r="AE10" s="8" t="s">
        <v>10791</v>
      </c>
      <c r="AF10" s="8" t="s">
        <v>10792</v>
      </c>
      <c r="AG10" s="8" t="s">
        <v>10793</v>
      </c>
      <c r="AH10" s="8" t="s">
        <v>10794</v>
      </c>
      <c r="AI10" s="8" t="s">
        <v>10795</v>
      </c>
      <c r="AJ10" s="8" t="s">
        <v>10796</v>
      </c>
      <c r="AK10" s="8" t="s">
        <v>10797</v>
      </c>
      <c r="AL10" s="8" t="s">
        <v>10798</v>
      </c>
      <c r="AM10" s="8" t="s">
        <v>10799</v>
      </c>
      <c r="AN10" s="8" t="s">
        <v>10800</v>
      </c>
      <c r="AO10" s="8" t="s">
        <v>10801</v>
      </c>
      <c r="AP10" s="8" t="s">
        <v>10802</v>
      </c>
      <c r="AQ10" s="8" t="s">
        <v>10803</v>
      </c>
      <c r="AR10" s="8" t="s">
        <v>10804</v>
      </c>
      <c r="AS10" s="8" t="s">
        <v>10805</v>
      </c>
      <c r="AT10" s="8" t="s">
        <v>10806</v>
      </c>
      <c r="AU10" s="8" t="s">
        <v>10807</v>
      </c>
      <c r="AV10" s="8" t="s">
        <v>10808</v>
      </c>
      <c r="AW10" s="8" t="s">
        <v>10809</v>
      </c>
      <c r="AX10" s="8" t="s">
        <v>10810</v>
      </c>
      <c r="AY10" s="8" t="s">
        <v>10811</v>
      </c>
      <c r="AZ10" s="8" t="s">
        <v>10812</v>
      </c>
      <c r="BA10" s="8" t="s">
        <v>10813</v>
      </c>
      <c r="BB10" s="8" t="s">
        <v>10814</v>
      </c>
      <c r="BC10" s="8" t="s">
        <v>10815</v>
      </c>
      <c r="BD10" s="8" t="s">
        <v>10816</v>
      </c>
      <c r="BE10" s="8" t="s">
        <v>10817</v>
      </c>
      <c r="BF10" s="8" t="s">
        <v>10818</v>
      </c>
      <c r="BG10" s="8" t="s">
        <v>10819</v>
      </c>
      <c r="BH10" s="8" t="s">
        <v>10820</v>
      </c>
      <c r="BI10" s="8" t="s">
        <v>10821</v>
      </c>
      <c r="BJ10" s="8" t="s">
        <v>10822</v>
      </c>
      <c r="BK10" s="8" t="s">
        <v>10823</v>
      </c>
      <c r="BL10" s="8" t="s">
        <v>10824</v>
      </c>
      <c r="BM10" s="8" t="s">
        <v>10825</v>
      </c>
      <c r="BN10" s="8" t="s">
        <v>10826</v>
      </c>
      <c r="BO10" s="8" t="s">
        <v>10827</v>
      </c>
      <c r="BP10" s="8" t="s">
        <v>10828</v>
      </c>
      <c r="BQ10" s="8" t="s">
        <v>10829</v>
      </c>
      <c r="BR10" s="8" t="s">
        <v>10830</v>
      </c>
      <c r="BS10" s="8" t="s">
        <v>10831</v>
      </c>
      <c r="BT10" s="8" t="s">
        <v>10832</v>
      </c>
      <c r="BU10" s="8" t="s">
        <v>10833</v>
      </c>
      <c r="BV10" s="8" t="s">
        <v>10834</v>
      </c>
      <c r="BW10" s="8" t="s">
        <v>10835</v>
      </c>
      <c r="BX10" s="8" t="s">
        <v>10836</v>
      </c>
      <c r="BY10" s="8" t="s">
        <v>10837</v>
      </c>
      <c r="BZ10" s="8" t="s">
        <v>10838</v>
      </c>
      <c r="CA10" s="8" t="s">
        <v>10839</v>
      </c>
      <c r="CB10" s="8" t="s">
        <v>10840</v>
      </c>
      <c r="CC10" s="8" t="s">
        <v>10841</v>
      </c>
      <c r="CD10" s="8" t="s">
        <v>10842</v>
      </c>
      <c r="CE10" s="8" t="s">
        <v>10843</v>
      </c>
      <c r="CF10" s="8" t="s">
        <v>10844</v>
      </c>
      <c r="CG10" s="8" t="s">
        <v>10845</v>
      </c>
      <c r="CH10" s="8" t="s">
        <v>10846</v>
      </c>
      <c r="CI10" s="8" t="s">
        <v>10847</v>
      </c>
      <c r="CJ10" s="8" t="s">
        <v>10848</v>
      </c>
      <c r="CK10" s="8" t="s">
        <v>10849</v>
      </c>
      <c r="CL10" s="8" t="s">
        <v>10850</v>
      </c>
      <c r="CM10" s="8" t="s">
        <v>10851</v>
      </c>
      <c r="CN10" s="8" t="s">
        <v>10852</v>
      </c>
      <c r="CO10" s="8" t="s">
        <v>10853</v>
      </c>
      <c r="CP10" s="8" t="s">
        <v>10854</v>
      </c>
      <c r="CQ10" s="8" t="s">
        <v>10855</v>
      </c>
      <c r="CR10" s="8" t="s">
        <v>10856</v>
      </c>
      <c r="CS10" s="8" t="s">
        <v>10857</v>
      </c>
      <c r="CT10" s="8" t="s">
        <v>10858</v>
      </c>
      <c r="CU10" s="8" t="s">
        <v>10859</v>
      </c>
      <c r="CV10" s="8" t="s">
        <v>10860</v>
      </c>
      <c r="CW10" s="8" t="s">
        <v>10861</v>
      </c>
      <c r="CX10" s="8" t="s">
        <v>10862</v>
      </c>
      <c r="CY10" s="8" t="s">
        <v>10863</v>
      </c>
      <c r="CZ10" s="8" t="s">
        <v>10864</v>
      </c>
      <c r="DA10" s="8" t="s">
        <v>10865</v>
      </c>
      <c r="DB10" s="8" t="s">
        <v>10866</v>
      </c>
      <c r="DC10" s="8" t="s">
        <v>10867</v>
      </c>
      <c r="DD10" s="8" t="s">
        <v>10868</v>
      </c>
      <c r="DE10" s="8" t="s">
        <v>10869</v>
      </c>
      <c r="DF10" s="8" t="s">
        <v>10870</v>
      </c>
      <c r="DG10" s="8" t="s">
        <v>10871</v>
      </c>
      <c r="DH10" s="8" t="s">
        <v>10872</v>
      </c>
      <c r="DI10" s="8" t="s">
        <v>10873</v>
      </c>
      <c r="DJ10" s="8" t="s">
        <v>10874</v>
      </c>
      <c r="DK10" s="8" t="s">
        <v>10875</v>
      </c>
      <c r="DL10" s="8" t="s">
        <v>10876</v>
      </c>
      <c r="DM10" s="8" t="s">
        <v>10877</v>
      </c>
      <c r="DN10" s="8" t="s">
        <v>10878</v>
      </c>
      <c r="DO10" s="8" t="s">
        <v>10879</v>
      </c>
      <c r="DP10" s="8" t="s">
        <v>10880</v>
      </c>
      <c r="DQ10" s="8" t="s">
        <v>10881</v>
      </c>
      <c r="DR10" s="8" t="s">
        <v>10882</v>
      </c>
      <c r="DS10" s="8" t="s">
        <v>10883</v>
      </c>
      <c r="DT10" s="8" t="s">
        <v>10884</v>
      </c>
      <c r="DU10" s="8" t="s">
        <v>10885</v>
      </c>
      <c r="DV10" s="8" t="s">
        <v>10886</v>
      </c>
      <c r="DW10" s="8" t="s">
        <v>10887</v>
      </c>
      <c r="DX10" s="8" t="s">
        <v>10888</v>
      </c>
      <c r="DY10" s="8" t="s">
        <v>10889</v>
      </c>
      <c r="DZ10" s="8" t="s">
        <v>10890</v>
      </c>
      <c r="EA10" s="8" t="s">
        <v>10891</v>
      </c>
      <c r="EB10" s="8" t="s">
        <v>10892</v>
      </c>
      <c r="EC10" s="8" t="s">
        <v>10893</v>
      </c>
      <c r="ED10" s="8" t="s">
        <v>10894</v>
      </c>
      <c r="EE10" s="8" t="s">
        <v>10895</v>
      </c>
      <c r="EF10" s="8" t="s">
        <v>10896</v>
      </c>
      <c r="EG10" s="8" t="s">
        <v>10897</v>
      </c>
      <c r="EH10" s="8" t="s">
        <v>10898</v>
      </c>
      <c r="EI10" s="8" t="s">
        <v>10899</v>
      </c>
      <c r="EJ10" s="8" t="s">
        <v>10900</v>
      </c>
      <c r="EK10" s="8" t="s">
        <v>10901</v>
      </c>
      <c r="EL10" s="8" t="s">
        <v>10902</v>
      </c>
      <c r="EM10" s="8" t="s">
        <v>10903</v>
      </c>
      <c r="EN10" s="8" t="s">
        <v>10904</v>
      </c>
      <c r="EO10" s="8" t="s">
        <v>10905</v>
      </c>
      <c r="EP10" s="8" t="s">
        <v>10906</v>
      </c>
      <c r="EQ10" s="8" t="s">
        <v>10907</v>
      </c>
      <c r="ER10" s="8" t="s">
        <v>10908</v>
      </c>
      <c r="ES10" s="8" t="s">
        <v>10909</v>
      </c>
      <c r="ET10" s="8" t="s">
        <v>10910</v>
      </c>
      <c r="EU10" s="8" t="s">
        <v>10911</v>
      </c>
      <c r="EV10" s="8" t="s">
        <v>10912</v>
      </c>
      <c r="EW10" s="8" t="s">
        <v>10913</v>
      </c>
      <c r="EX10" s="8" t="s">
        <v>10914</v>
      </c>
      <c r="EY10" s="8" t="s">
        <v>10915</v>
      </c>
      <c r="EZ10" s="8" t="s">
        <v>10916</v>
      </c>
      <c r="FA10" s="8" t="s">
        <v>10917</v>
      </c>
      <c r="FB10" s="8" t="s">
        <v>10918</v>
      </c>
      <c r="FC10" s="8" t="s">
        <v>10919</v>
      </c>
      <c r="FD10" s="8" t="s">
        <v>10920</v>
      </c>
      <c r="FE10" s="8" t="s">
        <v>10921</v>
      </c>
      <c r="FF10" s="8" t="s">
        <v>10922</v>
      </c>
      <c r="FG10" s="8" t="s">
        <v>10923</v>
      </c>
      <c r="FH10" s="8" t="s">
        <v>10924</v>
      </c>
      <c r="FI10" s="8" t="s">
        <v>10925</v>
      </c>
      <c r="FJ10" s="8" t="s">
        <v>10926</v>
      </c>
      <c r="FK10" s="8" t="s">
        <v>10927</v>
      </c>
      <c r="FL10" s="8" t="s">
        <v>10928</v>
      </c>
      <c r="FM10" s="8" t="s">
        <v>10929</v>
      </c>
      <c r="FN10" s="8" t="s">
        <v>10930</v>
      </c>
      <c r="FO10" s="8" t="s">
        <v>10931</v>
      </c>
      <c r="FP10" s="8" t="s">
        <v>10932</v>
      </c>
      <c r="FQ10" s="8" t="s">
        <v>10933</v>
      </c>
      <c r="FR10" s="8" t="s">
        <v>10934</v>
      </c>
      <c r="FS10" s="8" t="s">
        <v>10935</v>
      </c>
      <c r="FT10" s="8" t="s">
        <v>10936</v>
      </c>
      <c r="FU10" s="8" t="s">
        <v>10937</v>
      </c>
      <c r="FV10" s="8" t="s">
        <v>10938</v>
      </c>
      <c r="FW10" s="8" t="s">
        <v>10939</v>
      </c>
      <c r="FX10" s="8" t="s">
        <v>10940</v>
      </c>
      <c r="FY10" s="8" t="s">
        <v>10941</v>
      </c>
      <c r="FZ10" s="8" t="s">
        <v>10942</v>
      </c>
      <c r="GA10" s="8" t="s">
        <v>10943</v>
      </c>
      <c r="GB10" s="8" t="s">
        <v>10944</v>
      </c>
      <c r="GC10" s="8" t="s">
        <v>10945</v>
      </c>
      <c r="GD10" s="8" t="s">
        <v>10946</v>
      </c>
      <c r="GE10" s="8" t="s">
        <v>10947</v>
      </c>
      <c r="GF10" s="8" t="s">
        <v>10948</v>
      </c>
      <c r="GG10" s="8" t="s">
        <v>10949</v>
      </c>
      <c r="GH10" s="8" t="s">
        <v>10950</v>
      </c>
      <c r="GI10" s="8" t="s">
        <v>10951</v>
      </c>
      <c r="GJ10" s="8" t="s">
        <v>10952</v>
      </c>
      <c r="GK10" s="8" t="s">
        <v>10953</v>
      </c>
      <c r="GL10" s="8" t="s">
        <v>10954</v>
      </c>
      <c r="GM10" s="8" t="s">
        <v>10955</v>
      </c>
      <c r="GN10" s="8" t="s">
        <v>10956</v>
      </c>
      <c r="GO10" s="8" t="s">
        <v>10957</v>
      </c>
      <c r="GP10" s="8" t="s">
        <v>10958</v>
      </c>
      <c r="GQ10" s="8" t="s">
        <v>10959</v>
      </c>
      <c r="GR10" s="8" t="s">
        <v>10960</v>
      </c>
      <c r="GS10" s="8" t="s">
        <v>10961</v>
      </c>
      <c r="GT10" s="8" t="s">
        <v>10962</v>
      </c>
      <c r="GU10" s="8" t="s">
        <v>10963</v>
      </c>
      <c r="GV10" s="8" t="s">
        <v>10964</v>
      </c>
      <c r="GW10" s="8" t="s">
        <v>10965</v>
      </c>
      <c r="GX10" s="8" t="s">
        <v>10966</v>
      </c>
      <c r="GY10" s="8" t="s">
        <v>10967</v>
      </c>
      <c r="GZ10" s="8" t="s">
        <v>10968</v>
      </c>
      <c r="HA10" s="8" t="s">
        <v>10969</v>
      </c>
      <c r="HB10" s="8" t="s">
        <v>10970</v>
      </c>
      <c r="HC10" s="8" t="s">
        <v>10971</v>
      </c>
      <c r="HD10" s="8" t="s">
        <v>10972</v>
      </c>
      <c r="HE10" s="8" t="s">
        <v>10973</v>
      </c>
      <c r="HF10" s="8" t="s">
        <v>10974</v>
      </c>
      <c r="HG10" s="8" t="s">
        <v>10975</v>
      </c>
      <c r="HH10" s="8" t="s">
        <v>10976</v>
      </c>
      <c r="HI10" s="8" t="s">
        <v>10977</v>
      </c>
      <c r="HJ10" s="8" t="s">
        <v>10978</v>
      </c>
      <c r="HK10" s="8" t="s">
        <v>10979</v>
      </c>
      <c r="HL10" s="8" t="s">
        <v>10980</v>
      </c>
      <c r="HM10" s="8" t="s">
        <v>10981</v>
      </c>
      <c r="HN10" s="8" t="s">
        <v>10982</v>
      </c>
      <c r="HO10" s="8" t="s">
        <v>10983</v>
      </c>
      <c r="HP10" s="8" t="s">
        <v>10984</v>
      </c>
      <c r="HQ10" s="8" t="s">
        <v>10985</v>
      </c>
      <c r="HR10" s="8" t="s">
        <v>10986</v>
      </c>
      <c r="HS10" s="8" t="s">
        <v>10987</v>
      </c>
      <c r="HT10" s="8" t="s">
        <v>10988</v>
      </c>
      <c r="HU10" s="8" t="s">
        <v>10989</v>
      </c>
      <c r="HV10" s="8" t="s">
        <v>10990</v>
      </c>
      <c r="HW10" s="8" t="s">
        <v>10991</v>
      </c>
      <c r="HX10" s="8" t="s">
        <v>10992</v>
      </c>
      <c r="HY10" s="8" t="s">
        <v>10993</v>
      </c>
      <c r="HZ10" s="8" t="s">
        <v>10994</v>
      </c>
      <c r="IA10" s="8" t="s">
        <v>10995</v>
      </c>
      <c r="IB10" s="8" t="s">
        <v>10996</v>
      </c>
      <c r="IC10" s="8" t="s">
        <v>10997</v>
      </c>
      <c r="ID10" s="8" t="s">
        <v>10998</v>
      </c>
      <c r="IE10" s="8" t="s">
        <v>10999</v>
      </c>
      <c r="IF10" s="8" t="s">
        <v>11000</v>
      </c>
      <c r="IG10" s="8" t="s">
        <v>11001</v>
      </c>
      <c r="IH10" s="8" t="s">
        <v>11002</v>
      </c>
      <c r="II10" s="8" t="s">
        <v>11003</v>
      </c>
      <c r="IJ10" s="8" t="s">
        <v>11004</v>
      </c>
      <c r="IK10" s="8" t="s">
        <v>11005</v>
      </c>
      <c r="IL10" s="8" t="s">
        <v>11006</v>
      </c>
      <c r="IM10" s="8" t="s">
        <v>11007</v>
      </c>
      <c r="IN10" s="8" t="s">
        <v>11008</v>
      </c>
      <c r="IO10" s="8" t="s">
        <v>11009</v>
      </c>
      <c r="IP10" s="8" t="s">
        <v>11010</v>
      </c>
      <c r="IQ10" s="8" t="s">
        <v>11011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0.19900000000000001</v>
      </c>
      <c r="F11" s="9">
        <v>0.13300000000000001</v>
      </c>
      <c r="G11" s="9">
        <v>6.6000000000000003E-2</v>
      </c>
      <c r="H11" s="9">
        <v>0.13300000000000001</v>
      </c>
      <c r="I11" s="9">
        <v>0.13300000000000001</v>
      </c>
      <c r="J11" s="9">
        <v>0</v>
      </c>
      <c r="K11" s="9">
        <v>6.6000000000000003E-2</v>
      </c>
      <c r="L11" s="9">
        <v>0</v>
      </c>
      <c r="M11" s="9">
        <v>6.6000000000000003E-2</v>
      </c>
      <c r="N11" s="9">
        <v>2.4529999999999998</v>
      </c>
      <c r="O11" s="9">
        <v>1.4390000000000001</v>
      </c>
      <c r="P11" s="9">
        <v>1.014</v>
      </c>
      <c r="Q11" s="9">
        <v>1.7330000000000001</v>
      </c>
      <c r="R11" s="9">
        <v>1.0760000000000001</v>
      </c>
      <c r="S11" s="9">
        <v>0.65700000000000003</v>
      </c>
      <c r="T11" s="9">
        <v>1.4530000000000001</v>
      </c>
      <c r="U11" s="9">
        <v>0.91100000000000003</v>
      </c>
      <c r="V11" s="9">
        <v>0.54200000000000004</v>
      </c>
      <c r="W11" s="9">
        <v>0.28100000000000003</v>
      </c>
      <c r="X11" s="9">
        <v>0.16600000000000001</v>
      </c>
      <c r="Y11" s="9">
        <v>0.115</v>
      </c>
      <c r="Z11" s="9">
        <v>0</v>
      </c>
      <c r="AA11" s="9">
        <v>0</v>
      </c>
      <c r="AB11" s="9">
        <v>0</v>
      </c>
      <c r="AC11" s="9">
        <v>0.72</v>
      </c>
      <c r="AD11" s="9">
        <v>0.36299999999999999</v>
      </c>
      <c r="AE11" s="9">
        <v>0.35799999999999998</v>
      </c>
      <c r="AF11" s="9">
        <v>0.61099999999999999</v>
      </c>
      <c r="AG11" s="9">
        <v>0.254</v>
      </c>
      <c r="AH11" s="9">
        <v>0.35799999999999998</v>
      </c>
      <c r="AI11" s="9">
        <v>0.109</v>
      </c>
      <c r="AJ11" s="9">
        <v>0.109</v>
      </c>
      <c r="AK11" s="9">
        <v>0</v>
      </c>
      <c r="AL11" s="9">
        <v>0.67200000000000004</v>
      </c>
      <c r="AM11" s="9">
        <v>0.40300000000000002</v>
      </c>
      <c r="AN11" s="9">
        <v>0.26900000000000002</v>
      </c>
      <c r="AO11" s="9">
        <v>0.58099999999999996</v>
      </c>
      <c r="AP11" s="9">
        <v>0.312</v>
      </c>
      <c r="AQ11" s="9">
        <v>0.26900000000000002</v>
      </c>
      <c r="AR11" s="9">
        <v>0.39400000000000002</v>
      </c>
      <c r="AS11" s="9">
        <v>0.20300000000000001</v>
      </c>
      <c r="AT11" s="9">
        <v>0.191</v>
      </c>
      <c r="AU11" s="9">
        <v>0.186</v>
      </c>
      <c r="AV11" s="9">
        <v>0.109</v>
      </c>
      <c r="AW11" s="9">
        <v>7.6999999999999999E-2</v>
      </c>
      <c r="AX11" s="9">
        <v>0</v>
      </c>
      <c r="AY11" s="9">
        <v>0</v>
      </c>
      <c r="AZ11" s="9">
        <v>0</v>
      </c>
      <c r="BA11" s="9">
        <v>9.0999999999999998E-2</v>
      </c>
      <c r="BB11" s="9">
        <v>9.0999999999999998E-2</v>
      </c>
      <c r="BC11" s="9">
        <v>0</v>
      </c>
      <c r="BD11" s="9">
        <v>9.0999999999999998E-2</v>
      </c>
      <c r="BE11" s="9">
        <v>9.0999999999999998E-2</v>
      </c>
      <c r="BF11" s="9">
        <v>0</v>
      </c>
      <c r="BG11" s="9">
        <v>0</v>
      </c>
      <c r="BH11" s="9">
        <v>0</v>
      </c>
      <c r="BI11" s="9">
        <v>0</v>
      </c>
      <c r="BJ11" s="9">
        <v>0.13800000000000001</v>
      </c>
      <c r="BK11" s="9">
        <v>6.8000000000000005E-2</v>
      </c>
      <c r="BL11" s="9">
        <v>7.0000000000000007E-2</v>
      </c>
      <c r="BM11" s="9">
        <v>0.13800000000000001</v>
      </c>
      <c r="BN11" s="9">
        <v>6.8000000000000005E-2</v>
      </c>
      <c r="BO11" s="9">
        <v>7.0000000000000007E-2</v>
      </c>
      <c r="BP11" s="9">
        <v>6.8000000000000005E-2</v>
      </c>
      <c r="BQ11" s="9">
        <v>6.8000000000000005E-2</v>
      </c>
      <c r="BR11" s="9">
        <v>0</v>
      </c>
      <c r="BS11" s="9">
        <v>7.0000000000000007E-2</v>
      </c>
      <c r="BT11" s="9">
        <v>0</v>
      </c>
      <c r="BU11" s="9">
        <v>7.0000000000000007E-2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0.33</v>
      </c>
      <c r="CI11" s="9">
        <v>0.22500000000000001</v>
      </c>
      <c r="CJ11" s="9">
        <v>0.106</v>
      </c>
      <c r="CK11" s="9">
        <v>0.33</v>
      </c>
      <c r="CL11" s="9">
        <v>0.22500000000000001</v>
      </c>
      <c r="CM11" s="9">
        <v>0.106</v>
      </c>
      <c r="CN11" s="9">
        <v>0</v>
      </c>
      <c r="CO11" s="9">
        <v>0</v>
      </c>
      <c r="CP11" s="9">
        <v>0</v>
      </c>
      <c r="CQ11" s="9">
        <v>0.33</v>
      </c>
      <c r="CR11" s="9">
        <v>0.22500000000000001</v>
      </c>
      <c r="CS11" s="9">
        <v>0.106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10.269</v>
      </c>
      <c r="EE11" s="9">
        <v>4.4989999999999997</v>
      </c>
      <c r="EF11" s="9">
        <v>5.77</v>
      </c>
      <c r="EG11" s="9">
        <v>6.7160000000000002</v>
      </c>
      <c r="EH11" s="9">
        <v>3.32</v>
      </c>
      <c r="EI11" s="9">
        <v>3.3959999999999999</v>
      </c>
      <c r="EJ11" s="9">
        <v>5.2729999999999997</v>
      </c>
      <c r="EK11" s="9">
        <v>2.8540000000000001</v>
      </c>
      <c r="EL11" s="9">
        <v>2.42</v>
      </c>
      <c r="EM11" s="9">
        <v>1.2529999999999999</v>
      </c>
      <c r="EN11" s="9">
        <v>0.46600000000000003</v>
      </c>
      <c r="EO11" s="9">
        <v>0.78700000000000003</v>
      </c>
      <c r="EP11" s="9">
        <v>0.189</v>
      </c>
      <c r="EQ11" s="9">
        <v>0</v>
      </c>
      <c r="ER11" s="9">
        <v>0.189</v>
      </c>
      <c r="ES11" s="9">
        <v>3.5529999999999999</v>
      </c>
      <c r="ET11" s="9">
        <v>1.18</v>
      </c>
      <c r="EU11" s="9">
        <v>2.3730000000000002</v>
      </c>
      <c r="EV11" s="9">
        <v>2.911</v>
      </c>
      <c r="EW11" s="9">
        <v>0.85499999999999998</v>
      </c>
      <c r="EX11" s="9">
        <v>2.0550000000000002</v>
      </c>
      <c r="EY11" s="9">
        <v>0.64200000000000002</v>
      </c>
      <c r="EZ11" s="9">
        <v>0.32400000000000001</v>
      </c>
      <c r="FA11" s="9">
        <v>0.318</v>
      </c>
      <c r="FB11" s="9">
        <v>8.6950000000000003</v>
      </c>
      <c r="FC11" s="9">
        <v>3.544</v>
      </c>
      <c r="FD11" s="9">
        <v>5.1509999999999998</v>
      </c>
      <c r="FE11" s="9">
        <v>5.5970000000000004</v>
      </c>
      <c r="FF11" s="9">
        <v>2.82</v>
      </c>
      <c r="FG11" s="9">
        <v>2.778</v>
      </c>
      <c r="FH11" s="9">
        <v>4.6680000000000001</v>
      </c>
      <c r="FI11" s="9">
        <v>2.6779999999999999</v>
      </c>
      <c r="FJ11" s="9">
        <v>1.9910000000000001</v>
      </c>
      <c r="FK11" s="9">
        <v>0.92900000000000005</v>
      </c>
      <c r="FL11" s="9">
        <v>0.14199999999999999</v>
      </c>
      <c r="FM11" s="9">
        <v>0.78700000000000003</v>
      </c>
      <c r="FN11" s="9">
        <v>0</v>
      </c>
      <c r="FO11" s="9">
        <v>0</v>
      </c>
      <c r="FP11" s="9">
        <v>0</v>
      </c>
      <c r="FQ11" s="9">
        <v>3.0979999999999999</v>
      </c>
      <c r="FR11" s="9">
        <v>0.72499999999999998</v>
      </c>
      <c r="FS11" s="9">
        <v>2.3730000000000002</v>
      </c>
      <c r="FT11" s="9">
        <v>2.78</v>
      </c>
      <c r="FU11" s="9">
        <v>0.72499999999999998</v>
      </c>
      <c r="FV11" s="9">
        <v>2.0550000000000002</v>
      </c>
      <c r="FW11" s="9">
        <v>0.318</v>
      </c>
      <c r="FX11" s="9">
        <v>0</v>
      </c>
      <c r="FY11" s="9">
        <v>0.318</v>
      </c>
      <c r="FZ11" s="9">
        <v>1.444</v>
      </c>
      <c r="GA11" s="9">
        <v>0.95499999999999996</v>
      </c>
      <c r="GB11" s="9">
        <v>0.48899999999999999</v>
      </c>
      <c r="GC11" s="9">
        <v>0.98899999999999999</v>
      </c>
      <c r="GD11" s="9">
        <v>0.5</v>
      </c>
      <c r="GE11" s="9">
        <v>0.48899999999999999</v>
      </c>
      <c r="GF11" s="9">
        <v>0.47499999999999998</v>
      </c>
      <c r="GG11" s="9">
        <v>0.17599999999999999</v>
      </c>
      <c r="GH11" s="9">
        <v>0.29899999999999999</v>
      </c>
      <c r="GI11" s="9">
        <v>0.32400000000000001</v>
      </c>
      <c r="GJ11" s="9">
        <v>0.32400000000000001</v>
      </c>
      <c r="GK11" s="9">
        <v>0</v>
      </c>
      <c r="GL11" s="9">
        <v>0.189</v>
      </c>
      <c r="GM11" s="9">
        <v>0</v>
      </c>
      <c r="GN11" s="9">
        <v>0.189</v>
      </c>
      <c r="GO11" s="9">
        <v>0.45500000000000002</v>
      </c>
      <c r="GP11" s="9">
        <v>0.45500000000000002</v>
      </c>
      <c r="GQ11" s="9">
        <v>0</v>
      </c>
      <c r="GR11" s="9">
        <v>0.13100000000000001</v>
      </c>
      <c r="GS11" s="9">
        <v>0.13100000000000001</v>
      </c>
      <c r="GT11" s="9">
        <v>0</v>
      </c>
      <c r="GU11" s="9">
        <v>0.32400000000000001</v>
      </c>
      <c r="GV11" s="9">
        <v>0.32400000000000001</v>
      </c>
      <c r="GW11" s="9">
        <v>0</v>
      </c>
      <c r="GX11" s="9">
        <v>0.13</v>
      </c>
      <c r="GY11" s="9">
        <v>0</v>
      </c>
      <c r="GZ11" s="9">
        <v>0.13</v>
      </c>
      <c r="HA11" s="9">
        <v>0.13</v>
      </c>
      <c r="HB11" s="9">
        <v>0</v>
      </c>
      <c r="HC11" s="9">
        <v>0.13</v>
      </c>
      <c r="HD11" s="9">
        <v>0.13</v>
      </c>
      <c r="HE11" s="9">
        <v>0</v>
      </c>
      <c r="HF11" s="9">
        <v>0.13</v>
      </c>
      <c r="HG11" s="9">
        <v>0</v>
      </c>
      <c r="HH11" s="9">
        <v>0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0</v>
      </c>
      <c r="HR11" s="9">
        <v>0</v>
      </c>
      <c r="HS11" s="9">
        <v>0</v>
      </c>
      <c r="HT11" s="9">
        <v>0</v>
      </c>
      <c r="HU11" s="9">
        <v>0</v>
      </c>
      <c r="HV11" s="9">
        <v>8.2720000000000002</v>
      </c>
      <c r="HW11" s="9">
        <v>3.4820000000000002</v>
      </c>
      <c r="HX11" s="9">
        <v>4.79</v>
      </c>
      <c r="HY11" s="9">
        <v>5.952</v>
      </c>
      <c r="HZ11" s="9">
        <v>2.7320000000000002</v>
      </c>
      <c r="IA11" s="9">
        <v>3.22</v>
      </c>
      <c r="IB11" s="9">
        <v>4.5090000000000003</v>
      </c>
      <c r="IC11" s="9">
        <v>2.266</v>
      </c>
      <c r="ID11" s="9">
        <v>2.2440000000000002</v>
      </c>
      <c r="IE11" s="9">
        <v>1.2529999999999999</v>
      </c>
      <c r="IF11" s="9">
        <v>0.46600000000000003</v>
      </c>
      <c r="IG11" s="9">
        <v>0.78700000000000003</v>
      </c>
      <c r="IH11" s="9">
        <v>0.189</v>
      </c>
      <c r="II11" s="9">
        <v>0</v>
      </c>
      <c r="IJ11" s="9">
        <v>0.189</v>
      </c>
      <c r="IK11" s="9">
        <v>2.3199999999999998</v>
      </c>
      <c r="IL11" s="9">
        <v>0.75</v>
      </c>
      <c r="IM11" s="9">
        <v>1.569</v>
      </c>
      <c r="IN11" s="9">
        <v>1.82</v>
      </c>
      <c r="IO11" s="9">
        <v>0.56799999999999995</v>
      </c>
      <c r="IP11" s="9">
        <v>1.252</v>
      </c>
      <c r="IQ11" s="9">
        <v>0.5</v>
      </c>
    </row>
    <row r="12" spans="1:251">
      <c r="A12" s="10">
        <v>42401</v>
      </c>
      <c r="B12" s="9">
        <v>8.3000000000000004E-2</v>
      </c>
      <c r="C12" s="9">
        <v>8.3000000000000004E-2</v>
      </c>
      <c r="D12" s="9">
        <v>0</v>
      </c>
      <c r="E12" s="9">
        <v>0.33600000000000002</v>
      </c>
      <c r="F12" s="9">
        <v>0</v>
      </c>
      <c r="G12" s="9">
        <v>0.33600000000000002</v>
      </c>
      <c r="H12" s="9">
        <v>0.33600000000000002</v>
      </c>
      <c r="I12" s="9">
        <v>0</v>
      </c>
      <c r="J12" s="9">
        <v>0.33600000000000002</v>
      </c>
      <c r="K12" s="9">
        <v>0</v>
      </c>
      <c r="L12" s="9">
        <v>0</v>
      </c>
      <c r="M12" s="9">
        <v>0</v>
      </c>
      <c r="N12" s="9">
        <v>2.169</v>
      </c>
      <c r="O12" s="9">
        <v>1.2649999999999999</v>
      </c>
      <c r="P12" s="9">
        <v>0.90400000000000003</v>
      </c>
      <c r="Q12" s="9">
        <v>1.9139999999999999</v>
      </c>
      <c r="R12" s="9">
        <v>1.1140000000000001</v>
      </c>
      <c r="S12" s="9">
        <v>0.8</v>
      </c>
      <c r="T12" s="9">
        <v>1.1870000000000001</v>
      </c>
      <c r="U12" s="9">
        <v>0.56499999999999995</v>
      </c>
      <c r="V12" s="9">
        <v>0.622</v>
      </c>
      <c r="W12" s="9">
        <v>0.64800000000000002</v>
      </c>
      <c r="X12" s="9">
        <v>0.47</v>
      </c>
      <c r="Y12" s="9">
        <v>0.17799999999999999</v>
      </c>
      <c r="Z12" s="9">
        <v>7.9000000000000001E-2</v>
      </c>
      <c r="AA12" s="9">
        <v>7.9000000000000001E-2</v>
      </c>
      <c r="AB12" s="9">
        <v>0</v>
      </c>
      <c r="AC12" s="9">
        <v>0.255</v>
      </c>
      <c r="AD12" s="9">
        <v>0.151</v>
      </c>
      <c r="AE12" s="9">
        <v>0.105</v>
      </c>
      <c r="AF12" s="9">
        <v>0.255</v>
      </c>
      <c r="AG12" s="9">
        <v>0.151</v>
      </c>
      <c r="AH12" s="9">
        <v>0.105</v>
      </c>
      <c r="AI12" s="9">
        <v>0</v>
      </c>
      <c r="AJ12" s="9">
        <v>0</v>
      </c>
      <c r="AK12" s="9">
        <v>0</v>
      </c>
      <c r="AL12" s="9">
        <v>0.76700000000000002</v>
      </c>
      <c r="AM12" s="9">
        <v>0.48199999999999998</v>
      </c>
      <c r="AN12" s="9">
        <v>0.28499999999999998</v>
      </c>
      <c r="AO12" s="9">
        <v>0.47</v>
      </c>
      <c r="AP12" s="9">
        <v>0.39300000000000002</v>
      </c>
      <c r="AQ12" s="9">
        <v>7.6999999999999999E-2</v>
      </c>
      <c r="AR12" s="9">
        <v>0.47</v>
      </c>
      <c r="AS12" s="9">
        <v>0.39300000000000002</v>
      </c>
      <c r="AT12" s="9">
        <v>7.6999999999999999E-2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0.29799999999999999</v>
      </c>
      <c r="BB12" s="9">
        <v>8.8999999999999996E-2</v>
      </c>
      <c r="BC12" s="9">
        <v>0.20899999999999999</v>
      </c>
      <c r="BD12" s="9">
        <v>0.29799999999999999</v>
      </c>
      <c r="BE12" s="9">
        <v>8.8999999999999996E-2</v>
      </c>
      <c r="BF12" s="9">
        <v>0.20899999999999999</v>
      </c>
      <c r="BG12" s="9">
        <v>0</v>
      </c>
      <c r="BH12" s="9">
        <v>0</v>
      </c>
      <c r="BI12" s="9">
        <v>0</v>
      </c>
      <c r="BJ12" s="9">
        <v>0.54400000000000004</v>
      </c>
      <c r="BK12" s="9">
        <v>0.32</v>
      </c>
      <c r="BL12" s="9">
        <v>0.224</v>
      </c>
      <c r="BM12" s="9">
        <v>0.54400000000000004</v>
      </c>
      <c r="BN12" s="9">
        <v>0.32</v>
      </c>
      <c r="BO12" s="9">
        <v>0.224</v>
      </c>
      <c r="BP12" s="9">
        <v>0.40400000000000003</v>
      </c>
      <c r="BQ12" s="9">
        <v>0.25</v>
      </c>
      <c r="BR12" s="9">
        <v>0.155</v>
      </c>
      <c r="BS12" s="9">
        <v>0.14000000000000001</v>
      </c>
      <c r="BT12" s="9">
        <v>7.0000000000000007E-2</v>
      </c>
      <c r="BU12" s="9">
        <v>7.0000000000000007E-2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0.64500000000000002</v>
      </c>
      <c r="CI12" s="9">
        <v>0.38100000000000001</v>
      </c>
      <c r="CJ12" s="9">
        <v>0.26400000000000001</v>
      </c>
      <c r="CK12" s="9">
        <v>0.46300000000000002</v>
      </c>
      <c r="CL12" s="9">
        <v>0.19900000000000001</v>
      </c>
      <c r="CM12" s="9">
        <v>0.26400000000000001</v>
      </c>
      <c r="CN12" s="9">
        <v>0.315</v>
      </c>
      <c r="CO12" s="9">
        <v>0.124</v>
      </c>
      <c r="CP12" s="9">
        <v>0.191</v>
      </c>
      <c r="CQ12" s="9">
        <v>0.14799999999999999</v>
      </c>
      <c r="CR12" s="9">
        <v>7.4999999999999997E-2</v>
      </c>
      <c r="CS12" s="9">
        <v>7.2999999999999995E-2</v>
      </c>
      <c r="CT12" s="9">
        <v>0</v>
      </c>
      <c r="CU12" s="9">
        <v>0</v>
      </c>
      <c r="CV12" s="9">
        <v>0</v>
      </c>
      <c r="CW12" s="9">
        <v>0.182</v>
      </c>
      <c r="CX12" s="9">
        <v>0.182</v>
      </c>
      <c r="CY12" s="9">
        <v>0</v>
      </c>
      <c r="CZ12" s="9">
        <v>0.182</v>
      </c>
      <c r="DA12" s="9">
        <v>0.182</v>
      </c>
      <c r="DB12" s="9">
        <v>0</v>
      </c>
      <c r="DC12" s="9">
        <v>0</v>
      </c>
      <c r="DD12" s="9">
        <v>0</v>
      </c>
      <c r="DE12" s="9">
        <v>0</v>
      </c>
      <c r="DF12" s="9">
        <v>0.35299999999999998</v>
      </c>
      <c r="DG12" s="9">
        <v>0.10299999999999999</v>
      </c>
      <c r="DH12" s="9">
        <v>0.25</v>
      </c>
      <c r="DI12" s="9">
        <v>0.35299999999999998</v>
      </c>
      <c r="DJ12" s="9">
        <v>0.10299999999999999</v>
      </c>
      <c r="DK12" s="9">
        <v>0.25</v>
      </c>
      <c r="DL12" s="9">
        <v>0.29199999999999998</v>
      </c>
      <c r="DM12" s="9">
        <v>0.10299999999999999</v>
      </c>
      <c r="DN12" s="9">
        <v>0.189</v>
      </c>
      <c r="DO12" s="9">
        <v>0</v>
      </c>
      <c r="DP12" s="9">
        <v>0</v>
      </c>
      <c r="DQ12" s="9">
        <v>0</v>
      </c>
      <c r="DR12" s="9">
        <v>6.2E-2</v>
      </c>
      <c r="DS12" s="9">
        <v>0</v>
      </c>
      <c r="DT12" s="9">
        <v>6.2E-2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10.425000000000001</v>
      </c>
      <c r="EE12" s="9">
        <v>6.1849999999999996</v>
      </c>
      <c r="EF12" s="9">
        <v>4.24</v>
      </c>
      <c r="EG12" s="9">
        <v>6.43</v>
      </c>
      <c r="EH12" s="9">
        <v>4.2679999999999998</v>
      </c>
      <c r="EI12" s="9">
        <v>2.1619999999999999</v>
      </c>
      <c r="EJ12" s="9">
        <v>5.1280000000000001</v>
      </c>
      <c r="EK12" s="9">
        <v>3.5990000000000002</v>
      </c>
      <c r="EL12" s="9">
        <v>1.53</v>
      </c>
      <c r="EM12" s="9">
        <v>0.95399999999999996</v>
      </c>
      <c r="EN12" s="9">
        <v>0.32200000000000001</v>
      </c>
      <c r="EO12" s="9">
        <v>0.63200000000000001</v>
      </c>
      <c r="EP12" s="9">
        <v>0.34799999999999998</v>
      </c>
      <c r="EQ12" s="9">
        <v>0.34799999999999998</v>
      </c>
      <c r="ER12" s="9">
        <v>0</v>
      </c>
      <c r="ES12" s="9">
        <v>3.9950000000000001</v>
      </c>
      <c r="ET12" s="9">
        <v>1.917</v>
      </c>
      <c r="EU12" s="9">
        <v>2.0779999999999998</v>
      </c>
      <c r="EV12" s="9">
        <v>3.5760000000000001</v>
      </c>
      <c r="EW12" s="9">
        <v>1.917</v>
      </c>
      <c r="EX12" s="9">
        <v>1.659</v>
      </c>
      <c r="EY12" s="9">
        <v>0.41899999999999998</v>
      </c>
      <c r="EZ12" s="9">
        <v>0</v>
      </c>
      <c r="FA12" s="9">
        <v>0.41899999999999998</v>
      </c>
      <c r="FB12" s="9">
        <v>8.2219999999999995</v>
      </c>
      <c r="FC12" s="9">
        <v>5.4320000000000004</v>
      </c>
      <c r="FD12" s="9">
        <v>2.79</v>
      </c>
      <c r="FE12" s="9">
        <v>5.1970000000000001</v>
      </c>
      <c r="FF12" s="9">
        <v>3.5150000000000001</v>
      </c>
      <c r="FG12" s="9">
        <v>1.6819999999999999</v>
      </c>
      <c r="FH12" s="9">
        <v>4.38</v>
      </c>
      <c r="FI12" s="9">
        <v>3.1930000000000001</v>
      </c>
      <c r="FJ12" s="9">
        <v>1.1870000000000001</v>
      </c>
      <c r="FK12" s="9">
        <v>0.81699999999999995</v>
      </c>
      <c r="FL12" s="9">
        <v>0.32200000000000001</v>
      </c>
      <c r="FM12" s="9">
        <v>0.495</v>
      </c>
      <c r="FN12" s="9">
        <v>0</v>
      </c>
      <c r="FO12" s="9">
        <v>0</v>
      </c>
      <c r="FP12" s="9">
        <v>0</v>
      </c>
      <c r="FQ12" s="9">
        <v>3.024</v>
      </c>
      <c r="FR12" s="9">
        <v>1.917</v>
      </c>
      <c r="FS12" s="9">
        <v>1.1080000000000001</v>
      </c>
      <c r="FT12" s="9">
        <v>3.024</v>
      </c>
      <c r="FU12" s="9">
        <v>1.917</v>
      </c>
      <c r="FV12" s="9">
        <v>1.1080000000000001</v>
      </c>
      <c r="FW12" s="9">
        <v>0</v>
      </c>
      <c r="FX12" s="9">
        <v>0</v>
      </c>
      <c r="FY12" s="9">
        <v>0</v>
      </c>
      <c r="FZ12" s="9">
        <v>1.6739999999999999</v>
      </c>
      <c r="GA12" s="9">
        <v>0.35299999999999998</v>
      </c>
      <c r="GB12" s="9">
        <v>1.32</v>
      </c>
      <c r="GC12" s="9">
        <v>0.83299999999999996</v>
      </c>
      <c r="GD12" s="9">
        <v>0.35299999999999998</v>
      </c>
      <c r="GE12" s="9">
        <v>0.48</v>
      </c>
      <c r="GF12" s="9">
        <v>0.54800000000000004</v>
      </c>
      <c r="GG12" s="9">
        <v>0.20599999999999999</v>
      </c>
      <c r="GH12" s="9">
        <v>0.34200000000000003</v>
      </c>
      <c r="GI12" s="9">
        <v>0.13700000000000001</v>
      </c>
      <c r="GJ12" s="9">
        <v>0</v>
      </c>
      <c r="GK12" s="9">
        <v>0.13700000000000001</v>
      </c>
      <c r="GL12" s="9">
        <v>0.14799999999999999</v>
      </c>
      <c r="GM12" s="9">
        <v>0.14799999999999999</v>
      </c>
      <c r="GN12" s="9">
        <v>0</v>
      </c>
      <c r="GO12" s="9">
        <v>0.84099999999999997</v>
      </c>
      <c r="GP12" s="9">
        <v>0</v>
      </c>
      <c r="GQ12" s="9">
        <v>0.84099999999999997</v>
      </c>
      <c r="GR12" s="9">
        <v>0.42199999999999999</v>
      </c>
      <c r="GS12" s="9">
        <v>0</v>
      </c>
      <c r="GT12" s="9">
        <v>0.42199999999999999</v>
      </c>
      <c r="GU12" s="9">
        <v>0.41899999999999998</v>
      </c>
      <c r="GV12" s="9">
        <v>0</v>
      </c>
      <c r="GW12" s="9">
        <v>0.41899999999999998</v>
      </c>
      <c r="GX12" s="9">
        <v>0.53</v>
      </c>
      <c r="GY12" s="9">
        <v>0.4</v>
      </c>
      <c r="GZ12" s="9">
        <v>0.13</v>
      </c>
      <c r="HA12" s="9">
        <v>0.4</v>
      </c>
      <c r="HB12" s="9">
        <v>0.4</v>
      </c>
      <c r="HC12" s="9">
        <v>0</v>
      </c>
      <c r="HD12" s="9">
        <v>0.2</v>
      </c>
      <c r="HE12" s="9">
        <v>0.2</v>
      </c>
      <c r="HF12" s="9">
        <v>0</v>
      </c>
      <c r="HG12" s="9">
        <v>0</v>
      </c>
      <c r="HH12" s="9">
        <v>0</v>
      </c>
      <c r="HI12" s="9">
        <v>0</v>
      </c>
      <c r="HJ12" s="9">
        <v>0.2</v>
      </c>
      <c r="HK12" s="9">
        <v>0.2</v>
      </c>
      <c r="HL12" s="9">
        <v>0</v>
      </c>
      <c r="HM12" s="9">
        <v>0.13</v>
      </c>
      <c r="HN12" s="9">
        <v>0</v>
      </c>
      <c r="HO12" s="9">
        <v>0.13</v>
      </c>
      <c r="HP12" s="9">
        <v>0.13</v>
      </c>
      <c r="HQ12" s="9">
        <v>0</v>
      </c>
      <c r="HR12" s="9">
        <v>0.13</v>
      </c>
      <c r="HS12" s="9">
        <v>0</v>
      </c>
      <c r="HT12" s="9">
        <v>0</v>
      </c>
      <c r="HU12" s="9">
        <v>0</v>
      </c>
      <c r="HV12" s="9">
        <v>8.7289999999999992</v>
      </c>
      <c r="HW12" s="9">
        <v>4.9180000000000001</v>
      </c>
      <c r="HX12" s="9">
        <v>3.8109999999999999</v>
      </c>
      <c r="HY12" s="9">
        <v>6.181</v>
      </c>
      <c r="HZ12" s="9">
        <v>4.1719999999999997</v>
      </c>
      <c r="IA12" s="9">
        <v>2.0089999999999999</v>
      </c>
      <c r="IB12" s="9">
        <v>5.032</v>
      </c>
      <c r="IC12" s="9">
        <v>3.5019999999999998</v>
      </c>
      <c r="ID12" s="9">
        <v>1.53</v>
      </c>
      <c r="IE12" s="9">
        <v>0.80100000000000005</v>
      </c>
      <c r="IF12" s="9">
        <v>0.32200000000000001</v>
      </c>
      <c r="IG12" s="9">
        <v>0.47899999999999998</v>
      </c>
      <c r="IH12" s="9">
        <v>0.34799999999999998</v>
      </c>
      <c r="II12" s="9">
        <v>0.34799999999999998</v>
      </c>
      <c r="IJ12" s="9">
        <v>0</v>
      </c>
      <c r="IK12" s="9">
        <v>2.548</v>
      </c>
      <c r="IL12" s="9">
        <v>0.746</v>
      </c>
      <c r="IM12" s="9">
        <v>1.802</v>
      </c>
      <c r="IN12" s="9">
        <v>2.129</v>
      </c>
      <c r="IO12" s="9">
        <v>0.746</v>
      </c>
      <c r="IP12" s="9">
        <v>1.383</v>
      </c>
      <c r="IQ12" s="9">
        <v>0.41899999999999998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0.27200000000000002</v>
      </c>
      <c r="F13" s="9">
        <v>0</v>
      </c>
      <c r="G13" s="9">
        <v>0.27200000000000002</v>
      </c>
      <c r="H13" s="9">
        <v>0.152</v>
      </c>
      <c r="I13" s="9">
        <v>0</v>
      </c>
      <c r="J13" s="9">
        <v>0.152</v>
      </c>
      <c r="K13" s="9">
        <v>0.12</v>
      </c>
      <c r="L13" s="9">
        <v>0</v>
      </c>
      <c r="M13" s="9">
        <v>0.12</v>
      </c>
      <c r="N13" s="9">
        <v>1.296</v>
      </c>
      <c r="O13" s="9">
        <v>0.72199999999999998</v>
      </c>
      <c r="P13" s="9">
        <v>0.57399999999999995</v>
      </c>
      <c r="Q13" s="9">
        <v>1.1259999999999999</v>
      </c>
      <c r="R13" s="9">
        <v>0.626</v>
      </c>
      <c r="S13" s="9">
        <v>0.5</v>
      </c>
      <c r="T13" s="9">
        <v>0.90800000000000003</v>
      </c>
      <c r="U13" s="9">
        <v>0.53800000000000003</v>
      </c>
      <c r="V13" s="9">
        <v>0.37</v>
      </c>
      <c r="W13" s="9">
        <v>0.217</v>
      </c>
      <c r="X13" s="9">
        <v>8.7999999999999995E-2</v>
      </c>
      <c r="Y13" s="9">
        <v>0.13</v>
      </c>
      <c r="Z13" s="9">
        <v>0</v>
      </c>
      <c r="AA13" s="9">
        <v>0</v>
      </c>
      <c r="AB13" s="9">
        <v>0</v>
      </c>
      <c r="AC13" s="9">
        <v>0.17</v>
      </c>
      <c r="AD13" s="9">
        <v>9.6000000000000002E-2</v>
      </c>
      <c r="AE13" s="9">
        <v>7.3999999999999996E-2</v>
      </c>
      <c r="AF13" s="9">
        <v>0.17</v>
      </c>
      <c r="AG13" s="9">
        <v>9.6000000000000002E-2</v>
      </c>
      <c r="AH13" s="9">
        <v>7.3999999999999996E-2</v>
      </c>
      <c r="AI13" s="9">
        <v>0</v>
      </c>
      <c r="AJ13" s="9">
        <v>0</v>
      </c>
      <c r="AK13" s="9">
        <v>0</v>
      </c>
      <c r="AL13" s="9">
        <v>0.88200000000000001</v>
      </c>
      <c r="AM13" s="9">
        <v>0.47899999999999998</v>
      </c>
      <c r="AN13" s="9">
        <v>0.40300000000000002</v>
      </c>
      <c r="AO13" s="9">
        <v>0.81399999999999995</v>
      </c>
      <c r="AP13" s="9">
        <v>0.47899999999999998</v>
      </c>
      <c r="AQ13" s="9">
        <v>0.33500000000000002</v>
      </c>
      <c r="AR13" s="9">
        <v>0.57899999999999996</v>
      </c>
      <c r="AS13" s="9">
        <v>0.24399999999999999</v>
      </c>
      <c r="AT13" s="9">
        <v>0.33500000000000002</v>
      </c>
      <c r="AU13" s="9">
        <v>0.23499999999999999</v>
      </c>
      <c r="AV13" s="9">
        <v>0.23499999999999999</v>
      </c>
      <c r="AW13" s="9">
        <v>0</v>
      </c>
      <c r="AX13" s="9">
        <v>0</v>
      </c>
      <c r="AY13" s="9">
        <v>0</v>
      </c>
      <c r="AZ13" s="9">
        <v>0</v>
      </c>
      <c r="BA13" s="9">
        <v>6.9000000000000006E-2</v>
      </c>
      <c r="BB13" s="9">
        <v>0</v>
      </c>
      <c r="BC13" s="9">
        <v>6.9000000000000006E-2</v>
      </c>
      <c r="BD13" s="9">
        <v>6.9000000000000006E-2</v>
      </c>
      <c r="BE13" s="9">
        <v>0</v>
      </c>
      <c r="BF13" s="9">
        <v>6.9000000000000006E-2</v>
      </c>
      <c r="BG13" s="9">
        <v>0</v>
      </c>
      <c r="BH13" s="9">
        <v>0</v>
      </c>
      <c r="BI13" s="9">
        <v>0</v>
      </c>
      <c r="BJ13" s="9">
        <v>0.38</v>
      </c>
      <c r="BK13" s="9">
        <v>0.1</v>
      </c>
      <c r="BL13" s="9">
        <v>0.28000000000000003</v>
      </c>
      <c r="BM13" s="9">
        <v>0.30599999999999999</v>
      </c>
      <c r="BN13" s="9">
        <v>0.1</v>
      </c>
      <c r="BO13" s="9">
        <v>0.20599999999999999</v>
      </c>
      <c r="BP13" s="9">
        <v>0.20599999999999999</v>
      </c>
      <c r="BQ13" s="9">
        <v>0</v>
      </c>
      <c r="BR13" s="9">
        <v>0.20599999999999999</v>
      </c>
      <c r="BS13" s="9">
        <v>0.1</v>
      </c>
      <c r="BT13" s="9">
        <v>0.1</v>
      </c>
      <c r="BU13" s="9">
        <v>0</v>
      </c>
      <c r="BV13" s="9">
        <v>0</v>
      </c>
      <c r="BW13" s="9">
        <v>0</v>
      </c>
      <c r="BX13" s="9">
        <v>0</v>
      </c>
      <c r="BY13" s="9">
        <v>7.3999999999999996E-2</v>
      </c>
      <c r="BZ13" s="9">
        <v>0</v>
      </c>
      <c r="CA13" s="9">
        <v>7.3999999999999996E-2</v>
      </c>
      <c r="CB13" s="9">
        <v>7.3999999999999996E-2</v>
      </c>
      <c r="CC13" s="9">
        <v>0</v>
      </c>
      <c r="CD13" s="9">
        <v>7.3999999999999996E-2</v>
      </c>
      <c r="CE13" s="9">
        <v>0</v>
      </c>
      <c r="CF13" s="9">
        <v>0</v>
      </c>
      <c r="CG13" s="9">
        <v>0</v>
      </c>
      <c r="CH13" s="9">
        <v>0.186</v>
      </c>
      <c r="CI13" s="9">
        <v>0</v>
      </c>
      <c r="CJ13" s="9">
        <v>0.186</v>
      </c>
      <c r="CK13" s="9">
        <v>5.2999999999999999E-2</v>
      </c>
      <c r="CL13" s="9">
        <v>0</v>
      </c>
      <c r="CM13" s="9">
        <v>5.2999999999999999E-2</v>
      </c>
      <c r="CN13" s="9">
        <v>5.2999999999999999E-2</v>
      </c>
      <c r="CO13" s="9">
        <v>0</v>
      </c>
      <c r="CP13" s="9">
        <v>5.2999999999999999E-2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0.13300000000000001</v>
      </c>
      <c r="CX13" s="9">
        <v>0</v>
      </c>
      <c r="CY13" s="9">
        <v>0.13300000000000001</v>
      </c>
      <c r="CZ13" s="9">
        <v>0.13300000000000001</v>
      </c>
      <c r="DA13" s="9">
        <v>0</v>
      </c>
      <c r="DB13" s="9">
        <v>0.13300000000000001</v>
      </c>
      <c r="DC13" s="9">
        <v>0</v>
      </c>
      <c r="DD13" s="9">
        <v>0</v>
      </c>
      <c r="DE13" s="9">
        <v>0</v>
      </c>
      <c r="DF13" s="9">
        <v>0.64500000000000002</v>
      </c>
      <c r="DG13" s="9">
        <v>0.32400000000000001</v>
      </c>
      <c r="DH13" s="9">
        <v>0.32100000000000001</v>
      </c>
      <c r="DI13" s="9">
        <v>0.64500000000000002</v>
      </c>
      <c r="DJ13" s="9">
        <v>0.32400000000000001</v>
      </c>
      <c r="DK13" s="9">
        <v>0.32100000000000001</v>
      </c>
      <c r="DL13" s="9">
        <v>0.58199999999999996</v>
      </c>
      <c r="DM13" s="9">
        <v>0.32400000000000001</v>
      </c>
      <c r="DN13" s="9">
        <v>0.25700000000000001</v>
      </c>
      <c r="DO13" s="9">
        <v>6.4000000000000001E-2</v>
      </c>
      <c r="DP13" s="9">
        <v>0</v>
      </c>
      <c r="DQ13" s="9">
        <v>6.4000000000000001E-2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9.2929999999999993</v>
      </c>
      <c r="EE13" s="9">
        <v>4.9989999999999997</v>
      </c>
      <c r="EF13" s="9">
        <v>4.2939999999999996</v>
      </c>
      <c r="EG13" s="9">
        <v>6.13</v>
      </c>
      <c r="EH13" s="9">
        <v>3.1480000000000001</v>
      </c>
      <c r="EI13" s="9">
        <v>2.9820000000000002</v>
      </c>
      <c r="EJ13" s="9">
        <v>5.1159999999999997</v>
      </c>
      <c r="EK13" s="9">
        <v>2.617</v>
      </c>
      <c r="EL13" s="9">
        <v>2.4990000000000001</v>
      </c>
      <c r="EM13" s="9">
        <v>0.85599999999999998</v>
      </c>
      <c r="EN13" s="9">
        <v>0.53100000000000003</v>
      </c>
      <c r="EO13" s="9">
        <v>0.32500000000000001</v>
      </c>
      <c r="EP13" s="9">
        <v>0.158</v>
      </c>
      <c r="EQ13" s="9">
        <v>0</v>
      </c>
      <c r="ER13" s="9">
        <v>0.158</v>
      </c>
      <c r="ES13" s="9">
        <v>3.1640000000000001</v>
      </c>
      <c r="ET13" s="9">
        <v>1.8520000000000001</v>
      </c>
      <c r="EU13" s="9">
        <v>1.3120000000000001</v>
      </c>
      <c r="EV13" s="9">
        <v>2.8439999999999999</v>
      </c>
      <c r="EW13" s="9">
        <v>1.6970000000000001</v>
      </c>
      <c r="EX13" s="9">
        <v>1.147</v>
      </c>
      <c r="EY13" s="9">
        <v>0.32</v>
      </c>
      <c r="EZ13" s="9">
        <v>0.155</v>
      </c>
      <c r="FA13" s="9">
        <v>0.16500000000000001</v>
      </c>
      <c r="FB13" s="9">
        <v>7.0030000000000001</v>
      </c>
      <c r="FC13" s="9">
        <v>3.9409999999999998</v>
      </c>
      <c r="FD13" s="9">
        <v>3.0619999999999998</v>
      </c>
      <c r="FE13" s="9">
        <v>4.46</v>
      </c>
      <c r="FF13" s="9">
        <v>2.2440000000000002</v>
      </c>
      <c r="FG13" s="9">
        <v>2.2160000000000002</v>
      </c>
      <c r="FH13" s="9">
        <v>4.133</v>
      </c>
      <c r="FI13" s="9">
        <v>2.0550000000000002</v>
      </c>
      <c r="FJ13" s="9">
        <v>2.0790000000000002</v>
      </c>
      <c r="FK13" s="9">
        <v>0.32700000000000001</v>
      </c>
      <c r="FL13" s="9">
        <v>0.189</v>
      </c>
      <c r="FM13" s="9">
        <v>0.13800000000000001</v>
      </c>
      <c r="FN13" s="9">
        <v>0</v>
      </c>
      <c r="FO13" s="9">
        <v>0</v>
      </c>
      <c r="FP13" s="9">
        <v>0</v>
      </c>
      <c r="FQ13" s="9">
        <v>2.5430000000000001</v>
      </c>
      <c r="FR13" s="9">
        <v>1.6970000000000001</v>
      </c>
      <c r="FS13" s="9">
        <v>0.84599999999999997</v>
      </c>
      <c r="FT13" s="9">
        <v>2.5430000000000001</v>
      </c>
      <c r="FU13" s="9">
        <v>1.6970000000000001</v>
      </c>
      <c r="FV13" s="9">
        <v>0.84599999999999997</v>
      </c>
      <c r="FW13" s="9">
        <v>0</v>
      </c>
      <c r="FX13" s="9">
        <v>0</v>
      </c>
      <c r="FY13" s="9">
        <v>0</v>
      </c>
      <c r="FZ13" s="9">
        <v>1.9950000000000001</v>
      </c>
      <c r="GA13" s="9">
        <v>1.0580000000000001</v>
      </c>
      <c r="GB13" s="9">
        <v>0.93600000000000005</v>
      </c>
      <c r="GC13" s="9">
        <v>1.5109999999999999</v>
      </c>
      <c r="GD13" s="9">
        <v>0.90400000000000003</v>
      </c>
      <c r="GE13" s="9">
        <v>0.60799999999999998</v>
      </c>
      <c r="GF13" s="9">
        <v>0.98299999999999998</v>
      </c>
      <c r="GG13" s="9">
        <v>0.56200000000000006</v>
      </c>
      <c r="GH13" s="9">
        <v>0.42</v>
      </c>
      <c r="GI13" s="9">
        <v>0.52900000000000003</v>
      </c>
      <c r="GJ13" s="9">
        <v>0.34200000000000003</v>
      </c>
      <c r="GK13" s="9">
        <v>0.187</v>
      </c>
      <c r="GL13" s="9">
        <v>0</v>
      </c>
      <c r="GM13" s="9">
        <v>0</v>
      </c>
      <c r="GN13" s="9">
        <v>0</v>
      </c>
      <c r="GO13" s="9">
        <v>0.48299999999999998</v>
      </c>
      <c r="GP13" s="9">
        <v>0.155</v>
      </c>
      <c r="GQ13" s="9">
        <v>0.32900000000000001</v>
      </c>
      <c r="GR13" s="9">
        <v>0.16400000000000001</v>
      </c>
      <c r="GS13" s="9">
        <v>0</v>
      </c>
      <c r="GT13" s="9">
        <v>0.16400000000000001</v>
      </c>
      <c r="GU13" s="9">
        <v>0.32</v>
      </c>
      <c r="GV13" s="9">
        <v>0.155</v>
      </c>
      <c r="GW13" s="9">
        <v>0.16500000000000001</v>
      </c>
      <c r="GX13" s="9">
        <v>0.29599999999999999</v>
      </c>
      <c r="GY13" s="9">
        <v>0</v>
      </c>
      <c r="GZ13" s="9">
        <v>0.29599999999999999</v>
      </c>
      <c r="HA13" s="9">
        <v>0.158</v>
      </c>
      <c r="HB13" s="9">
        <v>0</v>
      </c>
      <c r="HC13" s="9">
        <v>0.158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0.158</v>
      </c>
      <c r="HK13" s="9">
        <v>0</v>
      </c>
      <c r="HL13" s="9">
        <v>0.158</v>
      </c>
      <c r="HM13" s="9">
        <v>0.13800000000000001</v>
      </c>
      <c r="HN13" s="9">
        <v>0</v>
      </c>
      <c r="HO13" s="9">
        <v>0.13800000000000001</v>
      </c>
      <c r="HP13" s="9">
        <v>0.13800000000000001</v>
      </c>
      <c r="HQ13" s="9">
        <v>0</v>
      </c>
      <c r="HR13" s="9">
        <v>0.13800000000000001</v>
      </c>
      <c r="HS13" s="9">
        <v>0</v>
      </c>
      <c r="HT13" s="9">
        <v>0</v>
      </c>
      <c r="HU13" s="9">
        <v>0</v>
      </c>
      <c r="HV13" s="9">
        <v>6.6660000000000004</v>
      </c>
      <c r="HW13" s="9">
        <v>3.0760000000000001</v>
      </c>
      <c r="HX13" s="9">
        <v>3.59</v>
      </c>
      <c r="HY13" s="9">
        <v>4.9589999999999996</v>
      </c>
      <c r="HZ13" s="9">
        <v>2.4449999999999998</v>
      </c>
      <c r="IA13" s="9">
        <v>2.5139999999999998</v>
      </c>
      <c r="IB13" s="9">
        <v>3.9449999999999998</v>
      </c>
      <c r="IC13" s="9">
        <v>1.9139999999999999</v>
      </c>
      <c r="ID13" s="9">
        <v>2.0310000000000001</v>
      </c>
      <c r="IE13" s="9">
        <v>0.85599999999999998</v>
      </c>
      <c r="IF13" s="9">
        <v>0.53100000000000003</v>
      </c>
      <c r="IG13" s="9">
        <v>0.32500000000000001</v>
      </c>
      <c r="IH13" s="9">
        <v>0.158</v>
      </c>
      <c r="II13" s="9">
        <v>0</v>
      </c>
      <c r="IJ13" s="9">
        <v>0.158</v>
      </c>
      <c r="IK13" s="9">
        <v>1.7070000000000001</v>
      </c>
      <c r="IL13" s="9">
        <v>0.63100000000000001</v>
      </c>
      <c r="IM13" s="9">
        <v>1.0760000000000001</v>
      </c>
      <c r="IN13" s="9">
        <v>1.542</v>
      </c>
      <c r="IO13" s="9">
        <v>0.63100000000000001</v>
      </c>
      <c r="IP13" s="9">
        <v>0.91100000000000003</v>
      </c>
      <c r="IQ13" s="9">
        <v>0.16500000000000001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0.46700000000000003</v>
      </c>
      <c r="F14" s="9">
        <v>9.0999999999999998E-2</v>
      </c>
      <c r="G14" s="9">
        <v>0.376</v>
      </c>
      <c r="H14" s="9">
        <v>0.312</v>
      </c>
      <c r="I14" s="9">
        <v>9.0999999999999998E-2</v>
      </c>
      <c r="J14" s="9">
        <v>0.22</v>
      </c>
      <c r="K14" s="9">
        <v>0.155</v>
      </c>
      <c r="L14" s="9">
        <v>0</v>
      </c>
      <c r="M14" s="9">
        <v>0.155</v>
      </c>
      <c r="N14" s="9">
        <v>1.778</v>
      </c>
      <c r="O14" s="9">
        <v>0.84799999999999998</v>
      </c>
      <c r="P14" s="9">
        <v>0.93</v>
      </c>
      <c r="Q14" s="9">
        <v>1.6259999999999999</v>
      </c>
      <c r="R14" s="9">
        <v>0.84799999999999998</v>
      </c>
      <c r="S14" s="9">
        <v>0.77800000000000002</v>
      </c>
      <c r="T14" s="9">
        <v>1.238</v>
      </c>
      <c r="U14" s="9">
        <v>0.56799999999999995</v>
      </c>
      <c r="V14" s="9">
        <v>0.67</v>
      </c>
      <c r="W14" s="9">
        <v>0.38800000000000001</v>
      </c>
      <c r="X14" s="9">
        <v>0.28000000000000003</v>
      </c>
      <c r="Y14" s="9">
        <v>0.108</v>
      </c>
      <c r="Z14" s="9">
        <v>0</v>
      </c>
      <c r="AA14" s="9">
        <v>0</v>
      </c>
      <c r="AB14" s="9">
        <v>0</v>
      </c>
      <c r="AC14" s="9">
        <v>0.152</v>
      </c>
      <c r="AD14" s="9">
        <v>0</v>
      </c>
      <c r="AE14" s="9">
        <v>0.152</v>
      </c>
      <c r="AF14" s="9">
        <v>0.152</v>
      </c>
      <c r="AG14" s="9">
        <v>0</v>
      </c>
      <c r="AH14" s="9">
        <v>0.152</v>
      </c>
      <c r="AI14" s="9">
        <v>0</v>
      </c>
      <c r="AJ14" s="9">
        <v>0</v>
      </c>
      <c r="AK14" s="9">
        <v>0</v>
      </c>
      <c r="AL14" s="9">
        <v>0.33200000000000002</v>
      </c>
      <c r="AM14" s="9">
        <v>7.3999999999999996E-2</v>
      </c>
      <c r="AN14" s="9">
        <v>0.25900000000000001</v>
      </c>
      <c r="AO14" s="9">
        <v>0.127</v>
      </c>
      <c r="AP14" s="9">
        <v>7.3999999999999996E-2</v>
      </c>
      <c r="AQ14" s="9">
        <v>5.2999999999999999E-2</v>
      </c>
      <c r="AR14" s="9">
        <v>0.127</v>
      </c>
      <c r="AS14" s="9">
        <v>7.3999999999999996E-2</v>
      </c>
      <c r="AT14" s="9">
        <v>5.2999999999999999E-2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0.20499999999999999</v>
      </c>
      <c r="BB14" s="9">
        <v>0</v>
      </c>
      <c r="BC14" s="9">
        <v>0.20499999999999999</v>
      </c>
      <c r="BD14" s="9">
        <v>8.4000000000000005E-2</v>
      </c>
      <c r="BE14" s="9">
        <v>0</v>
      </c>
      <c r="BF14" s="9">
        <v>8.4000000000000005E-2</v>
      </c>
      <c r="BG14" s="9">
        <v>0.121</v>
      </c>
      <c r="BH14" s="9">
        <v>0</v>
      </c>
      <c r="BI14" s="9">
        <v>0.121</v>
      </c>
      <c r="BJ14" s="9">
        <v>0.57699999999999996</v>
      </c>
      <c r="BK14" s="9">
        <v>0.185</v>
      </c>
      <c r="BL14" s="9">
        <v>0.39200000000000002</v>
      </c>
      <c r="BM14" s="9">
        <v>0.36099999999999999</v>
      </c>
      <c r="BN14" s="9">
        <v>0.185</v>
      </c>
      <c r="BO14" s="9">
        <v>0.17599999999999999</v>
      </c>
      <c r="BP14" s="9">
        <v>0.26800000000000002</v>
      </c>
      <c r="BQ14" s="9">
        <v>9.1999999999999998E-2</v>
      </c>
      <c r="BR14" s="9">
        <v>0.17599999999999999</v>
      </c>
      <c r="BS14" s="9">
        <v>9.1999999999999998E-2</v>
      </c>
      <c r="BT14" s="9">
        <v>9.1999999999999998E-2</v>
      </c>
      <c r="BU14" s="9">
        <v>0</v>
      </c>
      <c r="BV14" s="9">
        <v>0</v>
      </c>
      <c r="BW14" s="9">
        <v>0</v>
      </c>
      <c r="BX14" s="9">
        <v>0</v>
      </c>
      <c r="BY14" s="9">
        <v>0.216</v>
      </c>
      <c r="BZ14" s="9">
        <v>0</v>
      </c>
      <c r="CA14" s="9">
        <v>0.216</v>
      </c>
      <c r="CB14" s="9">
        <v>0.216</v>
      </c>
      <c r="CC14" s="9">
        <v>0</v>
      </c>
      <c r="CD14" s="9">
        <v>0.216</v>
      </c>
      <c r="CE14" s="9">
        <v>0</v>
      </c>
      <c r="CF14" s="9">
        <v>0</v>
      </c>
      <c r="CG14" s="9">
        <v>0</v>
      </c>
      <c r="CH14" s="9">
        <v>0.48299999999999998</v>
      </c>
      <c r="CI14" s="9">
        <v>0.48299999999999998</v>
      </c>
      <c r="CJ14" s="9">
        <v>0</v>
      </c>
      <c r="CK14" s="9">
        <v>0.48299999999999998</v>
      </c>
      <c r="CL14" s="9">
        <v>0.48299999999999998</v>
      </c>
      <c r="CM14" s="9">
        <v>0</v>
      </c>
      <c r="CN14" s="9">
        <v>0.26600000000000001</v>
      </c>
      <c r="CO14" s="9">
        <v>0.26600000000000001</v>
      </c>
      <c r="CP14" s="9">
        <v>0</v>
      </c>
      <c r="CQ14" s="9">
        <v>7.2999999999999995E-2</v>
      </c>
      <c r="CR14" s="9">
        <v>7.2999999999999995E-2</v>
      </c>
      <c r="CS14" s="9">
        <v>0</v>
      </c>
      <c r="CT14" s="9">
        <v>0.14399999999999999</v>
      </c>
      <c r="CU14" s="9">
        <v>0.14399999999999999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0.23100000000000001</v>
      </c>
      <c r="DG14" s="9">
        <v>0.23100000000000001</v>
      </c>
      <c r="DH14" s="9">
        <v>0</v>
      </c>
      <c r="DI14" s="9">
        <v>0.23100000000000001</v>
      </c>
      <c r="DJ14" s="9">
        <v>0.23100000000000001</v>
      </c>
      <c r="DK14" s="9">
        <v>0</v>
      </c>
      <c r="DL14" s="9">
        <v>0.23100000000000001</v>
      </c>
      <c r="DM14" s="9">
        <v>0.23100000000000001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9.4309999999999992</v>
      </c>
      <c r="EE14" s="9">
        <v>5.1029999999999998</v>
      </c>
      <c r="EF14" s="9">
        <v>4.327</v>
      </c>
      <c r="EG14" s="9">
        <v>5.4569999999999999</v>
      </c>
      <c r="EH14" s="9">
        <v>3.0659999999999998</v>
      </c>
      <c r="EI14" s="9">
        <v>2.391</v>
      </c>
      <c r="EJ14" s="9">
        <v>4.5220000000000002</v>
      </c>
      <c r="EK14" s="9">
        <v>2.617</v>
      </c>
      <c r="EL14" s="9">
        <v>1.9039999999999999</v>
      </c>
      <c r="EM14" s="9">
        <v>0.78800000000000003</v>
      </c>
      <c r="EN14" s="9">
        <v>0.30099999999999999</v>
      </c>
      <c r="EO14" s="9">
        <v>0.48699999999999999</v>
      </c>
      <c r="EP14" s="9">
        <v>0.14799999999999999</v>
      </c>
      <c r="EQ14" s="9">
        <v>0.14799999999999999</v>
      </c>
      <c r="ER14" s="9">
        <v>0</v>
      </c>
      <c r="ES14" s="9">
        <v>3.9740000000000002</v>
      </c>
      <c r="ET14" s="9">
        <v>2.0369999999999999</v>
      </c>
      <c r="EU14" s="9">
        <v>1.9359999999999999</v>
      </c>
      <c r="EV14" s="9">
        <v>3.5259999999999998</v>
      </c>
      <c r="EW14" s="9">
        <v>2.0369999999999999</v>
      </c>
      <c r="EX14" s="9">
        <v>1.4890000000000001</v>
      </c>
      <c r="EY14" s="9">
        <v>0.44800000000000001</v>
      </c>
      <c r="EZ14" s="9">
        <v>0</v>
      </c>
      <c r="FA14" s="9">
        <v>0.44800000000000001</v>
      </c>
      <c r="FB14" s="9">
        <v>7.5460000000000003</v>
      </c>
      <c r="FC14" s="9">
        <v>3.8250000000000002</v>
      </c>
      <c r="FD14" s="9">
        <v>3.722</v>
      </c>
      <c r="FE14" s="9">
        <v>4.1130000000000004</v>
      </c>
      <c r="FF14" s="9">
        <v>2.044</v>
      </c>
      <c r="FG14" s="9">
        <v>2.069</v>
      </c>
      <c r="FH14" s="9">
        <v>3.5059999999999998</v>
      </c>
      <c r="FI14" s="9">
        <v>1.7629999999999999</v>
      </c>
      <c r="FJ14" s="9">
        <v>1.7430000000000001</v>
      </c>
      <c r="FK14" s="9">
        <v>0.46</v>
      </c>
      <c r="FL14" s="9">
        <v>0.13400000000000001</v>
      </c>
      <c r="FM14" s="9">
        <v>0.32600000000000001</v>
      </c>
      <c r="FN14" s="9">
        <v>0.14799999999999999</v>
      </c>
      <c r="FO14" s="9">
        <v>0.14799999999999999</v>
      </c>
      <c r="FP14" s="9">
        <v>0</v>
      </c>
      <c r="FQ14" s="9">
        <v>3.4329999999999998</v>
      </c>
      <c r="FR14" s="9">
        <v>1.7809999999999999</v>
      </c>
      <c r="FS14" s="9">
        <v>1.6519999999999999</v>
      </c>
      <c r="FT14" s="9">
        <v>3.1429999999999998</v>
      </c>
      <c r="FU14" s="9">
        <v>1.7809999999999999</v>
      </c>
      <c r="FV14" s="9">
        <v>1.3620000000000001</v>
      </c>
      <c r="FW14" s="9">
        <v>0.28999999999999998</v>
      </c>
      <c r="FX14" s="9">
        <v>0</v>
      </c>
      <c r="FY14" s="9">
        <v>0.28999999999999998</v>
      </c>
      <c r="FZ14" s="9">
        <v>1.04</v>
      </c>
      <c r="GA14" s="9">
        <v>0.72099999999999997</v>
      </c>
      <c r="GB14" s="9">
        <v>0.31900000000000001</v>
      </c>
      <c r="GC14" s="9">
        <v>0.71299999999999997</v>
      </c>
      <c r="GD14" s="9">
        <v>0.55200000000000005</v>
      </c>
      <c r="GE14" s="9">
        <v>0.161</v>
      </c>
      <c r="GF14" s="9">
        <v>0.55200000000000005</v>
      </c>
      <c r="GG14" s="9">
        <v>0.55200000000000005</v>
      </c>
      <c r="GH14" s="9">
        <v>0</v>
      </c>
      <c r="GI14" s="9">
        <v>0.161</v>
      </c>
      <c r="GJ14" s="9">
        <v>0</v>
      </c>
      <c r="GK14" s="9">
        <v>0.161</v>
      </c>
      <c r="GL14" s="9">
        <v>0</v>
      </c>
      <c r="GM14" s="9">
        <v>0</v>
      </c>
      <c r="GN14" s="9">
        <v>0</v>
      </c>
      <c r="GO14" s="9">
        <v>0.32700000000000001</v>
      </c>
      <c r="GP14" s="9">
        <v>0.16900000000000001</v>
      </c>
      <c r="GQ14" s="9">
        <v>0.158</v>
      </c>
      <c r="GR14" s="9">
        <v>0.16900000000000001</v>
      </c>
      <c r="GS14" s="9">
        <v>0.16900000000000001</v>
      </c>
      <c r="GT14" s="9">
        <v>0</v>
      </c>
      <c r="GU14" s="9">
        <v>0.158</v>
      </c>
      <c r="GV14" s="9">
        <v>0</v>
      </c>
      <c r="GW14" s="9">
        <v>0.158</v>
      </c>
      <c r="GX14" s="9">
        <v>0.84499999999999997</v>
      </c>
      <c r="GY14" s="9">
        <v>0.55800000000000005</v>
      </c>
      <c r="GZ14" s="9">
        <v>0.28699999999999998</v>
      </c>
      <c r="HA14" s="9">
        <v>0.63100000000000001</v>
      </c>
      <c r="HB14" s="9">
        <v>0.47</v>
      </c>
      <c r="HC14" s="9">
        <v>0.161</v>
      </c>
      <c r="HD14" s="9">
        <v>0.46400000000000002</v>
      </c>
      <c r="HE14" s="9">
        <v>0.30299999999999999</v>
      </c>
      <c r="HF14" s="9">
        <v>0.161</v>
      </c>
      <c r="HG14" s="9">
        <v>0.16700000000000001</v>
      </c>
      <c r="HH14" s="9">
        <v>0.16700000000000001</v>
      </c>
      <c r="HI14" s="9">
        <v>0</v>
      </c>
      <c r="HJ14" s="9">
        <v>0</v>
      </c>
      <c r="HK14" s="9">
        <v>0</v>
      </c>
      <c r="HL14" s="9">
        <v>0</v>
      </c>
      <c r="HM14" s="9">
        <v>0.214</v>
      </c>
      <c r="HN14" s="9">
        <v>8.7999999999999995E-2</v>
      </c>
      <c r="HO14" s="9">
        <v>0.126</v>
      </c>
      <c r="HP14" s="9">
        <v>0.214</v>
      </c>
      <c r="HQ14" s="9">
        <v>8.7999999999999995E-2</v>
      </c>
      <c r="HR14" s="9">
        <v>0.126</v>
      </c>
      <c r="HS14" s="9">
        <v>0</v>
      </c>
      <c r="HT14" s="9">
        <v>0</v>
      </c>
      <c r="HU14" s="9">
        <v>0</v>
      </c>
      <c r="HV14" s="9">
        <v>7.1390000000000002</v>
      </c>
      <c r="HW14" s="9">
        <v>3.5680000000000001</v>
      </c>
      <c r="HX14" s="9">
        <v>3.5710000000000002</v>
      </c>
      <c r="HY14" s="9">
        <v>4.6920000000000002</v>
      </c>
      <c r="HZ14" s="9">
        <v>2.5739999999999998</v>
      </c>
      <c r="IA14" s="9">
        <v>2.1179999999999999</v>
      </c>
      <c r="IB14" s="9">
        <v>3.7559999999999998</v>
      </c>
      <c r="IC14" s="9">
        <v>2.125</v>
      </c>
      <c r="ID14" s="9">
        <v>1.631</v>
      </c>
      <c r="IE14" s="9">
        <v>0.78800000000000003</v>
      </c>
      <c r="IF14" s="9">
        <v>0.30099999999999999</v>
      </c>
      <c r="IG14" s="9">
        <v>0.48699999999999999</v>
      </c>
      <c r="IH14" s="9">
        <v>0.14799999999999999</v>
      </c>
      <c r="II14" s="9">
        <v>0.14799999999999999</v>
      </c>
      <c r="IJ14" s="9">
        <v>0</v>
      </c>
      <c r="IK14" s="9">
        <v>2.4470000000000001</v>
      </c>
      <c r="IL14" s="9">
        <v>0.99399999999999999</v>
      </c>
      <c r="IM14" s="9">
        <v>1.452</v>
      </c>
      <c r="IN14" s="9">
        <v>1.9990000000000001</v>
      </c>
      <c r="IO14" s="9">
        <v>0.99399999999999999</v>
      </c>
      <c r="IP14" s="9">
        <v>1.0049999999999999</v>
      </c>
      <c r="IQ14" s="9">
        <v>0.44800000000000001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0.17899999999999999</v>
      </c>
      <c r="F15" s="9">
        <v>0</v>
      </c>
      <c r="G15" s="9">
        <v>0.17899999999999999</v>
      </c>
      <c r="H15" s="9">
        <v>8.7999999999999995E-2</v>
      </c>
      <c r="I15" s="9">
        <v>0</v>
      </c>
      <c r="J15" s="9">
        <v>8.7999999999999995E-2</v>
      </c>
      <c r="K15" s="9">
        <v>9.0999999999999998E-2</v>
      </c>
      <c r="L15" s="9">
        <v>0</v>
      </c>
      <c r="M15" s="9">
        <v>9.0999999999999998E-2</v>
      </c>
      <c r="N15" s="9">
        <v>2.2010000000000001</v>
      </c>
      <c r="O15" s="9">
        <v>1.33</v>
      </c>
      <c r="P15" s="9">
        <v>0.871</v>
      </c>
      <c r="Q15" s="9">
        <v>1.593</v>
      </c>
      <c r="R15" s="9">
        <v>1.33</v>
      </c>
      <c r="S15" s="9">
        <v>0.26200000000000001</v>
      </c>
      <c r="T15" s="9">
        <v>1.167</v>
      </c>
      <c r="U15" s="9">
        <v>0.90500000000000003</v>
      </c>
      <c r="V15" s="9">
        <v>0.26200000000000001</v>
      </c>
      <c r="W15" s="9">
        <v>0.19500000000000001</v>
      </c>
      <c r="X15" s="9">
        <v>0.19500000000000001</v>
      </c>
      <c r="Y15" s="9">
        <v>0</v>
      </c>
      <c r="Z15" s="9">
        <v>0.23</v>
      </c>
      <c r="AA15" s="9">
        <v>0.23</v>
      </c>
      <c r="AB15" s="9">
        <v>0</v>
      </c>
      <c r="AC15" s="9">
        <v>0.60799999999999998</v>
      </c>
      <c r="AD15" s="9">
        <v>0</v>
      </c>
      <c r="AE15" s="9">
        <v>0.60799999999999998</v>
      </c>
      <c r="AF15" s="9">
        <v>0.60799999999999998</v>
      </c>
      <c r="AG15" s="9">
        <v>0</v>
      </c>
      <c r="AH15" s="9">
        <v>0.60799999999999998</v>
      </c>
      <c r="AI15" s="9">
        <v>0</v>
      </c>
      <c r="AJ15" s="9">
        <v>0</v>
      </c>
      <c r="AK15" s="9">
        <v>0</v>
      </c>
      <c r="AL15" s="9">
        <v>0.88400000000000001</v>
      </c>
      <c r="AM15" s="9">
        <v>0.40100000000000002</v>
      </c>
      <c r="AN15" s="9">
        <v>0.48299999999999998</v>
      </c>
      <c r="AO15" s="9">
        <v>0.78600000000000003</v>
      </c>
      <c r="AP15" s="9">
        <v>0.40100000000000002</v>
      </c>
      <c r="AQ15" s="9">
        <v>0.38500000000000001</v>
      </c>
      <c r="AR15" s="9">
        <v>0.50900000000000001</v>
      </c>
      <c r="AS15" s="9">
        <v>0.40100000000000002</v>
      </c>
      <c r="AT15" s="9">
        <v>0.107</v>
      </c>
      <c r="AU15" s="9">
        <v>0.158</v>
      </c>
      <c r="AV15" s="9">
        <v>0</v>
      </c>
      <c r="AW15" s="9">
        <v>0.158</v>
      </c>
      <c r="AX15" s="9">
        <v>0.12</v>
      </c>
      <c r="AY15" s="9">
        <v>0</v>
      </c>
      <c r="AZ15" s="9">
        <v>0.12</v>
      </c>
      <c r="BA15" s="9">
        <v>9.8000000000000004E-2</v>
      </c>
      <c r="BB15" s="9">
        <v>0</v>
      </c>
      <c r="BC15" s="9">
        <v>9.8000000000000004E-2</v>
      </c>
      <c r="BD15" s="9">
        <v>0</v>
      </c>
      <c r="BE15" s="9">
        <v>0</v>
      </c>
      <c r="BF15" s="9">
        <v>0</v>
      </c>
      <c r="BG15" s="9">
        <v>9.8000000000000004E-2</v>
      </c>
      <c r="BH15" s="9">
        <v>0</v>
      </c>
      <c r="BI15" s="9">
        <v>9.8000000000000004E-2</v>
      </c>
      <c r="BJ15" s="9">
        <v>0.89300000000000002</v>
      </c>
      <c r="BK15" s="9">
        <v>0.50800000000000001</v>
      </c>
      <c r="BL15" s="9">
        <v>0.38500000000000001</v>
      </c>
      <c r="BM15" s="9">
        <v>0.89300000000000002</v>
      </c>
      <c r="BN15" s="9">
        <v>0.50800000000000001</v>
      </c>
      <c r="BO15" s="9">
        <v>0.38500000000000001</v>
      </c>
      <c r="BP15" s="9">
        <v>0.66100000000000003</v>
      </c>
      <c r="BQ15" s="9">
        <v>0.27500000000000002</v>
      </c>
      <c r="BR15" s="9">
        <v>0.38500000000000001</v>
      </c>
      <c r="BS15" s="9">
        <v>0.23200000000000001</v>
      </c>
      <c r="BT15" s="9">
        <v>0.23200000000000001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0.56599999999999995</v>
      </c>
      <c r="CI15" s="9">
        <v>0.56599999999999995</v>
      </c>
      <c r="CJ15" s="9">
        <v>0</v>
      </c>
      <c r="CK15" s="9">
        <v>0.56599999999999995</v>
      </c>
      <c r="CL15" s="9">
        <v>0.56599999999999995</v>
      </c>
      <c r="CM15" s="9">
        <v>0</v>
      </c>
      <c r="CN15" s="9">
        <v>0.35899999999999999</v>
      </c>
      <c r="CO15" s="9">
        <v>0.35899999999999999</v>
      </c>
      <c r="CP15" s="9">
        <v>0</v>
      </c>
      <c r="CQ15" s="9">
        <v>0.20699999999999999</v>
      </c>
      <c r="CR15" s="9">
        <v>0.20699999999999999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0.624</v>
      </c>
      <c r="DG15" s="9">
        <v>0.41099999999999998</v>
      </c>
      <c r="DH15" s="9">
        <v>0.214</v>
      </c>
      <c r="DI15" s="9">
        <v>0.435</v>
      </c>
      <c r="DJ15" s="9">
        <v>0.221</v>
      </c>
      <c r="DK15" s="9">
        <v>0.214</v>
      </c>
      <c r="DL15" s="9">
        <v>0.435</v>
      </c>
      <c r="DM15" s="9">
        <v>0.221</v>
      </c>
      <c r="DN15" s="9">
        <v>0.214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0.19</v>
      </c>
      <c r="DV15" s="9">
        <v>0.19</v>
      </c>
      <c r="DW15" s="9">
        <v>0</v>
      </c>
      <c r="DX15" s="9">
        <v>0.19</v>
      </c>
      <c r="DY15" s="9">
        <v>0.19</v>
      </c>
      <c r="DZ15" s="9">
        <v>0</v>
      </c>
      <c r="EA15" s="9">
        <v>0</v>
      </c>
      <c r="EB15" s="9">
        <v>0</v>
      </c>
      <c r="EC15" s="9">
        <v>0</v>
      </c>
      <c r="ED15" s="9">
        <v>7.3029999999999999</v>
      </c>
      <c r="EE15" s="9">
        <v>4.1779999999999999</v>
      </c>
      <c r="EF15" s="9">
        <v>3.125</v>
      </c>
      <c r="EG15" s="9">
        <v>3.9159999999999999</v>
      </c>
      <c r="EH15" s="9">
        <v>2.4990000000000001</v>
      </c>
      <c r="EI15" s="9">
        <v>1.4179999999999999</v>
      </c>
      <c r="EJ15" s="9">
        <v>2.464</v>
      </c>
      <c r="EK15" s="9">
        <v>1.425</v>
      </c>
      <c r="EL15" s="9">
        <v>1.04</v>
      </c>
      <c r="EM15" s="9">
        <v>1.2649999999999999</v>
      </c>
      <c r="EN15" s="9">
        <v>0.88800000000000001</v>
      </c>
      <c r="EO15" s="9">
        <v>0.378</v>
      </c>
      <c r="EP15" s="9">
        <v>0.187</v>
      </c>
      <c r="EQ15" s="9">
        <v>0.187</v>
      </c>
      <c r="ER15" s="9">
        <v>0</v>
      </c>
      <c r="ES15" s="9">
        <v>3.387</v>
      </c>
      <c r="ET15" s="9">
        <v>1.679</v>
      </c>
      <c r="EU15" s="9">
        <v>1.7070000000000001</v>
      </c>
      <c r="EV15" s="9">
        <v>2.7530000000000001</v>
      </c>
      <c r="EW15" s="9">
        <v>1.679</v>
      </c>
      <c r="EX15" s="9">
        <v>1.0740000000000001</v>
      </c>
      <c r="EY15" s="9">
        <v>0.63300000000000001</v>
      </c>
      <c r="EZ15" s="9">
        <v>0</v>
      </c>
      <c r="FA15" s="9">
        <v>0.63300000000000001</v>
      </c>
      <c r="FB15" s="9">
        <v>5.8230000000000004</v>
      </c>
      <c r="FC15" s="9">
        <v>3.2360000000000002</v>
      </c>
      <c r="FD15" s="9">
        <v>2.5870000000000002</v>
      </c>
      <c r="FE15" s="9">
        <v>2.9830000000000001</v>
      </c>
      <c r="FF15" s="9">
        <v>1.7669999999999999</v>
      </c>
      <c r="FG15" s="9">
        <v>1.216</v>
      </c>
      <c r="FH15" s="9">
        <v>1.873</v>
      </c>
      <c r="FI15" s="9">
        <v>1.0349999999999999</v>
      </c>
      <c r="FJ15" s="9">
        <v>0.83799999999999997</v>
      </c>
      <c r="FK15" s="9">
        <v>1.109</v>
      </c>
      <c r="FL15" s="9">
        <v>0.73199999999999998</v>
      </c>
      <c r="FM15" s="9">
        <v>0.378</v>
      </c>
      <c r="FN15" s="9">
        <v>0</v>
      </c>
      <c r="FO15" s="9">
        <v>0</v>
      </c>
      <c r="FP15" s="9">
        <v>0</v>
      </c>
      <c r="FQ15" s="9">
        <v>2.84</v>
      </c>
      <c r="FR15" s="9">
        <v>1.4690000000000001</v>
      </c>
      <c r="FS15" s="9">
        <v>1.371</v>
      </c>
      <c r="FT15" s="9">
        <v>2.2069999999999999</v>
      </c>
      <c r="FU15" s="9">
        <v>1.4690000000000001</v>
      </c>
      <c r="FV15" s="9">
        <v>0.73699999999999999</v>
      </c>
      <c r="FW15" s="9">
        <v>0.63300000000000001</v>
      </c>
      <c r="FX15" s="9">
        <v>0</v>
      </c>
      <c r="FY15" s="9">
        <v>0.63300000000000001</v>
      </c>
      <c r="FZ15" s="9">
        <v>1.48</v>
      </c>
      <c r="GA15" s="9">
        <v>0.94199999999999995</v>
      </c>
      <c r="GB15" s="9">
        <v>0.53800000000000003</v>
      </c>
      <c r="GC15" s="9">
        <v>0.93300000000000005</v>
      </c>
      <c r="GD15" s="9">
        <v>0.73199999999999998</v>
      </c>
      <c r="GE15" s="9">
        <v>0.20100000000000001</v>
      </c>
      <c r="GF15" s="9">
        <v>0.59099999999999997</v>
      </c>
      <c r="GG15" s="9">
        <v>0.39</v>
      </c>
      <c r="GH15" s="9">
        <v>0.20100000000000001</v>
      </c>
      <c r="GI15" s="9">
        <v>0.156</v>
      </c>
      <c r="GJ15" s="9">
        <v>0.156</v>
      </c>
      <c r="GK15" s="9">
        <v>0</v>
      </c>
      <c r="GL15" s="9">
        <v>0.187</v>
      </c>
      <c r="GM15" s="9">
        <v>0.187</v>
      </c>
      <c r="GN15" s="9">
        <v>0</v>
      </c>
      <c r="GO15" s="9">
        <v>0.54700000000000004</v>
      </c>
      <c r="GP15" s="9">
        <v>0.21</v>
      </c>
      <c r="GQ15" s="9">
        <v>0.33700000000000002</v>
      </c>
      <c r="GR15" s="9">
        <v>0.54700000000000004</v>
      </c>
      <c r="GS15" s="9">
        <v>0.21</v>
      </c>
      <c r="GT15" s="9">
        <v>0.33700000000000002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0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6.226</v>
      </c>
      <c r="HW15" s="9">
        <v>3.86</v>
      </c>
      <c r="HX15" s="9">
        <v>2.3660000000000001</v>
      </c>
      <c r="HY15" s="9">
        <v>3.1309999999999998</v>
      </c>
      <c r="HZ15" s="9">
        <v>2.351</v>
      </c>
      <c r="IA15" s="9">
        <v>0.78</v>
      </c>
      <c r="IB15" s="9">
        <v>1.827</v>
      </c>
      <c r="IC15" s="9">
        <v>1.425</v>
      </c>
      <c r="ID15" s="9">
        <v>0.40300000000000002</v>
      </c>
      <c r="IE15" s="9">
        <v>1.117</v>
      </c>
      <c r="IF15" s="9">
        <v>0.73899999999999999</v>
      </c>
      <c r="IG15" s="9">
        <v>0.378</v>
      </c>
      <c r="IH15" s="9">
        <v>0.187</v>
      </c>
      <c r="II15" s="9">
        <v>0.187</v>
      </c>
      <c r="IJ15" s="9">
        <v>0</v>
      </c>
      <c r="IK15" s="9">
        <v>3.0950000000000002</v>
      </c>
      <c r="IL15" s="9">
        <v>1.5089999999999999</v>
      </c>
      <c r="IM15" s="9">
        <v>1.5860000000000001</v>
      </c>
      <c r="IN15" s="9">
        <v>2.4609999999999999</v>
      </c>
      <c r="IO15" s="9">
        <v>1.5089999999999999</v>
      </c>
      <c r="IP15" s="9">
        <v>0.95199999999999996</v>
      </c>
      <c r="IQ15" s="9">
        <v>0.63300000000000001</v>
      </c>
    </row>
    <row r="16" spans="1:251">
      <c r="A16" s="10">
        <v>43862</v>
      </c>
      <c r="B16" s="9">
        <v>0.29499999999999998</v>
      </c>
      <c r="C16" s="9">
        <v>7.0999999999999994E-2</v>
      </c>
      <c r="D16" s="9">
        <v>0.224</v>
      </c>
      <c r="E16" s="9">
        <v>0.80800000000000005</v>
      </c>
      <c r="F16" s="9">
        <v>0.17599999999999999</v>
      </c>
      <c r="G16" s="9">
        <v>0.63200000000000001</v>
      </c>
      <c r="H16" s="9">
        <v>0.71699999999999997</v>
      </c>
      <c r="I16" s="9">
        <v>0.17599999999999999</v>
      </c>
      <c r="J16" s="9">
        <v>0.54</v>
      </c>
      <c r="K16" s="9">
        <v>9.1999999999999998E-2</v>
      </c>
      <c r="L16" s="9">
        <v>0</v>
      </c>
      <c r="M16" s="9">
        <v>9.1999999999999998E-2</v>
      </c>
      <c r="N16" s="9">
        <v>2.39</v>
      </c>
      <c r="O16" s="9">
        <v>0.99399999999999999</v>
      </c>
      <c r="P16" s="9">
        <v>1.395</v>
      </c>
      <c r="Q16" s="9">
        <v>1.6</v>
      </c>
      <c r="R16" s="9">
        <v>0.69899999999999995</v>
      </c>
      <c r="S16" s="9">
        <v>0.90100000000000002</v>
      </c>
      <c r="T16" s="9">
        <v>1.3480000000000001</v>
      </c>
      <c r="U16" s="9">
        <v>0.61599999999999999</v>
      </c>
      <c r="V16" s="9">
        <v>0.73199999999999998</v>
      </c>
      <c r="W16" s="9">
        <v>8.3000000000000004E-2</v>
      </c>
      <c r="X16" s="9">
        <v>8.3000000000000004E-2</v>
      </c>
      <c r="Y16" s="9">
        <v>0</v>
      </c>
      <c r="Z16" s="9">
        <v>0.16800000000000001</v>
      </c>
      <c r="AA16" s="9">
        <v>0</v>
      </c>
      <c r="AB16" s="9">
        <v>0.16800000000000001</v>
      </c>
      <c r="AC16" s="9">
        <v>0.79</v>
      </c>
      <c r="AD16" s="9">
        <v>0.29499999999999998</v>
      </c>
      <c r="AE16" s="9">
        <v>0.495</v>
      </c>
      <c r="AF16" s="9">
        <v>0.79</v>
      </c>
      <c r="AG16" s="9">
        <v>0.29499999999999998</v>
      </c>
      <c r="AH16" s="9">
        <v>0.495</v>
      </c>
      <c r="AI16" s="9">
        <v>0</v>
      </c>
      <c r="AJ16" s="9">
        <v>0</v>
      </c>
      <c r="AK16" s="9">
        <v>0</v>
      </c>
      <c r="AL16" s="9">
        <v>1.2430000000000001</v>
      </c>
      <c r="AM16" s="9">
        <v>0.67200000000000004</v>
      </c>
      <c r="AN16" s="9">
        <v>0.57099999999999995</v>
      </c>
      <c r="AO16" s="9">
        <v>1.175</v>
      </c>
      <c r="AP16" s="9">
        <v>0.60399999999999998</v>
      </c>
      <c r="AQ16" s="9">
        <v>0.57099999999999995</v>
      </c>
      <c r="AR16" s="9">
        <v>1.0469999999999999</v>
      </c>
      <c r="AS16" s="9">
        <v>0.47599999999999998</v>
      </c>
      <c r="AT16" s="9">
        <v>0.57099999999999995</v>
      </c>
      <c r="AU16" s="9">
        <v>0.129</v>
      </c>
      <c r="AV16" s="9">
        <v>0.129</v>
      </c>
      <c r="AW16" s="9">
        <v>0</v>
      </c>
      <c r="AX16" s="9">
        <v>0</v>
      </c>
      <c r="AY16" s="9">
        <v>0</v>
      </c>
      <c r="AZ16" s="9">
        <v>0</v>
      </c>
      <c r="BA16" s="9">
        <v>6.7000000000000004E-2</v>
      </c>
      <c r="BB16" s="9">
        <v>6.7000000000000004E-2</v>
      </c>
      <c r="BC16" s="9">
        <v>0</v>
      </c>
      <c r="BD16" s="9">
        <v>6.7000000000000004E-2</v>
      </c>
      <c r="BE16" s="9">
        <v>6.7000000000000004E-2</v>
      </c>
      <c r="BF16" s="9">
        <v>0</v>
      </c>
      <c r="BG16" s="9">
        <v>0</v>
      </c>
      <c r="BH16" s="9">
        <v>0</v>
      </c>
      <c r="BI16" s="9">
        <v>0</v>
      </c>
      <c r="BJ16" s="9">
        <v>0.315</v>
      </c>
      <c r="BK16" s="9">
        <v>0.154</v>
      </c>
      <c r="BL16" s="9">
        <v>0.161</v>
      </c>
      <c r="BM16" s="9">
        <v>0.23100000000000001</v>
      </c>
      <c r="BN16" s="9">
        <v>7.0999999999999994E-2</v>
      </c>
      <c r="BO16" s="9">
        <v>0.161</v>
      </c>
      <c r="BP16" s="9">
        <v>0.08</v>
      </c>
      <c r="BQ16" s="9">
        <v>0</v>
      </c>
      <c r="BR16" s="9">
        <v>0.08</v>
      </c>
      <c r="BS16" s="9">
        <v>0.151</v>
      </c>
      <c r="BT16" s="9">
        <v>7.0999999999999994E-2</v>
      </c>
      <c r="BU16" s="9">
        <v>0.08</v>
      </c>
      <c r="BV16" s="9">
        <v>0</v>
      </c>
      <c r="BW16" s="9">
        <v>0</v>
      </c>
      <c r="BX16" s="9">
        <v>0</v>
      </c>
      <c r="BY16" s="9">
        <v>8.3000000000000004E-2</v>
      </c>
      <c r="BZ16" s="9">
        <v>8.3000000000000004E-2</v>
      </c>
      <c r="CA16" s="9">
        <v>0</v>
      </c>
      <c r="CB16" s="9">
        <v>8.3000000000000004E-2</v>
      </c>
      <c r="CC16" s="9">
        <v>8.3000000000000004E-2</v>
      </c>
      <c r="CD16" s="9">
        <v>0</v>
      </c>
      <c r="CE16" s="9">
        <v>0</v>
      </c>
      <c r="CF16" s="9">
        <v>0</v>
      </c>
      <c r="CG16" s="9">
        <v>0</v>
      </c>
      <c r="CH16" s="9">
        <v>0.75800000000000001</v>
      </c>
      <c r="CI16" s="9">
        <v>0.53800000000000003</v>
      </c>
      <c r="CJ16" s="9">
        <v>0.22</v>
      </c>
      <c r="CK16" s="9">
        <v>0.68700000000000006</v>
      </c>
      <c r="CL16" s="9">
        <v>0.46700000000000003</v>
      </c>
      <c r="CM16" s="9">
        <v>0.22</v>
      </c>
      <c r="CN16" s="9">
        <v>0.54800000000000004</v>
      </c>
      <c r="CO16" s="9">
        <v>0.39600000000000002</v>
      </c>
      <c r="CP16" s="9">
        <v>0.152</v>
      </c>
      <c r="CQ16" s="9">
        <v>0.13900000000000001</v>
      </c>
      <c r="CR16" s="9">
        <v>7.0999999999999994E-2</v>
      </c>
      <c r="CS16" s="9">
        <v>6.8000000000000005E-2</v>
      </c>
      <c r="CT16" s="9">
        <v>0</v>
      </c>
      <c r="CU16" s="9">
        <v>0</v>
      </c>
      <c r="CV16" s="9">
        <v>0</v>
      </c>
      <c r="CW16" s="9">
        <v>7.0999999999999994E-2</v>
      </c>
      <c r="CX16" s="9">
        <v>7.0999999999999994E-2</v>
      </c>
      <c r="CY16" s="9">
        <v>0</v>
      </c>
      <c r="CZ16" s="9">
        <v>7.0999999999999994E-2</v>
      </c>
      <c r="DA16" s="9">
        <v>7.0999999999999994E-2</v>
      </c>
      <c r="DB16" s="9">
        <v>0</v>
      </c>
      <c r="DC16" s="9">
        <v>0</v>
      </c>
      <c r="DD16" s="9">
        <v>0</v>
      </c>
      <c r="DE16" s="9">
        <v>0</v>
      </c>
      <c r="DF16" s="9">
        <v>0.64600000000000002</v>
      </c>
      <c r="DG16" s="9">
        <v>0.42199999999999999</v>
      </c>
      <c r="DH16" s="9">
        <v>0.224</v>
      </c>
      <c r="DI16" s="9">
        <v>0.57099999999999995</v>
      </c>
      <c r="DJ16" s="9">
        <v>0.42199999999999999</v>
      </c>
      <c r="DK16" s="9">
        <v>0.14899999999999999</v>
      </c>
      <c r="DL16" s="9">
        <v>0.57099999999999995</v>
      </c>
      <c r="DM16" s="9">
        <v>0.42199999999999999</v>
      </c>
      <c r="DN16" s="9">
        <v>0.14899999999999999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7.4999999999999997E-2</v>
      </c>
      <c r="DV16" s="9">
        <v>0</v>
      </c>
      <c r="DW16" s="9">
        <v>7.4999999999999997E-2</v>
      </c>
      <c r="DX16" s="9">
        <v>7.4999999999999997E-2</v>
      </c>
      <c r="DY16" s="9">
        <v>0</v>
      </c>
      <c r="DZ16" s="9">
        <v>7.4999999999999997E-2</v>
      </c>
      <c r="EA16" s="9">
        <v>0</v>
      </c>
      <c r="EB16" s="9">
        <v>0</v>
      </c>
      <c r="EC16" s="9">
        <v>0</v>
      </c>
      <c r="ED16" s="9">
        <v>6.7690000000000001</v>
      </c>
      <c r="EE16" s="9">
        <v>2.61</v>
      </c>
      <c r="EF16" s="9">
        <v>4.1589999999999998</v>
      </c>
      <c r="EG16" s="9">
        <v>3.6880000000000002</v>
      </c>
      <c r="EH16" s="9">
        <v>1.58</v>
      </c>
      <c r="EI16" s="9">
        <v>2.1080000000000001</v>
      </c>
      <c r="EJ16" s="9">
        <v>3.125</v>
      </c>
      <c r="EK16" s="9">
        <v>1.1890000000000001</v>
      </c>
      <c r="EL16" s="9">
        <v>1.9359999999999999</v>
      </c>
      <c r="EM16" s="9">
        <v>0.56399999999999995</v>
      </c>
      <c r="EN16" s="9">
        <v>0.39200000000000002</v>
      </c>
      <c r="EO16" s="9">
        <v>0.17199999999999999</v>
      </c>
      <c r="EP16" s="9">
        <v>0</v>
      </c>
      <c r="EQ16" s="9">
        <v>0</v>
      </c>
      <c r="ER16" s="9">
        <v>0</v>
      </c>
      <c r="ES16" s="9">
        <v>3.08</v>
      </c>
      <c r="ET16" s="9">
        <v>1.03</v>
      </c>
      <c r="EU16" s="9">
        <v>2.0510000000000002</v>
      </c>
      <c r="EV16" s="9">
        <v>2.706</v>
      </c>
      <c r="EW16" s="9">
        <v>0.83499999999999996</v>
      </c>
      <c r="EX16" s="9">
        <v>1.871</v>
      </c>
      <c r="EY16" s="9">
        <v>0.374</v>
      </c>
      <c r="EZ16" s="9">
        <v>0.19400000000000001</v>
      </c>
      <c r="FA16" s="9">
        <v>0.18</v>
      </c>
      <c r="FB16" s="9">
        <v>5.7549999999999999</v>
      </c>
      <c r="FC16" s="9">
        <v>1.9359999999999999</v>
      </c>
      <c r="FD16" s="9">
        <v>3.819</v>
      </c>
      <c r="FE16" s="9">
        <v>3.18</v>
      </c>
      <c r="FF16" s="9">
        <v>1.0720000000000001</v>
      </c>
      <c r="FG16" s="9">
        <v>2.1080000000000001</v>
      </c>
      <c r="FH16" s="9">
        <v>2.7850000000000001</v>
      </c>
      <c r="FI16" s="9">
        <v>0.84899999999999998</v>
      </c>
      <c r="FJ16" s="9">
        <v>1.9359999999999999</v>
      </c>
      <c r="FK16" s="9">
        <v>0.39500000000000002</v>
      </c>
      <c r="FL16" s="9">
        <v>0.223</v>
      </c>
      <c r="FM16" s="9">
        <v>0.17199999999999999</v>
      </c>
      <c r="FN16" s="9">
        <v>0</v>
      </c>
      <c r="FO16" s="9">
        <v>0</v>
      </c>
      <c r="FP16" s="9">
        <v>0</v>
      </c>
      <c r="FQ16" s="9">
        <v>2.5739999999999998</v>
      </c>
      <c r="FR16" s="9">
        <v>0.86399999999999999</v>
      </c>
      <c r="FS16" s="9">
        <v>1.7110000000000001</v>
      </c>
      <c r="FT16" s="9">
        <v>2.38</v>
      </c>
      <c r="FU16" s="9">
        <v>0.66900000000000004</v>
      </c>
      <c r="FV16" s="9">
        <v>1.7110000000000001</v>
      </c>
      <c r="FW16" s="9">
        <v>0.19400000000000001</v>
      </c>
      <c r="FX16" s="9">
        <v>0.19400000000000001</v>
      </c>
      <c r="FY16" s="9">
        <v>0</v>
      </c>
      <c r="FZ16" s="9">
        <v>0.495</v>
      </c>
      <c r="GA16" s="9">
        <v>0.155</v>
      </c>
      <c r="GB16" s="9">
        <v>0.34</v>
      </c>
      <c r="GC16" s="9">
        <v>0.155</v>
      </c>
      <c r="GD16" s="9">
        <v>0.155</v>
      </c>
      <c r="GE16" s="9">
        <v>0</v>
      </c>
      <c r="GF16" s="9">
        <v>0.155</v>
      </c>
      <c r="GG16" s="9">
        <v>0.155</v>
      </c>
      <c r="GH16" s="9">
        <v>0</v>
      </c>
      <c r="GI16" s="9">
        <v>0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0.34</v>
      </c>
      <c r="GP16" s="9">
        <v>0</v>
      </c>
      <c r="GQ16" s="9">
        <v>0.34</v>
      </c>
      <c r="GR16" s="9">
        <v>0.16</v>
      </c>
      <c r="GS16" s="9">
        <v>0</v>
      </c>
      <c r="GT16" s="9">
        <v>0.16</v>
      </c>
      <c r="GU16" s="9">
        <v>0.18</v>
      </c>
      <c r="GV16" s="9">
        <v>0</v>
      </c>
      <c r="GW16" s="9">
        <v>0.18</v>
      </c>
      <c r="GX16" s="9">
        <v>0.51900000000000002</v>
      </c>
      <c r="GY16" s="9">
        <v>0.51900000000000002</v>
      </c>
      <c r="GZ16" s="9">
        <v>0</v>
      </c>
      <c r="HA16" s="9">
        <v>0.35299999999999998</v>
      </c>
      <c r="HB16" s="9">
        <v>0.35299999999999998</v>
      </c>
      <c r="HC16" s="9">
        <v>0</v>
      </c>
      <c r="HD16" s="9">
        <v>0.184</v>
      </c>
      <c r="HE16" s="9">
        <v>0.184</v>
      </c>
      <c r="HF16" s="9">
        <v>0</v>
      </c>
      <c r="HG16" s="9">
        <v>0.16900000000000001</v>
      </c>
      <c r="HH16" s="9">
        <v>0.16900000000000001</v>
      </c>
      <c r="HI16" s="9">
        <v>0</v>
      </c>
      <c r="HJ16" s="9">
        <v>0</v>
      </c>
      <c r="HK16" s="9">
        <v>0</v>
      </c>
      <c r="HL16" s="9">
        <v>0</v>
      </c>
      <c r="HM16" s="9">
        <v>0.16600000000000001</v>
      </c>
      <c r="HN16" s="9">
        <v>0.16600000000000001</v>
      </c>
      <c r="HO16" s="9">
        <v>0</v>
      </c>
      <c r="HP16" s="9">
        <v>0.16600000000000001</v>
      </c>
      <c r="HQ16" s="9">
        <v>0.16600000000000001</v>
      </c>
      <c r="HR16" s="9">
        <v>0</v>
      </c>
      <c r="HS16" s="9">
        <v>0</v>
      </c>
      <c r="HT16" s="9">
        <v>0</v>
      </c>
      <c r="HU16" s="9">
        <v>0</v>
      </c>
      <c r="HV16" s="9">
        <v>5.78</v>
      </c>
      <c r="HW16" s="9">
        <v>2.121</v>
      </c>
      <c r="HX16" s="9">
        <v>3.6589999999999998</v>
      </c>
      <c r="HY16" s="9">
        <v>3.4289999999999998</v>
      </c>
      <c r="HZ16" s="9">
        <v>1.321</v>
      </c>
      <c r="IA16" s="9">
        <v>2.1080000000000001</v>
      </c>
      <c r="IB16" s="9">
        <v>2.8650000000000002</v>
      </c>
      <c r="IC16" s="9">
        <v>0.92900000000000005</v>
      </c>
      <c r="ID16" s="9">
        <v>1.9359999999999999</v>
      </c>
      <c r="IE16" s="9">
        <v>0.56399999999999995</v>
      </c>
      <c r="IF16" s="9">
        <v>0.39200000000000002</v>
      </c>
      <c r="IG16" s="9">
        <v>0.17199999999999999</v>
      </c>
      <c r="IH16" s="9">
        <v>0</v>
      </c>
      <c r="II16" s="9">
        <v>0</v>
      </c>
      <c r="IJ16" s="9">
        <v>0</v>
      </c>
      <c r="IK16" s="9">
        <v>2.351</v>
      </c>
      <c r="IL16" s="9">
        <v>0.8</v>
      </c>
      <c r="IM16" s="9">
        <v>1.5509999999999999</v>
      </c>
      <c r="IN16" s="9">
        <v>1.9770000000000001</v>
      </c>
      <c r="IO16" s="9">
        <v>0.60599999999999998</v>
      </c>
      <c r="IP16" s="9">
        <v>1.371</v>
      </c>
      <c r="IQ16" s="9">
        <v>0.374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0.54700000000000004</v>
      </c>
      <c r="F17" s="9">
        <v>6.5000000000000002E-2</v>
      </c>
      <c r="G17" s="9">
        <v>0.48199999999999998</v>
      </c>
      <c r="H17" s="9">
        <v>0.33600000000000002</v>
      </c>
      <c r="I17" s="9">
        <v>6.5000000000000002E-2</v>
      </c>
      <c r="J17" s="9">
        <v>0.27100000000000002</v>
      </c>
      <c r="K17" s="9">
        <v>0.21099999999999999</v>
      </c>
      <c r="L17" s="9">
        <v>0</v>
      </c>
      <c r="M17" s="9">
        <v>0.21099999999999999</v>
      </c>
      <c r="N17" s="9">
        <v>1.17</v>
      </c>
      <c r="O17" s="9">
        <v>0.57099999999999995</v>
      </c>
      <c r="P17" s="9">
        <v>0.59899999999999998</v>
      </c>
      <c r="Q17" s="9">
        <v>1.026</v>
      </c>
      <c r="R17" s="9">
        <v>0.42799999999999999</v>
      </c>
      <c r="S17" s="9">
        <v>0.59899999999999998</v>
      </c>
      <c r="T17" s="9">
        <v>0.65500000000000003</v>
      </c>
      <c r="U17" s="9">
        <v>0.35399999999999998</v>
      </c>
      <c r="V17" s="9">
        <v>0.30099999999999999</v>
      </c>
      <c r="W17" s="9">
        <v>7.3999999999999996E-2</v>
      </c>
      <c r="X17" s="9">
        <v>7.3999999999999996E-2</v>
      </c>
      <c r="Y17" s="9">
        <v>0</v>
      </c>
      <c r="Z17" s="9">
        <v>0.29799999999999999</v>
      </c>
      <c r="AA17" s="9">
        <v>0</v>
      </c>
      <c r="AB17" s="9">
        <v>0.29799999999999999</v>
      </c>
      <c r="AC17" s="9">
        <v>0.14299999999999999</v>
      </c>
      <c r="AD17" s="9">
        <v>0.14299999999999999</v>
      </c>
      <c r="AE17" s="9">
        <v>0</v>
      </c>
      <c r="AF17" s="9">
        <v>0.14299999999999999</v>
      </c>
      <c r="AG17" s="9">
        <v>0.14299999999999999</v>
      </c>
      <c r="AH17" s="9">
        <v>0</v>
      </c>
      <c r="AI17" s="9">
        <v>0</v>
      </c>
      <c r="AJ17" s="9">
        <v>0</v>
      </c>
      <c r="AK17" s="9">
        <v>0</v>
      </c>
      <c r="AL17" s="9">
        <v>0.752</v>
      </c>
      <c r="AM17" s="9">
        <v>0.11600000000000001</v>
      </c>
      <c r="AN17" s="9">
        <v>0.63600000000000001</v>
      </c>
      <c r="AO17" s="9">
        <v>0.66</v>
      </c>
      <c r="AP17" s="9">
        <v>0.11600000000000001</v>
      </c>
      <c r="AQ17" s="9">
        <v>0.54400000000000004</v>
      </c>
      <c r="AR17" s="9">
        <v>0.66</v>
      </c>
      <c r="AS17" s="9">
        <v>0.11600000000000001</v>
      </c>
      <c r="AT17" s="9">
        <v>0.54400000000000004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9.1999999999999998E-2</v>
      </c>
      <c r="BB17" s="9">
        <v>0</v>
      </c>
      <c r="BC17" s="9">
        <v>9.1999999999999998E-2</v>
      </c>
      <c r="BD17" s="9">
        <v>9.1999999999999998E-2</v>
      </c>
      <c r="BE17" s="9">
        <v>0</v>
      </c>
      <c r="BF17" s="9">
        <v>9.1999999999999998E-2</v>
      </c>
      <c r="BG17" s="9">
        <v>0</v>
      </c>
      <c r="BH17" s="9">
        <v>0</v>
      </c>
      <c r="BI17" s="9">
        <v>0</v>
      </c>
      <c r="BJ17" s="9">
        <v>0.97799999999999998</v>
      </c>
      <c r="BK17" s="9">
        <v>0.13300000000000001</v>
      </c>
      <c r="BL17" s="9">
        <v>0.84499999999999997</v>
      </c>
      <c r="BM17" s="9">
        <v>0.89300000000000002</v>
      </c>
      <c r="BN17" s="9">
        <v>0.13300000000000001</v>
      </c>
      <c r="BO17" s="9">
        <v>0.76</v>
      </c>
      <c r="BP17" s="9">
        <v>0.83099999999999996</v>
      </c>
      <c r="BQ17" s="9">
        <v>7.0000000000000007E-2</v>
      </c>
      <c r="BR17" s="9">
        <v>0.76</v>
      </c>
      <c r="BS17" s="9">
        <v>6.2E-2</v>
      </c>
      <c r="BT17" s="9">
        <v>6.2E-2</v>
      </c>
      <c r="BU17" s="9">
        <v>0</v>
      </c>
      <c r="BV17" s="9">
        <v>0</v>
      </c>
      <c r="BW17" s="9">
        <v>0</v>
      </c>
      <c r="BX17" s="9">
        <v>0</v>
      </c>
      <c r="BY17" s="9">
        <v>8.5000000000000006E-2</v>
      </c>
      <c r="BZ17" s="9">
        <v>0</v>
      </c>
      <c r="CA17" s="9">
        <v>8.5000000000000006E-2</v>
      </c>
      <c r="CB17" s="9">
        <v>8.5000000000000006E-2</v>
      </c>
      <c r="CC17" s="9">
        <v>0</v>
      </c>
      <c r="CD17" s="9">
        <v>8.5000000000000006E-2</v>
      </c>
      <c r="CE17" s="9">
        <v>0</v>
      </c>
      <c r="CF17" s="9">
        <v>0</v>
      </c>
      <c r="CG17" s="9">
        <v>0</v>
      </c>
      <c r="CH17" s="9">
        <v>0.76500000000000001</v>
      </c>
      <c r="CI17" s="9">
        <v>0.34100000000000003</v>
      </c>
      <c r="CJ17" s="9">
        <v>0.42399999999999999</v>
      </c>
      <c r="CK17" s="9">
        <v>0.76500000000000001</v>
      </c>
      <c r="CL17" s="9">
        <v>0.34100000000000003</v>
      </c>
      <c r="CM17" s="9">
        <v>0.42399999999999999</v>
      </c>
      <c r="CN17" s="9">
        <v>0.69099999999999995</v>
      </c>
      <c r="CO17" s="9">
        <v>0.26600000000000001</v>
      </c>
      <c r="CP17" s="9">
        <v>0.42399999999999999</v>
      </c>
      <c r="CQ17" s="9">
        <v>7.4999999999999997E-2</v>
      </c>
      <c r="CR17" s="9">
        <v>7.4999999999999997E-2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0.38500000000000001</v>
      </c>
      <c r="DG17" s="9">
        <v>0.313</v>
      </c>
      <c r="DH17" s="9">
        <v>7.1999999999999995E-2</v>
      </c>
      <c r="DI17" s="9">
        <v>0.38500000000000001</v>
      </c>
      <c r="DJ17" s="9">
        <v>0.313</v>
      </c>
      <c r="DK17" s="9">
        <v>7.1999999999999995E-2</v>
      </c>
      <c r="DL17" s="9">
        <v>0.33400000000000002</v>
      </c>
      <c r="DM17" s="9">
        <v>0.26200000000000001</v>
      </c>
      <c r="DN17" s="9">
        <v>7.1999999999999995E-2</v>
      </c>
      <c r="DO17" s="9">
        <v>5.0999999999999997E-2</v>
      </c>
      <c r="DP17" s="9">
        <v>5.0999999999999997E-2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10.208</v>
      </c>
      <c r="EE17" s="9">
        <v>5.0179999999999998</v>
      </c>
      <c r="EF17" s="9">
        <v>5.19</v>
      </c>
      <c r="EG17" s="9">
        <v>7.2729999999999997</v>
      </c>
      <c r="EH17" s="9">
        <v>4.399</v>
      </c>
      <c r="EI17" s="9">
        <v>2.8730000000000002</v>
      </c>
      <c r="EJ17" s="9">
        <v>4.8879999999999999</v>
      </c>
      <c r="EK17" s="9">
        <v>2.5920000000000001</v>
      </c>
      <c r="EL17" s="9">
        <v>2.2959999999999998</v>
      </c>
      <c r="EM17" s="9">
        <v>1.609</v>
      </c>
      <c r="EN17" s="9">
        <v>1.2030000000000001</v>
      </c>
      <c r="EO17" s="9">
        <v>0.40500000000000003</v>
      </c>
      <c r="EP17" s="9">
        <v>0.77600000000000002</v>
      </c>
      <c r="EQ17" s="9">
        <v>0.60399999999999998</v>
      </c>
      <c r="ER17" s="9">
        <v>0.17299999999999999</v>
      </c>
      <c r="ES17" s="9">
        <v>2.9359999999999999</v>
      </c>
      <c r="ET17" s="9">
        <v>0.61899999999999999</v>
      </c>
      <c r="EU17" s="9">
        <v>2.3170000000000002</v>
      </c>
      <c r="EV17" s="9">
        <v>2.8319999999999999</v>
      </c>
      <c r="EW17" s="9">
        <v>0.61899999999999999</v>
      </c>
      <c r="EX17" s="9">
        <v>2.2130000000000001</v>
      </c>
      <c r="EY17" s="9">
        <v>0.104</v>
      </c>
      <c r="EZ17" s="9">
        <v>0</v>
      </c>
      <c r="FA17" s="9">
        <v>0.104</v>
      </c>
      <c r="FB17" s="9">
        <v>7.6120000000000001</v>
      </c>
      <c r="FC17" s="9">
        <v>3.2170000000000001</v>
      </c>
      <c r="FD17" s="9">
        <v>4.3949999999999996</v>
      </c>
      <c r="FE17" s="9">
        <v>5.2380000000000004</v>
      </c>
      <c r="FF17" s="9">
        <v>2.823</v>
      </c>
      <c r="FG17" s="9">
        <v>2.415</v>
      </c>
      <c r="FH17" s="9">
        <v>4.2069999999999999</v>
      </c>
      <c r="FI17" s="9">
        <v>2.1970000000000001</v>
      </c>
      <c r="FJ17" s="9">
        <v>2.0099999999999998</v>
      </c>
      <c r="FK17" s="9">
        <v>0.63600000000000001</v>
      </c>
      <c r="FL17" s="9">
        <v>0.23</v>
      </c>
      <c r="FM17" s="9">
        <v>0.40500000000000003</v>
      </c>
      <c r="FN17" s="9">
        <v>0.39500000000000002</v>
      </c>
      <c r="FO17" s="9">
        <v>0.39500000000000002</v>
      </c>
      <c r="FP17" s="9">
        <v>0</v>
      </c>
      <c r="FQ17" s="9">
        <v>2.3740000000000001</v>
      </c>
      <c r="FR17" s="9">
        <v>0.39400000000000002</v>
      </c>
      <c r="FS17" s="9">
        <v>1.98</v>
      </c>
      <c r="FT17" s="9">
        <v>2.27</v>
      </c>
      <c r="FU17" s="9">
        <v>0.39400000000000002</v>
      </c>
      <c r="FV17" s="9">
        <v>1.8759999999999999</v>
      </c>
      <c r="FW17" s="9">
        <v>0.104</v>
      </c>
      <c r="FX17" s="9">
        <v>0</v>
      </c>
      <c r="FY17" s="9">
        <v>0.104</v>
      </c>
      <c r="FZ17" s="9">
        <v>1.6950000000000001</v>
      </c>
      <c r="GA17" s="9">
        <v>1.41</v>
      </c>
      <c r="GB17" s="9">
        <v>0.28599999999999998</v>
      </c>
      <c r="GC17" s="9">
        <v>1.4710000000000001</v>
      </c>
      <c r="GD17" s="9">
        <v>1.1850000000000001</v>
      </c>
      <c r="GE17" s="9">
        <v>0.28599999999999998</v>
      </c>
      <c r="GF17" s="9">
        <v>0.46500000000000002</v>
      </c>
      <c r="GG17" s="9">
        <v>0.18</v>
      </c>
      <c r="GH17" s="9">
        <v>0.28599999999999998</v>
      </c>
      <c r="GI17" s="9">
        <v>0.79700000000000004</v>
      </c>
      <c r="GJ17" s="9">
        <v>0.79700000000000004</v>
      </c>
      <c r="GK17" s="9">
        <v>0</v>
      </c>
      <c r="GL17" s="9">
        <v>0.20799999999999999</v>
      </c>
      <c r="GM17" s="9">
        <v>0.20799999999999999</v>
      </c>
      <c r="GN17" s="9">
        <v>0</v>
      </c>
      <c r="GO17" s="9">
        <v>0.22500000000000001</v>
      </c>
      <c r="GP17" s="9">
        <v>0.22500000000000001</v>
      </c>
      <c r="GQ17" s="9">
        <v>0</v>
      </c>
      <c r="GR17" s="9">
        <v>0.22500000000000001</v>
      </c>
      <c r="GS17" s="9">
        <v>0.22500000000000001</v>
      </c>
      <c r="GT17" s="9">
        <v>0</v>
      </c>
      <c r="GU17" s="9">
        <v>0</v>
      </c>
      <c r="GV17" s="9">
        <v>0</v>
      </c>
      <c r="GW17" s="9">
        <v>0</v>
      </c>
      <c r="GX17" s="9">
        <v>0.90100000000000002</v>
      </c>
      <c r="GY17" s="9">
        <v>0.39100000000000001</v>
      </c>
      <c r="GZ17" s="9">
        <v>0.51</v>
      </c>
      <c r="HA17" s="9">
        <v>0.56399999999999995</v>
      </c>
      <c r="HB17" s="9">
        <v>0.39100000000000001</v>
      </c>
      <c r="HC17" s="9">
        <v>0.17299999999999999</v>
      </c>
      <c r="HD17" s="9">
        <v>0.216</v>
      </c>
      <c r="HE17" s="9">
        <v>0.216</v>
      </c>
      <c r="HF17" s="9">
        <v>0</v>
      </c>
      <c r="HG17" s="9">
        <v>0.17599999999999999</v>
      </c>
      <c r="HH17" s="9">
        <v>0.17599999999999999</v>
      </c>
      <c r="HI17" s="9">
        <v>0</v>
      </c>
      <c r="HJ17" s="9">
        <v>0.17299999999999999</v>
      </c>
      <c r="HK17" s="9">
        <v>0</v>
      </c>
      <c r="HL17" s="9">
        <v>0.17299999999999999</v>
      </c>
      <c r="HM17" s="9">
        <v>0.33700000000000002</v>
      </c>
      <c r="HN17" s="9">
        <v>0</v>
      </c>
      <c r="HO17" s="9">
        <v>0.33700000000000002</v>
      </c>
      <c r="HP17" s="9">
        <v>0.33700000000000002</v>
      </c>
      <c r="HQ17" s="9">
        <v>0</v>
      </c>
      <c r="HR17" s="9">
        <v>0.33700000000000002</v>
      </c>
      <c r="HS17" s="9">
        <v>0</v>
      </c>
      <c r="HT17" s="9">
        <v>0</v>
      </c>
      <c r="HU17" s="9">
        <v>0</v>
      </c>
      <c r="HV17" s="9">
        <v>8.5</v>
      </c>
      <c r="HW17" s="9">
        <v>3.6850000000000001</v>
      </c>
      <c r="HX17" s="9">
        <v>4.8150000000000004</v>
      </c>
      <c r="HY17" s="9">
        <v>6.2469999999999999</v>
      </c>
      <c r="HZ17" s="9">
        <v>3.46</v>
      </c>
      <c r="IA17" s="9">
        <v>2.786</v>
      </c>
      <c r="IB17" s="9">
        <v>3.8620000000000001</v>
      </c>
      <c r="IC17" s="9">
        <v>1.6539999999999999</v>
      </c>
      <c r="ID17" s="9">
        <v>2.2090000000000001</v>
      </c>
      <c r="IE17" s="9">
        <v>1.609</v>
      </c>
      <c r="IF17" s="9">
        <v>1.2030000000000001</v>
      </c>
      <c r="IG17" s="9">
        <v>0.40500000000000003</v>
      </c>
      <c r="IH17" s="9">
        <v>0.77600000000000002</v>
      </c>
      <c r="II17" s="9">
        <v>0.60399999999999998</v>
      </c>
      <c r="IJ17" s="9">
        <v>0.17299999999999999</v>
      </c>
      <c r="IK17" s="9">
        <v>2.2530000000000001</v>
      </c>
      <c r="IL17" s="9">
        <v>0.22500000000000001</v>
      </c>
      <c r="IM17" s="9">
        <v>2.0289999999999999</v>
      </c>
      <c r="IN17" s="9">
        <v>2.15</v>
      </c>
      <c r="IO17" s="9">
        <v>0.22500000000000001</v>
      </c>
      <c r="IP17" s="9">
        <v>1.925</v>
      </c>
      <c r="IQ17" s="9">
        <v>0.104</v>
      </c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11012</v>
      </c>
      <c r="C1" s="3" t="s">
        <v>11013</v>
      </c>
      <c r="D1" s="3" t="s">
        <v>11014</v>
      </c>
      <c r="E1" s="3" t="s">
        <v>11015</v>
      </c>
      <c r="F1" s="3" t="s">
        <v>11016</v>
      </c>
      <c r="G1" s="3" t="s">
        <v>11017</v>
      </c>
      <c r="H1" s="3" t="s">
        <v>11018</v>
      </c>
      <c r="I1" s="3" t="s">
        <v>11019</v>
      </c>
      <c r="J1" s="3" t="s">
        <v>11020</v>
      </c>
      <c r="K1" s="3" t="s">
        <v>11021</v>
      </c>
      <c r="L1" s="3" t="s">
        <v>11022</v>
      </c>
      <c r="M1" s="3" t="s">
        <v>11023</v>
      </c>
      <c r="N1" s="3" t="s">
        <v>11024</v>
      </c>
      <c r="O1" s="3" t="s">
        <v>11025</v>
      </c>
      <c r="P1" s="3" t="s">
        <v>11026</v>
      </c>
      <c r="Q1" s="3" t="s">
        <v>11027</v>
      </c>
      <c r="R1" s="3" t="s">
        <v>11028</v>
      </c>
      <c r="S1" s="3" t="s">
        <v>11029</v>
      </c>
      <c r="T1" s="3" t="s">
        <v>11030</v>
      </c>
      <c r="U1" s="3" t="s">
        <v>11031</v>
      </c>
      <c r="V1" s="3" t="s">
        <v>11032</v>
      </c>
      <c r="W1" s="3" t="s">
        <v>11033</v>
      </c>
      <c r="X1" s="3" t="s">
        <v>11034</v>
      </c>
      <c r="Y1" s="3" t="s">
        <v>11035</v>
      </c>
      <c r="Z1" s="3" t="s">
        <v>11036</v>
      </c>
      <c r="AA1" s="3" t="s">
        <v>11037</v>
      </c>
      <c r="AB1" s="3" t="s">
        <v>11038</v>
      </c>
      <c r="AC1" s="3" t="s">
        <v>11039</v>
      </c>
      <c r="AD1" s="3" t="s">
        <v>11040</v>
      </c>
      <c r="AE1" s="3" t="s">
        <v>11041</v>
      </c>
      <c r="AF1" s="3" t="s">
        <v>11042</v>
      </c>
      <c r="AG1" s="3" t="s">
        <v>11043</v>
      </c>
      <c r="AH1" s="3" t="s">
        <v>11044</v>
      </c>
      <c r="AI1" s="3" t="s">
        <v>11045</v>
      </c>
      <c r="AJ1" s="3" t="s">
        <v>11046</v>
      </c>
      <c r="AK1" s="3" t="s">
        <v>11047</v>
      </c>
      <c r="AL1" s="3" t="s">
        <v>11048</v>
      </c>
      <c r="AM1" s="3" t="s">
        <v>11049</v>
      </c>
      <c r="AN1" s="3" t="s">
        <v>11050</v>
      </c>
      <c r="AO1" s="3" t="s">
        <v>11051</v>
      </c>
      <c r="AP1" s="3" t="s">
        <v>11052</v>
      </c>
      <c r="AQ1" s="3" t="s">
        <v>11053</v>
      </c>
      <c r="AR1" s="3" t="s">
        <v>11054</v>
      </c>
      <c r="AS1" s="3" t="s">
        <v>11055</v>
      </c>
      <c r="AT1" s="3" t="s">
        <v>11056</v>
      </c>
      <c r="AU1" s="3" t="s">
        <v>11057</v>
      </c>
      <c r="AV1" s="3" t="s">
        <v>11058</v>
      </c>
      <c r="AW1" s="3" t="s">
        <v>11059</v>
      </c>
      <c r="AX1" s="3" t="s">
        <v>11060</v>
      </c>
      <c r="AY1" s="3" t="s">
        <v>11061</v>
      </c>
      <c r="AZ1" s="3" t="s">
        <v>11062</v>
      </c>
      <c r="BA1" s="3" t="s">
        <v>11063</v>
      </c>
      <c r="BB1" s="3" t="s">
        <v>11064</v>
      </c>
      <c r="BC1" s="3" t="s">
        <v>11065</v>
      </c>
      <c r="BD1" s="3" t="s">
        <v>11066</v>
      </c>
      <c r="BE1" s="3" t="s">
        <v>11067</v>
      </c>
      <c r="BF1" s="3" t="s">
        <v>11068</v>
      </c>
      <c r="BG1" s="3" t="s">
        <v>11069</v>
      </c>
      <c r="BH1" s="3" t="s">
        <v>11070</v>
      </c>
      <c r="BI1" s="3" t="s">
        <v>11071</v>
      </c>
      <c r="BJ1" s="3" t="s">
        <v>11072</v>
      </c>
      <c r="BK1" s="3" t="s">
        <v>11073</v>
      </c>
      <c r="BL1" s="3" t="s">
        <v>11074</v>
      </c>
      <c r="BM1" s="3" t="s">
        <v>11075</v>
      </c>
      <c r="BN1" s="3" t="s">
        <v>11076</v>
      </c>
      <c r="BO1" s="3" t="s">
        <v>11077</v>
      </c>
      <c r="BP1" s="3" t="s">
        <v>11078</v>
      </c>
      <c r="BQ1" s="3" t="s">
        <v>11079</v>
      </c>
      <c r="BR1" s="3" t="s">
        <v>11080</v>
      </c>
      <c r="BS1" s="3" t="s">
        <v>11081</v>
      </c>
      <c r="BT1" s="3" t="s">
        <v>11082</v>
      </c>
      <c r="BU1" s="3" t="s">
        <v>11083</v>
      </c>
      <c r="BV1" s="3" t="s">
        <v>11084</v>
      </c>
      <c r="BW1" s="3" t="s">
        <v>11085</v>
      </c>
      <c r="BX1" s="3" t="s">
        <v>11086</v>
      </c>
      <c r="BY1" s="3" t="s">
        <v>11087</v>
      </c>
      <c r="BZ1" s="3" t="s">
        <v>11088</v>
      </c>
      <c r="CA1" s="3" t="s">
        <v>11089</v>
      </c>
      <c r="CB1" s="3" t="s">
        <v>11090</v>
      </c>
      <c r="CC1" s="3" t="s">
        <v>11091</v>
      </c>
      <c r="CD1" s="3" t="s">
        <v>11092</v>
      </c>
      <c r="CE1" s="3" t="s">
        <v>11093</v>
      </c>
      <c r="CF1" s="3" t="s">
        <v>11094</v>
      </c>
      <c r="CG1" s="3" t="s">
        <v>11095</v>
      </c>
      <c r="CH1" s="3" t="s">
        <v>11096</v>
      </c>
      <c r="CI1" s="3" t="s">
        <v>11097</v>
      </c>
      <c r="CJ1" s="3" t="s">
        <v>11098</v>
      </c>
      <c r="CK1" s="3" t="s">
        <v>11099</v>
      </c>
      <c r="CL1" s="3" t="s">
        <v>11100</v>
      </c>
      <c r="CM1" s="3" t="s">
        <v>11101</v>
      </c>
      <c r="CN1" s="3" t="s">
        <v>11102</v>
      </c>
      <c r="CO1" s="3" t="s">
        <v>11103</v>
      </c>
      <c r="CP1" s="3" t="s">
        <v>11104</v>
      </c>
      <c r="CQ1" s="3" t="s">
        <v>11105</v>
      </c>
      <c r="CR1" s="3" t="s">
        <v>11106</v>
      </c>
      <c r="CS1" s="3" t="s">
        <v>11107</v>
      </c>
      <c r="CT1" s="3" t="s">
        <v>11108</v>
      </c>
      <c r="CU1" s="3" t="s">
        <v>11109</v>
      </c>
      <c r="CV1" s="3" t="s">
        <v>11110</v>
      </c>
      <c r="CW1" s="3" t="s">
        <v>11111</v>
      </c>
      <c r="CX1" s="3" t="s">
        <v>11112</v>
      </c>
      <c r="CY1" s="3" t="s">
        <v>11113</v>
      </c>
      <c r="CZ1" s="3" t="s">
        <v>11114</v>
      </c>
      <c r="DA1" s="3" t="s">
        <v>11115</v>
      </c>
      <c r="DB1" s="3" t="s">
        <v>11116</v>
      </c>
      <c r="DC1" s="3" t="s">
        <v>11117</v>
      </c>
      <c r="DD1" s="3" t="s">
        <v>11118</v>
      </c>
      <c r="DE1" s="3" t="s">
        <v>11119</v>
      </c>
      <c r="DF1" s="3" t="s">
        <v>11120</v>
      </c>
      <c r="DG1" s="3" t="s">
        <v>11121</v>
      </c>
      <c r="DH1" s="3" t="s">
        <v>11122</v>
      </c>
      <c r="DI1" s="3" t="s">
        <v>11123</v>
      </c>
      <c r="DJ1" s="3" t="s">
        <v>11124</v>
      </c>
      <c r="DK1" s="3" t="s">
        <v>11125</v>
      </c>
      <c r="DL1" s="3" t="s">
        <v>11126</v>
      </c>
      <c r="DM1" s="3" t="s">
        <v>11127</v>
      </c>
      <c r="DN1" s="3" t="s">
        <v>11128</v>
      </c>
      <c r="DO1" s="3" t="s">
        <v>11129</v>
      </c>
      <c r="DP1" s="3" t="s">
        <v>11130</v>
      </c>
      <c r="DQ1" s="3" t="s">
        <v>11131</v>
      </c>
      <c r="DR1" s="3" t="s">
        <v>11132</v>
      </c>
      <c r="DS1" s="3" t="s">
        <v>11133</v>
      </c>
      <c r="DT1" s="3" t="s">
        <v>11134</v>
      </c>
      <c r="DU1" s="3" t="s">
        <v>11135</v>
      </c>
      <c r="DV1" s="3" t="s">
        <v>11136</v>
      </c>
      <c r="DW1" s="3" t="s">
        <v>11137</v>
      </c>
      <c r="DX1" s="3" t="s">
        <v>11138</v>
      </c>
      <c r="DY1" s="3" t="s">
        <v>11139</v>
      </c>
      <c r="DZ1" s="3" t="s">
        <v>11140</v>
      </c>
      <c r="EA1" s="3" t="s">
        <v>11141</v>
      </c>
      <c r="EB1" s="3" t="s">
        <v>11142</v>
      </c>
      <c r="EC1" s="3" t="s">
        <v>11143</v>
      </c>
      <c r="ED1" s="3" t="s">
        <v>11144</v>
      </c>
      <c r="EE1" s="3" t="s">
        <v>11145</v>
      </c>
      <c r="EF1" s="3" t="s">
        <v>11146</v>
      </c>
      <c r="EG1" s="3" t="s">
        <v>11147</v>
      </c>
      <c r="EH1" s="3" t="s">
        <v>11148</v>
      </c>
      <c r="EI1" s="3" t="s">
        <v>11149</v>
      </c>
      <c r="EJ1" s="3" t="s">
        <v>11150</v>
      </c>
      <c r="EK1" s="3" t="s">
        <v>11151</v>
      </c>
      <c r="EL1" s="3" t="s">
        <v>11152</v>
      </c>
      <c r="EM1" s="3" t="s">
        <v>11153</v>
      </c>
      <c r="EN1" s="3" t="s">
        <v>11154</v>
      </c>
      <c r="EO1" s="3" t="s">
        <v>11155</v>
      </c>
      <c r="EP1" s="3" t="s">
        <v>11156</v>
      </c>
      <c r="EQ1" s="3" t="s">
        <v>11157</v>
      </c>
      <c r="ER1" s="3" t="s">
        <v>11158</v>
      </c>
      <c r="ES1" s="3" t="s">
        <v>11159</v>
      </c>
      <c r="ET1" s="3" t="s">
        <v>11160</v>
      </c>
      <c r="EU1" s="3" t="s">
        <v>11161</v>
      </c>
      <c r="EV1" s="3" t="s">
        <v>11162</v>
      </c>
      <c r="EW1" s="3" t="s">
        <v>11163</v>
      </c>
      <c r="EX1" s="3" t="s">
        <v>11164</v>
      </c>
      <c r="EY1" s="3" t="s">
        <v>11165</v>
      </c>
      <c r="EZ1" s="3" t="s">
        <v>11166</v>
      </c>
      <c r="FA1" s="3" t="s">
        <v>11167</v>
      </c>
      <c r="FB1" s="3" t="s">
        <v>11168</v>
      </c>
      <c r="FC1" s="3" t="s">
        <v>11169</v>
      </c>
      <c r="FD1" s="3" t="s">
        <v>11170</v>
      </c>
      <c r="FE1" s="3" t="s">
        <v>11171</v>
      </c>
      <c r="FF1" s="3" t="s">
        <v>11172</v>
      </c>
      <c r="FG1" s="3" t="s">
        <v>11173</v>
      </c>
      <c r="FH1" s="3" t="s">
        <v>11174</v>
      </c>
      <c r="FI1" s="3" t="s">
        <v>11175</v>
      </c>
      <c r="FJ1" s="3" t="s">
        <v>11176</v>
      </c>
      <c r="FK1" s="3" t="s">
        <v>11177</v>
      </c>
      <c r="FL1" s="3" t="s">
        <v>11178</v>
      </c>
      <c r="FM1" s="3" t="s">
        <v>11179</v>
      </c>
      <c r="FN1" s="3" t="s">
        <v>11180</v>
      </c>
      <c r="FO1" s="3" t="s">
        <v>11181</v>
      </c>
      <c r="FP1" s="3" t="s">
        <v>11182</v>
      </c>
      <c r="FQ1" s="3" t="s">
        <v>11183</v>
      </c>
      <c r="FR1" s="3" t="s">
        <v>11184</v>
      </c>
      <c r="FS1" s="3" t="s">
        <v>11185</v>
      </c>
      <c r="FT1" s="3" t="s">
        <v>11186</v>
      </c>
      <c r="FU1" s="3" t="s">
        <v>11187</v>
      </c>
      <c r="FV1" s="3" t="s">
        <v>11188</v>
      </c>
      <c r="FW1" s="3" t="s">
        <v>11189</v>
      </c>
      <c r="FX1" s="3" t="s">
        <v>11190</v>
      </c>
      <c r="FY1" s="3" t="s">
        <v>11191</v>
      </c>
      <c r="FZ1" s="3" t="s">
        <v>11192</v>
      </c>
      <c r="GA1" s="3" t="s">
        <v>11193</v>
      </c>
      <c r="GB1" s="3" t="s">
        <v>11194</v>
      </c>
      <c r="GC1" s="3" t="s">
        <v>11195</v>
      </c>
      <c r="GD1" s="3" t="s">
        <v>11196</v>
      </c>
      <c r="GE1" s="3" t="s">
        <v>11197</v>
      </c>
      <c r="GF1" s="3" t="s">
        <v>11198</v>
      </c>
      <c r="GG1" s="3" t="s">
        <v>11199</v>
      </c>
      <c r="GH1" s="3" t="s">
        <v>11200</v>
      </c>
      <c r="GI1" s="3" t="s">
        <v>11201</v>
      </c>
      <c r="GJ1" s="3" t="s">
        <v>11202</v>
      </c>
      <c r="GK1" s="3" t="s">
        <v>11203</v>
      </c>
      <c r="GL1" s="3" t="s">
        <v>11204</v>
      </c>
      <c r="GM1" s="3" t="s">
        <v>11205</v>
      </c>
      <c r="GN1" s="3" t="s">
        <v>11206</v>
      </c>
      <c r="GO1" s="3" t="s">
        <v>11207</v>
      </c>
      <c r="GP1" s="3" t="s">
        <v>11208</v>
      </c>
      <c r="GQ1" s="3" t="s">
        <v>11209</v>
      </c>
      <c r="GR1" s="3" t="s">
        <v>11210</v>
      </c>
      <c r="GS1" s="3" t="s">
        <v>11211</v>
      </c>
      <c r="GT1" s="3" t="s">
        <v>11212</v>
      </c>
      <c r="GU1" s="3" t="s">
        <v>11213</v>
      </c>
      <c r="GV1" s="3" t="s">
        <v>11214</v>
      </c>
      <c r="GW1" s="3" t="s">
        <v>11215</v>
      </c>
      <c r="GX1" s="3" t="s">
        <v>11216</v>
      </c>
      <c r="GY1" s="3" t="s">
        <v>11217</v>
      </c>
      <c r="GZ1" s="3" t="s">
        <v>11218</v>
      </c>
      <c r="HA1" s="3" t="s">
        <v>11219</v>
      </c>
      <c r="HB1" s="3" t="s">
        <v>11220</v>
      </c>
      <c r="HC1" s="3" t="s">
        <v>11221</v>
      </c>
      <c r="HD1" s="3" t="s">
        <v>11222</v>
      </c>
      <c r="HE1" s="3" t="s">
        <v>11223</v>
      </c>
      <c r="HF1" s="3" t="s">
        <v>11224</v>
      </c>
      <c r="HG1" s="3" t="s">
        <v>11225</v>
      </c>
      <c r="HH1" s="3" t="s">
        <v>11226</v>
      </c>
      <c r="HI1" s="3" t="s">
        <v>11227</v>
      </c>
      <c r="HJ1" s="3" t="s">
        <v>11228</v>
      </c>
      <c r="HK1" s="3" t="s">
        <v>11229</v>
      </c>
      <c r="HL1" s="3" t="s">
        <v>11230</v>
      </c>
      <c r="HM1" s="3" t="s">
        <v>11231</v>
      </c>
      <c r="HN1" s="3" t="s">
        <v>11232</v>
      </c>
      <c r="HO1" s="3" t="s">
        <v>11233</v>
      </c>
      <c r="HP1" s="3" t="s">
        <v>11234</v>
      </c>
      <c r="HQ1" s="3" t="s">
        <v>11235</v>
      </c>
      <c r="HR1" s="3" t="s">
        <v>11236</v>
      </c>
      <c r="HS1" s="3" t="s">
        <v>11237</v>
      </c>
      <c r="HT1" s="3" t="s">
        <v>11238</v>
      </c>
      <c r="HU1" s="3" t="s">
        <v>11239</v>
      </c>
      <c r="HV1" s="3" t="s">
        <v>11240</v>
      </c>
      <c r="HW1" s="3" t="s">
        <v>11241</v>
      </c>
      <c r="HX1" s="3" t="s">
        <v>11242</v>
      </c>
      <c r="HY1" s="3" t="s">
        <v>11243</v>
      </c>
      <c r="HZ1" s="3" t="s">
        <v>11244</v>
      </c>
      <c r="IA1" s="3" t="s">
        <v>11245</v>
      </c>
      <c r="IB1" s="3" t="s">
        <v>11246</v>
      </c>
      <c r="IC1" s="3" t="s">
        <v>11247</v>
      </c>
      <c r="ID1" s="3" t="s">
        <v>11248</v>
      </c>
      <c r="IE1" s="3" t="s">
        <v>11249</v>
      </c>
      <c r="IF1" s="3" t="s">
        <v>11250</v>
      </c>
      <c r="IG1" s="3" t="s">
        <v>11251</v>
      </c>
      <c r="IH1" s="3" t="s">
        <v>11252</v>
      </c>
      <c r="II1" s="3" t="s">
        <v>11253</v>
      </c>
      <c r="IJ1" s="3" t="s">
        <v>11254</v>
      </c>
      <c r="IK1" s="3" t="s">
        <v>11255</v>
      </c>
      <c r="IL1" s="3" t="s">
        <v>11256</v>
      </c>
      <c r="IM1" s="3" t="s">
        <v>11257</v>
      </c>
      <c r="IN1" s="3" t="s">
        <v>11258</v>
      </c>
      <c r="IO1" s="3" t="s">
        <v>11259</v>
      </c>
      <c r="IP1" s="3" t="s">
        <v>11260</v>
      </c>
      <c r="IQ1" s="3" t="s">
        <v>11261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11262</v>
      </c>
      <c r="C10" s="8" t="s">
        <v>11263</v>
      </c>
      <c r="D10" s="8" t="s">
        <v>11264</v>
      </c>
      <c r="E10" s="8" t="s">
        <v>11265</v>
      </c>
      <c r="F10" s="8" t="s">
        <v>11266</v>
      </c>
      <c r="G10" s="8" t="s">
        <v>11267</v>
      </c>
      <c r="H10" s="8" t="s">
        <v>11268</v>
      </c>
      <c r="I10" s="8" t="s">
        <v>11269</v>
      </c>
      <c r="J10" s="8" t="s">
        <v>11270</v>
      </c>
      <c r="K10" s="8" t="s">
        <v>11271</v>
      </c>
      <c r="L10" s="8" t="s">
        <v>11272</v>
      </c>
      <c r="M10" s="8" t="s">
        <v>11273</v>
      </c>
      <c r="N10" s="8" t="s">
        <v>11274</v>
      </c>
      <c r="O10" s="8" t="s">
        <v>11275</v>
      </c>
      <c r="P10" s="8" t="s">
        <v>11276</v>
      </c>
      <c r="Q10" s="8" t="s">
        <v>11277</v>
      </c>
      <c r="R10" s="8" t="s">
        <v>11278</v>
      </c>
      <c r="S10" s="8" t="s">
        <v>11279</v>
      </c>
      <c r="T10" s="8" t="s">
        <v>11280</v>
      </c>
      <c r="U10" s="8" t="s">
        <v>11281</v>
      </c>
      <c r="V10" s="8" t="s">
        <v>11282</v>
      </c>
      <c r="W10" s="8" t="s">
        <v>11283</v>
      </c>
      <c r="X10" s="8" t="s">
        <v>11284</v>
      </c>
      <c r="Y10" s="8" t="s">
        <v>11285</v>
      </c>
      <c r="Z10" s="8" t="s">
        <v>11286</v>
      </c>
      <c r="AA10" s="8" t="s">
        <v>11287</v>
      </c>
      <c r="AB10" s="8" t="s">
        <v>11288</v>
      </c>
      <c r="AC10" s="8" t="s">
        <v>11289</v>
      </c>
      <c r="AD10" s="8" t="s">
        <v>11290</v>
      </c>
      <c r="AE10" s="8" t="s">
        <v>11291</v>
      </c>
      <c r="AF10" s="8" t="s">
        <v>11292</v>
      </c>
      <c r="AG10" s="8" t="s">
        <v>11293</v>
      </c>
      <c r="AH10" s="8" t="s">
        <v>11294</v>
      </c>
      <c r="AI10" s="8" t="s">
        <v>11295</v>
      </c>
      <c r="AJ10" s="8" t="s">
        <v>11296</v>
      </c>
      <c r="AK10" s="8" t="s">
        <v>11297</v>
      </c>
      <c r="AL10" s="8" t="s">
        <v>11298</v>
      </c>
      <c r="AM10" s="8" t="s">
        <v>11299</v>
      </c>
      <c r="AN10" s="8" t="s">
        <v>11300</v>
      </c>
      <c r="AO10" s="8" t="s">
        <v>11301</v>
      </c>
      <c r="AP10" s="8" t="s">
        <v>11302</v>
      </c>
      <c r="AQ10" s="8" t="s">
        <v>11303</v>
      </c>
      <c r="AR10" s="8" t="s">
        <v>11304</v>
      </c>
      <c r="AS10" s="8" t="s">
        <v>11305</v>
      </c>
      <c r="AT10" s="8" t="s">
        <v>11306</v>
      </c>
      <c r="AU10" s="8" t="s">
        <v>11307</v>
      </c>
      <c r="AV10" s="8" t="s">
        <v>11308</v>
      </c>
      <c r="AW10" s="8" t="s">
        <v>11309</v>
      </c>
      <c r="AX10" s="8" t="s">
        <v>11310</v>
      </c>
      <c r="AY10" s="8" t="s">
        <v>11311</v>
      </c>
      <c r="AZ10" s="8" t="s">
        <v>11312</v>
      </c>
      <c r="BA10" s="8" t="s">
        <v>11313</v>
      </c>
      <c r="BB10" s="8" t="s">
        <v>11314</v>
      </c>
      <c r="BC10" s="8" t="s">
        <v>11315</v>
      </c>
      <c r="BD10" s="8" t="s">
        <v>11316</v>
      </c>
      <c r="BE10" s="8" t="s">
        <v>11317</v>
      </c>
      <c r="BF10" s="8" t="s">
        <v>11318</v>
      </c>
      <c r="BG10" s="8" t="s">
        <v>11319</v>
      </c>
      <c r="BH10" s="8" t="s">
        <v>11320</v>
      </c>
      <c r="BI10" s="8" t="s">
        <v>11321</v>
      </c>
      <c r="BJ10" s="8" t="s">
        <v>11322</v>
      </c>
      <c r="BK10" s="8" t="s">
        <v>11323</v>
      </c>
      <c r="BL10" s="8" t="s">
        <v>11324</v>
      </c>
      <c r="BM10" s="8" t="s">
        <v>11325</v>
      </c>
      <c r="BN10" s="8" t="s">
        <v>11326</v>
      </c>
      <c r="BO10" s="8" t="s">
        <v>11327</v>
      </c>
      <c r="BP10" s="8" t="s">
        <v>11328</v>
      </c>
      <c r="BQ10" s="8" t="s">
        <v>11329</v>
      </c>
      <c r="BR10" s="8" t="s">
        <v>11330</v>
      </c>
      <c r="BS10" s="8" t="s">
        <v>11331</v>
      </c>
      <c r="BT10" s="8" t="s">
        <v>11332</v>
      </c>
      <c r="BU10" s="8" t="s">
        <v>11333</v>
      </c>
      <c r="BV10" s="8" t="s">
        <v>11334</v>
      </c>
      <c r="BW10" s="8" t="s">
        <v>11335</v>
      </c>
      <c r="BX10" s="8" t="s">
        <v>11336</v>
      </c>
      <c r="BY10" s="8" t="s">
        <v>11337</v>
      </c>
      <c r="BZ10" s="8" t="s">
        <v>11338</v>
      </c>
      <c r="CA10" s="8" t="s">
        <v>11339</v>
      </c>
      <c r="CB10" s="8" t="s">
        <v>11340</v>
      </c>
      <c r="CC10" s="8" t="s">
        <v>11341</v>
      </c>
      <c r="CD10" s="8" t="s">
        <v>11342</v>
      </c>
      <c r="CE10" s="8" t="s">
        <v>11343</v>
      </c>
      <c r="CF10" s="8" t="s">
        <v>11344</v>
      </c>
      <c r="CG10" s="8" t="s">
        <v>11345</v>
      </c>
      <c r="CH10" s="8" t="s">
        <v>11346</v>
      </c>
      <c r="CI10" s="8" t="s">
        <v>11347</v>
      </c>
      <c r="CJ10" s="8" t="s">
        <v>11348</v>
      </c>
      <c r="CK10" s="8" t="s">
        <v>11349</v>
      </c>
      <c r="CL10" s="8" t="s">
        <v>11350</v>
      </c>
      <c r="CM10" s="8" t="s">
        <v>11351</v>
      </c>
      <c r="CN10" s="8" t="s">
        <v>11352</v>
      </c>
      <c r="CO10" s="8" t="s">
        <v>11353</v>
      </c>
      <c r="CP10" s="8" t="s">
        <v>11354</v>
      </c>
      <c r="CQ10" s="8" t="s">
        <v>11355</v>
      </c>
      <c r="CR10" s="8" t="s">
        <v>11356</v>
      </c>
      <c r="CS10" s="8" t="s">
        <v>11357</v>
      </c>
      <c r="CT10" s="8" t="s">
        <v>11358</v>
      </c>
      <c r="CU10" s="8" t="s">
        <v>11359</v>
      </c>
      <c r="CV10" s="8" t="s">
        <v>11360</v>
      </c>
      <c r="CW10" s="8" t="s">
        <v>11361</v>
      </c>
      <c r="CX10" s="8" t="s">
        <v>11362</v>
      </c>
      <c r="CY10" s="8" t="s">
        <v>11363</v>
      </c>
      <c r="CZ10" s="8" t="s">
        <v>11364</v>
      </c>
      <c r="DA10" s="8" t="s">
        <v>11365</v>
      </c>
      <c r="DB10" s="8" t="s">
        <v>11366</v>
      </c>
      <c r="DC10" s="8" t="s">
        <v>11367</v>
      </c>
      <c r="DD10" s="8" t="s">
        <v>11368</v>
      </c>
      <c r="DE10" s="8" t="s">
        <v>11369</v>
      </c>
      <c r="DF10" s="8" t="s">
        <v>11370</v>
      </c>
      <c r="DG10" s="8" t="s">
        <v>11371</v>
      </c>
      <c r="DH10" s="8" t="s">
        <v>11372</v>
      </c>
      <c r="DI10" s="8" t="s">
        <v>11373</v>
      </c>
      <c r="DJ10" s="8" t="s">
        <v>11374</v>
      </c>
      <c r="DK10" s="8" t="s">
        <v>11375</v>
      </c>
      <c r="DL10" s="8" t="s">
        <v>11376</v>
      </c>
      <c r="DM10" s="8" t="s">
        <v>11377</v>
      </c>
      <c r="DN10" s="8" t="s">
        <v>11378</v>
      </c>
      <c r="DO10" s="8" t="s">
        <v>11379</v>
      </c>
      <c r="DP10" s="8" t="s">
        <v>11380</v>
      </c>
      <c r="DQ10" s="8" t="s">
        <v>11381</v>
      </c>
      <c r="DR10" s="8" t="s">
        <v>11382</v>
      </c>
      <c r="DS10" s="8" t="s">
        <v>11383</v>
      </c>
      <c r="DT10" s="8" t="s">
        <v>11384</v>
      </c>
      <c r="DU10" s="8" t="s">
        <v>11385</v>
      </c>
      <c r="DV10" s="8" t="s">
        <v>11386</v>
      </c>
      <c r="DW10" s="8" t="s">
        <v>11387</v>
      </c>
      <c r="DX10" s="8" t="s">
        <v>11388</v>
      </c>
      <c r="DY10" s="8" t="s">
        <v>11389</v>
      </c>
      <c r="DZ10" s="8" t="s">
        <v>11390</v>
      </c>
      <c r="EA10" s="8" t="s">
        <v>11391</v>
      </c>
      <c r="EB10" s="8" t="s">
        <v>11392</v>
      </c>
      <c r="EC10" s="8" t="s">
        <v>11393</v>
      </c>
      <c r="ED10" s="8" t="s">
        <v>11394</v>
      </c>
      <c r="EE10" s="8" t="s">
        <v>11395</v>
      </c>
      <c r="EF10" s="8" t="s">
        <v>11396</v>
      </c>
      <c r="EG10" s="8" t="s">
        <v>11397</v>
      </c>
      <c r="EH10" s="8" t="s">
        <v>11398</v>
      </c>
      <c r="EI10" s="8" t="s">
        <v>11399</v>
      </c>
      <c r="EJ10" s="8" t="s">
        <v>11400</v>
      </c>
      <c r="EK10" s="8" t="s">
        <v>11401</v>
      </c>
      <c r="EL10" s="8" t="s">
        <v>11402</v>
      </c>
      <c r="EM10" s="8" t="s">
        <v>11403</v>
      </c>
      <c r="EN10" s="8" t="s">
        <v>11404</v>
      </c>
      <c r="EO10" s="8" t="s">
        <v>11405</v>
      </c>
      <c r="EP10" s="8" t="s">
        <v>11406</v>
      </c>
      <c r="EQ10" s="8" t="s">
        <v>11407</v>
      </c>
      <c r="ER10" s="8" t="s">
        <v>11408</v>
      </c>
      <c r="ES10" s="8" t="s">
        <v>11409</v>
      </c>
      <c r="ET10" s="8" t="s">
        <v>11410</v>
      </c>
      <c r="EU10" s="8" t="s">
        <v>11411</v>
      </c>
      <c r="EV10" s="8" t="s">
        <v>11412</v>
      </c>
      <c r="EW10" s="8" t="s">
        <v>11413</v>
      </c>
      <c r="EX10" s="8" t="s">
        <v>11414</v>
      </c>
      <c r="EY10" s="8" t="s">
        <v>11415</v>
      </c>
      <c r="EZ10" s="8" t="s">
        <v>11416</v>
      </c>
      <c r="FA10" s="8" t="s">
        <v>11417</v>
      </c>
      <c r="FB10" s="8" t="s">
        <v>11418</v>
      </c>
      <c r="FC10" s="8" t="s">
        <v>11419</v>
      </c>
      <c r="FD10" s="8" t="s">
        <v>11420</v>
      </c>
      <c r="FE10" s="8" t="s">
        <v>11421</v>
      </c>
      <c r="FF10" s="8" t="s">
        <v>11422</v>
      </c>
      <c r="FG10" s="8" t="s">
        <v>11423</v>
      </c>
      <c r="FH10" s="8" t="s">
        <v>11424</v>
      </c>
      <c r="FI10" s="8" t="s">
        <v>11425</v>
      </c>
      <c r="FJ10" s="8" t="s">
        <v>11426</v>
      </c>
      <c r="FK10" s="8" t="s">
        <v>11427</v>
      </c>
      <c r="FL10" s="8" t="s">
        <v>11428</v>
      </c>
      <c r="FM10" s="8" t="s">
        <v>11429</v>
      </c>
      <c r="FN10" s="8" t="s">
        <v>11430</v>
      </c>
      <c r="FO10" s="8" t="s">
        <v>11431</v>
      </c>
      <c r="FP10" s="8" t="s">
        <v>11432</v>
      </c>
      <c r="FQ10" s="8" t="s">
        <v>11433</v>
      </c>
      <c r="FR10" s="8" t="s">
        <v>11434</v>
      </c>
      <c r="FS10" s="8" t="s">
        <v>11435</v>
      </c>
      <c r="FT10" s="8" t="s">
        <v>11436</v>
      </c>
      <c r="FU10" s="8" t="s">
        <v>11437</v>
      </c>
      <c r="FV10" s="8" t="s">
        <v>11438</v>
      </c>
      <c r="FW10" s="8" t="s">
        <v>11439</v>
      </c>
      <c r="FX10" s="8" t="s">
        <v>11440</v>
      </c>
      <c r="FY10" s="8" t="s">
        <v>11441</v>
      </c>
      <c r="FZ10" s="8" t="s">
        <v>11442</v>
      </c>
      <c r="GA10" s="8" t="s">
        <v>11443</v>
      </c>
      <c r="GB10" s="8" t="s">
        <v>11444</v>
      </c>
      <c r="GC10" s="8" t="s">
        <v>11445</v>
      </c>
      <c r="GD10" s="8" t="s">
        <v>11446</v>
      </c>
      <c r="GE10" s="8" t="s">
        <v>11447</v>
      </c>
      <c r="GF10" s="8" t="s">
        <v>11448</v>
      </c>
      <c r="GG10" s="8" t="s">
        <v>11449</v>
      </c>
      <c r="GH10" s="8" t="s">
        <v>11450</v>
      </c>
      <c r="GI10" s="8" t="s">
        <v>11451</v>
      </c>
      <c r="GJ10" s="8" t="s">
        <v>11452</v>
      </c>
      <c r="GK10" s="8" t="s">
        <v>11453</v>
      </c>
      <c r="GL10" s="8" t="s">
        <v>11454</v>
      </c>
      <c r="GM10" s="8" t="s">
        <v>11455</v>
      </c>
      <c r="GN10" s="8" t="s">
        <v>11456</v>
      </c>
      <c r="GO10" s="8" t="s">
        <v>11457</v>
      </c>
      <c r="GP10" s="8" t="s">
        <v>11458</v>
      </c>
      <c r="GQ10" s="8" t="s">
        <v>11459</v>
      </c>
      <c r="GR10" s="8" t="s">
        <v>11460</v>
      </c>
      <c r="GS10" s="8" t="s">
        <v>11461</v>
      </c>
      <c r="GT10" s="8" t="s">
        <v>11462</v>
      </c>
      <c r="GU10" s="8" t="s">
        <v>11463</v>
      </c>
      <c r="GV10" s="8" t="s">
        <v>11464</v>
      </c>
      <c r="GW10" s="8" t="s">
        <v>11465</v>
      </c>
      <c r="GX10" s="8" t="s">
        <v>11466</v>
      </c>
      <c r="GY10" s="8" t="s">
        <v>11467</v>
      </c>
      <c r="GZ10" s="8" t="s">
        <v>11468</v>
      </c>
      <c r="HA10" s="8" t="s">
        <v>11469</v>
      </c>
      <c r="HB10" s="8" t="s">
        <v>11470</v>
      </c>
      <c r="HC10" s="8" t="s">
        <v>11471</v>
      </c>
      <c r="HD10" s="8" t="s">
        <v>11472</v>
      </c>
      <c r="HE10" s="8" t="s">
        <v>11473</v>
      </c>
      <c r="HF10" s="8" t="s">
        <v>11474</v>
      </c>
      <c r="HG10" s="8" t="s">
        <v>11475</v>
      </c>
      <c r="HH10" s="8" t="s">
        <v>11476</v>
      </c>
      <c r="HI10" s="8" t="s">
        <v>11477</v>
      </c>
      <c r="HJ10" s="8" t="s">
        <v>11478</v>
      </c>
      <c r="HK10" s="8" t="s">
        <v>11479</v>
      </c>
      <c r="HL10" s="8" t="s">
        <v>11480</v>
      </c>
      <c r="HM10" s="8" t="s">
        <v>11481</v>
      </c>
      <c r="HN10" s="8" t="s">
        <v>11482</v>
      </c>
      <c r="HO10" s="8" t="s">
        <v>11483</v>
      </c>
      <c r="HP10" s="8" t="s">
        <v>11484</v>
      </c>
      <c r="HQ10" s="8" t="s">
        <v>11485</v>
      </c>
      <c r="HR10" s="8" t="s">
        <v>11486</v>
      </c>
      <c r="HS10" s="8" t="s">
        <v>11487</v>
      </c>
      <c r="HT10" s="8" t="s">
        <v>11488</v>
      </c>
      <c r="HU10" s="8" t="s">
        <v>11489</v>
      </c>
      <c r="HV10" s="8" t="s">
        <v>11490</v>
      </c>
      <c r="HW10" s="8" t="s">
        <v>11491</v>
      </c>
      <c r="HX10" s="8" t="s">
        <v>11492</v>
      </c>
      <c r="HY10" s="8" t="s">
        <v>11493</v>
      </c>
      <c r="HZ10" s="8" t="s">
        <v>11494</v>
      </c>
      <c r="IA10" s="8" t="s">
        <v>11495</v>
      </c>
      <c r="IB10" s="8" t="s">
        <v>11496</v>
      </c>
      <c r="IC10" s="8" t="s">
        <v>11497</v>
      </c>
      <c r="ID10" s="8" t="s">
        <v>11498</v>
      </c>
      <c r="IE10" s="8" t="s">
        <v>11499</v>
      </c>
      <c r="IF10" s="8" t="s">
        <v>11500</v>
      </c>
      <c r="IG10" s="8" t="s">
        <v>11501</v>
      </c>
      <c r="IH10" s="8" t="s">
        <v>11502</v>
      </c>
      <c r="II10" s="8" t="s">
        <v>11503</v>
      </c>
      <c r="IJ10" s="8" t="s">
        <v>11504</v>
      </c>
      <c r="IK10" s="8" t="s">
        <v>11505</v>
      </c>
      <c r="IL10" s="8" t="s">
        <v>11506</v>
      </c>
      <c r="IM10" s="8" t="s">
        <v>11507</v>
      </c>
      <c r="IN10" s="8" t="s">
        <v>11508</v>
      </c>
      <c r="IO10" s="8" t="s">
        <v>11509</v>
      </c>
      <c r="IP10" s="8" t="s">
        <v>11510</v>
      </c>
      <c r="IQ10" s="8" t="s">
        <v>11511</v>
      </c>
    </row>
    <row r="11" spans="1:251">
      <c r="A11" s="10">
        <v>42036</v>
      </c>
      <c r="B11" s="9">
        <v>0.182</v>
      </c>
      <c r="C11" s="9">
        <v>0.318</v>
      </c>
      <c r="D11" s="9">
        <v>1.5629999999999999</v>
      </c>
      <c r="E11" s="9">
        <v>0.63100000000000001</v>
      </c>
      <c r="F11" s="9">
        <v>0.93200000000000005</v>
      </c>
      <c r="G11" s="9">
        <v>0.77800000000000002</v>
      </c>
      <c r="H11" s="9">
        <v>0.318</v>
      </c>
      <c r="I11" s="9">
        <v>0.46</v>
      </c>
      <c r="J11" s="9">
        <v>0.44600000000000001</v>
      </c>
      <c r="K11" s="9">
        <v>0.17599999999999999</v>
      </c>
      <c r="L11" s="9">
        <v>0.27</v>
      </c>
      <c r="M11" s="9">
        <v>0.14199999999999999</v>
      </c>
      <c r="N11" s="9">
        <v>0.14199999999999999</v>
      </c>
      <c r="O11" s="9">
        <v>0</v>
      </c>
      <c r="P11" s="9">
        <v>0.189</v>
      </c>
      <c r="Q11" s="9">
        <v>0</v>
      </c>
      <c r="R11" s="9">
        <v>0.189</v>
      </c>
      <c r="S11" s="9">
        <v>0.78600000000000003</v>
      </c>
      <c r="T11" s="9">
        <v>0.313</v>
      </c>
      <c r="U11" s="9">
        <v>0.47299999999999998</v>
      </c>
      <c r="V11" s="9">
        <v>0.28599999999999998</v>
      </c>
      <c r="W11" s="9">
        <v>0.13100000000000001</v>
      </c>
      <c r="X11" s="9">
        <v>0.155</v>
      </c>
      <c r="Y11" s="9">
        <v>0.5</v>
      </c>
      <c r="Z11" s="9">
        <v>0.182</v>
      </c>
      <c r="AA11" s="9">
        <v>0.318</v>
      </c>
      <c r="AB11" s="9">
        <v>4.7759999999999998</v>
      </c>
      <c r="AC11" s="9">
        <v>2.1669999999999998</v>
      </c>
      <c r="AD11" s="9">
        <v>2.609</v>
      </c>
      <c r="AE11" s="9">
        <v>3.577</v>
      </c>
      <c r="AF11" s="9">
        <v>1.7290000000000001</v>
      </c>
      <c r="AG11" s="9">
        <v>1.847</v>
      </c>
      <c r="AH11" s="9">
        <v>2.94</v>
      </c>
      <c r="AI11" s="9">
        <v>1.587</v>
      </c>
      <c r="AJ11" s="9">
        <v>1.3520000000000001</v>
      </c>
      <c r="AK11" s="9">
        <v>0.63700000000000001</v>
      </c>
      <c r="AL11" s="9">
        <v>0.14199999999999999</v>
      </c>
      <c r="AM11" s="9">
        <v>0.495</v>
      </c>
      <c r="AN11" s="9">
        <v>1.2</v>
      </c>
      <c r="AO11" s="9">
        <v>0.438</v>
      </c>
      <c r="AP11" s="9">
        <v>0.76200000000000001</v>
      </c>
      <c r="AQ11" s="9">
        <v>1.2</v>
      </c>
      <c r="AR11" s="9">
        <v>0.438</v>
      </c>
      <c r="AS11" s="9">
        <v>0.76200000000000001</v>
      </c>
      <c r="AT11" s="9">
        <v>1.9319999999999999</v>
      </c>
      <c r="AU11" s="9">
        <v>0.68400000000000005</v>
      </c>
      <c r="AV11" s="9">
        <v>1.248</v>
      </c>
      <c r="AW11" s="9">
        <v>1.597</v>
      </c>
      <c r="AX11" s="9">
        <v>0.68400000000000005</v>
      </c>
      <c r="AY11" s="9">
        <v>0.91300000000000003</v>
      </c>
      <c r="AZ11" s="9">
        <v>1.123</v>
      </c>
      <c r="BA11" s="9">
        <v>0.502</v>
      </c>
      <c r="BB11" s="9">
        <v>0.621</v>
      </c>
      <c r="BC11" s="9">
        <v>0.47399999999999998</v>
      </c>
      <c r="BD11" s="9">
        <v>0.182</v>
      </c>
      <c r="BE11" s="9">
        <v>0.29199999999999998</v>
      </c>
      <c r="BF11" s="9">
        <v>0.33500000000000002</v>
      </c>
      <c r="BG11" s="9">
        <v>0</v>
      </c>
      <c r="BH11" s="9">
        <v>0.33500000000000002</v>
      </c>
      <c r="BI11" s="9">
        <v>0.33500000000000002</v>
      </c>
      <c r="BJ11" s="9">
        <v>0</v>
      </c>
      <c r="BK11" s="9">
        <v>0.33500000000000002</v>
      </c>
      <c r="BL11" s="9">
        <v>1.9970000000000001</v>
      </c>
      <c r="BM11" s="9">
        <v>1.0169999999999999</v>
      </c>
      <c r="BN11" s="9">
        <v>0.98</v>
      </c>
      <c r="BO11" s="9">
        <v>0.76400000000000001</v>
      </c>
      <c r="BP11" s="9">
        <v>0.58799999999999997</v>
      </c>
      <c r="BQ11" s="9">
        <v>0.17599999999999999</v>
      </c>
      <c r="BR11" s="9">
        <v>0.76400000000000001</v>
      </c>
      <c r="BS11" s="9">
        <v>0.58799999999999997</v>
      </c>
      <c r="BT11" s="9">
        <v>0.17599999999999999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1.2330000000000001</v>
      </c>
      <c r="CB11" s="9">
        <v>0.42899999999999999</v>
      </c>
      <c r="CC11" s="9">
        <v>0.80400000000000005</v>
      </c>
      <c r="CD11" s="9">
        <v>1.091</v>
      </c>
      <c r="CE11" s="9">
        <v>0.28699999999999998</v>
      </c>
      <c r="CF11" s="9">
        <v>0.80400000000000005</v>
      </c>
      <c r="CG11" s="9">
        <v>0.14199999999999999</v>
      </c>
      <c r="CH11" s="9">
        <v>0.14199999999999999</v>
      </c>
      <c r="CI11" s="9">
        <v>0</v>
      </c>
      <c r="CJ11" s="9">
        <v>0.14199999999999999</v>
      </c>
      <c r="CK11" s="9">
        <v>0.14199999999999999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0.14199999999999999</v>
      </c>
      <c r="CZ11" s="9">
        <v>0.14199999999999999</v>
      </c>
      <c r="DA11" s="9">
        <v>0</v>
      </c>
      <c r="DB11" s="9">
        <v>0</v>
      </c>
      <c r="DC11" s="9">
        <v>0</v>
      </c>
      <c r="DD11" s="9">
        <v>0</v>
      </c>
      <c r="DE11" s="9">
        <v>0.14199999999999999</v>
      </c>
      <c r="DF11" s="9">
        <v>0.14199999999999999</v>
      </c>
      <c r="DG11" s="9">
        <v>0</v>
      </c>
      <c r="DH11" s="9">
        <v>1.855</v>
      </c>
      <c r="DI11" s="9">
        <v>0.875</v>
      </c>
      <c r="DJ11" s="9">
        <v>0.98</v>
      </c>
      <c r="DK11" s="9">
        <v>0.76400000000000001</v>
      </c>
      <c r="DL11" s="9">
        <v>0.58799999999999997</v>
      </c>
      <c r="DM11" s="9">
        <v>0.17599999999999999</v>
      </c>
      <c r="DN11" s="9">
        <v>0.76400000000000001</v>
      </c>
      <c r="DO11" s="9">
        <v>0.58799999999999997</v>
      </c>
      <c r="DP11" s="9">
        <v>0.17599999999999999</v>
      </c>
      <c r="DQ11" s="9">
        <v>0</v>
      </c>
      <c r="DR11" s="9">
        <v>0</v>
      </c>
      <c r="DS11" s="9">
        <v>0</v>
      </c>
      <c r="DT11" s="9">
        <v>1.091</v>
      </c>
      <c r="DU11" s="9">
        <v>0.28699999999999998</v>
      </c>
      <c r="DV11" s="9">
        <v>0.80400000000000005</v>
      </c>
      <c r="DW11" s="9">
        <v>1.091</v>
      </c>
      <c r="DX11" s="9">
        <v>0.28699999999999998</v>
      </c>
      <c r="DY11" s="9">
        <v>0.80400000000000005</v>
      </c>
      <c r="DZ11" s="9">
        <v>9.0809999999999995</v>
      </c>
      <c r="EA11" s="9">
        <v>3.6840000000000002</v>
      </c>
      <c r="EB11" s="9">
        <v>5.3970000000000002</v>
      </c>
      <c r="EC11" s="9">
        <v>5.7110000000000003</v>
      </c>
      <c r="ED11" s="9">
        <v>2.5049999999999999</v>
      </c>
      <c r="EE11" s="9">
        <v>3.2069999999999999</v>
      </c>
      <c r="EF11" s="9">
        <v>4.4580000000000002</v>
      </c>
      <c r="EG11" s="9">
        <v>2.0390000000000001</v>
      </c>
      <c r="EH11" s="9">
        <v>2.42</v>
      </c>
      <c r="EI11" s="9">
        <v>1.2529999999999999</v>
      </c>
      <c r="EJ11" s="9">
        <v>0.46600000000000003</v>
      </c>
      <c r="EK11" s="9">
        <v>0.78700000000000003</v>
      </c>
      <c r="EL11" s="9">
        <v>0</v>
      </c>
      <c r="EM11" s="9">
        <v>0</v>
      </c>
      <c r="EN11" s="9">
        <v>0</v>
      </c>
      <c r="EO11" s="9">
        <v>3.37</v>
      </c>
      <c r="EP11" s="9">
        <v>1.18</v>
      </c>
      <c r="EQ11" s="9">
        <v>2.19</v>
      </c>
      <c r="ER11" s="9">
        <v>2.7280000000000002</v>
      </c>
      <c r="ES11" s="9">
        <v>0.85499999999999998</v>
      </c>
      <c r="ET11" s="9">
        <v>1.8720000000000001</v>
      </c>
      <c r="EU11" s="9">
        <v>0.64200000000000002</v>
      </c>
      <c r="EV11" s="9">
        <v>0.32400000000000001</v>
      </c>
      <c r="EW11" s="9">
        <v>0.318</v>
      </c>
      <c r="EX11" s="9">
        <v>3.5459999999999998</v>
      </c>
      <c r="EY11" s="9">
        <v>1.403</v>
      </c>
      <c r="EZ11" s="9">
        <v>2.1429999999999998</v>
      </c>
      <c r="FA11" s="9">
        <v>1.6639999999999999</v>
      </c>
      <c r="FB11" s="9">
        <v>0.497</v>
      </c>
      <c r="FC11" s="9">
        <v>1.167</v>
      </c>
      <c r="FD11" s="9">
        <v>1.5089999999999999</v>
      </c>
      <c r="FE11" s="9">
        <v>0.497</v>
      </c>
      <c r="FF11" s="9">
        <v>1.0129999999999999</v>
      </c>
      <c r="FG11" s="9">
        <v>0.155</v>
      </c>
      <c r="FH11" s="9">
        <v>0</v>
      </c>
      <c r="FI11" s="9">
        <v>0.155</v>
      </c>
      <c r="FJ11" s="9">
        <v>0</v>
      </c>
      <c r="FK11" s="9">
        <v>0</v>
      </c>
      <c r="FL11" s="9">
        <v>0</v>
      </c>
      <c r="FM11" s="9">
        <v>1.8819999999999999</v>
      </c>
      <c r="FN11" s="9">
        <v>0.90700000000000003</v>
      </c>
      <c r="FO11" s="9">
        <v>0.97599999999999998</v>
      </c>
      <c r="FP11" s="9">
        <v>1.3819999999999999</v>
      </c>
      <c r="FQ11" s="9">
        <v>0.72499999999999998</v>
      </c>
      <c r="FR11" s="9">
        <v>0.65800000000000003</v>
      </c>
      <c r="FS11" s="9">
        <v>0.5</v>
      </c>
      <c r="FT11" s="9">
        <v>0.182</v>
      </c>
      <c r="FU11" s="9">
        <v>0.318</v>
      </c>
      <c r="FV11" s="9">
        <v>3.2919999999999998</v>
      </c>
      <c r="FW11" s="9">
        <v>1.4410000000000001</v>
      </c>
      <c r="FX11" s="9">
        <v>1.8520000000000001</v>
      </c>
      <c r="FY11" s="9">
        <v>2.3860000000000001</v>
      </c>
      <c r="FZ11" s="9">
        <v>1.298</v>
      </c>
      <c r="GA11" s="9">
        <v>1.0880000000000001</v>
      </c>
      <c r="GB11" s="9">
        <v>1.5820000000000001</v>
      </c>
      <c r="GC11" s="9">
        <v>0.97399999999999998</v>
      </c>
      <c r="GD11" s="9">
        <v>0.60699999999999998</v>
      </c>
      <c r="GE11" s="9">
        <v>0.80400000000000005</v>
      </c>
      <c r="GF11" s="9">
        <v>0.32400000000000001</v>
      </c>
      <c r="GG11" s="9">
        <v>0.48</v>
      </c>
      <c r="GH11" s="9">
        <v>0</v>
      </c>
      <c r="GI11" s="9">
        <v>0</v>
      </c>
      <c r="GJ11" s="9">
        <v>0</v>
      </c>
      <c r="GK11" s="9">
        <v>0.90600000000000003</v>
      </c>
      <c r="GL11" s="9">
        <v>0.14199999999999999</v>
      </c>
      <c r="GM11" s="9">
        <v>0.76400000000000001</v>
      </c>
      <c r="GN11" s="9">
        <v>0.76400000000000001</v>
      </c>
      <c r="GO11" s="9">
        <v>0</v>
      </c>
      <c r="GP11" s="9">
        <v>0.76400000000000001</v>
      </c>
      <c r="GQ11" s="9">
        <v>0.14199999999999999</v>
      </c>
      <c r="GR11" s="9">
        <v>0.14199999999999999</v>
      </c>
      <c r="GS11" s="9">
        <v>0</v>
      </c>
      <c r="GT11" s="9">
        <v>1.0109999999999999</v>
      </c>
      <c r="GU11" s="9">
        <v>0.42199999999999999</v>
      </c>
      <c r="GV11" s="9">
        <v>0.58899999999999997</v>
      </c>
      <c r="GW11" s="9">
        <v>0.56999999999999995</v>
      </c>
      <c r="GX11" s="9">
        <v>0.29099999999999998</v>
      </c>
      <c r="GY11" s="9">
        <v>0.27800000000000002</v>
      </c>
      <c r="GZ11" s="9">
        <v>0.27600000000000002</v>
      </c>
      <c r="HA11" s="9">
        <v>0.14899999999999999</v>
      </c>
      <c r="HB11" s="9">
        <v>0.127</v>
      </c>
      <c r="HC11" s="9">
        <v>0.29399999999999998</v>
      </c>
      <c r="HD11" s="9">
        <v>0.14199999999999999</v>
      </c>
      <c r="HE11" s="9">
        <v>0.152</v>
      </c>
      <c r="HF11" s="9">
        <v>0</v>
      </c>
      <c r="HG11" s="9">
        <v>0</v>
      </c>
      <c r="HH11" s="9">
        <v>0</v>
      </c>
      <c r="HI11" s="9">
        <v>0.441</v>
      </c>
      <c r="HJ11" s="9">
        <v>0.13100000000000001</v>
      </c>
      <c r="HK11" s="9">
        <v>0.31</v>
      </c>
      <c r="HL11" s="9">
        <v>0.441</v>
      </c>
      <c r="HM11" s="9">
        <v>0.13100000000000001</v>
      </c>
      <c r="HN11" s="9">
        <v>0.31</v>
      </c>
      <c r="HO11" s="9">
        <v>0</v>
      </c>
      <c r="HP11" s="9">
        <v>0</v>
      </c>
      <c r="HQ11" s="9">
        <v>0</v>
      </c>
      <c r="HR11" s="9">
        <v>1.232</v>
      </c>
      <c r="HS11" s="9">
        <v>0.41799999999999998</v>
      </c>
      <c r="HT11" s="9">
        <v>0.81399999999999995</v>
      </c>
      <c r="HU11" s="9">
        <v>1.0920000000000001</v>
      </c>
      <c r="HV11" s="9">
        <v>0.41799999999999998</v>
      </c>
      <c r="HW11" s="9">
        <v>0.67300000000000004</v>
      </c>
      <c r="HX11" s="9">
        <v>1.0920000000000001</v>
      </c>
      <c r="HY11" s="9">
        <v>0.41799999999999998</v>
      </c>
      <c r="HZ11" s="9">
        <v>0.67300000000000004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0.14000000000000001</v>
      </c>
      <c r="IH11" s="9">
        <v>0</v>
      </c>
      <c r="II11" s="9">
        <v>0.14000000000000001</v>
      </c>
      <c r="IJ11" s="9">
        <v>0.14000000000000001</v>
      </c>
      <c r="IK11" s="9">
        <v>0</v>
      </c>
      <c r="IL11" s="9">
        <v>0.14000000000000001</v>
      </c>
      <c r="IM11" s="9">
        <v>0</v>
      </c>
      <c r="IN11" s="9">
        <v>0</v>
      </c>
      <c r="IO11" s="9">
        <v>0</v>
      </c>
      <c r="IP11" s="9">
        <v>0.498</v>
      </c>
      <c r="IQ11" s="9">
        <v>0.308</v>
      </c>
    </row>
    <row r="12" spans="1:251">
      <c r="A12" s="10">
        <v>42401</v>
      </c>
      <c r="B12" s="9">
        <v>0</v>
      </c>
      <c r="C12" s="9">
        <v>0.41899999999999998</v>
      </c>
      <c r="D12" s="9">
        <v>2.0739999999999998</v>
      </c>
      <c r="E12" s="9">
        <v>0.753</v>
      </c>
      <c r="F12" s="9">
        <v>1.32</v>
      </c>
      <c r="G12" s="9">
        <v>1.2330000000000001</v>
      </c>
      <c r="H12" s="9">
        <v>0.753</v>
      </c>
      <c r="I12" s="9">
        <v>0.48</v>
      </c>
      <c r="J12" s="9">
        <v>0.748</v>
      </c>
      <c r="K12" s="9">
        <v>0.40600000000000003</v>
      </c>
      <c r="L12" s="9">
        <v>0.34200000000000003</v>
      </c>
      <c r="M12" s="9">
        <v>0.13700000000000001</v>
      </c>
      <c r="N12" s="9">
        <v>0</v>
      </c>
      <c r="O12" s="9">
        <v>0.13700000000000001</v>
      </c>
      <c r="P12" s="9">
        <v>0.34799999999999998</v>
      </c>
      <c r="Q12" s="9">
        <v>0.34799999999999998</v>
      </c>
      <c r="R12" s="9">
        <v>0</v>
      </c>
      <c r="S12" s="9">
        <v>0.84099999999999997</v>
      </c>
      <c r="T12" s="9">
        <v>0</v>
      </c>
      <c r="U12" s="9">
        <v>0.84099999999999997</v>
      </c>
      <c r="V12" s="9">
        <v>0.42199999999999999</v>
      </c>
      <c r="W12" s="9">
        <v>0</v>
      </c>
      <c r="X12" s="9">
        <v>0.42199999999999999</v>
      </c>
      <c r="Y12" s="9">
        <v>0.41899999999999998</v>
      </c>
      <c r="Z12" s="9">
        <v>0</v>
      </c>
      <c r="AA12" s="9">
        <v>0.41899999999999998</v>
      </c>
      <c r="AB12" s="9">
        <v>4.968</v>
      </c>
      <c r="AC12" s="9">
        <v>3.3279999999999998</v>
      </c>
      <c r="AD12" s="9">
        <v>1.64</v>
      </c>
      <c r="AE12" s="9">
        <v>3.7010000000000001</v>
      </c>
      <c r="AF12" s="9">
        <v>2.7029999999999998</v>
      </c>
      <c r="AG12" s="9">
        <v>0.998</v>
      </c>
      <c r="AH12" s="9">
        <v>3.1890000000000001</v>
      </c>
      <c r="AI12" s="9">
        <v>2.3809999999999998</v>
      </c>
      <c r="AJ12" s="9">
        <v>0.80800000000000005</v>
      </c>
      <c r="AK12" s="9">
        <v>0.51200000000000001</v>
      </c>
      <c r="AL12" s="9">
        <v>0.32200000000000001</v>
      </c>
      <c r="AM12" s="9">
        <v>0.19</v>
      </c>
      <c r="AN12" s="9">
        <v>1.2669999999999999</v>
      </c>
      <c r="AO12" s="9">
        <v>0.625</v>
      </c>
      <c r="AP12" s="9">
        <v>0.64200000000000002</v>
      </c>
      <c r="AQ12" s="9">
        <v>1.2669999999999999</v>
      </c>
      <c r="AR12" s="9">
        <v>0.625</v>
      </c>
      <c r="AS12" s="9">
        <v>0.64200000000000002</v>
      </c>
      <c r="AT12" s="9">
        <v>1.6879999999999999</v>
      </c>
      <c r="AU12" s="9">
        <v>0.83699999999999997</v>
      </c>
      <c r="AV12" s="9">
        <v>0.85099999999999998</v>
      </c>
      <c r="AW12" s="9">
        <v>1.2470000000000001</v>
      </c>
      <c r="AX12" s="9">
        <v>0.71599999999999997</v>
      </c>
      <c r="AY12" s="9">
        <v>0.53100000000000003</v>
      </c>
      <c r="AZ12" s="9">
        <v>1.095</v>
      </c>
      <c r="BA12" s="9">
        <v>0.71599999999999997</v>
      </c>
      <c r="BB12" s="9">
        <v>0.379</v>
      </c>
      <c r="BC12" s="9">
        <v>0.152</v>
      </c>
      <c r="BD12" s="9">
        <v>0</v>
      </c>
      <c r="BE12" s="9">
        <v>0.152</v>
      </c>
      <c r="BF12" s="9">
        <v>0.441</v>
      </c>
      <c r="BG12" s="9">
        <v>0.121</v>
      </c>
      <c r="BH12" s="9">
        <v>0.32</v>
      </c>
      <c r="BI12" s="9">
        <v>0.441</v>
      </c>
      <c r="BJ12" s="9">
        <v>0.121</v>
      </c>
      <c r="BK12" s="9">
        <v>0.32</v>
      </c>
      <c r="BL12" s="9">
        <v>1.696</v>
      </c>
      <c r="BM12" s="9">
        <v>1.2669999999999999</v>
      </c>
      <c r="BN12" s="9">
        <v>0.42899999999999999</v>
      </c>
      <c r="BO12" s="9">
        <v>0.249</v>
      </c>
      <c r="BP12" s="9">
        <v>9.6000000000000002E-2</v>
      </c>
      <c r="BQ12" s="9">
        <v>0.153</v>
      </c>
      <c r="BR12" s="9">
        <v>9.6000000000000002E-2</v>
      </c>
      <c r="BS12" s="9">
        <v>9.6000000000000002E-2</v>
      </c>
      <c r="BT12" s="9">
        <v>0</v>
      </c>
      <c r="BU12" s="9">
        <v>0.153</v>
      </c>
      <c r="BV12" s="9">
        <v>0</v>
      </c>
      <c r="BW12" s="9">
        <v>0.153</v>
      </c>
      <c r="BX12" s="9">
        <v>0</v>
      </c>
      <c r="BY12" s="9">
        <v>0</v>
      </c>
      <c r="BZ12" s="9">
        <v>0</v>
      </c>
      <c r="CA12" s="9">
        <v>1.4470000000000001</v>
      </c>
      <c r="CB12" s="9">
        <v>1.171</v>
      </c>
      <c r="CC12" s="9">
        <v>0.27600000000000002</v>
      </c>
      <c r="CD12" s="9">
        <v>1.4470000000000001</v>
      </c>
      <c r="CE12" s="9">
        <v>1.171</v>
      </c>
      <c r="CF12" s="9">
        <v>0.27600000000000002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1.696</v>
      </c>
      <c r="DI12" s="9">
        <v>1.2669999999999999</v>
      </c>
      <c r="DJ12" s="9">
        <v>0.42899999999999999</v>
      </c>
      <c r="DK12" s="9">
        <v>0.249</v>
      </c>
      <c r="DL12" s="9">
        <v>9.6000000000000002E-2</v>
      </c>
      <c r="DM12" s="9">
        <v>0.153</v>
      </c>
      <c r="DN12" s="9">
        <v>9.6000000000000002E-2</v>
      </c>
      <c r="DO12" s="9">
        <v>9.6000000000000002E-2</v>
      </c>
      <c r="DP12" s="9">
        <v>0</v>
      </c>
      <c r="DQ12" s="9">
        <v>0.153</v>
      </c>
      <c r="DR12" s="9">
        <v>0</v>
      </c>
      <c r="DS12" s="9">
        <v>0.153</v>
      </c>
      <c r="DT12" s="9">
        <v>1.4470000000000001</v>
      </c>
      <c r="DU12" s="9">
        <v>1.171</v>
      </c>
      <c r="DV12" s="9">
        <v>0.27600000000000002</v>
      </c>
      <c r="DW12" s="9">
        <v>1.4470000000000001</v>
      </c>
      <c r="DX12" s="9">
        <v>1.171</v>
      </c>
      <c r="DY12" s="9">
        <v>0.27600000000000002</v>
      </c>
      <c r="DZ12" s="9">
        <v>8.9130000000000003</v>
      </c>
      <c r="EA12" s="9">
        <v>4.8250000000000002</v>
      </c>
      <c r="EB12" s="9">
        <v>4.0880000000000001</v>
      </c>
      <c r="EC12" s="9">
        <v>5.1340000000000003</v>
      </c>
      <c r="ED12" s="9">
        <v>3.125</v>
      </c>
      <c r="EE12" s="9">
        <v>2.0099999999999998</v>
      </c>
      <c r="EF12" s="9">
        <v>3.9849999999999999</v>
      </c>
      <c r="EG12" s="9">
        <v>2.4550000000000001</v>
      </c>
      <c r="EH12" s="9">
        <v>1.53</v>
      </c>
      <c r="EI12" s="9">
        <v>0.80200000000000005</v>
      </c>
      <c r="EJ12" s="9">
        <v>0.32200000000000001</v>
      </c>
      <c r="EK12" s="9">
        <v>0.48</v>
      </c>
      <c r="EL12" s="9">
        <v>0.34799999999999998</v>
      </c>
      <c r="EM12" s="9">
        <v>0.34799999999999998</v>
      </c>
      <c r="EN12" s="9">
        <v>0</v>
      </c>
      <c r="EO12" s="9">
        <v>3.778</v>
      </c>
      <c r="EP12" s="9">
        <v>1.7</v>
      </c>
      <c r="EQ12" s="9">
        <v>2.0779999999999998</v>
      </c>
      <c r="ER12" s="9">
        <v>3.359</v>
      </c>
      <c r="ES12" s="9">
        <v>1.7</v>
      </c>
      <c r="ET12" s="9">
        <v>1.659</v>
      </c>
      <c r="EU12" s="9">
        <v>0.41899999999999998</v>
      </c>
      <c r="EV12" s="9">
        <v>0</v>
      </c>
      <c r="EW12" s="9">
        <v>0.41899999999999998</v>
      </c>
      <c r="EX12" s="9">
        <v>2.9449999999999998</v>
      </c>
      <c r="EY12" s="9">
        <v>1.17</v>
      </c>
      <c r="EZ12" s="9">
        <v>1.776</v>
      </c>
      <c r="FA12" s="9">
        <v>1.706</v>
      </c>
      <c r="FB12" s="9">
        <v>1.0209999999999999</v>
      </c>
      <c r="FC12" s="9">
        <v>0.68600000000000005</v>
      </c>
      <c r="FD12" s="9">
        <v>1.016</v>
      </c>
      <c r="FE12" s="9">
        <v>0.67300000000000004</v>
      </c>
      <c r="FF12" s="9">
        <v>0.34300000000000003</v>
      </c>
      <c r="FG12" s="9">
        <v>0.34200000000000003</v>
      </c>
      <c r="FH12" s="9">
        <v>0</v>
      </c>
      <c r="FI12" s="9">
        <v>0.34200000000000003</v>
      </c>
      <c r="FJ12" s="9">
        <v>0.34799999999999998</v>
      </c>
      <c r="FK12" s="9">
        <v>0.34799999999999998</v>
      </c>
      <c r="FL12" s="9">
        <v>0</v>
      </c>
      <c r="FM12" s="9">
        <v>1.2390000000000001</v>
      </c>
      <c r="FN12" s="9">
        <v>0.14899999999999999</v>
      </c>
      <c r="FO12" s="9">
        <v>1.0900000000000001</v>
      </c>
      <c r="FP12" s="9">
        <v>1.077</v>
      </c>
      <c r="FQ12" s="9">
        <v>0.14899999999999999</v>
      </c>
      <c r="FR12" s="9">
        <v>0.92800000000000005</v>
      </c>
      <c r="FS12" s="9">
        <v>0.16200000000000001</v>
      </c>
      <c r="FT12" s="9">
        <v>0</v>
      </c>
      <c r="FU12" s="9">
        <v>0.16200000000000001</v>
      </c>
      <c r="FV12" s="9">
        <v>3.8809999999999998</v>
      </c>
      <c r="FW12" s="9">
        <v>2.101</v>
      </c>
      <c r="FX12" s="9">
        <v>1.7809999999999999</v>
      </c>
      <c r="FY12" s="9">
        <v>1.9530000000000001</v>
      </c>
      <c r="FZ12" s="9">
        <v>1.008</v>
      </c>
      <c r="GA12" s="9">
        <v>0.94499999999999995</v>
      </c>
      <c r="GB12" s="9">
        <v>1.8149999999999999</v>
      </c>
      <c r="GC12" s="9">
        <v>1.008</v>
      </c>
      <c r="GD12" s="9">
        <v>0.80800000000000005</v>
      </c>
      <c r="GE12" s="9">
        <v>0.13700000000000001</v>
      </c>
      <c r="GF12" s="9">
        <v>0</v>
      </c>
      <c r="GG12" s="9">
        <v>0.13700000000000001</v>
      </c>
      <c r="GH12" s="9">
        <v>0</v>
      </c>
      <c r="GI12" s="9">
        <v>0</v>
      </c>
      <c r="GJ12" s="9">
        <v>0</v>
      </c>
      <c r="GK12" s="9">
        <v>1.9279999999999999</v>
      </c>
      <c r="GL12" s="9">
        <v>1.093</v>
      </c>
      <c r="GM12" s="9">
        <v>0.83499999999999996</v>
      </c>
      <c r="GN12" s="9">
        <v>1.671</v>
      </c>
      <c r="GO12" s="9">
        <v>1.093</v>
      </c>
      <c r="GP12" s="9">
        <v>0.57799999999999996</v>
      </c>
      <c r="GQ12" s="9">
        <v>0.25700000000000001</v>
      </c>
      <c r="GR12" s="9">
        <v>0</v>
      </c>
      <c r="GS12" s="9">
        <v>0.25700000000000001</v>
      </c>
      <c r="GT12" s="9">
        <v>1.397</v>
      </c>
      <c r="GU12" s="9">
        <v>0.86599999999999999</v>
      </c>
      <c r="GV12" s="9">
        <v>0.53200000000000003</v>
      </c>
      <c r="GW12" s="9">
        <v>0.94499999999999995</v>
      </c>
      <c r="GX12" s="9">
        <v>0.56599999999999995</v>
      </c>
      <c r="GY12" s="9">
        <v>0.379</v>
      </c>
      <c r="GZ12" s="9">
        <v>0.8</v>
      </c>
      <c r="HA12" s="9">
        <v>0.42099999999999999</v>
      </c>
      <c r="HB12" s="9">
        <v>0.379</v>
      </c>
      <c r="HC12" s="9">
        <v>0.14599999999999999</v>
      </c>
      <c r="HD12" s="9">
        <v>0.14599999999999999</v>
      </c>
      <c r="HE12" s="9">
        <v>0</v>
      </c>
      <c r="HF12" s="9">
        <v>0</v>
      </c>
      <c r="HG12" s="9">
        <v>0</v>
      </c>
      <c r="HH12" s="9">
        <v>0</v>
      </c>
      <c r="HI12" s="9">
        <v>0.45200000000000001</v>
      </c>
      <c r="HJ12" s="9">
        <v>0.29899999999999999</v>
      </c>
      <c r="HK12" s="9">
        <v>0.153</v>
      </c>
      <c r="HL12" s="9">
        <v>0.45200000000000001</v>
      </c>
      <c r="HM12" s="9">
        <v>0.29899999999999999</v>
      </c>
      <c r="HN12" s="9">
        <v>0.153</v>
      </c>
      <c r="HO12" s="9">
        <v>0</v>
      </c>
      <c r="HP12" s="9">
        <v>0</v>
      </c>
      <c r="HQ12" s="9">
        <v>0</v>
      </c>
      <c r="HR12" s="9">
        <v>0.68899999999999995</v>
      </c>
      <c r="HS12" s="9">
        <v>0.68899999999999995</v>
      </c>
      <c r="HT12" s="9">
        <v>0</v>
      </c>
      <c r="HU12" s="9">
        <v>0.53</v>
      </c>
      <c r="HV12" s="9">
        <v>0.53</v>
      </c>
      <c r="HW12" s="9">
        <v>0</v>
      </c>
      <c r="HX12" s="9">
        <v>0.35299999999999998</v>
      </c>
      <c r="HY12" s="9">
        <v>0.35299999999999998</v>
      </c>
      <c r="HZ12" s="9">
        <v>0</v>
      </c>
      <c r="IA12" s="9">
        <v>0.17699999999999999</v>
      </c>
      <c r="IB12" s="9">
        <v>0.17699999999999999</v>
      </c>
      <c r="IC12" s="9">
        <v>0</v>
      </c>
      <c r="ID12" s="9">
        <v>0</v>
      </c>
      <c r="IE12" s="9">
        <v>0</v>
      </c>
      <c r="IF12" s="9">
        <v>0</v>
      </c>
      <c r="IG12" s="9">
        <v>0.159</v>
      </c>
      <c r="IH12" s="9">
        <v>0.159</v>
      </c>
      <c r="II12" s="9">
        <v>0</v>
      </c>
      <c r="IJ12" s="9">
        <v>0.159</v>
      </c>
      <c r="IK12" s="9">
        <v>0.159</v>
      </c>
      <c r="IL12" s="9">
        <v>0</v>
      </c>
      <c r="IM12" s="9">
        <v>0</v>
      </c>
      <c r="IN12" s="9">
        <v>0</v>
      </c>
      <c r="IO12" s="9">
        <v>0</v>
      </c>
      <c r="IP12" s="9">
        <v>0.79</v>
      </c>
      <c r="IQ12" s="9">
        <v>0.79</v>
      </c>
    </row>
    <row r="13" spans="1:251">
      <c r="A13" s="10">
        <v>42767</v>
      </c>
      <c r="B13" s="9">
        <v>0</v>
      </c>
      <c r="C13" s="9">
        <v>0.16500000000000001</v>
      </c>
      <c r="D13" s="9">
        <v>1.7689999999999999</v>
      </c>
      <c r="E13" s="9">
        <v>0.53700000000000003</v>
      </c>
      <c r="F13" s="9">
        <v>1.232</v>
      </c>
      <c r="G13" s="9">
        <v>1.302</v>
      </c>
      <c r="H13" s="9">
        <v>0.53700000000000003</v>
      </c>
      <c r="I13" s="9">
        <v>0.76500000000000001</v>
      </c>
      <c r="J13" s="9">
        <v>0.79900000000000004</v>
      </c>
      <c r="K13" s="9">
        <v>0.379</v>
      </c>
      <c r="L13" s="9">
        <v>0.42</v>
      </c>
      <c r="M13" s="9">
        <v>0.34499999999999997</v>
      </c>
      <c r="N13" s="9">
        <v>0.158</v>
      </c>
      <c r="O13" s="9">
        <v>0.187</v>
      </c>
      <c r="P13" s="9">
        <v>0.158</v>
      </c>
      <c r="Q13" s="9">
        <v>0</v>
      </c>
      <c r="R13" s="9">
        <v>0.158</v>
      </c>
      <c r="S13" s="9">
        <v>0.46700000000000003</v>
      </c>
      <c r="T13" s="9">
        <v>0</v>
      </c>
      <c r="U13" s="9">
        <v>0.46700000000000003</v>
      </c>
      <c r="V13" s="9">
        <v>0.30099999999999999</v>
      </c>
      <c r="W13" s="9">
        <v>0</v>
      </c>
      <c r="X13" s="9">
        <v>0.30099999999999999</v>
      </c>
      <c r="Y13" s="9">
        <v>0.16500000000000001</v>
      </c>
      <c r="Z13" s="9">
        <v>0</v>
      </c>
      <c r="AA13" s="9">
        <v>0.16500000000000001</v>
      </c>
      <c r="AB13" s="9">
        <v>4.0380000000000003</v>
      </c>
      <c r="AC13" s="9">
        <v>2.036</v>
      </c>
      <c r="AD13" s="9">
        <v>2.0019999999999998</v>
      </c>
      <c r="AE13" s="9">
        <v>3.1829999999999998</v>
      </c>
      <c r="AF13" s="9">
        <v>1.599</v>
      </c>
      <c r="AG13" s="9">
        <v>1.583</v>
      </c>
      <c r="AH13" s="9">
        <v>2.6720000000000002</v>
      </c>
      <c r="AI13" s="9">
        <v>1.2270000000000001</v>
      </c>
      <c r="AJ13" s="9">
        <v>1.446</v>
      </c>
      <c r="AK13" s="9">
        <v>0.51100000000000001</v>
      </c>
      <c r="AL13" s="9">
        <v>0.373</v>
      </c>
      <c r="AM13" s="9">
        <v>0.13800000000000001</v>
      </c>
      <c r="AN13" s="9">
        <v>0.85599999999999998</v>
      </c>
      <c r="AO13" s="9">
        <v>0.437</v>
      </c>
      <c r="AP13" s="9">
        <v>0.41899999999999998</v>
      </c>
      <c r="AQ13" s="9">
        <v>0.85599999999999998</v>
      </c>
      <c r="AR13" s="9">
        <v>0.437</v>
      </c>
      <c r="AS13" s="9">
        <v>0.41899999999999998</v>
      </c>
      <c r="AT13" s="9">
        <v>0.85799999999999998</v>
      </c>
      <c r="AU13" s="9">
        <v>0.503</v>
      </c>
      <c r="AV13" s="9">
        <v>0.35499999999999998</v>
      </c>
      <c r="AW13" s="9">
        <v>0.47399999999999998</v>
      </c>
      <c r="AX13" s="9">
        <v>0.309</v>
      </c>
      <c r="AY13" s="9">
        <v>0.16500000000000001</v>
      </c>
      <c r="AZ13" s="9">
        <v>0.47399999999999998</v>
      </c>
      <c r="BA13" s="9">
        <v>0.309</v>
      </c>
      <c r="BB13" s="9">
        <v>0.16500000000000001</v>
      </c>
      <c r="BC13" s="9">
        <v>0</v>
      </c>
      <c r="BD13" s="9">
        <v>0</v>
      </c>
      <c r="BE13" s="9">
        <v>0</v>
      </c>
      <c r="BF13" s="9">
        <v>0.38500000000000001</v>
      </c>
      <c r="BG13" s="9">
        <v>0.19500000000000001</v>
      </c>
      <c r="BH13" s="9">
        <v>0.19</v>
      </c>
      <c r="BI13" s="9">
        <v>0.38500000000000001</v>
      </c>
      <c r="BJ13" s="9">
        <v>0.19500000000000001</v>
      </c>
      <c r="BK13" s="9">
        <v>0.19</v>
      </c>
      <c r="BL13" s="9">
        <v>2.6280000000000001</v>
      </c>
      <c r="BM13" s="9">
        <v>1.923</v>
      </c>
      <c r="BN13" s="9">
        <v>0.70399999999999996</v>
      </c>
      <c r="BO13" s="9">
        <v>1.171</v>
      </c>
      <c r="BP13" s="9">
        <v>0.70299999999999996</v>
      </c>
      <c r="BQ13" s="9">
        <v>0.46800000000000003</v>
      </c>
      <c r="BR13" s="9">
        <v>1.171</v>
      </c>
      <c r="BS13" s="9">
        <v>0.70299999999999996</v>
      </c>
      <c r="BT13" s="9">
        <v>0.46800000000000003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1.4570000000000001</v>
      </c>
      <c r="CB13" s="9">
        <v>1.22</v>
      </c>
      <c r="CC13" s="9">
        <v>0.23599999999999999</v>
      </c>
      <c r="CD13" s="9">
        <v>1.302</v>
      </c>
      <c r="CE13" s="9">
        <v>1.0660000000000001</v>
      </c>
      <c r="CF13" s="9">
        <v>0.23599999999999999</v>
      </c>
      <c r="CG13" s="9">
        <v>0.155</v>
      </c>
      <c r="CH13" s="9">
        <v>0.155</v>
      </c>
      <c r="CI13" s="9">
        <v>0</v>
      </c>
      <c r="CJ13" s="9">
        <v>0.155</v>
      </c>
      <c r="CK13" s="9">
        <v>0.155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0.155</v>
      </c>
      <c r="CZ13" s="9">
        <v>0.155</v>
      </c>
      <c r="DA13" s="9">
        <v>0</v>
      </c>
      <c r="DB13" s="9">
        <v>0</v>
      </c>
      <c r="DC13" s="9">
        <v>0</v>
      </c>
      <c r="DD13" s="9">
        <v>0</v>
      </c>
      <c r="DE13" s="9">
        <v>0.155</v>
      </c>
      <c r="DF13" s="9">
        <v>0.155</v>
      </c>
      <c r="DG13" s="9">
        <v>0</v>
      </c>
      <c r="DH13" s="9">
        <v>2.4729999999999999</v>
      </c>
      <c r="DI13" s="9">
        <v>1.7689999999999999</v>
      </c>
      <c r="DJ13" s="9">
        <v>0.70399999999999996</v>
      </c>
      <c r="DK13" s="9">
        <v>1.171</v>
      </c>
      <c r="DL13" s="9">
        <v>0.70299999999999996</v>
      </c>
      <c r="DM13" s="9">
        <v>0.46800000000000003</v>
      </c>
      <c r="DN13" s="9">
        <v>1.171</v>
      </c>
      <c r="DO13" s="9">
        <v>0.70299999999999996</v>
      </c>
      <c r="DP13" s="9">
        <v>0.46800000000000003</v>
      </c>
      <c r="DQ13" s="9">
        <v>0</v>
      </c>
      <c r="DR13" s="9">
        <v>0</v>
      </c>
      <c r="DS13" s="9">
        <v>0</v>
      </c>
      <c r="DT13" s="9">
        <v>1.302</v>
      </c>
      <c r="DU13" s="9">
        <v>1.0660000000000001</v>
      </c>
      <c r="DV13" s="9">
        <v>0.23599999999999999</v>
      </c>
      <c r="DW13" s="9">
        <v>1.302</v>
      </c>
      <c r="DX13" s="9">
        <v>1.0660000000000001</v>
      </c>
      <c r="DY13" s="9">
        <v>0.23599999999999999</v>
      </c>
      <c r="DZ13" s="9">
        <v>8.68</v>
      </c>
      <c r="EA13" s="9">
        <v>4.6719999999999997</v>
      </c>
      <c r="EB13" s="9">
        <v>4.008</v>
      </c>
      <c r="EC13" s="9">
        <v>5.516</v>
      </c>
      <c r="ED13" s="9">
        <v>2.82</v>
      </c>
      <c r="EE13" s="9">
        <v>2.6960000000000002</v>
      </c>
      <c r="EF13" s="9">
        <v>4.5030000000000001</v>
      </c>
      <c r="EG13" s="9">
        <v>2.2890000000000001</v>
      </c>
      <c r="EH13" s="9">
        <v>2.2130000000000001</v>
      </c>
      <c r="EI13" s="9">
        <v>0.85599999999999998</v>
      </c>
      <c r="EJ13" s="9">
        <v>0.53100000000000003</v>
      </c>
      <c r="EK13" s="9">
        <v>0.32500000000000001</v>
      </c>
      <c r="EL13" s="9">
        <v>0.158</v>
      </c>
      <c r="EM13" s="9">
        <v>0</v>
      </c>
      <c r="EN13" s="9">
        <v>0.158</v>
      </c>
      <c r="EO13" s="9">
        <v>3.1640000000000001</v>
      </c>
      <c r="EP13" s="9">
        <v>1.8520000000000001</v>
      </c>
      <c r="EQ13" s="9">
        <v>1.3120000000000001</v>
      </c>
      <c r="ER13" s="9">
        <v>2.8439999999999999</v>
      </c>
      <c r="ES13" s="9">
        <v>1.6970000000000001</v>
      </c>
      <c r="ET13" s="9">
        <v>1.147</v>
      </c>
      <c r="EU13" s="9">
        <v>0.32</v>
      </c>
      <c r="EV13" s="9">
        <v>0.155</v>
      </c>
      <c r="EW13" s="9">
        <v>0.16500000000000001</v>
      </c>
      <c r="EX13" s="9">
        <v>2.6040000000000001</v>
      </c>
      <c r="EY13" s="9">
        <v>1.4810000000000001</v>
      </c>
      <c r="EZ13" s="9">
        <v>1.123</v>
      </c>
      <c r="FA13" s="9">
        <v>1.2949999999999999</v>
      </c>
      <c r="FB13" s="9">
        <v>0.94299999999999995</v>
      </c>
      <c r="FC13" s="9">
        <v>0.35199999999999998</v>
      </c>
      <c r="FD13" s="9">
        <v>1.2949999999999999</v>
      </c>
      <c r="FE13" s="9">
        <v>0.94299999999999995</v>
      </c>
      <c r="FF13" s="9">
        <v>0.35199999999999998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1.3089999999999999</v>
      </c>
      <c r="FN13" s="9">
        <v>0.53800000000000003</v>
      </c>
      <c r="FO13" s="9">
        <v>0.77100000000000002</v>
      </c>
      <c r="FP13" s="9">
        <v>1.1439999999999999</v>
      </c>
      <c r="FQ13" s="9">
        <v>0.53800000000000003</v>
      </c>
      <c r="FR13" s="9">
        <v>0.60599999999999998</v>
      </c>
      <c r="FS13" s="9">
        <v>0.16500000000000001</v>
      </c>
      <c r="FT13" s="9">
        <v>0</v>
      </c>
      <c r="FU13" s="9">
        <v>0.16500000000000001</v>
      </c>
      <c r="FV13" s="9">
        <v>3.113</v>
      </c>
      <c r="FW13" s="9">
        <v>1.571</v>
      </c>
      <c r="FX13" s="9">
        <v>1.5429999999999999</v>
      </c>
      <c r="FY13" s="9">
        <v>2.125</v>
      </c>
      <c r="FZ13" s="9">
        <v>0.88700000000000001</v>
      </c>
      <c r="GA13" s="9">
        <v>1.238</v>
      </c>
      <c r="GB13" s="9">
        <v>1.829</v>
      </c>
      <c r="GC13" s="9">
        <v>0.88700000000000001</v>
      </c>
      <c r="GD13" s="9">
        <v>0.94199999999999995</v>
      </c>
      <c r="GE13" s="9">
        <v>0.13800000000000001</v>
      </c>
      <c r="GF13" s="9">
        <v>0</v>
      </c>
      <c r="GG13" s="9">
        <v>0.13800000000000001</v>
      </c>
      <c r="GH13" s="9">
        <v>0.158</v>
      </c>
      <c r="GI13" s="9">
        <v>0</v>
      </c>
      <c r="GJ13" s="9">
        <v>0.158</v>
      </c>
      <c r="GK13" s="9">
        <v>0.98799999999999999</v>
      </c>
      <c r="GL13" s="9">
        <v>0.68400000000000005</v>
      </c>
      <c r="GM13" s="9">
        <v>0.30499999999999999</v>
      </c>
      <c r="GN13" s="9">
        <v>0.83399999999999996</v>
      </c>
      <c r="GO13" s="9">
        <v>0.52900000000000003</v>
      </c>
      <c r="GP13" s="9">
        <v>0.30499999999999999</v>
      </c>
      <c r="GQ13" s="9">
        <v>0.155</v>
      </c>
      <c r="GR13" s="9">
        <v>0.155</v>
      </c>
      <c r="GS13" s="9">
        <v>0</v>
      </c>
      <c r="GT13" s="9">
        <v>1.5089999999999999</v>
      </c>
      <c r="GU13" s="9">
        <v>0.85199999999999998</v>
      </c>
      <c r="GV13" s="9">
        <v>0.65700000000000003</v>
      </c>
      <c r="GW13" s="9">
        <v>0.95099999999999996</v>
      </c>
      <c r="GX13" s="9">
        <v>0.53100000000000003</v>
      </c>
      <c r="GY13" s="9">
        <v>0.42</v>
      </c>
      <c r="GZ13" s="9">
        <v>0.23300000000000001</v>
      </c>
      <c r="HA13" s="9">
        <v>0</v>
      </c>
      <c r="HB13" s="9">
        <v>0.23300000000000001</v>
      </c>
      <c r="HC13" s="9">
        <v>0.71799999999999997</v>
      </c>
      <c r="HD13" s="9">
        <v>0.53100000000000003</v>
      </c>
      <c r="HE13" s="9">
        <v>0.187</v>
      </c>
      <c r="HF13" s="9">
        <v>0</v>
      </c>
      <c r="HG13" s="9">
        <v>0</v>
      </c>
      <c r="HH13" s="9">
        <v>0</v>
      </c>
      <c r="HI13" s="9">
        <v>0.55800000000000005</v>
      </c>
      <c r="HJ13" s="9">
        <v>0.32100000000000001</v>
      </c>
      <c r="HK13" s="9">
        <v>0.23599999999999999</v>
      </c>
      <c r="HL13" s="9">
        <v>0.55800000000000005</v>
      </c>
      <c r="HM13" s="9">
        <v>0.32100000000000001</v>
      </c>
      <c r="HN13" s="9">
        <v>0.23599999999999999</v>
      </c>
      <c r="HO13" s="9">
        <v>0</v>
      </c>
      <c r="HP13" s="9">
        <v>0</v>
      </c>
      <c r="HQ13" s="9">
        <v>0</v>
      </c>
      <c r="HR13" s="9">
        <v>1.454</v>
      </c>
      <c r="HS13" s="9">
        <v>0.76800000000000002</v>
      </c>
      <c r="HT13" s="9">
        <v>0.68600000000000005</v>
      </c>
      <c r="HU13" s="9">
        <v>1.1459999999999999</v>
      </c>
      <c r="HV13" s="9">
        <v>0.46</v>
      </c>
      <c r="HW13" s="9">
        <v>0.68600000000000005</v>
      </c>
      <c r="HX13" s="9">
        <v>1.1459999999999999</v>
      </c>
      <c r="HY13" s="9">
        <v>0.46</v>
      </c>
      <c r="HZ13" s="9">
        <v>0.68600000000000005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0.308</v>
      </c>
      <c r="IH13" s="9">
        <v>0.308</v>
      </c>
      <c r="II13" s="9">
        <v>0</v>
      </c>
      <c r="IJ13" s="9">
        <v>0.308</v>
      </c>
      <c r="IK13" s="9">
        <v>0.308</v>
      </c>
      <c r="IL13" s="9">
        <v>0</v>
      </c>
      <c r="IM13" s="9">
        <v>0</v>
      </c>
      <c r="IN13" s="9">
        <v>0</v>
      </c>
      <c r="IO13" s="9">
        <v>0</v>
      </c>
      <c r="IP13" s="9">
        <v>0.13300000000000001</v>
      </c>
      <c r="IQ13" s="9">
        <v>0.13300000000000001</v>
      </c>
    </row>
    <row r="14" spans="1:251">
      <c r="A14" s="10">
        <v>43132</v>
      </c>
      <c r="B14" s="9">
        <v>0</v>
      </c>
      <c r="C14" s="9">
        <v>0.44800000000000001</v>
      </c>
      <c r="D14" s="9">
        <v>2.0270000000000001</v>
      </c>
      <c r="E14" s="9">
        <v>1.2569999999999999</v>
      </c>
      <c r="F14" s="9">
        <v>0.76900000000000002</v>
      </c>
      <c r="G14" s="9">
        <v>1.4910000000000001</v>
      </c>
      <c r="H14" s="9">
        <v>1.17</v>
      </c>
      <c r="I14" s="9">
        <v>0.32200000000000001</v>
      </c>
      <c r="J14" s="9">
        <v>1.0149999999999999</v>
      </c>
      <c r="K14" s="9">
        <v>0.85499999999999998</v>
      </c>
      <c r="L14" s="9">
        <v>0.161</v>
      </c>
      <c r="M14" s="9">
        <v>0.32800000000000001</v>
      </c>
      <c r="N14" s="9">
        <v>0.16700000000000001</v>
      </c>
      <c r="O14" s="9">
        <v>0.161</v>
      </c>
      <c r="P14" s="9">
        <v>0.14799999999999999</v>
      </c>
      <c r="Q14" s="9">
        <v>0.14799999999999999</v>
      </c>
      <c r="R14" s="9">
        <v>0</v>
      </c>
      <c r="S14" s="9">
        <v>0.53500000000000003</v>
      </c>
      <c r="T14" s="9">
        <v>8.7999999999999995E-2</v>
      </c>
      <c r="U14" s="9">
        <v>0.44800000000000001</v>
      </c>
      <c r="V14" s="9">
        <v>8.7999999999999995E-2</v>
      </c>
      <c r="W14" s="9">
        <v>8.7999999999999995E-2</v>
      </c>
      <c r="X14" s="9">
        <v>0</v>
      </c>
      <c r="Y14" s="9">
        <v>0.44800000000000001</v>
      </c>
      <c r="Z14" s="9">
        <v>0</v>
      </c>
      <c r="AA14" s="9">
        <v>0.44800000000000001</v>
      </c>
      <c r="AB14" s="9">
        <v>4</v>
      </c>
      <c r="AC14" s="9">
        <v>1.621</v>
      </c>
      <c r="AD14" s="9">
        <v>2.38</v>
      </c>
      <c r="AE14" s="9">
        <v>2.57</v>
      </c>
      <c r="AF14" s="9">
        <v>1.0609999999999999</v>
      </c>
      <c r="AG14" s="9">
        <v>1.51</v>
      </c>
      <c r="AH14" s="9">
        <v>2.2440000000000002</v>
      </c>
      <c r="AI14" s="9">
        <v>0.92700000000000005</v>
      </c>
      <c r="AJ14" s="9">
        <v>1.3169999999999999</v>
      </c>
      <c r="AK14" s="9">
        <v>0.32600000000000001</v>
      </c>
      <c r="AL14" s="9">
        <v>0.13400000000000001</v>
      </c>
      <c r="AM14" s="9">
        <v>0.193</v>
      </c>
      <c r="AN14" s="9">
        <v>1.43</v>
      </c>
      <c r="AO14" s="9">
        <v>0.56000000000000005</v>
      </c>
      <c r="AP14" s="9">
        <v>0.87</v>
      </c>
      <c r="AQ14" s="9">
        <v>1.43</v>
      </c>
      <c r="AR14" s="9">
        <v>0.56000000000000005</v>
      </c>
      <c r="AS14" s="9">
        <v>0.87</v>
      </c>
      <c r="AT14" s="9">
        <v>1.1120000000000001</v>
      </c>
      <c r="AU14" s="9">
        <v>0.69</v>
      </c>
      <c r="AV14" s="9">
        <v>0.42199999999999999</v>
      </c>
      <c r="AW14" s="9">
        <v>0.63</v>
      </c>
      <c r="AX14" s="9">
        <v>0.34300000000000003</v>
      </c>
      <c r="AY14" s="9">
        <v>0.28699999999999998</v>
      </c>
      <c r="AZ14" s="9">
        <v>0.497</v>
      </c>
      <c r="BA14" s="9">
        <v>0.34300000000000003</v>
      </c>
      <c r="BB14" s="9">
        <v>0.154</v>
      </c>
      <c r="BC14" s="9">
        <v>0.13300000000000001</v>
      </c>
      <c r="BD14" s="9">
        <v>0</v>
      </c>
      <c r="BE14" s="9">
        <v>0.13300000000000001</v>
      </c>
      <c r="BF14" s="9">
        <v>0.48099999999999998</v>
      </c>
      <c r="BG14" s="9">
        <v>0.34699999999999998</v>
      </c>
      <c r="BH14" s="9">
        <v>0.13500000000000001</v>
      </c>
      <c r="BI14" s="9">
        <v>0.48099999999999998</v>
      </c>
      <c r="BJ14" s="9">
        <v>0.34699999999999998</v>
      </c>
      <c r="BK14" s="9">
        <v>0.13500000000000001</v>
      </c>
      <c r="BL14" s="9">
        <v>2.2919999999999998</v>
      </c>
      <c r="BM14" s="9">
        <v>1.5349999999999999</v>
      </c>
      <c r="BN14" s="9">
        <v>0.75700000000000001</v>
      </c>
      <c r="BO14" s="9">
        <v>0.76500000000000001</v>
      </c>
      <c r="BP14" s="9">
        <v>0.49199999999999999</v>
      </c>
      <c r="BQ14" s="9">
        <v>0.27300000000000002</v>
      </c>
      <c r="BR14" s="9">
        <v>0.76500000000000001</v>
      </c>
      <c r="BS14" s="9">
        <v>0.49199999999999999</v>
      </c>
      <c r="BT14" s="9">
        <v>0.27300000000000002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1.5269999999999999</v>
      </c>
      <c r="CB14" s="9">
        <v>1.0429999999999999</v>
      </c>
      <c r="CC14" s="9">
        <v>0.48399999999999999</v>
      </c>
      <c r="CD14" s="9">
        <v>1.5269999999999999</v>
      </c>
      <c r="CE14" s="9">
        <v>1.0429999999999999</v>
      </c>
      <c r="CF14" s="9">
        <v>0.48399999999999999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2.2919999999999998</v>
      </c>
      <c r="DI14" s="9">
        <v>1.5349999999999999</v>
      </c>
      <c r="DJ14" s="9">
        <v>0.75700000000000001</v>
      </c>
      <c r="DK14" s="9">
        <v>0.76500000000000001</v>
      </c>
      <c r="DL14" s="9">
        <v>0.49199999999999999</v>
      </c>
      <c r="DM14" s="9">
        <v>0.27300000000000002</v>
      </c>
      <c r="DN14" s="9">
        <v>0.76500000000000001</v>
      </c>
      <c r="DO14" s="9">
        <v>0.49199999999999999</v>
      </c>
      <c r="DP14" s="9">
        <v>0.27300000000000002</v>
      </c>
      <c r="DQ14" s="9">
        <v>0</v>
      </c>
      <c r="DR14" s="9">
        <v>0</v>
      </c>
      <c r="DS14" s="9">
        <v>0</v>
      </c>
      <c r="DT14" s="9">
        <v>1.5269999999999999</v>
      </c>
      <c r="DU14" s="9">
        <v>1.0429999999999999</v>
      </c>
      <c r="DV14" s="9">
        <v>0.48399999999999999</v>
      </c>
      <c r="DW14" s="9">
        <v>1.5269999999999999</v>
      </c>
      <c r="DX14" s="9">
        <v>1.0429999999999999</v>
      </c>
      <c r="DY14" s="9">
        <v>0.48399999999999999</v>
      </c>
      <c r="DZ14" s="9">
        <v>7.89</v>
      </c>
      <c r="EA14" s="9">
        <v>3.996</v>
      </c>
      <c r="EB14" s="9">
        <v>3.8929999999999998</v>
      </c>
      <c r="EC14" s="9">
        <v>4.6980000000000004</v>
      </c>
      <c r="ED14" s="9">
        <v>2.3069999999999999</v>
      </c>
      <c r="EE14" s="9">
        <v>2.391</v>
      </c>
      <c r="EF14" s="9">
        <v>3.762</v>
      </c>
      <c r="EG14" s="9">
        <v>1.8580000000000001</v>
      </c>
      <c r="EH14" s="9">
        <v>1.9039999999999999</v>
      </c>
      <c r="EI14" s="9">
        <v>0.78800000000000003</v>
      </c>
      <c r="EJ14" s="9">
        <v>0.30099999999999999</v>
      </c>
      <c r="EK14" s="9">
        <v>0.48699999999999999</v>
      </c>
      <c r="EL14" s="9">
        <v>0.14799999999999999</v>
      </c>
      <c r="EM14" s="9">
        <v>0.14799999999999999</v>
      </c>
      <c r="EN14" s="9">
        <v>0</v>
      </c>
      <c r="EO14" s="9">
        <v>3.1920000000000002</v>
      </c>
      <c r="EP14" s="9">
        <v>1.6890000000000001</v>
      </c>
      <c r="EQ14" s="9">
        <v>1.5029999999999999</v>
      </c>
      <c r="ER14" s="9">
        <v>2.9020000000000001</v>
      </c>
      <c r="ES14" s="9">
        <v>1.6890000000000001</v>
      </c>
      <c r="ET14" s="9">
        <v>1.2130000000000001</v>
      </c>
      <c r="EU14" s="9">
        <v>0.28999999999999998</v>
      </c>
      <c r="EV14" s="9">
        <v>0</v>
      </c>
      <c r="EW14" s="9">
        <v>0.28999999999999998</v>
      </c>
      <c r="EX14" s="9">
        <v>2.4009999999999998</v>
      </c>
      <c r="EY14" s="9">
        <v>1.194</v>
      </c>
      <c r="EZ14" s="9">
        <v>1.2070000000000001</v>
      </c>
      <c r="FA14" s="9">
        <v>0.99199999999999999</v>
      </c>
      <c r="FB14" s="9">
        <v>0.38300000000000001</v>
      </c>
      <c r="FC14" s="9">
        <v>0.60899999999999999</v>
      </c>
      <c r="FD14" s="9">
        <v>0.83099999999999996</v>
      </c>
      <c r="FE14" s="9">
        <v>0.38300000000000001</v>
      </c>
      <c r="FF14" s="9">
        <v>0.44800000000000001</v>
      </c>
      <c r="FG14" s="9">
        <v>0.161</v>
      </c>
      <c r="FH14" s="9">
        <v>0</v>
      </c>
      <c r="FI14" s="9">
        <v>0.161</v>
      </c>
      <c r="FJ14" s="9">
        <v>0</v>
      </c>
      <c r="FK14" s="9">
        <v>0</v>
      </c>
      <c r="FL14" s="9">
        <v>0</v>
      </c>
      <c r="FM14" s="9">
        <v>1.409</v>
      </c>
      <c r="FN14" s="9">
        <v>0.81100000000000005</v>
      </c>
      <c r="FO14" s="9">
        <v>0.59799999999999998</v>
      </c>
      <c r="FP14" s="9">
        <v>1.119</v>
      </c>
      <c r="FQ14" s="9">
        <v>0.81100000000000005</v>
      </c>
      <c r="FR14" s="9">
        <v>0.308</v>
      </c>
      <c r="FS14" s="9">
        <v>0.28999999999999998</v>
      </c>
      <c r="FT14" s="9">
        <v>0</v>
      </c>
      <c r="FU14" s="9">
        <v>0.28999999999999998</v>
      </c>
      <c r="FV14" s="9">
        <v>3.5939999999999999</v>
      </c>
      <c r="FW14" s="9">
        <v>2.0470000000000002</v>
      </c>
      <c r="FX14" s="9">
        <v>1.5469999999999999</v>
      </c>
      <c r="FY14" s="9">
        <v>2.2410000000000001</v>
      </c>
      <c r="FZ14" s="9">
        <v>1.3380000000000001</v>
      </c>
      <c r="GA14" s="9">
        <v>0.90300000000000002</v>
      </c>
      <c r="GB14" s="9">
        <v>1.88</v>
      </c>
      <c r="GC14" s="9">
        <v>1.17</v>
      </c>
      <c r="GD14" s="9">
        <v>0.71</v>
      </c>
      <c r="GE14" s="9">
        <v>0.36</v>
      </c>
      <c r="GF14" s="9">
        <v>0.16700000000000001</v>
      </c>
      <c r="GG14" s="9">
        <v>0.193</v>
      </c>
      <c r="GH14" s="9">
        <v>0</v>
      </c>
      <c r="GI14" s="9">
        <v>0</v>
      </c>
      <c r="GJ14" s="9">
        <v>0</v>
      </c>
      <c r="GK14" s="9">
        <v>1.353</v>
      </c>
      <c r="GL14" s="9">
        <v>0.71</v>
      </c>
      <c r="GM14" s="9">
        <v>0.64400000000000002</v>
      </c>
      <c r="GN14" s="9">
        <v>1.353</v>
      </c>
      <c r="GO14" s="9">
        <v>0.71</v>
      </c>
      <c r="GP14" s="9">
        <v>0.64400000000000002</v>
      </c>
      <c r="GQ14" s="9">
        <v>0</v>
      </c>
      <c r="GR14" s="9">
        <v>0</v>
      </c>
      <c r="GS14" s="9">
        <v>0</v>
      </c>
      <c r="GT14" s="9">
        <v>0.86699999999999999</v>
      </c>
      <c r="GU14" s="9">
        <v>0.16</v>
      </c>
      <c r="GV14" s="9">
        <v>0.70599999999999996</v>
      </c>
      <c r="GW14" s="9">
        <v>0.76500000000000001</v>
      </c>
      <c r="GX14" s="9">
        <v>0.16</v>
      </c>
      <c r="GY14" s="9">
        <v>0.60399999999999998</v>
      </c>
      <c r="GZ14" s="9">
        <v>0.63200000000000001</v>
      </c>
      <c r="HA14" s="9">
        <v>0.16</v>
      </c>
      <c r="HB14" s="9">
        <v>0.47099999999999997</v>
      </c>
      <c r="HC14" s="9">
        <v>0.13300000000000001</v>
      </c>
      <c r="HD14" s="9">
        <v>0</v>
      </c>
      <c r="HE14" s="9">
        <v>0.13300000000000001</v>
      </c>
      <c r="HF14" s="9">
        <v>0</v>
      </c>
      <c r="HG14" s="9">
        <v>0</v>
      </c>
      <c r="HH14" s="9">
        <v>0</v>
      </c>
      <c r="HI14" s="9">
        <v>0.10199999999999999</v>
      </c>
      <c r="HJ14" s="9">
        <v>0</v>
      </c>
      <c r="HK14" s="9">
        <v>0.10199999999999999</v>
      </c>
      <c r="HL14" s="9">
        <v>0.10199999999999999</v>
      </c>
      <c r="HM14" s="9">
        <v>0</v>
      </c>
      <c r="HN14" s="9">
        <v>0.10199999999999999</v>
      </c>
      <c r="HO14" s="9">
        <v>0</v>
      </c>
      <c r="HP14" s="9">
        <v>0</v>
      </c>
      <c r="HQ14" s="9">
        <v>0</v>
      </c>
      <c r="HR14" s="9">
        <v>1.0289999999999999</v>
      </c>
      <c r="HS14" s="9">
        <v>0.59499999999999997</v>
      </c>
      <c r="HT14" s="9">
        <v>0.434</v>
      </c>
      <c r="HU14" s="9">
        <v>0.70099999999999996</v>
      </c>
      <c r="HV14" s="9">
        <v>0.42599999999999999</v>
      </c>
      <c r="HW14" s="9">
        <v>0.27500000000000002</v>
      </c>
      <c r="HX14" s="9">
        <v>0.41899999999999998</v>
      </c>
      <c r="HY14" s="9">
        <v>0.14499999999999999</v>
      </c>
      <c r="HZ14" s="9">
        <v>0.27500000000000002</v>
      </c>
      <c r="IA14" s="9">
        <v>0.13400000000000001</v>
      </c>
      <c r="IB14" s="9">
        <v>0.13400000000000001</v>
      </c>
      <c r="IC14" s="9">
        <v>0</v>
      </c>
      <c r="ID14" s="9">
        <v>0.14799999999999999</v>
      </c>
      <c r="IE14" s="9">
        <v>0.14799999999999999</v>
      </c>
      <c r="IF14" s="9">
        <v>0</v>
      </c>
      <c r="IG14" s="9">
        <v>0.32800000000000001</v>
      </c>
      <c r="IH14" s="9">
        <v>0.16900000000000001</v>
      </c>
      <c r="II14" s="9">
        <v>0.159</v>
      </c>
      <c r="IJ14" s="9">
        <v>0.32800000000000001</v>
      </c>
      <c r="IK14" s="9">
        <v>0.16900000000000001</v>
      </c>
      <c r="IL14" s="9">
        <v>0.159</v>
      </c>
      <c r="IM14" s="9">
        <v>0</v>
      </c>
      <c r="IN14" s="9">
        <v>0</v>
      </c>
      <c r="IO14" s="9">
        <v>0</v>
      </c>
      <c r="IP14" s="9">
        <v>0.34899999999999998</v>
      </c>
      <c r="IQ14" s="9">
        <v>0.20799999999999999</v>
      </c>
    </row>
    <row r="15" spans="1:251">
      <c r="A15" s="10">
        <v>43497</v>
      </c>
      <c r="B15" s="9">
        <v>0</v>
      </c>
      <c r="C15" s="9">
        <v>0.63300000000000001</v>
      </c>
      <c r="D15" s="9">
        <v>1.5669999999999999</v>
      </c>
      <c r="E15" s="9">
        <v>0.73199999999999998</v>
      </c>
      <c r="F15" s="9">
        <v>0.83499999999999996</v>
      </c>
      <c r="G15" s="9">
        <v>0.73199999999999998</v>
      </c>
      <c r="H15" s="9">
        <v>0.73199999999999998</v>
      </c>
      <c r="I15" s="9">
        <v>0</v>
      </c>
      <c r="J15" s="9">
        <v>0.39</v>
      </c>
      <c r="K15" s="9">
        <v>0.39</v>
      </c>
      <c r="L15" s="9">
        <v>0</v>
      </c>
      <c r="M15" s="9">
        <v>0.156</v>
      </c>
      <c r="N15" s="9">
        <v>0.156</v>
      </c>
      <c r="O15" s="9">
        <v>0</v>
      </c>
      <c r="P15" s="9">
        <v>0.187</v>
      </c>
      <c r="Q15" s="9">
        <v>0.187</v>
      </c>
      <c r="R15" s="9">
        <v>0</v>
      </c>
      <c r="S15" s="9">
        <v>0.83499999999999996</v>
      </c>
      <c r="T15" s="9">
        <v>0</v>
      </c>
      <c r="U15" s="9">
        <v>0.83499999999999996</v>
      </c>
      <c r="V15" s="9">
        <v>0.20100000000000001</v>
      </c>
      <c r="W15" s="9">
        <v>0</v>
      </c>
      <c r="X15" s="9">
        <v>0.20100000000000001</v>
      </c>
      <c r="Y15" s="9">
        <v>0.63300000000000001</v>
      </c>
      <c r="Z15" s="9">
        <v>0</v>
      </c>
      <c r="AA15" s="9">
        <v>0.63300000000000001</v>
      </c>
      <c r="AB15" s="9">
        <v>3.7679999999999998</v>
      </c>
      <c r="AC15" s="9">
        <v>2.4540000000000002</v>
      </c>
      <c r="AD15" s="9">
        <v>1.3140000000000001</v>
      </c>
      <c r="AE15" s="9">
        <v>2.181</v>
      </c>
      <c r="AF15" s="9">
        <v>1.6180000000000001</v>
      </c>
      <c r="AG15" s="9">
        <v>0.56299999999999994</v>
      </c>
      <c r="AH15" s="9">
        <v>1.4379999999999999</v>
      </c>
      <c r="AI15" s="9">
        <v>1.0349999999999999</v>
      </c>
      <c r="AJ15" s="9">
        <v>0.40300000000000002</v>
      </c>
      <c r="AK15" s="9">
        <v>0.74399999999999999</v>
      </c>
      <c r="AL15" s="9">
        <v>0.58299999999999996</v>
      </c>
      <c r="AM15" s="9">
        <v>0.16</v>
      </c>
      <c r="AN15" s="9">
        <v>1.587</v>
      </c>
      <c r="AO15" s="9">
        <v>0.83599999999999997</v>
      </c>
      <c r="AP15" s="9">
        <v>0.751</v>
      </c>
      <c r="AQ15" s="9">
        <v>1.587</v>
      </c>
      <c r="AR15" s="9">
        <v>0.83599999999999997</v>
      </c>
      <c r="AS15" s="9">
        <v>0.751</v>
      </c>
      <c r="AT15" s="9">
        <v>0.89100000000000001</v>
      </c>
      <c r="AU15" s="9">
        <v>0.67300000000000004</v>
      </c>
      <c r="AV15" s="9">
        <v>0.218</v>
      </c>
      <c r="AW15" s="9">
        <v>0.218</v>
      </c>
      <c r="AX15" s="9">
        <v>0</v>
      </c>
      <c r="AY15" s="9">
        <v>0.218</v>
      </c>
      <c r="AZ15" s="9">
        <v>0</v>
      </c>
      <c r="BA15" s="9">
        <v>0</v>
      </c>
      <c r="BB15" s="9">
        <v>0</v>
      </c>
      <c r="BC15" s="9">
        <v>0.218</v>
      </c>
      <c r="BD15" s="9">
        <v>0</v>
      </c>
      <c r="BE15" s="9">
        <v>0.218</v>
      </c>
      <c r="BF15" s="9">
        <v>0.67300000000000004</v>
      </c>
      <c r="BG15" s="9">
        <v>0.67300000000000004</v>
      </c>
      <c r="BH15" s="9">
        <v>0</v>
      </c>
      <c r="BI15" s="9">
        <v>0.67300000000000004</v>
      </c>
      <c r="BJ15" s="9">
        <v>0.67300000000000004</v>
      </c>
      <c r="BK15" s="9">
        <v>0</v>
      </c>
      <c r="BL15" s="9">
        <v>1.077</v>
      </c>
      <c r="BM15" s="9">
        <v>0.318</v>
      </c>
      <c r="BN15" s="9">
        <v>0.75900000000000001</v>
      </c>
      <c r="BO15" s="9">
        <v>0.78500000000000003</v>
      </c>
      <c r="BP15" s="9">
        <v>0.14799999999999999</v>
      </c>
      <c r="BQ15" s="9">
        <v>0.63700000000000001</v>
      </c>
      <c r="BR15" s="9">
        <v>0.63700000000000001</v>
      </c>
      <c r="BS15" s="9">
        <v>0</v>
      </c>
      <c r="BT15" s="9">
        <v>0.63700000000000001</v>
      </c>
      <c r="BU15" s="9">
        <v>0.14799999999999999</v>
      </c>
      <c r="BV15" s="9">
        <v>0.14799999999999999</v>
      </c>
      <c r="BW15" s="9">
        <v>0</v>
      </c>
      <c r="BX15" s="9">
        <v>0</v>
      </c>
      <c r="BY15" s="9">
        <v>0</v>
      </c>
      <c r="BZ15" s="9">
        <v>0</v>
      </c>
      <c r="CA15" s="9">
        <v>0.29199999999999998</v>
      </c>
      <c r="CB15" s="9">
        <v>0.17</v>
      </c>
      <c r="CC15" s="9">
        <v>0.122</v>
      </c>
      <c r="CD15" s="9">
        <v>0.29199999999999998</v>
      </c>
      <c r="CE15" s="9">
        <v>0.17</v>
      </c>
      <c r="CF15" s="9">
        <v>0.122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1.077</v>
      </c>
      <c r="DI15" s="9">
        <v>0.318</v>
      </c>
      <c r="DJ15" s="9">
        <v>0.75900000000000001</v>
      </c>
      <c r="DK15" s="9">
        <v>0.78500000000000003</v>
      </c>
      <c r="DL15" s="9">
        <v>0.14799999999999999</v>
      </c>
      <c r="DM15" s="9">
        <v>0.63700000000000001</v>
      </c>
      <c r="DN15" s="9">
        <v>0.63700000000000001</v>
      </c>
      <c r="DO15" s="9">
        <v>0</v>
      </c>
      <c r="DP15" s="9">
        <v>0.63700000000000001</v>
      </c>
      <c r="DQ15" s="9">
        <v>0.14799999999999999</v>
      </c>
      <c r="DR15" s="9">
        <v>0.14799999999999999</v>
      </c>
      <c r="DS15" s="9">
        <v>0</v>
      </c>
      <c r="DT15" s="9">
        <v>0.29199999999999998</v>
      </c>
      <c r="DU15" s="9">
        <v>0.17</v>
      </c>
      <c r="DV15" s="9">
        <v>0.122</v>
      </c>
      <c r="DW15" s="9">
        <v>0.29199999999999998</v>
      </c>
      <c r="DX15" s="9">
        <v>0.17</v>
      </c>
      <c r="DY15" s="9">
        <v>0.122</v>
      </c>
      <c r="DZ15" s="9">
        <v>6.3230000000000004</v>
      </c>
      <c r="EA15" s="9">
        <v>3.6459999999999999</v>
      </c>
      <c r="EB15" s="9">
        <v>2.677</v>
      </c>
      <c r="EC15" s="9">
        <v>3.1549999999999998</v>
      </c>
      <c r="ED15" s="9">
        <v>2.1859999999999999</v>
      </c>
      <c r="EE15" s="9">
        <v>0.96899999999999997</v>
      </c>
      <c r="EF15" s="9">
        <v>2.016</v>
      </c>
      <c r="EG15" s="9">
        <v>1.425</v>
      </c>
      <c r="EH15" s="9">
        <v>0.59199999999999997</v>
      </c>
      <c r="EI15" s="9">
        <v>0.95299999999999996</v>
      </c>
      <c r="EJ15" s="9">
        <v>0.57499999999999996</v>
      </c>
      <c r="EK15" s="9">
        <v>0.378</v>
      </c>
      <c r="EL15" s="9">
        <v>0.187</v>
      </c>
      <c r="EM15" s="9">
        <v>0.187</v>
      </c>
      <c r="EN15" s="9">
        <v>0</v>
      </c>
      <c r="EO15" s="9">
        <v>3.1680000000000001</v>
      </c>
      <c r="EP15" s="9">
        <v>1.46</v>
      </c>
      <c r="EQ15" s="9">
        <v>1.7070000000000001</v>
      </c>
      <c r="ER15" s="9">
        <v>2.5339999999999998</v>
      </c>
      <c r="ES15" s="9">
        <v>1.46</v>
      </c>
      <c r="ET15" s="9">
        <v>1.0740000000000001</v>
      </c>
      <c r="EU15" s="9">
        <v>0.63300000000000001</v>
      </c>
      <c r="EV15" s="9">
        <v>0</v>
      </c>
      <c r="EW15" s="9">
        <v>0.63300000000000001</v>
      </c>
      <c r="EX15" s="9">
        <v>1.2509999999999999</v>
      </c>
      <c r="EY15" s="9">
        <v>0.81899999999999995</v>
      </c>
      <c r="EZ15" s="9">
        <v>0.432</v>
      </c>
      <c r="FA15" s="9">
        <v>0.68100000000000005</v>
      </c>
      <c r="FB15" s="9">
        <v>0.52100000000000002</v>
      </c>
      <c r="FC15" s="9">
        <v>0.16</v>
      </c>
      <c r="FD15" s="9">
        <v>0.33400000000000002</v>
      </c>
      <c r="FE15" s="9">
        <v>0.33400000000000002</v>
      </c>
      <c r="FF15" s="9">
        <v>0</v>
      </c>
      <c r="FG15" s="9">
        <v>0.16</v>
      </c>
      <c r="FH15" s="9">
        <v>0</v>
      </c>
      <c r="FI15" s="9">
        <v>0.16</v>
      </c>
      <c r="FJ15" s="9">
        <v>0.187</v>
      </c>
      <c r="FK15" s="9">
        <v>0.187</v>
      </c>
      <c r="FL15" s="9">
        <v>0</v>
      </c>
      <c r="FM15" s="9">
        <v>0.56999999999999995</v>
      </c>
      <c r="FN15" s="9">
        <v>0.29799999999999999</v>
      </c>
      <c r="FO15" s="9">
        <v>0.27100000000000002</v>
      </c>
      <c r="FP15" s="9">
        <v>0.56999999999999995</v>
      </c>
      <c r="FQ15" s="9">
        <v>0.29799999999999999</v>
      </c>
      <c r="FR15" s="9">
        <v>0.27100000000000002</v>
      </c>
      <c r="FS15" s="9">
        <v>0</v>
      </c>
      <c r="FT15" s="9">
        <v>0</v>
      </c>
      <c r="FU15" s="9">
        <v>0</v>
      </c>
      <c r="FV15" s="9">
        <v>3.67</v>
      </c>
      <c r="FW15" s="9">
        <v>1.56</v>
      </c>
      <c r="FX15" s="9">
        <v>2.11</v>
      </c>
      <c r="FY15" s="9">
        <v>1.5409999999999999</v>
      </c>
      <c r="FZ15" s="9">
        <v>0.73199999999999998</v>
      </c>
      <c r="GA15" s="9">
        <v>0.80900000000000005</v>
      </c>
      <c r="GB15" s="9">
        <v>0.89700000000000002</v>
      </c>
      <c r="GC15" s="9">
        <v>0.30499999999999999</v>
      </c>
      <c r="GD15" s="9">
        <v>0.59199999999999997</v>
      </c>
      <c r="GE15" s="9">
        <v>0.64400000000000002</v>
      </c>
      <c r="GF15" s="9">
        <v>0.42699999999999999</v>
      </c>
      <c r="GG15" s="9">
        <v>0.218</v>
      </c>
      <c r="GH15" s="9">
        <v>0</v>
      </c>
      <c r="GI15" s="9">
        <v>0</v>
      </c>
      <c r="GJ15" s="9">
        <v>0</v>
      </c>
      <c r="GK15" s="9">
        <v>2.129</v>
      </c>
      <c r="GL15" s="9">
        <v>0.82799999999999996</v>
      </c>
      <c r="GM15" s="9">
        <v>1.3009999999999999</v>
      </c>
      <c r="GN15" s="9">
        <v>1.4950000000000001</v>
      </c>
      <c r="GO15" s="9">
        <v>0.82799999999999996</v>
      </c>
      <c r="GP15" s="9">
        <v>0.66700000000000004</v>
      </c>
      <c r="GQ15" s="9">
        <v>0.63300000000000001</v>
      </c>
      <c r="GR15" s="9">
        <v>0</v>
      </c>
      <c r="GS15" s="9">
        <v>0.63300000000000001</v>
      </c>
      <c r="GT15" s="9">
        <v>1.216</v>
      </c>
      <c r="GU15" s="9">
        <v>1.08</v>
      </c>
      <c r="GV15" s="9">
        <v>0.13500000000000001</v>
      </c>
      <c r="GW15" s="9">
        <v>0.746</v>
      </c>
      <c r="GX15" s="9">
        <v>0.746</v>
      </c>
      <c r="GY15" s="9">
        <v>0</v>
      </c>
      <c r="GZ15" s="9">
        <v>0.59799999999999998</v>
      </c>
      <c r="HA15" s="9">
        <v>0.59799999999999998</v>
      </c>
      <c r="HB15" s="9">
        <v>0</v>
      </c>
      <c r="HC15" s="9">
        <v>0.14799999999999999</v>
      </c>
      <c r="HD15" s="9">
        <v>0.14799999999999999</v>
      </c>
      <c r="HE15" s="9">
        <v>0</v>
      </c>
      <c r="HF15" s="9">
        <v>0</v>
      </c>
      <c r="HG15" s="9">
        <v>0</v>
      </c>
      <c r="HH15" s="9">
        <v>0</v>
      </c>
      <c r="HI15" s="9">
        <v>0.47</v>
      </c>
      <c r="HJ15" s="9">
        <v>0.33400000000000002</v>
      </c>
      <c r="HK15" s="9">
        <v>0.13500000000000001</v>
      </c>
      <c r="HL15" s="9">
        <v>0.47</v>
      </c>
      <c r="HM15" s="9">
        <v>0.33400000000000002</v>
      </c>
      <c r="HN15" s="9">
        <v>0.13500000000000001</v>
      </c>
      <c r="HO15" s="9">
        <v>0</v>
      </c>
      <c r="HP15" s="9">
        <v>0</v>
      </c>
      <c r="HQ15" s="9">
        <v>0</v>
      </c>
      <c r="HR15" s="9">
        <v>0.187</v>
      </c>
      <c r="HS15" s="9">
        <v>0.187</v>
      </c>
      <c r="HT15" s="9">
        <v>0</v>
      </c>
      <c r="HU15" s="9">
        <v>0.187</v>
      </c>
      <c r="HV15" s="9">
        <v>0.187</v>
      </c>
      <c r="HW15" s="9">
        <v>0</v>
      </c>
      <c r="HX15" s="9">
        <v>0.187</v>
      </c>
      <c r="HY15" s="9">
        <v>0.187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0.313</v>
      </c>
      <c r="IQ15" s="9">
        <v>0.313</v>
      </c>
    </row>
    <row r="16" spans="1:251">
      <c r="A16" s="10">
        <v>43862</v>
      </c>
      <c r="B16" s="9">
        <v>0.19400000000000001</v>
      </c>
      <c r="C16" s="9">
        <v>0.18</v>
      </c>
      <c r="D16" s="9">
        <v>1.341</v>
      </c>
      <c r="E16" s="9">
        <v>0.86899999999999999</v>
      </c>
      <c r="F16" s="9">
        <v>0.47299999999999998</v>
      </c>
      <c r="G16" s="9">
        <v>0.50800000000000001</v>
      </c>
      <c r="H16" s="9">
        <v>0.50800000000000001</v>
      </c>
      <c r="I16" s="9">
        <v>0</v>
      </c>
      <c r="J16" s="9">
        <v>0.33900000000000002</v>
      </c>
      <c r="K16" s="9">
        <v>0.33900000000000002</v>
      </c>
      <c r="L16" s="9">
        <v>0</v>
      </c>
      <c r="M16" s="9">
        <v>0.16900000000000001</v>
      </c>
      <c r="N16" s="9">
        <v>0.16900000000000001</v>
      </c>
      <c r="O16" s="9">
        <v>0</v>
      </c>
      <c r="P16" s="9">
        <v>0</v>
      </c>
      <c r="Q16" s="9">
        <v>0</v>
      </c>
      <c r="R16" s="9">
        <v>0</v>
      </c>
      <c r="S16" s="9">
        <v>0.83299999999999996</v>
      </c>
      <c r="T16" s="9">
        <v>0.36099999999999999</v>
      </c>
      <c r="U16" s="9">
        <v>0.47299999999999998</v>
      </c>
      <c r="V16" s="9">
        <v>0.45900000000000002</v>
      </c>
      <c r="W16" s="9">
        <v>0.16600000000000001</v>
      </c>
      <c r="X16" s="9">
        <v>0.29299999999999998</v>
      </c>
      <c r="Y16" s="9">
        <v>0.374</v>
      </c>
      <c r="Z16" s="9">
        <v>0.19400000000000001</v>
      </c>
      <c r="AA16" s="9">
        <v>0.18</v>
      </c>
      <c r="AB16" s="9">
        <v>3.7930000000000001</v>
      </c>
      <c r="AC16" s="9">
        <v>1.2529999999999999</v>
      </c>
      <c r="AD16" s="9">
        <v>2.54</v>
      </c>
      <c r="AE16" s="9">
        <v>2.577</v>
      </c>
      <c r="AF16" s="9">
        <v>0.81299999999999994</v>
      </c>
      <c r="AG16" s="9">
        <v>1.764</v>
      </c>
      <c r="AH16" s="9">
        <v>2.3540000000000001</v>
      </c>
      <c r="AI16" s="9">
        <v>0.59</v>
      </c>
      <c r="AJ16" s="9">
        <v>1.764</v>
      </c>
      <c r="AK16" s="9">
        <v>0.223</v>
      </c>
      <c r="AL16" s="9">
        <v>0.223</v>
      </c>
      <c r="AM16" s="9">
        <v>0</v>
      </c>
      <c r="AN16" s="9">
        <v>1.216</v>
      </c>
      <c r="AO16" s="9">
        <v>0.44</v>
      </c>
      <c r="AP16" s="9">
        <v>0.77600000000000002</v>
      </c>
      <c r="AQ16" s="9">
        <v>1.216</v>
      </c>
      <c r="AR16" s="9">
        <v>0.44</v>
      </c>
      <c r="AS16" s="9">
        <v>0.77600000000000002</v>
      </c>
      <c r="AT16" s="9">
        <v>0.64600000000000002</v>
      </c>
      <c r="AU16" s="9">
        <v>0</v>
      </c>
      <c r="AV16" s="9">
        <v>0.64600000000000002</v>
      </c>
      <c r="AW16" s="9">
        <v>0.34399999999999997</v>
      </c>
      <c r="AX16" s="9">
        <v>0</v>
      </c>
      <c r="AY16" s="9">
        <v>0.34399999999999997</v>
      </c>
      <c r="AZ16" s="9">
        <v>0.17199999999999999</v>
      </c>
      <c r="BA16" s="9">
        <v>0</v>
      </c>
      <c r="BB16" s="9">
        <v>0.17199999999999999</v>
      </c>
      <c r="BC16" s="9">
        <v>0.17199999999999999</v>
      </c>
      <c r="BD16" s="9">
        <v>0</v>
      </c>
      <c r="BE16" s="9">
        <v>0.17199999999999999</v>
      </c>
      <c r="BF16" s="9">
        <v>0.30199999999999999</v>
      </c>
      <c r="BG16" s="9">
        <v>0</v>
      </c>
      <c r="BH16" s="9">
        <v>0.30199999999999999</v>
      </c>
      <c r="BI16" s="9">
        <v>0.30199999999999999</v>
      </c>
      <c r="BJ16" s="9">
        <v>0</v>
      </c>
      <c r="BK16" s="9">
        <v>0.30199999999999999</v>
      </c>
      <c r="BL16" s="9">
        <v>0.98799999999999999</v>
      </c>
      <c r="BM16" s="9">
        <v>0.48899999999999999</v>
      </c>
      <c r="BN16" s="9">
        <v>0.5</v>
      </c>
      <c r="BO16" s="9">
        <v>0.26</v>
      </c>
      <c r="BP16" s="9">
        <v>0.26</v>
      </c>
      <c r="BQ16" s="9">
        <v>0</v>
      </c>
      <c r="BR16" s="9">
        <v>0.26</v>
      </c>
      <c r="BS16" s="9">
        <v>0.26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0.72899999999999998</v>
      </c>
      <c r="CB16" s="9">
        <v>0.22900000000000001</v>
      </c>
      <c r="CC16" s="9">
        <v>0.5</v>
      </c>
      <c r="CD16" s="9">
        <v>0.72899999999999998</v>
      </c>
      <c r="CE16" s="9">
        <v>0.22900000000000001</v>
      </c>
      <c r="CF16" s="9">
        <v>0.5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0.98799999999999999</v>
      </c>
      <c r="DI16" s="9">
        <v>0.48899999999999999</v>
      </c>
      <c r="DJ16" s="9">
        <v>0.5</v>
      </c>
      <c r="DK16" s="9">
        <v>0.26</v>
      </c>
      <c r="DL16" s="9">
        <v>0.26</v>
      </c>
      <c r="DM16" s="9">
        <v>0</v>
      </c>
      <c r="DN16" s="9">
        <v>0.26</v>
      </c>
      <c r="DO16" s="9">
        <v>0.26</v>
      </c>
      <c r="DP16" s="9">
        <v>0</v>
      </c>
      <c r="DQ16" s="9">
        <v>0</v>
      </c>
      <c r="DR16" s="9">
        <v>0</v>
      </c>
      <c r="DS16" s="9">
        <v>0</v>
      </c>
      <c r="DT16" s="9">
        <v>0.72899999999999998</v>
      </c>
      <c r="DU16" s="9">
        <v>0.22900000000000001</v>
      </c>
      <c r="DV16" s="9">
        <v>0.5</v>
      </c>
      <c r="DW16" s="9">
        <v>0.72899999999999998</v>
      </c>
      <c r="DX16" s="9">
        <v>0.22900000000000001</v>
      </c>
      <c r="DY16" s="9">
        <v>0.5</v>
      </c>
      <c r="DZ16" s="9">
        <v>6.3259999999999996</v>
      </c>
      <c r="EA16" s="9">
        <v>2.61</v>
      </c>
      <c r="EB16" s="9">
        <v>3.7160000000000002</v>
      </c>
      <c r="EC16" s="9">
        <v>3.6880000000000002</v>
      </c>
      <c r="ED16" s="9">
        <v>1.58</v>
      </c>
      <c r="EE16" s="9">
        <v>2.1080000000000001</v>
      </c>
      <c r="EF16" s="9">
        <v>3.125</v>
      </c>
      <c r="EG16" s="9">
        <v>1.1890000000000001</v>
      </c>
      <c r="EH16" s="9">
        <v>1.9359999999999999</v>
      </c>
      <c r="EI16" s="9">
        <v>0.56399999999999995</v>
      </c>
      <c r="EJ16" s="9">
        <v>0.39200000000000002</v>
      </c>
      <c r="EK16" s="9">
        <v>0.17199999999999999</v>
      </c>
      <c r="EL16" s="9">
        <v>0</v>
      </c>
      <c r="EM16" s="9">
        <v>0</v>
      </c>
      <c r="EN16" s="9">
        <v>0</v>
      </c>
      <c r="EO16" s="9">
        <v>2.6379999999999999</v>
      </c>
      <c r="EP16" s="9">
        <v>1.03</v>
      </c>
      <c r="EQ16" s="9">
        <v>1.6080000000000001</v>
      </c>
      <c r="ER16" s="9">
        <v>2.444</v>
      </c>
      <c r="ES16" s="9">
        <v>0.83499999999999996</v>
      </c>
      <c r="ET16" s="9">
        <v>1.6080000000000001</v>
      </c>
      <c r="EU16" s="9">
        <v>0.19400000000000001</v>
      </c>
      <c r="EV16" s="9">
        <v>0.19400000000000001</v>
      </c>
      <c r="EW16" s="9">
        <v>0</v>
      </c>
      <c r="EX16" s="9">
        <v>1.5880000000000001</v>
      </c>
      <c r="EY16" s="9">
        <v>0.79600000000000004</v>
      </c>
      <c r="EZ16" s="9">
        <v>0.79200000000000004</v>
      </c>
      <c r="FA16" s="9">
        <v>0.59099999999999997</v>
      </c>
      <c r="FB16" s="9">
        <v>0.39200000000000002</v>
      </c>
      <c r="FC16" s="9">
        <v>0.19900000000000001</v>
      </c>
      <c r="FD16" s="9">
        <v>0.19900000000000001</v>
      </c>
      <c r="FE16" s="9">
        <v>0</v>
      </c>
      <c r="FF16" s="9">
        <v>0.19900000000000001</v>
      </c>
      <c r="FG16" s="9">
        <v>0.39200000000000002</v>
      </c>
      <c r="FH16" s="9">
        <v>0.39200000000000002</v>
      </c>
      <c r="FI16" s="9">
        <v>0</v>
      </c>
      <c r="FJ16" s="9">
        <v>0</v>
      </c>
      <c r="FK16" s="9">
        <v>0</v>
      </c>
      <c r="FL16" s="9">
        <v>0</v>
      </c>
      <c r="FM16" s="9">
        <v>0.997</v>
      </c>
      <c r="FN16" s="9">
        <v>0.40400000000000003</v>
      </c>
      <c r="FO16" s="9">
        <v>0.59299999999999997</v>
      </c>
      <c r="FP16" s="9">
        <v>0.997</v>
      </c>
      <c r="FQ16" s="9">
        <v>0.40400000000000003</v>
      </c>
      <c r="FR16" s="9">
        <v>0.59299999999999997</v>
      </c>
      <c r="FS16" s="9">
        <v>0</v>
      </c>
      <c r="FT16" s="9">
        <v>0</v>
      </c>
      <c r="FU16" s="9">
        <v>0</v>
      </c>
      <c r="FV16" s="9">
        <v>2.0510000000000002</v>
      </c>
      <c r="FW16" s="9">
        <v>0.86899999999999999</v>
      </c>
      <c r="FX16" s="9">
        <v>1.1819999999999999</v>
      </c>
      <c r="FY16" s="9">
        <v>1.5229999999999999</v>
      </c>
      <c r="FZ16" s="9">
        <v>0.67400000000000004</v>
      </c>
      <c r="GA16" s="9">
        <v>0.84899999999999998</v>
      </c>
      <c r="GB16" s="9">
        <v>1.5229999999999999</v>
      </c>
      <c r="GC16" s="9">
        <v>0.67400000000000004</v>
      </c>
      <c r="GD16" s="9">
        <v>0.84899999999999998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0.52800000000000002</v>
      </c>
      <c r="GL16" s="9">
        <v>0.19400000000000001</v>
      </c>
      <c r="GM16" s="9">
        <v>0.33400000000000002</v>
      </c>
      <c r="GN16" s="9">
        <v>0.33400000000000002</v>
      </c>
      <c r="GO16" s="9">
        <v>0</v>
      </c>
      <c r="GP16" s="9">
        <v>0.33400000000000002</v>
      </c>
      <c r="GQ16" s="9">
        <v>0.19400000000000001</v>
      </c>
      <c r="GR16" s="9">
        <v>0.19400000000000001</v>
      </c>
      <c r="GS16" s="9">
        <v>0</v>
      </c>
      <c r="GT16" s="9">
        <v>1.3939999999999999</v>
      </c>
      <c r="GU16" s="9">
        <v>0.68</v>
      </c>
      <c r="GV16" s="9">
        <v>0.71299999999999997</v>
      </c>
      <c r="GW16" s="9">
        <v>0.89500000000000002</v>
      </c>
      <c r="GX16" s="9">
        <v>0.51400000000000001</v>
      </c>
      <c r="GY16" s="9">
        <v>0.38100000000000001</v>
      </c>
      <c r="GZ16" s="9">
        <v>0.89500000000000002</v>
      </c>
      <c r="HA16" s="9">
        <v>0.51400000000000001</v>
      </c>
      <c r="HB16" s="9">
        <v>0.38100000000000001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0.498</v>
      </c>
      <c r="HJ16" s="9">
        <v>0.16600000000000001</v>
      </c>
      <c r="HK16" s="9">
        <v>0.33200000000000002</v>
      </c>
      <c r="HL16" s="9">
        <v>0.498</v>
      </c>
      <c r="HM16" s="9">
        <v>0.16600000000000001</v>
      </c>
      <c r="HN16" s="9">
        <v>0.33200000000000002</v>
      </c>
      <c r="HO16" s="9">
        <v>0</v>
      </c>
      <c r="HP16" s="9">
        <v>0</v>
      </c>
      <c r="HQ16" s="9">
        <v>0</v>
      </c>
      <c r="HR16" s="9">
        <v>1.2929999999999999</v>
      </c>
      <c r="HS16" s="9">
        <v>0.26500000000000001</v>
      </c>
      <c r="HT16" s="9">
        <v>1.028</v>
      </c>
      <c r="HU16" s="9">
        <v>0.67900000000000005</v>
      </c>
      <c r="HV16" s="9">
        <v>0</v>
      </c>
      <c r="HW16" s="9">
        <v>0.67900000000000005</v>
      </c>
      <c r="HX16" s="9">
        <v>0.50700000000000001</v>
      </c>
      <c r="HY16" s="9">
        <v>0</v>
      </c>
      <c r="HZ16" s="9">
        <v>0.50700000000000001</v>
      </c>
      <c r="IA16" s="9">
        <v>0.17199999999999999</v>
      </c>
      <c r="IB16" s="9">
        <v>0</v>
      </c>
      <c r="IC16" s="9">
        <v>0.17199999999999999</v>
      </c>
      <c r="ID16" s="9">
        <v>0</v>
      </c>
      <c r="IE16" s="9">
        <v>0</v>
      </c>
      <c r="IF16" s="9">
        <v>0</v>
      </c>
      <c r="IG16" s="9">
        <v>0.61499999999999999</v>
      </c>
      <c r="IH16" s="9">
        <v>0.26500000000000001</v>
      </c>
      <c r="II16" s="9">
        <v>0.35</v>
      </c>
      <c r="IJ16" s="9">
        <v>0.61499999999999999</v>
      </c>
      <c r="IK16" s="9">
        <v>0.26500000000000001</v>
      </c>
      <c r="IL16" s="9">
        <v>0.35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0.104</v>
      </c>
      <c r="D17" s="9">
        <v>2.4990000000000001</v>
      </c>
      <c r="E17" s="9">
        <v>1.581</v>
      </c>
      <c r="F17" s="9">
        <v>0.91800000000000004</v>
      </c>
      <c r="G17" s="9">
        <v>2.0659999999999998</v>
      </c>
      <c r="H17" s="9">
        <v>1.581</v>
      </c>
      <c r="I17" s="9">
        <v>0.48499999999999999</v>
      </c>
      <c r="J17" s="9">
        <v>0.70799999999999996</v>
      </c>
      <c r="K17" s="9">
        <v>0.39500000000000002</v>
      </c>
      <c r="L17" s="9">
        <v>0.312</v>
      </c>
      <c r="M17" s="9">
        <v>0.58199999999999996</v>
      </c>
      <c r="N17" s="9">
        <v>0.58199999999999996</v>
      </c>
      <c r="O17" s="9">
        <v>0</v>
      </c>
      <c r="P17" s="9">
        <v>0.77600000000000002</v>
      </c>
      <c r="Q17" s="9">
        <v>0.60399999999999998</v>
      </c>
      <c r="R17" s="9">
        <v>0.17299999999999999</v>
      </c>
      <c r="S17" s="9">
        <v>0.433</v>
      </c>
      <c r="T17" s="9">
        <v>0</v>
      </c>
      <c r="U17" s="9">
        <v>0.433</v>
      </c>
      <c r="V17" s="9">
        <v>0.32900000000000001</v>
      </c>
      <c r="W17" s="9">
        <v>0</v>
      </c>
      <c r="X17" s="9">
        <v>0.32900000000000001</v>
      </c>
      <c r="Y17" s="9">
        <v>0.104</v>
      </c>
      <c r="Z17" s="9">
        <v>0</v>
      </c>
      <c r="AA17" s="9">
        <v>0.104</v>
      </c>
      <c r="AB17" s="9">
        <v>5.4569999999999999</v>
      </c>
      <c r="AC17" s="9">
        <v>2.1040000000000001</v>
      </c>
      <c r="AD17" s="9">
        <v>3.3530000000000002</v>
      </c>
      <c r="AE17" s="9">
        <v>3.8340000000000001</v>
      </c>
      <c r="AF17" s="9">
        <v>1.88</v>
      </c>
      <c r="AG17" s="9">
        <v>1.954</v>
      </c>
      <c r="AH17" s="9">
        <v>2.8069999999999999</v>
      </c>
      <c r="AI17" s="9">
        <v>1.258</v>
      </c>
      <c r="AJ17" s="9">
        <v>1.5489999999999999</v>
      </c>
      <c r="AK17" s="9">
        <v>1.026</v>
      </c>
      <c r="AL17" s="9">
        <v>0.621</v>
      </c>
      <c r="AM17" s="9">
        <v>0.40500000000000003</v>
      </c>
      <c r="AN17" s="9">
        <v>1.6240000000000001</v>
      </c>
      <c r="AO17" s="9">
        <v>0.22500000000000001</v>
      </c>
      <c r="AP17" s="9">
        <v>1.399</v>
      </c>
      <c r="AQ17" s="9">
        <v>1.6240000000000001</v>
      </c>
      <c r="AR17" s="9">
        <v>0.22500000000000001</v>
      </c>
      <c r="AS17" s="9">
        <v>1.399</v>
      </c>
      <c r="AT17" s="9">
        <v>0.54400000000000004</v>
      </c>
      <c r="AU17" s="9">
        <v>0</v>
      </c>
      <c r="AV17" s="9">
        <v>0.54400000000000004</v>
      </c>
      <c r="AW17" s="9">
        <v>0.34699999999999998</v>
      </c>
      <c r="AX17" s="9">
        <v>0</v>
      </c>
      <c r="AY17" s="9">
        <v>0.34699999999999998</v>
      </c>
      <c r="AZ17" s="9">
        <v>0.34699999999999998</v>
      </c>
      <c r="BA17" s="9">
        <v>0</v>
      </c>
      <c r="BB17" s="9">
        <v>0.34699999999999998</v>
      </c>
      <c r="BC17" s="9">
        <v>0</v>
      </c>
      <c r="BD17" s="9">
        <v>0</v>
      </c>
      <c r="BE17" s="9">
        <v>0</v>
      </c>
      <c r="BF17" s="9">
        <v>0.19700000000000001</v>
      </c>
      <c r="BG17" s="9">
        <v>0</v>
      </c>
      <c r="BH17" s="9">
        <v>0.19700000000000001</v>
      </c>
      <c r="BI17" s="9">
        <v>0.19700000000000001</v>
      </c>
      <c r="BJ17" s="9">
        <v>0</v>
      </c>
      <c r="BK17" s="9">
        <v>0.19700000000000001</v>
      </c>
      <c r="BL17" s="9">
        <v>1.708</v>
      </c>
      <c r="BM17" s="9">
        <v>1.333</v>
      </c>
      <c r="BN17" s="9">
        <v>0.375</v>
      </c>
      <c r="BO17" s="9">
        <v>1.026</v>
      </c>
      <c r="BP17" s="9">
        <v>0.93899999999999995</v>
      </c>
      <c r="BQ17" s="9">
        <v>8.6999999999999994E-2</v>
      </c>
      <c r="BR17" s="9">
        <v>1.026</v>
      </c>
      <c r="BS17" s="9">
        <v>0.93899999999999995</v>
      </c>
      <c r="BT17" s="9">
        <v>8.6999999999999994E-2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0.68200000000000005</v>
      </c>
      <c r="CB17" s="9">
        <v>0.39400000000000002</v>
      </c>
      <c r="CC17" s="9">
        <v>0.28799999999999998</v>
      </c>
      <c r="CD17" s="9">
        <v>0.68200000000000005</v>
      </c>
      <c r="CE17" s="9">
        <v>0.39400000000000002</v>
      </c>
      <c r="CF17" s="9">
        <v>0.28799999999999998</v>
      </c>
      <c r="CG17" s="9">
        <v>0</v>
      </c>
      <c r="CH17" s="9">
        <v>0</v>
      </c>
      <c r="CI17" s="9">
        <v>0</v>
      </c>
      <c r="CJ17" s="9">
        <v>0.22500000000000001</v>
      </c>
      <c r="CK17" s="9">
        <v>0.22500000000000001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0.22500000000000001</v>
      </c>
      <c r="CZ17" s="9">
        <v>0.22500000000000001</v>
      </c>
      <c r="DA17" s="9">
        <v>0</v>
      </c>
      <c r="DB17" s="9">
        <v>0.22500000000000001</v>
      </c>
      <c r="DC17" s="9">
        <v>0.22500000000000001</v>
      </c>
      <c r="DD17" s="9">
        <v>0</v>
      </c>
      <c r="DE17" s="9">
        <v>0</v>
      </c>
      <c r="DF17" s="9">
        <v>0</v>
      </c>
      <c r="DG17" s="9">
        <v>0</v>
      </c>
      <c r="DH17" s="9">
        <v>1.4830000000000001</v>
      </c>
      <c r="DI17" s="9">
        <v>1.109</v>
      </c>
      <c r="DJ17" s="9">
        <v>0.375</v>
      </c>
      <c r="DK17" s="9">
        <v>1.026</v>
      </c>
      <c r="DL17" s="9">
        <v>0.93899999999999995</v>
      </c>
      <c r="DM17" s="9">
        <v>8.6999999999999994E-2</v>
      </c>
      <c r="DN17" s="9">
        <v>1.026</v>
      </c>
      <c r="DO17" s="9">
        <v>0.93899999999999995</v>
      </c>
      <c r="DP17" s="9">
        <v>8.6999999999999994E-2</v>
      </c>
      <c r="DQ17" s="9">
        <v>0</v>
      </c>
      <c r="DR17" s="9">
        <v>0</v>
      </c>
      <c r="DS17" s="9">
        <v>0</v>
      </c>
      <c r="DT17" s="9">
        <v>0.45800000000000002</v>
      </c>
      <c r="DU17" s="9">
        <v>0.17</v>
      </c>
      <c r="DV17" s="9">
        <v>0.28799999999999998</v>
      </c>
      <c r="DW17" s="9">
        <v>0.45800000000000002</v>
      </c>
      <c r="DX17" s="9">
        <v>0.17</v>
      </c>
      <c r="DY17" s="9">
        <v>0.28799999999999998</v>
      </c>
      <c r="DZ17" s="9">
        <v>8.5150000000000006</v>
      </c>
      <c r="EA17" s="9">
        <v>4.1920000000000002</v>
      </c>
      <c r="EB17" s="9">
        <v>4.3230000000000004</v>
      </c>
      <c r="EC17" s="9">
        <v>6.0940000000000003</v>
      </c>
      <c r="ED17" s="9">
        <v>3.7429999999999999</v>
      </c>
      <c r="EE17" s="9">
        <v>2.351</v>
      </c>
      <c r="EF17" s="9">
        <v>3.7090000000000001</v>
      </c>
      <c r="EG17" s="9">
        <v>1.9359999999999999</v>
      </c>
      <c r="EH17" s="9">
        <v>1.7729999999999999</v>
      </c>
      <c r="EI17" s="9">
        <v>1.609</v>
      </c>
      <c r="EJ17" s="9">
        <v>1.2030000000000001</v>
      </c>
      <c r="EK17" s="9">
        <v>0.40500000000000003</v>
      </c>
      <c r="EL17" s="9">
        <v>0.77600000000000002</v>
      </c>
      <c r="EM17" s="9">
        <v>0.60399999999999998</v>
      </c>
      <c r="EN17" s="9">
        <v>0.17299999999999999</v>
      </c>
      <c r="EO17" s="9">
        <v>2.4209999999999998</v>
      </c>
      <c r="EP17" s="9">
        <v>0.44900000000000001</v>
      </c>
      <c r="EQ17" s="9">
        <v>1.972</v>
      </c>
      <c r="ER17" s="9">
        <v>2.3180000000000001</v>
      </c>
      <c r="ES17" s="9">
        <v>0.44900000000000001</v>
      </c>
      <c r="ET17" s="9">
        <v>1.8680000000000001</v>
      </c>
      <c r="EU17" s="9">
        <v>0.104</v>
      </c>
      <c r="EV17" s="9">
        <v>0</v>
      </c>
      <c r="EW17" s="9">
        <v>0.104</v>
      </c>
      <c r="EX17" s="9">
        <v>2.0649999999999999</v>
      </c>
      <c r="EY17" s="9">
        <v>1.03</v>
      </c>
      <c r="EZ17" s="9">
        <v>1.0349999999999999</v>
      </c>
      <c r="FA17" s="9">
        <v>1.516</v>
      </c>
      <c r="FB17" s="9">
        <v>1.03</v>
      </c>
      <c r="FC17" s="9">
        <v>0.48599999999999999</v>
      </c>
      <c r="FD17" s="9">
        <v>0.90100000000000002</v>
      </c>
      <c r="FE17" s="9">
        <v>0.41599999999999998</v>
      </c>
      <c r="FF17" s="9">
        <v>0.48599999999999999</v>
      </c>
      <c r="FG17" s="9">
        <v>0.219</v>
      </c>
      <c r="FH17" s="9">
        <v>0.219</v>
      </c>
      <c r="FI17" s="9">
        <v>0</v>
      </c>
      <c r="FJ17" s="9">
        <v>0.39500000000000002</v>
      </c>
      <c r="FK17" s="9">
        <v>0.39500000000000002</v>
      </c>
      <c r="FL17" s="9">
        <v>0</v>
      </c>
      <c r="FM17" s="9">
        <v>0.54900000000000004</v>
      </c>
      <c r="FN17" s="9">
        <v>0</v>
      </c>
      <c r="FO17" s="9">
        <v>0.54900000000000004</v>
      </c>
      <c r="FP17" s="9">
        <v>0.54900000000000004</v>
      </c>
      <c r="FQ17" s="9">
        <v>0</v>
      </c>
      <c r="FR17" s="9">
        <v>0.54900000000000004</v>
      </c>
      <c r="FS17" s="9">
        <v>0</v>
      </c>
      <c r="FT17" s="9">
        <v>0</v>
      </c>
      <c r="FU17" s="9">
        <v>0</v>
      </c>
      <c r="FV17" s="9">
        <v>2.3460000000000001</v>
      </c>
      <c r="FW17" s="9">
        <v>0.84399999999999997</v>
      </c>
      <c r="FX17" s="9">
        <v>1.502</v>
      </c>
      <c r="FY17" s="9">
        <v>1.3620000000000001</v>
      </c>
      <c r="FZ17" s="9">
        <v>0.39500000000000002</v>
      </c>
      <c r="GA17" s="9">
        <v>0.96699999999999997</v>
      </c>
      <c r="GB17" s="9">
        <v>0.70299999999999996</v>
      </c>
      <c r="GC17" s="9">
        <v>0</v>
      </c>
      <c r="GD17" s="9">
        <v>0.70299999999999996</v>
      </c>
      <c r="GE17" s="9">
        <v>0.65800000000000003</v>
      </c>
      <c r="GF17" s="9">
        <v>0.39500000000000002</v>
      </c>
      <c r="GG17" s="9">
        <v>0.26300000000000001</v>
      </c>
      <c r="GH17" s="9">
        <v>0</v>
      </c>
      <c r="GI17" s="9">
        <v>0</v>
      </c>
      <c r="GJ17" s="9">
        <v>0</v>
      </c>
      <c r="GK17" s="9">
        <v>0.98499999999999999</v>
      </c>
      <c r="GL17" s="9">
        <v>0.44900000000000001</v>
      </c>
      <c r="GM17" s="9">
        <v>0.53500000000000003</v>
      </c>
      <c r="GN17" s="9">
        <v>0.88100000000000001</v>
      </c>
      <c r="GO17" s="9">
        <v>0.44900000000000001</v>
      </c>
      <c r="GP17" s="9">
        <v>0.432</v>
      </c>
      <c r="GQ17" s="9">
        <v>0.104</v>
      </c>
      <c r="GR17" s="9">
        <v>0</v>
      </c>
      <c r="GS17" s="9">
        <v>0.104</v>
      </c>
      <c r="GT17" s="9">
        <v>1.1020000000000001</v>
      </c>
      <c r="GU17" s="9">
        <v>0.45400000000000001</v>
      </c>
      <c r="GV17" s="9">
        <v>0.64900000000000002</v>
      </c>
      <c r="GW17" s="9">
        <v>0.76800000000000002</v>
      </c>
      <c r="GX17" s="9">
        <v>0.45400000000000001</v>
      </c>
      <c r="GY17" s="9">
        <v>0.315</v>
      </c>
      <c r="GZ17" s="9">
        <v>0.42399999999999999</v>
      </c>
      <c r="HA17" s="9">
        <v>0.28199999999999997</v>
      </c>
      <c r="HB17" s="9">
        <v>0.14199999999999999</v>
      </c>
      <c r="HC17" s="9">
        <v>0.17100000000000001</v>
      </c>
      <c r="HD17" s="9">
        <v>0.17100000000000001</v>
      </c>
      <c r="HE17" s="9">
        <v>0</v>
      </c>
      <c r="HF17" s="9">
        <v>0.17299999999999999</v>
      </c>
      <c r="HG17" s="9">
        <v>0</v>
      </c>
      <c r="HH17" s="9">
        <v>0.17299999999999999</v>
      </c>
      <c r="HI17" s="9">
        <v>0.33400000000000002</v>
      </c>
      <c r="HJ17" s="9">
        <v>0</v>
      </c>
      <c r="HK17" s="9">
        <v>0.33400000000000002</v>
      </c>
      <c r="HL17" s="9">
        <v>0.33400000000000002</v>
      </c>
      <c r="HM17" s="9">
        <v>0</v>
      </c>
      <c r="HN17" s="9">
        <v>0.33400000000000002</v>
      </c>
      <c r="HO17" s="9">
        <v>0</v>
      </c>
      <c r="HP17" s="9">
        <v>0</v>
      </c>
      <c r="HQ17" s="9">
        <v>0</v>
      </c>
      <c r="HR17" s="9">
        <v>3.0019999999999998</v>
      </c>
      <c r="HS17" s="9">
        <v>1.863</v>
      </c>
      <c r="HT17" s="9">
        <v>1.1379999999999999</v>
      </c>
      <c r="HU17" s="9">
        <v>2.4470000000000001</v>
      </c>
      <c r="HV17" s="9">
        <v>1.863</v>
      </c>
      <c r="HW17" s="9">
        <v>0.58399999999999996</v>
      </c>
      <c r="HX17" s="9">
        <v>1.68</v>
      </c>
      <c r="HY17" s="9">
        <v>1.238</v>
      </c>
      <c r="HZ17" s="9">
        <v>0.442</v>
      </c>
      <c r="IA17" s="9">
        <v>0.55900000000000005</v>
      </c>
      <c r="IB17" s="9">
        <v>0.41699999999999998</v>
      </c>
      <c r="IC17" s="9">
        <v>0.14199999999999999</v>
      </c>
      <c r="ID17" s="9">
        <v>0.20799999999999999</v>
      </c>
      <c r="IE17" s="9">
        <v>0.20799999999999999</v>
      </c>
      <c r="IF17" s="9">
        <v>0</v>
      </c>
      <c r="IG17" s="9">
        <v>0.55400000000000005</v>
      </c>
      <c r="IH17" s="9">
        <v>0</v>
      </c>
      <c r="II17" s="9">
        <v>0.55400000000000005</v>
      </c>
      <c r="IJ17" s="9">
        <v>0.55400000000000005</v>
      </c>
      <c r="IK17" s="9">
        <v>0</v>
      </c>
      <c r="IL17" s="9">
        <v>0.55400000000000005</v>
      </c>
      <c r="IM17" s="9">
        <v>0</v>
      </c>
      <c r="IN17" s="9">
        <v>0</v>
      </c>
      <c r="IO17" s="9">
        <v>0</v>
      </c>
      <c r="IP17" s="9">
        <v>1.0740000000000001</v>
      </c>
      <c r="IQ17" s="9">
        <v>0.40400000000000003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U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47" s="2" customFormat="1" ht="99.95" customHeight="1">
      <c r="B1" s="3" t="s">
        <v>11512</v>
      </c>
      <c r="C1" s="3" t="s">
        <v>11513</v>
      </c>
      <c r="D1" s="3" t="s">
        <v>11514</v>
      </c>
      <c r="E1" s="3" t="s">
        <v>11515</v>
      </c>
      <c r="F1" s="3" t="s">
        <v>11516</v>
      </c>
      <c r="G1" s="3" t="s">
        <v>11517</v>
      </c>
      <c r="H1" s="3" t="s">
        <v>11518</v>
      </c>
      <c r="I1" s="3" t="s">
        <v>11519</v>
      </c>
      <c r="J1" s="3" t="s">
        <v>11520</v>
      </c>
      <c r="K1" s="3" t="s">
        <v>11521</v>
      </c>
      <c r="L1" s="3" t="s">
        <v>11522</v>
      </c>
      <c r="M1" s="3" t="s">
        <v>11523</v>
      </c>
      <c r="N1" s="3" t="s">
        <v>11524</v>
      </c>
      <c r="O1" s="3" t="s">
        <v>11525</v>
      </c>
      <c r="P1" s="3" t="s">
        <v>11526</v>
      </c>
      <c r="Q1" s="3" t="s">
        <v>11527</v>
      </c>
      <c r="R1" s="3" t="s">
        <v>11528</v>
      </c>
      <c r="S1" s="3" t="s">
        <v>11529</v>
      </c>
      <c r="T1" s="3" t="s">
        <v>11530</v>
      </c>
      <c r="U1" s="3" t="s">
        <v>11531</v>
      </c>
      <c r="V1" s="3" t="s">
        <v>11532</v>
      </c>
      <c r="W1" s="3" t="s">
        <v>11533</v>
      </c>
      <c r="X1" s="3" t="s">
        <v>11534</v>
      </c>
      <c r="Y1" s="3" t="s">
        <v>11535</v>
      </c>
      <c r="Z1" s="3" t="s">
        <v>11536</v>
      </c>
      <c r="AA1" s="3" t="s">
        <v>11537</v>
      </c>
      <c r="AB1" s="3" t="s">
        <v>11538</v>
      </c>
      <c r="AC1" s="3" t="s">
        <v>11539</v>
      </c>
      <c r="AD1" s="3" t="s">
        <v>11540</v>
      </c>
      <c r="AE1" s="3" t="s">
        <v>11541</v>
      </c>
      <c r="AF1" s="3" t="s">
        <v>11542</v>
      </c>
      <c r="AG1" s="3" t="s">
        <v>11543</v>
      </c>
      <c r="AH1" s="3" t="s">
        <v>11544</v>
      </c>
      <c r="AI1" s="3" t="s">
        <v>11545</v>
      </c>
      <c r="AJ1" s="3" t="s">
        <v>11546</v>
      </c>
      <c r="AK1" s="3" t="s">
        <v>11547</v>
      </c>
      <c r="AL1" s="3" t="s">
        <v>11548</v>
      </c>
      <c r="AM1" s="3" t="s">
        <v>11549</v>
      </c>
      <c r="AN1" s="3" t="s">
        <v>11550</v>
      </c>
      <c r="AO1" s="3" t="s">
        <v>11551</v>
      </c>
      <c r="AP1" s="3" t="s">
        <v>11552</v>
      </c>
      <c r="AQ1" s="3" t="s">
        <v>11553</v>
      </c>
      <c r="AR1" s="3" t="s">
        <v>11554</v>
      </c>
      <c r="AS1" s="3" t="s">
        <v>11555</v>
      </c>
      <c r="AT1" s="3" t="s">
        <v>11556</v>
      </c>
      <c r="AU1" s="3" t="s">
        <v>11557</v>
      </c>
    </row>
    <row r="2" spans="1:47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</row>
    <row r="3" spans="1:47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</row>
    <row r="4" spans="1:47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</row>
    <row r="5" spans="1:47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</row>
    <row r="6" spans="1:47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</row>
    <row r="7" spans="1:47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</row>
    <row r="8" spans="1:47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</row>
    <row r="9" spans="1:47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</row>
    <row r="10" spans="1:47">
      <c r="A10" s="4" t="s">
        <v>258</v>
      </c>
      <c r="B10" s="8" t="s">
        <v>11558</v>
      </c>
      <c r="C10" s="8" t="s">
        <v>11559</v>
      </c>
      <c r="D10" s="8" t="s">
        <v>11560</v>
      </c>
      <c r="E10" s="8" t="s">
        <v>11561</v>
      </c>
      <c r="F10" s="8" t="s">
        <v>11562</v>
      </c>
      <c r="G10" s="8" t="s">
        <v>11563</v>
      </c>
      <c r="H10" s="8" t="s">
        <v>11564</v>
      </c>
      <c r="I10" s="8" t="s">
        <v>11565</v>
      </c>
      <c r="J10" s="8" t="s">
        <v>11566</v>
      </c>
      <c r="K10" s="8" t="s">
        <v>11567</v>
      </c>
      <c r="L10" s="8" t="s">
        <v>11568</v>
      </c>
      <c r="M10" s="8" t="s">
        <v>11569</v>
      </c>
      <c r="N10" s="8" t="s">
        <v>11570</v>
      </c>
      <c r="O10" s="8" t="s">
        <v>11571</v>
      </c>
      <c r="P10" s="8" t="s">
        <v>11572</v>
      </c>
      <c r="Q10" s="8" t="s">
        <v>11573</v>
      </c>
      <c r="R10" s="8" t="s">
        <v>11574</v>
      </c>
      <c r="S10" s="8" t="s">
        <v>11575</v>
      </c>
      <c r="T10" s="8" t="s">
        <v>11576</v>
      </c>
      <c r="U10" s="8" t="s">
        <v>11577</v>
      </c>
      <c r="V10" s="8" t="s">
        <v>11578</v>
      </c>
      <c r="W10" s="8" t="s">
        <v>11579</v>
      </c>
      <c r="X10" s="8" t="s">
        <v>11580</v>
      </c>
      <c r="Y10" s="8" t="s">
        <v>11581</v>
      </c>
      <c r="Z10" s="8" t="s">
        <v>11582</v>
      </c>
      <c r="AA10" s="8" t="s">
        <v>11583</v>
      </c>
      <c r="AB10" s="8" t="s">
        <v>11584</v>
      </c>
      <c r="AC10" s="8" t="s">
        <v>11585</v>
      </c>
      <c r="AD10" s="8" t="s">
        <v>11586</v>
      </c>
      <c r="AE10" s="8" t="s">
        <v>11587</v>
      </c>
      <c r="AF10" s="8" t="s">
        <v>11588</v>
      </c>
      <c r="AG10" s="8" t="s">
        <v>11589</v>
      </c>
      <c r="AH10" s="8" t="s">
        <v>11590</v>
      </c>
      <c r="AI10" s="8" t="s">
        <v>11591</v>
      </c>
      <c r="AJ10" s="8" t="s">
        <v>11592</v>
      </c>
      <c r="AK10" s="8" t="s">
        <v>11593</v>
      </c>
      <c r="AL10" s="8" t="s">
        <v>11594</v>
      </c>
      <c r="AM10" s="8" t="s">
        <v>11595</v>
      </c>
      <c r="AN10" s="8" t="s">
        <v>11596</v>
      </c>
      <c r="AO10" s="8" t="s">
        <v>11597</v>
      </c>
      <c r="AP10" s="8" t="s">
        <v>11598</v>
      </c>
      <c r="AQ10" s="8" t="s">
        <v>11599</v>
      </c>
      <c r="AR10" s="8" t="s">
        <v>11600</v>
      </c>
      <c r="AS10" s="8" t="s">
        <v>11601</v>
      </c>
      <c r="AT10" s="8" t="s">
        <v>11602</v>
      </c>
      <c r="AU10" s="8" t="s">
        <v>11603</v>
      </c>
    </row>
    <row r="11" spans="1:47">
      <c r="A11" s="10">
        <v>42036</v>
      </c>
      <c r="B11" s="9">
        <v>0.189</v>
      </c>
      <c r="C11" s="9">
        <v>0.498</v>
      </c>
      <c r="D11" s="9">
        <v>0.308</v>
      </c>
      <c r="E11" s="9">
        <v>0.189</v>
      </c>
      <c r="F11" s="9">
        <v>0.308</v>
      </c>
      <c r="G11" s="9">
        <v>0.308</v>
      </c>
      <c r="H11" s="9">
        <v>0</v>
      </c>
      <c r="I11" s="9">
        <v>0</v>
      </c>
      <c r="J11" s="9">
        <v>0</v>
      </c>
      <c r="K11" s="9">
        <v>0</v>
      </c>
      <c r="L11" s="9">
        <v>0.189</v>
      </c>
      <c r="M11" s="9">
        <v>0</v>
      </c>
      <c r="N11" s="9">
        <v>0.189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0.69</v>
      </c>
      <c r="Y11" s="9">
        <v>0.50700000000000001</v>
      </c>
      <c r="Z11" s="9">
        <v>0.183</v>
      </c>
      <c r="AA11" s="9">
        <v>0.50700000000000001</v>
      </c>
      <c r="AB11" s="9">
        <v>0.50700000000000001</v>
      </c>
      <c r="AC11" s="9">
        <v>0</v>
      </c>
      <c r="AD11" s="9">
        <v>0.50700000000000001</v>
      </c>
      <c r="AE11" s="9">
        <v>0.50700000000000001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0.183</v>
      </c>
      <c r="AN11" s="9">
        <v>0</v>
      </c>
      <c r="AO11" s="9">
        <v>0.183</v>
      </c>
      <c r="AP11" s="9">
        <v>0.183</v>
      </c>
      <c r="AQ11" s="9">
        <v>0</v>
      </c>
      <c r="AR11" s="9">
        <v>0.183</v>
      </c>
      <c r="AS11" s="9">
        <v>0</v>
      </c>
      <c r="AT11" s="9">
        <v>0</v>
      </c>
      <c r="AU11" s="9">
        <v>0</v>
      </c>
    </row>
    <row r="12" spans="1:47">
      <c r="A12" s="10">
        <v>42401</v>
      </c>
      <c r="B12" s="9">
        <v>0</v>
      </c>
      <c r="C12" s="9">
        <v>0.57299999999999995</v>
      </c>
      <c r="D12" s="9">
        <v>0.57299999999999995</v>
      </c>
      <c r="E12" s="9">
        <v>0</v>
      </c>
      <c r="F12" s="9">
        <v>0.57299999999999995</v>
      </c>
      <c r="G12" s="9">
        <v>0.57299999999999995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0.217</v>
      </c>
      <c r="P12" s="9">
        <v>0.217</v>
      </c>
      <c r="Q12" s="9">
        <v>0</v>
      </c>
      <c r="R12" s="9">
        <v>0.217</v>
      </c>
      <c r="S12" s="9">
        <v>0.217</v>
      </c>
      <c r="T12" s="9">
        <v>0</v>
      </c>
      <c r="U12" s="9">
        <v>0</v>
      </c>
      <c r="V12" s="9">
        <v>0</v>
      </c>
      <c r="W12" s="9">
        <v>0</v>
      </c>
      <c r="X12" s="9">
        <v>0.72299999999999998</v>
      </c>
      <c r="Y12" s="9">
        <v>0.56999999999999995</v>
      </c>
      <c r="Z12" s="9">
        <v>0.152</v>
      </c>
      <c r="AA12" s="9">
        <v>0.72299999999999998</v>
      </c>
      <c r="AB12" s="9">
        <v>0.56999999999999995</v>
      </c>
      <c r="AC12" s="9">
        <v>0.152</v>
      </c>
      <c r="AD12" s="9">
        <v>0.56999999999999995</v>
      </c>
      <c r="AE12" s="9">
        <v>0.56999999999999995</v>
      </c>
      <c r="AF12" s="9">
        <v>0</v>
      </c>
      <c r="AG12" s="9">
        <v>0.152</v>
      </c>
      <c r="AH12" s="9">
        <v>0</v>
      </c>
      <c r="AI12" s="9">
        <v>0.152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</row>
    <row r="13" spans="1:47">
      <c r="A13" s="10">
        <v>42767</v>
      </c>
      <c r="B13" s="9">
        <v>0</v>
      </c>
      <c r="C13" s="9">
        <v>0.13300000000000001</v>
      </c>
      <c r="D13" s="9">
        <v>0.13300000000000001</v>
      </c>
      <c r="E13" s="9">
        <v>0</v>
      </c>
      <c r="F13" s="9">
        <v>0.13300000000000001</v>
      </c>
      <c r="G13" s="9">
        <v>0.13300000000000001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0.48099999999999998</v>
      </c>
      <c r="Y13" s="9">
        <v>0.19500000000000001</v>
      </c>
      <c r="Z13" s="9">
        <v>0.28599999999999998</v>
      </c>
      <c r="AA13" s="9">
        <v>0.48099999999999998</v>
      </c>
      <c r="AB13" s="9">
        <v>0.19500000000000001</v>
      </c>
      <c r="AC13" s="9">
        <v>0.28599999999999998</v>
      </c>
      <c r="AD13" s="9">
        <v>0.48099999999999998</v>
      </c>
      <c r="AE13" s="9">
        <v>0.19500000000000001</v>
      </c>
      <c r="AF13" s="9">
        <v>0.28599999999999998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</row>
    <row r="14" spans="1:47">
      <c r="A14" s="10">
        <v>43132</v>
      </c>
      <c r="B14" s="9">
        <v>0.14099999999999999</v>
      </c>
      <c r="C14" s="9">
        <v>0.20799999999999999</v>
      </c>
      <c r="D14" s="9">
        <v>0.20799999999999999</v>
      </c>
      <c r="E14" s="9">
        <v>0</v>
      </c>
      <c r="F14" s="9">
        <v>0.20799999999999999</v>
      </c>
      <c r="G14" s="9">
        <v>0.20799999999999999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0.14099999999999999</v>
      </c>
      <c r="P14" s="9">
        <v>0</v>
      </c>
      <c r="Q14" s="9">
        <v>0.14099999999999999</v>
      </c>
      <c r="R14" s="9">
        <v>0.14099999999999999</v>
      </c>
      <c r="S14" s="9">
        <v>0</v>
      </c>
      <c r="T14" s="9">
        <v>0.14099999999999999</v>
      </c>
      <c r="U14" s="9">
        <v>0</v>
      </c>
      <c r="V14" s="9">
        <v>0</v>
      </c>
      <c r="W14" s="9">
        <v>0</v>
      </c>
      <c r="X14" s="9">
        <v>1.1919999999999999</v>
      </c>
      <c r="Y14" s="9">
        <v>0.89900000000000002</v>
      </c>
      <c r="Z14" s="9">
        <v>0.29299999999999998</v>
      </c>
      <c r="AA14" s="9">
        <v>0.55100000000000005</v>
      </c>
      <c r="AB14" s="9">
        <v>0.55100000000000005</v>
      </c>
      <c r="AC14" s="9">
        <v>0</v>
      </c>
      <c r="AD14" s="9">
        <v>0.55100000000000005</v>
      </c>
      <c r="AE14" s="9">
        <v>0.55100000000000005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0.64100000000000001</v>
      </c>
      <c r="AN14" s="9">
        <v>0.34799999999999998</v>
      </c>
      <c r="AO14" s="9">
        <v>0.29299999999999998</v>
      </c>
      <c r="AP14" s="9">
        <v>0.48299999999999998</v>
      </c>
      <c r="AQ14" s="9">
        <v>0.34799999999999998</v>
      </c>
      <c r="AR14" s="9">
        <v>0.13500000000000001</v>
      </c>
      <c r="AS14" s="9">
        <v>0.158</v>
      </c>
      <c r="AT14" s="9">
        <v>0</v>
      </c>
      <c r="AU14" s="9">
        <v>0.158</v>
      </c>
    </row>
    <row r="15" spans="1:47">
      <c r="A15" s="10">
        <v>43497</v>
      </c>
      <c r="B15" s="9">
        <v>0</v>
      </c>
      <c r="C15" s="9">
        <v>0.313</v>
      </c>
      <c r="D15" s="9">
        <v>0.313</v>
      </c>
      <c r="E15" s="9">
        <v>0</v>
      </c>
      <c r="F15" s="9">
        <v>0</v>
      </c>
      <c r="G15" s="9">
        <v>0</v>
      </c>
      <c r="H15" s="9">
        <v>0</v>
      </c>
      <c r="I15" s="9">
        <v>0.313</v>
      </c>
      <c r="J15" s="9">
        <v>0.313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0.66700000000000004</v>
      </c>
      <c r="Y15" s="9">
        <v>0.219</v>
      </c>
      <c r="Z15" s="9">
        <v>0.44800000000000001</v>
      </c>
      <c r="AA15" s="9">
        <v>0.44800000000000001</v>
      </c>
      <c r="AB15" s="9">
        <v>0</v>
      </c>
      <c r="AC15" s="9">
        <v>0.44800000000000001</v>
      </c>
      <c r="AD15" s="9">
        <v>0.44800000000000001</v>
      </c>
      <c r="AE15" s="9">
        <v>0</v>
      </c>
      <c r="AF15" s="9">
        <v>0.44800000000000001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0.219</v>
      </c>
      <c r="AN15" s="9">
        <v>0.219</v>
      </c>
      <c r="AO15" s="9">
        <v>0</v>
      </c>
      <c r="AP15" s="9">
        <v>0.219</v>
      </c>
      <c r="AQ15" s="9">
        <v>0.219</v>
      </c>
      <c r="AR15" s="9">
        <v>0</v>
      </c>
      <c r="AS15" s="9">
        <v>0</v>
      </c>
      <c r="AT15" s="9">
        <v>0</v>
      </c>
      <c r="AU15" s="9">
        <v>0</v>
      </c>
    </row>
    <row r="16" spans="1:47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0.442</v>
      </c>
      <c r="Y16" s="9">
        <v>0</v>
      </c>
      <c r="Z16" s="9">
        <v>0.442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0.442</v>
      </c>
      <c r="AN16" s="9">
        <v>0</v>
      </c>
      <c r="AO16" s="9">
        <v>0.442</v>
      </c>
      <c r="AP16" s="9">
        <v>0.26300000000000001</v>
      </c>
      <c r="AQ16" s="9">
        <v>0</v>
      </c>
      <c r="AR16" s="9">
        <v>0.26300000000000001</v>
      </c>
      <c r="AS16" s="9">
        <v>0.18</v>
      </c>
      <c r="AT16" s="9">
        <v>0</v>
      </c>
      <c r="AU16" s="9">
        <v>0.18</v>
      </c>
    </row>
    <row r="17" spans="1:47">
      <c r="A17" s="10">
        <v>44228</v>
      </c>
      <c r="B17" s="9">
        <v>0.67</v>
      </c>
      <c r="C17" s="9">
        <v>0.75700000000000001</v>
      </c>
      <c r="D17" s="9">
        <v>0.23400000000000001</v>
      </c>
      <c r="E17" s="9">
        <v>0.52200000000000002</v>
      </c>
      <c r="F17" s="9">
        <v>0.75700000000000001</v>
      </c>
      <c r="G17" s="9">
        <v>0.23400000000000001</v>
      </c>
      <c r="H17" s="9">
        <v>0.52200000000000002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0.318</v>
      </c>
      <c r="P17" s="9">
        <v>0.17</v>
      </c>
      <c r="Q17" s="9">
        <v>0.14799999999999999</v>
      </c>
      <c r="R17" s="9">
        <v>0.318</v>
      </c>
      <c r="S17" s="9">
        <v>0.17</v>
      </c>
      <c r="T17" s="9">
        <v>0.14799999999999999</v>
      </c>
      <c r="U17" s="9">
        <v>0</v>
      </c>
      <c r="V17" s="9">
        <v>0</v>
      </c>
      <c r="W17" s="9">
        <v>0</v>
      </c>
      <c r="X17" s="9">
        <v>0.61899999999999999</v>
      </c>
      <c r="Y17" s="9">
        <v>0.42199999999999999</v>
      </c>
      <c r="Z17" s="9">
        <v>0.19700000000000001</v>
      </c>
      <c r="AA17" s="9">
        <v>0.42199999999999999</v>
      </c>
      <c r="AB17" s="9">
        <v>0.42199999999999999</v>
      </c>
      <c r="AC17" s="9">
        <v>0</v>
      </c>
      <c r="AD17" s="9">
        <v>0.42199999999999999</v>
      </c>
      <c r="AE17" s="9">
        <v>0.42199999999999999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0.19700000000000001</v>
      </c>
      <c r="AN17" s="9">
        <v>0</v>
      </c>
      <c r="AO17" s="9">
        <v>0.19700000000000001</v>
      </c>
      <c r="AP17" s="9">
        <v>0.19700000000000001</v>
      </c>
      <c r="AQ17" s="9">
        <v>0</v>
      </c>
      <c r="AR17" s="9">
        <v>0.19700000000000001</v>
      </c>
      <c r="AS17" s="9">
        <v>0</v>
      </c>
      <c r="AT17" s="9">
        <v>0</v>
      </c>
      <c r="AU17" s="9">
        <v>0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D68D7-8723-445D-83A0-2D5B3C49C4D8}">
  <sheetPr>
    <pageSetUpPr fitToPage="1"/>
  </sheetPr>
  <dimension ref="A1:CY255"/>
  <sheetViews>
    <sheetView zoomScaleNormal="100" workbookViewId="0">
      <pane ySplit="13" topLeftCell="A14" activePane="bottomLeft" state="frozen"/>
      <selection activeCell="C13" sqref="C13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3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30" ht="11.2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30" ht="15.95" customHeight="1">
      <c r="A2" s="21"/>
      <c r="B2" s="32" t="s">
        <v>11604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  <c r="V2" s="32"/>
      <c r="W2" s="12"/>
      <c r="X2" s="12"/>
      <c r="Y2" s="12"/>
      <c r="Z2" s="12"/>
      <c r="AA2" s="12"/>
      <c r="AB2" s="12"/>
      <c r="AC2" s="12"/>
      <c r="AD2" s="12"/>
    </row>
    <row r="3" spans="1:30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</row>
    <row r="4" spans="1:30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ht="15.95" customHeight="1">
      <c r="A5" s="31"/>
      <c r="B5" s="93" t="str">
        <f>Contents!B5</f>
        <v>6228.0 Potential workers</v>
      </c>
      <c r="C5" s="93"/>
      <c r="D5" s="93"/>
      <c r="E5" s="93"/>
      <c r="F5" s="93"/>
      <c r="G5" s="93"/>
      <c r="H5" s="93"/>
      <c r="I5" s="93"/>
      <c r="J5" s="93"/>
      <c r="K5" s="93"/>
      <c r="L5" s="93"/>
      <c r="M5" s="33"/>
      <c r="N5" s="31"/>
      <c r="O5" s="31"/>
      <c r="P5" s="31"/>
      <c r="Q5" s="31"/>
      <c r="R5" s="31"/>
      <c r="S5" s="31"/>
      <c r="T5" s="31"/>
      <c r="U5" s="31"/>
      <c r="V5" s="33"/>
      <c r="W5" s="31"/>
      <c r="X5" s="31"/>
      <c r="Y5" s="31"/>
      <c r="Z5" s="31"/>
      <c r="AA5" s="31"/>
      <c r="AB5" s="31"/>
      <c r="AC5" s="31"/>
      <c r="AD5" s="31"/>
    </row>
    <row r="6" spans="1:30" ht="15.95" customHeight="1">
      <c r="A6" s="31"/>
      <c r="B6" s="93" t="str">
        <f>Contents!B6</f>
        <v>Table 7. Number of job offers while looking for work</v>
      </c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</row>
    <row r="7" spans="1:30" ht="15.95" customHeight="1">
      <c r="A7" s="31"/>
      <c r="B7" s="34" t="str">
        <f>Contents!B7</f>
        <v>Released at 11:30 am (Canberra time) Fri 29 Apr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  <c r="V7" s="34"/>
      <c r="W7" s="31"/>
      <c r="X7" s="31"/>
      <c r="Y7" s="31"/>
      <c r="Z7" s="31"/>
      <c r="AA7" s="31"/>
      <c r="AB7" s="31"/>
      <c r="AC7" s="31"/>
      <c r="AD7" s="31"/>
    </row>
    <row r="8" spans="1:30" ht="15.75" customHeight="1">
      <c r="A8" s="94" t="str">
        <f>Contents!C12</f>
        <v>Table 7.2 - Number of job offers while looking for work by state and territory, February 2021</v>
      </c>
      <c r="B8" s="94"/>
      <c r="C8" s="94"/>
      <c r="D8" s="94"/>
      <c r="E8" s="94"/>
      <c r="F8" s="94"/>
      <c r="G8" s="94"/>
      <c r="H8" s="94"/>
      <c r="I8" s="94"/>
      <c r="J8" s="35"/>
      <c r="K8" s="36"/>
      <c r="L8" s="36"/>
      <c r="M8" s="94"/>
      <c r="N8" s="94"/>
      <c r="O8" s="94"/>
      <c r="P8" s="94"/>
      <c r="Q8" s="94"/>
      <c r="R8" s="94"/>
      <c r="S8" s="94"/>
      <c r="T8" s="35"/>
      <c r="U8" s="36"/>
      <c r="V8" s="94"/>
      <c r="W8" s="94"/>
      <c r="X8" s="94"/>
      <c r="Y8" s="94"/>
      <c r="Z8" s="94"/>
      <c r="AA8" s="94"/>
      <c r="AB8" s="94"/>
      <c r="AC8" s="35"/>
      <c r="AD8" s="36"/>
    </row>
    <row r="9" spans="1:30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 spans="1:30" ht="15" customHeight="1">
      <c r="A10" s="37"/>
      <c r="B10" s="39" t="s">
        <v>11685</v>
      </c>
      <c r="C10" s="95" t="s">
        <v>11669</v>
      </c>
      <c r="D10" s="96"/>
      <c r="E10" s="97"/>
      <c r="F10" s="40"/>
      <c r="G10" s="40"/>
      <c r="H10" s="40"/>
      <c r="I10" s="40"/>
      <c r="J10" s="40"/>
      <c r="K10" s="41"/>
      <c r="L10" s="98" t="s">
        <v>11629</v>
      </c>
      <c r="M10" s="99"/>
      <c r="N10" s="100"/>
      <c r="O10" s="42"/>
      <c r="P10" s="42"/>
      <c r="Q10" s="42"/>
      <c r="R10" s="42"/>
      <c r="S10" s="42"/>
      <c r="T10" s="42"/>
      <c r="U10" s="42"/>
      <c r="V10" s="42"/>
      <c r="W10" s="42"/>
    </row>
    <row r="11" spans="1:30" ht="22.5" customHeight="1">
      <c r="A11" s="43"/>
      <c r="B11" s="43"/>
      <c r="C11" s="101" t="s">
        <v>11630</v>
      </c>
      <c r="D11" s="101"/>
      <c r="E11" s="101"/>
      <c r="F11" s="102"/>
      <c r="G11" s="102" t="s">
        <v>11631</v>
      </c>
      <c r="H11" s="102"/>
      <c r="I11" s="102"/>
      <c r="J11" s="102" t="s">
        <v>11632</v>
      </c>
      <c r="K11" s="44"/>
      <c r="L11" s="101" t="s">
        <v>11630</v>
      </c>
      <c r="M11" s="101"/>
      <c r="N11" s="101"/>
      <c r="O11" s="102"/>
      <c r="P11" s="102" t="s">
        <v>11631</v>
      </c>
      <c r="Q11" s="102"/>
      <c r="R11" s="102"/>
      <c r="S11" s="102" t="s">
        <v>11632</v>
      </c>
      <c r="T11" s="42"/>
      <c r="U11" s="42"/>
      <c r="V11" s="42"/>
      <c r="W11" s="42"/>
    </row>
    <row r="12" spans="1:30" ht="60.75" customHeight="1">
      <c r="A12" s="37"/>
      <c r="B12" s="37"/>
      <c r="C12" s="45" t="s">
        <v>11633</v>
      </c>
      <c r="D12" s="45" t="s">
        <v>11634</v>
      </c>
      <c r="E12" s="45" t="s">
        <v>11635</v>
      </c>
      <c r="F12" s="45" t="s">
        <v>11636</v>
      </c>
      <c r="G12" s="45" t="s">
        <v>11637</v>
      </c>
      <c r="H12" s="45" t="s">
        <v>11638</v>
      </c>
      <c r="I12" s="45" t="s">
        <v>11636</v>
      </c>
      <c r="J12" s="102"/>
      <c r="K12" s="44"/>
      <c r="L12" s="45" t="s">
        <v>11633</v>
      </c>
      <c r="M12" s="45" t="s">
        <v>11634</v>
      </c>
      <c r="N12" s="45" t="s">
        <v>11635</v>
      </c>
      <c r="O12" s="45" t="s">
        <v>11636</v>
      </c>
      <c r="P12" s="45" t="s">
        <v>11637</v>
      </c>
      <c r="Q12" s="45" t="s">
        <v>11638</v>
      </c>
      <c r="R12" s="45" t="s">
        <v>11636</v>
      </c>
      <c r="S12" s="102"/>
      <c r="T12" s="38"/>
      <c r="U12" s="38"/>
      <c r="V12" s="38"/>
      <c r="W12" s="38"/>
    </row>
    <row r="13" spans="1:30">
      <c r="A13" s="37"/>
      <c r="B13" s="37"/>
      <c r="C13" s="46" t="s">
        <v>11639</v>
      </c>
      <c r="D13" s="46" t="s">
        <v>11639</v>
      </c>
      <c r="E13" s="46" t="s">
        <v>11639</v>
      </c>
      <c r="F13" s="46" t="s">
        <v>11639</v>
      </c>
      <c r="G13" s="46" t="s">
        <v>11639</v>
      </c>
      <c r="H13" s="46" t="s">
        <v>11639</v>
      </c>
      <c r="I13" s="46" t="s">
        <v>11639</v>
      </c>
      <c r="J13" s="46" t="s">
        <v>11639</v>
      </c>
      <c r="K13" s="46"/>
      <c r="L13" s="46" t="s">
        <v>11639</v>
      </c>
      <c r="M13" s="46" t="s">
        <v>11639</v>
      </c>
      <c r="N13" s="46" t="s">
        <v>11639</v>
      </c>
      <c r="O13" s="46" t="s">
        <v>11639</v>
      </c>
      <c r="P13" s="46" t="s">
        <v>11639</v>
      </c>
      <c r="Q13" s="46" t="s">
        <v>11639</v>
      </c>
      <c r="R13" s="46" t="s">
        <v>11639</v>
      </c>
      <c r="S13" s="46" t="s">
        <v>11639</v>
      </c>
      <c r="T13" s="46"/>
      <c r="U13" s="46"/>
      <c r="V13" s="46"/>
      <c r="W13" s="46"/>
    </row>
    <row r="14" spans="1:30">
      <c r="A14" s="47" t="s">
        <v>11640</v>
      </c>
      <c r="B14" s="48"/>
      <c r="C14" s="48"/>
      <c r="D14" s="48"/>
      <c r="E14" s="48"/>
      <c r="F14" s="48"/>
      <c r="G14" s="48"/>
      <c r="H14" s="48"/>
      <c r="I14" s="48"/>
      <c r="J14" s="48"/>
      <c r="K14" s="49"/>
      <c r="L14" s="48"/>
      <c r="M14" s="48"/>
      <c r="N14" s="48"/>
      <c r="O14" s="48"/>
      <c r="P14" s="48"/>
      <c r="Q14" s="48"/>
      <c r="R14" s="48"/>
      <c r="S14" s="48"/>
    </row>
    <row r="15" spans="1:30">
      <c r="A15" s="50" t="s">
        <v>11641</v>
      </c>
      <c r="B15" s="51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</row>
    <row r="16" spans="1:30">
      <c r="A16" s="51"/>
      <c r="B16" s="53" t="s">
        <v>11642</v>
      </c>
      <c r="C16" s="54" cm="1">
        <f t="array" ref="C16">INDEX($D$107:$BW$170,$C107,C$94)</f>
        <v>400.15699999999998</v>
      </c>
      <c r="D16" s="54" cm="1">
        <f t="array" ref="D16">INDEX($D$107:$BW$170,$C107,D$94)</f>
        <v>84.206999999999994</v>
      </c>
      <c r="E16" s="54" cm="1">
        <f t="array" ref="E16">INDEX($D$107:$BW$170,$C107,E$94)</f>
        <v>8.266</v>
      </c>
      <c r="F16" s="54" cm="1">
        <f t="array" ref="F16">INDEX($D$107:$BW$170,$C107,F$94)</f>
        <v>492.63099999999997</v>
      </c>
      <c r="G16" s="54" cm="1">
        <f t="array" ref="G16">INDEX($D$107:$BW$170,$C107,G$94)</f>
        <v>183.16200000000001</v>
      </c>
      <c r="H16" s="54" cm="1">
        <f t="array" ref="H16">INDEX($D$107:$BW$170,$C107,H$94)</f>
        <v>12.263999999999999</v>
      </c>
      <c r="I16" s="54" cm="1">
        <f t="array" ref="I16">INDEX($D$107:$BW$170,$C107,I$94)</f>
        <v>195.42500000000001</v>
      </c>
      <c r="J16" s="54" cm="1">
        <f t="array" ref="J16">INDEX($D$107:$BW$170,$C107,J$94)</f>
        <v>688.05600000000004</v>
      </c>
      <c r="K16" s="54"/>
      <c r="L16" s="19" t="str" cm="1">
        <f t="array" ref="L16">IF(HYPERLINK(TEXT("#"&amp;INDEX($D$181:$BW$244,$C181,C$94),),INDEX($D$181:$BW$244,$C181,C$94))=0,"",HYPERLINK(TEXT("#"&amp;INDEX($D$181:$BW$244,$C181,C$94),),INDEX($D$181:$BW$244,$C181,C$94)))</f>
        <v>A126004750W</v>
      </c>
      <c r="M16" s="19" t="str" cm="1">
        <f t="array" ref="M16">IF(HYPERLINK(TEXT("#"&amp;INDEX($D$181:$BW$244,$C181,D$94),),INDEX($D$181:$BW$244,$C181,D$94))=0,"",HYPERLINK(TEXT("#"&amp;INDEX($D$181:$BW$244,$C181,D$94),),INDEX($D$181:$BW$244,$C181,D$94)))</f>
        <v>A126002806K</v>
      </c>
      <c r="N16" s="19" t="str" cm="1">
        <f t="array" ref="N16">IF(HYPERLINK(TEXT("#"&amp;INDEX($D$181:$BW$244,$C181,E$94),),INDEX($D$181:$BW$244,$C181,E$94))=0,"",HYPERLINK(TEXT("#"&amp;INDEX($D$181:$BW$244,$C181,E$94),),INDEX($D$181:$BW$244,$C181,E$94)))</f>
        <v>A126005398R</v>
      </c>
      <c r="O16" s="19" t="str" cm="1">
        <f t="array" ref="O16">IF(HYPERLINK(TEXT("#"&amp;INDEX($D$181:$BW$244,$C181,F$94),),INDEX($D$181:$BW$244,$C181,F$94))=0,"",HYPERLINK(TEXT("#"&amp;INDEX($D$181:$BW$244,$C181,F$94),),INDEX($D$181:$BW$244,$C181,F$94)))</f>
        <v>A126006046C</v>
      </c>
      <c r="P16" s="19" t="str" cm="1">
        <f t="array" ref="P16">IF(HYPERLINK(TEXT("#"&amp;INDEX($D$181:$BW$244,$C181,G$94),),INDEX($D$181:$BW$244,$C181,G$94))=0,"",HYPERLINK(TEXT("#"&amp;INDEX($D$181:$BW$244,$C181,G$94),),INDEX($D$181:$BW$244,$C181,G$94)))</f>
        <v>A126003454K</v>
      </c>
      <c r="Q16" s="19" t="str" cm="1">
        <f t="array" ref="Q16">IF(HYPERLINK(TEXT("#"&amp;INDEX($D$181:$BW$244,$C181,H$94),),INDEX($D$181:$BW$244,$C181,H$94))=0,"",HYPERLINK(TEXT("#"&amp;INDEX($D$181:$BW$244,$C181,H$94),),INDEX($D$181:$BW$244,$C181,H$94)))</f>
        <v>A126002158X</v>
      </c>
      <c r="R16" s="19" t="str" cm="1">
        <f t="array" ref="R16">IF(HYPERLINK(TEXT("#"&amp;INDEX($D$181:$BW$244,$C181,I$94),),INDEX($D$181:$BW$244,$C181,I$94))=0,"",HYPERLINK(TEXT("#"&amp;INDEX($D$181:$BW$244,$C181,I$94),),INDEX($D$181:$BW$244,$C181,I$94)))</f>
        <v>A126004102X</v>
      </c>
      <c r="S16" s="19" t="str" cm="1">
        <f t="array" ref="S16">IF(HYPERLINK(TEXT("#"&amp;INDEX($D$181:$BW$244,$C181,J$94),),INDEX($D$181:$BW$244,$C181,J$94))=0,"",HYPERLINK(TEXT("#"&amp;INDEX($D$181:$BW$244,$C181,J$94),),INDEX($D$181:$BW$244,$C181,J$94)))</f>
        <v>A126001510F</v>
      </c>
    </row>
    <row r="17" spans="1:23">
      <c r="A17" s="51"/>
      <c r="B17" s="53" t="s">
        <v>11643</v>
      </c>
      <c r="C17" s="54" cm="1">
        <f t="array" ref="C17">INDEX($D$107:$BW$170,$C108,C$94)</f>
        <v>41.817999999999998</v>
      </c>
      <c r="D17" s="54" cm="1">
        <f t="array" ref="D17">INDEX($D$107:$BW$170,$C108,D$94)</f>
        <v>13.852</v>
      </c>
      <c r="E17" s="54" cm="1">
        <f t="array" ref="E17">INDEX($D$107:$BW$170,$C108,E$94)</f>
        <v>9.9779999999999998</v>
      </c>
      <c r="F17" s="54" cm="1">
        <f t="array" ref="F17">INDEX($D$107:$BW$170,$C108,F$94)</f>
        <v>65.647999999999996</v>
      </c>
      <c r="G17" s="54" cm="1">
        <f t="array" ref="G17">INDEX($D$107:$BW$170,$C108,G$94)</f>
        <v>15.239000000000001</v>
      </c>
      <c r="H17" s="54" cm="1">
        <f t="array" ref="H17">INDEX($D$107:$BW$170,$C108,H$94)</f>
        <v>15.403</v>
      </c>
      <c r="I17" s="54" cm="1">
        <f t="array" ref="I17">INDEX($D$107:$BW$170,$C108,I$94)</f>
        <v>30.641999999999999</v>
      </c>
      <c r="J17" s="54" cm="1">
        <f t="array" ref="J17">INDEX($D$107:$BW$170,$C108,J$94)</f>
        <v>96.29</v>
      </c>
      <c r="K17" s="54"/>
      <c r="L17" s="19" t="str" cm="1">
        <f t="array" ref="L17">IF(HYPERLINK(TEXT("#"&amp;INDEX($D$181:$BW$244,$C182,C$94),),INDEX($D$181:$BW$244,$C182,C$94))=0,"",HYPERLINK(TEXT("#"&amp;INDEX($D$181:$BW$244,$C182,C$94),),INDEX($D$181:$BW$244,$C182,C$94)))</f>
        <v>A126004718W</v>
      </c>
      <c r="M17" s="19" t="str" cm="1">
        <f t="array" ref="M17">IF(HYPERLINK(TEXT("#"&amp;INDEX($D$181:$BW$244,$C182,D$94),),INDEX($D$181:$BW$244,$C182,D$94))=0,"",HYPERLINK(TEXT("#"&amp;INDEX($D$181:$BW$244,$C182,D$94),),INDEX($D$181:$BW$244,$C182,D$94)))</f>
        <v>A126002774C</v>
      </c>
      <c r="N17" s="19" t="str" cm="1">
        <f t="array" ref="N17">IF(HYPERLINK(TEXT("#"&amp;INDEX($D$181:$BW$244,$C182,E$94),),INDEX($D$181:$BW$244,$C182,E$94))=0,"",HYPERLINK(TEXT("#"&amp;INDEX($D$181:$BW$244,$C182,E$94),),INDEX($D$181:$BW$244,$C182,E$94)))</f>
        <v>A126005366W</v>
      </c>
      <c r="O17" s="19" t="str" cm="1">
        <f t="array" ref="O17">IF(HYPERLINK(TEXT("#"&amp;INDEX($D$181:$BW$244,$C182,F$94),),INDEX($D$181:$BW$244,$C182,F$94))=0,"",HYPERLINK(TEXT("#"&amp;INDEX($D$181:$BW$244,$C182,F$94),),INDEX($D$181:$BW$244,$C182,F$94)))</f>
        <v>A126006014K</v>
      </c>
      <c r="P17" s="19" t="str" cm="1">
        <f t="array" ref="P17">IF(HYPERLINK(TEXT("#"&amp;INDEX($D$181:$BW$244,$C182,G$94),),INDEX($D$181:$BW$244,$C182,G$94))=0,"",HYPERLINK(TEXT("#"&amp;INDEX($D$181:$BW$244,$C182,G$94),),INDEX($D$181:$BW$244,$C182,G$94)))</f>
        <v>A126003422T</v>
      </c>
      <c r="Q17" s="19" t="str" cm="1">
        <f t="array" ref="Q17">IF(HYPERLINK(TEXT("#"&amp;INDEX($D$181:$BW$244,$C182,H$94),),INDEX($D$181:$BW$244,$C182,H$94))=0,"",HYPERLINK(TEXT("#"&amp;INDEX($D$181:$BW$244,$C182,H$94),),INDEX($D$181:$BW$244,$C182,H$94)))</f>
        <v>A126002126F</v>
      </c>
      <c r="R17" s="19" t="str" cm="1">
        <f t="array" ref="R17">IF(HYPERLINK(TEXT("#"&amp;INDEX($D$181:$BW$244,$C182,I$94),),INDEX($D$181:$BW$244,$C182,I$94))=0,"",HYPERLINK(TEXT("#"&amp;INDEX($D$181:$BW$244,$C182,I$94),),INDEX($D$181:$BW$244,$C182,I$94)))</f>
        <v>A126004070T</v>
      </c>
      <c r="S17" s="19" t="str" cm="1">
        <f t="array" ref="S17">IF(HYPERLINK(TEXT("#"&amp;INDEX($D$181:$BW$244,$C182,J$94),),INDEX($D$181:$BW$244,$C182,J$94))=0,"",HYPERLINK(TEXT("#"&amp;INDEX($D$181:$BW$244,$C182,J$94),),INDEX($D$181:$BW$244,$C182,J$94)))</f>
        <v>A126001478T</v>
      </c>
    </row>
    <row r="18" spans="1:23">
      <c r="A18" s="51"/>
      <c r="B18" s="53" t="s">
        <v>11644</v>
      </c>
      <c r="C18" s="54" cm="1">
        <f t="array" ref="C18">INDEX($D$107:$BW$170,$C109,C$94)</f>
        <v>10.622999999999999</v>
      </c>
      <c r="D18" s="54" cm="1">
        <f t="array" ref="D18">INDEX($D$107:$BW$170,$C109,D$94)</f>
        <v>4.6070000000000002</v>
      </c>
      <c r="E18" s="54" cm="1">
        <f t="array" ref="E18">INDEX($D$107:$BW$170,$C109,E$94)</f>
        <v>1.8140000000000001</v>
      </c>
      <c r="F18" s="54" cm="1">
        <f t="array" ref="F18">INDEX($D$107:$BW$170,$C109,F$94)</f>
        <v>17.045000000000002</v>
      </c>
      <c r="G18" s="54" cm="1">
        <f t="array" ref="G18">INDEX($D$107:$BW$170,$C109,G$94)</f>
        <v>1.4530000000000001</v>
      </c>
      <c r="H18" s="54" cm="1">
        <f t="array" ref="H18">INDEX($D$107:$BW$170,$C109,H$94)</f>
        <v>2.0859999999999999</v>
      </c>
      <c r="I18" s="54" cm="1">
        <f t="array" ref="I18">INDEX($D$107:$BW$170,$C109,I$94)</f>
        <v>3.54</v>
      </c>
      <c r="J18" s="54" cm="1">
        <f t="array" ref="J18">INDEX($D$107:$BW$170,$C109,J$94)</f>
        <v>20.585000000000001</v>
      </c>
      <c r="K18" s="54"/>
      <c r="L18" s="19" t="str" cm="1">
        <f t="array" ref="L18">IF(HYPERLINK(TEXT("#"&amp;INDEX($D$181:$BW$244,$C183,C$94),),INDEX($D$181:$BW$244,$C183,C$94))=0,"",HYPERLINK(TEXT("#"&amp;INDEX($D$181:$BW$244,$C183,C$94),),INDEX($D$181:$BW$244,$C183,C$94)))</f>
        <v>A126004754F</v>
      </c>
      <c r="M18" s="19" t="str" cm="1">
        <f t="array" ref="M18">IF(HYPERLINK(TEXT("#"&amp;INDEX($D$181:$BW$244,$C183,D$94),),INDEX($D$181:$BW$244,$C183,D$94))=0,"",HYPERLINK(TEXT("#"&amp;INDEX($D$181:$BW$244,$C183,D$94),),INDEX($D$181:$BW$244,$C183,D$94)))</f>
        <v>A126002810A</v>
      </c>
      <c r="N18" s="19" t="str" cm="1">
        <f t="array" ref="N18">IF(HYPERLINK(TEXT("#"&amp;INDEX($D$181:$BW$244,$C183,E$94),),INDEX($D$181:$BW$244,$C183,E$94))=0,"",HYPERLINK(TEXT("#"&amp;INDEX($D$181:$BW$244,$C183,E$94),),INDEX($D$181:$BW$244,$C183,E$94)))</f>
        <v>A126005402V</v>
      </c>
      <c r="O18" s="19" t="str" cm="1">
        <f t="array" ref="O18">IF(HYPERLINK(TEXT("#"&amp;INDEX($D$181:$BW$244,$C183,F$94),),INDEX($D$181:$BW$244,$C183,F$94))=0,"",HYPERLINK(TEXT("#"&amp;INDEX($D$181:$BW$244,$C183,F$94),),INDEX($D$181:$BW$244,$C183,F$94)))</f>
        <v>A126006050V</v>
      </c>
      <c r="P18" s="19" t="str" cm="1">
        <f t="array" ref="P18">IF(HYPERLINK(TEXT("#"&amp;INDEX($D$181:$BW$244,$C183,G$94),),INDEX($D$181:$BW$244,$C183,G$94))=0,"",HYPERLINK(TEXT("#"&amp;INDEX($D$181:$BW$244,$C183,G$94),),INDEX($D$181:$BW$244,$C183,G$94)))</f>
        <v>A126003458V</v>
      </c>
      <c r="Q18" s="19" t="str" cm="1">
        <f t="array" ref="Q18">IF(HYPERLINK(TEXT("#"&amp;INDEX($D$181:$BW$244,$C183,H$94),),INDEX($D$181:$BW$244,$C183,H$94))=0,"",HYPERLINK(TEXT("#"&amp;INDEX($D$181:$BW$244,$C183,H$94),),INDEX($D$181:$BW$244,$C183,H$94)))</f>
        <v>A126002162R</v>
      </c>
      <c r="R18" s="19" t="str" cm="1">
        <f t="array" ref="R18">IF(HYPERLINK(TEXT("#"&amp;INDEX($D$181:$BW$244,$C183,I$94),),INDEX($D$181:$BW$244,$C183,I$94))=0,"",HYPERLINK(TEXT("#"&amp;INDEX($D$181:$BW$244,$C183,I$94),),INDEX($D$181:$BW$244,$C183,I$94)))</f>
        <v>A126004106J</v>
      </c>
      <c r="S18" s="19" t="str" cm="1">
        <f t="array" ref="S18">IF(HYPERLINK(TEXT("#"&amp;INDEX($D$181:$BW$244,$C183,J$94),),INDEX($D$181:$BW$244,$C183,J$94))=0,"",HYPERLINK(TEXT("#"&amp;INDEX($D$181:$BW$244,$C183,J$94),),INDEX($D$181:$BW$244,$C183,J$94)))</f>
        <v>A126001514R</v>
      </c>
    </row>
    <row r="19" spans="1:23">
      <c r="A19" s="55" t="s">
        <v>11645</v>
      </c>
      <c r="B19" s="56"/>
      <c r="C19" s="54"/>
      <c r="D19" s="54"/>
      <c r="E19" s="54"/>
      <c r="F19" s="54"/>
      <c r="G19" s="54"/>
      <c r="H19" s="54"/>
      <c r="I19" s="54"/>
      <c r="J19" s="54"/>
      <c r="K19" s="54"/>
      <c r="L19" s="19"/>
      <c r="M19" s="19"/>
      <c r="N19" s="19"/>
      <c r="O19" s="19"/>
      <c r="P19" s="19"/>
      <c r="Q19" s="19"/>
      <c r="R19" s="19"/>
      <c r="S19" s="19"/>
    </row>
    <row r="20" spans="1:23">
      <c r="A20" s="51"/>
      <c r="B20" s="53" t="s">
        <v>11646</v>
      </c>
      <c r="C20" s="54" cm="1">
        <f t="array" ref="C20">INDEX($D$107:$BW$170,$C111,C$94)</f>
        <v>396.98200000000003</v>
      </c>
      <c r="D20" s="54" cm="1">
        <f t="array" ref="D20">INDEX($D$107:$BW$170,$C111,D$94)</f>
        <v>90.311000000000007</v>
      </c>
      <c r="E20" s="54" cm="1">
        <f t="array" ref="E20">INDEX($D$107:$BW$170,$C111,E$94)</f>
        <v>17.908999999999999</v>
      </c>
      <c r="F20" s="54" cm="1">
        <f t="array" ref="F20">INDEX($D$107:$BW$170,$C111,F$94)</f>
        <v>505.202</v>
      </c>
      <c r="G20" s="54" cm="1">
        <f t="array" ref="G20">INDEX($D$107:$BW$170,$C111,G$94)</f>
        <v>140.38</v>
      </c>
      <c r="H20" s="54" cm="1">
        <f t="array" ref="H20">INDEX($D$107:$BW$170,$C111,H$94)</f>
        <v>26.177</v>
      </c>
      <c r="I20" s="54" cm="1">
        <f t="array" ref="I20">INDEX($D$107:$BW$170,$C111,I$94)</f>
        <v>166.55699999999999</v>
      </c>
      <c r="J20" s="54" cm="1">
        <f t="array" ref="J20">INDEX($D$107:$BW$170,$C111,J$94)</f>
        <v>671.75900000000001</v>
      </c>
      <c r="K20" s="54"/>
      <c r="L20" s="19" t="str" cm="1">
        <f t="array" ref="L20">IF(HYPERLINK(TEXT("#"&amp;INDEX($D$181:$BW$244,$C185,C$94),),INDEX($D$181:$BW$244,$C185,C$94))=0,"",HYPERLINK(TEXT("#"&amp;INDEX($D$181:$BW$244,$C185,C$94),),INDEX($D$181:$BW$244,$C185,C$94)))</f>
        <v>A126004758R</v>
      </c>
      <c r="M20" s="19" t="str" cm="1">
        <f t="array" ref="M20">IF(HYPERLINK(TEXT("#"&amp;INDEX($D$181:$BW$244,$C185,D$94),),INDEX($D$181:$BW$244,$C185,D$94))=0,"",HYPERLINK(TEXT("#"&amp;INDEX($D$181:$BW$244,$C185,D$94),),INDEX($D$181:$BW$244,$C185,D$94)))</f>
        <v>A126002814K</v>
      </c>
      <c r="N20" s="19" t="str" cm="1">
        <f t="array" ref="N20">IF(HYPERLINK(TEXT("#"&amp;INDEX($D$181:$BW$244,$C185,E$94),),INDEX($D$181:$BW$244,$C185,E$94))=0,"",HYPERLINK(TEXT("#"&amp;INDEX($D$181:$BW$244,$C185,E$94),),INDEX($D$181:$BW$244,$C185,E$94)))</f>
        <v>A126005406C</v>
      </c>
      <c r="O20" s="19" t="str" cm="1">
        <f t="array" ref="O20">IF(HYPERLINK(TEXT("#"&amp;INDEX($D$181:$BW$244,$C185,F$94),),INDEX($D$181:$BW$244,$C185,F$94))=0,"",HYPERLINK(TEXT("#"&amp;INDEX($D$181:$BW$244,$C185,F$94),),INDEX($D$181:$BW$244,$C185,F$94)))</f>
        <v>A126006054C</v>
      </c>
      <c r="P20" s="19" t="str" cm="1">
        <f t="array" ref="P20">IF(HYPERLINK(TEXT("#"&amp;INDEX($D$181:$BW$244,$C185,G$94),),INDEX($D$181:$BW$244,$C185,G$94))=0,"",HYPERLINK(TEXT("#"&amp;INDEX($D$181:$BW$244,$C185,G$94),),INDEX($D$181:$BW$244,$C185,G$94)))</f>
        <v>A126003462K</v>
      </c>
      <c r="Q20" s="19" t="str" cm="1">
        <f t="array" ref="Q20">IF(HYPERLINK(TEXT("#"&amp;INDEX($D$181:$BW$244,$C185,H$94),),INDEX($D$181:$BW$244,$C185,H$94))=0,"",HYPERLINK(TEXT("#"&amp;INDEX($D$181:$BW$244,$C185,H$94),),INDEX($D$181:$BW$244,$C185,H$94)))</f>
        <v>A126002166X</v>
      </c>
      <c r="R20" s="19" t="str" cm="1">
        <f t="array" ref="R20">IF(HYPERLINK(TEXT("#"&amp;INDEX($D$181:$BW$244,$C185,I$94),),INDEX($D$181:$BW$244,$C185,I$94))=0,"",HYPERLINK(TEXT("#"&amp;INDEX($D$181:$BW$244,$C185,I$94),),INDEX($D$181:$BW$244,$C185,I$94)))</f>
        <v>A126004110X</v>
      </c>
      <c r="S20" s="19" t="str" cm="1">
        <f t="array" ref="S20">IF(HYPERLINK(TEXT("#"&amp;INDEX($D$181:$BW$244,$C185,J$94),),INDEX($D$181:$BW$244,$C185,J$94))=0,"",HYPERLINK(TEXT("#"&amp;INDEX($D$181:$BW$244,$C185,J$94),),INDEX($D$181:$BW$244,$C185,J$94)))</f>
        <v>A126001518X</v>
      </c>
    </row>
    <row r="21" spans="1:23">
      <c r="A21" s="51"/>
      <c r="B21" s="57" t="s">
        <v>11647</v>
      </c>
      <c r="C21" s="54" cm="1">
        <f t="array" ref="C21">INDEX($D$107:$BW$170,$C112,C$94)</f>
        <v>41.926000000000002</v>
      </c>
      <c r="D21" s="54" cm="1">
        <f t="array" ref="D21">INDEX($D$107:$BW$170,$C112,D$94)</f>
        <v>13.073</v>
      </c>
      <c r="E21" s="54" cm="1">
        <f t="array" ref="E21">INDEX($D$107:$BW$170,$C112,E$94)</f>
        <v>17.908999999999999</v>
      </c>
      <c r="F21" s="54" cm="1">
        <f t="array" ref="F21">INDEX($D$107:$BW$170,$C112,F$94)</f>
        <v>72.908000000000001</v>
      </c>
      <c r="G21" s="54" cm="1">
        <f t="array" ref="G21">INDEX($D$107:$BW$170,$C112,G$94)</f>
        <v>10.298</v>
      </c>
      <c r="H21" s="54" cm="1">
        <f t="array" ref="H21">INDEX($D$107:$BW$170,$C112,H$94)</f>
        <v>26.177</v>
      </c>
      <c r="I21" s="54" cm="1">
        <f t="array" ref="I21">INDEX($D$107:$BW$170,$C112,I$94)</f>
        <v>36.475000000000001</v>
      </c>
      <c r="J21" s="54" cm="1">
        <f t="array" ref="J21">INDEX($D$107:$BW$170,$C112,J$94)</f>
        <v>109.384</v>
      </c>
      <c r="K21" s="54"/>
      <c r="L21" s="19" t="str" cm="1">
        <f t="array" ref="L21">IF(HYPERLINK(TEXT("#"&amp;INDEX($D$181:$BW$244,$C186,C$94),),INDEX($D$181:$BW$244,$C186,C$94))=0,"",HYPERLINK(TEXT("#"&amp;INDEX($D$181:$BW$244,$C186,C$94),),INDEX($D$181:$BW$244,$C186,C$94)))</f>
        <v>A126004722L</v>
      </c>
      <c r="M21" s="19" t="str" cm="1">
        <f t="array" ref="M21">IF(HYPERLINK(TEXT("#"&amp;INDEX($D$181:$BW$244,$C186,D$94),),INDEX($D$181:$BW$244,$C186,D$94))=0,"",HYPERLINK(TEXT("#"&amp;INDEX($D$181:$BW$244,$C186,D$94),),INDEX($D$181:$BW$244,$C186,D$94)))</f>
        <v>A126002778L</v>
      </c>
      <c r="N21" s="19" t="str" cm="1">
        <f t="array" ref="N21">IF(HYPERLINK(TEXT("#"&amp;INDEX($D$181:$BW$244,$C186,E$94),),INDEX($D$181:$BW$244,$C186,E$94))=0,"",HYPERLINK(TEXT("#"&amp;INDEX($D$181:$BW$244,$C186,E$94),),INDEX($D$181:$BW$244,$C186,E$94)))</f>
        <v>A126005370L</v>
      </c>
      <c r="O21" s="19" t="str" cm="1">
        <f t="array" ref="O21">IF(HYPERLINK(TEXT("#"&amp;INDEX($D$181:$BW$244,$C186,F$94),),INDEX($D$181:$BW$244,$C186,F$94))=0,"",HYPERLINK(TEXT("#"&amp;INDEX($D$181:$BW$244,$C186,F$94),),INDEX($D$181:$BW$244,$C186,F$94)))</f>
        <v>A126006018V</v>
      </c>
      <c r="P21" s="19" t="str" cm="1">
        <f t="array" ref="P21">IF(HYPERLINK(TEXT("#"&amp;INDEX($D$181:$BW$244,$C186,G$94),),INDEX($D$181:$BW$244,$C186,G$94))=0,"",HYPERLINK(TEXT("#"&amp;INDEX($D$181:$BW$244,$C186,G$94),),INDEX($D$181:$BW$244,$C186,G$94)))</f>
        <v>A126003426A</v>
      </c>
      <c r="Q21" s="19" t="str" cm="1">
        <f t="array" ref="Q21">IF(HYPERLINK(TEXT("#"&amp;INDEX($D$181:$BW$244,$C186,H$94),),INDEX($D$181:$BW$244,$C186,H$94))=0,"",HYPERLINK(TEXT("#"&amp;INDEX($D$181:$BW$244,$C186,H$94),),INDEX($D$181:$BW$244,$C186,H$94)))</f>
        <v>A126002130W</v>
      </c>
      <c r="R21" s="19" t="str" cm="1">
        <f t="array" ref="R21">IF(HYPERLINK(TEXT("#"&amp;INDEX($D$181:$BW$244,$C186,I$94),),INDEX($D$181:$BW$244,$C186,I$94))=0,"",HYPERLINK(TEXT("#"&amp;INDEX($D$181:$BW$244,$C186,I$94),),INDEX($D$181:$BW$244,$C186,I$94)))</f>
        <v>A126004074A</v>
      </c>
      <c r="S21" s="19" t="str" cm="1">
        <f t="array" ref="S21">IF(HYPERLINK(TEXT("#"&amp;INDEX($D$181:$BW$244,$C186,J$94),),INDEX($D$181:$BW$244,$C186,J$94))=0,"",HYPERLINK(TEXT("#"&amp;INDEX($D$181:$BW$244,$C186,J$94),),INDEX($D$181:$BW$244,$C186,J$94)))</f>
        <v>A126001482J</v>
      </c>
    </row>
    <row r="22" spans="1:23">
      <c r="A22" s="51"/>
      <c r="B22" s="57" t="s">
        <v>11648</v>
      </c>
      <c r="C22" s="54" cm="1">
        <f t="array" ref="C22">INDEX($D$107:$BW$170,$C113,C$94)</f>
        <v>247.20400000000001</v>
      </c>
      <c r="D22" s="54" cm="1">
        <f t="array" ref="D22">INDEX($D$107:$BW$170,$C113,D$94)</f>
        <v>63.348999999999997</v>
      </c>
      <c r="E22" s="54" t="s">
        <v>11649</v>
      </c>
      <c r="F22" s="54" cm="1">
        <f t="array" ref="F22">INDEX($D$107:$BW$170,$C113,F$94)</f>
        <v>310.553</v>
      </c>
      <c r="G22" s="54" cm="1">
        <f t="array" ref="G22">INDEX($D$107:$BW$170,$C113,G$94)</f>
        <v>86.465999999999994</v>
      </c>
      <c r="H22" s="54" t="s">
        <v>11649</v>
      </c>
      <c r="I22" s="54" cm="1">
        <f t="array" ref="I22">INDEX($D$107:$BW$170,$C113,I$94)</f>
        <v>86.465999999999994</v>
      </c>
      <c r="J22" s="54" cm="1">
        <f t="array" ref="J22">INDEX($D$107:$BW$170,$C113,J$94)</f>
        <v>397.01900000000001</v>
      </c>
      <c r="K22" s="54"/>
      <c r="L22" s="19" t="str" cm="1">
        <f t="array" ref="L22">IF(HYPERLINK(TEXT("#"&amp;INDEX($D$181:$BW$244,$C187,C$94),),INDEX($D$181:$BW$244,$C187,C$94))=0,"",HYPERLINK(TEXT("#"&amp;INDEX($D$181:$BW$244,$C187,C$94),),INDEX($D$181:$BW$244,$C187,C$94)))</f>
        <v>A126004726W</v>
      </c>
      <c r="M22" s="19" t="str" cm="1">
        <f t="array" ref="M22">IF(HYPERLINK(TEXT("#"&amp;INDEX($D$181:$BW$244,$C187,D$94),),INDEX($D$181:$BW$244,$C187,D$94))=0,"",HYPERLINK(TEXT("#"&amp;INDEX($D$181:$BW$244,$C187,D$94),),INDEX($D$181:$BW$244,$C187,D$94)))</f>
        <v>A126002782C</v>
      </c>
      <c r="N22" s="54" t="s">
        <v>11649</v>
      </c>
      <c r="O22" s="19" t="str" cm="1">
        <f t="array" ref="O22">IF(HYPERLINK(TEXT("#"&amp;INDEX($D$181:$BW$244,$C187,F$94),),INDEX($D$181:$BW$244,$C187,F$94))=0,"",HYPERLINK(TEXT("#"&amp;INDEX($D$181:$BW$244,$C187,F$94),),INDEX($D$181:$BW$244,$C187,F$94)))</f>
        <v>A126006022K</v>
      </c>
      <c r="P22" s="19" t="str" cm="1">
        <f t="array" ref="P22">IF(HYPERLINK(TEXT("#"&amp;INDEX($D$181:$BW$244,$C187,G$94),),INDEX($D$181:$BW$244,$C187,G$94))=0,"",HYPERLINK(TEXT("#"&amp;INDEX($D$181:$BW$244,$C187,G$94),),INDEX($D$181:$BW$244,$C187,G$94)))</f>
        <v>A126003430T</v>
      </c>
      <c r="Q22" s="54" t="s">
        <v>11649</v>
      </c>
      <c r="R22" s="19" t="str" cm="1">
        <f t="array" ref="R22">IF(HYPERLINK(TEXT("#"&amp;INDEX($D$181:$BW$244,$C187,I$94),),INDEX($D$181:$BW$244,$C187,I$94))=0,"",HYPERLINK(TEXT("#"&amp;INDEX($D$181:$BW$244,$C187,I$94),),INDEX($D$181:$BW$244,$C187,I$94)))</f>
        <v>A126004078K</v>
      </c>
      <c r="S22" s="19" t="str" cm="1">
        <f t="array" ref="S22">IF(HYPERLINK(TEXT("#"&amp;INDEX($D$181:$BW$244,$C187,J$94),),INDEX($D$181:$BW$244,$C187,J$94))=0,"",HYPERLINK(TEXT("#"&amp;INDEX($D$181:$BW$244,$C187,J$94),),INDEX($D$181:$BW$244,$C187,J$94)))</f>
        <v>A126001486T</v>
      </c>
    </row>
    <row r="23" spans="1:23">
      <c r="A23" s="51"/>
      <c r="B23" s="57" t="s">
        <v>11650</v>
      </c>
      <c r="C23" s="54" cm="1">
        <f t="array" ref="C23">INDEX($D$107:$BW$170,$C114,C$94)</f>
        <v>107.851</v>
      </c>
      <c r="D23" s="54" cm="1">
        <f t="array" ref="D23">INDEX($D$107:$BW$170,$C114,D$94)</f>
        <v>13.888999999999999</v>
      </c>
      <c r="E23" s="54" t="s">
        <v>11649</v>
      </c>
      <c r="F23" s="54" cm="1">
        <f t="array" ref="F23">INDEX($D$107:$BW$170,$C114,F$94)</f>
        <v>121.741</v>
      </c>
      <c r="G23" s="54" cm="1">
        <f t="array" ref="G23">INDEX($D$107:$BW$170,$C114,G$94)</f>
        <v>43.616</v>
      </c>
      <c r="H23" s="54" t="s">
        <v>11649</v>
      </c>
      <c r="I23" s="54" cm="1">
        <f t="array" ref="I23">INDEX($D$107:$BW$170,$C114,I$94)</f>
        <v>43.616</v>
      </c>
      <c r="J23" s="54" cm="1">
        <f t="array" ref="J23">INDEX($D$107:$BW$170,$C114,J$94)</f>
        <v>165.35599999999999</v>
      </c>
      <c r="K23" s="54"/>
      <c r="L23" s="19" t="str" cm="1">
        <f t="array" ref="L23">IF(HYPERLINK(TEXT("#"&amp;INDEX($D$181:$BW$244,$C188,C$94),),INDEX($D$181:$BW$244,$C188,C$94))=0,"",HYPERLINK(TEXT("#"&amp;INDEX($D$181:$BW$244,$C188,C$94),),INDEX($D$181:$BW$244,$C188,C$94)))</f>
        <v>A126004742W</v>
      </c>
      <c r="M23" s="19" t="str" cm="1">
        <f t="array" ref="M23">IF(HYPERLINK(TEXT("#"&amp;INDEX($D$181:$BW$244,$C188,D$94),),INDEX($D$181:$BW$244,$C188,D$94))=0,"",HYPERLINK(TEXT("#"&amp;INDEX($D$181:$BW$244,$C188,D$94),),INDEX($D$181:$BW$244,$C188,D$94)))</f>
        <v>A126002798W</v>
      </c>
      <c r="N23" s="54" t="s">
        <v>11649</v>
      </c>
      <c r="O23" s="19" t="str" cm="1">
        <f t="array" ref="O23">IF(HYPERLINK(TEXT("#"&amp;INDEX($D$181:$BW$244,$C188,F$94),),INDEX($D$181:$BW$244,$C188,F$94))=0,"",HYPERLINK(TEXT("#"&amp;INDEX($D$181:$BW$244,$C188,F$94),),INDEX($D$181:$BW$244,$C188,F$94)))</f>
        <v>A126006038C</v>
      </c>
      <c r="P23" s="19" t="str" cm="1">
        <f t="array" ref="P23">IF(HYPERLINK(TEXT("#"&amp;INDEX($D$181:$BW$244,$C188,G$94),),INDEX($D$181:$BW$244,$C188,G$94))=0,"",HYPERLINK(TEXT("#"&amp;INDEX($D$181:$BW$244,$C188,G$94),),INDEX($D$181:$BW$244,$C188,G$94)))</f>
        <v>A126003446K</v>
      </c>
      <c r="Q23" s="54" t="s">
        <v>11649</v>
      </c>
      <c r="R23" s="19" t="str" cm="1">
        <f t="array" ref="R23">IF(HYPERLINK(TEXT("#"&amp;INDEX($D$181:$BW$244,$C188,I$94),),INDEX($D$181:$BW$244,$C188,I$94))=0,"",HYPERLINK(TEXT("#"&amp;INDEX($D$181:$BW$244,$C188,I$94),),INDEX($D$181:$BW$244,$C188,I$94)))</f>
        <v>A126004094K</v>
      </c>
      <c r="S23" s="19" t="str" cm="1">
        <f t="array" ref="S23">IF(HYPERLINK(TEXT("#"&amp;INDEX($D$181:$BW$244,$C188,J$94),),INDEX($D$181:$BW$244,$C188,J$94))=0,"",HYPERLINK(TEXT("#"&amp;INDEX($D$181:$BW$244,$C188,J$94),),INDEX($D$181:$BW$244,$C188,J$94)))</f>
        <v>A126001502F</v>
      </c>
    </row>
    <row r="24" spans="1:23">
      <c r="A24" s="51"/>
      <c r="B24" s="53" t="s">
        <v>11651</v>
      </c>
      <c r="C24" s="54" cm="1">
        <f t="array" ref="C24">INDEX($D$107:$BW$170,$C115,C$94)</f>
        <v>55.616999999999997</v>
      </c>
      <c r="D24" s="54" cm="1">
        <f t="array" ref="D24">INDEX($D$107:$BW$170,$C115,D$94)</f>
        <v>12.355</v>
      </c>
      <c r="E24" s="54" cm="1">
        <f t="array" ref="E24">INDEX($D$107:$BW$170,$C115,E$94)</f>
        <v>2.149</v>
      </c>
      <c r="F24" s="54" cm="1">
        <f t="array" ref="F24">INDEX($D$107:$BW$170,$C115,F$94)</f>
        <v>70.122</v>
      </c>
      <c r="G24" s="54" cm="1">
        <f t="array" ref="G24">INDEX($D$107:$BW$170,$C115,G$94)</f>
        <v>59.473999999999997</v>
      </c>
      <c r="H24" s="54" cm="1">
        <f t="array" ref="H24">INDEX($D$107:$BW$170,$C115,H$94)</f>
        <v>3.5760000000000001</v>
      </c>
      <c r="I24" s="54" cm="1">
        <f t="array" ref="I24">INDEX($D$107:$BW$170,$C115,I$94)</f>
        <v>63.05</v>
      </c>
      <c r="J24" s="54" cm="1">
        <f t="array" ref="J24">INDEX($D$107:$BW$170,$C115,J$94)</f>
        <v>133.172</v>
      </c>
      <c r="K24" s="54"/>
      <c r="L24" s="19" t="str" cm="1">
        <f t="array" ref="L24">IF(HYPERLINK(TEXT("#"&amp;INDEX($D$181:$BW$244,$C189,C$94),),INDEX($D$181:$BW$244,$C189,C$94))=0,"",HYPERLINK(TEXT("#"&amp;INDEX($D$181:$BW$244,$C189,C$94),),INDEX($D$181:$BW$244,$C189,C$94)))</f>
        <v>A126004710C</v>
      </c>
      <c r="M24" s="19" t="str" cm="1">
        <f t="array" ref="M24">IF(HYPERLINK(TEXT("#"&amp;INDEX($D$181:$BW$244,$C189,D$94),),INDEX($D$181:$BW$244,$C189,D$94))=0,"",HYPERLINK(TEXT("#"&amp;INDEX($D$181:$BW$244,$C189,D$94),),INDEX($D$181:$BW$244,$C189,D$94)))</f>
        <v>A126002766C</v>
      </c>
      <c r="N24" s="19" t="str" cm="1">
        <f t="array" ref="N24">IF(HYPERLINK(TEXT("#"&amp;INDEX($D$181:$BW$244,$C189,E$94),),INDEX($D$181:$BW$244,$C189,E$94))=0,"",HYPERLINK(TEXT("#"&amp;INDEX($D$181:$BW$244,$C189,E$94),),INDEX($D$181:$BW$244,$C189,E$94)))</f>
        <v>A126005358W</v>
      </c>
      <c r="O24" s="19" t="str" cm="1">
        <f t="array" ref="O24">IF(HYPERLINK(TEXT("#"&amp;INDEX($D$181:$BW$244,$C189,F$94),),INDEX($D$181:$BW$244,$C189,F$94))=0,"",HYPERLINK(TEXT("#"&amp;INDEX($D$181:$BW$244,$C189,F$94),),INDEX($D$181:$BW$244,$C189,F$94)))</f>
        <v>A126006006K</v>
      </c>
      <c r="P24" s="19" t="str" cm="1">
        <f t="array" ref="P24">IF(HYPERLINK(TEXT("#"&amp;INDEX($D$181:$BW$244,$C189,G$94),),INDEX($D$181:$BW$244,$C189,G$94))=0,"",HYPERLINK(TEXT("#"&amp;INDEX($D$181:$BW$244,$C189,G$94),),INDEX($D$181:$BW$244,$C189,G$94)))</f>
        <v>A126003414T</v>
      </c>
      <c r="Q24" s="19" t="str" cm="1">
        <f t="array" ref="Q24">IF(HYPERLINK(TEXT("#"&amp;INDEX($D$181:$BW$244,$C189,H$94),),INDEX($D$181:$BW$244,$C189,H$94))=0,"",HYPERLINK(TEXT("#"&amp;INDEX($D$181:$BW$244,$C189,H$94),),INDEX($D$181:$BW$244,$C189,H$94)))</f>
        <v>A126002118F</v>
      </c>
      <c r="R24" s="19" t="str" cm="1">
        <f t="array" ref="R24">IF(HYPERLINK(TEXT("#"&amp;INDEX($D$181:$BW$244,$C189,I$94),),INDEX($D$181:$BW$244,$C189,I$94))=0,"",HYPERLINK(TEXT("#"&amp;INDEX($D$181:$BW$244,$C189,I$94),),INDEX($D$181:$BW$244,$C189,I$94)))</f>
        <v>A126004062T</v>
      </c>
      <c r="S24" s="19" t="str" cm="1">
        <f t="array" ref="S24">IF(HYPERLINK(TEXT("#"&amp;INDEX($D$181:$BW$244,$C189,J$94),),INDEX($D$181:$BW$244,$C189,J$94))=0,"",HYPERLINK(TEXT("#"&amp;INDEX($D$181:$BW$244,$C189,J$94),),INDEX($D$181:$BW$244,$C189,J$94)))</f>
        <v>A126001470X</v>
      </c>
    </row>
    <row r="25" spans="1:23">
      <c r="A25" s="51"/>
      <c r="B25" s="57" t="s">
        <v>11652</v>
      </c>
      <c r="C25" s="54" cm="1">
        <f t="array" ref="C25">INDEX($D$107:$BW$170,$C116,C$94)</f>
        <v>0.86199999999999999</v>
      </c>
      <c r="D25" s="54" cm="1">
        <f t="array" ref="D25">INDEX($D$107:$BW$170,$C116,D$94)</f>
        <v>1.036</v>
      </c>
      <c r="E25" s="54" cm="1">
        <f t="array" ref="E25">INDEX($D$107:$BW$170,$C116,E$94)</f>
        <v>2.149</v>
      </c>
      <c r="F25" s="54" cm="1">
        <f t="array" ref="F25">INDEX($D$107:$BW$170,$C116,F$94)</f>
        <v>4.048</v>
      </c>
      <c r="G25" s="54" cm="1">
        <f t="array" ref="G25">INDEX($D$107:$BW$170,$C116,G$94)</f>
        <v>2.3719999999999999</v>
      </c>
      <c r="H25" s="54" cm="1">
        <f t="array" ref="H25">INDEX($D$107:$BW$170,$C116,H$94)</f>
        <v>3.5760000000000001</v>
      </c>
      <c r="I25" s="54" cm="1">
        <f t="array" ref="I25">INDEX($D$107:$BW$170,$C116,I$94)</f>
        <v>5.9480000000000004</v>
      </c>
      <c r="J25" s="54" cm="1">
        <f t="array" ref="J25">INDEX($D$107:$BW$170,$C116,J$94)</f>
        <v>9.9949999999999992</v>
      </c>
      <c r="K25" s="54"/>
      <c r="L25" s="19" t="str" cm="1">
        <f t="array" ref="L25">IF(HYPERLINK(TEXT("#"&amp;INDEX($D$181:$BW$244,$C190,C$94),),INDEX($D$181:$BW$244,$C190,C$94))=0,"",HYPERLINK(TEXT("#"&amp;INDEX($D$181:$BW$244,$C190,C$94),),INDEX($D$181:$BW$244,$C190,C$94)))</f>
        <v>A126004762F</v>
      </c>
      <c r="M25" s="19" t="str" cm="1">
        <f t="array" ref="M25">IF(HYPERLINK(TEXT("#"&amp;INDEX($D$181:$BW$244,$C190,D$94),),INDEX($D$181:$BW$244,$C190,D$94))=0,"",HYPERLINK(TEXT("#"&amp;INDEX($D$181:$BW$244,$C190,D$94),),INDEX($D$181:$BW$244,$C190,D$94)))</f>
        <v>A126002818V</v>
      </c>
      <c r="N25" s="19" t="str" cm="1">
        <f t="array" ref="N25">IF(HYPERLINK(TEXT("#"&amp;INDEX($D$181:$BW$244,$C190,E$94),),INDEX($D$181:$BW$244,$C190,E$94))=0,"",HYPERLINK(TEXT("#"&amp;INDEX($D$181:$BW$244,$C190,E$94),),INDEX($D$181:$BW$244,$C190,E$94)))</f>
        <v>A126005410V</v>
      </c>
      <c r="O25" s="19" t="str" cm="1">
        <f t="array" ref="O25">IF(HYPERLINK(TEXT("#"&amp;INDEX($D$181:$BW$244,$C190,F$94),),INDEX($D$181:$BW$244,$C190,F$94))=0,"",HYPERLINK(TEXT("#"&amp;INDEX($D$181:$BW$244,$C190,F$94),),INDEX($D$181:$BW$244,$C190,F$94)))</f>
        <v>A126006058L</v>
      </c>
      <c r="P25" s="19" t="str" cm="1">
        <f t="array" ref="P25">IF(HYPERLINK(TEXT("#"&amp;INDEX($D$181:$BW$244,$C190,G$94),),INDEX($D$181:$BW$244,$C190,G$94))=0,"",HYPERLINK(TEXT("#"&amp;INDEX($D$181:$BW$244,$C190,G$94),),INDEX($D$181:$BW$244,$C190,G$94)))</f>
        <v>A126003466V</v>
      </c>
      <c r="Q25" s="19" t="str" cm="1">
        <f t="array" ref="Q25">IF(HYPERLINK(TEXT("#"&amp;INDEX($D$181:$BW$244,$C190,H$94),),INDEX($D$181:$BW$244,$C190,H$94))=0,"",HYPERLINK(TEXT("#"&amp;INDEX($D$181:$BW$244,$C190,H$94),),INDEX($D$181:$BW$244,$C190,H$94)))</f>
        <v>A126002170R</v>
      </c>
      <c r="R25" s="19" t="str" cm="1">
        <f t="array" ref="R25">IF(HYPERLINK(TEXT("#"&amp;INDEX($D$181:$BW$244,$C190,I$94),),INDEX($D$181:$BW$244,$C190,I$94))=0,"",HYPERLINK(TEXT("#"&amp;INDEX($D$181:$BW$244,$C190,I$94),),INDEX($D$181:$BW$244,$C190,I$94)))</f>
        <v>A126004114J</v>
      </c>
      <c r="S25" s="19" t="str" cm="1">
        <f t="array" ref="S25">IF(HYPERLINK(TEXT("#"&amp;INDEX($D$181:$BW$244,$C190,J$94),),INDEX($D$181:$BW$244,$C190,J$94))=0,"",HYPERLINK(TEXT("#"&amp;INDEX($D$181:$BW$244,$C190,J$94),),INDEX($D$181:$BW$244,$C190,J$94)))</f>
        <v>A126001522R</v>
      </c>
    </row>
    <row r="26" spans="1:23">
      <c r="A26" s="51"/>
      <c r="B26" s="57" t="s">
        <v>11653</v>
      </c>
      <c r="C26" s="54" cm="1">
        <f t="array" ref="C26">INDEX($D$107:$BW$170,$C117,C$94)</f>
        <v>54.755000000000003</v>
      </c>
      <c r="D26" s="54" cm="1">
        <f t="array" ref="D26">INDEX($D$107:$BW$170,$C117,D$94)</f>
        <v>11.319000000000001</v>
      </c>
      <c r="E26" s="54" t="s">
        <v>11649</v>
      </c>
      <c r="F26" s="54" cm="1">
        <f t="array" ref="F26">INDEX($D$107:$BW$170,$C117,F$94)</f>
        <v>66.073999999999998</v>
      </c>
      <c r="G26" s="54" cm="1">
        <f t="array" ref="G26">INDEX($D$107:$BW$170,$C117,G$94)</f>
        <v>57.103000000000002</v>
      </c>
      <c r="H26" s="54" t="s">
        <v>11649</v>
      </c>
      <c r="I26" s="54" cm="1">
        <f t="array" ref="I26">INDEX($D$107:$BW$170,$C117,I$94)</f>
        <v>57.103000000000002</v>
      </c>
      <c r="J26" s="54" cm="1">
        <f t="array" ref="J26">INDEX($D$107:$BW$170,$C117,J$94)</f>
        <v>123.17700000000001</v>
      </c>
      <c r="K26" s="54"/>
      <c r="L26" s="19" t="str" cm="1">
        <f t="array" ref="L26">IF(HYPERLINK(TEXT("#"&amp;INDEX($D$181:$BW$244,$C191,C$94),),INDEX($D$181:$BW$244,$C191,C$94))=0,"",HYPERLINK(TEXT("#"&amp;INDEX($D$181:$BW$244,$C191,C$94),),INDEX($D$181:$BW$244,$C191,C$94)))</f>
        <v>A126004746F</v>
      </c>
      <c r="M26" s="19" t="str" cm="1">
        <f t="array" ref="M26">IF(HYPERLINK(TEXT("#"&amp;INDEX($D$181:$BW$244,$C191,D$94),),INDEX($D$181:$BW$244,$C191,D$94))=0,"",HYPERLINK(TEXT("#"&amp;INDEX($D$181:$BW$244,$C191,D$94),),INDEX($D$181:$BW$244,$C191,D$94)))</f>
        <v>A126002802A</v>
      </c>
      <c r="N26" s="54" t="s">
        <v>11649</v>
      </c>
      <c r="O26" s="19" t="str" cm="1">
        <f t="array" ref="O26">IF(HYPERLINK(TEXT("#"&amp;INDEX($D$181:$BW$244,$C191,F$94),),INDEX($D$181:$BW$244,$C191,F$94))=0,"",HYPERLINK(TEXT("#"&amp;INDEX($D$181:$BW$244,$C191,F$94),),INDEX($D$181:$BW$244,$C191,F$94)))</f>
        <v>A126006042V</v>
      </c>
      <c r="P26" s="19" t="str" cm="1">
        <f t="array" ref="P26">IF(HYPERLINK(TEXT("#"&amp;INDEX($D$181:$BW$244,$C191,G$94),),INDEX($D$181:$BW$244,$C191,G$94))=0,"",HYPERLINK(TEXT("#"&amp;INDEX($D$181:$BW$244,$C191,G$94),),INDEX($D$181:$BW$244,$C191,G$94)))</f>
        <v>A126003450A</v>
      </c>
      <c r="Q26" s="54" t="s">
        <v>11649</v>
      </c>
      <c r="R26" s="19" t="str" cm="1">
        <f t="array" ref="R26">IF(HYPERLINK(TEXT("#"&amp;INDEX($D$181:$BW$244,$C191,I$94),),INDEX($D$181:$BW$244,$C191,I$94))=0,"",HYPERLINK(TEXT("#"&amp;INDEX($D$181:$BW$244,$C191,I$94),),INDEX($D$181:$BW$244,$C191,I$94)))</f>
        <v>A126004098V</v>
      </c>
      <c r="S26" s="19" t="str" cm="1">
        <f t="array" ref="S26">IF(HYPERLINK(TEXT("#"&amp;INDEX($D$181:$BW$244,$C191,J$94),),INDEX($D$181:$BW$244,$C191,J$94))=0,"",HYPERLINK(TEXT("#"&amp;INDEX($D$181:$BW$244,$C191,J$94),),INDEX($D$181:$BW$244,$C191,J$94)))</f>
        <v>A126001506R</v>
      </c>
    </row>
    <row r="27" spans="1:23">
      <c r="A27" s="55" t="s">
        <v>11654</v>
      </c>
      <c r="B27" s="58"/>
      <c r="C27" s="54"/>
      <c r="D27" s="54"/>
      <c r="E27" s="54"/>
      <c r="F27" s="54"/>
      <c r="G27" s="54"/>
      <c r="H27" s="54"/>
      <c r="I27" s="54"/>
      <c r="J27" s="54"/>
      <c r="K27" s="54"/>
      <c r="L27" s="19"/>
      <c r="M27" s="19"/>
      <c r="N27" s="19"/>
      <c r="O27" s="19"/>
      <c r="P27" s="19"/>
      <c r="Q27" s="19"/>
      <c r="R27" s="19"/>
      <c r="S27" s="19"/>
    </row>
    <row r="28" spans="1:23">
      <c r="A28" s="51"/>
      <c r="B28" s="53" t="s">
        <v>11655</v>
      </c>
      <c r="C28" s="54" cm="1">
        <f t="array" ref="C28">INDEX($D$107:$BW$170,$C119,C$94)</f>
        <v>303.80399999999997</v>
      </c>
      <c r="D28" s="54" cm="1">
        <f t="array" ref="D28">INDEX($D$107:$BW$170,$C119,D$94)</f>
        <v>84.022000000000006</v>
      </c>
      <c r="E28" s="54" cm="1">
        <f t="array" ref="E28">INDEX($D$107:$BW$170,$C119,E$94)</f>
        <v>18.931000000000001</v>
      </c>
      <c r="F28" s="54" cm="1">
        <f t="array" ref="F28">INDEX($D$107:$BW$170,$C119,F$94)</f>
        <v>406.75599999999997</v>
      </c>
      <c r="G28" s="54" cm="1">
        <f t="array" ref="G28">INDEX($D$107:$BW$170,$C119,G$94)</f>
        <v>153.13999999999999</v>
      </c>
      <c r="H28" s="54" cm="1">
        <f t="array" ref="H28">INDEX($D$107:$BW$170,$C119,H$94)</f>
        <v>28.864000000000001</v>
      </c>
      <c r="I28" s="54" cm="1">
        <f t="array" ref="I28">INDEX($D$107:$BW$170,$C119,I$94)</f>
        <v>182.00399999999999</v>
      </c>
      <c r="J28" s="54" cm="1">
        <f t="array" ref="J28">INDEX($D$107:$BW$170,$C119,J$94)</f>
        <v>588.76099999999997</v>
      </c>
      <c r="K28" s="54"/>
      <c r="L28" s="19" t="str" cm="1">
        <f t="array" ref="L28">IF(HYPERLINK(TEXT("#"&amp;INDEX($D$181:$BW$244,$C193,C$94),),INDEX($D$181:$BW$244,$C193,C$94))=0,"",HYPERLINK(TEXT("#"&amp;INDEX($D$181:$BW$244,$C193,C$94),),INDEX($D$181:$BW$244,$C193,C$94)))</f>
        <v>A126004766R</v>
      </c>
      <c r="M28" s="19" t="str" cm="1">
        <f t="array" ref="M28">IF(HYPERLINK(TEXT("#"&amp;INDEX($D$181:$BW$244,$C193,D$94),),INDEX($D$181:$BW$244,$C193,D$94))=0,"",HYPERLINK(TEXT("#"&amp;INDEX($D$181:$BW$244,$C193,D$94),),INDEX($D$181:$BW$244,$C193,D$94)))</f>
        <v>A126002822K</v>
      </c>
      <c r="N28" s="19" t="str" cm="1">
        <f t="array" ref="N28">IF(HYPERLINK(TEXT("#"&amp;INDEX($D$181:$BW$244,$C193,E$94),),INDEX($D$181:$BW$244,$C193,E$94))=0,"",HYPERLINK(TEXT("#"&amp;INDEX($D$181:$BW$244,$C193,E$94),),INDEX($D$181:$BW$244,$C193,E$94)))</f>
        <v>A126005414C</v>
      </c>
      <c r="O28" s="19" t="str" cm="1">
        <f t="array" ref="O28">IF(HYPERLINK(TEXT("#"&amp;INDEX($D$181:$BW$244,$C193,F$94),),INDEX($D$181:$BW$244,$C193,F$94))=0,"",HYPERLINK(TEXT("#"&amp;INDEX($D$181:$BW$244,$C193,F$94),),INDEX($D$181:$BW$244,$C193,F$94)))</f>
        <v>A126006062C</v>
      </c>
      <c r="P28" s="19" t="str" cm="1">
        <f t="array" ref="P28">IF(HYPERLINK(TEXT("#"&amp;INDEX($D$181:$BW$244,$C193,G$94),),INDEX($D$181:$BW$244,$C193,G$94))=0,"",HYPERLINK(TEXT("#"&amp;INDEX($D$181:$BW$244,$C193,G$94),),INDEX($D$181:$BW$244,$C193,G$94)))</f>
        <v>A126003470K</v>
      </c>
      <c r="Q28" s="19" t="str" cm="1">
        <f t="array" ref="Q28">IF(HYPERLINK(TEXT("#"&amp;INDEX($D$181:$BW$244,$C193,H$94),),INDEX($D$181:$BW$244,$C193,H$94))=0,"",HYPERLINK(TEXT("#"&amp;INDEX($D$181:$BW$244,$C193,H$94),),INDEX($D$181:$BW$244,$C193,H$94)))</f>
        <v>A126002174X</v>
      </c>
      <c r="R28" s="19" t="str" cm="1">
        <f t="array" ref="R28">IF(HYPERLINK(TEXT("#"&amp;INDEX($D$181:$BW$244,$C193,I$94),),INDEX($D$181:$BW$244,$C193,I$94))=0,"",HYPERLINK(TEXT("#"&amp;INDEX($D$181:$BW$244,$C193,I$94),),INDEX($D$181:$BW$244,$C193,I$94)))</f>
        <v>A126004118T</v>
      </c>
      <c r="S28" s="19" t="str" cm="1">
        <f t="array" ref="S28">IF(HYPERLINK(TEXT("#"&amp;INDEX($D$181:$BW$244,$C193,J$94),),INDEX($D$181:$BW$244,$C193,J$94))=0,"",HYPERLINK(TEXT("#"&amp;INDEX($D$181:$BW$244,$C193,J$94),),INDEX($D$181:$BW$244,$C193,J$94)))</f>
        <v>A126001526X</v>
      </c>
      <c r="T28" s="54"/>
      <c r="U28" s="54"/>
      <c r="V28" s="54"/>
      <c r="W28" s="54"/>
    </row>
    <row r="29" spans="1:23">
      <c r="A29" s="51"/>
      <c r="B29" s="57" t="s">
        <v>11656</v>
      </c>
      <c r="C29" s="54" cm="1">
        <f t="array" ref="C29">INDEX($D$107:$BW$170,$C120,C$94)</f>
        <v>55.585000000000001</v>
      </c>
      <c r="D29" s="54" cm="1">
        <f t="array" ref="D29">INDEX($D$107:$BW$170,$C120,D$94)</f>
        <v>16.224</v>
      </c>
      <c r="E29" s="54" cm="1">
        <f t="array" ref="E29">INDEX($D$107:$BW$170,$C120,E$94)</f>
        <v>9.3840000000000003</v>
      </c>
      <c r="F29" s="54" cm="1">
        <f t="array" ref="F29">INDEX($D$107:$BW$170,$C120,F$94)</f>
        <v>81.192999999999998</v>
      </c>
      <c r="G29" s="54" cm="1">
        <f t="array" ref="G29">INDEX($D$107:$BW$170,$C120,G$94)</f>
        <v>44.494999999999997</v>
      </c>
      <c r="H29" s="54" cm="1">
        <f t="array" ref="H29">INDEX($D$107:$BW$170,$C120,H$94)</f>
        <v>17.704000000000001</v>
      </c>
      <c r="I29" s="54" cm="1">
        <f t="array" ref="I29">INDEX($D$107:$BW$170,$C120,I$94)</f>
        <v>62.198999999999998</v>
      </c>
      <c r="J29" s="54" cm="1">
        <f t="array" ref="J29">INDEX($D$107:$BW$170,$C120,J$94)</f>
        <v>143.392</v>
      </c>
      <c r="K29" s="54"/>
      <c r="L29" s="19" t="str" cm="1">
        <f t="array" ref="L29">IF(HYPERLINK(TEXT("#"&amp;INDEX($D$181:$BW$244,$C194,C$94),),INDEX($D$181:$BW$244,$C194,C$94))=0,"",HYPERLINK(TEXT("#"&amp;INDEX($D$181:$BW$244,$C194,C$94),),INDEX($D$181:$BW$244,$C194,C$94)))</f>
        <v>A126004714L</v>
      </c>
      <c r="M29" s="19" t="str" cm="1">
        <f t="array" ref="M29">IF(HYPERLINK(TEXT("#"&amp;INDEX($D$181:$BW$244,$C194,D$94),),INDEX($D$181:$BW$244,$C194,D$94))=0,"",HYPERLINK(TEXT("#"&amp;INDEX($D$181:$BW$244,$C194,D$94),),INDEX($D$181:$BW$244,$C194,D$94)))</f>
        <v>A126002770V</v>
      </c>
      <c r="N29" s="19" t="str" cm="1">
        <f t="array" ref="N29">IF(HYPERLINK(TEXT("#"&amp;INDEX($D$181:$BW$244,$C194,E$94),),INDEX($D$181:$BW$244,$C194,E$94))=0,"",HYPERLINK(TEXT("#"&amp;INDEX($D$181:$BW$244,$C194,E$94),),INDEX($D$181:$BW$244,$C194,E$94)))</f>
        <v>A126005362L</v>
      </c>
      <c r="O29" s="19" t="str" cm="1">
        <f t="array" ref="O29">IF(HYPERLINK(TEXT("#"&amp;INDEX($D$181:$BW$244,$C194,F$94),),INDEX($D$181:$BW$244,$C194,F$94))=0,"",HYPERLINK(TEXT("#"&amp;INDEX($D$181:$BW$244,$C194,F$94),),INDEX($D$181:$BW$244,$C194,F$94)))</f>
        <v>A126006010A</v>
      </c>
      <c r="P29" s="19" t="str" cm="1">
        <f t="array" ref="P29">IF(HYPERLINK(TEXT("#"&amp;INDEX($D$181:$BW$244,$C194,G$94),),INDEX($D$181:$BW$244,$C194,G$94))=0,"",HYPERLINK(TEXT("#"&amp;INDEX($D$181:$BW$244,$C194,G$94),),INDEX($D$181:$BW$244,$C194,G$94)))</f>
        <v>A126003418A</v>
      </c>
      <c r="Q29" s="19" t="str" cm="1">
        <f t="array" ref="Q29">IF(HYPERLINK(TEXT("#"&amp;INDEX($D$181:$BW$244,$C194,H$94),),INDEX($D$181:$BW$244,$C194,H$94))=0,"",HYPERLINK(TEXT("#"&amp;INDEX($D$181:$BW$244,$C194,H$94),),INDEX($D$181:$BW$244,$C194,H$94)))</f>
        <v>A126002122W</v>
      </c>
      <c r="R29" s="19" t="str" cm="1">
        <f t="array" ref="R29">IF(HYPERLINK(TEXT("#"&amp;INDEX($D$181:$BW$244,$C194,I$94),),INDEX($D$181:$BW$244,$C194,I$94))=0,"",HYPERLINK(TEXT("#"&amp;INDEX($D$181:$BW$244,$C194,I$94),),INDEX($D$181:$BW$244,$C194,I$94)))</f>
        <v>A126004066A</v>
      </c>
      <c r="S29" s="19" t="str" cm="1">
        <f t="array" ref="S29">IF(HYPERLINK(TEXT("#"&amp;INDEX($D$181:$BW$244,$C194,J$94),),INDEX($D$181:$BW$244,$C194,J$94))=0,"",HYPERLINK(TEXT("#"&amp;INDEX($D$181:$BW$244,$C194,J$94),),INDEX($D$181:$BW$244,$C194,J$94)))</f>
        <v>A126001474J</v>
      </c>
      <c r="T29" s="54"/>
      <c r="U29" s="54"/>
      <c r="V29" s="54"/>
      <c r="W29" s="54"/>
    </row>
    <row r="30" spans="1:23">
      <c r="A30" s="51"/>
      <c r="B30" s="57" t="s">
        <v>11657</v>
      </c>
      <c r="C30" s="54" cm="1">
        <f t="array" ref="C30">INDEX($D$107:$BW$170,$C121,C$94)</f>
        <v>85.15</v>
      </c>
      <c r="D30" s="54" cm="1">
        <f t="array" ref="D30">INDEX($D$107:$BW$170,$C121,D$94)</f>
        <v>35.155000000000001</v>
      </c>
      <c r="E30" s="54" cm="1">
        <f t="array" ref="E30">INDEX($D$107:$BW$170,$C121,E$94)</f>
        <v>7.1529999999999996</v>
      </c>
      <c r="F30" s="54" cm="1">
        <f t="array" ref="F30">INDEX($D$107:$BW$170,$C121,F$94)</f>
        <v>127.458</v>
      </c>
      <c r="G30" s="54" cm="1">
        <f t="array" ref="G30">INDEX($D$107:$BW$170,$C121,G$94)</f>
        <v>59.527999999999999</v>
      </c>
      <c r="H30" s="54" cm="1">
        <f t="array" ref="H30">INDEX($D$107:$BW$170,$C121,H$94)</f>
        <v>6.1749999999999998</v>
      </c>
      <c r="I30" s="54" cm="1">
        <f t="array" ref="I30">INDEX($D$107:$BW$170,$C121,I$94)</f>
        <v>65.703000000000003</v>
      </c>
      <c r="J30" s="54" cm="1">
        <f t="array" ref="J30">INDEX($D$107:$BW$170,$C121,J$94)</f>
        <v>193.161</v>
      </c>
      <c r="K30" s="54"/>
      <c r="L30" s="19" t="str" cm="1">
        <f t="array" ref="L30">IF(HYPERLINK(TEXT("#"&amp;INDEX($D$181:$BW$244,$C195,C$94),),INDEX($D$181:$BW$244,$C195,C$94))=0,"",HYPERLINK(TEXT("#"&amp;INDEX($D$181:$BW$244,$C195,C$94),),INDEX($D$181:$BW$244,$C195,C$94)))</f>
        <v>A126004698X</v>
      </c>
      <c r="M30" s="19" t="str" cm="1">
        <f t="array" ref="M30">IF(HYPERLINK(TEXT("#"&amp;INDEX($D$181:$BW$244,$C195,D$94),),INDEX($D$181:$BW$244,$C195,D$94))=0,"",HYPERLINK(TEXT("#"&amp;INDEX($D$181:$BW$244,$C195,D$94),),INDEX($D$181:$BW$244,$C195,D$94)))</f>
        <v>A126002754V</v>
      </c>
      <c r="N30" s="19" t="str" cm="1">
        <f t="array" ref="N30">IF(HYPERLINK(TEXT("#"&amp;INDEX($D$181:$BW$244,$C195,E$94),),INDEX($D$181:$BW$244,$C195,E$94))=0,"",HYPERLINK(TEXT("#"&amp;INDEX($D$181:$BW$244,$C195,E$94),),INDEX($D$181:$BW$244,$C195,E$94)))</f>
        <v>A126005346L</v>
      </c>
      <c r="O30" s="19" t="str" cm="1">
        <f t="array" ref="O30">IF(HYPERLINK(TEXT("#"&amp;INDEX($D$181:$BW$244,$C195,F$94),),INDEX($D$181:$BW$244,$C195,F$94))=0,"",HYPERLINK(TEXT("#"&amp;INDEX($D$181:$BW$244,$C195,F$94),),INDEX($D$181:$BW$244,$C195,F$94)))</f>
        <v>A126005994K</v>
      </c>
      <c r="P30" s="19" t="str" cm="1">
        <f t="array" ref="P30">IF(HYPERLINK(TEXT("#"&amp;INDEX($D$181:$BW$244,$C195,G$94),),INDEX($D$181:$BW$244,$C195,G$94))=0,"",HYPERLINK(TEXT("#"&amp;INDEX($D$181:$BW$244,$C195,G$94),),INDEX($D$181:$BW$244,$C195,G$94)))</f>
        <v>A126003402J</v>
      </c>
      <c r="Q30" s="19" t="str" cm="1">
        <f t="array" ref="Q30">IF(HYPERLINK(TEXT("#"&amp;INDEX($D$181:$BW$244,$C195,H$94),),INDEX($D$181:$BW$244,$C195,H$94))=0,"",HYPERLINK(TEXT("#"&amp;INDEX($D$181:$BW$244,$C195,H$94),),INDEX($D$181:$BW$244,$C195,H$94)))</f>
        <v>A126002106W</v>
      </c>
      <c r="R30" s="19" t="str" cm="1">
        <f t="array" ref="R30">IF(HYPERLINK(TEXT("#"&amp;INDEX($D$181:$BW$244,$C195,I$94),),INDEX($D$181:$BW$244,$C195,I$94))=0,"",HYPERLINK(TEXT("#"&amp;INDEX($D$181:$BW$244,$C195,I$94),),INDEX($D$181:$BW$244,$C195,I$94)))</f>
        <v>A126004050J</v>
      </c>
      <c r="S30" s="19" t="str" cm="1">
        <f t="array" ref="S30">IF(HYPERLINK(TEXT("#"&amp;INDEX($D$181:$BW$244,$C195,J$94),),INDEX($D$181:$BW$244,$C195,J$94))=0,"",HYPERLINK(TEXT("#"&amp;INDEX($D$181:$BW$244,$C195,J$94),),INDEX($D$181:$BW$244,$C195,J$94)))</f>
        <v>A126001458J</v>
      </c>
      <c r="T30" s="54"/>
      <c r="U30" s="54"/>
      <c r="V30" s="54"/>
      <c r="W30" s="54"/>
    </row>
    <row r="31" spans="1:23">
      <c r="A31" s="51"/>
      <c r="B31" s="57" t="s">
        <v>11658</v>
      </c>
      <c r="C31" s="54" cm="1">
        <f t="array" ref="C31">INDEX($D$107:$BW$170,$C122,C$94)</f>
        <v>65.013999999999996</v>
      </c>
      <c r="D31" s="54" cm="1">
        <f t="array" ref="D31">INDEX($D$107:$BW$170,$C122,D$94)</f>
        <v>12.877000000000001</v>
      </c>
      <c r="E31" s="54" cm="1">
        <f t="array" ref="E31">INDEX($D$107:$BW$170,$C122,E$94)</f>
        <v>1.1990000000000001</v>
      </c>
      <c r="F31" s="54" cm="1">
        <f t="array" ref="F31">INDEX($D$107:$BW$170,$C122,F$94)</f>
        <v>79.088999999999999</v>
      </c>
      <c r="G31" s="54" cm="1">
        <f t="array" ref="G31">INDEX($D$107:$BW$170,$C122,G$94)</f>
        <v>20.254999999999999</v>
      </c>
      <c r="H31" s="54" cm="1">
        <f t="array" ref="H31">INDEX($D$107:$BW$170,$C122,H$94)</f>
        <v>3.3170000000000002</v>
      </c>
      <c r="I31" s="54" cm="1">
        <f t="array" ref="I31">INDEX($D$107:$BW$170,$C122,I$94)</f>
        <v>23.571000000000002</v>
      </c>
      <c r="J31" s="54" cm="1">
        <f t="array" ref="J31">INDEX($D$107:$BW$170,$C122,J$94)</f>
        <v>102.66</v>
      </c>
      <c r="K31" s="54"/>
      <c r="L31" s="19" t="str" cm="1">
        <f t="array" ref="L31">IF(HYPERLINK(TEXT("#"&amp;INDEX($D$181:$BW$244,$C196,C$94),),INDEX($D$181:$BW$244,$C196,C$94))=0,"",HYPERLINK(TEXT("#"&amp;INDEX($D$181:$BW$244,$C196,C$94),),INDEX($D$181:$BW$244,$C196,C$94)))</f>
        <v>A126004702C</v>
      </c>
      <c r="M31" s="19" t="str" cm="1">
        <f t="array" ref="M31">IF(HYPERLINK(TEXT("#"&amp;INDEX($D$181:$BW$244,$C196,D$94),),INDEX($D$181:$BW$244,$C196,D$94))=0,"",HYPERLINK(TEXT("#"&amp;INDEX($D$181:$BW$244,$C196,D$94),),INDEX($D$181:$BW$244,$C196,D$94)))</f>
        <v>A126002758C</v>
      </c>
      <c r="N31" s="19" t="str" cm="1">
        <f t="array" ref="N31">IF(HYPERLINK(TEXT("#"&amp;INDEX($D$181:$BW$244,$C196,E$94),),INDEX($D$181:$BW$244,$C196,E$94))=0,"",HYPERLINK(TEXT("#"&amp;INDEX($D$181:$BW$244,$C196,E$94),),INDEX($D$181:$BW$244,$C196,E$94)))</f>
        <v>A126005350C</v>
      </c>
      <c r="O31" s="19" t="str" cm="1">
        <f t="array" ref="O31">IF(HYPERLINK(TEXT("#"&amp;INDEX($D$181:$BW$244,$C196,F$94),),INDEX($D$181:$BW$244,$C196,F$94))=0,"",HYPERLINK(TEXT("#"&amp;INDEX($D$181:$BW$244,$C196,F$94),),INDEX($D$181:$BW$244,$C196,F$94)))</f>
        <v>A126005998V</v>
      </c>
      <c r="P31" s="19" t="str" cm="1">
        <f t="array" ref="P31">IF(HYPERLINK(TEXT("#"&amp;INDEX($D$181:$BW$244,$C196,G$94),),INDEX($D$181:$BW$244,$C196,G$94))=0,"",HYPERLINK(TEXT("#"&amp;INDEX($D$181:$BW$244,$C196,G$94),),INDEX($D$181:$BW$244,$C196,G$94)))</f>
        <v>A126003406T</v>
      </c>
      <c r="Q31" s="19" t="str" cm="1">
        <f t="array" ref="Q31">IF(HYPERLINK(TEXT("#"&amp;INDEX($D$181:$BW$244,$C196,H$94),),INDEX($D$181:$BW$244,$C196,H$94))=0,"",HYPERLINK(TEXT("#"&amp;INDEX($D$181:$BW$244,$C196,H$94),),INDEX($D$181:$BW$244,$C196,H$94)))</f>
        <v>A126002110L</v>
      </c>
      <c r="R31" s="19" t="str" cm="1">
        <f t="array" ref="R31">IF(HYPERLINK(TEXT("#"&amp;INDEX($D$181:$BW$244,$C196,I$94),),INDEX($D$181:$BW$244,$C196,I$94))=0,"",HYPERLINK(TEXT("#"&amp;INDEX($D$181:$BW$244,$C196,I$94),),INDEX($D$181:$BW$244,$C196,I$94)))</f>
        <v>A126004054T</v>
      </c>
      <c r="S31" s="19" t="str" cm="1">
        <f t="array" ref="S31">IF(HYPERLINK(TEXT("#"&amp;INDEX($D$181:$BW$244,$C196,J$94),),INDEX($D$181:$BW$244,$C196,J$94))=0,"",HYPERLINK(TEXT("#"&amp;INDEX($D$181:$BW$244,$C196,J$94),),INDEX($D$181:$BW$244,$C196,J$94)))</f>
        <v>A126001462X</v>
      </c>
      <c r="T31" s="54"/>
      <c r="U31" s="54"/>
      <c r="V31" s="54"/>
      <c r="W31" s="54"/>
    </row>
    <row r="32" spans="1:23">
      <c r="A32" s="51"/>
      <c r="B32" s="57" t="s">
        <v>11659</v>
      </c>
      <c r="C32" s="54" cm="1">
        <f t="array" ref="C32">INDEX($D$107:$BW$170,$C123,C$94)</f>
        <v>98.054000000000002</v>
      </c>
      <c r="D32" s="54" cm="1">
        <f t="array" ref="D32">INDEX($D$107:$BW$170,$C123,D$94)</f>
        <v>19.765999999999998</v>
      </c>
      <c r="E32" s="54" cm="1">
        <f t="array" ref="E32">INDEX($D$107:$BW$170,$C123,E$94)</f>
        <v>1.1950000000000001</v>
      </c>
      <c r="F32" s="54" cm="1">
        <f t="array" ref="F32">INDEX($D$107:$BW$170,$C123,F$94)</f>
        <v>119.01600000000001</v>
      </c>
      <c r="G32" s="54" cm="1">
        <f t="array" ref="G32">INDEX($D$107:$BW$170,$C123,G$94)</f>
        <v>28.861999999999998</v>
      </c>
      <c r="H32" s="54" cm="1">
        <f t="array" ref="H32">INDEX($D$107:$BW$170,$C123,H$94)</f>
        <v>1.669</v>
      </c>
      <c r="I32" s="54" cm="1">
        <f t="array" ref="I32">INDEX($D$107:$BW$170,$C123,I$94)</f>
        <v>30.530999999999999</v>
      </c>
      <c r="J32" s="54" cm="1">
        <f t="array" ref="J32">INDEX($D$107:$BW$170,$C123,J$94)</f>
        <v>149.547</v>
      </c>
      <c r="K32" s="54"/>
      <c r="L32" s="19" t="str" cm="1">
        <f t="array" ref="L32">IF(HYPERLINK(TEXT("#"&amp;INDEX($D$181:$BW$244,$C197,C$94),),INDEX($D$181:$BW$244,$C197,C$94))=0,"",HYPERLINK(TEXT("#"&amp;INDEX($D$181:$BW$244,$C197,C$94),),INDEX($D$181:$BW$244,$C197,C$94)))</f>
        <v>A126004730L</v>
      </c>
      <c r="M32" s="19" t="str" cm="1">
        <f t="array" ref="M32">IF(HYPERLINK(TEXT("#"&amp;INDEX($D$181:$BW$244,$C197,D$94),),INDEX($D$181:$BW$244,$C197,D$94))=0,"",HYPERLINK(TEXT("#"&amp;INDEX($D$181:$BW$244,$C197,D$94),),INDEX($D$181:$BW$244,$C197,D$94)))</f>
        <v>A126002786L</v>
      </c>
      <c r="N32" s="19" t="str" cm="1">
        <f t="array" ref="N32">IF(HYPERLINK(TEXT("#"&amp;INDEX($D$181:$BW$244,$C197,E$94),),INDEX($D$181:$BW$244,$C197,E$94))=0,"",HYPERLINK(TEXT("#"&amp;INDEX($D$181:$BW$244,$C197,E$94),),INDEX($D$181:$BW$244,$C197,E$94)))</f>
        <v>A126005378F</v>
      </c>
      <c r="O32" s="19" t="str" cm="1">
        <f t="array" ref="O32">IF(HYPERLINK(TEXT("#"&amp;INDEX($D$181:$BW$244,$C197,F$94),),INDEX($D$181:$BW$244,$C197,F$94))=0,"",HYPERLINK(TEXT("#"&amp;INDEX($D$181:$BW$244,$C197,F$94),),INDEX($D$181:$BW$244,$C197,F$94)))</f>
        <v>A126006026V</v>
      </c>
      <c r="P32" s="19" t="str" cm="1">
        <f t="array" ref="P32">IF(HYPERLINK(TEXT("#"&amp;INDEX($D$181:$BW$244,$C197,G$94),),INDEX($D$181:$BW$244,$C197,G$94))=0,"",HYPERLINK(TEXT("#"&amp;INDEX($D$181:$BW$244,$C197,G$94),),INDEX($D$181:$BW$244,$C197,G$94)))</f>
        <v>A126003434A</v>
      </c>
      <c r="Q32" s="19" t="str" cm="1">
        <f t="array" ref="Q32">IF(HYPERLINK(TEXT("#"&amp;INDEX($D$181:$BW$244,$C197,H$94),),INDEX($D$181:$BW$244,$C197,H$94))=0,"",HYPERLINK(TEXT("#"&amp;INDEX($D$181:$BW$244,$C197,H$94),),INDEX($D$181:$BW$244,$C197,H$94)))</f>
        <v>A126002138R</v>
      </c>
      <c r="R32" s="19" t="str" cm="1">
        <f t="array" ref="R32">IF(HYPERLINK(TEXT("#"&amp;INDEX($D$181:$BW$244,$C197,I$94),),INDEX($D$181:$BW$244,$C197,I$94))=0,"",HYPERLINK(TEXT("#"&amp;INDEX($D$181:$BW$244,$C197,I$94),),INDEX($D$181:$BW$244,$C197,I$94)))</f>
        <v>A126004082A</v>
      </c>
      <c r="S32" s="19" t="str" cm="1">
        <f t="array" ref="S32">IF(HYPERLINK(TEXT("#"&amp;INDEX($D$181:$BW$244,$C197,J$94),),INDEX($D$181:$BW$244,$C197,J$94))=0,"",HYPERLINK(TEXT("#"&amp;INDEX($D$181:$BW$244,$C197,J$94),),INDEX($D$181:$BW$244,$C197,J$94)))</f>
        <v>A126001490J</v>
      </c>
      <c r="T32" s="54"/>
      <c r="U32" s="54"/>
      <c r="V32" s="54"/>
      <c r="W32" s="54"/>
    </row>
    <row r="33" spans="1:23">
      <c r="A33" s="51"/>
      <c r="B33" s="53" t="s">
        <v>11660</v>
      </c>
      <c r="C33" s="54" cm="1">
        <f t="array" ref="C33">INDEX($D$107:$BW$170,$C124,C$94)</f>
        <v>76.132000000000005</v>
      </c>
      <c r="D33" s="54" cm="1">
        <f t="array" ref="D33">INDEX($D$107:$BW$170,$C124,D$94)</f>
        <v>9.24</v>
      </c>
      <c r="E33" s="54" cm="1">
        <f t="array" ref="E33">INDEX($D$107:$BW$170,$C124,E$94)</f>
        <v>0.59699999999999998</v>
      </c>
      <c r="F33" s="54" cm="1">
        <f t="array" ref="F33">INDEX($D$107:$BW$170,$C124,F$94)</f>
        <v>85.968999999999994</v>
      </c>
      <c r="G33" s="54" cm="1">
        <f t="array" ref="G33">INDEX($D$107:$BW$170,$C124,G$94)</f>
        <v>22.030999999999999</v>
      </c>
      <c r="H33" s="54" cm="1">
        <f t="array" ref="H33">INDEX($D$107:$BW$170,$C124,H$94)</f>
        <v>0.88800000000000001</v>
      </c>
      <c r="I33" s="54" cm="1">
        <f t="array" ref="I33">INDEX($D$107:$BW$170,$C124,I$94)</f>
        <v>22.919</v>
      </c>
      <c r="J33" s="54" cm="1">
        <f t="array" ref="J33">INDEX($D$107:$BW$170,$C124,J$94)</f>
        <v>108.88800000000001</v>
      </c>
      <c r="K33" s="54"/>
      <c r="L33" s="19" t="str" cm="1">
        <f t="array" ref="L33">IF(HYPERLINK(TEXT("#"&amp;INDEX($D$181:$BW$244,$C198,C$94),),INDEX($D$181:$BW$244,$C198,C$94))=0,"",HYPERLINK(TEXT("#"&amp;INDEX($D$181:$BW$244,$C198,C$94),),INDEX($D$181:$BW$244,$C198,C$94)))</f>
        <v>A126004706L</v>
      </c>
      <c r="M33" s="19" t="str" cm="1">
        <f t="array" ref="M33">IF(HYPERLINK(TEXT("#"&amp;INDEX($D$181:$BW$244,$C198,D$94),),INDEX($D$181:$BW$244,$C198,D$94))=0,"",HYPERLINK(TEXT("#"&amp;INDEX($D$181:$BW$244,$C198,D$94),),INDEX($D$181:$BW$244,$C198,D$94)))</f>
        <v>A126002762V</v>
      </c>
      <c r="N33" s="19" t="str" cm="1">
        <f t="array" ref="N33">IF(HYPERLINK(TEXT("#"&amp;INDEX($D$181:$BW$244,$C198,E$94),),INDEX($D$181:$BW$244,$C198,E$94))=0,"",HYPERLINK(TEXT("#"&amp;INDEX($D$181:$BW$244,$C198,E$94),),INDEX($D$181:$BW$244,$C198,E$94)))</f>
        <v>A126005354L</v>
      </c>
      <c r="O33" s="19" t="str" cm="1">
        <f t="array" ref="O33">IF(HYPERLINK(TEXT("#"&amp;INDEX($D$181:$BW$244,$C198,F$94),),INDEX($D$181:$BW$244,$C198,F$94))=0,"",HYPERLINK(TEXT("#"&amp;INDEX($D$181:$BW$244,$C198,F$94),),INDEX($D$181:$BW$244,$C198,F$94)))</f>
        <v>A126006002A</v>
      </c>
      <c r="P33" s="19" t="str" cm="1">
        <f t="array" ref="P33">IF(HYPERLINK(TEXT("#"&amp;INDEX($D$181:$BW$244,$C198,G$94),),INDEX($D$181:$BW$244,$C198,G$94))=0,"",HYPERLINK(TEXT("#"&amp;INDEX($D$181:$BW$244,$C198,G$94),),INDEX($D$181:$BW$244,$C198,G$94)))</f>
        <v>A126003410J</v>
      </c>
      <c r="Q33" s="19" t="str" cm="1">
        <f t="array" ref="Q33">IF(HYPERLINK(TEXT("#"&amp;INDEX($D$181:$BW$244,$C198,H$94),),INDEX($D$181:$BW$244,$C198,H$94))=0,"",HYPERLINK(TEXT("#"&amp;INDEX($D$181:$BW$244,$C198,H$94),),INDEX($D$181:$BW$244,$C198,H$94)))</f>
        <v>A126002114W</v>
      </c>
      <c r="R33" s="19" t="str" cm="1">
        <f t="array" ref="R33">IF(HYPERLINK(TEXT("#"&amp;INDEX($D$181:$BW$244,$C198,I$94),),INDEX($D$181:$BW$244,$C198,I$94))=0,"",HYPERLINK(TEXT("#"&amp;INDEX($D$181:$BW$244,$C198,I$94),),INDEX($D$181:$BW$244,$C198,I$94)))</f>
        <v>A126004058A</v>
      </c>
      <c r="S33" s="19" t="str" cm="1">
        <f t="array" ref="S33">IF(HYPERLINK(TEXT("#"&amp;INDEX($D$181:$BW$244,$C198,J$94),),INDEX($D$181:$BW$244,$C198,J$94))=0,"",HYPERLINK(TEXT("#"&amp;INDEX($D$181:$BW$244,$C198,J$94),),INDEX($D$181:$BW$244,$C198,J$94)))</f>
        <v>A126001466J</v>
      </c>
      <c r="T33" s="54"/>
      <c r="U33" s="54"/>
      <c r="V33" s="54"/>
      <c r="W33" s="54"/>
    </row>
    <row r="34" spans="1:23">
      <c r="A34" s="51"/>
      <c r="B34" s="53" t="s">
        <v>11661</v>
      </c>
      <c r="C34" s="54" cm="1">
        <f t="array" ref="C34">INDEX($D$107:$BW$170,$C125,C$94)</f>
        <v>72.664000000000001</v>
      </c>
      <c r="D34" s="54" cm="1">
        <f t="array" ref="D34">INDEX($D$107:$BW$170,$C125,D$94)</f>
        <v>9.4049999999999994</v>
      </c>
      <c r="E34" s="54" cm="1">
        <f t="array" ref="E34">INDEX($D$107:$BW$170,$C125,E$94)</f>
        <v>0.53</v>
      </c>
      <c r="F34" s="54" cm="1">
        <f t="array" ref="F34">INDEX($D$107:$BW$170,$C125,F$94)</f>
        <v>82.599000000000004</v>
      </c>
      <c r="G34" s="54" cm="1">
        <f t="array" ref="G34">INDEX($D$107:$BW$170,$C125,G$94)</f>
        <v>24.683</v>
      </c>
      <c r="H34" s="54" cm="1">
        <f t="array" ref="H34">INDEX($D$107:$BW$170,$C125,H$94)</f>
        <v>0</v>
      </c>
      <c r="I34" s="54" cm="1">
        <f t="array" ref="I34">INDEX($D$107:$BW$170,$C125,I$94)</f>
        <v>24.683</v>
      </c>
      <c r="J34" s="54" cm="1">
        <f t="array" ref="J34">INDEX($D$107:$BW$170,$C125,J$94)</f>
        <v>107.282</v>
      </c>
      <c r="K34" s="54"/>
      <c r="L34" s="19" t="str" cm="1">
        <f t="array" ref="L34">IF(HYPERLINK(TEXT("#"&amp;INDEX($D$181:$BW$244,$C199,C$94),),INDEX($D$181:$BW$244,$C199,C$94))=0,"",HYPERLINK(TEXT("#"&amp;INDEX($D$181:$BW$244,$C199,C$94),),INDEX($D$181:$BW$244,$C199,C$94)))</f>
        <v>A126004734W</v>
      </c>
      <c r="M34" s="19" t="str" cm="1">
        <f t="array" ref="M34">IF(HYPERLINK(TEXT("#"&amp;INDEX($D$181:$BW$244,$C199,D$94),),INDEX($D$181:$BW$244,$C199,D$94))=0,"",HYPERLINK(TEXT("#"&amp;INDEX($D$181:$BW$244,$C199,D$94),),INDEX($D$181:$BW$244,$C199,D$94)))</f>
        <v>A126002790C</v>
      </c>
      <c r="N34" s="19" t="str" cm="1">
        <f t="array" ref="N34">IF(HYPERLINK(TEXT("#"&amp;INDEX($D$181:$BW$244,$C199,E$94),),INDEX($D$181:$BW$244,$C199,E$94))=0,"",HYPERLINK(TEXT("#"&amp;INDEX($D$181:$BW$244,$C199,E$94),),INDEX($D$181:$BW$244,$C199,E$94)))</f>
        <v>A126005382W</v>
      </c>
      <c r="O34" s="19" t="str" cm="1">
        <f t="array" ref="O34">IF(HYPERLINK(TEXT("#"&amp;INDEX($D$181:$BW$244,$C199,F$94),),INDEX($D$181:$BW$244,$C199,F$94))=0,"",HYPERLINK(TEXT("#"&amp;INDEX($D$181:$BW$244,$C199,F$94),),INDEX($D$181:$BW$244,$C199,F$94)))</f>
        <v>A126006030K</v>
      </c>
      <c r="P34" s="19" t="str" cm="1">
        <f t="array" ref="P34">IF(HYPERLINK(TEXT("#"&amp;INDEX($D$181:$BW$244,$C199,G$94),),INDEX($D$181:$BW$244,$C199,G$94))=0,"",HYPERLINK(TEXT("#"&amp;INDEX($D$181:$BW$244,$C199,G$94),),INDEX($D$181:$BW$244,$C199,G$94)))</f>
        <v>A126003438K</v>
      </c>
      <c r="Q34" s="19" t="str" cm="1">
        <f t="array" ref="Q34">IF(HYPERLINK(TEXT("#"&amp;INDEX($D$181:$BW$244,$C199,H$94),),INDEX($D$181:$BW$244,$C199,H$94))=0,"",HYPERLINK(TEXT("#"&amp;INDEX($D$181:$BW$244,$C199,H$94),),INDEX($D$181:$BW$244,$C199,H$94)))</f>
        <v>A126002142F</v>
      </c>
      <c r="R34" s="19" t="str" cm="1">
        <f t="array" ref="R34">IF(HYPERLINK(TEXT("#"&amp;INDEX($D$181:$BW$244,$C199,I$94),),INDEX($D$181:$BW$244,$C199,I$94))=0,"",HYPERLINK(TEXT("#"&amp;INDEX($D$181:$BW$244,$C199,I$94),),INDEX($D$181:$BW$244,$C199,I$94)))</f>
        <v>A126004086K</v>
      </c>
      <c r="S34" s="19" t="str" cm="1">
        <f t="array" ref="S34">IF(HYPERLINK(TEXT("#"&amp;INDEX($D$181:$BW$244,$C199,J$94),),INDEX($D$181:$BW$244,$C199,J$94))=0,"",HYPERLINK(TEXT("#"&amp;INDEX($D$181:$BW$244,$C199,J$94),),INDEX($D$181:$BW$244,$C199,J$94)))</f>
        <v>A126001494T</v>
      </c>
      <c r="T34" s="54"/>
      <c r="U34" s="54"/>
      <c r="V34" s="54"/>
      <c r="W34" s="54"/>
    </row>
    <row r="35" spans="1:23">
      <c r="A35" s="55" t="s">
        <v>11636</v>
      </c>
      <c r="B35" s="59"/>
      <c r="C35" s="60" cm="1">
        <f t="array" ref="C35">INDEX($D$107:$BW$170,$C126,C$94)</f>
        <v>452.59899999999999</v>
      </c>
      <c r="D35" s="60" cm="1">
        <f t="array" ref="D35">INDEX($D$107:$BW$170,$C126,D$94)</f>
        <v>102.666</v>
      </c>
      <c r="E35" s="60" cm="1">
        <f t="array" ref="E35">INDEX($D$107:$BW$170,$C126,E$94)</f>
        <v>20.058</v>
      </c>
      <c r="F35" s="60" cm="1">
        <f t="array" ref="F35">INDEX($D$107:$BW$170,$C126,F$94)</f>
        <v>575.32399999999996</v>
      </c>
      <c r="G35" s="60" cm="1">
        <f t="array" ref="G35">INDEX($D$107:$BW$170,$C126,G$94)</f>
        <v>199.85400000000001</v>
      </c>
      <c r="H35" s="60" cm="1">
        <f t="array" ref="H35">INDEX($D$107:$BW$170,$C126,H$94)</f>
        <v>29.753</v>
      </c>
      <c r="I35" s="60" cm="1">
        <f t="array" ref="I35">INDEX($D$107:$BW$170,$C126,I$94)</f>
        <v>229.607</v>
      </c>
      <c r="J35" s="60" cm="1">
        <f t="array" ref="J35">INDEX($D$107:$BW$170,$C126,J$94)</f>
        <v>804.93100000000004</v>
      </c>
      <c r="K35" s="54"/>
      <c r="L35" s="19" t="str" cm="1">
        <f t="array" ref="L35">IF(HYPERLINK(TEXT("#"&amp;INDEX($D$181:$BW$244,$C200,C$94),),INDEX($D$181:$BW$244,$C200,C$94))=0,"",HYPERLINK(TEXT("#"&amp;INDEX($D$181:$BW$244,$C200,C$94),),INDEX($D$181:$BW$244,$C200,C$94)))</f>
        <v>A126004738F</v>
      </c>
      <c r="M35" s="19" t="str" cm="1">
        <f t="array" ref="M35">IF(HYPERLINK(TEXT("#"&amp;INDEX($D$181:$BW$244,$C200,D$94),),INDEX($D$181:$BW$244,$C200,D$94))=0,"",HYPERLINK(TEXT("#"&amp;INDEX($D$181:$BW$244,$C200,D$94),),INDEX($D$181:$BW$244,$C200,D$94)))</f>
        <v>A126002794L</v>
      </c>
      <c r="N35" s="19" t="str" cm="1">
        <f t="array" ref="N35">IF(HYPERLINK(TEXT("#"&amp;INDEX($D$181:$BW$244,$C200,E$94),),INDEX($D$181:$BW$244,$C200,E$94))=0,"",HYPERLINK(TEXT("#"&amp;INDEX($D$181:$BW$244,$C200,E$94),),INDEX($D$181:$BW$244,$C200,E$94)))</f>
        <v>A126005386F</v>
      </c>
      <c r="O35" s="19" t="str" cm="1">
        <f t="array" ref="O35">IF(HYPERLINK(TEXT("#"&amp;INDEX($D$181:$BW$244,$C200,F$94),),INDEX($D$181:$BW$244,$C200,F$94))=0,"",HYPERLINK(TEXT("#"&amp;INDEX($D$181:$BW$244,$C200,F$94),),INDEX($D$181:$BW$244,$C200,F$94)))</f>
        <v>A126006034V</v>
      </c>
      <c r="P35" s="19" t="str" cm="1">
        <f t="array" ref="P35">IF(HYPERLINK(TEXT("#"&amp;INDEX($D$181:$BW$244,$C200,G$94),),INDEX($D$181:$BW$244,$C200,G$94))=0,"",HYPERLINK(TEXT("#"&amp;INDEX($D$181:$BW$244,$C200,G$94),),INDEX($D$181:$BW$244,$C200,G$94)))</f>
        <v>A126003442A</v>
      </c>
      <c r="Q35" s="19" t="str" cm="1">
        <f t="array" ref="Q35">IF(HYPERLINK(TEXT("#"&amp;INDEX($D$181:$BW$244,$C200,H$94),),INDEX($D$181:$BW$244,$C200,H$94))=0,"",HYPERLINK(TEXT("#"&amp;INDEX($D$181:$BW$244,$C200,H$94),),INDEX($D$181:$BW$244,$C200,H$94)))</f>
        <v>A126002146R</v>
      </c>
      <c r="R35" s="19" t="str" cm="1">
        <f t="array" ref="R35">IF(HYPERLINK(TEXT("#"&amp;INDEX($D$181:$BW$244,$C200,I$94),),INDEX($D$181:$BW$244,$C200,I$94))=0,"",HYPERLINK(TEXT("#"&amp;INDEX($D$181:$BW$244,$C200,I$94),),INDEX($D$181:$BW$244,$C200,I$94)))</f>
        <v>A126004090A</v>
      </c>
      <c r="S35" s="19" t="str" cm="1">
        <f t="array" ref="S35">IF(HYPERLINK(TEXT("#"&amp;INDEX($D$181:$BW$244,$C200,J$94),),INDEX($D$181:$BW$244,$C200,J$94))=0,"",HYPERLINK(TEXT("#"&amp;INDEX($D$181:$BW$244,$C200,J$94),),INDEX($D$181:$BW$244,$C200,J$94)))</f>
        <v>A126001498A</v>
      </c>
      <c r="T35" s="54"/>
      <c r="U35" s="54"/>
      <c r="V35" s="54"/>
      <c r="W35" s="54"/>
    </row>
    <row r="36" spans="1:23">
      <c r="A36" s="47" t="s">
        <v>11662</v>
      </c>
      <c r="B36" s="48"/>
      <c r="C36" s="48"/>
      <c r="D36" s="48"/>
      <c r="E36" s="48"/>
      <c r="F36" s="48"/>
      <c r="G36" s="48"/>
      <c r="H36" s="48"/>
      <c r="I36" s="48"/>
      <c r="J36" s="48"/>
      <c r="K36" s="61"/>
      <c r="L36" s="48"/>
      <c r="M36" s="48"/>
      <c r="N36" s="48"/>
      <c r="O36" s="48"/>
      <c r="P36" s="48"/>
      <c r="Q36" s="48"/>
      <c r="R36" s="48"/>
      <c r="S36" s="48"/>
      <c r="T36" s="54"/>
      <c r="U36" s="54"/>
      <c r="V36" s="54"/>
      <c r="W36" s="54"/>
    </row>
    <row r="37" spans="1:23">
      <c r="A37" s="50" t="s">
        <v>11641</v>
      </c>
      <c r="B37" s="51"/>
      <c r="C37" s="54"/>
      <c r="D37" s="54"/>
      <c r="E37" s="54"/>
      <c r="F37" s="54"/>
      <c r="G37" s="54"/>
      <c r="H37" s="54"/>
      <c r="I37" s="54"/>
      <c r="J37" s="54"/>
      <c r="K37" s="54"/>
      <c r="L37" s="19"/>
      <c r="M37" s="19"/>
      <c r="N37" s="19"/>
      <c r="O37" s="19"/>
      <c r="P37" s="19"/>
      <c r="Q37" s="19"/>
      <c r="R37" s="19"/>
      <c r="S37" s="19"/>
      <c r="T37" s="54"/>
      <c r="U37" s="54"/>
      <c r="V37" s="54"/>
      <c r="W37" s="54"/>
    </row>
    <row r="38" spans="1:23">
      <c r="A38" s="51"/>
      <c r="B38" s="53" t="s">
        <v>11642</v>
      </c>
      <c r="C38" s="54" cm="1">
        <f t="array" ref="C38">INDEX($D$107:$BW$170,$C129,C$94)</f>
        <v>231.48500000000001</v>
      </c>
      <c r="D38" s="54" cm="1">
        <f t="array" ref="D38">INDEX($D$107:$BW$170,$C129,D$94)</f>
        <v>59.771000000000001</v>
      </c>
      <c r="E38" s="54" cm="1">
        <f t="array" ref="E38">INDEX($D$107:$BW$170,$C129,E$94)</f>
        <v>4.5170000000000003</v>
      </c>
      <c r="F38" s="54" cm="1">
        <f t="array" ref="F38">INDEX($D$107:$BW$170,$C129,F$94)</f>
        <v>295.774</v>
      </c>
      <c r="G38" s="54" cm="1">
        <f t="array" ref="G38">INDEX($D$107:$BW$170,$C129,G$94)</f>
        <v>79.846000000000004</v>
      </c>
      <c r="H38" s="54" cm="1">
        <f t="array" ref="H38">INDEX($D$107:$BW$170,$C129,H$94)</f>
        <v>6.9580000000000002</v>
      </c>
      <c r="I38" s="54" cm="1">
        <f t="array" ref="I38">INDEX($D$107:$BW$170,$C129,I$94)</f>
        <v>86.804000000000002</v>
      </c>
      <c r="J38" s="54" cm="1">
        <f t="array" ref="J38">INDEX($D$107:$BW$170,$C129,J$94)</f>
        <v>382.57799999999997</v>
      </c>
      <c r="K38" s="54"/>
      <c r="L38" s="19" t="str" cm="1">
        <f t="array" ref="L38">IF(HYPERLINK(TEXT("#"&amp;INDEX($D$181:$BW$244,$C203,C$94),),INDEX($D$181:$BW$244,$C203,C$94))=0,"",HYPERLINK(TEXT("#"&amp;INDEX($D$181:$BW$244,$C203,C$94),),INDEX($D$181:$BW$244,$C203,C$94)))</f>
        <v>A126066958L</v>
      </c>
      <c r="M38" s="19" t="str" cm="1">
        <f t="array" ref="M38">IF(HYPERLINK(TEXT("#"&amp;INDEX($D$181:$BW$244,$C203,D$94),),INDEX($D$181:$BW$244,$C203,D$94))=0,"",HYPERLINK(TEXT("#"&amp;INDEX($D$181:$BW$244,$C203,D$94),),INDEX($D$181:$BW$244,$C203,D$94)))</f>
        <v>A126065014K</v>
      </c>
      <c r="N38" s="19" t="str" cm="1">
        <f t="array" ref="N38">IF(HYPERLINK(TEXT("#"&amp;INDEX($D$181:$BW$244,$C203,E$94),),INDEX($D$181:$BW$244,$C203,E$94))=0,"",HYPERLINK(TEXT("#"&amp;INDEX($D$181:$BW$244,$C203,E$94),),INDEX($D$181:$BW$244,$C203,E$94)))</f>
        <v>A126067606A</v>
      </c>
      <c r="O38" s="19" t="str" cm="1">
        <f t="array" ref="O38">IF(HYPERLINK(TEXT("#"&amp;INDEX($D$181:$BW$244,$C203,F$94),),INDEX($D$181:$BW$244,$C203,F$94))=0,"",HYPERLINK(TEXT("#"&amp;INDEX($D$181:$BW$244,$C203,F$94),),INDEX($D$181:$BW$244,$C203,F$94)))</f>
        <v>A126068254A</v>
      </c>
      <c r="P38" s="19" t="str" cm="1">
        <f t="array" ref="P38">IF(HYPERLINK(TEXT("#"&amp;INDEX($D$181:$BW$244,$C203,G$94),),INDEX($D$181:$BW$244,$C203,G$94))=0,"",HYPERLINK(TEXT("#"&amp;INDEX($D$181:$BW$244,$C203,G$94),),INDEX($D$181:$BW$244,$C203,G$94)))</f>
        <v>A126065662J</v>
      </c>
      <c r="Q38" s="19" t="str" cm="1">
        <f t="array" ref="Q38">IF(HYPERLINK(TEXT("#"&amp;INDEX($D$181:$BW$244,$C203,H$94),),INDEX($D$181:$BW$244,$C203,H$94))=0,"",HYPERLINK(TEXT("#"&amp;INDEX($D$181:$BW$244,$C203,H$94),),INDEX($D$181:$BW$244,$C203,H$94)))</f>
        <v>A126064366W</v>
      </c>
      <c r="R38" s="19" t="str" cm="1">
        <f t="array" ref="R38">IF(HYPERLINK(TEXT("#"&amp;INDEX($D$181:$BW$244,$C203,I$94),),INDEX($D$181:$BW$244,$C203,I$94))=0,"",HYPERLINK(TEXT("#"&amp;INDEX($D$181:$BW$244,$C203,I$94),),INDEX($D$181:$BW$244,$C203,I$94)))</f>
        <v>A126066310W</v>
      </c>
      <c r="S38" s="19" t="str" cm="1">
        <f t="array" ref="S38">IF(HYPERLINK(TEXT("#"&amp;INDEX($D$181:$BW$244,$C203,J$94),),INDEX($D$181:$BW$244,$C203,J$94))=0,"",HYPERLINK(TEXT("#"&amp;INDEX($D$181:$BW$244,$C203,J$94),),INDEX($D$181:$BW$244,$C203,J$94)))</f>
        <v>A126063718W</v>
      </c>
      <c r="T38" s="54"/>
      <c r="U38" s="54"/>
      <c r="V38" s="54"/>
      <c r="W38" s="54"/>
    </row>
    <row r="39" spans="1:23">
      <c r="A39" s="51"/>
      <c r="B39" s="53" t="s">
        <v>11643</v>
      </c>
      <c r="C39" s="54" cm="1">
        <f t="array" ref="C39">INDEX($D$107:$BW$170,$C130,C$94)</f>
        <v>16.309999999999999</v>
      </c>
      <c r="D39" s="54" cm="1">
        <f t="array" ref="D39">INDEX($D$107:$BW$170,$C130,D$94)</f>
        <v>10.625999999999999</v>
      </c>
      <c r="E39" s="54" cm="1">
        <f t="array" ref="E39">INDEX($D$107:$BW$170,$C130,E$94)</f>
        <v>5.7270000000000003</v>
      </c>
      <c r="F39" s="54" cm="1">
        <f t="array" ref="F39">INDEX($D$107:$BW$170,$C130,F$94)</f>
        <v>32.662999999999997</v>
      </c>
      <c r="G39" s="54" cm="1">
        <f t="array" ref="G39">INDEX($D$107:$BW$170,$C130,G$94)</f>
        <v>6.1159999999999997</v>
      </c>
      <c r="H39" s="54" cm="1">
        <f t="array" ref="H39">INDEX($D$107:$BW$170,$C130,H$94)</f>
        <v>7.4969999999999999</v>
      </c>
      <c r="I39" s="54" cm="1">
        <f t="array" ref="I39">INDEX($D$107:$BW$170,$C130,I$94)</f>
        <v>13.613</v>
      </c>
      <c r="J39" s="54" cm="1">
        <f t="array" ref="J39">INDEX($D$107:$BW$170,$C130,J$94)</f>
        <v>46.276000000000003</v>
      </c>
      <c r="K39" s="54"/>
      <c r="L39" s="19" t="str" cm="1">
        <f t="array" ref="L39">IF(HYPERLINK(TEXT("#"&amp;INDEX($D$181:$BW$244,$C204,C$94),),INDEX($D$181:$BW$244,$C204,C$94))=0,"",HYPERLINK(TEXT("#"&amp;INDEX($D$181:$BW$244,$C204,C$94),),INDEX($D$181:$BW$244,$C204,C$94)))</f>
        <v>A126066926V</v>
      </c>
      <c r="M39" s="19" t="str" cm="1">
        <f t="array" ref="M39">IF(HYPERLINK(TEXT("#"&amp;INDEX($D$181:$BW$244,$C204,D$94),),INDEX($D$181:$BW$244,$C204,D$94))=0,"",HYPERLINK(TEXT("#"&amp;INDEX($D$181:$BW$244,$C204,D$94),),INDEX($D$181:$BW$244,$C204,D$94)))</f>
        <v>A126064982A</v>
      </c>
      <c r="N39" s="19" t="str" cm="1">
        <f t="array" ref="N39">IF(HYPERLINK(TEXT("#"&amp;INDEX($D$181:$BW$244,$C204,E$94),),INDEX($D$181:$BW$244,$C204,E$94))=0,"",HYPERLINK(TEXT("#"&amp;INDEX($D$181:$BW$244,$C204,E$94),),INDEX($D$181:$BW$244,$C204,E$94)))</f>
        <v>A126067574V</v>
      </c>
      <c r="O39" s="19" t="str" cm="1">
        <f t="array" ref="O39">IF(HYPERLINK(TEXT("#"&amp;INDEX($D$181:$BW$244,$C204,F$94),),INDEX($D$181:$BW$244,$C204,F$94))=0,"",HYPERLINK(TEXT("#"&amp;INDEX($D$181:$BW$244,$C204,F$94),),INDEX($D$181:$BW$244,$C204,F$94)))</f>
        <v>A126068222J</v>
      </c>
      <c r="P39" s="19" t="str" cm="1">
        <f t="array" ref="P39">IF(HYPERLINK(TEXT("#"&amp;INDEX($D$181:$BW$244,$C204,G$94),),INDEX($D$181:$BW$244,$C204,G$94))=0,"",HYPERLINK(TEXT("#"&amp;INDEX($D$181:$BW$244,$C204,G$94),),INDEX($D$181:$BW$244,$C204,G$94)))</f>
        <v>A126065630R</v>
      </c>
      <c r="Q39" s="19" t="str" cm="1">
        <f t="array" ref="Q39">IF(HYPERLINK(TEXT("#"&amp;INDEX($D$181:$BW$244,$C204,H$94),),INDEX($D$181:$BW$244,$C204,H$94))=0,"",HYPERLINK(TEXT("#"&amp;INDEX($D$181:$BW$244,$C204,H$94),),INDEX($D$181:$BW$244,$C204,H$94)))</f>
        <v>A126064334C</v>
      </c>
      <c r="R39" s="19" t="str" cm="1">
        <f t="array" ref="R39">IF(HYPERLINK(TEXT("#"&amp;INDEX($D$181:$BW$244,$C204,I$94),),INDEX($D$181:$BW$244,$C204,I$94))=0,"",HYPERLINK(TEXT("#"&amp;INDEX($D$181:$BW$244,$C204,I$94),),INDEX($D$181:$BW$244,$C204,I$94)))</f>
        <v>A126066278J</v>
      </c>
      <c r="S39" s="19" t="str" cm="1">
        <f t="array" ref="S39">IF(HYPERLINK(TEXT("#"&amp;INDEX($D$181:$BW$244,$C204,J$94),),INDEX($D$181:$BW$244,$C204,J$94))=0,"",HYPERLINK(TEXT("#"&amp;INDEX($D$181:$BW$244,$C204,J$94),),INDEX($D$181:$BW$244,$C204,J$94)))</f>
        <v>A126063686R</v>
      </c>
      <c r="T39" s="54"/>
      <c r="U39" s="54"/>
      <c r="V39" s="54"/>
      <c r="W39" s="54"/>
    </row>
    <row r="40" spans="1:23">
      <c r="A40" s="51"/>
      <c r="B40" s="53" t="s">
        <v>11644</v>
      </c>
      <c r="C40" s="54" cm="1">
        <f t="array" ref="C40">INDEX($D$107:$BW$170,$C131,C$94)</f>
        <v>5.3739999999999997</v>
      </c>
      <c r="D40" s="54" cm="1">
        <f t="array" ref="D40">INDEX($D$107:$BW$170,$C131,D$94)</f>
        <v>4.335</v>
      </c>
      <c r="E40" s="54" cm="1">
        <f t="array" ref="E40">INDEX($D$107:$BW$170,$C131,E$94)</f>
        <v>0.94099999999999995</v>
      </c>
      <c r="F40" s="54" cm="1">
        <f t="array" ref="F40">INDEX($D$107:$BW$170,$C131,F$94)</f>
        <v>10.648999999999999</v>
      </c>
      <c r="G40" s="54" cm="1">
        <f t="array" ref="G40">INDEX($D$107:$BW$170,$C131,G$94)</f>
        <v>0.58699999999999997</v>
      </c>
      <c r="H40" s="54" cm="1">
        <f t="array" ref="H40">INDEX($D$107:$BW$170,$C131,H$94)</f>
        <v>0.64200000000000002</v>
      </c>
      <c r="I40" s="54" cm="1">
        <f t="array" ref="I40">INDEX($D$107:$BW$170,$C131,I$94)</f>
        <v>1.2290000000000001</v>
      </c>
      <c r="J40" s="54" cm="1">
        <f t="array" ref="J40">INDEX($D$107:$BW$170,$C131,J$94)</f>
        <v>11.878</v>
      </c>
      <c r="K40" s="54"/>
      <c r="L40" s="19" t="str" cm="1">
        <f t="array" ref="L40">IF(HYPERLINK(TEXT("#"&amp;INDEX($D$181:$BW$244,$C205,C$94),),INDEX($D$181:$BW$244,$C205,C$94))=0,"",HYPERLINK(TEXT("#"&amp;INDEX($D$181:$BW$244,$C205,C$94),),INDEX($D$181:$BW$244,$C205,C$94)))</f>
        <v>A126066962C</v>
      </c>
      <c r="M40" s="19" t="str" cm="1">
        <f t="array" ref="M40">IF(HYPERLINK(TEXT("#"&amp;INDEX($D$181:$BW$244,$C205,D$94),),INDEX($D$181:$BW$244,$C205,D$94))=0,"",HYPERLINK(TEXT("#"&amp;INDEX($D$181:$BW$244,$C205,D$94),),INDEX($D$181:$BW$244,$C205,D$94)))</f>
        <v>A126065018V</v>
      </c>
      <c r="N40" s="19" t="str" cm="1">
        <f t="array" ref="N40">IF(HYPERLINK(TEXT("#"&amp;INDEX($D$181:$BW$244,$C205,E$94),),INDEX($D$181:$BW$244,$C205,E$94))=0,"",HYPERLINK(TEXT("#"&amp;INDEX($D$181:$BW$244,$C205,E$94),),INDEX($D$181:$BW$244,$C205,E$94)))</f>
        <v>A126067610T</v>
      </c>
      <c r="O40" s="19" t="str" cm="1">
        <f t="array" ref="O40">IF(HYPERLINK(TEXT("#"&amp;INDEX($D$181:$BW$244,$C205,F$94),),INDEX($D$181:$BW$244,$C205,F$94))=0,"",HYPERLINK(TEXT("#"&amp;INDEX($D$181:$BW$244,$C205,F$94),),INDEX($D$181:$BW$244,$C205,F$94)))</f>
        <v>A126068258K</v>
      </c>
      <c r="P40" s="19" t="str" cm="1">
        <f t="array" ref="P40">IF(HYPERLINK(TEXT("#"&amp;INDEX($D$181:$BW$244,$C205,G$94),),INDEX($D$181:$BW$244,$C205,G$94))=0,"",HYPERLINK(TEXT("#"&amp;INDEX($D$181:$BW$244,$C205,G$94),),INDEX($D$181:$BW$244,$C205,G$94)))</f>
        <v>A126065666T</v>
      </c>
      <c r="Q40" s="19" t="str" cm="1">
        <f t="array" ref="Q40">IF(HYPERLINK(TEXT("#"&amp;INDEX($D$181:$BW$244,$C205,H$94),),INDEX($D$181:$BW$244,$C205,H$94))=0,"",HYPERLINK(TEXT("#"&amp;INDEX($D$181:$BW$244,$C205,H$94),),INDEX($D$181:$BW$244,$C205,H$94)))</f>
        <v>A126064370L</v>
      </c>
      <c r="R40" s="19" t="str" cm="1">
        <f t="array" ref="R40">IF(HYPERLINK(TEXT("#"&amp;INDEX($D$181:$BW$244,$C205,I$94),),INDEX($D$181:$BW$244,$C205,I$94))=0,"",HYPERLINK(TEXT("#"&amp;INDEX($D$181:$BW$244,$C205,I$94),),INDEX($D$181:$BW$244,$C205,I$94)))</f>
        <v>A126066314F</v>
      </c>
      <c r="S40" s="19" t="str" cm="1">
        <f t="array" ref="S40">IF(HYPERLINK(TEXT("#"&amp;INDEX($D$181:$BW$244,$C205,J$94),),INDEX($D$181:$BW$244,$C205,J$94))=0,"",HYPERLINK(TEXT("#"&amp;INDEX($D$181:$BW$244,$C205,J$94),),INDEX($D$181:$BW$244,$C205,J$94)))</f>
        <v>A126063722L</v>
      </c>
      <c r="T40" s="54"/>
      <c r="U40" s="54"/>
      <c r="V40" s="54"/>
      <c r="W40" s="54"/>
    </row>
    <row r="41" spans="1:23">
      <c r="A41" s="55" t="s">
        <v>11645</v>
      </c>
      <c r="B41" s="56"/>
      <c r="C41" s="54"/>
      <c r="D41" s="54"/>
      <c r="E41" s="54"/>
      <c r="F41" s="54"/>
      <c r="G41" s="54"/>
      <c r="H41" s="54"/>
      <c r="I41" s="54"/>
      <c r="J41" s="54"/>
      <c r="K41" s="54"/>
      <c r="L41" s="19"/>
      <c r="M41" s="19"/>
      <c r="N41" s="19"/>
      <c r="O41" s="19"/>
      <c r="P41" s="19"/>
      <c r="Q41" s="19"/>
      <c r="R41" s="19"/>
      <c r="S41" s="19"/>
      <c r="T41" s="54"/>
      <c r="U41" s="54"/>
      <c r="V41" s="54"/>
      <c r="W41" s="54"/>
    </row>
    <row r="42" spans="1:23">
      <c r="A42" s="51"/>
      <c r="B42" s="53" t="s">
        <v>11646</v>
      </c>
      <c r="C42" s="54" cm="1">
        <f t="array" ref="C42">INDEX($D$107:$BW$170,$C133,C$94)</f>
        <v>221.56299999999999</v>
      </c>
      <c r="D42" s="54" cm="1">
        <f t="array" ref="D42">INDEX($D$107:$BW$170,$C133,D$94)</f>
        <v>65.751999999999995</v>
      </c>
      <c r="E42" s="54" cm="1">
        <f t="array" ref="E42">INDEX($D$107:$BW$170,$C133,E$94)</f>
        <v>10.701000000000001</v>
      </c>
      <c r="F42" s="54" cm="1">
        <f t="array" ref="F42">INDEX($D$107:$BW$170,$C133,F$94)</f>
        <v>298.01499999999999</v>
      </c>
      <c r="G42" s="54" cm="1">
        <f t="array" ref="G42">INDEX($D$107:$BW$170,$C133,G$94)</f>
        <v>54.936</v>
      </c>
      <c r="H42" s="54" cm="1">
        <f t="array" ref="H42">INDEX($D$107:$BW$170,$C133,H$94)</f>
        <v>12.99</v>
      </c>
      <c r="I42" s="54" cm="1">
        <f t="array" ref="I42">INDEX($D$107:$BW$170,$C133,I$94)</f>
        <v>67.926000000000002</v>
      </c>
      <c r="J42" s="54" cm="1">
        <f t="array" ref="J42">INDEX($D$107:$BW$170,$C133,J$94)</f>
        <v>365.94099999999997</v>
      </c>
      <c r="K42" s="54"/>
      <c r="L42" s="19" t="str" cm="1">
        <f t="array" ref="L42">IF(HYPERLINK(TEXT("#"&amp;INDEX($D$181:$BW$244,$C207,C$94),),INDEX($D$181:$BW$244,$C207,C$94))=0,"",HYPERLINK(TEXT("#"&amp;INDEX($D$181:$BW$244,$C207,C$94),),INDEX($D$181:$BW$244,$C207,C$94)))</f>
        <v>A126066966L</v>
      </c>
      <c r="M42" s="19" t="str" cm="1">
        <f t="array" ref="M42">IF(HYPERLINK(TEXT("#"&amp;INDEX($D$181:$BW$244,$C207,D$94),),INDEX($D$181:$BW$244,$C207,D$94))=0,"",HYPERLINK(TEXT("#"&amp;INDEX($D$181:$BW$244,$C207,D$94),),INDEX($D$181:$BW$244,$C207,D$94)))</f>
        <v>A126065022K</v>
      </c>
      <c r="N42" s="19" t="str" cm="1">
        <f t="array" ref="N42">IF(HYPERLINK(TEXT("#"&amp;INDEX($D$181:$BW$244,$C207,E$94),),INDEX($D$181:$BW$244,$C207,E$94))=0,"",HYPERLINK(TEXT("#"&amp;INDEX($D$181:$BW$244,$C207,E$94),),INDEX($D$181:$BW$244,$C207,E$94)))</f>
        <v>A126067614A</v>
      </c>
      <c r="O42" s="19" t="str" cm="1">
        <f t="array" ref="O42">IF(HYPERLINK(TEXT("#"&amp;INDEX($D$181:$BW$244,$C207,F$94),),INDEX($D$181:$BW$244,$C207,F$94))=0,"",HYPERLINK(TEXT("#"&amp;INDEX($D$181:$BW$244,$C207,F$94),),INDEX($D$181:$BW$244,$C207,F$94)))</f>
        <v>A126068262A</v>
      </c>
      <c r="P42" s="19" t="str" cm="1">
        <f t="array" ref="P42">IF(HYPERLINK(TEXT("#"&amp;INDEX($D$181:$BW$244,$C207,G$94),),INDEX($D$181:$BW$244,$C207,G$94))=0,"",HYPERLINK(TEXT("#"&amp;INDEX($D$181:$BW$244,$C207,G$94),),INDEX($D$181:$BW$244,$C207,G$94)))</f>
        <v>A126065670J</v>
      </c>
      <c r="Q42" s="19" t="str" cm="1">
        <f t="array" ref="Q42">IF(HYPERLINK(TEXT("#"&amp;INDEX($D$181:$BW$244,$C207,H$94),),INDEX($D$181:$BW$244,$C207,H$94))=0,"",HYPERLINK(TEXT("#"&amp;INDEX($D$181:$BW$244,$C207,H$94),),INDEX($D$181:$BW$244,$C207,H$94)))</f>
        <v>A126064374W</v>
      </c>
      <c r="R42" s="19" t="str" cm="1">
        <f t="array" ref="R42">IF(HYPERLINK(TEXT("#"&amp;INDEX($D$181:$BW$244,$C207,I$94),),INDEX($D$181:$BW$244,$C207,I$94))=0,"",HYPERLINK(TEXT("#"&amp;INDEX($D$181:$BW$244,$C207,I$94),),INDEX($D$181:$BW$244,$C207,I$94)))</f>
        <v>A126066318R</v>
      </c>
      <c r="S42" s="19" t="str" cm="1">
        <f t="array" ref="S42">IF(HYPERLINK(TEXT("#"&amp;INDEX($D$181:$BW$244,$C207,J$94),),INDEX($D$181:$BW$244,$C207,J$94))=0,"",HYPERLINK(TEXT("#"&amp;INDEX($D$181:$BW$244,$C207,J$94),),INDEX($D$181:$BW$244,$C207,J$94)))</f>
        <v>A126063726W</v>
      </c>
      <c r="T42" s="54"/>
      <c r="U42" s="54"/>
      <c r="V42" s="54"/>
      <c r="W42" s="54"/>
    </row>
    <row r="43" spans="1:23">
      <c r="A43" s="51"/>
      <c r="B43" s="57" t="s">
        <v>11647</v>
      </c>
      <c r="C43" s="54" cm="1">
        <f t="array" ref="C43">INDEX($D$107:$BW$170,$C134,C$94)</f>
        <v>16.835999999999999</v>
      </c>
      <c r="D43" s="54" cm="1">
        <f t="array" ref="D43">INDEX($D$107:$BW$170,$C134,D$94)</f>
        <v>10.717000000000001</v>
      </c>
      <c r="E43" s="54" cm="1">
        <f t="array" ref="E43">INDEX($D$107:$BW$170,$C134,E$94)</f>
        <v>10.701000000000001</v>
      </c>
      <c r="F43" s="54" cm="1">
        <f t="array" ref="F43">INDEX($D$107:$BW$170,$C134,F$94)</f>
        <v>38.253</v>
      </c>
      <c r="G43" s="54" cm="1">
        <f t="array" ref="G43">INDEX($D$107:$BW$170,$C134,G$94)</f>
        <v>3.0649999999999999</v>
      </c>
      <c r="H43" s="54" cm="1">
        <f t="array" ref="H43">INDEX($D$107:$BW$170,$C134,H$94)</f>
        <v>12.99</v>
      </c>
      <c r="I43" s="54" cm="1">
        <f t="array" ref="I43">INDEX($D$107:$BW$170,$C134,I$94)</f>
        <v>16.055</v>
      </c>
      <c r="J43" s="54" cm="1">
        <f t="array" ref="J43">INDEX($D$107:$BW$170,$C134,J$94)</f>
        <v>54.308</v>
      </c>
      <c r="K43" s="54"/>
      <c r="L43" s="19" t="str" cm="1">
        <f t="array" ref="L43">IF(HYPERLINK(TEXT("#"&amp;INDEX($D$181:$BW$244,$C208,C$94),),INDEX($D$181:$BW$244,$C208,C$94))=0,"",HYPERLINK(TEXT("#"&amp;INDEX($D$181:$BW$244,$C208,C$94),),INDEX($D$181:$BW$244,$C208,C$94)))</f>
        <v>A126066930K</v>
      </c>
      <c r="M43" s="19" t="str" cm="1">
        <f t="array" ref="M43">IF(HYPERLINK(TEXT("#"&amp;INDEX($D$181:$BW$244,$C208,D$94),),INDEX($D$181:$BW$244,$C208,D$94))=0,"",HYPERLINK(TEXT("#"&amp;INDEX($D$181:$BW$244,$C208,D$94),),INDEX($D$181:$BW$244,$C208,D$94)))</f>
        <v>A126064986K</v>
      </c>
      <c r="N43" s="19" t="str" cm="1">
        <f t="array" ref="N43">IF(HYPERLINK(TEXT("#"&amp;INDEX($D$181:$BW$244,$C208,E$94),),INDEX($D$181:$BW$244,$C208,E$94))=0,"",HYPERLINK(TEXT("#"&amp;INDEX($D$181:$BW$244,$C208,E$94),),INDEX($D$181:$BW$244,$C208,E$94)))</f>
        <v>A126067578C</v>
      </c>
      <c r="O43" s="19" t="str" cm="1">
        <f t="array" ref="O43">IF(HYPERLINK(TEXT("#"&amp;INDEX($D$181:$BW$244,$C208,F$94),),INDEX($D$181:$BW$244,$C208,F$94))=0,"",HYPERLINK(TEXT("#"&amp;INDEX($D$181:$BW$244,$C208,F$94),),INDEX($D$181:$BW$244,$C208,F$94)))</f>
        <v>A126068226T</v>
      </c>
      <c r="P43" s="19" t="str" cm="1">
        <f t="array" ref="P43">IF(HYPERLINK(TEXT("#"&amp;INDEX($D$181:$BW$244,$C208,G$94),),INDEX($D$181:$BW$244,$C208,G$94))=0,"",HYPERLINK(TEXT("#"&amp;INDEX($D$181:$BW$244,$C208,G$94),),INDEX($D$181:$BW$244,$C208,G$94)))</f>
        <v>A126065634X</v>
      </c>
      <c r="Q43" s="19" t="str" cm="1">
        <f t="array" ref="Q43">IF(HYPERLINK(TEXT("#"&amp;INDEX($D$181:$BW$244,$C208,H$94),),INDEX($D$181:$BW$244,$C208,H$94))=0,"",HYPERLINK(TEXT("#"&amp;INDEX($D$181:$BW$244,$C208,H$94),),INDEX($D$181:$BW$244,$C208,H$94)))</f>
        <v>A126064338L</v>
      </c>
      <c r="R43" s="19" t="str" cm="1">
        <f t="array" ref="R43">IF(HYPERLINK(TEXT("#"&amp;INDEX($D$181:$BW$244,$C208,I$94),),INDEX($D$181:$BW$244,$C208,I$94))=0,"",HYPERLINK(TEXT("#"&amp;INDEX($D$181:$BW$244,$C208,I$94),),INDEX($D$181:$BW$244,$C208,I$94)))</f>
        <v>A126066282X</v>
      </c>
      <c r="S43" s="19" t="str" cm="1">
        <f t="array" ref="S43">IF(HYPERLINK(TEXT("#"&amp;INDEX($D$181:$BW$244,$C208,J$94),),INDEX($D$181:$BW$244,$C208,J$94))=0,"",HYPERLINK(TEXT("#"&amp;INDEX($D$181:$BW$244,$C208,J$94),),INDEX($D$181:$BW$244,$C208,J$94)))</f>
        <v>A126063690F</v>
      </c>
      <c r="T43" s="54"/>
      <c r="U43" s="54"/>
      <c r="V43" s="54"/>
      <c r="W43" s="54"/>
    </row>
    <row r="44" spans="1:23">
      <c r="A44" s="51"/>
      <c r="B44" s="57" t="s">
        <v>11648</v>
      </c>
      <c r="C44" s="54" cm="1">
        <f t="array" ref="C44">INDEX($D$107:$BW$170,$C135,C$94)</f>
        <v>148.655</v>
      </c>
      <c r="D44" s="54" cm="1">
        <f t="array" ref="D44">INDEX($D$107:$BW$170,$C135,D$94)</f>
        <v>44.841999999999999</v>
      </c>
      <c r="E44" s="54" t="s">
        <v>11649</v>
      </c>
      <c r="F44" s="54" cm="1">
        <f t="array" ref="F44">INDEX($D$107:$BW$170,$C135,F$94)</f>
        <v>193.49700000000001</v>
      </c>
      <c r="G44" s="54" cm="1">
        <f t="array" ref="G44">INDEX($D$107:$BW$170,$C135,G$94)</f>
        <v>34.683</v>
      </c>
      <c r="H44" s="54" t="s">
        <v>11649</v>
      </c>
      <c r="I44" s="54" cm="1">
        <f t="array" ref="I44">INDEX($D$107:$BW$170,$C135,I$94)</f>
        <v>34.683</v>
      </c>
      <c r="J44" s="54" cm="1">
        <f t="array" ref="J44">INDEX($D$107:$BW$170,$C135,J$94)</f>
        <v>228.18</v>
      </c>
      <c r="K44" s="54"/>
      <c r="L44" s="19" t="str" cm="1">
        <f t="array" ref="L44">IF(HYPERLINK(TEXT("#"&amp;INDEX($D$181:$BW$244,$C209,C$94),),INDEX($D$181:$BW$244,$C209,C$94))=0,"",HYPERLINK(TEXT("#"&amp;INDEX($D$181:$BW$244,$C209,C$94),),INDEX($D$181:$BW$244,$C209,C$94)))</f>
        <v>A126066934V</v>
      </c>
      <c r="M44" s="19" t="str" cm="1">
        <f t="array" ref="M44">IF(HYPERLINK(TEXT("#"&amp;INDEX($D$181:$BW$244,$C209,D$94),),INDEX($D$181:$BW$244,$C209,D$94))=0,"",HYPERLINK(TEXT("#"&amp;INDEX($D$181:$BW$244,$C209,D$94),),INDEX($D$181:$BW$244,$C209,D$94)))</f>
        <v>A126064990A</v>
      </c>
      <c r="N44" s="54" t="s">
        <v>11649</v>
      </c>
      <c r="O44" s="19" t="str" cm="1">
        <f t="array" ref="O44">IF(HYPERLINK(TEXT("#"&amp;INDEX($D$181:$BW$244,$C209,F$94),),INDEX($D$181:$BW$244,$C209,F$94))=0,"",HYPERLINK(TEXT("#"&amp;INDEX($D$181:$BW$244,$C209,F$94),),INDEX($D$181:$BW$244,$C209,F$94)))</f>
        <v>A126068230J</v>
      </c>
      <c r="P44" s="19" t="str" cm="1">
        <f t="array" ref="P44">IF(HYPERLINK(TEXT("#"&amp;INDEX($D$181:$BW$244,$C209,G$94),),INDEX($D$181:$BW$244,$C209,G$94))=0,"",HYPERLINK(TEXT("#"&amp;INDEX($D$181:$BW$244,$C209,G$94),),INDEX($D$181:$BW$244,$C209,G$94)))</f>
        <v>A126065638J</v>
      </c>
      <c r="Q44" s="54" t="s">
        <v>11649</v>
      </c>
      <c r="R44" s="19" t="str" cm="1">
        <f t="array" ref="R44">IF(HYPERLINK(TEXT("#"&amp;INDEX($D$181:$BW$244,$C209,I$94),),INDEX($D$181:$BW$244,$C209,I$94))=0,"",HYPERLINK(TEXT("#"&amp;INDEX($D$181:$BW$244,$C209,I$94),),INDEX($D$181:$BW$244,$C209,I$94)))</f>
        <v>A126066286J</v>
      </c>
      <c r="S44" s="19" t="str" cm="1">
        <f t="array" ref="S44">IF(HYPERLINK(TEXT("#"&amp;INDEX($D$181:$BW$244,$C209,J$94),),INDEX($D$181:$BW$244,$C209,J$94))=0,"",HYPERLINK(TEXT("#"&amp;INDEX($D$181:$BW$244,$C209,J$94),),INDEX($D$181:$BW$244,$C209,J$94)))</f>
        <v>A126063694R</v>
      </c>
      <c r="T44" s="54"/>
      <c r="U44" s="54"/>
      <c r="V44" s="54"/>
      <c r="W44" s="54"/>
    </row>
    <row r="45" spans="1:23">
      <c r="A45" s="51"/>
      <c r="B45" s="57" t="s">
        <v>11650</v>
      </c>
      <c r="C45" s="54" cm="1">
        <f t="array" ref="C45">INDEX($D$107:$BW$170,$C136,C$94)</f>
        <v>56.072000000000003</v>
      </c>
      <c r="D45" s="54" cm="1">
        <f t="array" ref="D45">INDEX($D$107:$BW$170,$C136,D$94)</f>
        <v>10.194000000000001</v>
      </c>
      <c r="E45" s="54" t="s">
        <v>11649</v>
      </c>
      <c r="F45" s="54" cm="1">
        <f t="array" ref="F45">INDEX($D$107:$BW$170,$C136,F$94)</f>
        <v>66.266000000000005</v>
      </c>
      <c r="G45" s="54" cm="1">
        <f t="array" ref="G45">INDEX($D$107:$BW$170,$C136,G$94)</f>
        <v>17.187999999999999</v>
      </c>
      <c r="H45" s="54" t="s">
        <v>11649</v>
      </c>
      <c r="I45" s="54" cm="1">
        <f t="array" ref="I45">INDEX($D$107:$BW$170,$C136,I$94)</f>
        <v>17.187999999999999</v>
      </c>
      <c r="J45" s="54" cm="1">
        <f t="array" ref="J45">INDEX($D$107:$BW$170,$C136,J$94)</f>
        <v>83.453000000000003</v>
      </c>
      <c r="K45" s="54"/>
      <c r="L45" s="19" t="str" cm="1">
        <f t="array" ref="L45">IF(HYPERLINK(TEXT("#"&amp;INDEX($D$181:$BW$244,$C210,C$94),),INDEX($D$181:$BW$244,$C210,C$94))=0,"",HYPERLINK(TEXT("#"&amp;INDEX($D$181:$BW$244,$C210,C$94),),INDEX($D$181:$BW$244,$C210,C$94)))</f>
        <v>A126066950V</v>
      </c>
      <c r="M45" s="19" t="str" cm="1">
        <f t="array" ref="M45">IF(HYPERLINK(TEXT("#"&amp;INDEX($D$181:$BW$244,$C210,D$94),),INDEX($D$181:$BW$244,$C210,D$94))=0,"",HYPERLINK(TEXT("#"&amp;INDEX($D$181:$BW$244,$C210,D$94),),INDEX($D$181:$BW$244,$C210,D$94)))</f>
        <v>A126065006K</v>
      </c>
      <c r="N45" s="54" t="s">
        <v>11649</v>
      </c>
      <c r="O45" s="19" t="str" cm="1">
        <f t="array" ref="O45">IF(HYPERLINK(TEXT("#"&amp;INDEX($D$181:$BW$244,$C210,F$94),),INDEX($D$181:$BW$244,$C210,F$94))=0,"",HYPERLINK(TEXT("#"&amp;INDEX($D$181:$BW$244,$C210,F$94),),INDEX($D$181:$BW$244,$C210,F$94)))</f>
        <v>A126068246A</v>
      </c>
      <c r="P45" s="19" t="str" cm="1">
        <f t="array" ref="P45">IF(HYPERLINK(TEXT("#"&amp;INDEX($D$181:$BW$244,$C210,G$94),),INDEX($D$181:$BW$244,$C210,G$94))=0,"",HYPERLINK(TEXT("#"&amp;INDEX($D$181:$BW$244,$C210,G$94),),INDEX($D$181:$BW$244,$C210,G$94)))</f>
        <v>A126065654J</v>
      </c>
      <c r="Q45" s="54" t="s">
        <v>11649</v>
      </c>
      <c r="R45" s="19" t="str" cm="1">
        <f t="array" ref="R45">IF(HYPERLINK(TEXT("#"&amp;INDEX($D$181:$BW$244,$C210,I$94),),INDEX($D$181:$BW$244,$C210,I$94))=0,"",HYPERLINK(TEXT("#"&amp;INDEX($D$181:$BW$244,$C210,I$94),),INDEX($D$181:$BW$244,$C210,I$94)))</f>
        <v>A126066302W</v>
      </c>
      <c r="S45" s="19" t="str" cm="1">
        <f t="array" ref="S45">IF(HYPERLINK(TEXT("#"&amp;INDEX($D$181:$BW$244,$C210,J$94),),INDEX($D$181:$BW$244,$C210,J$94))=0,"",HYPERLINK(TEXT("#"&amp;INDEX($D$181:$BW$244,$C210,J$94),),INDEX($D$181:$BW$244,$C210,J$94)))</f>
        <v>A126063710C</v>
      </c>
      <c r="T45" s="54"/>
      <c r="U45" s="54"/>
      <c r="V45" s="54"/>
      <c r="W45" s="54"/>
    </row>
    <row r="46" spans="1:23">
      <c r="A46" s="51"/>
      <c r="B46" s="53" t="s">
        <v>11651</v>
      </c>
      <c r="C46" s="54" cm="1">
        <f t="array" ref="C46">INDEX($D$107:$BW$170,$C137,C$94)</f>
        <v>31.606000000000002</v>
      </c>
      <c r="D46" s="54" cm="1">
        <f t="array" ref="D46">INDEX($D$107:$BW$170,$C137,D$94)</f>
        <v>8.98</v>
      </c>
      <c r="E46" s="54" cm="1">
        <f t="array" ref="E46">INDEX($D$107:$BW$170,$C137,E$94)</f>
        <v>0.48499999999999999</v>
      </c>
      <c r="F46" s="54" cm="1">
        <f t="array" ref="F46">INDEX($D$107:$BW$170,$C137,F$94)</f>
        <v>41.070999999999998</v>
      </c>
      <c r="G46" s="54" cm="1">
        <f t="array" ref="G46">INDEX($D$107:$BW$170,$C137,G$94)</f>
        <v>31.613</v>
      </c>
      <c r="H46" s="54" cm="1">
        <f t="array" ref="H46">INDEX($D$107:$BW$170,$C137,H$94)</f>
        <v>2.1070000000000002</v>
      </c>
      <c r="I46" s="54" cm="1">
        <f t="array" ref="I46">INDEX($D$107:$BW$170,$C137,I$94)</f>
        <v>33.72</v>
      </c>
      <c r="J46" s="54" cm="1">
        <f t="array" ref="J46">INDEX($D$107:$BW$170,$C137,J$94)</f>
        <v>74.790000000000006</v>
      </c>
      <c r="K46" s="54"/>
      <c r="L46" s="19" t="str" cm="1">
        <f t="array" ref="L46">IF(HYPERLINK(TEXT("#"&amp;INDEX($D$181:$BW$244,$C211,C$94),),INDEX($D$181:$BW$244,$C211,C$94))=0,"",HYPERLINK(TEXT("#"&amp;INDEX($D$181:$BW$244,$C211,C$94),),INDEX($D$181:$BW$244,$C211,C$94)))</f>
        <v>A126066918V</v>
      </c>
      <c r="M46" s="19" t="str" cm="1">
        <f t="array" ref="M46">IF(HYPERLINK(TEXT("#"&amp;INDEX($D$181:$BW$244,$C211,D$94),),INDEX($D$181:$BW$244,$C211,D$94))=0,"",HYPERLINK(TEXT("#"&amp;INDEX($D$181:$BW$244,$C211,D$94),),INDEX($D$181:$BW$244,$C211,D$94)))</f>
        <v>A126064974A</v>
      </c>
      <c r="N46" s="19" t="str" cm="1">
        <f t="array" ref="N46">IF(HYPERLINK(TEXT("#"&amp;INDEX($D$181:$BW$244,$C211,E$94),),INDEX($D$181:$BW$244,$C211,E$94))=0,"",HYPERLINK(TEXT("#"&amp;INDEX($D$181:$BW$244,$C211,E$94),),INDEX($D$181:$BW$244,$C211,E$94)))</f>
        <v>A126067566V</v>
      </c>
      <c r="O46" s="19" t="str" cm="1">
        <f t="array" ref="O46">IF(HYPERLINK(TEXT("#"&amp;INDEX($D$181:$BW$244,$C211,F$94),),INDEX($D$181:$BW$244,$C211,F$94))=0,"",HYPERLINK(TEXT("#"&amp;INDEX($D$181:$BW$244,$C211,F$94),),INDEX($D$181:$BW$244,$C211,F$94)))</f>
        <v>A126068214J</v>
      </c>
      <c r="P46" s="19" t="str" cm="1">
        <f t="array" ref="P46">IF(HYPERLINK(TEXT("#"&amp;INDEX($D$181:$BW$244,$C211,G$94),),INDEX($D$181:$BW$244,$C211,G$94))=0,"",HYPERLINK(TEXT("#"&amp;INDEX($D$181:$BW$244,$C211,G$94),),INDEX($D$181:$BW$244,$C211,G$94)))</f>
        <v>A126065622R</v>
      </c>
      <c r="Q46" s="19" t="str" cm="1">
        <f t="array" ref="Q46">IF(HYPERLINK(TEXT("#"&amp;INDEX($D$181:$BW$244,$C211,H$94),),INDEX($D$181:$BW$244,$C211,H$94))=0,"",HYPERLINK(TEXT("#"&amp;INDEX($D$181:$BW$244,$C211,H$94),),INDEX($D$181:$BW$244,$C211,H$94)))</f>
        <v>A126064326C</v>
      </c>
      <c r="R46" s="19" t="str" cm="1">
        <f t="array" ref="R46">IF(HYPERLINK(TEXT("#"&amp;INDEX($D$181:$BW$244,$C211,I$94),),INDEX($D$181:$BW$244,$C211,I$94))=0,"",HYPERLINK(TEXT("#"&amp;INDEX($D$181:$BW$244,$C211,I$94),),INDEX($D$181:$BW$244,$C211,I$94)))</f>
        <v>A126066270R</v>
      </c>
      <c r="S46" s="19" t="str" cm="1">
        <f t="array" ref="S46">IF(HYPERLINK(TEXT("#"&amp;INDEX($D$181:$BW$244,$C211,J$94),),INDEX($D$181:$BW$244,$C211,J$94))=0,"",HYPERLINK(TEXT("#"&amp;INDEX($D$181:$BW$244,$C211,J$94),),INDEX($D$181:$BW$244,$C211,J$94)))</f>
        <v>A126063678R</v>
      </c>
      <c r="T46" s="54"/>
      <c r="U46" s="54"/>
      <c r="V46" s="54"/>
      <c r="W46" s="54"/>
    </row>
    <row r="47" spans="1:23">
      <c r="A47" s="51"/>
      <c r="B47" s="57" t="s">
        <v>11652</v>
      </c>
      <c r="C47" s="54" cm="1">
        <f t="array" ref="C47">INDEX($D$107:$BW$170,$C138,C$94)</f>
        <v>0.86199999999999999</v>
      </c>
      <c r="D47" s="54" cm="1">
        <f t="array" ref="D47">INDEX($D$107:$BW$170,$C138,D$94)</f>
        <v>1.036</v>
      </c>
      <c r="E47" s="54" cm="1">
        <f t="array" ref="E47">INDEX($D$107:$BW$170,$C138,E$94)</f>
        <v>0.48499999999999999</v>
      </c>
      <c r="F47" s="54" cm="1">
        <f t="array" ref="F47">INDEX($D$107:$BW$170,$C138,F$94)</f>
        <v>2.383</v>
      </c>
      <c r="G47" s="54" cm="1">
        <f t="array" ref="G47">INDEX($D$107:$BW$170,$C138,G$94)</f>
        <v>1.4990000000000001</v>
      </c>
      <c r="H47" s="54" cm="1">
        <f t="array" ref="H47">INDEX($D$107:$BW$170,$C138,H$94)</f>
        <v>2.1070000000000002</v>
      </c>
      <c r="I47" s="54" cm="1">
        <f t="array" ref="I47">INDEX($D$107:$BW$170,$C138,I$94)</f>
        <v>3.6059999999999999</v>
      </c>
      <c r="J47" s="54" cm="1">
        <f t="array" ref="J47">INDEX($D$107:$BW$170,$C138,J$94)</f>
        <v>5.9889999999999999</v>
      </c>
      <c r="K47" s="54"/>
      <c r="L47" s="19" t="str" cm="1">
        <f t="array" ref="L47">IF(HYPERLINK(TEXT("#"&amp;INDEX($D$181:$BW$244,$C212,C$94),),INDEX($D$181:$BW$244,$C212,C$94))=0,"",HYPERLINK(TEXT("#"&amp;INDEX($D$181:$BW$244,$C212,C$94),),INDEX($D$181:$BW$244,$C212,C$94)))</f>
        <v>A126066970C</v>
      </c>
      <c r="M47" s="19" t="str" cm="1">
        <f t="array" ref="M47">IF(HYPERLINK(TEXT("#"&amp;INDEX($D$181:$BW$244,$C212,D$94),),INDEX($D$181:$BW$244,$C212,D$94))=0,"",HYPERLINK(TEXT("#"&amp;INDEX($D$181:$BW$244,$C212,D$94),),INDEX($D$181:$BW$244,$C212,D$94)))</f>
        <v>A126065026V</v>
      </c>
      <c r="N47" s="19" t="str" cm="1">
        <f t="array" ref="N47">IF(HYPERLINK(TEXT("#"&amp;INDEX($D$181:$BW$244,$C212,E$94),),INDEX($D$181:$BW$244,$C212,E$94))=0,"",HYPERLINK(TEXT("#"&amp;INDEX($D$181:$BW$244,$C212,E$94),),INDEX($D$181:$BW$244,$C212,E$94)))</f>
        <v>A126067618K</v>
      </c>
      <c r="O47" s="19" t="str" cm="1">
        <f t="array" ref="O47">IF(HYPERLINK(TEXT("#"&amp;INDEX($D$181:$BW$244,$C212,F$94),),INDEX($D$181:$BW$244,$C212,F$94))=0,"",HYPERLINK(TEXT("#"&amp;INDEX($D$181:$BW$244,$C212,F$94),),INDEX($D$181:$BW$244,$C212,F$94)))</f>
        <v>A126068266K</v>
      </c>
      <c r="P47" s="19" t="str" cm="1">
        <f t="array" ref="P47">IF(HYPERLINK(TEXT("#"&amp;INDEX($D$181:$BW$244,$C212,G$94),),INDEX($D$181:$BW$244,$C212,G$94))=0,"",HYPERLINK(TEXT("#"&amp;INDEX($D$181:$BW$244,$C212,G$94),),INDEX($D$181:$BW$244,$C212,G$94)))</f>
        <v>A126065674T</v>
      </c>
      <c r="Q47" s="19" t="str" cm="1">
        <f t="array" ref="Q47">IF(HYPERLINK(TEXT("#"&amp;INDEX($D$181:$BW$244,$C212,H$94),),INDEX($D$181:$BW$244,$C212,H$94))=0,"",HYPERLINK(TEXT("#"&amp;INDEX($D$181:$BW$244,$C212,H$94),),INDEX($D$181:$BW$244,$C212,H$94)))</f>
        <v>A126064378F</v>
      </c>
      <c r="R47" s="19" t="str" cm="1">
        <f t="array" ref="R47">IF(HYPERLINK(TEXT("#"&amp;INDEX($D$181:$BW$244,$C212,I$94),),INDEX($D$181:$BW$244,$C212,I$94))=0,"",HYPERLINK(TEXT("#"&amp;INDEX($D$181:$BW$244,$C212,I$94),),INDEX($D$181:$BW$244,$C212,I$94)))</f>
        <v>A126066322F</v>
      </c>
      <c r="S47" s="19" t="str" cm="1">
        <f t="array" ref="S47">IF(HYPERLINK(TEXT("#"&amp;INDEX($D$181:$BW$244,$C212,J$94),),INDEX($D$181:$BW$244,$C212,J$94))=0,"",HYPERLINK(TEXT("#"&amp;INDEX($D$181:$BW$244,$C212,J$94),),INDEX($D$181:$BW$244,$C212,J$94)))</f>
        <v>A126063730L</v>
      </c>
      <c r="T47" s="54"/>
      <c r="U47" s="54"/>
      <c r="V47" s="54"/>
      <c r="W47" s="54"/>
    </row>
    <row r="48" spans="1:23">
      <c r="A48" s="51"/>
      <c r="B48" s="57" t="s">
        <v>11653</v>
      </c>
      <c r="C48" s="54" cm="1">
        <f t="array" ref="C48">INDEX($D$107:$BW$170,$C139,C$94)</f>
        <v>30.744</v>
      </c>
      <c r="D48" s="54" cm="1">
        <f t="array" ref="D48">INDEX($D$107:$BW$170,$C139,D$94)</f>
        <v>7.944</v>
      </c>
      <c r="E48" s="54" t="s">
        <v>11649</v>
      </c>
      <c r="F48" s="54" cm="1">
        <f t="array" ref="F48">INDEX($D$107:$BW$170,$C139,F$94)</f>
        <v>38.688000000000002</v>
      </c>
      <c r="G48" s="54" cm="1">
        <f t="array" ref="G48">INDEX($D$107:$BW$170,$C139,G$94)</f>
        <v>30.114000000000001</v>
      </c>
      <c r="H48" s="54" t="s">
        <v>11649</v>
      </c>
      <c r="I48" s="54" cm="1">
        <f t="array" ref="I48">INDEX($D$107:$BW$170,$C139,I$94)</f>
        <v>30.114000000000001</v>
      </c>
      <c r="J48" s="54" cm="1">
        <f t="array" ref="J48">INDEX($D$107:$BW$170,$C139,J$94)</f>
        <v>68.801000000000002</v>
      </c>
      <c r="K48" s="54"/>
      <c r="L48" s="19" t="str" cm="1">
        <f t="array" ref="L48">IF(HYPERLINK(TEXT("#"&amp;INDEX($D$181:$BW$244,$C213,C$94),),INDEX($D$181:$BW$244,$C213,C$94))=0,"",HYPERLINK(TEXT("#"&amp;INDEX($D$181:$BW$244,$C213,C$94),),INDEX($D$181:$BW$244,$C213,C$94)))</f>
        <v>A126066954C</v>
      </c>
      <c r="M48" s="19" t="str" cm="1">
        <f t="array" ref="M48">IF(HYPERLINK(TEXT("#"&amp;INDEX($D$181:$BW$244,$C213,D$94),),INDEX($D$181:$BW$244,$C213,D$94))=0,"",HYPERLINK(TEXT("#"&amp;INDEX($D$181:$BW$244,$C213,D$94),),INDEX($D$181:$BW$244,$C213,D$94)))</f>
        <v>A126065010A</v>
      </c>
      <c r="N48" s="54" t="s">
        <v>11649</v>
      </c>
      <c r="O48" s="19" t="str" cm="1">
        <f t="array" ref="O48">IF(HYPERLINK(TEXT("#"&amp;INDEX($D$181:$BW$244,$C213,F$94),),INDEX($D$181:$BW$244,$C213,F$94))=0,"",HYPERLINK(TEXT("#"&amp;INDEX($D$181:$BW$244,$C213,F$94),),INDEX($D$181:$BW$244,$C213,F$94)))</f>
        <v>A126068250T</v>
      </c>
      <c r="P48" s="19" t="str" cm="1">
        <f t="array" ref="P48">IF(HYPERLINK(TEXT("#"&amp;INDEX($D$181:$BW$244,$C213,G$94),),INDEX($D$181:$BW$244,$C213,G$94))=0,"",HYPERLINK(TEXT("#"&amp;INDEX($D$181:$BW$244,$C213,G$94),),INDEX($D$181:$BW$244,$C213,G$94)))</f>
        <v>A126065658T</v>
      </c>
      <c r="Q48" s="54" t="s">
        <v>11649</v>
      </c>
      <c r="R48" s="19" t="str" cm="1">
        <f t="array" ref="R48">IF(HYPERLINK(TEXT("#"&amp;INDEX($D$181:$BW$244,$C213,I$94),),INDEX($D$181:$BW$244,$C213,I$94))=0,"",HYPERLINK(TEXT("#"&amp;INDEX($D$181:$BW$244,$C213,I$94),),INDEX($D$181:$BW$244,$C213,I$94)))</f>
        <v>A126066306F</v>
      </c>
      <c r="S48" s="19" t="str" cm="1">
        <f t="array" ref="S48">IF(HYPERLINK(TEXT("#"&amp;INDEX($D$181:$BW$244,$C213,J$94),),INDEX($D$181:$BW$244,$C213,J$94))=0,"",HYPERLINK(TEXT("#"&amp;INDEX($D$181:$BW$244,$C213,J$94),),INDEX($D$181:$BW$244,$C213,J$94)))</f>
        <v>A126063714L</v>
      </c>
      <c r="T48" s="54"/>
      <c r="U48" s="54"/>
      <c r="V48" s="54"/>
      <c r="W48" s="54"/>
    </row>
    <row r="49" spans="1:23">
      <c r="A49" s="55" t="s">
        <v>11654</v>
      </c>
      <c r="B49" s="58"/>
      <c r="C49" s="54"/>
      <c r="D49" s="54"/>
      <c r="E49" s="54"/>
      <c r="F49" s="54"/>
      <c r="G49" s="54"/>
      <c r="H49" s="54"/>
      <c r="I49" s="54"/>
      <c r="J49" s="54"/>
      <c r="K49" s="54"/>
      <c r="L49" s="19"/>
      <c r="M49" s="19"/>
      <c r="N49" s="19"/>
      <c r="O49" s="19"/>
      <c r="P49" s="19"/>
      <c r="Q49" s="19"/>
      <c r="R49" s="19"/>
      <c r="S49" s="19"/>
      <c r="T49" s="54"/>
      <c r="U49" s="54"/>
      <c r="V49" s="54"/>
      <c r="W49" s="54"/>
    </row>
    <row r="50" spans="1:23">
      <c r="A50" s="51"/>
      <c r="B50" s="53" t="s">
        <v>11655</v>
      </c>
      <c r="C50" s="54" cm="1">
        <f t="array" ref="C50">INDEX($D$107:$BW$170,$C141,C$94)</f>
        <v>164.65</v>
      </c>
      <c r="D50" s="54" cm="1">
        <f t="array" ref="D50">INDEX($D$107:$BW$170,$C141,D$94)</f>
        <v>59.164000000000001</v>
      </c>
      <c r="E50" s="54" cm="1">
        <f t="array" ref="E50">INDEX($D$107:$BW$170,$C141,E$94)</f>
        <v>10.058</v>
      </c>
      <c r="F50" s="54" cm="1">
        <f t="array" ref="F50">INDEX($D$107:$BW$170,$C141,F$94)</f>
        <v>233.87200000000001</v>
      </c>
      <c r="G50" s="54" cm="1">
        <f t="array" ref="G50">INDEX($D$107:$BW$170,$C141,G$94)</f>
        <v>64.75</v>
      </c>
      <c r="H50" s="54" cm="1">
        <f t="array" ref="H50">INDEX($D$107:$BW$170,$C141,H$94)</f>
        <v>14.675000000000001</v>
      </c>
      <c r="I50" s="54" cm="1">
        <f t="array" ref="I50">INDEX($D$107:$BW$170,$C141,I$94)</f>
        <v>79.424999999999997</v>
      </c>
      <c r="J50" s="54" cm="1">
        <f t="array" ref="J50">INDEX($D$107:$BW$170,$C141,J$94)</f>
        <v>313.29700000000003</v>
      </c>
      <c r="K50" s="54"/>
      <c r="L50" s="19" t="str" cm="1">
        <f t="array" ref="L50">IF(HYPERLINK(TEXT("#"&amp;INDEX($D$181:$BW$244,$C215,C$94),),INDEX($D$181:$BW$244,$C215,C$94))=0,"",HYPERLINK(TEXT("#"&amp;INDEX($D$181:$BW$244,$C215,C$94),),INDEX($D$181:$BW$244,$C215,C$94)))</f>
        <v>A126066974L</v>
      </c>
      <c r="M50" s="19" t="str" cm="1">
        <f t="array" ref="M50">IF(HYPERLINK(TEXT("#"&amp;INDEX($D$181:$BW$244,$C215,D$94),),INDEX($D$181:$BW$244,$C215,D$94))=0,"",HYPERLINK(TEXT("#"&amp;INDEX($D$181:$BW$244,$C215,D$94),),INDEX($D$181:$BW$244,$C215,D$94)))</f>
        <v>A126065030K</v>
      </c>
      <c r="N50" s="19" t="str" cm="1">
        <f t="array" ref="N50">IF(HYPERLINK(TEXT("#"&amp;INDEX($D$181:$BW$244,$C215,E$94),),INDEX($D$181:$BW$244,$C215,E$94))=0,"",HYPERLINK(TEXT("#"&amp;INDEX($D$181:$BW$244,$C215,E$94),),INDEX($D$181:$BW$244,$C215,E$94)))</f>
        <v>A126067622A</v>
      </c>
      <c r="O50" s="19" t="str" cm="1">
        <f t="array" ref="O50">IF(HYPERLINK(TEXT("#"&amp;INDEX($D$181:$BW$244,$C215,F$94),),INDEX($D$181:$BW$244,$C215,F$94))=0,"",HYPERLINK(TEXT("#"&amp;INDEX($D$181:$BW$244,$C215,F$94),),INDEX($D$181:$BW$244,$C215,F$94)))</f>
        <v>A126068270A</v>
      </c>
      <c r="P50" s="19" t="str" cm="1">
        <f t="array" ref="P50">IF(HYPERLINK(TEXT("#"&amp;INDEX($D$181:$BW$244,$C215,G$94),),INDEX($D$181:$BW$244,$C215,G$94))=0,"",HYPERLINK(TEXT("#"&amp;INDEX($D$181:$BW$244,$C215,G$94),),INDEX($D$181:$BW$244,$C215,G$94)))</f>
        <v>A126065678A</v>
      </c>
      <c r="Q50" s="19" t="str" cm="1">
        <f t="array" ref="Q50">IF(HYPERLINK(TEXT("#"&amp;INDEX($D$181:$BW$244,$C215,H$94),),INDEX($D$181:$BW$244,$C215,H$94))=0,"",HYPERLINK(TEXT("#"&amp;INDEX($D$181:$BW$244,$C215,H$94),),INDEX($D$181:$BW$244,$C215,H$94)))</f>
        <v>A126064382W</v>
      </c>
      <c r="R50" s="19" t="str" cm="1">
        <f t="array" ref="R50">IF(HYPERLINK(TEXT("#"&amp;INDEX($D$181:$BW$244,$C215,I$94),),INDEX($D$181:$BW$244,$C215,I$94))=0,"",HYPERLINK(TEXT("#"&amp;INDEX($D$181:$BW$244,$C215,I$94),),INDEX($D$181:$BW$244,$C215,I$94)))</f>
        <v>A126066326R</v>
      </c>
      <c r="S50" s="19" t="str" cm="1">
        <f t="array" ref="S50">IF(HYPERLINK(TEXT("#"&amp;INDEX($D$181:$BW$244,$C215,J$94),),INDEX($D$181:$BW$244,$C215,J$94))=0,"",HYPERLINK(TEXT("#"&amp;INDEX($D$181:$BW$244,$C215,J$94),),INDEX($D$181:$BW$244,$C215,J$94)))</f>
        <v>A126063734W</v>
      </c>
      <c r="T50" s="54"/>
      <c r="U50" s="54"/>
      <c r="V50" s="54"/>
      <c r="W50" s="54"/>
    </row>
    <row r="51" spans="1:23">
      <c r="A51" s="51"/>
      <c r="B51" s="57" t="s">
        <v>11656</v>
      </c>
      <c r="C51" s="54" cm="1">
        <f t="array" ref="C51">INDEX($D$107:$BW$170,$C142,C$94)</f>
        <v>28.404</v>
      </c>
      <c r="D51" s="54" cm="1">
        <f t="array" ref="D51">INDEX($D$107:$BW$170,$C142,D$94)</f>
        <v>10.909000000000001</v>
      </c>
      <c r="E51" s="54" cm="1">
        <f t="array" ref="E51">INDEX($D$107:$BW$170,$C142,E$94)</f>
        <v>5.2869999999999999</v>
      </c>
      <c r="F51" s="54" cm="1">
        <f t="array" ref="F51">INDEX($D$107:$BW$170,$C142,F$94)</f>
        <v>44.6</v>
      </c>
      <c r="G51" s="54" cm="1">
        <f t="array" ref="G51">INDEX($D$107:$BW$170,$C142,G$94)</f>
        <v>16.536000000000001</v>
      </c>
      <c r="H51" s="54" cm="1">
        <f t="array" ref="H51">INDEX($D$107:$BW$170,$C142,H$94)</f>
        <v>9.2880000000000003</v>
      </c>
      <c r="I51" s="54" cm="1">
        <f t="array" ref="I51">INDEX($D$107:$BW$170,$C142,I$94)</f>
        <v>25.824000000000002</v>
      </c>
      <c r="J51" s="54" cm="1">
        <f t="array" ref="J51">INDEX($D$107:$BW$170,$C142,J$94)</f>
        <v>70.424000000000007</v>
      </c>
      <c r="K51" s="54"/>
      <c r="L51" s="19" t="str" cm="1">
        <f t="array" ref="L51">IF(HYPERLINK(TEXT("#"&amp;INDEX($D$181:$BW$244,$C216,C$94),),INDEX($D$181:$BW$244,$C216,C$94))=0,"",HYPERLINK(TEXT("#"&amp;INDEX($D$181:$BW$244,$C216,C$94),),INDEX($D$181:$BW$244,$C216,C$94)))</f>
        <v>A126066922K</v>
      </c>
      <c r="M51" s="19" t="str" cm="1">
        <f t="array" ref="M51">IF(HYPERLINK(TEXT("#"&amp;INDEX($D$181:$BW$244,$C216,D$94),),INDEX($D$181:$BW$244,$C216,D$94))=0,"",HYPERLINK(TEXT("#"&amp;INDEX($D$181:$BW$244,$C216,D$94),),INDEX($D$181:$BW$244,$C216,D$94)))</f>
        <v>A126064978K</v>
      </c>
      <c r="N51" s="19" t="str" cm="1">
        <f t="array" ref="N51">IF(HYPERLINK(TEXT("#"&amp;INDEX($D$181:$BW$244,$C216,E$94),),INDEX($D$181:$BW$244,$C216,E$94))=0,"",HYPERLINK(TEXT("#"&amp;INDEX($D$181:$BW$244,$C216,E$94),),INDEX($D$181:$BW$244,$C216,E$94)))</f>
        <v>A126067570K</v>
      </c>
      <c r="O51" s="19" t="str" cm="1">
        <f t="array" ref="O51">IF(HYPERLINK(TEXT("#"&amp;INDEX($D$181:$BW$244,$C216,F$94),),INDEX($D$181:$BW$244,$C216,F$94))=0,"",HYPERLINK(TEXT("#"&amp;INDEX($D$181:$BW$244,$C216,F$94),),INDEX($D$181:$BW$244,$C216,F$94)))</f>
        <v>A126068218T</v>
      </c>
      <c r="P51" s="19" t="str" cm="1">
        <f t="array" ref="P51">IF(HYPERLINK(TEXT("#"&amp;INDEX($D$181:$BW$244,$C216,G$94),),INDEX($D$181:$BW$244,$C216,G$94))=0,"",HYPERLINK(TEXT("#"&amp;INDEX($D$181:$BW$244,$C216,G$94),),INDEX($D$181:$BW$244,$C216,G$94)))</f>
        <v>A126065626X</v>
      </c>
      <c r="Q51" s="19" t="str" cm="1">
        <f t="array" ref="Q51">IF(HYPERLINK(TEXT("#"&amp;INDEX($D$181:$BW$244,$C216,H$94),),INDEX($D$181:$BW$244,$C216,H$94))=0,"",HYPERLINK(TEXT("#"&amp;INDEX($D$181:$BW$244,$C216,H$94),),INDEX($D$181:$BW$244,$C216,H$94)))</f>
        <v>A126064330V</v>
      </c>
      <c r="R51" s="19" t="str" cm="1">
        <f t="array" ref="R51">IF(HYPERLINK(TEXT("#"&amp;INDEX($D$181:$BW$244,$C216,I$94),),INDEX($D$181:$BW$244,$C216,I$94))=0,"",HYPERLINK(TEXT("#"&amp;INDEX($D$181:$BW$244,$C216,I$94),),INDEX($D$181:$BW$244,$C216,I$94)))</f>
        <v>A126066274X</v>
      </c>
      <c r="S51" s="19" t="str" cm="1">
        <f t="array" ref="S51">IF(HYPERLINK(TEXT("#"&amp;INDEX($D$181:$BW$244,$C216,J$94),),INDEX($D$181:$BW$244,$C216,J$94))=0,"",HYPERLINK(TEXT("#"&amp;INDEX($D$181:$BW$244,$C216,J$94),),INDEX($D$181:$BW$244,$C216,J$94)))</f>
        <v>A126063682F</v>
      </c>
      <c r="T51" s="54"/>
      <c r="U51" s="54"/>
      <c r="V51" s="54"/>
      <c r="W51" s="54"/>
    </row>
    <row r="52" spans="1:23">
      <c r="A52" s="51"/>
      <c r="B52" s="57" t="s">
        <v>11657</v>
      </c>
      <c r="C52" s="54" cm="1">
        <f t="array" ref="C52">INDEX($D$107:$BW$170,$C143,C$94)</f>
        <v>48.624000000000002</v>
      </c>
      <c r="D52" s="54" cm="1">
        <f t="array" ref="D52">INDEX($D$107:$BW$170,$C143,D$94)</f>
        <v>25.24</v>
      </c>
      <c r="E52" s="54" cm="1">
        <f t="array" ref="E52">INDEX($D$107:$BW$170,$C143,E$94)</f>
        <v>3.7210000000000001</v>
      </c>
      <c r="F52" s="54" cm="1">
        <f t="array" ref="F52">INDEX($D$107:$BW$170,$C143,F$94)</f>
        <v>77.584999999999994</v>
      </c>
      <c r="G52" s="54" cm="1">
        <f t="array" ref="G52">INDEX($D$107:$BW$170,$C143,G$94)</f>
        <v>27.683</v>
      </c>
      <c r="H52" s="54" cm="1">
        <f t="array" ref="H52">INDEX($D$107:$BW$170,$C143,H$94)</f>
        <v>2.7690000000000001</v>
      </c>
      <c r="I52" s="54" cm="1">
        <f t="array" ref="I52">INDEX($D$107:$BW$170,$C143,I$94)</f>
        <v>30.451000000000001</v>
      </c>
      <c r="J52" s="54" cm="1">
        <f t="array" ref="J52">INDEX($D$107:$BW$170,$C143,J$94)</f>
        <v>108.036</v>
      </c>
      <c r="K52" s="54"/>
      <c r="L52" s="19" t="str" cm="1">
        <f t="array" ref="L52">IF(HYPERLINK(TEXT("#"&amp;INDEX($D$181:$BW$244,$C217,C$94),),INDEX($D$181:$BW$244,$C217,C$94))=0,"",HYPERLINK(TEXT("#"&amp;INDEX($D$181:$BW$244,$C217,C$94),),INDEX($D$181:$BW$244,$C217,C$94)))</f>
        <v>A126066906K</v>
      </c>
      <c r="M52" s="19" t="str" cm="1">
        <f t="array" ref="M52">IF(HYPERLINK(TEXT("#"&amp;INDEX($D$181:$BW$244,$C217,D$94),),INDEX($D$181:$BW$244,$C217,D$94))=0,"",HYPERLINK(TEXT("#"&amp;INDEX($D$181:$BW$244,$C217,D$94),),INDEX($D$181:$BW$244,$C217,D$94)))</f>
        <v>A126064962T</v>
      </c>
      <c r="N52" s="19" t="str" cm="1">
        <f t="array" ref="N52">IF(HYPERLINK(TEXT("#"&amp;INDEX($D$181:$BW$244,$C217,E$94),),INDEX($D$181:$BW$244,$C217,E$94))=0,"",HYPERLINK(TEXT("#"&amp;INDEX($D$181:$BW$244,$C217,E$94),),INDEX($D$181:$BW$244,$C217,E$94)))</f>
        <v>A126067554K</v>
      </c>
      <c r="O52" s="19" t="str" cm="1">
        <f t="array" ref="O52">IF(HYPERLINK(TEXT("#"&amp;INDEX($D$181:$BW$244,$C217,F$94),),INDEX($D$181:$BW$244,$C217,F$94))=0,"",HYPERLINK(TEXT("#"&amp;INDEX($D$181:$BW$244,$C217,F$94),),INDEX($D$181:$BW$244,$C217,F$94)))</f>
        <v>A126068202X</v>
      </c>
      <c r="P52" s="19" t="str" cm="1">
        <f t="array" ref="P52">IF(HYPERLINK(TEXT("#"&amp;INDEX($D$181:$BW$244,$C217,G$94),),INDEX($D$181:$BW$244,$C217,G$94))=0,"",HYPERLINK(TEXT("#"&amp;INDEX($D$181:$BW$244,$C217,G$94),),INDEX($D$181:$BW$244,$C217,G$94)))</f>
        <v>A126065610F</v>
      </c>
      <c r="Q52" s="19" t="str" cm="1">
        <f t="array" ref="Q52">IF(HYPERLINK(TEXT("#"&amp;INDEX($D$181:$BW$244,$C217,H$94),),INDEX($D$181:$BW$244,$C217,H$94))=0,"",HYPERLINK(TEXT("#"&amp;INDEX($D$181:$BW$244,$C217,H$94),),INDEX($D$181:$BW$244,$C217,H$94)))</f>
        <v>A126064314V</v>
      </c>
      <c r="R52" s="19" t="str" cm="1">
        <f t="array" ref="R52">IF(HYPERLINK(TEXT("#"&amp;INDEX($D$181:$BW$244,$C217,I$94),),INDEX($D$181:$BW$244,$C217,I$94))=0,"",HYPERLINK(TEXT("#"&amp;INDEX($D$181:$BW$244,$C217,I$94),),INDEX($D$181:$BW$244,$C217,I$94)))</f>
        <v>A126066258X</v>
      </c>
      <c r="S52" s="19" t="str" cm="1">
        <f t="array" ref="S52">IF(HYPERLINK(TEXT("#"&amp;INDEX($D$181:$BW$244,$C217,J$94),),INDEX($D$181:$BW$244,$C217,J$94))=0,"",HYPERLINK(TEXT("#"&amp;INDEX($D$181:$BW$244,$C217,J$94),),INDEX($D$181:$BW$244,$C217,J$94)))</f>
        <v>A126063666F</v>
      </c>
      <c r="T52" s="54"/>
      <c r="U52" s="54"/>
      <c r="V52" s="54"/>
      <c r="W52" s="54"/>
    </row>
    <row r="53" spans="1:23">
      <c r="A53" s="51"/>
      <c r="B53" s="57" t="s">
        <v>11658</v>
      </c>
      <c r="C53" s="54" cm="1">
        <f t="array" ref="C53">INDEX($D$107:$BW$170,$C144,C$94)</f>
        <v>37.024999999999999</v>
      </c>
      <c r="D53" s="54" cm="1">
        <f t="array" ref="D53">INDEX($D$107:$BW$170,$C144,D$94)</f>
        <v>7.2039999999999997</v>
      </c>
      <c r="E53" s="54" cm="1">
        <f t="array" ref="E53">INDEX($D$107:$BW$170,$C144,E$94)</f>
        <v>0.33</v>
      </c>
      <c r="F53" s="54" cm="1">
        <f t="array" ref="F53">INDEX($D$107:$BW$170,$C144,F$94)</f>
        <v>44.558999999999997</v>
      </c>
      <c r="G53" s="54" cm="1">
        <f t="array" ref="G53">INDEX($D$107:$BW$170,$C144,G$94)</f>
        <v>9.1189999999999998</v>
      </c>
      <c r="H53" s="54" cm="1">
        <f t="array" ref="H53">INDEX($D$107:$BW$170,$C144,H$94)</f>
        <v>1.4350000000000001</v>
      </c>
      <c r="I53" s="54" cm="1">
        <f t="array" ref="I53">INDEX($D$107:$BW$170,$C144,I$94)</f>
        <v>10.554</v>
      </c>
      <c r="J53" s="54" cm="1">
        <f t="array" ref="J53">INDEX($D$107:$BW$170,$C144,J$94)</f>
        <v>55.113</v>
      </c>
      <c r="K53" s="54"/>
      <c r="L53" s="19" t="str" cm="1">
        <f t="array" ref="L53">IF(HYPERLINK(TEXT("#"&amp;INDEX($D$181:$BW$244,$C218,C$94),),INDEX($D$181:$BW$244,$C218,C$94))=0,"",HYPERLINK(TEXT("#"&amp;INDEX($D$181:$BW$244,$C218,C$94),),INDEX($D$181:$BW$244,$C218,C$94)))</f>
        <v>A126066910A</v>
      </c>
      <c r="M53" s="19" t="str" cm="1">
        <f t="array" ref="M53">IF(HYPERLINK(TEXT("#"&amp;INDEX($D$181:$BW$244,$C218,D$94),),INDEX($D$181:$BW$244,$C218,D$94))=0,"",HYPERLINK(TEXT("#"&amp;INDEX($D$181:$BW$244,$C218,D$94),),INDEX($D$181:$BW$244,$C218,D$94)))</f>
        <v>A126064966A</v>
      </c>
      <c r="N53" s="19" t="str" cm="1">
        <f t="array" ref="N53">IF(HYPERLINK(TEXT("#"&amp;INDEX($D$181:$BW$244,$C218,E$94),),INDEX($D$181:$BW$244,$C218,E$94))=0,"",HYPERLINK(TEXT("#"&amp;INDEX($D$181:$BW$244,$C218,E$94),),INDEX($D$181:$BW$244,$C218,E$94)))</f>
        <v>A126067558V</v>
      </c>
      <c r="O53" s="19" t="str" cm="1">
        <f t="array" ref="O53">IF(HYPERLINK(TEXT("#"&amp;INDEX($D$181:$BW$244,$C218,F$94),),INDEX($D$181:$BW$244,$C218,F$94))=0,"",HYPERLINK(TEXT("#"&amp;INDEX($D$181:$BW$244,$C218,F$94),),INDEX($D$181:$BW$244,$C218,F$94)))</f>
        <v>A126068206J</v>
      </c>
      <c r="P53" s="19" t="str" cm="1">
        <f t="array" ref="P53">IF(HYPERLINK(TEXT("#"&amp;INDEX($D$181:$BW$244,$C218,G$94),),INDEX($D$181:$BW$244,$C218,G$94))=0,"",HYPERLINK(TEXT("#"&amp;INDEX($D$181:$BW$244,$C218,G$94),),INDEX($D$181:$BW$244,$C218,G$94)))</f>
        <v>A126065614R</v>
      </c>
      <c r="Q53" s="19" t="str" cm="1">
        <f t="array" ref="Q53">IF(HYPERLINK(TEXT("#"&amp;INDEX($D$181:$BW$244,$C218,H$94),),INDEX($D$181:$BW$244,$C218,H$94))=0,"",HYPERLINK(TEXT("#"&amp;INDEX($D$181:$BW$244,$C218,H$94),),INDEX($D$181:$BW$244,$C218,H$94)))</f>
        <v>A126064318C</v>
      </c>
      <c r="R53" s="19" t="str" cm="1">
        <f t="array" ref="R53">IF(HYPERLINK(TEXT("#"&amp;INDEX($D$181:$BW$244,$C218,I$94),),INDEX($D$181:$BW$244,$C218,I$94))=0,"",HYPERLINK(TEXT("#"&amp;INDEX($D$181:$BW$244,$C218,I$94),),INDEX($D$181:$BW$244,$C218,I$94)))</f>
        <v>A126066262R</v>
      </c>
      <c r="S53" s="19" t="str" cm="1">
        <f t="array" ref="S53">IF(HYPERLINK(TEXT("#"&amp;INDEX($D$181:$BW$244,$C218,J$94),),INDEX($D$181:$BW$244,$C218,J$94))=0,"",HYPERLINK(TEXT("#"&amp;INDEX($D$181:$BW$244,$C218,J$94),),INDEX($D$181:$BW$244,$C218,J$94)))</f>
        <v>A126063670W</v>
      </c>
      <c r="T53" s="54"/>
      <c r="U53" s="54"/>
      <c r="V53" s="54"/>
      <c r="W53" s="54"/>
    </row>
    <row r="54" spans="1:23">
      <c r="A54" s="51"/>
      <c r="B54" s="57" t="s">
        <v>11659</v>
      </c>
      <c r="C54" s="54" cm="1">
        <f t="array" ref="C54">INDEX($D$107:$BW$170,$C145,C$94)</f>
        <v>50.595999999999997</v>
      </c>
      <c r="D54" s="54" cm="1">
        <f t="array" ref="D54">INDEX($D$107:$BW$170,$C145,D$94)</f>
        <v>15.811999999999999</v>
      </c>
      <c r="E54" s="54" cm="1">
        <f t="array" ref="E54">INDEX($D$107:$BW$170,$C145,E$94)</f>
        <v>0.71899999999999997</v>
      </c>
      <c r="F54" s="54" cm="1">
        <f t="array" ref="F54">INDEX($D$107:$BW$170,$C145,F$94)</f>
        <v>67.126999999999995</v>
      </c>
      <c r="G54" s="54" cm="1">
        <f t="array" ref="G54">INDEX($D$107:$BW$170,$C145,G$94)</f>
        <v>11.413</v>
      </c>
      <c r="H54" s="54" cm="1">
        <f t="array" ref="H54">INDEX($D$107:$BW$170,$C145,H$94)</f>
        <v>1.1839999999999999</v>
      </c>
      <c r="I54" s="54" cm="1">
        <f t="array" ref="I54">INDEX($D$107:$BW$170,$C145,I$94)</f>
        <v>12.596</v>
      </c>
      <c r="J54" s="54" cm="1">
        <f t="array" ref="J54">INDEX($D$107:$BW$170,$C145,J$94)</f>
        <v>79.722999999999999</v>
      </c>
      <c r="K54" s="54"/>
      <c r="L54" s="19" t="str" cm="1">
        <f t="array" ref="L54">IF(HYPERLINK(TEXT("#"&amp;INDEX($D$181:$BW$244,$C219,C$94),),INDEX($D$181:$BW$244,$C219,C$94))=0,"",HYPERLINK(TEXT("#"&amp;INDEX($D$181:$BW$244,$C219,C$94),),INDEX($D$181:$BW$244,$C219,C$94)))</f>
        <v>A126066938C</v>
      </c>
      <c r="M54" s="19" t="str" cm="1">
        <f t="array" ref="M54">IF(HYPERLINK(TEXT("#"&amp;INDEX($D$181:$BW$244,$C219,D$94),),INDEX($D$181:$BW$244,$C219,D$94))=0,"",HYPERLINK(TEXT("#"&amp;INDEX($D$181:$BW$244,$C219,D$94),),INDEX($D$181:$BW$244,$C219,D$94)))</f>
        <v>A126064994K</v>
      </c>
      <c r="N54" s="19" t="str" cm="1">
        <f t="array" ref="N54">IF(HYPERLINK(TEXT("#"&amp;INDEX($D$181:$BW$244,$C219,E$94),),INDEX($D$181:$BW$244,$C219,E$94))=0,"",HYPERLINK(TEXT("#"&amp;INDEX($D$181:$BW$244,$C219,E$94),),INDEX($D$181:$BW$244,$C219,E$94)))</f>
        <v>A126067586C</v>
      </c>
      <c r="O54" s="19" t="str" cm="1">
        <f t="array" ref="O54">IF(HYPERLINK(TEXT("#"&amp;INDEX($D$181:$BW$244,$C219,F$94),),INDEX($D$181:$BW$244,$C219,F$94))=0,"",HYPERLINK(TEXT("#"&amp;INDEX($D$181:$BW$244,$C219,F$94),),INDEX($D$181:$BW$244,$C219,F$94)))</f>
        <v>A126068234T</v>
      </c>
      <c r="P54" s="19" t="str" cm="1">
        <f t="array" ref="P54">IF(HYPERLINK(TEXT("#"&amp;INDEX($D$181:$BW$244,$C219,G$94),),INDEX($D$181:$BW$244,$C219,G$94))=0,"",HYPERLINK(TEXT("#"&amp;INDEX($D$181:$BW$244,$C219,G$94),),INDEX($D$181:$BW$244,$C219,G$94)))</f>
        <v>A126065642X</v>
      </c>
      <c r="Q54" s="19" t="str" cm="1">
        <f t="array" ref="Q54">IF(HYPERLINK(TEXT("#"&amp;INDEX($D$181:$BW$244,$C219,H$94),),INDEX($D$181:$BW$244,$C219,H$94))=0,"",HYPERLINK(TEXT("#"&amp;INDEX($D$181:$BW$244,$C219,H$94),),INDEX($D$181:$BW$244,$C219,H$94)))</f>
        <v>A126064346L</v>
      </c>
      <c r="R54" s="19" t="str" cm="1">
        <f t="array" ref="R54">IF(HYPERLINK(TEXT("#"&amp;INDEX($D$181:$BW$244,$C219,I$94),),INDEX($D$181:$BW$244,$C219,I$94))=0,"",HYPERLINK(TEXT("#"&amp;INDEX($D$181:$BW$244,$C219,I$94),),INDEX($D$181:$BW$244,$C219,I$94)))</f>
        <v>A126066290X</v>
      </c>
      <c r="S54" s="19" t="str" cm="1">
        <f t="array" ref="S54">IF(HYPERLINK(TEXT("#"&amp;INDEX($D$181:$BW$244,$C219,J$94),),INDEX($D$181:$BW$244,$C219,J$94))=0,"",HYPERLINK(TEXT("#"&amp;INDEX($D$181:$BW$244,$C219,J$94),),INDEX($D$181:$BW$244,$C219,J$94)))</f>
        <v>A126063698X</v>
      </c>
      <c r="T54" s="54"/>
      <c r="U54" s="54"/>
      <c r="V54" s="54"/>
      <c r="W54" s="54"/>
    </row>
    <row r="55" spans="1:23">
      <c r="A55" s="51"/>
      <c r="B55" s="53" t="s">
        <v>11660</v>
      </c>
      <c r="C55" s="54" cm="1">
        <f t="array" ref="C55">INDEX($D$107:$BW$170,$C146,C$94)</f>
        <v>47.557000000000002</v>
      </c>
      <c r="D55" s="54" cm="1">
        <f t="array" ref="D55">INDEX($D$107:$BW$170,$C146,D$94)</f>
        <v>7.2930000000000001</v>
      </c>
      <c r="E55" s="54" cm="1">
        <f t="array" ref="E55">INDEX($D$107:$BW$170,$C146,E$94)</f>
        <v>0.59699999999999998</v>
      </c>
      <c r="F55" s="54" cm="1">
        <f t="array" ref="F55">INDEX($D$107:$BW$170,$C146,F$94)</f>
        <v>55.447000000000003</v>
      </c>
      <c r="G55" s="54" cm="1">
        <f t="array" ref="G55">INDEX($D$107:$BW$170,$C146,G$94)</f>
        <v>10.256</v>
      </c>
      <c r="H55" s="54" cm="1">
        <f t="array" ref="H55">INDEX($D$107:$BW$170,$C146,H$94)</f>
        <v>0.42199999999999999</v>
      </c>
      <c r="I55" s="54" cm="1">
        <f t="array" ref="I55">INDEX($D$107:$BW$170,$C146,I$94)</f>
        <v>10.678000000000001</v>
      </c>
      <c r="J55" s="54" cm="1">
        <f t="array" ref="J55">INDEX($D$107:$BW$170,$C146,J$94)</f>
        <v>66.125</v>
      </c>
      <c r="K55" s="54"/>
      <c r="L55" s="19" t="str" cm="1">
        <f t="array" ref="L55">IF(HYPERLINK(TEXT("#"&amp;INDEX($D$181:$BW$244,$C220,C$94),),INDEX($D$181:$BW$244,$C220,C$94))=0,"",HYPERLINK(TEXT("#"&amp;INDEX($D$181:$BW$244,$C220,C$94),),INDEX($D$181:$BW$244,$C220,C$94)))</f>
        <v>A126066914K</v>
      </c>
      <c r="M55" s="19" t="str" cm="1">
        <f t="array" ref="M55">IF(HYPERLINK(TEXT("#"&amp;INDEX($D$181:$BW$244,$C220,D$94),),INDEX($D$181:$BW$244,$C220,D$94))=0,"",HYPERLINK(TEXT("#"&amp;INDEX($D$181:$BW$244,$C220,D$94),),INDEX($D$181:$BW$244,$C220,D$94)))</f>
        <v>A126064970T</v>
      </c>
      <c r="N55" s="19" t="str" cm="1">
        <f t="array" ref="N55">IF(HYPERLINK(TEXT("#"&amp;INDEX($D$181:$BW$244,$C220,E$94),),INDEX($D$181:$BW$244,$C220,E$94))=0,"",HYPERLINK(TEXT("#"&amp;INDEX($D$181:$BW$244,$C220,E$94),),INDEX($D$181:$BW$244,$C220,E$94)))</f>
        <v>A126067562K</v>
      </c>
      <c r="O55" s="19" t="str" cm="1">
        <f t="array" ref="O55">IF(HYPERLINK(TEXT("#"&amp;INDEX($D$181:$BW$244,$C220,F$94),),INDEX($D$181:$BW$244,$C220,F$94))=0,"",HYPERLINK(TEXT("#"&amp;INDEX($D$181:$BW$244,$C220,F$94),),INDEX($D$181:$BW$244,$C220,F$94)))</f>
        <v>A126068210X</v>
      </c>
      <c r="P55" s="19" t="str" cm="1">
        <f t="array" ref="P55">IF(HYPERLINK(TEXT("#"&amp;INDEX($D$181:$BW$244,$C220,G$94),),INDEX($D$181:$BW$244,$C220,G$94))=0,"",HYPERLINK(TEXT("#"&amp;INDEX($D$181:$BW$244,$C220,G$94),),INDEX($D$181:$BW$244,$C220,G$94)))</f>
        <v>A126065618X</v>
      </c>
      <c r="Q55" s="19" t="str" cm="1">
        <f t="array" ref="Q55">IF(HYPERLINK(TEXT("#"&amp;INDEX($D$181:$BW$244,$C220,H$94),),INDEX($D$181:$BW$244,$C220,H$94))=0,"",HYPERLINK(TEXT("#"&amp;INDEX($D$181:$BW$244,$C220,H$94),),INDEX($D$181:$BW$244,$C220,H$94)))</f>
        <v>A126064322V</v>
      </c>
      <c r="R55" s="19" t="str" cm="1">
        <f t="array" ref="R55">IF(HYPERLINK(TEXT("#"&amp;INDEX($D$181:$BW$244,$C220,I$94),),INDEX($D$181:$BW$244,$C220,I$94))=0,"",HYPERLINK(TEXT("#"&amp;INDEX($D$181:$BW$244,$C220,I$94),),INDEX($D$181:$BW$244,$C220,I$94)))</f>
        <v>A126066266X</v>
      </c>
      <c r="S55" s="19" t="str" cm="1">
        <f t="array" ref="S55">IF(HYPERLINK(TEXT("#"&amp;INDEX($D$181:$BW$244,$C220,J$94),),INDEX($D$181:$BW$244,$C220,J$94))=0,"",HYPERLINK(TEXT("#"&amp;INDEX($D$181:$BW$244,$C220,J$94),),INDEX($D$181:$BW$244,$C220,J$94)))</f>
        <v>A126063674F</v>
      </c>
      <c r="T55" s="54"/>
      <c r="U55" s="54"/>
      <c r="V55" s="54"/>
      <c r="W55" s="54"/>
    </row>
    <row r="56" spans="1:23">
      <c r="A56" s="51"/>
      <c r="B56" s="53" t="s">
        <v>11661</v>
      </c>
      <c r="C56" s="54" cm="1">
        <f t="array" ref="C56">INDEX($D$107:$BW$170,$C147,C$94)</f>
        <v>40.960999999999999</v>
      </c>
      <c r="D56" s="54" cm="1">
        <f t="array" ref="D56">INDEX($D$107:$BW$170,$C147,D$94)</f>
        <v>8.2750000000000004</v>
      </c>
      <c r="E56" s="54" cm="1">
        <f t="array" ref="E56">INDEX($D$107:$BW$170,$C147,E$94)</f>
        <v>0.53</v>
      </c>
      <c r="F56" s="54" cm="1">
        <f t="array" ref="F56">INDEX($D$107:$BW$170,$C147,F$94)</f>
        <v>49.767000000000003</v>
      </c>
      <c r="G56" s="54" cm="1">
        <f t="array" ref="G56">INDEX($D$107:$BW$170,$C147,G$94)</f>
        <v>11.542</v>
      </c>
      <c r="H56" s="54" cm="1">
        <f t="array" ref="H56">INDEX($D$107:$BW$170,$C147,H$94)</f>
        <v>0</v>
      </c>
      <c r="I56" s="54" cm="1">
        <f t="array" ref="I56">INDEX($D$107:$BW$170,$C147,I$94)</f>
        <v>11.542</v>
      </c>
      <c r="J56" s="54" cm="1">
        <f t="array" ref="J56">INDEX($D$107:$BW$170,$C147,J$94)</f>
        <v>61.31</v>
      </c>
      <c r="K56" s="54"/>
      <c r="L56" s="19" t="str" cm="1">
        <f t="array" ref="L56">IF(HYPERLINK(TEXT("#"&amp;INDEX($D$181:$BW$244,$C221,C$94),),INDEX($D$181:$BW$244,$C221,C$94))=0,"",HYPERLINK(TEXT("#"&amp;INDEX($D$181:$BW$244,$C221,C$94),),INDEX($D$181:$BW$244,$C221,C$94)))</f>
        <v>A126066942V</v>
      </c>
      <c r="M56" s="19" t="str" cm="1">
        <f t="array" ref="M56">IF(HYPERLINK(TEXT("#"&amp;INDEX($D$181:$BW$244,$C221,D$94),),INDEX($D$181:$BW$244,$C221,D$94))=0,"",HYPERLINK(TEXT("#"&amp;INDEX($D$181:$BW$244,$C221,D$94),),INDEX($D$181:$BW$244,$C221,D$94)))</f>
        <v>A126064998V</v>
      </c>
      <c r="N56" s="19" t="str" cm="1">
        <f t="array" ref="N56">IF(HYPERLINK(TEXT("#"&amp;INDEX($D$181:$BW$244,$C221,E$94),),INDEX($D$181:$BW$244,$C221,E$94))=0,"",HYPERLINK(TEXT("#"&amp;INDEX($D$181:$BW$244,$C221,E$94),),INDEX($D$181:$BW$244,$C221,E$94)))</f>
        <v>A126067590V</v>
      </c>
      <c r="O56" s="19" t="str" cm="1">
        <f t="array" ref="O56">IF(HYPERLINK(TEXT("#"&amp;INDEX($D$181:$BW$244,$C221,F$94),),INDEX($D$181:$BW$244,$C221,F$94))=0,"",HYPERLINK(TEXT("#"&amp;INDEX($D$181:$BW$244,$C221,F$94),),INDEX($D$181:$BW$244,$C221,F$94)))</f>
        <v>A126068238A</v>
      </c>
      <c r="P56" s="19" t="str" cm="1">
        <f t="array" ref="P56">IF(HYPERLINK(TEXT("#"&amp;INDEX($D$181:$BW$244,$C221,G$94),),INDEX($D$181:$BW$244,$C221,G$94))=0,"",HYPERLINK(TEXT("#"&amp;INDEX($D$181:$BW$244,$C221,G$94),),INDEX($D$181:$BW$244,$C221,G$94)))</f>
        <v>A126065646J</v>
      </c>
      <c r="Q56" s="19" t="str" cm="1">
        <f t="array" ref="Q56">IF(HYPERLINK(TEXT("#"&amp;INDEX($D$181:$BW$244,$C221,H$94),),INDEX($D$181:$BW$244,$C221,H$94))=0,"",HYPERLINK(TEXT("#"&amp;INDEX($D$181:$BW$244,$C221,H$94),),INDEX($D$181:$BW$244,$C221,H$94)))</f>
        <v>A126064350C</v>
      </c>
      <c r="R56" s="19" t="str" cm="1">
        <f t="array" ref="R56">IF(HYPERLINK(TEXT("#"&amp;INDEX($D$181:$BW$244,$C221,I$94),),INDEX($D$181:$BW$244,$C221,I$94))=0,"",HYPERLINK(TEXT("#"&amp;INDEX($D$181:$BW$244,$C221,I$94),),INDEX($D$181:$BW$244,$C221,I$94)))</f>
        <v>A126066294J</v>
      </c>
      <c r="S56" s="19" t="str" cm="1">
        <f t="array" ref="S56">IF(HYPERLINK(TEXT("#"&amp;INDEX($D$181:$BW$244,$C221,J$94),),INDEX($D$181:$BW$244,$C221,J$94))=0,"",HYPERLINK(TEXT("#"&amp;INDEX($D$181:$BW$244,$C221,J$94),),INDEX($D$181:$BW$244,$C221,J$94)))</f>
        <v>A126063702C</v>
      </c>
      <c r="T56" s="54"/>
      <c r="U56" s="54"/>
      <c r="V56" s="54"/>
      <c r="W56" s="54"/>
    </row>
    <row r="57" spans="1:23">
      <c r="A57" s="55" t="s">
        <v>11636</v>
      </c>
      <c r="B57" s="59"/>
      <c r="C57" s="60" cm="1">
        <f t="array" ref="C57">INDEX($D$107:$BW$170,$C148,C$94)</f>
        <v>253.16900000000001</v>
      </c>
      <c r="D57" s="60" cm="1">
        <f t="array" ref="D57">INDEX($D$107:$BW$170,$C148,D$94)</f>
        <v>74.731999999999999</v>
      </c>
      <c r="E57" s="60" cm="1">
        <f t="array" ref="E57">INDEX($D$107:$BW$170,$C148,E$94)</f>
        <v>11.185</v>
      </c>
      <c r="F57" s="60" cm="1">
        <f t="array" ref="F57">INDEX($D$107:$BW$170,$C148,F$94)</f>
        <v>339.08600000000001</v>
      </c>
      <c r="G57" s="60" cm="1">
        <f t="array" ref="G57">INDEX($D$107:$BW$170,$C148,G$94)</f>
        <v>86.549000000000007</v>
      </c>
      <c r="H57" s="60" cm="1">
        <f t="array" ref="H57">INDEX($D$107:$BW$170,$C148,H$94)</f>
        <v>15.097</v>
      </c>
      <c r="I57" s="60" cm="1">
        <f t="array" ref="I57">INDEX($D$107:$BW$170,$C148,I$94)</f>
        <v>101.646</v>
      </c>
      <c r="J57" s="60" cm="1">
        <f t="array" ref="J57">INDEX($D$107:$BW$170,$C148,J$94)</f>
        <v>440.73200000000003</v>
      </c>
      <c r="K57" s="54"/>
      <c r="L57" s="19" t="str" cm="1">
        <f t="array" ref="L57">IF(HYPERLINK(TEXT("#"&amp;INDEX($D$181:$BW$244,$C222,C$94),),INDEX($D$181:$BW$244,$C222,C$94))=0,"",HYPERLINK(TEXT("#"&amp;INDEX($D$181:$BW$244,$C222,C$94),),INDEX($D$181:$BW$244,$C222,C$94)))</f>
        <v>A126066946C</v>
      </c>
      <c r="M57" s="19" t="str" cm="1">
        <f t="array" ref="M57">IF(HYPERLINK(TEXT("#"&amp;INDEX($D$181:$BW$244,$C222,D$94),),INDEX($D$181:$BW$244,$C222,D$94))=0,"",HYPERLINK(TEXT("#"&amp;INDEX($D$181:$BW$244,$C222,D$94),),INDEX($D$181:$BW$244,$C222,D$94)))</f>
        <v>A126065002A</v>
      </c>
      <c r="N57" s="19" t="str" cm="1">
        <f t="array" ref="N57">IF(HYPERLINK(TEXT("#"&amp;INDEX($D$181:$BW$244,$C222,E$94),),INDEX($D$181:$BW$244,$C222,E$94))=0,"",HYPERLINK(TEXT("#"&amp;INDEX($D$181:$BW$244,$C222,E$94),),INDEX($D$181:$BW$244,$C222,E$94)))</f>
        <v>A126067594C</v>
      </c>
      <c r="O57" s="19" t="str" cm="1">
        <f t="array" ref="O57">IF(HYPERLINK(TEXT("#"&amp;INDEX($D$181:$BW$244,$C222,F$94),),INDEX($D$181:$BW$244,$C222,F$94))=0,"",HYPERLINK(TEXT("#"&amp;INDEX($D$181:$BW$244,$C222,F$94),),INDEX($D$181:$BW$244,$C222,F$94)))</f>
        <v>A126068242T</v>
      </c>
      <c r="P57" s="19" t="str" cm="1">
        <f t="array" ref="P57">IF(HYPERLINK(TEXT("#"&amp;INDEX($D$181:$BW$244,$C222,G$94),),INDEX($D$181:$BW$244,$C222,G$94))=0,"",HYPERLINK(TEXT("#"&amp;INDEX($D$181:$BW$244,$C222,G$94),),INDEX($D$181:$BW$244,$C222,G$94)))</f>
        <v>A126065650X</v>
      </c>
      <c r="Q57" s="19" t="str" cm="1">
        <f t="array" ref="Q57">IF(HYPERLINK(TEXT("#"&amp;INDEX($D$181:$BW$244,$C222,H$94),),INDEX($D$181:$BW$244,$C222,H$94))=0,"",HYPERLINK(TEXT("#"&amp;INDEX($D$181:$BW$244,$C222,H$94),),INDEX($D$181:$BW$244,$C222,H$94)))</f>
        <v>A126064354L</v>
      </c>
      <c r="R57" s="19" t="str" cm="1">
        <f t="array" ref="R57">IF(HYPERLINK(TEXT("#"&amp;INDEX($D$181:$BW$244,$C222,I$94),),INDEX($D$181:$BW$244,$C222,I$94))=0,"",HYPERLINK(TEXT("#"&amp;INDEX($D$181:$BW$244,$C222,I$94),),INDEX($D$181:$BW$244,$C222,I$94)))</f>
        <v>A126066298T</v>
      </c>
      <c r="S57" s="19" t="str" cm="1">
        <f t="array" ref="S57">IF(HYPERLINK(TEXT("#"&amp;INDEX($D$181:$BW$244,$C222,J$94),),INDEX($D$181:$BW$244,$C222,J$94))=0,"",HYPERLINK(TEXT("#"&amp;INDEX($D$181:$BW$244,$C222,J$94),),INDEX($D$181:$BW$244,$C222,J$94)))</f>
        <v>A126063706L</v>
      </c>
      <c r="T57" s="54"/>
      <c r="U57" s="54"/>
      <c r="V57" s="54"/>
      <c r="W57" s="54"/>
    </row>
    <row r="58" spans="1:23">
      <c r="A58" s="47" t="s">
        <v>11663</v>
      </c>
      <c r="B58" s="48"/>
      <c r="C58" s="48"/>
      <c r="D58" s="48"/>
      <c r="E58" s="48"/>
      <c r="F58" s="48"/>
      <c r="G58" s="48"/>
      <c r="H58" s="48"/>
      <c r="I58" s="48"/>
      <c r="J58" s="48"/>
      <c r="K58" s="61"/>
      <c r="L58" s="48"/>
      <c r="M58" s="48"/>
      <c r="N58" s="48"/>
      <c r="O58" s="48"/>
      <c r="P58" s="48"/>
      <c r="Q58" s="48"/>
      <c r="R58" s="48"/>
      <c r="S58" s="48"/>
      <c r="T58" s="54"/>
      <c r="U58" s="54"/>
      <c r="V58" s="54"/>
      <c r="W58" s="54"/>
    </row>
    <row r="59" spans="1:23">
      <c r="A59" s="50" t="s">
        <v>11641</v>
      </c>
      <c r="B59" s="51"/>
      <c r="C59" s="54"/>
      <c r="D59" s="54"/>
      <c r="E59" s="54"/>
      <c r="F59" s="54"/>
      <c r="G59" s="54"/>
      <c r="H59" s="54"/>
      <c r="I59" s="54"/>
      <c r="J59" s="54"/>
      <c r="K59" s="54"/>
      <c r="L59" s="19"/>
      <c r="M59" s="19"/>
      <c r="N59" s="19"/>
      <c r="O59" s="19"/>
      <c r="P59" s="19"/>
      <c r="Q59" s="19"/>
      <c r="R59" s="19"/>
      <c r="S59" s="19"/>
      <c r="T59" s="54"/>
      <c r="U59" s="54"/>
      <c r="V59" s="54"/>
      <c r="W59" s="54"/>
    </row>
    <row r="60" spans="1:23">
      <c r="A60" s="51"/>
      <c r="B60" s="53" t="s">
        <v>11642</v>
      </c>
      <c r="C60" s="54" cm="1">
        <f t="array" ref="C60">INDEX($D$107:$BW$170,$C151,C$94)</f>
        <v>168.672</v>
      </c>
      <c r="D60" s="54" cm="1">
        <f t="array" ref="D60">INDEX($D$107:$BW$170,$C151,D$94)</f>
        <v>24.436</v>
      </c>
      <c r="E60" s="54" cm="1">
        <f t="array" ref="E60">INDEX($D$107:$BW$170,$C151,E$94)</f>
        <v>3.7490000000000001</v>
      </c>
      <c r="F60" s="54" cm="1">
        <f t="array" ref="F60">INDEX($D$107:$BW$170,$C151,F$94)</f>
        <v>196.857</v>
      </c>
      <c r="G60" s="54" cm="1">
        <f t="array" ref="G60">INDEX($D$107:$BW$170,$C151,G$94)</f>
        <v>103.316</v>
      </c>
      <c r="H60" s="54" cm="1">
        <f t="array" ref="H60">INDEX($D$107:$BW$170,$C151,H$94)</f>
        <v>5.3049999999999997</v>
      </c>
      <c r="I60" s="54" cm="1">
        <f t="array" ref="I60">INDEX($D$107:$BW$170,$C151,I$94)</f>
        <v>108.621</v>
      </c>
      <c r="J60" s="54" cm="1">
        <f t="array" ref="J60">INDEX($D$107:$BW$170,$C151,J$94)</f>
        <v>305.47800000000001</v>
      </c>
      <c r="K60" s="54"/>
      <c r="L60" s="19" t="str" cm="1">
        <f t="array" ref="L60">IF(HYPERLINK(TEXT("#"&amp;INDEX($D$181:$BW$244,$C225,C$94),),INDEX($D$181:$BW$244,$C225,C$94))=0,"",HYPERLINK(TEXT("#"&amp;INDEX($D$181:$BW$244,$C225,C$94),),INDEX($D$181:$BW$244,$C225,C$94)))</f>
        <v>A126035854T</v>
      </c>
      <c r="M60" s="19" t="str" cm="1">
        <f t="array" ref="M60">IF(HYPERLINK(TEXT("#"&amp;INDEX($D$181:$BW$244,$C225,D$94),),INDEX($D$181:$BW$244,$C225,D$94))=0,"",HYPERLINK(TEXT("#"&amp;INDEX($D$181:$BW$244,$C225,D$94),),INDEX($D$181:$BW$244,$C225,D$94)))</f>
        <v>A126033910L</v>
      </c>
      <c r="N60" s="19" t="str" cm="1">
        <f t="array" ref="N60">IF(HYPERLINK(TEXT("#"&amp;INDEX($D$181:$BW$244,$C225,E$94),),INDEX($D$181:$BW$244,$C225,E$94))=0,"",HYPERLINK(TEXT("#"&amp;INDEX($D$181:$BW$244,$C225,E$94),),INDEX($D$181:$BW$244,$C225,E$94)))</f>
        <v>A126036502F</v>
      </c>
      <c r="O60" s="19" t="str" cm="1">
        <f t="array" ref="O60">IF(HYPERLINK(TEXT("#"&amp;INDEX($D$181:$BW$244,$C225,F$94),),INDEX($D$181:$BW$244,$C225,F$94))=0,"",HYPERLINK(TEXT("#"&amp;INDEX($D$181:$BW$244,$C225,F$94),),INDEX($D$181:$BW$244,$C225,F$94)))</f>
        <v>A126037150F</v>
      </c>
      <c r="P60" s="19" t="str" cm="1">
        <f t="array" ref="P60">IF(HYPERLINK(TEXT("#"&amp;INDEX($D$181:$BW$244,$C225,G$94),),INDEX($D$181:$BW$244,$C225,G$94))=0,"",HYPERLINK(TEXT("#"&amp;INDEX($D$181:$BW$244,$C225,G$94),),INDEX($D$181:$BW$244,$C225,G$94)))</f>
        <v>A126034558F</v>
      </c>
      <c r="Q60" s="19" t="str" cm="1">
        <f t="array" ref="Q60">IF(HYPERLINK(TEXT("#"&amp;INDEX($D$181:$BW$244,$C225,H$94),),INDEX($D$181:$BW$244,$C225,H$94))=0,"",HYPERLINK(TEXT("#"&amp;INDEX($D$181:$BW$244,$C225,H$94),),INDEX($D$181:$BW$244,$C225,H$94)))</f>
        <v>A126033262A</v>
      </c>
      <c r="R60" s="19" t="str" cm="1">
        <f t="array" ref="R60">IF(HYPERLINK(TEXT("#"&amp;INDEX($D$181:$BW$244,$C225,I$94),),INDEX($D$181:$BW$244,$C225,I$94))=0,"",HYPERLINK(TEXT("#"&amp;INDEX($D$181:$BW$244,$C225,I$94),),INDEX($D$181:$BW$244,$C225,I$94)))</f>
        <v>A126035206V</v>
      </c>
      <c r="S60" s="19" t="str" cm="1">
        <f t="array" ref="S60">IF(HYPERLINK(TEXT("#"&amp;INDEX($D$181:$BW$244,$C225,J$94),),INDEX($D$181:$BW$244,$C225,J$94))=0,"",HYPERLINK(TEXT("#"&amp;INDEX($D$181:$BW$244,$C225,J$94),),INDEX($D$181:$BW$244,$C225,J$94)))</f>
        <v>A126032614A</v>
      </c>
      <c r="T60" s="54"/>
      <c r="U60" s="54"/>
      <c r="V60" s="54"/>
      <c r="W60" s="54"/>
    </row>
    <row r="61" spans="1:23">
      <c r="A61" s="51"/>
      <c r="B61" s="53" t="s">
        <v>11643</v>
      </c>
      <c r="C61" s="54" cm="1">
        <f t="array" ref="C61">INDEX($D$107:$BW$170,$C152,C$94)</f>
        <v>25.507999999999999</v>
      </c>
      <c r="D61" s="54" cm="1">
        <f t="array" ref="D61">INDEX($D$107:$BW$170,$C152,D$94)</f>
        <v>3.226</v>
      </c>
      <c r="E61" s="54" cm="1">
        <f t="array" ref="E61">INDEX($D$107:$BW$170,$C152,E$94)</f>
        <v>4.2510000000000003</v>
      </c>
      <c r="F61" s="54" cm="1">
        <f t="array" ref="F61">INDEX($D$107:$BW$170,$C152,F$94)</f>
        <v>32.984999999999999</v>
      </c>
      <c r="G61" s="54" cm="1">
        <f t="array" ref="G61">INDEX($D$107:$BW$170,$C152,G$94)</f>
        <v>9.1229999999999993</v>
      </c>
      <c r="H61" s="54" cm="1">
        <f t="array" ref="H61">INDEX($D$107:$BW$170,$C152,H$94)</f>
        <v>7.9059999999999997</v>
      </c>
      <c r="I61" s="54" cm="1">
        <f t="array" ref="I61">INDEX($D$107:$BW$170,$C152,I$94)</f>
        <v>17.029</v>
      </c>
      <c r="J61" s="54" cm="1">
        <f t="array" ref="J61">INDEX($D$107:$BW$170,$C152,J$94)</f>
        <v>50.015000000000001</v>
      </c>
      <c r="K61" s="54"/>
      <c r="L61" s="19" t="str" cm="1">
        <f t="array" ref="L61">IF(HYPERLINK(TEXT("#"&amp;INDEX($D$181:$BW$244,$C226,C$94),),INDEX($D$181:$BW$244,$C226,C$94))=0,"",HYPERLINK(TEXT("#"&amp;INDEX($D$181:$BW$244,$C226,C$94),),INDEX($D$181:$BW$244,$C226,C$94)))</f>
        <v>A126035822X</v>
      </c>
      <c r="M61" s="19" t="str" cm="1">
        <f t="array" ref="M61">IF(HYPERLINK(TEXT("#"&amp;INDEX($D$181:$BW$244,$C226,D$94),),INDEX($D$181:$BW$244,$C226,D$94))=0,"",HYPERLINK(TEXT("#"&amp;INDEX($D$181:$BW$244,$C226,D$94),),INDEX($D$181:$BW$244,$C226,D$94)))</f>
        <v>A126033878X</v>
      </c>
      <c r="N61" s="19" t="str" cm="1">
        <f t="array" ref="N61">IF(HYPERLINK(TEXT("#"&amp;INDEX($D$181:$BW$244,$C226,E$94),),INDEX($D$181:$BW$244,$C226,E$94))=0,"",HYPERLINK(TEXT("#"&amp;INDEX($D$181:$BW$244,$C226,E$94),),INDEX($D$181:$BW$244,$C226,E$94)))</f>
        <v>A126036470X</v>
      </c>
      <c r="O61" s="19" t="str" cm="1">
        <f t="array" ref="O61">IF(HYPERLINK(TEXT("#"&amp;INDEX($D$181:$BW$244,$C226,F$94),),INDEX($D$181:$BW$244,$C226,F$94))=0,"",HYPERLINK(TEXT("#"&amp;INDEX($D$181:$BW$244,$C226,F$94),),INDEX($D$181:$BW$244,$C226,F$94)))</f>
        <v>A126037118F</v>
      </c>
      <c r="P61" s="19" t="str" cm="1">
        <f t="array" ref="P61">IF(HYPERLINK(TEXT("#"&amp;INDEX($D$181:$BW$244,$C226,G$94),),INDEX($D$181:$BW$244,$C226,G$94))=0,"",HYPERLINK(TEXT("#"&amp;INDEX($D$181:$BW$244,$C226,G$94),),INDEX($D$181:$BW$244,$C226,G$94)))</f>
        <v>A126034526L</v>
      </c>
      <c r="Q61" s="19" t="str" cm="1">
        <f t="array" ref="Q61">IF(HYPERLINK(TEXT("#"&amp;INDEX($D$181:$BW$244,$C226,H$94),),INDEX($D$181:$BW$244,$C226,H$94))=0,"",HYPERLINK(TEXT("#"&amp;INDEX($D$181:$BW$244,$C226,H$94),),INDEX($D$181:$BW$244,$C226,H$94)))</f>
        <v>A126033230J</v>
      </c>
      <c r="R61" s="19" t="str" cm="1">
        <f t="array" ref="R61">IF(HYPERLINK(TEXT("#"&amp;INDEX($D$181:$BW$244,$C226,I$94),),INDEX($D$181:$BW$244,$C226,I$94))=0,"",HYPERLINK(TEXT("#"&amp;INDEX($D$181:$BW$244,$C226,I$94),),INDEX($D$181:$BW$244,$C226,I$94)))</f>
        <v>A126035174L</v>
      </c>
      <c r="S61" s="19" t="str" cm="1">
        <f t="array" ref="S61">IF(HYPERLINK(TEXT("#"&amp;INDEX($D$181:$BW$244,$C226,J$94),),INDEX($D$181:$BW$244,$C226,J$94))=0,"",HYPERLINK(TEXT("#"&amp;INDEX($D$181:$BW$244,$C226,J$94),),INDEX($D$181:$BW$244,$C226,J$94)))</f>
        <v>A126032582V</v>
      </c>
      <c r="T61" s="54"/>
      <c r="U61" s="54"/>
      <c r="V61" s="54"/>
      <c r="W61" s="54"/>
    </row>
    <row r="62" spans="1:23">
      <c r="A62" s="51"/>
      <c r="B62" s="53" t="s">
        <v>11644</v>
      </c>
      <c r="C62" s="54" cm="1">
        <f t="array" ref="C62">INDEX($D$107:$BW$170,$C153,C$94)</f>
        <v>5.25</v>
      </c>
      <c r="D62" s="54" cm="1">
        <f t="array" ref="D62">INDEX($D$107:$BW$170,$C153,D$94)</f>
        <v>0.27200000000000002</v>
      </c>
      <c r="E62" s="54" cm="1">
        <f t="array" ref="E62">INDEX($D$107:$BW$170,$C153,E$94)</f>
        <v>0.873</v>
      </c>
      <c r="F62" s="54" cm="1">
        <f t="array" ref="F62">INDEX($D$107:$BW$170,$C153,F$94)</f>
        <v>6.3959999999999999</v>
      </c>
      <c r="G62" s="54" cm="1">
        <f t="array" ref="G62">INDEX($D$107:$BW$170,$C153,G$94)</f>
        <v>0.86599999999999999</v>
      </c>
      <c r="H62" s="54" cm="1">
        <f t="array" ref="H62">INDEX($D$107:$BW$170,$C153,H$94)</f>
        <v>1.4450000000000001</v>
      </c>
      <c r="I62" s="54" cm="1">
        <f t="array" ref="I62">INDEX($D$107:$BW$170,$C153,I$94)</f>
        <v>2.3109999999999999</v>
      </c>
      <c r="J62" s="54" cm="1">
        <f t="array" ref="J62">INDEX($D$107:$BW$170,$C153,J$94)</f>
        <v>8.7059999999999995</v>
      </c>
      <c r="K62" s="54"/>
      <c r="L62" s="19" t="str" cm="1">
        <f t="array" ref="L62">IF(HYPERLINK(TEXT("#"&amp;INDEX($D$181:$BW$244,$C227,C$94),),INDEX($D$181:$BW$244,$C227,C$94))=0,"",HYPERLINK(TEXT("#"&amp;INDEX($D$181:$BW$244,$C227,C$94),),INDEX($D$181:$BW$244,$C227,C$94)))</f>
        <v>A126035858A</v>
      </c>
      <c r="M62" s="19" t="str" cm="1">
        <f t="array" ref="M62">IF(HYPERLINK(TEXT("#"&amp;INDEX($D$181:$BW$244,$C227,D$94),),INDEX($D$181:$BW$244,$C227,D$94))=0,"",HYPERLINK(TEXT("#"&amp;INDEX($D$181:$BW$244,$C227,D$94),),INDEX($D$181:$BW$244,$C227,D$94)))</f>
        <v>A126033914W</v>
      </c>
      <c r="N62" s="19" t="str" cm="1">
        <f t="array" ref="N62">IF(HYPERLINK(TEXT("#"&amp;INDEX($D$181:$BW$244,$C227,E$94),),INDEX($D$181:$BW$244,$C227,E$94))=0,"",HYPERLINK(TEXT("#"&amp;INDEX($D$181:$BW$244,$C227,E$94),),INDEX($D$181:$BW$244,$C227,E$94)))</f>
        <v>A126036506R</v>
      </c>
      <c r="O62" s="19" t="str" cm="1">
        <f t="array" ref="O62">IF(HYPERLINK(TEXT("#"&amp;INDEX($D$181:$BW$244,$C227,F$94),),INDEX($D$181:$BW$244,$C227,F$94))=0,"",HYPERLINK(TEXT("#"&amp;INDEX($D$181:$BW$244,$C227,F$94),),INDEX($D$181:$BW$244,$C227,F$94)))</f>
        <v>A126037154R</v>
      </c>
      <c r="P62" s="19" t="str" cm="1">
        <f t="array" ref="P62">IF(HYPERLINK(TEXT("#"&amp;INDEX($D$181:$BW$244,$C227,G$94),),INDEX($D$181:$BW$244,$C227,G$94))=0,"",HYPERLINK(TEXT("#"&amp;INDEX($D$181:$BW$244,$C227,G$94),),INDEX($D$181:$BW$244,$C227,G$94)))</f>
        <v>A126034562W</v>
      </c>
      <c r="Q62" s="19" t="str" cm="1">
        <f t="array" ref="Q62">IF(HYPERLINK(TEXT("#"&amp;INDEX($D$181:$BW$244,$C227,H$94),),INDEX($D$181:$BW$244,$C227,H$94))=0,"",HYPERLINK(TEXT("#"&amp;INDEX($D$181:$BW$244,$C227,H$94),),INDEX($D$181:$BW$244,$C227,H$94)))</f>
        <v>A126033266K</v>
      </c>
      <c r="R62" s="19" t="str" cm="1">
        <f t="array" ref="R62">IF(HYPERLINK(TEXT("#"&amp;INDEX($D$181:$BW$244,$C227,I$94),),INDEX($D$181:$BW$244,$C227,I$94))=0,"",HYPERLINK(TEXT("#"&amp;INDEX($D$181:$BW$244,$C227,I$94),),INDEX($D$181:$BW$244,$C227,I$94)))</f>
        <v>A126035210K</v>
      </c>
      <c r="S62" s="19" t="str" cm="1">
        <f t="array" ref="S62">IF(HYPERLINK(TEXT("#"&amp;INDEX($D$181:$BW$244,$C227,J$94),),INDEX($D$181:$BW$244,$C227,J$94))=0,"",HYPERLINK(TEXT("#"&amp;INDEX($D$181:$BW$244,$C227,J$94),),INDEX($D$181:$BW$244,$C227,J$94)))</f>
        <v>A126032618K</v>
      </c>
      <c r="T62" s="54"/>
      <c r="U62" s="54"/>
      <c r="V62" s="54"/>
      <c r="W62" s="54"/>
    </row>
    <row r="63" spans="1:23">
      <c r="A63" s="55" t="s">
        <v>11645</v>
      </c>
      <c r="B63" s="56"/>
      <c r="C63" s="54"/>
      <c r="D63" s="54"/>
      <c r="E63" s="54"/>
      <c r="F63" s="54"/>
      <c r="G63" s="54"/>
      <c r="H63" s="54"/>
      <c r="I63" s="54"/>
      <c r="J63" s="54"/>
      <c r="K63" s="54"/>
      <c r="L63" s="19"/>
      <c r="M63" s="19"/>
      <c r="N63" s="19"/>
      <c r="O63" s="19"/>
      <c r="P63" s="19"/>
      <c r="Q63" s="19"/>
      <c r="R63" s="19"/>
      <c r="S63" s="19"/>
      <c r="T63" s="54"/>
      <c r="U63" s="54"/>
      <c r="V63" s="54"/>
      <c r="W63" s="54"/>
    </row>
    <row r="64" spans="1:23">
      <c r="A64" s="51"/>
      <c r="B64" s="53" t="s">
        <v>11646</v>
      </c>
      <c r="C64" s="54" cm="1">
        <f t="array" ref="C64">INDEX($D$107:$BW$170,$C155,C$94)</f>
        <v>175.41900000000001</v>
      </c>
      <c r="D64" s="54" cm="1">
        <f t="array" ref="D64">INDEX($D$107:$BW$170,$C155,D$94)</f>
        <v>24.559000000000001</v>
      </c>
      <c r="E64" s="54" cm="1">
        <f t="array" ref="E64">INDEX($D$107:$BW$170,$C155,E$94)</f>
        <v>7.2080000000000002</v>
      </c>
      <c r="F64" s="54" cm="1">
        <f t="array" ref="F64">INDEX($D$107:$BW$170,$C155,F$94)</f>
        <v>207.18700000000001</v>
      </c>
      <c r="G64" s="54" cm="1">
        <f t="array" ref="G64">INDEX($D$107:$BW$170,$C155,G$94)</f>
        <v>85.444000000000003</v>
      </c>
      <c r="H64" s="54" cm="1">
        <f t="array" ref="H64">INDEX($D$107:$BW$170,$C155,H$94)</f>
        <v>13.186999999999999</v>
      </c>
      <c r="I64" s="54" cm="1">
        <f t="array" ref="I64">INDEX($D$107:$BW$170,$C155,I$94)</f>
        <v>98.631</v>
      </c>
      <c r="J64" s="54" cm="1">
        <f t="array" ref="J64">INDEX($D$107:$BW$170,$C155,J$94)</f>
        <v>305.81700000000001</v>
      </c>
      <c r="K64" s="54"/>
      <c r="L64" s="19" t="str" cm="1">
        <f t="array" ref="L64">IF(HYPERLINK(TEXT("#"&amp;INDEX($D$181:$BW$244,$C229,C$94),),INDEX($D$181:$BW$244,$C229,C$94))=0,"",HYPERLINK(TEXT("#"&amp;INDEX($D$181:$BW$244,$C229,C$94),),INDEX($D$181:$BW$244,$C229,C$94)))</f>
        <v>A126035862T</v>
      </c>
      <c r="M64" s="19" t="str" cm="1">
        <f t="array" ref="M64">IF(HYPERLINK(TEXT("#"&amp;INDEX($D$181:$BW$244,$C229,D$94),),INDEX($D$181:$BW$244,$C229,D$94))=0,"",HYPERLINK(TEXT("#"&amp;INDEX($D$181:$BW$244,$C229,D$94),),INDEX($D$181:$BW$244,$C229,D$94)))</f>
        <v>A126033918F</v>
      </c>
      <c r="N64" s="19" t="str" cm="1">
        <f t="array" ref="N64">IF(HYPERLINK(TEXT("#"&amp;INDEX($D$181:$BW$244,$C229,E$94),),INDEX($D$181:$BW$244,$C229,E$94))=0,"",HYPERLINK(TEXT("#"&amp;INDEX($D$181:$BW$244,$C229,E$94),),INDEX($D$181:$BW$244,$C229,E$94)))</f>
        <v>A126036510F</v>
      </c>
      <c r="O64" s="19" t="str" cm="1">
        <f t="array" ref="O64">IF(HYPERLINK(TEXT("#"&amp;INDEX($D$181:$BW$244,$C229,F$94),),INDEX($D$181:$BW$244,$C229,F$94))=0,"",HYPERLINK(TEXT("#"&amp;INDEX($D$181:$BW$244,$C229,F$94),),INDEX($D$181:$BW$244,$C229,F$94)))</f>
        <v>A126037158X</v>
      </c>
      <c r="P64" s="19" t="str" cm="1">
        <f t="array" ref="P64">IF(HYPERLINK(TEXT("#"&amp;INDEX($D$181:$BW$244,$C229,G$94),),INDEX($D$181:$BW$244,$C229,G$94))=0,"",HYPERLINK(TEXT("#"&amp;INDEX($D$181:$BW$244,$C229,G$94),),INDEX($D$181:$BW$244,$C229,G$94)))</f>
        <v>A126034566F</v>
      </c>
      <c r="Q64" s="19" t="str" cm="1">
        <f t="array" ref="Q64">IF(HYPERLINK(TEXT("#"&amp;INDEX($D$181:$BW$244,$C229,H$94),),INDEX($D$181:$BW$244,$C229,H$94))=0,"",HYPERLINK(TEXT("#"&amp;INDEX($D$181:$BW$244,$C229,H$94),),INDEX($D$181:$BW$244,$C229,H$94)))</f>
        <v>A126033270A</v>
      </c>
      <c r="R64" s="19" t="str" cm="1">
        <f t="array" ref="R64">IF(HYPERLINK(TEXT("#"&amp;INDEX($D$181:$BW$244,$C229,I$94),),INDEX($D$181:$BW$244,$C229,I$94))=0,"",HYPERLINK(TEXT("#"&amp;INDEX($D$181:$BW$244,$C229,I$94),),INDEX($D$181:$BW$244,$C229,I$94)))</f>
        <v>A126035214V</v>
      </c>
      <c r="S64" s="19" t="str" cm="1">
        <f t="array" ref="S64">IF(HYPERLINK(TEXT("#"&amp;INDEX($D$181:$BW$244,$C229,J$94),),INDEX($D$181:$BW$244,$C229,J$94))=0,"",HYPERLINK(TEXT("#"&amp;INDEX($D$181:$BW$244,$C229,J$94),),INDEX($D$181:$BW$244,$C229,J$94)))</f>
        <v>A126032622A</v>
      </c>
      <c r="T64" s="54"/>
      <c r="U64" s="54"/>
      <c r="V64" s="54"/>
      <c r="W64" s="54"/>
    </row>
    <row r="65" spans="1:23">
      <c r="A65" s="51"/>
      <c r="B65" s="57" t="s">
        <v>11647</v>
      </c>
      <c r="C65" s="54" cm="1">
        <f t="array" ref="C65">INDEX($D$107:$BW$170,$C156,C$94)</f>
        <v>25.09</v>
      </c>
      <c r="D65" s="54" cm="1">
        <f t="array" ref="D65">INDEX($D$107:$BW$170,$C156,D$94)</f>
        <v>2.3570000000000002</v>
      </c>
      <c r="E65" s="54" cm="1">
        <f t="array" ref="E65">INDEX($D$107:$BW$170,$C156,E$94)</f>
        <v>7.2080000000000002</v>
      </c>
      <c r="F65" s="54" cm="1">
        <f t="array" ref="F65">INDEX($D$107:$BW$170,$C156,F$94)</f>
        <v>34.655999999999999</v>
      </c>
      <c r="G65" s="54" cm="1">
        <f t="array" ref="G65">INDEX($D$107:$BW$170,$C156,G$94)</f>
        <v>7.2329999999999997</v>
      </c>
      <c r="H65" s="54" cm="1">
        <f t="array" ref="H65">INDEX($D$107:$BW$170,$C156,H$94)</f>
        <v>13.186999999999999</v>
      </c>
      <c r="I65" s="54" cm="1">
        <f t="array" ref="I65">INDEX($D$107:$BW$170,$C156,I$94)</f>
        <v>20.420000000000002</v>
      </c>
      <c r="J65" s="54" cm="1">
        <f t="array" ref="J65">INDEX($D$107:$BW$170,$C156,J$94)</f>
        <v>55.076000000000001</v>
      </c>
      <c r="K65" s="54"/>
      <c r="L65" s="19" t="str" cm="1">
        <f t="array" ref="L65">IF(HYPERLINK(TEXT("#"&amp;INDEX($D$181:$BW$244,$C230,C$94),),INDEX($D$181:$BW$244,$C230,C$94))=0,"",HYPERLINK(TEXT("#"&amp;INDEX($D$181:$BW$244,$C230,C$94),),INDEX($D$181:$BW$244,$C230,C$94)))</f>
        <v>A126035826J</v>
      </c>
      <c r="M65" s="19" t="str" cm="1">
        <f t="array" ref="M65">IF(HYPERLINK(TEXT("#"&amp;INDEX($D$181:$BW$244,$C230,D$94),),INDEX($D$181:$BW$244,$C230,D$94))=0,"",HYPERLINK(TEXT("#"&amp;INDEX($D$181:$BW$244,$C230,D$94),),INDEX($D$181:$BW$244,$C230,D$94)))</f>
        <v>A126033882R</v>
      </c>
      <c r="N65" s="19" t="str" cm="1">
        <f t="array" ref="N65">IF(HYPERLINK(TEXT("#"&amp;INDEX($D$181:$BW$244,$C230,E$94),),INDEX($D$181:$BW$244,$C230,E$94))=0,"",HYPERLINK(TEXT("#"&amp;INDEX($D$181:$BW$244,$C230,E$94),),INDEX($D$181:$BW$244,$C230,E$94)))</f>
        <v>A126036474J</v>
      </c>
      <c r="O65" s="19" t="str" cm="1">
        <f t="array" ref="O65">IF(HYPERLINK(TEXT("#"&amp;INDEX($D$181:$BW$244,$C230,F$94),),INDEX($D$181:$BW$244,$C230,F$94))=0,"",HYPERLINK(TEXT("#"&amp;INDEX($D$181:$BW$244,$C230,F$94),),INDEX($D$181:$BW$244,$C230,F$94)))</f>
        <v>A126037122W</v>
      </c>
      <c r="P65" s="19" t="str" cm="1">
        <f t="array" ref="P65">IF(HYPERLINK(TEXT("#"&amp;INDEX($D$181:$BW$244,$C230,G$94),),INDEX($D$181:$BW$244,$C230,G$94))=0,"",HYPERLINK(TEXT("#"&amp;INDEX($D$181:$BW$244,$C230,G$94),),INDEX($D$181:$BW$244,$C230,G$94)))</f>
        <v>A126034530C</v>
      </c>
      <c r="Q65" s="19" t="str" cm="1">
        <f t="array" ref="Q65">IF(HYPERLINK(TEXT("#"&amp;INDEX($D$181:$BW$244,$C230,H$94),),INDEX($D$181:$BW$244,$C230,H$94))=0,"",HYPERLINK(TEXT("#"&amp;INDEX($D$181:$BW$244,$C230,H$94),),INDEX($D$181:$BW$244,$C230,H$94)))</f>
        <v>A126033234T</v>
      </c>
      <c r="R65" s="19" t="str" cm="1">
        <f t="array" ref="R65">IF(HYPERLINK(TEXT("#"&amp;INDEX($D$181:$BW$244,$C230,I$94),),INDEX($D$181:$BW$244,$C230,I$94))=0,"",HYPERLINK(TEXT("#"&amp;INDEX($D$181:$BW$244,$C230,I$94),),INDEX($D$181:$BW$244,$C230,I$94)))</f>
        <v>A126035178W</v>
      </c>
      <c r="S65" s="19" t="str" cm="1">
        <f t="array" ref="S65">IF(HYPERLINK(TEXT("#"&amp;INDEX($D$181:$BW$244,$C230,J$94),),INDEX($D$181:$BW$244,$C230,J$94))=0,"",HYPERLINK(TEXT("#"&amp;INDEX($D$181:$BW$244,$C230,J$94),),INDEX($D$181:$BW$244,$C230,J$94)))</f>
        <v>A126032586C</v>
      </c>
      <c r="T65" s="54"/>
      <c r="U65" s="54"/>
      <c r="V65" s="54"/>
      <c r="W65" s="54"/>
    </row>
    <row r="66" spans="1:23">
      <c r="A66" s="51"/>
      <c r="B66" s="57" t="s">
        <v>11648</v>
      </c>
      <c r="C66" s="54" cm="1">
        <f t="array" ref="C66">INDEX($D$107:$BW$170,$C157,C$94)</f>
        <v>98.549000000000007</v>
      </c>
      <c r="D66" s="54" cm="1">
        <f t="array" ref="D66">INDEX($D$107:$BW$170,$C157,D$94)</f>
        <v>18.507000000000001</v>
      </c>
      <c r="E66" s="54" t="s">
        <v>11649</v>
      </c>
      <c r="F66" s="54" cm="1">
        <f t="array" ref="F66">INDEX($D$107:$BW$170,$C157,F$94)</f>
        <v>117.056</v>
      </c>
      <c r="G66" s="54" cm="1">
        <f t="array" ref="G66">INDEX($D$107:$BW$170,$C157,G$94)</f>
        <v>51.783000000000001</v>
      </c>
      <c r="H66" s="54" t="s">
        <v>11649</v>
      </c>
      <c r="I66" s="54" cm="1">
        <f t="array" ref="I66">INDEX($D$107:$BW$170,$C157,I$94)</f>
        <v>51.783000000000001</v>
      </c>
      <c r="J66" s="54" cm="1">
        <f t="array" ref="J66">INDEX($D$107:$BW$170,$C157,J$94)</f>
        <v>168.839</v>
      </c>
      <c r="K66" s="54"/>
      <c r="L66" s="19" t="str" cm="1">
        <f t="array" ref="L66">IF(HYPERLINK(TEXT("#"&amp;INDEX($D$181:$BW$244,$C231,C$94),),INDEX($D$181:$BW$244,$C231,C$94))=0,"",HYPERLINK(TEXT("#"&amp;INDEX($D$181:$BW$244,$C231,C$94),),INDEX($D$181:$BW$244,$C231,C$94)))</f>
        <v>A126035830X</v>
      </c>
      <c r="M66" s="19" t="str" cm="1">
        <f t="array" ref="M66">IF(HYPERLINK(TEXT("#"&amp;INDEX($D$181:$BW$244,$C231,D$94),),INDEX($D$181:$BW$244,$C231,D$94))=0,"",HYPERLINK(TEXT("#"&amp;INDEX($D$181:$BW$244,$C231,D$94),),INDEX($D$181:$BW$244,$C231,D$94)))</f>
        <v>A126033886X</v>
      </c>
      <c r="N66" s="54" t="s">
        <v>11649</v>
      </c>
      <c r="O66" s="19" t="str" cm="1">
        <f t="array" ref="O66">IF(HYPERLINK(TEXT("#"&amp;INDEX($D$181:$BW$244,$C231,F$94),),INDEX($D$181:$BW$244,$C231,F$94))=0,"",HYPERLINK(TEXT("#"&amp;INDEX($D$181:$BW$244,$C231,F$94),),INDEX($D$181:$BW$244,$C231,F$94)))</f>
        <v>A126037126F</v>
      </c>
      <c r="P66" s="19" t="str" cm="1">
        <f t="array" ref="P66">IF(HYPERLINK(TEXT("#"&amp;INDEX($D$181:$BW$244,$C231,G$94),),INDEX($D$181:$BW$244,$C231,G$94))=0,"",HYPERLINK(TEXT("#"&amp;INDEX($D$181:$BW$244,$C231,G$94),),INDEX($D$181:$BW$244,$C231,G$94)))</f>
        <v>A126034534L</v>
      </c>
      <c r="Q66" s="54" t="s">
        <v>11649</v>
      </c>
      <c r="R66" s="19" t="str" cm="1">
        <f t="array" ref="R66">IF(HYPERLINK(TEXT("#"&amp;INDEX($D$181:$BW$244,$C231,I$94),),INDEX($D$181:$BW$244,$C231,I$94))=0,"",HYPERLINK(TEXT("#"&amp;INDEX($D$181:$BW$244,$C231,I$94),),INDEX($D$181:$BW$244,$C231,I$94)))</f>
        <v>A126035182L</v>
      </c>
      <c r="S66" s="19" t="str" cm="1">
        <f t="array" ref="S66">IF(HYPERLINK(TEXT("#"&amp;INDEX($D$181:$BW$244,$C231,J$94),),INDEX($D$181:$BW$244,$C231,J$94))=0,"",HYPERLINK(TEXT("#"&amp;INDEX($D$181:$BW$244,$C231,J$94),),INDEX($D$181:$BW$244,$C231,J$94)))</f>
        <v>A126032590V</v>
      </c>
      <c r="T66" s="54"/>
      <c r="U66" s="54"/>
      <c r="V66" s="54"/>
      <c r="W66" s="54"/>
    </row>
    <row r="67" spans="1:23">
      <c r="A67" s="51"/>
      <c r="B67" s="57" t="s">
        <v>11650</v>
      </c>
      <c r="C67" s="54" cm="1">
        <f t="array" ref="C67">INDEX($D$107:$BW$170,$C158,C$94)</f>
        <v>51.779000000000003</v>
      </c>
      <c r="D67" s="54" cm="1">
        <f t="array" ref="D67">INDEX($D$107:$BW$170,$C158,D$94)</f>
        <v>3.6960000000000002</v>
      </c>
      <c r="E67" s="54" t="s">
        <v>11649</v>
      </c>
      <c r="F67" s="54" cm="1">
        <f t="array" ref="F67">INDEX($D$107:$BW$170,$C158,F$94)</f>
        <v>55.475000000000001</v>
      </c>
      <c r="G67" s="54" cm="1">
        <f t="array" ref="G67">INDEX($D$107:$BW$170,$C158,G$94)</f>
        <v>26.428000000000001</v>
      </c>
      <c r="H67" s="54" t="s">
        <v>11649</v>
      </c>
      <c r="I67" s="54" cm="1">
        <f t="array" ref="I67">INDEX($D$107:$BW$170,$C158,I$94)</f>
        <v>26.428000000000001</v>
      </c>
      <c r="J67" s="54" cm="1">
        <f t="array" ref="J67">INDEX($D$107:$BW$170,$C158,J$94)</f>
        <v>81.903000000000006</v>
      </c>
      <c r="K67" s="54"/>
      <c r="L67" s="19" t="str" cm="1">
        <f t="array" ref="L67">IF(HYPERLINK(TEXT("#"&amp;INDEX($D$181:$BW$244,$C232,C$94),),INDEX($D$181:$BW$244,$C232,C$94))=0,"",HYPERLINK(TEXT("#"&amp;INDEX($D$181:$BW$244,$C232,C$94),),INDEX($D$181:$BW$244,$C232,C$94)))</f>
        <v>A126035846T</v>
      </c>
      <c r="M67" s="19" t="str" cm="1">
        <f t="array" ref="M67">IF(HYPERLINK(TEXT("#"&amp;INDEX($D$181:$BW$244,$C232,D$94),),INDEX($D$181:$BW$244,$C232,D$94))=0,"",HYPERLINK(TEXT("#"&amp;INDEX($D$181:$BW$244,$C232,D$94),),INDEX($D$181:$BW$244,$C232,D$94)))</f>
        <v>A126033902L</v>
      </c>
      <c r="N67" s="54" t="s">
        <v>11649</v>
      </c>
      <c r="O67" s="19" t="str" cm="1">
        <f t="array" ref="O67">IF(HYPERLINK(TEXT("#"&amp;INDEX($D$181:$BW$244,$C232,F$94),),INDEX($D$181:$BW$244,$C232,F$94))=0,"",HYPERLINK(TEXT("#"&amp;INDEX($D$181:$BW$244,$C232,F$94),),INDEX($D$181:$BW$244,$C232,F$94)))</f>
        <v>A126037142F</v>
      </c>
      <c r="P67" s="19" t="str" cm="1">
        <f t="array" ref="P67">IF(HYPERLINK(TEXT("#"&amp;INDEX($D$181:$BW$244,$C232,G$94),),INDEX($D$181:$BW$244,$C232,G$94))=0,"",HYPERLINK(TEXT("#"&amp;INDEX($D$181:$BW$244,$C232,G$94),),INDEX($D$181:$BW$244,$C232,G$94)))</f>
        <v>A126034550L</v>
      </c>
      <c r="Q67" s="54" t="s">
        <v>11649</v>
      </c>
      <c r="R67" s="19" t="str" cm="1">
        <f t="array" ref="R67">IF(HYPERLINK(TEXT("#"&amp;INDEX($D$181:$BW$244,$C232,I$94),),INDEX($D$181:$BW$244,$C232,I$94))=0,"",HYPERLINK(TEXT("#"&amp;INDEX($D$181:$BW$244,$C232,I$94),),INDEX($D$181:$BW$244,$C232,I$94)))</f>
        <v>A126035198F</v>
      </c>
      <c r="S67" s="19" t="str" cm="1">
        <f t="array" ref="S67">IF(HYPERLINK(TEXT("#"&amp;INDEX($D$181:$BW$244,$C232,J$94),),INDEX($D$181:$BW$244,$C232,J$94))=0,"",HYPERLINK(TEXT("#"&amp;INDEX($D$181:$BW$244,$C232,J$94),),INDEX($D$181:$BW$244,$C232,J$94)))</f>
        <v>A126032606A</v>
      </c>
      <c r="T67" s="54"/>
      <c r="U67" s="54"/>
      <c r="V67" s="54"/>
      <c r="W67" s="54"/>
    </row>
    <row r="68" spans="1:23">
      <c r="A68" s="51"/>
      <c r="B68" s="53" t="s">
        <v>11651</v>
      </c>
      <c r="C68" s="54" cm="1">
        <f t="array" ref="C68">INDEX($D$107:$BW$170,$C159,C$94)</f>
        <v>24.010999999999999</v>
      </c>
      <c r="D68" s="54" cm="1">
        <f t="array" ref="D68">INDEX($D$107:$BW$170,$C159,D$94)</f>
        <v>3.375</v>
      </c>
      <c r="E68" s="54" cm="1">
        <f t="array" ref="E68">INDEX($D$107:$BW$170,$C159,E$94)</f>
        <v>1.665</v>
      </c>
      <c r="F68" s="54" cm="1">
        <f t="array" ref="F68">INDEX($D$107:$BW$170,$C159,F$94)</f>
        <v>29.050999999999998</v>
      </c>
      <c r="G68" s="54" cm="1">
        <f t="array" ref="G68">INDEX($D$107:$BW$170,$C159,G$94)</f>
        <v>27.861999999999998</v>
      </c>
      <c r="H68" s="54" cm="1">
        <f t="array" ref="H68">INDEX($D$107:$BW$170,$C159,H$94)</f>
        <v>1.4690000000000001</v>
      </c>
      <c r="I68" s="54" cm="1">
        <f t="array" ref="I68">INDEX($D$107:$BW$170,$C159,I$94)</f>
        <v>29.331</v>
      </c>
      <c r="J68" s="54" cm="1">
        <f t="array" ref="J68">INDEX($D$107:$BW$170,$C159,J$94)</f>
        <v>58.381999999999998</v>
      </c>
      <c r="K68" s="54"/>
      <c r="L68" s="19" t="str" cm="1">
        <f t="array" ref="L68">IF(HYPERLINK(TEXT("#"&amp;INDEX($D$181:$BW$244,$C233,C$94),),INDEX($D$181:$BW$244,$C233,C$94))=0,"",HYPERLINK(TEXT("#"&amp;INDEX($D$181:$BW$244,$C233,C$94),),INDEX($D$181:$BW$244,$C233,C$94)))</f>
        <v>A126035814X</v>
      </c>
      <c r="M68" s="19" t="str" cm="1">
        <f t="array" ref="M68">IF(HYPERLINK(TEXT("#"&amp;INDEX($D$181:$BW$244,$C233,D$94),),INDEX($D$181:$BW$244,$C233,D$94))=0,"",HYPERLINK(TEXT("#"&amp;INDEX($D$181:$BW$244,$C233,D$94),),INDEX($D$181:$BW$244,$C233,D$94)))</f>
        <v>A126033870F</v>
      </c>
      <c r="N68" s="19" t="str" cm="1">
        <f t="array" ref="N68">IF(HYPERLINK(TEXT("#"&amp;INDEX($D$181:$BW$244,$C233,E$94),),INDEX($D$181:$BW$244,$C233,E$94))=0,"",HYPERLINK(TEXT("#"&amp;INDEX($D$181:$BW$244,$C233,E$94),),INDEX($D$181:$BW$244,$C233,E$94)))</f>
        <v>A126036462X</v>
      </c>
      <c r="O68" s="19" t="str" cm="1">
        <f t="array" ref="O68">IF(HYPERLINK(TEXT("#"&amp;INDEX($D$181:$BW$244,$C233,F$94),),INDEX($D$181:$BW$244,$C233,F$94))=0,"",HYPERLINK(TEXT("#"&amp;INDEX($D$181:$BW$244,$C233,F$94),),INDEX($D$181:$BW$244,$C233,F$94)))</f>
        <v>A126037110L</v>
      </c>
      <c r="P68" s="19" t="str" cm="1">
        <f t="array" ref="P68">IF(HYPERLINK(TEXT("#"&amp;INDEX($D$181:$BW$244,$C233,G$94),),INDEX($D$181:$BW$244,$C233,G$94))=0,"",HYPERLINK(TEXT("#"&amp;INDEX($D$181:$BW$244,$C233,G$94),),INDEX($D$181:$BW$244,$C233,G$94)))</f>
        <v>A126034518L</v>
      </c>
      <c r="Q68" s="19" t="str" cm="1">
        <f t="array" ref="Q68">IF(HYPERLINK(TEXT("#"&amp;INDEX($D$181:$BW$244,$C233,H$94),),INDEX($D$181:$BW$244,$C233,H$94))=0,"",HYPERLINK(TEXT("#"&amp;INDEX($D$181:$BW$244,$C233,H$94),),INDEX($D$181:$BW$244,$C233,H$94)))</f>
        <v>A126033222J</v>
      </c>
      <c r="R68" s="19" t="str" cm="1">
        <f t="array" ref="R68">IF(HYPERLINK(TEXT("#"&amp;INDEX($D$181:$BW$244,$C233,I$94),),INDEX($D$181:$BW$244,$C233,I$94))=0,"",HYPERLINK(TEXT("#"&amp;INDEX($D$181:$BW$244,$C233,I$94),),INDEX($D$181:$BW$244,$C233,I$94)))</f>
        <v>A126035166L</v>
      </c>
      <c r="S68" s="19" t="str" cm="1">
        <f t="array" ref="S68">IF(HYPERLINK(TEXT("#"&amp;INDEX($D$181:$BW$244,$C233,J$94),),INDEX($D$181:$BW$244,$C233,J$94))=0,"",HYPERLINK(TEXT("#"&amp;INDEX($D$181:$BW$244,$C233,J$94),),INDEX($D$181:$BW$244,$C233,J$94)))</f>
        <v>A126032574V</v>
      </c>
      <c r="T68" s="54"/>
      <c r="U68" s="54"/>
      <c r="V68" s="54"/>
      <c r="W68" s="54"/>
    </row>
    <row r="69" spans="1:23">
      <c r="A69" s="51"/>
      <c r="B69" s="57" t="s">
        <v>11652</v>
      </c>
      <c r="C69" s="54" cm="1">
        <f t="array" ref="C69">INDEX($D$107:$BW$170,$C160,C$94)</f>
        <v>0</v>
      </c>
      <c r="D69" s="54" cm="1">
        <f t="array" ref="D69">INDEX($D$107:$BW$170,$C160,D$94)</f>
        <v>0</v>
      </c>
      <c r="E69" s="54" cm="1">
        <f t="array" ref="E69">INDEX($D$107:$BW$170,$C160,E$94)</f>
        <v>1.665</v>
      </c>
      <c r="F69" s="54" cm="1">
        <f t="array" ref="F69">INDEX($D$107:$BW$170,$C160,F$94)</f>
        <v>1.665</v>
      </c>
      <c r="G69" s="54" cm="1">
        <f t="array" ref="G69">INDEX($D$107:$BW$170,$C160,G$94)</f>
        <v>0.873</v>
      </c>
      <c r="H69" s="54" cm="1">
        <f t="array" ref="H69">INDEX($D$107:$BW$170,$C160,H$94)</f>
        <v>1.4690000000000001</v>
      </c>
      <c r="I69" s="54" cm="1">
        <f t="array" ref="I69">INDEX($D$107:$BW$170,$C160,I$94)</f>
        <v>2.3420000000000001</v>
      </c>
      <c r="J69" s="54" cm="1">
        <f t="array" ref="J69">INDEX($D$107:$BW$170,$C160,J$94)</f>
        <v>4.0069999999999997</v>
      </c>
      <c r="K69" s="54"/>
      <c r="L69" s="19" t="str" cm="1">
        <f t="array" ref="L69">IF(HYPERLINK(TEXT("#"&amp;INDEX($D$181:$BW$244,$C234,C$94),),INDEX($D$181:$BW$244,$C234,C$94))=0,"",HYPERLINK(TEXT("#"&amp;INDEX($D$181:$BW$244,$C234,C$94),),INDEX($D$181:$BW$244,$C234,C$94)))</f>
        <v>A126035866A</v>
      </c>
      <c r="M69" s="19" t="str" cm="1">
        <f t="array" ref="M69">IF(HYPERLINK(TEXT("#"&amp;INDEX($D$181:$BW$244,$C234,D$94),),INDEX($D$181:$BW$244,$C234,D$94))=0,"",HYPERLINK(TEXT("#"&amp;INDEX($D$181:$BW$244,$C234,D$94),),INDEX($D$181:$BW$244,$C234,D$94)))</f>
        <v>A126033922W</v>
      </c>
      <c r="N69" s="19" t="str" cm="1">
        <f t="array" ref="N69">IF(HYPERLINK(TEXT("#"&amp;INDEX($D$181:$BW$244,$C234,E$94),),INDEX($D$181:$BW$244,$C234,E$94))=0,"",HYPERLINK(TEXT("#"&amp;INDEX($D$181:$BW$244,$C234,E$94),),INDEX($D$181:$BW$244,$C234,E$94)))</f>
        <v>A126036514R</v>
      </c>
      <c r="O69" s="19" t="str" cm="1">
        <f t="array" ref="O69">IF(HYPERLINK(TEXT("#"&amp;INDEX($D$181:$BW$244,$C234,F$94),),INDEX($D$181:$BW$244,$C234,F$94))=0,"",HYPERLINK(TEXT("#"&amp;INDEX($D$181:$BW$244,$C234,F$94),),INDEX($D$181:$BW$244,$C234,F$94)))</f>
        <v>A126037162R</v>
      </c>
      <c r="P69" s="19" t="str" cm="1">
        <f t="array" ref="P69">IF(HYPERLINK(TEXT("#"&amp;INDEX($D$181:$BW$244,$C234,G$94),),INDEX($D$181:$BW$244,$C234,G$94))=0,"",HYPERLINK(TEXT("#"&amp;INDEX($D$181:$BW$244,$C234,G$94),),INDEX($D$181:$BW$244,$C234,G$94)))</f>
        <v>A126034570W</v>
      </c>
      <c r="Q69" s="19" t="str" cm="1">
        <f t="array" ref="Q69">IF(HYPERLINK(TEXT("#"&amp;INDEX($D$181:$BW$244,$C234,H$94),),INDEX($D$181:$BW$244,$C234,H$94))=0,"",HYPERLINK(TEXT("#"&amp;INDEX($D$181:$BW$244,$C234,H$94),),INDEX($D$181:$BW$244,$C234,H$94)))</f>
        <v>A126033274K</v>
      </c>
      <c r="R69" s="19" t="str" cm="1">
        <f t="array" ref="R69">IF(HYPERLINK(TEXT("#"&amp;INDEX($D$181:$BW$244,$C234,I$94),),INDEX($D$181:$BW$244,$C234,I$94))=0,"",HYPERLINK(TEXT("#"&amp;INDEX($D$181:$BW$244,$C234,I$94),),INDEX($D$181:$BW$244,$C234,I$94)))</f>
        <v>A126035218C</v>
      </c>
      <c r="S69" s="19" t="str" cm="1">
        <f t="array" ref="S69">IF(HYPERLINK(TEXT("#"&amp;INDEX($D$181:$BW$244,$C234,J$94),),INDEX($D$181:$BW$244,$C234,J$94))=0,"",HYPERLINK(TEXT("#"&amp;INDEX($D$181:$BW$244,$C234,J$94),),INDEX($D$181:$BW$244,$C234,J$94)))</f>
        <v>A126032626K</v>
      </c>
      <c r="T69" s="54"/>
      <c r="U69" s="54"/>
      <c r="V69" s="54"/>
      <c r="W69" s="54"/>
    </row>
    <row r="70" spans="1:23">
      <c r="A70" s="51"/>
      <c r="B70" s="57" t="s">
        <v>11653</v>
      </c>
      <c r="C70" s="54" cm="1">
        <f t="array" ref="C70">INDEX($D$107:$BW$170,$C161,C$94)</f>
        <v>24.010999999999999</v>
      </c>
      <c r="D70" s="54" cm="1">
        <f t="array" ref="D70">INDEX($D$107:$BW$170,$C161,D$94)</f>
        <v>3.375</v>
      </c>
      <c r="E70" s="54" t="s">
        <v>11649</v>
      </c>
      <c r="F70" s="54" cm="1">
        <f t="array" ref="F70">INDEX($D$107:$BW$170,$C161,F$94)</f>
        <v>27.387</v>
      </c>
      <c r="G70" s="54" cm="1">
        <f t="array" ref="G70">INDEX($D$107:$BW$170,$C161,G$94)</f>
        <v>26.989000000000001</v>
      </c>
      <c r="H70" s="54" t="s">
        <v>11649</v>
      </c>
      <c r="I70" s="54" cm="1">
        <f t="array" ref="I70">INDEX($D$107:$BW$170,$C161,I$94)</f>
        <v>26.989000000000001</v>
      </c>
      <c r="J70" s="54" cm="1">
        <f t="array" ref="J70">INDEX($D$107:$BW$170,$C161,J$94)</f>
        <v>54.375</v>
      </c>
      <c r="K70" s="54"/>
      <c r="L70" s="19" t="str" cm="1">
        <f t="array" ref="L70">IF(HYPERLINK(TEXT("#"&amp;INDEX($D$181:$BW$244,$C235,C$94),),INDEX($D$181:$BW$244,$C235,C$94))=0,"",HYPERLINK(TEXT("#"&amp;INDEX($D$181:$BW$244,$C235,C$94),),INDEX($D$181:$BW$244,$C235,C$94)))</f>
        <v>A126035850J</v>
      </c>
      <c r="M70" s="19" t="str" cm="1">
        <f t="array" ref="M70">IF(HYPERLINK(TEXT("#"&amp;INDEX($D$181:$BW$244,$C235,D$94),),INDEX($D$181:$BW$244,$C235,D$94))=0,"",HYPERLINK(TEXT("#"&amp;INDEX($D$181:$BW$244,$C235,D$94),),INDEX($D$181:$BW$244,$C235,D$94)))</f>
        <v>A126033906W</v>
      </c>
      <c r="N70" s="54" t="s">
        <v>11649</v>
      </c>
      <c r="O70" s="19" t="str" cm="1">
        <f t="array" ref="O70">IF(HYPERLINK(TEXT("#"&amp;INDEX($D$181:$BW$244,$C235,F$94),),INDEX($D$181:$BW$244,$C235,F$94))=0,"",HYPERLINK(TEXT("#"&amp;INDEX($D$181:$BW$244,$C235,F$94),),INDEX($D$181:$BW$244,$C235,F$94)))</f>
        <v>A126037146R</v>
      </c>
      <c r="P70" s="19" t="str" cm="1">
        <f t="array" ref="P70">IF(HYPERLINK(TEXT("#"&amp;INDEX($D$181:$BW$244,$C235,G$94),),INDEX($D$181:$BW$244,$C235,G$94))=0,"",HYPERLINK(TEXT("#"&amp;INDEX($D$181:$BW$244,$C235,G$94),),INDEX($D$181:$BW$244,$C235,G$94)))</f>
        <v>A126034554W</v>
      </c>
      <c r="Q70" s="54" t="s">
        <v>11649</v>
      </c>
      <c r="R70" s="19" t="str" cm="1">
        <f t="array" ref="R70">IF(HYPERLINK(TEXT("#"&amp;INDEX($D$181:$BW$244,$C235,I$94),),INDEX($D$181:$BW$244,$C235,I$94))=0,"",HYPERLINK(TEXT("#"&amp;INDEX($D$181:$BW$244,$C235,I$94),),INDEX($D$181:$BW$244,$C235,I$94)))</f>
        <v>A126035202K</v>
      </c>
      <c r="S70" s="19" t="str" cm="1">
        <f t="array" ref="S70">IF(HYPERLINK(TEXT("#"&amp;INDEX($D$181:$BW$244,$C235,J$94),),INDEX($D$181:$BW$244,$C235,J$94))=0,"",HYPERLINK(TEXT("#"&amp;INDEX($D$181:$BW$244,$C235,J$94),),INDEX($D$181:$BW$244,$C235,J$94)))</f>
        <v>A126032610T</v>
      </c>
      <c r="T70" s="54"/>
      <c r="U70" s="54"/>
      <c r="V70" s="54"/>
      <c r="W70" s="54"/>
    </row>
    <row r="71" spans="1:23">
      <c r="A71" s="55" t="s">
        <v>11654</v>
      </c>
      <c r="B71" s="58"/>
      <c r="C71" s="54"/>
      <c r="D71" s="54"/>
      <c r="E71" s="54"/>
      <c r="F71" s="54"/>
      <c r="G71" s="54"/>
      <c r="H71" s="54"/>
      <c r="I71" s="54"/>
      <c r="J71" s="54"/>
      <c r="K71" s="54"/>
      <c r="L71" s="19"/>
      <c r="M71" s="19"/>
      <c r="N71" s="19"/>
      <c r="O71" s="19"/>
      <c r="P71" s="19"/>
      <c r="Q71" s="19"/>
      <c r="R71" s="19"/>
      <c r="S71" s="19"/>
      <c r="T71" s="54"/>
      <c r="U71" s="54"/>
      <c r="V71" s="54"/>
      <c r="W71" s="54"/>
    </row>
    <row r="72" spans="1:23">
      <c r="A72" s="51"/>
      <c r="B72" s="53" t="s">
        <v>11655</v>
      </c>
      <c r="C72" s="54" cm="1">
        <f t="array" ref="C72">INDEX($D$107:$BW$170,$C163,C$94)</f>
        <v>139.154</v>
      </c>
      <c r="D72" s="54" cm="1">
        <f t="array" ref="D72">INDEX($D$107:$BW$170,$C163,D$94)</f>
        <v>24.858000000000001</v>
      </c>
      <c r="E72" s="54" cm="1">
        <f t="array" ref="E72">INDEX($D$107:$BW$170,$C163,E$94)</f>
        <v>8.8729999999999993</v>
      </c>
      <c r="F72" s="54" cm="1">
        <f t="array" ref="F72">INDEX($D$107:$BW$170,$C163,F$94)</f>
        <v>172.88499999999999</v>
      </c>
      <c r="G72" s="54" cm="1">
        <f t="array" ref="G72">INDEX($D$107:$BW$170,$C163,G$94)</f>
        <v>88.39</v>
      </c>
      <c r="H72" s="54" cm="1">
        <f t="array" ref="H72">INDEX($D$107:$BW$170,$C163,H$94)</f>
        <v>14.189</v>
      </c>
      <c r="I72" s="54" cm="1">
        <f t="array" ref="I72">INDEX($D$107:$BW$170,$C163,I$94)</f>
        <v>102.57899999999999</v>
      </c>
      <c r="J72" s="54" cm="1">
        <f t="array" ref="J72">INDEX($D$107:$BW$170,$C163,J$94)</f>
        <v>275.464</v>
      </c>
      <c r="K72" s="54"/>
      <c r="L72" s="19" t="str" cm="1">
        <f t="array" ref="L72">IF(HYPERLINK(TEXT("#"&amp;INDEX($D$181:$BW$244,$C237,C$94),),INDEX($D$181:$BW$244,$C237,C$94))=0,"",HYPERLINK(TEXT("#"&amp;INDEX($D$181:$BW$244,$C237,C$94),),INDEX($D$181:$BW$244,$C237,C$94)))</f>
        <v>A126035870T</v>
      </c>
      <c r="M72" s="19" t="str" cm="1">
        <f t="array" ref="M72">IF(HYPERLINK(TEXT("#"&amp;INDEX($D$181:$BW$244,$C237,D$94),),INDEX($D$181:$BW$244,$C237,D$94))=0,"",HYPERLINK(TEXT("#"&amp;INDEX($D$181:$BW$244,$C237,D$94),),INDEX($D$181:$BW$244,$C237,D$94)))</f>
        <v>A126033926F</v>
      </c>
      <c r="N72" s="19" t="str" cm="1">
        <f t="array" ref="N72">IF(HYPERLINK(TEXT("#"&amp;INDEX($D$181:$BW$244,$C237,E$94),),INDEX($D$181:$BW$244,$C237,E$94))=0,"",HYPERLINK(TEXT("#"&amp;INDEX($D$181:$BW$244,$C237,E$94),),INDEX($D$181:$BW$244,$C237,E$94)))</f>
        <v>A126036518X</v>
      </c>
      <c r="O72" s="19" t="str" cm="1">
        <f t="array" ref="O72">IF(HYPERLINK(TEXT("#"&amp;INDEX($D$181:$BW$244,$C237,F$94),),INDEX($D$181:$BW$244,$C237,F$94))=0,"",HYPERLINK(TEXT("#"&amp;INDEX($D$181:$BW$244,$C237,F$94),),INDEX($D$181:$BW$244,$C237,F$94)))</f>
        <v>A126037166X</v>
      </c>
      <c r="P72" s="19" t="str" cm="1">
        <f t="array" ref="P72">IF(HYPERLINK(TEXT("#"&amp;INDEX($D$181:$BW$244,$C237,G$94),),INDEX($D$181:$BW$244,$C237,G$94))=0,"",HYPERLINK(TEXT("#"&amp;INDEX($D$181:$BW$244,$C237,G$94),),INDEX($D$181:$BW$244,$C237,G$94)))</f>
        <v>A126034574F</v>
      </c>
      <c r="Q72" s="19" t="str" cm="1">
        <f t="array" ref="Q72">IF(HYPERLINK(TEXT("#"&amp;INDEX($D$181:$BW$244,$C237,H$94),),INDEX($D$181:$BW$244,$C237,H$94))=0,"",HYPERLINK(TEXT("#"&amp;INDEX($D$181:$BW$244,$C237,H$94),),INDEX($D$181:$BW$244,$C237,H$94)))</f>
        <v>A126033278V</v>
      </c>
      <c r="R72" s="19" t="str" cm="1">
        <f t="array" ref="R72">IF(HYPERLINK(TEXT("#"&amp;INDEX($D$181:$BW$244,$C237,I$94),),INDEX($D$181:$BW$244,$C237,I$94))=0,"",HYPERLINK(TEXT("#"&amp;INDEX($D$181:$BW$244,$C237,I$94),),INDEX($D$181:$BW$244,$C237,I$94)))</f>
        <v>A126035222V</v>
      </c>
      <c r="S72" s="19" t="str" cm="1">
        <f t="array" ref="S72">IF(HYPERLINK(TEXT("#"&amp;INDEX($D$181:$BW$244,$C237,J$94),),INDEX($D$181:$BW$244,$C237,J$94))=0,"",HYPERLINK(TEXT("#"&amp;INDEX($D$181:$BW$244,$C237,J$94),),INDEX($D$181:$BW$244,$C237,J$94)))</f>
        <v>A126032630A</v>
      </c>
      <c r="T72" s="54"/>
      <c r="U72" s="54"/>
      <c r="V72" s="54"/>
      <c r="W72" s="54"/>
    </row>
    <row r="73" spans="1:23">
      <c r="A73" s="51"/>
      <c r="B73" s="57" t="s">
        <v>11656</v>
      </c>
      <c r="C73" s="54" cm="1">
        <f t="array" ref="C73">INDEX($D$107:$BW$170,$C164,C$94)</f>
        <v>27.181000000000001</v>
      </c>
      <c r="D73" s="54" cm="1">
        <f t="array" ref="D73">INDEX($D$107:$BW$170,$C164,D$94)</f>
        <v>5.3150000000000004</v>
      </c>
      <c r="E73" s="54" cm="1">
        <f t="array" ref="E73">INDEX($D$107:$BW$170,$C164,E$94)</f>
        <v>4.0960000000000001</v>
      </c>
      <c r="F73" s="54" cm="1">
        <f t="array" ref="F73">INDEX($D$107:$BW$170,$C164,F$94)</f>
        <v>36.593000000000004</v>
      </c>
      <c r="G73" s="54" cm="1">
        <f t="array" ref="G73">INDEX($D$107:$BW$170,$C164,G$94)</f>
        <v>27.959</v>
      </c>
      <c r="H73" s="54" cm="1">
        <f t="array" ref="H73">INDEX($D$107:$BW$170,$C164,H$94)</f>
        <v>8.4160000000000004</v>
      </c>
      <c r="I73" s="54" cm="1">
        <f t="array" ref="I73">INDEX($D$107:$BW$170,$C164,I$94)</f>
        <v>36.375</v>
      </c>
      <c r="J73" s="54" cm="1">
        <f t="array" ref="J73">INDEX($D$107:$BW$170,$C164,J$94)</f>
        <v>72.968000000000004</v>
      </c>
      <c r="K73" s="54"/>
      <c r="L73" s="19" t="str" cm="1">
        <f t="array" ref="L73">IF(HYPERLINK(TEXT("#"&amp;INDEX($D$181:$BW$244,$C238,C$94),),INDEX($D$181:$BW$244,$C238,C$94))=0,"",HYPERLINK(TEXT("#"&amp;INDEX($D$181:$BW$244,$C238,C$94),),INDEX($D$181:$BW$244,$C238,C$94)))</f>
        <v>A126035818J</v>
      </c>
      <c r="M73" s="19" t="str" cm="1">
        <f t="array" ref="M73">IF(HYPERLINK(TEXT("#"&amp;INDEX($D$181:$BW$244,$C238,D$94),),INDEX($D$181:$BW$244,$C238,D$94))=0,"",HYPERLINK(TEXT("#"&amp;INDEX($D$181:$BW$244,$C238,D$94),),INDEX($D$181:$BW$244,$C238,D$94)))</f>
        <v>A126033874R</v>
      </c>
      <c r="N73" s="19" t="str" cm="1">
        <f t="array" ref="N73">IF(HYPERLINK(TEXT("#"&amp;INDEX($D$181:$BW$244,$C238,E$94),),INDEX($D$181:$BW$244,$C238,E$94))=0,"",HYPERLINK(TEXT("#"&amp;INDEX($D$181:$BW$244,$C238,E$94),),INDEX($D$181:$BW$244,$C238,E$94)))</f>
        <v>A126036466J</v>
      </c>
      <c r="O73" s="19" t="str" cm="1">
        <f t="array" ref="O73">IF(HYPERLINK(TEXT("#"&amp;INDEX($D$181:$BW$244,$C238,F$94),),INDEX($D$181:$BW$244,$C238,F$94))=0,"",HYPERLINK(TEXT("#"&amp;INDEX($D$181:$BW$244,$C238,F$94),),INDEX($D$181:$BW$244,$C238,F$94)))</f>
        <v>A126037114W</v>
      </c>
      <c r="P73" s="19" t="str" cm="1">
        <f t="array" ref="P73">IF(HYPERLINK(TEXT("#"&amp;INDEX($D$181:$BW$244,$C238,G$94),),INDEX($D$181:$BW$244,$C238,G$94))=0,"",HYPERLINK(TEXT("#"&amp;INDEX($D$181:$BW$244,$C238,G$94),),INDEX($D$181:$BW$244,$C238,G$94)))</f>
        <v>A126034522C</v>
      </c>
      <c r="Q73" s="19" t="str" cm="1">
        <f t="array" ref="Q73">IF(HYPERLINK(TEXT("#"&amp;INDEX($D$181:$BW$244,$C238,H$94),),INDEX($D$181:$BW$244,$C238,H$94))=0,"",HYPERLINK(TEXT("#"&amp;INDEX($D$181:$BW$244,$C238,H$94),),INDEX($D$181:$BW$244,$C238,H$94)))</f>
        <v>A126033226T</v>
      </c>
      <c r="R73" s="19" t="str" cm="1">
        <f t="array" ref="R73">IF(HYPERLINK(TEXT("#"&amp;INDEX($D$181:$BW$244,$C238,I$94),),INDEX($D$181:$BW$244,$C238,I$94))=0,"",HYPERLINK(TEXT("#"&amp;INDEX($D$181:$BW$244,$C238,I$94),),INDEX($D$181:$BW$244,$C238,I$94)))</f>
        <v>A126035170C</v>
      </c>
      <c r="S73" s="19" t="str" cm="1">
        <f t="array" ref="S73">IF(HYPERLINK(TEXT("#"&amp;INDEX($D$181:$BW$244,$C238,J$94),),INDEX($D$181:$BW$244,$C238,J$94))=0,"",HYPERLINK(TEXT("#"&amp;INDEX($D$181:$BW$244,$C238,J$94),),INDEX($D$181:$BW$244,$C238,J$94)))</f>
        <v>A126032578C</v>
      </c>
      <c r="T73" s="54"/>
      <c r="U73" s="54"/>
      <c r="V73" s="54"/>
      <c r="W73" s="54"/>
    </row>
    <row r="74" spans="1:23">
      <c r="A74" s="51"/>
      <c r="B74" s="57" t="s">
        <v>11657</v>
      </c>
      <c r="C74" s="54" cm="1">
        <f t="array" ref="C74">INDEX($D$107:$BW$170,$C165,C$94)</f>
        <v>36.526000000000003</v>
      </c>
      <c r="D74" s="54" cm="1">
        <f t="array" ref="D74">INDEX($D$107:$BW$170,$C165,D$94)</f>
        <v>9.9149999999999991</v>
      </c>
      <c r="E74" s="54" cm="1">
        <f t="array" ref="E74">INDEX($D$107:$BW$170,$C165,E$94)</f>
        <v>3.4319999999999999</v>
      </c>
      <c r="F74" s="54" cm="1">
        <f t="array" ref="F74">INDEX($D$107:$BW$170,$C165,F$94)</f>
        <v>49.872999999999998</v>
      </c>
      <c r="G74" s="54" cm="1">
        <f t="array" ref="G74">INDEX($D$107:$BW$170,$C165,G$94)</f>
        <v>31.846</v>
      </c>
      <c r="H74" s="54" cm="1">
        <f t="array" ref="H74">INDEX($D$107:$BW$170,$C165,H$94)</f>
        <v>3.4060000000000001</v>
      </c>
      <c r="I74" s="54" cm="1">
        <f t="array" ref="I74">INDEX($D$107:$BW$170,$C165,I$94)</f>
        <v>35.252000000000002</v>
      </c>
      <c r="J74" s="54" cm="1">
        <f t="array" ref="J74">INDEX($D$107:$BW$170,$C165,J$94)</f>
        <v>85.125</v>
      </c>
      <c r="K74" s="54"/>
      <c r="L74" s="19" t="str" cm="1">
        <f t="array" ref="L74">IF(HYPERLINK(TEXT("#"&amp;INDEX($D$181:$BW$244,$C239,C$94),),INDEX($D$181:$BW$244,$C239,C$94))=0,"",HYPERLINK(TEXT("#"&amp;INDEX($D$181:$BW$244,$C239,C$94),),INDEX($D$181:$BW$244,$C239,C$94)))</f>
        <v>A126035802R</v>
      </c>
      <c r="M74" s="19" t="str" cm="1">
        <f t="array" ref="M74">IF(HYPERLINK(TEXT("#"&amp;INDEX($D$181:$BW$244,$C239,D$94),),INDEX($D$181:$BW$244,$C239,D$94))=0,"",HYPERLINK(TEXT("#"&amp;INDEX($D$181:$BW$244,$C239,D$94),),INDEX($D$181:$BW$244,$C239,D$94)))</f>
        <v>A126033858R</v>
      </c>
      <c r="N74" s="19" t="str" cm="1">
        <f t="array" ref="N74">IF(HYPERLINK(TEXT("#"&amp;INDEX($D$181:$BW$244,$C239,E$94),),INDEX($D$181:$BW$244,$C239,E$94))=0,"",HYPERLINK(TEXT("#"&amp;INDEX($D$181:$BW$244,$C239,E$94),),INDEX($D$181:$BW$244,$C239,E$94)))</f>
        <v>A126036450R</v>
      </c>
      <c r="O74" s="19" t="str" cm="1">
        <f t="array" ref="O74">IF(HYPERLINK(TEXT("#"&amp;INDEX($D$181:$BW$244,$C239,F$94),),INDEX($D$181:$BW$244,$C239,F$94))=0,"",HYPERLINK(TEXT("#"&amp;INDEX($D$181:$BW$244,$C239,F$94),),INDEX($D$181:$BW$244,$C239,F$94)))</f>
        <v>A126037098J</v>
      </c>
      <c r="P74" s="19" t="str" cm="1">
        <f t="array" ref="P74">IF(HYPERLINK(TEXT("#"&amp;INDEX($D$181:$BW$244,$C239,G$94),),INDEX($D$181:$BW$244,$C239,G$94))=0,"",HYPERLINK(TEXT("#"&amp;INDEX($D$181:$BW$244,$C239,G$94),),INDEX($D$181:$BW$244,$C239,G$94)))</f>
        <v>A126034506C</v>
      </c>
      <c r="Q74" s="19" t="str" cm="1">
        <f t="array" ref="Q74">IF(HYPERLINK(TEXT("#"&amp;INDEX($D$181:$BW$244,$C239,H$94),),INDEX($D$181:$BW$244,$C239,H$94))=0,"",HYPERLINK(TEXT("#"&amp;INDEX($D$181:$BW$244,$C239,H$94),),INDEX($D$181:$BW$244,$C239,H$94)))</f>
        <v>A126033210X</v>
      </c>
      <c r="R74" s="19" t="str" cm="1">
        <f t="array" ref="R74">IF(HYPERLINK(TEXT("#"&amp;INDEX($D$181:$BW$244,$C239,I$94),),INDEX($D$181:$BW$244,$C239,I$94))=0,"",HYPERLINK(TEXT("#"&amp;INDEX($D$181:$BW$244,$C239,I$94),),INDEX($D$181:$BW$244,$C239,I$94)))</f>
        <v>A126035154C</v>
      </c>
      <c r="S74" s="19" t="str" cm="1">
        <f t="array" ref="S74">IF(HYPERLINK(TEXT("#"&amp;INDEX($D$181:$BW$244,$C239,J$94),),INDEX($D$181:$BW$244,$C239,J$94))=0,"",HYPERLINK(TEXT("#"&amp;INDEX($D$181:$BW$244,$C239,J$94),),INDEX($D$181:$BW$244,$C239,J$94)))</f>
        <v>A126032562K</v>
      </c>
      <c r="T74" s="54"/>
      <c r="U74" s="54"/>
      <c r="V74" s="54"/>
      <c r="W74" s="54"/>
    </row>
    <row r="75" spans="1:23">
      <c r="A75" s="51"/>
      <c r="B75" s="57" t="s">
        <v>11658</v>
      </c>
      <c r="C75" s="54" cm="1">
        <f t="array" ref="C75">INDEX($D$107:$BW$170,$C166,C$94)</f>
        <v>27.989000000000001</v>
      </c>
      <c r="D75" s="54" cm="1">
        <f t="array" ref="D75">INDEX($D$107:$BW$170,$C166,D$94)</f>
        <v>5.673</v>
      </c>
      <c r="E75" s="54" cm="1">
        <f t="array" ref="E75">INDEX($D$107:$BW$170,$C166,E$94)</f>
        <v>0.86799999999999999</v>
      </c>
      <c r="F75" s="54" cm="1">
        <f t="array" ref="F75">INDEX($D$107:$BW$170,$C166,F$94)</f>
        <v>34.53</v>
      </c>
      <c r="G75" s="54" cm="1">
        <f t="array" ref="G75">INDEX($D$107:$BW$170,$C166,G$94)</f>
        <v>11.135</v>
      </c>
      <c r="H75" s="54" cm="1">
        <f t="array" ref="H75">INDEX($D$107:$BW$170,$C166,H$94)</f>
        <v>1.8819999999999999</v>
      </c>
      <c r="I75" s="54" cm="1">
        <f t="array" ref="I75">INDEX($D$107:$BW$170,$C166,I$94)</f>
        <v>13.016999999999999</v>
      </c>
      <c r="J75" s="54" cm="1">
        <f t="array" ref="J75">INDEX($D$107:$BW$170,$C166,J$94)</f>
        <v>47.546999999999997</v>
      </c>
      <c r="K75" s="54"/>
      <c r="L75" s="19" t="str" cm="1">
        <f t="array" ref="L75">IF(HYPERLINK(TEXT("#"&amp;INDEX($D$181:$BW$244,$C240,C$94),),INDEX($D$181:$BW$244,$C240,C$94))=0,"",HYPERLINK(TEXT("#"&amp;INDEX($D$181:$BW$244,$C240,C$94),),INDEX($D$181:$BW$244,$C240,C$94)))</f>
        <v>A126035806X</v>
      </c>
      <c r="M75" s="19" t="str" cm="1">
        <f t="array" ref="M75">IF(HYPERLINK(TEXT("#"&amp;INDEX($D$181:$BW$244,$C240,D$94),),INDEX($D$181:$BW$244,$C240,D$94))=0,"",HYPERLINK(TEXT("#"&amp;INDEX($D$181:$BW$244,$C240,D$94),),INDEX($D$181:$BW$244,$C240,D$94)))</f>
        <v>A126033862F</v>
      </c>
      <c r="N75" s="19" t="str" cm="1">
        <f t="array" ref="N75">IF(HYPERLINK(TEXT("#"&amp;INDEX($D$181:$BW$244,$C240,E$94),),INDEX($D$181:$BW$244,$C240,E$94))=0,"",HYPERLINK(TEXT("#"&amp;INDEX($D$181:$BW$244,$C240,E$94),),INDEX($D$181:$BW$244,$C240,E$94)))</f>
        <v>A126036454X</v>
      </c>
      <c r="O75" s="19" t="str" cm="1">
        <f t="array" ref="O75">IF(HYPERLINK(TEXT("#"&amp;INDEX($D$181:$BW$244,$C240,F$94),),INDEX($D$181:$BW$244,$C240,F$94))=0,"",HYPERLINK(TEXT("#"&amp;INDEX($D$181:$BW$244,$C240,F$94),),INDEX($D$181:$BW$244,$C240,F$94)))</f>
        <v>A126037102L</v>
      </c>
      <c r="P75" s="19" t="str" cm="1">
        <f t="array" ref="P75">IF(HYPERLINK(TEXT("#"&amp;INDEX($D$181:$BW$244,$C240,G$94),),INDEX($D$181:$BW$244,$C240,G$94))=0,"",HYPERLINK(TEXT("#"&amp;INDEX($D$181:$BW$244,$C240,G$94),),INDEX($D$181:$BW$244,$C240,G$94)))</f>
        <v>A126034510V</v>
      </c>
      <c r="Q75" s="19" t="str" cm="1">
        <f t="array" ref="Q75">IF(HYPERLINK(TEXT("#"&amp;INDEX($D$181:$BW$244,$C240,H$94),),INDEX($D$181:$BW$244,$C240,H$94))=0,"",HYPERLINK(TEXT("#"&amp;INDEX($D$181:$BW$244,$C240,H$94),),INDEX($D$181:$BW$244,$C240,H$94)))</f>
        <v>A126033214J</v>
      </c>
      <c r="R75" s="19" t="str" cm="1">
        <f t="array" ref="R75">IF(HYPERLINK(TEXT("#"&amp;INDEX($D$181:$BW$244,$C240,I$94),),INDEX($D$181:$BW$244,$C240,I$94))=0,"",HYPERLINK(TEXT("#"&amp;INDEX($D$181:$BW$244,$C240,I$94),),INDEX($D$181:$BW$244,$C240,I$94)))</f>
        <v>A126035158L</v>
      </c>
      <c r="S75" s="19" t="str" cm="1">
        <f t="array" ref="S75">IF(HYPERLINK(TEXT("#"&amp;INDEX($D$181:$BW$244,$C240,J$94),),INDEX($D$181:$BW$244,$C240,J$94))=0,"",HYPERLINK(TEXT("#"&amp;INDEX($D$181:$BW$244,$C240,J$94),),INDEX($D$181:$BW$244,$C240,J$94)))</f>
        <v>A126032566V</v>
      </c>
      <c r="T75" s="54"/>
      <c r="U75" s="54"/>
      <c r="V75" s="54"/>
      <c r="W75" s="54"/>
    </row>
    <row r="76" spans="1:23">
      <c r="A76" s="51"/>
      <c r="B76" s="57" t="s">
        <v>11659</v>
      </c>
      <c r="C76" s="54" cm="1">
        <f t="array" ref="C76">INDEX($D$107:$BW$170,$C167,C$94)</f>
        <v>47.457999999999998</v>
      </c>
      <c r="D76" s="54" cm="1">
        <f t="array" ref="D76">INDEX($D$107:$BW$170,$C167,D$94)</f>
        <v>3.9550000000000001</v>
      </c>
      <c r="E76" s="54" cm="1">
        <f t="array" ref="E76">INDEX($D$107:$BW$170,$C167,E$94)</f>
        <v>0.47599999999999998</v>
      </c>
      <c r="F76" s="54" cm="1">
        <f t="array" ref="F76">INDEX($D$107:$BW$170,$C167,F$94)</f>
        <v>51.889000000000003</v>
      </c>
      <c r="G76" s="54" cm="1">
        <f t="array" ref="G76">INDEX($D$107:$BW$170,$C167,G$94)</f>
        <v>17.45</v>
      </c>
      <c r="H76" s="54" cm="1">
        <f t="array" ref="H76">INDEX($D$107:$BW$170,$C167,H$94)</f>
        <v>0.48499999999999999</v>
      </c>
      <c r="I76" s="54" cm="1">
        <f t="array" ref="I76">INDEX($D$107:$BW$170,$C167,I$94)</f>
        <v>17.934999999999999</v>
      </c>
      <c r="J76" s="54" cm="1">
        <f t="array" ref="J76">INDEX($D$107:$BW$170,$C167,J$94)</f>
        <v>69.822999999999993</v>
      </c>
      <c r="K76" s="54"/>
      <c r="L76" s="19" t="str" cm="1">
        <f t="array" ref="L76">IF(HYPERLINK(TEXT("#"&amp;INDEX($D$181:$BW$244,$C241,C$94),),INDEX($D$181:$BW$244,$C241,C$94))=0,"",HYPERLINK(TEXT("#"&amp;INDEX($D$181:$BW$244,$C241,C$94),),INDEX($D$181:$BW$244,$C241,C$94)))</f>
        <v>A126035834J</v>
      </c>
      <c r="M76" s="19" t="str" cm="1">
        <f t="array" ref="M76">IF(HYPERLINK(TEXT("#"&amp;INDEX($D$181:$BW$244,$C241,D$94),),INDEX($D$181:$BW$244,$C241,D$94))=0,"",HYPERLINK(TEXT("#"&amp;INDEX($D$181:$BW$244,$C241,D$94),),INDEX($D$181:$BW$244,$C241,D$94)))</f>
        <v>A126033890R</v>
      </c>
      <c r="N76" s="19" t="str" cm="1">
        <f t="array" ref="N76">IF(HYPERLINK(TEXT("#"&amp;INDEX($D$181:$BW$244,$C241,E$94),),INDEX($D$181:$BW$244,$C241,E$94))=0,"",HYPERLINK(TEXT("#"&amp;INDEX($D$181:$BW$244,$C241,E$94),),INDEX($D$181:$BW$244,$C241,E$94)))</f>
        <v>A126036482J</v>
      </c>
      <c r="O76" s="19" t="str" cm="1">
        <f t="array" ref="O76">IF(HYPERLINK(TEXT("#"&amp;INDEX($D$181:$BW$244,$C241,F$94),),INDEX($D$181:$BW$244,$C241,F$94))=0,"",HYPERLINK(TEXT("#"&amp;INDEX($D$181:$BW$244,$C241,F$94),),INDEX($D$181:$BW$244,$C241,F$94)))</f>
        <v>A126037130W</v>
      </c>
      <c r="P76" s="19" t="str" cm="1">
        <f t="array" ref="P76">IF(HYPERLINK(TEXT("#"&amp;INDEX($D$181:$BW$244,$C241,G$94),),INDEX($D$181:$BW$244,$C241,G$94))=0,"",HYPERLINK(TEXT("#"&amp;INDEX($D$181:$BW$244,$C241,G$94),),INDEX($D$181:$BW$244,$C241,G$94)))</f>
        <v>A126034538W</v>
      </c>
      <c r="Q76" s="19" t="str" cm="1">
        <f t="array" ref="Q76">IF(HYPERLINK(TEXT("#"&amp;INDEX($D$181:$BW$244,$C241,H$94),),INDEX($D$181:$BW$244,$C241,H$94))=0,"",HYPERLINK(TEXT("#"&amp;INDEX($D$181:$BW$244,$C241,H$94),),INDEX($D$181:$BW$244,$C241,H$94)))</f>
        <v>A126033242T</v>
      </c>
      <c r="R76" s="19" t="str" cm="1">
        <f t="array" ref="R76">IF(HYPERLINK(TEXT("#"&amp;INDEX($D$181:$BW$244,$C241,I$94),),INDEX($D$181:$BW$244,$C241,I$94))=0,"",HYPERLINK(TEXT("#"&amp;INDEX($D$181:$BW$244,$C241,I$94),),INDEX($D$181:$BW$244,$C241,I$94)))</f>
        <v>A126035186W</v>
      </c>
      <c r="S76" s="19" t="str" cm="1">
        <f t="array" ref="S76">IF(HYPERLINK(TEXT("#"&amp;INDEX($D$181:$BW$244,$C241,J$94),),INDEX($D$181:$BW$244,$C241,J$94))=0,"",HYPERLINK(TEXT("#"&amp;INDEX($D$181:$BW$244,$C241,J$94),),INDEX($D$181:$BW$244,$C241,J$94)))</f>
        <v>A126032594C</v>
      </c>
      <c r="T76" s="54"/>
      <c r="U76" s="54"/>
      <c r="V76" s="54"/>
      <c r="W76" s="54"/>
    </row>
    <row r="77" spans="1:23">
      <c r="A77" s="51"/>
      <c r="B77" s="53" t="s">
        <v>11660</v>
      </c>
      <c r="C77" s="54" cm="1">
        <f t="array" ref="C77">INDEX($D$107:$BW$170,$C168,C$94)</f>
        <v>28.574000000000002</v>
      </c>
      <c r="D77" s="54" cm="1">
        <f t="array" ref="D77">INDEX($D$107:$BW$170,$C168,D$94)</f>
        <v>1.9470000000000001</v>
      </c>
      <c r="E77" s="54" cm="1">
        <f t="array" ref="E77">INDEX($D$107:$BW$170,$C168,E$94)</f>
        <v>0</v>
      </c>
      <c r="F77" s="54" cm="1">
        <f t="array" ref="F77">INDEX($D$107:$BW$170,$C168,F$94)</f>
        <v>30.521999999999998</v>
      </c>
      <c r="G77" s="54" cm="1">
        <f t="array" ref="G77">INDEX($D$107:$BW$170,$C168,G$94)</f>
        <v>11.775</v>
      </c>
      <c r="H77" s="54" cm="1">
        <f t="array" ref="H77">INDEX($D$107:$BW$170,$C168,H$94)</f>
        <v>0.46700000000000003</v>
      </c>
      <c r="I77" s="54" cm="1">
        <f t="array" ref="I77">INDEX($D$107:$BW$170,$C168,I$94)</f>
        <v>12.242000000000001</v>
      </c>
      <c r="J77" s="54" cm="1">
        <f t="array" ref="J77">INDEX($D$107:$BW$170,$C168,J$94)</f>
        <v>42.762999999999998</v>
      </c>
      <c r="K77" s="54"/>
      <c r="L77" s="19" t="str" cm="1">
        <f t="array" ref="L77">IF(HYPERLINK(TEXT("#"&amp;INDEX($D$181:$BW$244,$C242,C$94),),INDEX($D$181:$BW$244,$C242,C$94))=0,"",HYPERLINK(TEXT("#"&amp;INDEX($D$181:$BW$244,$C242,C$94),),INDEX($D$181:$BW$244,$C242,C$94)))</f>
        <v>A126035810R</v>
      </c>
      <c r="M77" s="19" t="str" cm="1">
        <f t="array" ref="M77">IF(HYPERLINK(TEXT("#"&amp;INDEX($D$181:$BW$244,$C242,D$94),),INDEX($D$181:$BW$244,$C242,D$94))=0,"",HYPERLINK(TEXT("#"&amp;INDEX($D$181:$BW$244,$C242,D$94),),INDEX($D$181:$BW$244,$C242,D$94)))</f>
        <v>A126033866R</v>
      </c>
      <c r="N77" s="19" t="str" cm="1">
        <f t="array" ref="N77">IF(HYPERLINK(TEXT("#"&amp;INDEX($D$181:$BW$244,$C242,E$94),),INDEX($D$181:$BW$244,$C242,E$94))=0,"",HYPERLINK(TEXT("#"&amp;INDEX($D$181:$BW$244,$C242,E$94),),INDEX($D$181:$BW$244,$C242,E$94)))</f>
        <v>A126036458J</v>
      </c>
      <c r="O77" s="19" t="str" cm="1">
        <f t="array" ref="O77">IF(HYPERLINK(TEXT("#"&amp;INDEX($D$181:$BW$244,$C242,F$94),),INDEX($D$181:$BW$244,$C242,F$94))=0,"",HYPERLINK(TEXT("#"&amp;INDEX($D$181:$BW$244,$C242,F$94),),INDEX($D$181:$BW$244,$C242,F$94)))</f>
        <v>A126037106W</v>
      </c>
      <c r="P77" s="19" t="str" cm="1">
        <f t="array" ref="P77">IF(HYPERLINK(TEXT("#"&amp;INDEX($D$181:$BW$244,$C242,G$94),),INDEX($D$181:$BW$244,$C242,G$94))=0,"",HYPERLINK(TEXT("#"&amp;INDEX($D$181:$BW$244,$C242,G$94),),INDEX($D$181:$BW$244,$C242,G$94)))</f>
        <v>A126034514C</v>
      </c>
      <c r="Q77" s="19" t="str" cm="1">
        <f t="array" ref="Q77">IF(HYPERLINK(TEXT("#"&amp;INDEX($D$181:$BW$244,$C242,H$94),),INDEX($D$181:$BW$244,$C242,H$94))=0,"",HYPERLINK(TEXT("#"&amp;INDEX($D$181:$BW$244,$C242,H$94),),INDEX($D$181:$BW$244,$C242,H$94)))</f>
        <v>A126033218T</v>
      </c>
      <c r="R77" s="19" t="str" cm="1">
        <f t="array" ref="R77">IF(HYPERLINK(TEXT("#"&amp;INDEX($D$181:$BW$244,$C242,I$94),),INDEX($D$181:$BW$244,$C242,I$94))=0,"",HYPERLINK(TEXT("#"&amp;INDEX($D$181:$BW$244,$C242,I$94),),INDEX($D$181:$BW$244,$C242,I$94)))</f>
        <v>A126035162C</v>
      </c>
      <c r="S77" s="19" t="str" cm="1">
        <f t="array" ref="S77">IF(HYPERLINK(TEXT("#"&amp;INDEX($D$181:$BW$244,$C242,J$94),),INDEX($D$181:$BW$244,$C242,J$94))=0,"",HYPERLINK(TEXT("#"&amp;INDEX($D$181:$BW$244,$C242,J$94),),INDEX($D$181:$BW$244,$C242,J$94)))</f>
        <v>A126032570K</v>
      </c>
      <c r="T77" s="54"/>
      <c r="U77" s="54"/>
      <c r="V77" s="54"/>
      <c r="W77" s="54"/>
    </row>
    <row r="78" spans="1:23">
      <c r="A78" s="51"/>
      <c r="B78" s="53" t="s">
        <v>11661</v>
      </c>
      <c r="C78" s="54" cm="1">
        <f t="array" ref="C78">INDEX($D$107:$BW$170,$C169,C$94)</f>
        <v>31.702000000000002</v>
      </c>
      <c r="D78" s="54" cm="1">
        <f t="array" ref="D78">INDEX($D$107:$BW$170,$C169,D$94)</f>
        <v>1.1299999999999999</v>
      </c>
      <c r="E78" s="54" cm="1">
        <f t="array" ref="E78">INDEX($D$107:$BW$170,$C169,E$94)</f>
        <v>0</v>
      </c>
      <c r="F78" s="54" cm="1">
        <f t="array" ref="F78">INDEX($D$107:$BW$170,$C169,F$94)</f>
        <v>32.832000000000001</v>
      </c>
      <c r="G78" s="54" cm="1">
        <f t="array" ref="G78">INDEX($D$107:$BW$170,$C169,G$94)</f>
        <v>13.141</v>
      </c>
      <c r="H78" s="54" cm="1">
        <f t="array" ref="H78">INDEX($D$107:$BW$170,$C169,H$94)</f>
        <v>0</v>
      </c>
      <c r="I78" s="54" cm="1">
        <f t="array" ref="I78">INDEX($D$107:$BW$170,$C169,I$94)</f>
        <v>13.141</v>
      </c>
      <c r="J78" s="54" cm="1">
        <f t="array" ref="J78">INDEX($D$107:$BW$170,$C169,J$94)</f>
        <v>45.972000000000001</v>
      </c>
      <c r="K78" s="54"/>
      <c r="L78" s="19" t="str" cm="1">
        <f t="array" ref="L78">IF(HYPERLINK(TEXT("#"&amp;INDEX($D$181:$BW$244,$C243,C$94),),INDEX($D$181:$BW$244,$C243,C$94))=0,"",HYPERLINK(TEXT("#"&amp;INDEX($D$181:$BW$244,$C243,C$94),),INDEX($D$181:$BW$244,$C243,C$94)))</f>
        <v>A126035838T</v>
      </c>
      <c r="M78" s="19" t="str" cm="1">
        <f t="array" ref="M78">IF(HYPERLINK(TEXT("#"&amp;INDEX($D$181:$BW$244,$C243,D$94),),INDEX($D$181:$BW$244,$C243,D$94))=0,"",HYPERLINK(TEXT("#"&amp;INDEX($D$181:$BW$244,$C243,D$94),),INDEX($D$181:$BW$244,$C243,D$94)))</f>
        <v>A126033894X</v>
      </c>
      <c r="N78" s="19" t="str" cm="1">
        <f t="array" ref="N78">IF(HYPERLINK(TEXT("#"&amp;INDEX($D$181:$BW$244,$C243,E$94),),INDEX($D$181:$BW$244,$C243,E$94))=0,"",HYPERLINK(TEXT("#"&amp;INDEX($D$181:$BW$244,$C243,E$94),),INDEX($D$181:$BW$244,$C243,E$94)))</f>
        <v>A126036486T</v>
      </c>
      <c r="O78" s="19" t="str" cm="1">
        <f t="array" ref="O78">IF(HYPERLINK(TEXT("#"&amp;INDEX($D$181:$BW$244,$C243,F$94),),INDEX($D$181:$BW$244,$C243,F$94))=0,"",HYPERLINK(TEXT("#"&amp;INDEX($D$181:$BW$244,$C243,F$94),),INDEX($D$181:$BW$244,$C243,F$94)))</f>
        <v>A126037134F</v>
      </c>
      <c r="P78" s="19" t="str" cm="1">
        <f t="array" ref="P78">IF(HYPERLINK(TEXT("#"&amp;INDEX($D$181:$BW$244,$C243,G$94),),INDEX($D$181:$BW$244,$C243,G$94))=0,"",HYPERLINK(TEXT("#"&amp;INDEX($D$181:$BW$244,$C243,G$94),),INDEX($D$181:$BW$244,$C243,G$94)))</f>
        <v>A126034542L</v>
      </c>
      <c r="Q78" s="19" t="str" cm="1">
        <f t="array" ref="Q78">IF(HYPERLINK(TEXT("#"&amp;INDEX($D$181:$BW$244,$C243,H$94),),INDEX($D$181:$BW$244,$C243,H$94))=0,"",HYPERLINK(TEXT("#"&amp;INDEX($D$181:$BW$244,$C243,H$94),),INDEX($D$181:$BW$244,$C243,H$94)))</f>
        <v>A126033246A</v>
      </c>
      <c r="R78" s="19" t="str" cm="1">
        <f t="array" ref="R78">IF(HYPERLINK(TEXT("#"&amp;INDEX($D$181:$BW$244,$C243,I$94),),INDEX($D$181:$BW$244,$C243,I$94))=0,"",HYPERLINK(TEXT("#"&amp;INDEX($D$181:$BW$244,$C243,I$94),),INDEX($D$181:$BW$244,$C243,I$94)))</f>
        <v>A126035190L</v>
      </c>
      <c r="S78" s="19" t="str" cm="1">
        <f t="array" ref="S78">IF(HYPERLINK(TEXT("#"&amp;INDEX($D$181:$BW$244,$C243,J$94),),INDEX($D$181:$BW$244,$C243,J$94))=0,"",HYPERLINK(TEXT("#"&amp;INDEX($D$181:$BW$244,$C243,J$94),),INDEX($D$181:$BW$244,$C243,J$94)))</f>
        <v>A126032598L</v>
      </c>
      <c r="T78" s="54"/>
      <c r="U78" s="54"/>
      <c r="V78" s="54"/>
      <c r="W78" s="54"/>
    </row>
    <row r="79" spans="1:23">
      <c r="A79" s="55" t="s">
        <v>11636</v>
      </c>
      <c r="B79" s="59"/>
      <c r="C79" s="60" cm="1">
        <f t="array" ref="C79">INDEX($D$107:$BW$170,$C170,C$94)</f>
        <v>199.43</v>
      </c>
      <c r="D79" s="60" cm="1">
        <f t="array" ref="D79">INDEX($D$107:$BW$170,$C170,D$94)</f>
        <v>27.934999999999999</v>
      </c>
      <c r="E79" s="60" cm="1">
        <f t="array" ref="E79">INDEX($D$107:$BW$170,$C170,E$94)</f>
        <v>8.8729999999999993</v>
      </c>
      <c r="F79" s="60" cm="1">
        <f t="array" ref="F79">INDEX($D$107:$BW$170,$C170,F$94)</f>
        <v>236.238</v>
      </c>
      <c r="G79" s="60" cm="1">
        <f t="array" ref="G79">INDEX($D$107:$BW$170,$C170,G$94)</f>
        <v>113.30500000000001</v>
      </c>
      <c r="H79" s="60" cm="1">
        <f t="array" ref="H79">INDEX($D$107:$BW$170,$C170,H$94)</f>
        <v>14.656000000000001</v>
      </c>
      <c r="I79" s="60" cm="1">
        <f t="array" ref="I79">INDEX($D$107:$BW$170,$C170,I$94)</f>
        <v>127.962</v>
      </c>
      <c r="J79" s="60" cm="1">
        <f t="array" ref="J79">INDEX($D$107:$BW$170,$C170,J$94)</f>
        <v>364.19900000000001</v>
      </c>
      <c r="K79" s="54"/>
      <c r="L79" s="19" t="str" cm="1">
        <f t="array" ref="L79">IF(HYPERLINK(TEXT("#"&amp;INDEX($D$181:$BW$244,$C244,C$94),),INDEX($D$181:$BW$244,$C244,C$94))=0,"",HYPERLINK(TEXT("#"&amp;INDEX($D$181:$BW$244,$C244,C$94),),INDEX($D$181:$BW$244,$C244,C$94)))</f>
        <v>A126035842J</v>
      </c>
      <c r="M79" s="19" t="str" cm="1">
        <f t="array" ref="M79">IF(HYPERLINK(TEXT("#"&amp;INDEX($D$181:$BW$244,$C244,D$94),),INDEX($D$181:$BW$244,$C244,D$94))=0,"",HYPERLINK(TEXT("#"&amp;INDEX($D$181:$BW$244,$C244,D$94),),INDEX($D$181:$BW$244,$C244,D$94)))</f>
        <v>A126033898J</v>
      </c>
      <c r="N79" s="19" t="str" cm="1">
        <f t="array" ref="N79">IF(HYPERLINK(TEXT("#"&amp;INDEX($D$181:$BW$244,$C244,E$94),),INDEX($D$181:$BW$244,$C244,E$94))=0,"",HYPERLINK(TEXT("#"&amp;INDEX($D$181:$BW$244,$C244,E$94),),INDEX($D$181:$BW$244,$C244,E$94)))</f>
        <v>A126036490J</v>
      </c>
      <c r="O79" s="19" t="str" cm="1">
        <f t="array" ref="O79">IF(HYPERLINK(TEXT("#"&amp;INDEX($D$181:$BW$244,$C244,F$94),),INDEX($D$181:$BW$244,$C244,F$94))=0,"",HYPERLINK(TEXT("#"&amp;INDEX($D$181:$BW$244,$C244,F$94),),INDEX($D$181:$BW$244,$C244,F$94)))</f>
        <v>A126037138R</v>
      </c>
      <c r="P79" s="19" t="str" cm="1">
        <f t="array" ref="P79">IF(HYPERLINK(TEXT("#"&amp;INDEX($D$181:$BW$244,$C244,G$94),),INDEX($D$181:$BW$244,$C244,G$94))=0,"",HYPERLINK(TEXT("#"&amp;INDEX($D$181:$BW$244,$C244,G$94),),INDEX($D$181:$BW$244,$C244,G$94)))</f>
        <v>A126034546W</v>
      </c>
      <c r="Q79" s="19" t="str" cm="1">
        <f t="array" ref="Q79">IF(HYPERLINK(TEXT("#"&amp;INDEX($D$181:$BW$244,$C244,H$94),),INDEX($D$181:$BW$244,$C244,H$94))=0,"",HYPERLINK(TEXT("#"&amp;INDEX($D$181:$BW$244,$C244,H$94),),INDEX($D$181:$BW$244,$C244,H$94)))</f>
        <v>A126033250T</v>
      </c>
      <c r="R79" s="19" t="str" cm="1">
        <f t="array" ref="R79">IF(HYPERLINK(TEXT("#"&amp;INDEX($D$181:$BW$244,$C244,I$94),),INDEX($D$181:$BW$244,$C244,I$94))=0,"",HYPERLINK(TEXT("#"&amp;INDEX($D$181:$BW$244,$C244,I$94),),INDEX($D$181:$BW$244,$C244,I$94)))</f>
        <v>A126035194W</v>
      </c>
      <c r="S79" s="19" t="str" cm="1">
        <f t="array" ref="S79">IF(HYPERLINK(TEXT("#"&amp;INDEX($D$181:$BW$244,$C244,J$94),),INDEX($D$181:$BW$244,$C244,J$94))=0,"",HYPERLINK(TEXT("#"&amp;INDEX($D$181:$BW$244,$C244,J$94),),INDEX($D$181:$BW$244,$C244,J$94)))</f>
        <v>A126032602T</v>
      </c>
      <c r="T79" s="54"/>
      <c r="U79" s="54"/>
      <c r="V79" s="54"/>
      <c r="W79" s="54"/>
    </row>
    <row r="80" spans="1:23">
      <c r="A80" s="62"/>
      <c r="B80" s="63"/>
      <c r="C80" s="60"/>
      <c r="D80" s="60"/>
      <c r="E80" s="60"/>
      <c r="F80" s="60"/>
      <c r="G80" s="60"/>
      <c r="H80" s="60"/>
      <c r="I80" s="60"/>
      <c r="J80" s="60"/>
      <c r="K80" s="60"/>
      <c r="L80" s="54"/>
      <c r="M80" s="54"/>
      <c r="N80" s="54"/>
      <c r="O80" s="54"/>
      <c r="P80" s="54"/>
      <c r="Q80" s="54"/>
      <c r="R80" s="54"/>
      <c r="S80" s="54"/>
      <c r="T80" s="54"/>
      <c r="U80" s="54"/>
    </row>
    <row r="81" spans="1:22">
      <c r="A81" s="62"/>
      <c r="B81" s="63"/>
      <c r="C81" s="60"/>
      <c r="D81" s="60"/>
      <c r="E81" s="60"/>
      <c r="F81" s="60"/>
      <c r="G81" s="60"/>
      <c r="H81" s="60"/>
      <c r="I81" s="60"/>
      <c r="J81" s="60"/>
      <c r="K81" s="60"/>
      <c r="L81" s="54"/>
      <c r="M81" s="54"/>
      <c r="N81" s="54"/>
      <c r="O81" s="54"/>
      <c r="P81" s="54"/>
      <c r="Q81" s="54"/>
      <c r="R81" s="54"/>
      <c r="S81" s="54"/>
      <c r="T81" s="54"/>
      <c r="U81" s="54"/>
    </row>
    <row r="82" spans="1:22">
      <c r="A82" s="64" t="str">
        <f ca="1">Contents!B27</f>
        <v>© Commonwealth of Australia 2022</v>
      </c>
      <c r="B82" s="63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</row>
    <row r="83" spans="1:22">
      <c r="A83" s="64"/>
      <c r="B83" s="63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</row>
    <row r="84" spans="1:22" hidden="1">
      <c r="A84" s="65"/>
      <c r="B84" s="66" t="s">
        <v>11669</v>
      </c>
      <c r="C84" s="67">
        <v>1</v>
      </c>
      <c r="D84" s="68"/>
      <c r="E84" s="68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</row>
    <row r="85" spans="1:22" hidden="1">
      <c r="A85" s="65"/>
      <c r="B85" s="66" t="s">
        <v>11686</v>
      </c>
      <c r="C85" s="67">
        <f>C84+8</f>
        <v>9</v>
      </c>
      <c r="D85" s="68"/>
      <c r="E85" s="68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</row>
    <row r="86" spans="1:22" hidden="1">
      <c r="A86" s="65"/>
      <c r="B86" s="66" t="s">
        <v>11687</v>
      </c>
      <c r="C86" s="67">
        <f t="shared" ref="C86:C92" si="0">C85+8</f>
        <v>17</v>
      </c>
      <c r="D86" s="68"/>
      <c r="E86" s="68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</row>
    <row r="87" spans="1:22" hidden="1">
      <c r="A87" s="65"/>
      <c r="B87" s="66" t="s">
        <v>11688</v>
      </c>
      <c r="C87" s="67">
        <f t="shared" si="0"/>
        <v>25</v>
      </c>
      <c r="D87" s="68"/>
      <c r="E87" s="68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</row>
    <row r="88" spans="1:22" hidden="1">
      <c r="A88" s="65"/>
      <c r="B88" s="66" t="s">
        <v>11689</v>
      </c>
      <c r="C88" s="67">
        <f t="shared" si="0"/>
        <v>33</v>
      </c>
      <c r="D88" s="68"/>
      <c r="E88" s="68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</row>
    <row r="89" spans="1:22" hidden="1">
      <c r="A89" s="65"/>
      <c r="B89" s="66" t="s">
        <v>11690</v>
      </c>
      <c r="C89" s="67">
        <f t="shared" si="0"/>
        <v>41</v>
      </c>
      <c r="D89" s="68"/>
      <c r="E89" s="68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</row>
    <row r="90" spans="1:22" hidden="1">
      <c r="A90" s="65"/>
      <c r="B90" s="66" t="s">
        <v>11691</v>
      </c>
      <c r="C90" s="67">
        <f t="shared" si="0"/>
        <v>49</v>
      </c>
      <c r="D90" s="68"/>
      <c r="E90" s="68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</row>
    <row r="91" spans="1:22" hidden="1">
      <c r="A91" s="65"/>
      <c r="B91" s="66" t="s">
        <v>11692</v>
      </c>
      <c r="C91" s="67">
        <f t="shared" si="0"/>
        <v>57</v>
      </c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</row>
    <row r="92" spans="1:22" hidden="1">
      <c r="A92" s="65"/>
      <c r="B92" s="66" t="s">
        <v>11693</v>
      </c>
      <c r="C92" s="67">
        <f t="shared" si="0"/>
        <v>65</v>
      </c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</row>
    <row r="93" spans="1:22" hidden="1">
      <c r="A93" s="65"/>
      <c r="B93" s="63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</row>
    <row r="94" spans="1:22" hidden="1">
      <c r="A94" s="65"/>
      <c r="B94" s="63"/>
      <c r="C94" s="67">
        <f>VLOOKUP(C10,B84:C92,2,FALSE)</f>
        <v>1</v>
      </c>
      <c r="D94" s="67">
        <f>C94+1</f>
        <v>2</v>
      </c>
      <c r="E94" s="67">
        <f>D94+1</f>
        <v>3</v>
      </c>
      <c r="F94" s="67">
        <f t="shared" ref="F94:J94" si="1">E94+1</f>
        <v>4</v>
      </c>
      <c r="G94" s="67">
        <f t="shared" si="1"/>
        <v>5</v>
      </c>
      <c r="H94" s="67">
        <f t="shared" si="1"/>
        <v>6</v>
      </c>
      <c r="I94" s="67">
        <f t="shared" si="1"/>
        <v>7</v>
      </c>
      <c r="J94" s="67">
        <f t="shared" si="1"/>
        <v>8</v>
      </c>
      <c r="K94" s="67"/>
      <c r="L94" s="67"/>
      <c r="M94" s="54"/>
      <c r="N94" s="54"/>
      <c r="O94" s="54"/>
      <c r="P94" s="54"/>
      <c r="Q94" s="54"/>
      <c r="R94" s="54"/>
      <c r="S94" s="54"/>
      <c r="T94" s="54"/>
      <c r="U94" s="54"/>
    </row>
    <row r="95" spans="1:22" hidden="1">
      <c r="A95" s="65"/>
      <c r="B95" s="63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</row>
    <row r="96" spans="1:22" hidden="1">
      <c r="A96" s="65"/>
      <c r="B96" s="63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</row>
    <row r="97" spans="1:103" hidden="1">
      <c r="A97" s="65"/>
      <c r="B97" s="63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</row>
    <row r="98" spans="1:103" hidden="1">
      <c r="A98" s="65"/>
      <c r="B98" s="63"/>
      <c r="C98" s="63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</row>
    <row r="99" spans="1:103" hidden="1">
      <c r="A99" s="65"/>
      <c r="B99" s="63"/>
      <c r="C99" s="63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</row>
    <row r="100" spans="1:103" hidden="1">
      <c r="A100" s="65"/>
      <c r="B100" s="63"/>
      <c r="C100" s="63"/>
      <c r="D100" s="67">
        <v>1</v>
      </c>
      <c r="E100" s="67">
        <v>2</v>
      </c>
      <c r="F100" s="67">
        <v>3</v>
      </c>
      <c r="G100" s="67">
        <v>4</v>
      </c>
      <c r="H100" s="67">
        <v>5</v>
      </c>
      <c r="I100" s="67">
        <v>6</v>
      </c>
      <c r="J100" s="67">
        <v>7</v>
      </c>
      <c r="K100" s="67">
        <v>8</v>
      </c>
      <c r="L100" s="67">
        <v>9</v>
      </c>
      <c r="M100" s="67">
        <v>10</v>
      </c>
      <c r="N100" s="67">
        <v>11</v>
      </c>
      <c r="O100" s="67">
        <v>12</v>
      </c>
      <c r="P100" s="67">
        <v>13</v>
      </c>
      <c r="Q100" s="67">
        <v>14</v>
      </c>
      <c r="R100" s="67">
        <v>15</v>
      </c>
      <c r="S100" s="67">
        <v>16</v>
      </c>
      <c r="T100" s="67">
        <v>17</v>
      </c>
      <c r="U100" s="67">
        <v>18</v>
      </c>
      <c r="V100" s="67">
        <v>19</v>
      </c>
      <c r="W100" s="67">
        <v>20</v>
      </c>
      <c r="X100" s="67">
        <v>21</v>
      </c>
      <c r="Y100" s="67">
        <v>22</v>
      </c>
      <c r="Z100" s="67">
        <v>23</v>
      </c>
      <c r="AA100" s="67">
        <v>24</v>
      </c>
      <c r="AB100" s="67">
        <v>25</v>
      </c>
      <c r="AC100" s="67">
        <v>26</v>
      </c>
      <c r="AD100" s="67">
        <v>27</v>
      </c>
      <c r="AE100" s="67">
        <v>28</v>
      </c>
      <c r="AF100" s="67">
        <v>29</v>
      </c>
      <c r="AG100" s="67">
        <v>30</v>
      </c>
      <c r="AH100" s="67">
        <v>31</v>
      </c>
      <c r="AI100" s="67">
        <v>32</v>
      </c>
      <c r="AJ100" s="67">
        <v>33</v>
      </c>
      <c r="AK100" s="67">
        <v>34</v>
      </c>
      <c r="AL100" s="67">
        <v>35</v>
      </c>
      <c r="AM100" s="67">
        <v>36</v>
      </c>
      <c r="AN100" s="67">
        <v>37</v>
      </c>
      <c r="AO100" s="67">
        <v>38</v>
      </c>
      <c r="AP100" s="67">
        <v>39</v>
      </c>
      <c r="AQ100" s="67">
        <v>40</v>
      </c>
      <c r="AR100" s="67">
        <v>41</v>
      </c>
      <c r="AS100" s="67">
        <v>42</v>
      </c>
      <c r="AT100" s="67">
        <v>43</v>
      </c>
      <c r="AU100" s="67">
        <v>44</v>
      </c>
      <c r="AV100" s="67">
        <v>45</v>
      </c>
      <c r="AW100" s="67">
        <v>46</v>
      </c>
      <c r="AX100" s="67">
        <v>47</v>
      </c>
      <c r="AY100" s="67">
        <v>48</v>
      </c>
      <c r="AZ100" s="67">
        <v>49</v>
      </c>
      <c r="BA100" s="67">
        <v>50</v>
      </c>
      <c r="BB100" s="67">
        <v>51</v>
      </c>
      <c r="BC100" s="67">
        <v>52</v>
      </c>
      <c r="BD100" s="67">
        <v>53</v>
      </c>
      <c r="BE100" s="67">
        <v>54</v>
      </c>
      <c r="BF100" s="67">
        <v>55</v>
      </c>
      <c r="BG100" s="67">
        <v>56</v>
      </c>
      <c r="BH100" s="67">
        <v>57</v>
      </c>
      <c r="BI100" s="67">
        <v>58</v>
      </c>
      <c r="BJ100" s="67">
        <v>59</v>
      </c>
      <c r="BK100" s="67">
        <v>60</v>
      </c>
      <c r="BL100" s="67">
        <v>61</v>
      </c>
      <c r="BM100" s="67">
        <v>62</v>
      </c>
      <c r="BN100" s="67">
        <v>63</v>
      </c>
      <c r="BO100" s="67">
        <v>64</v>
      </c>
      <c r="BP100" s="67">
        <v>65</v>
      </c>
      <c r="BQ100" s="67">
        <v>66</v>
      </c>
      <c r="BR100" s="67">
        <v>67</v>
      </c>
      <c r="BS100" s="67">
        <v>68</v>
      </c>
      <c r="BT100" s="67">
        <v>69</v>
      </c>
      <c r="BU100" s="67">
        <v>70</v>
      </c>
      <c r="BV100" s="67">
        <v>71</v>
      </c>
      <c r="BW100" s="67">
        <v>72</v>
      </c>
      <c r="BX100" s="67"/>
      <c r="BY100" s="67"/>
      <c r="BZ100" s="67"/>
      <c r="CA100" s="67"/>
      <c r="CB100" s="67"/>
      <c r="CC100" s="67"/>
      <c r="CD100" s="67"/>
      <c r="CE100" s="67"/>
      <c r="CF100" s="67"/>
      <c r="CG100" s="67"/>
      <c r="CH100" s="67"/>
      <c r="CI100" s="67"/>
      <c r="CJ100" s="67"/>
      <c r="CK100" s="67"/>
      <c r="CL100" s="67"/>
      <c r="CM100" s="67"/>
      <c r="CN100" s="67"/>
      <c r="CO100" s="67"/>
    </row>
    <row r="101" spans="1:103" ht="15" hidden="1" customHeight="1">
      <c r="A101" s="37"/>
      <c r="B101" s="37"/>
      <c r="C101" s="37"/>
      <c r="D101" s="69" t="s">
        <v>11669</v>
      </c>
      <c r="E101" s="69"/>
      <c r="F101" s="69"/>
      <c r="G101" s="69"/>
      <c r="H101" s="69"/>
      <c r="I101" s="69"/>
      <c r="J101" s="69"/>
      <c r="K101" s="69"/>
      <c r="L101" s="69" t="s">
        <v>11670</v>
      </c>
      <c r="M101" s="69"/>
      <c r="N101" s="69"/>
      <c r="O101" s="69"/>
      <c r="P101" s="69"/>
      <c r="Q101" s="69"/>
      <c r="R101" s="69"/>
      <c r="S101" s="69"/>
      <c r="T101" s="69" t="s">
        <v>11671</v>
      </c>
      <c r="U101" s="69"/>
      <c r="V101" s="69"/>
      <c r="W101" s="69"/>
      <c r="X101" s="69"/>
      <c r="Y101" s="69"/>
      <c r="Z101" s="69"/>
      <c r="AA101" s="69"/>
      <c r="AB101" s="69" t="s">
        <v>11672</v>
      </c>
      <c r="AC101" s="69"/>
      <c r="AD101" s="69"/>
      <c r="AE101" s="69"/>
      <c r="AF101" s="69"/>
      <c r="AG101" s="69"/>
      <c r="AH101" s="42"/>
      <c r="AI101" s="42"/>
      <c r="AJ101" s="42" t="s">
        <v>11673</v>
      </c>
      <c r="AK101" s="42"/>
      <c r="AR101" t="s">
        <v>11674</v>
      </c>
      <c r="AZ101" t="s">
        <v>11675</v>
      </c>
      <c r="BH101" t="s">
        <v>11676</v>
      </c>
      <c r="BP101" t="s">
        <v>11677</v>
      </c>
    </row>
    <row r="102" spans="1:103" ht="15" hidden="1" customHeight="1">
      <c r="A102" s="37"/>
      <c r="B102" s="37"/>
      <c r="C102" s="37"/>
      <c r="D102" s="101" t="s">
        <v>11630</v>
      </c>
      <c r="E102" s="101"/>
      <c r="F102" s="101"/>
      <c r="G102" s="102"/>
      <c r="H102" s="102" t="s">
        <v>11631</v>
      </c>
      <c r="I102" s="102"/>
      <c r="J102" s="102"/>
      <c r="K102" s="102" t="s">
        <v>11632</v>
      </c>
      <c r="L102" s="101" t="s">
        <v>11630</v>
      </c>
      <c r="M102" s="101"/>
      <c r="N102" s="101"/>
      <c r="O102" s="102"/>
      <c r="P102" s="102" t="s">
        <v>11631</v>
      </c>
      <c r="Q102" s="102"/>
      <c r="R102" s="102"/>
      <c r="S102" s="102" t="s">
        <v>11632</v>
      </c>
      <c r="T102" s="101" t="s">
        <v>11630</v>
      </c>
      <c r="U102" s="101"/>
      <c r="V102" s="101"/>
      <c r="W102" s="102"/>
      <c r="X102" s="102" t="s">
        <v>11631</v>
      </c>
      <c r="Y102" s="102"/>
      <c r="Z102" s="102"/>
      <c r="AA102" s="102" t="s">
        <v>11632</v>
      </c>
      <c r="AB102" s="101" t="s">
        <v>11630</v>
      </c>
      <c r="AC102" s="101"/>
      <c r="AD102" s="101"/>
      <c r="AE102" s="102"/>
      <c r="AF102" s="102" t="s">
        <v>11631</v>
      </c>
      <c r="AG102" s="102"/>
      <c r="AH102" s="102"/>
      <c r="AI102" s="102" t="s">
        <v>11632</v>
      </c>
      <c r="AJ102" s="101" t="s">
        <v>11630</v>
      </c>
      <c r="AK102" s="101"/>
      <c r="AL102" s="101"/>
      <c r="AM102" s="102"/>
      <c r="AN102" s="102" t="s">
        <v>11631</v>
      </c>
      <c r="AO102" s="102"/>
      <c r="AP102" s="102"/>
      <c r="AQ102" s="102" t="s">
        <v>11632</v>
      </c>
      <c r="AR102" s="101" t="s">
        <v>11630</v>
      </c>
      <c r="AS102" s="101"/>
      <c r="AT102" s="101"/>
      <c r="AU102" s="102"/>
      <c r="AV102" s="102" t="s">
        <v>11631</v>
      </c>
      <c r="AW102" s="102"/>
      <c r="AX102" s="102"/>
      <c r="AY102" s="102" t="s">
        <v>11632</v>
      </c>
      <c r="AZ102" s="101" t="s">
        <v>11630</v>
      </c>
      <c r="BA102" s="101"/>
      <c r="BB102" s="101"/>
      <c r="BC102" s="102"/>
      <c r="BD102" s="102" t="s">
        <v>11631</v>
      </c>
      <c r="BE102" s="102"/>
      <c r="BF102" s="102"/>
      <c r="BG102" s="102" t="s">
        <v>11632</v>
      </c>
      <c r="BH102" s="101" t="s">
        <v>11630</v>
      </c>
      <c r="BI102" s="101"/>
      <c r="BJ102" s="101"/>
      <c r="BK102" s="102"/>
      <c r="BL102" s="102" t="s">
        <v>11631</v>
      </c>
      <c r="BM102" s="102"/>
      <c r="BN102" s="102"/>
      <c r="BO102" s="102" t="s">
        <v>11632</v>
      </c>
      <c r="BP102" s="101" t="s">
        <v>11630</v>
      </c>
      <c r="BQ102" s="101"/>
      <c r="BR102" s="101"/>
      <c r="BS102" s="102"/>
      <c r="BT102" s="102" t="s">
        <v>11631</v>
      </c>
      <c r="BU102" s="102"/>
      <c r="BV102" s="102"/>
      <c r="BW102" s="102" t="s">
        <v>11632</v>
      </c>
      <c r="BX102" s="70"/>
      <c r="BY102" s="70"/>
      <c r="BZ102" s="71"/>
      <c r="CA102" s="72"/>
      <c r="CB102" s="73"/>
      <c r="CC102" s="73"/>
      <c r="CD102" s="73"/>
      <c r="CE102" s="73"/>
      <c r="CF102" s="74"/>
      <c r="CG102" s="70"/>
      <c r="CH102" s="70"/>
      <c r="CI102" s="70"/>
      <c r="CJ102" s="71"/>
      <c r="CK102" s="72"/>
      <c r="CL102" s="73"/>
      <c r="CM102" s="73"/>
      <c r="CN102" s="73"/>
      <c r="CO102" s="73"/>
      <c r="CP102" s="102"/>
      <c r="CQ102" s="104"/>
      <c r="CR102" s="104"/>
      <c r="CS102" s="104"/>
      <c r="CT102" s="105"/>
      <c r="CU102" s="106"/>
      <c r="CV102" s="103"/>
      <c r="CW102" s="103"/>
      <c r="CX102" s="103"/>
      <c r="CY102" s="103"/>
    </row>
    <row r="103" spans="1:103" ht="56.25" hidden="1">
      <c r="A103" s="37"/>
      <c r="B103" s="37"/>
      <c r="C103" s="37"/>
      <c r="D103" s="45" t="s">
        <v>11633</v>
      </c>
      <c r="E103" s="45" t="s">
        <v>11634</v>
      </c>
      <c r="F103" s="80" t="s">
        <v>11635</v>
      </c>
      <c r="G103" s="45" t="s">
        <v>11636</v>
      </c>
      <c r="H103" s="45" t="s">
        <v>11637</v>
      </c>
      <c r="I103" s="80" t="s">
        <v>11638</v>
      </c>
      <c r="J103" s="45" t="s">
        <v>11636</v>
      </c>
      <c r="K103" s="102"/>
      <c r="L103" s="45" t="s">
        <v>11633</v>
      </c>
      <c r="M103" s="45" t="s">
        <v>11634</v>
      </c>
      <c r="N103" s="80" t="s">
        <v>11635</v>
      </c>
      <c r="O103" s="45" t="s">
        <v>11636</v>
      </c>
      <c r="P103" s="45" t="s">
        <v>11637</v>
      </c>
      <c r="Q103" s="80" t="s">
        <v>11638</v>
      </c>
      <c r="R103" s="45" t="s">
        <v>11636</v>
      </c>
      <c r="S103" s="102"/>
      <c r="T103" s="45" t="s">
        <v>11633</v>
      </c>
      <c r="U103" s="45" t="s">
        <v>11634</v>
      </c>
      <c r="V103" s="80" t="s">
        <v>11635</v>
      </c>
      <c r="W103" s="45" t="s">
        <v>11636</v>
      </c>
      <c r="X103" s="45" t="s">
        <v>11637</v>
      </c>
      <c r="Y103" s="80" t="s">
        <v>11638</v>
      </c>
      <c r="Z103" s="45" t="s">
        <v>11636</v>
      </c>
      <c r="AA103" s="102"/>
      <c r="AB103" s="45" t="s">
        <v>11633</v>
      </c>
      <c r="AC103" s="45" t="s">
        <v>11634</v>
      </c>
      <c r="AD103" s="80" t="s">
        <v>11635</v>
      </c>
      <c r="AE103" s="45" t="s">
        <v>11636</v>
      </c>
      <c r="AF103" s="45" t="s">
        <v>11637</v>
      </c>
      <c r="AG103" s="80" t="s">
        <v>11638</v>
      </c>
      <c r="AH103" s="45" t="s">
        <v>11636</v>
      </c>
      <c r="AI103" s="102"/>
      <c r="AJ103" s="45" t="s">
        <v>11633</v>
      </c>
      <c r="AK103" s="45" t="s">
        <v>11634</v>
      </c>
      <c r="AL103" s="80" t="s">
        <v>11635</v>
      </c>
      <c r="AM103" s="45" t="s">
        <v>11636</v>
      </c>
      <c r="AN103" s="45" t="s">
        <v>11637</v>
      </c>
      <c r="AO103" s="80" t="s">
        <v>11638</v>
      </c>
      <c r="AP103" s="45" t="s">
        <v>11636</v>
      </c>
      <c r="AQ103" s="102"/>
      <c r="AR103" s="45" t="s">
        <v>11633</v>
      </c>
      <c r="AS103" s="45" t="s">
        <v>11634</v>
      </c>
      <c r="AT103" s="80" t="s">
        <v>11635</v>
      </c>
      <c r="AU103" s="45" t="s">
        <v>11636</v>
      </c>
      <c r="AV103" s="45" t="s">
        <v>11637</v>
      </c>
      <c r="AW103" s="80" t="s">
        <v>11638</v>
      </c>
      <c r="AX103" s="45" t="s">
        <v>11636</v>
      </c>
      <c r="AY103" s="102"/>
      <c r="AZ103" s="45" t="s">
        <v>11633</v>
      </c>
      <c r="BA103" s="45" t="s">
        <v>11634</v>
      </c>
      <c r="BB103" s="80" t="s">
        <v>11635</v>
      </c>
      <c r="BC103" s="45" t="s">
        <v>11636</v>
      </c>
      <c r="BD103" s="45" t="s">
        <v>11637</v>
      </c>
      <c r="BE103" s="80" t="s">
        <v>11638</v>
      </c>
      <c r="BF103" s="45" t="s">
        <v>11636</v>
      </c>
      <c r="BG103" s="102"/>
      <c r="BH103" s="45" t="s">
        <v>11633</v>
      </c>
      <c r="BI103" s="45" t="s">
        <v>11634</v>
      </c>
      <c r="BJ103" s="80" t="s">
        <v>11635</v>
      </c>
      <c r="BK103" s="45" t="s">
        <v>11636</v>
      </c>
      <c r="BL103" s="45" t="s">
        <v>11637</v>
      </c>
      <c r="BM103" s="80" t="s">
        <v>11638</v>
      </c>
      <c r="BN103" s="45" t="s">
        <v>11636</v>
      </c>
      <c r="BO103" s="102"/>
      <c r="BP103" s="45" t="s">
        <v>11633</v>
      </c>
      <c r="BQ103" s="45" t="s">
        <v>11634</v>
      </c>
      <c r="BR103" s="80" t="s">
        <v>11635</v>
      </c>
      <c r="BS103" s="45" t="s">
        <v>11636</v>
      </c>
      <c r="BT103" s="45" t="s">
        <v>11637</v>
      </c>
      <c r="BU103" s="80" t="s">
        <v>11638</v>
      </c>
      <c r="BV103" s="45" t="s">
        <v>11636</v>
      </c>
      <c r="BW103" s="102"/>
      <c r="BX103" s="45"/>
      <c r="BY103" s="45"/>
      <c r="BZ103" s="71"/>
      <c r="CA103" s="71"/>
      <c r="CB103" s="73"/>
      <c r="CC103" s="73"/>
      <c r="CD103" s="73"/>
      <c r="CE103" s="73"/>
      <c r="CF103" s="74"/>
      <c r="CG103" s="45"/>
      <c r="CH103" s="45"/>
      <c r="CI103" s="45"/>
      <c r="CJ103" s="71"/>
      <c r="CK103" s="71"/>
      <c r="CL103" s="73"/>
      <c r="CM103" s="73"/>
      <c r="CN103" s="73"/>
      <c r="CO103" s="73"/>
      <c r="CP103" s="102"/>
      <c r="CQ103" s="45"/>
      <c r="CR103" s="45"/>
      <c r="CS103" s="45"/>
      <c r="CT103" s="105"/>
      <c r="CU103" s="105"/>
      <c r="CV103" s="103"/>
      <c r="CW103" s="103"/>
      <c r="CX103" s="103"/>
      <c r="CY103" s="103"/>
    </row>
    <row r="104" spans="1:103" hidden="1">
      <c r="A104" s="37"/>
      <c r="B104" s="37"/>
      <c r="C104" s="37"/>
      <c r="D104" s="46" t="s">
        <v>11639</v>
      </c>
      <c r="E104" s="46" t="s">
        <v>11639</v>
      </c>
      <c r="F104" s="81" t="s">
        <v>11639</v>
      </c>
      <c r="G104" s="46" t="s">
        <v>11639</v>
      </c>
      <c r="H104" s="46" t="s">
        <v>11639</v>
      </c>
      <c r="I104" s="81" t="s">
        <v>11678</v>
      </c>
      <c r="J104" s="46" t="s">
        <v>11639</v>
      </c>
      <c r="K104" s="46" t="s">
        <v>11639</v>
      </c>
      <c r="L104" s="46" t="s">
        <v>11639</v>
      </c>
      <c r="M104" s="46" t="s">
        <v>11639</v>
      </c>
      <c r="N104" s="81" t="s">
        <v>11639</v>
      </c>
      <c r="O104" s="46" t="s">
        <v>11678</v>
      </c>
      <c r="P104" s="46" t="s">
        <v>11639</v>
      </c>
      <c r="Q104" s="81" t="s">
        <v>11639</v>
      </c>
      <c r="R104" s="46" t="s">
        <v>11639</v>
      </c>
      <c r="S104" s="46" t="s">
        <v>11639</v>
      </c>
      <c r="T104" s="46" t="s">
        <v>11639</v>
      </c>
      <c r="U104" s="46" t="s">
        <v>11678</v>
      </c>
      <c r="V104" s="81" t="s">
        <v>11639</v>
      </c>
      <c r="W104" s="46" t="s">
        <v>11639</v>
      </c>
      <c r="X104" s="46" t="s">
        <v>11639</v>
      </c>
      <c r="Y104" s="81" t="s">
        <v>11639</v>
      </c>
      <c r="Z104" s="46" t="s">
        <v>11639</v>
      </c>
      <c r="AA104" s="46" t="s">
        <v>11678</v>
      </c>
      <c r="AB104" s="46" t="s">
        <v>11639</v>
      </c>
      <c r="AC104" s="46" t="s">
        <v>11639</v>
      </c>
      <c r="AD104" s="81" t="s">
        <v>11639</v>
      </c>
      <c r="AE104" s="46" t="s">
        <v>11639</v>
      </c>
      <c r="AF104" s="46" t="s">
        <v>11639</v>
      </c>
      <c r="AG104" s="81" t="s">
        <v>11678</v>
      </c>
      <c r="AH104" s="46" t="s">
        <v>11639</v>
      </c>
      <c r="AI104" s="46" t="s">
        <v>11639</v>
      </c>
      <c r="AJ104" s="46" t="s">
        <v>11639</v>
      </c>
      <c r="AK104" s="46" t="s">
        <v>11639</v>
      </c>
      <c r="AL104" s="81" t="s">
        <v>11639</v>
      </c>
      <c r="AM104" s="46" t="s">
        <v>11678</v>
      </c>
      <c r="AN104" s="46" t="s">
        <v>11639</v>
      </c>
      <c r="AO104" s="81" t="s">
        <v>11639</v>
      </c>
      <c r="AP104" s="46" t="s">
        <v>11639</v>
      </c>
      <c r="AQ104" s="46" t="s">
        <v>11639</v>
      </c>
      <c r="AR104" s="46" t="s">
        <v>11639</v>
      </c>
      <c r="AS104" s="46" t="s">
        <v>11678</v>
      </c>
      <c r="AT104" s="81" t="s">
        <v>11639</v>
      </c>
      <c r="AU104" s="46" t="s">
        <v>11639</v>
      </c>
      <c r="AV104" s="46" t="s">
        <v>11639</v>
      </c>
      <c r="AW104" s="81" t="s">
        <v>11639</v>
      </c>
      <c r="AX104" s="46" t="s">
        <v>11639</v>
      </c>
      <c r="AY104" s="46" t="s">
        <v>11678</v>
      </c>
      <c r="AZ104" s="46" t="s">
        <v>11639</v>
      </c>
      <c r="BA104" s="46" t="s">
        <v>11639</v>
      </c>
      <c r="BB104" s="81" t="s">
        <v>11639</v>
      </c>
      <c r="BC104" s="46" t="s">
        <v>11639</v>
      </c>
      <c r="BD104" s="46" t="s">
        <v>11639</v>
      </c>
      <c r="BE104" s="81" t="s">
        <v>11678</v>
      </c>
      <c r="BJ104" s="81"/>
      <c r="BM104" s="81"/>
      <c r="BR104" s="81"/>
      <c r="BU104" s="81"/>
    </row>
    <row r="105" spans="1:103" hidden="1">
      <c r="A105" s="47" t="s">
        <v>11640</v>
      </c>
      <c r="B105" s="48"/>
      <c r="C105" s="37"/>
      <c r="D105" s="46"/>
      <c r="E105" s="46"/>
      <c r="F105" s="81"/>
      <c r="G105" s="46"/>
      <c r="H105" s="46"/>
      <c r="I105" s="81"/>
      <c r="J105" s="46"/>
      <c r="K105" s="46"/>
      <c r="L105" s="46"/>
      <c r="M105" s="46"/>
      <c r="N105" s="81"/>
      <c r="O105" s="46"/>
      <c r="P105" s="46"/>
      <c r="Q105" s="81"/>
      <c r="R105" s="46"/>
      <c r="S105" s="46"/>
      <c r="T105" s="46"/>
      <c r="U105" s="46"/>
      <c r="V105" s="81"/>
      <c r="W105" s="46"/>
      <c r="X105" s="46"/>
      <c r="Y105" s="81"/>
      <c r="Z105" s="46"/>
      <c r="AA105" s="46"/>
      <c r="AB105" s="46"/>
      <c r="AC105" s="46"/>
      <c r="AD105" s="81"/>
      <c r="AE105" s="46"/>
      <c r="AF105" s="46"/>
      <c r="AG105" s="81"/>
      <c r="AH105" s="46"/>
      <c r="AI105" s="46"/>
      <c r="AJ105" s="46"/>
      <c r="AK105" s="46"/>
      <c r="AL105" s="81"/>
      <c r="AM105" s="46"/>
      <c r="AN105" s="46"/>
      <c r="AO105" s="81"/>
      <c r="AP105" s="46"/>
      <c r="AQ105" s="46"/>
      <c r="AR105" s="46"/>
      <c r="AS105" s="46"/>
      <c r="AT105" s="81"/>
      <c r="AU105" s="46"/>
      <c r="AV105" s="46"/>
      <c r="AW105" s="81"/>
      <c r="AX105" s="46"/>
      <c r="AY105" s="46"/>
      <c r="AZ105" s="46"/>
      <c r="BA105" s="46"/>
      <c r="BB105" s="81"/>
      <c r="BC105" s="46"/>
      <c r="BD105" s="46"/>
      <c r="BE105" s="81"/>
      <c r="BJ105" s="81"/>
      <c r="BM105" s="81"/>
      <c r="BR105" s="81"/>
      <c r="BU105" s="81"/>
    </row>
    <row r="106" spans="1:103" hidden="1">
      <c r="A106" s="50" t="s">
        <v>11641</v>
      </c>
      <c r="B106" s="51"/>
      <c r="C106" s="37"/>
      <c r="D106" s="46"/>
      <c r="E106" s="46"/>
      <c r="F106" s="81"/>
      <c r="G106" s="75"/>
      <c r="H106" s="75"/>
      <c r="I106" s="81"/>
      <c r="J106" s="46"/>
      <c r="K106" s="46"/>
      <c r="L106" s="46"/>
      <c r="M106" s="75"/>
      <c r="N106" s="81"/>
      <c r="O106" s="76"/>
      <c r="P106" s="46"/>
      <c r="Q106" s="81"/>
      <c r="R106" s="46"/>
      <c r="S106" s="46"/>
      <c r="T106" s="75"/>
      <c r="U106" s="76"/>
      <c r="V106" s="81"/>
      <c r="W106" s="46"/>
      <c r="X106" s="46"/>
      <c r="Y106" s="81"/>
      <c r="Z106" s="75"/>
      <c r="AA106" s="76"/>
      <c r="AB106" s="46"/>
      <c r="AC106" s="46"/>
      <c r="AD106" s="81"/>
      <c r="AE106" s="46"/>
      <c r="AF106" s="75"/>
      <c r="AG106" s="81"/>
      <c r="AH106" s="46"/>
      <c r="AI106" s="46"/>
      <c r="AJ106" s="46"/>
      <c r="AK106" s="46"/>
      <c r="AL106" s="81"/>
      <c r="AM106" s="76"/>
      <c r="AN106" s="46"/>
      <c r="AO106" s="81"/>
      <c r="AP106" s="46"/>
      <c r="AQ106" s="46"/>
      <c r="AR106" s="75"/>
      <c r="AS106" s="76"/>
      <c r="AT106" s="81"/>
      <c r="AU106" s="46"/>
      <c r="AV106" s="46"/>
      <c r="AW106" s="81"/>
      <c r="AX106" s="75"/>
      <c r="AY106" s="76"/>
      <c r="AZ106" s="46"/>
      <c r="BA106" s="46"/>
      <c r="BB106" s="81"/>
      <c r="BC106" s="75"/>
      <c r="BD106" s="76"/>
      <c r="BE106" s="81"/>
      <c r="BJ106" s="81"/>
      <c r="BM106" s="81"/>
      <c r="BR106" s="81"/>
      <c r="BU106" s="81"/>
    </row>
    <row r="107" spans="1:103" hidden="1">
      <c r="A107" s="51"/>
      <c r="B107" s="53" t="s">
        <v>11642</v>
      </c>
      <c r="C107" s="66">
        <v>1</v>
      </c>
      <c r="D107" s="77">
        <f>A126004750W_Latest</f>
        <v>400.15699999999998</v>
      </c>
      <c r="E107" s="77">
        <f>A126002806K_Latest</f>
        <v>84.206999999999994</v>
      </c>
      <c r="F107" s="87">
        <f>A126005398R_Latest</f>
        <v>8.266</v>
      </c>
      <c r="G107" s="77">
        <f>A126006046C_Latest</f>
        <v>492.63099999999997</v>
      </c>
      <c r="H107" s="77">
        <f>A126003454K_Latest</f>
        <v>183.16200000000001</v>
      </c>
      <c r="I107" s="87">
        <f>A126002158X_Latest</f>
        <v>12.263999999999999</v>
      </c>
      <c r="J107" s="77">
        <f>A126004102X_Latest</f>
        <v>195.42500000000001</v>
      </c>
      <c r="K107" s="77">
        <f>A126001510F_Latest</f>
        <v>688.05600000000004</v>
      </c>
      <c r="L107" s="77">
        <f>A126005182C_Latest</f>
        <v>118.922</v>
      </c>
      <c r="M107" s="77">
        <f>A126003238T_Latest</f>
        <v>32.095999999999997</v>
      </c>
      <c r="N107" s="87">
        <f>A126005830R_Latest</f>
        <v>0.88600000000000001</v>
      </c>
      <c r="O107" s="77">
        <f>A126006478J_Latest</f>
        <v>151.905</v>
      </c>
      <c r="P107" s="77">
        <f>A126003886R_Latest</f>
        <v>53.988999999999997</v>
      </c>
      <c r="Q107" s="87">
        <f>A126002590K_Latest</f>
        <v>4.149</v>
      </c>
      <c r="R107" s="77">
        <f>A126004534C_Latest</f>
        <v>58.137</v>
      </c>
      <c r="S107" s="77">
        <f>A126001942K_Latest</f>
        <v>210.042</v>
      </c>
      <c r="T107" s="77">
        <f>A126004894J_Latest</f>
        <v>92.688999999999993</v>
      </c>
      <c r="U107" s="77">
        <f>A126002950C_Latest</f>
        <v>26.597000000000001</v>
      </c>
      <c r="V107" s="87">
        <f>A126005542W_Latest</f>
        <v>2.8849999999999998</v>
      </c>
      <c r="W107" s="77">
        <f>A126006190W_Latest</f>
        <v>122.17100000000001</v>
      </c>
      <c r="X107" s="77">
        <f>A126003598W_Latest</f>
        <v>49.523000000000003</v>
      </c>
      <c r="Y107" s="87">
        <f>A126002302F_Latest</f>
        <v>4.1710000000000003</v>
      </c>
      <c r="Z107" s="77">
        <f>A126004246K_Latest</f>
        <v>53.694000000000003</v>
      </c>
      <c r="AA107" s="77">
        <f>A126001654T_Latest</f>
        <v>175.86500000000001</v>
      </c>
      <c r="AB107" s="77">
        <f>A126005254C_Latest</f>
        <v>95.501000000000005</v>
      </c>
      <c r="AC107" s="77">
        <f>A126003310X_Latest</f>
        <v>10.555999999999999</v>
      </c>
      <c r="AD107" s="87">
        <f>A126005902R_Latest</f>
        <v>1.77</v>
      </c>
      <c r="AE107" s="77">
        <f>A126006550R_Latest</f>
        <v>107.827</v>
      </c>
      <c r="AF107" s="77">
        <f>A126003958R_Latest</f>
        <v>39.764000000000003</v>
      </c>
      <c r="AG107" s="87">
        <f>A126002662K_Latest</f>
        <v>1.7609999999999999</v>
      </c>
      <c r="AH107" s="77">
        <f>A126004606C_Latest</f>
        <v>41.524999999999999</v>
      </c>
      <c r="AI107" s="77">
        <f>A126002014L_Latest</f>
        <v>149.352</v>
      </c>
      <c r="AJ107" s="77">
        <f>A126005326C_Latest</f>
        <v>33.417999999999999</v>
      </c>
      <c r="AK107" s="77">
        <f>A126003382K_Latest</f>
        <v>5.2560000000000002</v>
      </c>
      <c r="AL107" s="87">
        <f>A126005974A_Latest</f>
        <v>0.33</v>
      </c>
      <c r="AM107" s="77">
        <f>A126006622R_Latest</f>
        <v>39.003999999999998</v>
      </c>
      <c r="AN107" s="77">
        <f>A126004030X_Latest</f>
        <v>14.678000000000001</v>
      </c>
      <c r="AO107" s="87">
        <f>A126002734K_Latest</f>
        <v>0.248</v>
      </c>
      <c r="AP107" s="77">
        <f>A126004678R_Latest</f>
        <v>14.926</v>
      </c>
      <c r="AQ107" s="77">
        <f>A126002086X_Latest</f>
        <v>53.929000000000002</v>
      </c>
      <c r="AR107" s="77">
        <f>A126004966J_Latest</f>
        <v>43.625</v>
      </c>
      <c r="AS107" s="77">
        <f>A126003022F_Latest</f>
        <v>8.1050000000000004</v>
      </c>
      <c r="AT107" s="87">
        <f>A126005614W_Latest</f>
        <v>1.9990000000000001</v>
      </c>
      <c r="AU107" s="77">
        <f>A126006262W_Latest</f>
        <v>53.728999999999999</v>
      </c>
      <c r="AV107" s="77">
        <f>A126003670C_Latest</f>
        <v>17.963000000000001</v>
      </c>
      <c r="AW107" s="87">
        <f>A126002374T_Latest</f>
        <v>1.708</v>
      </c>
      <c r="AX107" s="77">
        <f>A126004318K_Latest</f>
        <v>19.670999999999999</v>
      </c>
      <c r="AY107" s="77">
        <f>A126001726T_Latest</f>
        <v>73.400000000000006</v>
      </c>
      <c r="AZ107" s="77">
        <f>A126005038K_Latest</f>
        <v>8.6880000000000006</v>
      </c>
      <c r="BA107" s="77">
        <f>A126003094T_Latest</f>
        <v>0.435</v>
      </c>
      <c r="BB107" s="87">
        <f>A126005686J_Latest</f>
        <v>0</v>
      </c>
      <c r="BC107" s="77">
        <f>A126006334W_Latest</f>
        <v>9.1229999999999993</v>
      </c>
      <c r="BD107" s="77">
        <f>A126003742C_Latest</f>
        <v>4.32</v>
      </c>
      <c r="BE107" s="87">
        <f>A126002446T_Latest</f>
        <v>0.06</v>
      </c>
      <c r="BF107" s="77">
        <f>A126004390C_Latest</f>
        <v>4.38</v>
      </c>
      <c r="BG107" s="77">
        <f>A126001798C_Latest</f>
        <v>13.503</v>
      </c>
      <c r="BH107" s="77">
        <f>A126005110T_Latest</f>
        <v>3.1070000000000002</v>
      </c>
      <c r="BI107" s="77">
        <f>A126003166T_Latest</f>
        <v>0.52700000000000002</v>
      </c>
      <c r="BJ107" s="87">
        <f>A126005758J_Latest</f>
        <v>0</v>
      </c>
      <c r="BK107" s="77">
        <f>A126006406W_Latest</f>
        <v>3.6339999999999999</v>
      </c>
      <c r="BL107" s="77">
        <f>A126003814C_Latest</f>
        <v>0.65500000000000003</v>
      </c>
      <c r="BM107" s="87">
        <f>A126002518T_Latest</f>
        <v>6.4000000000000001E-2</v>
      </c>
      <c r="BN107" s="77">
        <f>A126004462C_Latest</f>
        <v>0.71899999999999997</v>
      </c>
      <c r="BO107" s="77">
        <f>A126001870K_Latest</f>
        <v>4.3529999999999998</v>
      </c>
      <c r="BP107" s="77">
        <f>A126004822W_Latest</f>
        <v>4.2069999999999999</v>
      </c>
      <c r="BQ107" s="77">
        <f>A126002878W_Latest</f>
        <v>0.63600000000000001</v>
      </c>
      <c r="BR107" s="87">
        <f>A126005470W_Latest</f>
        <v>0.39500000000000002</v>
      </c>
      <c r="BS107" s="77">
        <f>A126006118C_Latest</f>
        <v>5.2380000000000004</v>
      </c>
      <c r="BT107" s="77">
        <f>A126003526K_Latest</f>
        <v>2.27</v>
      </c>
      <c r="BU107" s="87">
        <f>A126002230F_Latest</f>
        <v>0.104</v>
      </c>
      <c r="BV107" s="77">
        <f>A126004174K_Latest</f>
        <v>2.3740000000000001</v>
      </c>
      <c r="BW107" s="77">
        <f>A126001582T_Latest</f>
        <v>7.6120000000000001</v>
      </c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</row>
    <row r="108" spans="1:103" hidden="1">
      <c r="A108" s="51"/>
      <c r="B108" s="53" t="s">
        <v>11643</v>
      </c>
      <c r="C108" s="66">
        <v>2</v>
      </c>
      <c r="D108" s="77">
        <f>A126004718W_Latest</f>
        <v>41.817999999999998</v>
      </c>
      <c r="E108" s="77">
        <f>A126002774C_Latest</f>
        <v>13.852</v>
      </c>
      <c r="F108" s="87">
        <f>A126005366W_Latest</f>
        <v>9.9779999999999998</v>
      </c>
      <c r="G108" s="77">
        <f>A126006014K_Latest</f>
        <v>65.647999999999996</v>
      </c>
      <c r="H108" s="77">
        <f>A126003422T_Latest</f>
        <v>15.239000000000001</v>
      </c>
      <c r="I108" s="87">
        <f>A126002126F_Latest</f>
        <v>15.403</v>
      </c>
      <c r="J108" s="77">
        <f>A126004070T_Latest</f>
        <v>30.641999999999999</v>
      </c>
      <c r="K108" s="77">
        <f>A126001478T_Latest</f>
        <v>96.29</v>
      </c>
      <c r="L108" s="77">
        <f>A126005150K_Latest</f>
        <v>11.628</v>
      </c>
      <c r="M108" s="77">
        <f>A126003206X_Latest</f>
        <v>3.2970000000000002</v>
      </c>
      <c r="N108" s="87">
        <f>A126005798A_Latest</f>
        <v>3.4620000000000002</v>
      </c>
      <c r="O108" s="77">
        <f>A126006446R_Latest</f>
        <v>18.387</v>
      </c>
      <c r="P108" s="77">
        <f>A126003854W_Latest</f>
        <v>4.8840000000000003</v>
      </c>
      <c r="Q108" s="87">
        <f>A126002558K_Latest</f>
        <v>3.6949999999999998</v>
      </c>
      <c r="R108" s="77">
        <f>A126004502K_Latest</f>
        <v>8.5790000000000006</v>
      </c>
      <c r="S108" s="77">
        <f>A126001910T_Latest</f>
        <v>26.966000000000001</v>
      </c>
      <c r="T108" s="77">
        <f>A126004862R_Latest</f>
        <v>9.8610000000000007</v>
      </c>
      <c r="U108" s="77">
        <f>A126002918C_Latest</f>
        <v>6.15</v>
      </c>
      <c r="V108" s="87">
        <f>A126005510C_Latest</f>
        <v>1.607</v>
      </c>
      <c r="W108" s="77">
        <f>A126006158W_Latest</f>
        <v>17.617999999999999</v>
      </c>
      <c r="X108" s="77">
        <f>A126003566C_Latest</f>
        <v>6.5869999999999997</v>
      </c>
      <c r="Y108" s="87">
        <f>A126002270X_Latest</f>
        <v>5.0229999999999997</v>
      </c>
      <c r="Z108" s="77">
        <f>A126004214T_Latest</f>
        <v>11.61</v>
      </c>
      <c r="AA108" s="77">
        <f>A126001622X_Latest</f>
        <v>29.227</v>
      </c>
      <c r="AB108" s="77">
        <f>A126005222K_Latest</f>
        <v>11.388999999999999</v>
      </c>
      <c r="AC108" s="77">
        <f>A126003278K_Latest</f>
        <v>1.006</v>
      </c>
      <c r="AD108" s="87">
        <f>A126005870J_Latest</f>
        <v>2.629</v>
      </c>
      <c r="AE108" s="77">
        <f>A126006518R_Latest</f>
        <v>15.023999999999999</v>
      </c>
      <c r="AF108" s="77">
        <f>A126003926W_Latest</f>
        <v>1.3939999999999999</v>
      </c>
      <c r="AG108" s="87">
        <f>A126002630T_Latest</f>
        <v>1.63</v>
      </c>
      <c r="AH108" s="77">
        <f>A126004574W_Latest</f>
        <v>3.024</v>
      </c>
      <c r="AI108" s="77">
        <f>A126001982C_Latest</f>
        <v>18.047999999999998</v>
      </c>
      <c r="AJ108" s="77">
        <f>A126005294W_Latest</f>
        <v>2.4249999999999998</v>
      </c>
      <c r="AK108" s="77">
        <f>A126003350T_Latest</f>
        <v>0.76600000000000001</v>
      </c>
      <c r="AL108" s="87">
        <f>A126005942J_Latest</f>
        <v>0.52500000000000002</v>
      </c>
      <c r="AM108" s="77">
        <f>A126006590J_Latest</f>
        <v>3.7160000000000002</v>
      </c>
      <c r="AN108" s="77">
        <f>A126003998J_Latest</f>
        <v>0.90100000000000002</v>
      </c>
      <c r="AO108" s="87">
        <f>A126002702T_Latest</f>
        <v>1.1259999999999999</v>
      </c>
      <c r="AP108" s="77">
        <f>A126004646W_Latest</f>
        <v>2.0270000000000001</v>
      </c>
      <c r="AQ108" s="77">
        <f>A126002054F_Latest</f>
        <v>5.7430000000000003</v>
      </c>
      <c r="AR108" s="77">
        <f>A126004934R_Latest</f>
        <v>4.8280000000000003</v>
      </c>
      <c r="AS108" s="77">
        <f>A126002990W_Latest</f>
        <v>1.4390000000000001</v>
      </c>
      <c r="AT108" s="87">
        <f>A126005582R_Latest</f>
        <v>1.548</v>
      </c>
      <c r="AU108" s="77">
        <f>A126006230C_Latest</f>
        <v>7.8140000000000001</v>
      </c>
      <c r="AV108" s="77">
        <f>A126003638C_Latest</f>
        <v>0.74099999999999999</v>
      </c>
      <c r="AW108" s="87">
        <f>A126002342X_Latest</f>
        <v>3.3959999999999999</v>
      </c>
      <c r="AX108" s="77">
        <f>A126004286C_Latest</f>
        <v>4.1369999999999996</v>
      </c>
      <c r="AY108" s="77">
        <f>A126001694K_Latest</f>
        <v>11.951000000000001</v>
      </c>
      <c r="AZ108" s="77">
        <f>A126005006T_Latest</f>
        <v>0.91400000000000003</v>
      </c>
      <c r="BA108" s="77">
        <f>A126003062X_Latest</f>
        <v>0.32300000000000001</v>
      </c>
      <c r="BB108" s="87">
        <f>A126005654R_Latest</f>
        <v>0</v>
      </c>
      <c r="BC108" s="77">
        <f>A126006302C_Latest</f>
        <v>1.2370000000000001</v>
      </c>
      <c r="BD108" s="77">
        <f>A126003710K_Latest</f>
        <v>0.50800000000000001</v>
      </c>
      <c r="BE108" s="87">
        <f>A126002414X_Latest</f>
        <v>0.38600000000000001</v>
      </c>
      <c r="BF108" s="77">
        <f>A126004358C_Latest</f>
        <v>0.89300000000000002</v>
      </c>
      <c r="BG108" s="77">
        <f>A126001766K_Latest</f>
        <v>2.13</v>
      </c>
      <c r="BH108" s="77">
        <f>A126005078C_Latest</f>
        <v>0.308</v>
      </c>
      <c r="BI108" s="77">
        <f>A126003134X_Latest</f>
        <v>7.3999999999999996E-2</v>
      </c>
      <c r="BJ108" s="87">
        <f>A126005726R_Latest</f>
        <v>0</v>
      </c>
      <c r="BK108" s="77">
        <f>A126006374R_Latest</f>
        <v>0.38200000000000001</v>
      </c>
      <c r="BL108" s="77">
        <f>A126003782W_Latest</f>
        <v>0</v>
      </c>
      <c r="BM108" s="87">
        <f>A126002486K_Latest</f>
        <v>0.14699999999999999</v>
      </c>
      <c r="BN108" s="77">
        <f>A126004430K_Latest</f>
        <v>0.14699999999999999</v>
      </c>
      <c r="BO108" s="77">
        <f>A126001838K_Latest</f>
        <v>0.52900000000000003</v>
      </c>
      <c r="BP108" s="77">
        <f>A126004790R_Latest</f>
        <v>0.46500000000000002</v>
      </c>
      <c r="BQ108" s="77">
        <f>A126002846C_Latest</f>
        <v>0.79700000000000004</v>
      </c>
      <c r="BR108" s="87">
        <f>A126005438W_Latest</f>
        <v>0.20799999999999999</v>
      </c>
      <c r="BS108" s="77">
        <f>A126006086W_Latest</f>
        <v>1.4710000000000001</v>
      </c>
      <c r="BT108" s="77">
        <f>A126003494C_Latest</f>
        <v>0.22500000000000001</v>
      </c>
      <c r="BU108" s="87">
        <f>A126002198T_Latest</f>
        <v>0</v>
      </c>
      <c r="BV108" s="77">
        <f>A126004142T_Latest</f>
        <v>0.22500000000000001</v>
      </c>
      <c r="BW108" s="77">
        <f>A126001550X_Latest</f>
        <v>1.6950000000000001</v>
      </c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</row>
    <row r="109" spans="1:103" hidden="1">
      <c r="A109" s="51"/>
      <c r="B109" s="53" t="s">
        <v>11644</v>
      </c>
      <c r="C109" s="66">
        <v>3</v>
      </c>
      <c r="D109" s="77">
        <f>A126004754F_Latest</f>
        <v>10.622999999999999</v>
      </c>
      <c r="E109" s="77">
        <f>A126002810A_Latest</f>
        <v>4.6070000000000002</v>
      </c>
      <c r="F109" s="87">
        <f>A126005402V_Latest</f>
        <v>1.8140000000000001</v>
      </c>
      <c r="G109" s="77">
        <f>A126006050V_Latest</f>
        <v>17.045000000000002</v>
      </c>
      <c r="H109" s="77">
        <f>A126003458V_Latest</f>
        <v>1.4530000000000001</v>
      </c>
      <c r="I109" s="87">
        <f>A126002162R_Latest</f>
        <v>2.0859999999999999</v>
      </c>
      <c r="J109" s="77">
        <f>A126004106J_Latest</f>
        <v>3.54</v>
      </c>
      <c r="K109" s="77">
        <f>A126001514R_Latest</f>
        <v>20.585000000000001</v>
      </c>
      <c r="L109" s="77">
        <f>A126005186L_Latest</f>
        <v>4.0430000000000001</v>
      </c>
      <c r="M109" s="77">
        <f>A126003242J_Latest</f>
        <v>1.6759999999999999</v>
      </c>
      <c r="N109" s="87">
        <f>A126005834X_Latest</f>
        <v>0.91400000000000003</v>
      </c>
      <c r="O109" s="77">
        <f>A126006482X_Latest</f>
        <v>6.633</v>
      </c>
      <c r="P109" s="77">
        <f>A126003890F_Latest</f>
        <v>1.1160000000000001</v>
      </c>
      <c r="Q109" s="87">
        <f>A126002594V_Latest</f>
        <v>0.46100000000000002</v>
      </c>
      <c r="R109" s="77">
        <f>A126004538L_Latest</f>
        <v>1.577</v>
      </c>
      <c r="S109" s="77">
        <f>A126001946V_Latest</f>
        <v>8.2100000000000009</v>
      </c>
      <c r="T109" s="77">
        <f>A126004898T_Latest</f>
        <v>1.81</v>
      </c>
      <c r="U109" s="77">
        <f>A126002954L_Latest</f>
        <v>0</v>
      </c>
      <c r="V109" s="87">
        <f>A126005546F_Latest</f>
        <v>0</v>
      </c>
      <c r="W109" s="77">
        <f>A126006194F_Latest</f>
        <v>1.81</v>
      </c>
      <c r="X109" s="77">
        <f>A126003602A_Latest</f>
        <v>0</v>
      </c>
      <c r="Y109" s="87">
        <f>A126002306R_Latest</f>
        <v>0.64200000000000002</v>
      </c>
      <c r="Z109" s="77">
        <f>A126004250A_Latest</f>
        <v>0.64200000000000002</v>
      </c>
      <c r="AA109" s="77">
        <f>A126001658A_Latest</f>
        <v>2.452</v>
      </c>
      <c r="AB109" s="77">
        <f>A126005258L_Latest</f>
        <v>1.1000000000000001</v>
      </c>
      <c r="AC109" s="77">
        <f>A126003314J_Latest</f>
        <v>1.365</v>
      </c>
      <c r="AD109" s="87">
        <f>A126005906X_Latest</f>
        <v>0.43</v>
      </c>
      <c r="AE109" s="77">
        <f>A126006554X_Latest</f>
        <v>2.895</v>
      </c>
      <c r="AF109" s="77">
        <f>A126003962F_Latest</f>
        <v>0</v>
      </c>
      <c r="AG109" s="87">
        <f>A126002666V_Latest</f>
        <v>0</v>
      </c>
      <c r="AH109" s="77">
        <f>A126004610V_Latest</f>
        <v>0</v>
      </c>
      <c r="AI109" s="77">
        <f>A126002018W_Latest</f>
        <v>2.895</v>
      </c>
      <c r="AJ109" s="77">
        <f>A126005330V_Latest</f>
        <v>0.82</v>
      </c>
      <c r="AK109" s="77">
        <f>A126003386V_Latest</f>
        <v>0.49299999999999999</v>
      </c>
      <c r="AL109" s="87">
        <f>A126005978K_Latest</f>
        <v>0</v>
      </c>
      <c r="AM109" s="77">
        <f>A126006626X_Latest</f>
        <v>1.3120000000000001</v>
      </c>
      <c r="AN109" s="77">
        <f>A126004034J_Latest</f>
        <v>0</v>
      </c>
      <c r="AO109" s="87">
        <f>A126002738V_Latest</f>
        <v>0.187</v>
      </c>
      <c r="AP109" s="77">
        <f>A126004682F_Latest</f>
        <v>0.187</v>
      </c>
      <c r="AQ109" s="77">
        <f>A126002090R_Latest</f>
        <v>1.4990000000000001</v>
      </c>
      <c r="AR109" s="77">
        <f>A126004970X_Latest</f>
        <v>2.0409999999999999</v>
      </c>
      <c r="AS109" s="77">
        <f>A126003026R_Latest</f>
        <v>0.89800000000000002</v>
      </c>
      <c r="AT109" s="87">
        <f>A126005618F_Latest</f>
        <v>0</v>
      </c>
      <c r="AU109" s="77">
        <f>A126006266F_Latest</f>
        <v>2.9390000000000001</v>
      </c>
      <c r="AV109" s="77">
        <f>A126003674L_Latest</f>
        <v>0</v>
      </c>
      <c r="AW109" s="87">
        <f>A126002378A_Latest</f>
        <v>0.79800000000000004</v>
      </c>
      <c r="AX109" s="77">
        <f>A126004322A_Latest</f>
        <v>0.79800000000000004</v>
      </c>
      <c r="AY109" s="77">
        <f>A126001730J_Latest</f>
        <v>3.7370000000000001</v>
      </c>
      <c r="AZ109" s="77">
        <f>A126005042A_Latest</f>
        <v>0.23300000000000001</v>
      </c>
      <c r="BA109" s="77">
        <f>A126003098A_Latest</f>
        <v>0</v>
      </c>
      <c r="BB109" s="87">
        <f>A126005690X_Latest</f>
        <v>0</v>
      </c>
      <c r="BC109" s="77">
        <f>A126006338F_Latest</f>
        <v>0.23300000000000001</v>
      </c>
      <c r="BD109" s="77">
        <f>A126003746L_Latest</f>
        <v>0</v>
      </c>
      <c r="BE109" s="87">
        <f>A126002450J_Latest</f>
        <v>0</v>
      </c>
      <c r="BF109" s="77">
        <f>A126004394L_Latest</f>
        <v>0</v>
      </c>
      <c r="BG109" s="77">
        <f>A126001802J_Latest</f>
        <v>0.23300000000000001</v>
      </c>
      <c r="BH109" s="77">
        <f>A126005114A_Latest</f>
        <v>0.36</v>
      </c>
      <c r="BI109" s="77">
        <f>A126003170J_Latest</f>
        <v>0</v>
      </c>
      <c r="BJ109" s="87">
        <f>A126005762X_Latest</f>
        <v>0.29799999999999999</v>
      </c>
      <c r="BK109" s="77">
        <f>A126006410L_Latest</f>
        <v>0.65800000000000003</v>
      </c>
      <c r="BL109" s="77">
        <f>A126003818L_Latest</f>
        <v>0</v>
      </c>
      <c r="BM109" s="87">
        <f>A126002522J_Latest</f>
        <v>0</v>
      </c>
      <c r="BN109" s="77">
        <f>A126004466L_Latest</f>
        <v>0</v>
      </c>
      <c r="BO109" s="77">
        <f>A126001874V_Latest</f>
        <v>0.65800000000000003</v>
      </c>
      <c r="BP109" s="77">
        <f>A126004826F_Latest</f>
        <v>0.216</v>
      </c>
      <c r="BQ109" s="77">
        <f>A126002882L_Latest</f>
        <v>0.17599999999999999</v>
      </c>
      <c r="BR109" s="87">
        <f>A126005474F_Latest</f>
        <v>0.17299999999999999</v>
      </c>
      <c r="BS109" s="77">
        <f>A126006122V_Latest</f>
        <v>0.56399999999999995</v>
      </c>
      <c r="BT109" s="77">
        <f>A126003530A_Latest</f>
        <v>0.33700000000000002</v>
      </c>
      <c r="BU109" s="87">
        <f>A126002234R_Latest</f>
        <v>0</v>
      </c>
      <c r="BV109" s="77">
        <f>A126004178V_Latest</f>
        <v>0.33700000000000002</v>
      </c>
      <c r="BW109" s="77">
        <f>A126001586A_Latest</f>
        <v>0.90100000000000002</v>
      </c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</row>
    <row r="110" spans="1:103" hidden="1">
      <c r="A110" s="55" t="s">
        <v>11645</v>
      </c>
      <c r="B110" s="56"/>
      <c r="C110" s="66">
        <v>4</v>
      </c>
      <c r="D110" s="77"/>
      <c r="E110" s="77"/>
      <c r="F110" s="87"/>
      <c r="G110" s="77"/>
      <c r="H110" s="77"/>
      <c r="I110" s="87"/>
      <c r="J110" s="77"/>
      <c r="K110" s="77"/>
      <c r="L110" s="77"/>
      <c r="M110" s="77"/>
      <c r="N110" s="87"/>
      <c r="O110" s="77"/>
      <c r="P110" s="77"/>
      <c r="Q110" s="87"/>
      <c r="R110" s="77"/>
      <c r="S110" s="77"/>
      <c r="T110" s="77"/>
      <c r="U110" s="77"/>
      <c r="V110" s="87"/>
      <c r="W110" s="77"/>
      <c r="X110" s="77"/>
      <c r="Y110" s="87"/>
      <c r="Z110" s="77"/>
      <c r="AA110" s="77"/>
      <c r="AB110" s="77"/>
      <c r="AC110" s="77"/>
      <c r="AD110" s="87"/>
      <c r="AE110" s="77"/>
      <c r="AF110" s="77"/>
      <c r="AG110" s="87"/>
      <c r="AH110" s="77"/>
      <c r="AI110" s="77"/>
      <c r="AJ110" s="77"/>
      <c r="AK110" s="77"/>
      <c r="AL110" s="87"/>
      <c r="AM110" s="77"/>
      <c r="AN110" s="77"/>
      <c r="AO110" s="87"/>
      <c r="AP110" s="77"/>
      <c r="AQ110" s="77"/>
      <c r="AR110" s="77"/>
      <c r="AS110" s="77"/>
      <c r="AT110" s="87"/>
      <c r="AU110" s="77"/>
      <c r="AV110" s="77"/>
      <c r="AW110" s="87"/>
      <c r="AX110" s="77"/>
      <c r="AY110" s="77"/>
      <c r="AZ110" s="77"/>
      <c r="BA110" s="77"/>
      <c r="BB110" s="87"/>
      <c r="BC110" s="77"/>
      <c r="BD110" s="77"/>
      <c r="BE110" s="87"/>
      <c r="BF110" s="77"/>
      <c r="BG110" s="77"/>
      <c r="BH110" s="77"/>
      <c r="BI110" s="77"/>
      <c r="BJ110" s="87"/>
      <c r="BK110" s="77"/>
      <c r="BL110" s="77"/>
      <c r="BM110" s="87"/>
      <c r="BN110" s="77"/>
      <c r="BO110" s="77"/>
      <c r="BP110" s="77"/>
      <c r="BQ110" s="77"/>
      <c r="BR110" s="87"/>
      <c r="BS110" s="77"/>
      <c r="BT110" s="77"/>
      <c r="BU110" s="8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</row>
    <row r="111" spans="1:103" hidden="1">
      <c r="A111" s="51"/>
      <c r="B111" s="53" t="s">
        <v>11646</v>
      </c>
      <c r="C111" s="66">
        <v>5</v>
      </c>
      <c r="D111" s="77">
        <f>A126004758R_Latest</f>
        <v>396.98200000000003</v>
      </c>
      <c r="E111" s="77">
        <f>A126002814K_Latest</f>
        <v>90.311000000000007</v>
      </c>
      <c r="F111" s="87">
        <f>A126005406C_Latest</f>
        <v>17.908999999999999</v>
      </c>
      <c r="G111" s="77">
        <f>A126006054C_Latest</f>
        <v>505.202</v>
      </c>
      <c r="H111" s="77">
        <f>A126003462K_Latest</f>
        <v>140.38</v>
      </c>
      <c r="I111" s="87">
        <f>A126002166X_Latest</f>
        <v>26.177</v>
      </c>
      <c r="J111" s="77">
        <f>A126004110X_Latest</f>
        <v>166.55699999999999</v>
      </c>
      <c r="K111" s="77">
        <f>A126001518X_Latest</f>
        <v>671.75900000000001</v>
      </c>
      <c r="L111" s="77">
        <f>A126005190C_Latest</f>
        <v>117.673</v>
      </c>
      <c r="M111" s="77">
        <f>A126003246T_Latest</f>
        <v>32.24</v>
      </c>
      <c r="N111" s="87">
        <f>A126005838J_Latest</f>
        <v>4.1050000000000004</v>
      </c>
      <c r="O111" s="77">
        <f>A126006486J_Latest</f>
        <v>154.018</v>
      </c>
      <c r="P111" s="77">
        <f>A126003894R_Latest</f>
        <v>42.084000000000003</v>
      </c>
      <c r="Q111" s="87">
        <f>A126002598C_Latest</f>
        <v>6.6950000000000003</v>
      </c>
      <c r="R111" s="77">
        <f>A126004542C_Latest</f>
        <v>48.779000000000003</v>
      </c>
      <c r="S111" s="77">
        <f>A126001950K_Latest</f>
        <v>202.797</v>
      </c>
      <c r="T111" s="77">
        <f>A126004902W_Latest</f>
        <v>93.67</v>
      </c>
      <c r="U111" s="77">
        <f>A126002958W_Latest</f>
        <v>29.065000000000001</v>
      </c>
      <c r="V111" s="87">
        <f>A126005550W_Latest</f>
        <v>4.4909999999999997</v>
      </c>
      <c r="W111" s="77">
        <f>A126006198R_Latest</f>
        <v>127.227</v>
      </c>
      <c r="X111" s="77">
        <f>A126003606K_Latest</f>
        <v>39.19</v>
      </c>
      <c r="Y111" s="87">
        <f>A126002310F_Latest</f>
        <v>8.3849999999999998</v>
      </c>
      <c r="Z111" s="77">
        <f>A126004254K_Latest</f>
        <v>47.576000000000001</v>
      </c>
      <c r="AA111" s="77">
        <f>A126001662T_Latest</f>
        <v>174.80199999999999</v>
      </c>
      <c r="AB111" s="77">
        <f>A126005262C_Latest</f>
        <v>93.613</v>
      </c>
      <c r="AC111" s="77">
        <f>A126003318T_Latest</f>
        <v>11.951000000000001</v>
      </c>
      <c r="AD111" s="87">
        <f>A126005910R_Latest</f>
        <v>4.1340000000000003</v>
      </c>
      <c r="AE111" s="77">
        <f>A126006558J_Latest</f>
        <v>109.697</v>
      </c>
      <c r="AF111" s="77">
        <f>A126003966R_Latest</f>
        <v>27.966999999999999</v>
      </c>
      <c r="AG111" s="87">
        <f>A126002670K_Latest</f>
        <v>3.391</v>
      </c>
      <c r="AH111" s="77">
        <f>A126004614C_Latest</f>
        <v>31.358000000000001</v>
      </c>
      <c r="AI111" s="77">
        <f>A126002022L_Latest</f>
        <v>141.05500000000001</v>
      </c>
      <c r="AJ111" s="77">
        <f>A126005334C_Latest</f>
        <v>31.010999999999999</v>
      </c>
      <c r="AK111" s="77">
        <f>A126003390K_Latest</f>
        <v>5.4589999999999996</v>
      </c>
      <c r="AL111" s="87">
        <f>A126005982A_Latest</f>
        <v>0.85599999999999998</v>
      </c>
      <c r="AM111" s="77">
        <f>A126006630R_Latest</f>
        <v>37.325000000000003</v>
      </c>
      <c r="AN111" s="77">
        <f>A126004038T_Latest</f>
        <v>10.013</v>
      </c>
      <c r="AO111" s="87">
        <f>A126002742K_Latest</f>
        <v>1.3089999999999999</v>
      </c>
      <c r="AP111" s="77">
        <f>A126004686R_Latest</f>
        <v>11.321</v>
      </c>
      <c r="AQ111" s="77">
        <f>A126002094X_Latest</f>
        <v>48.646000000000001</v>
      </c>
      <c r="AR111" s="77">
        <f>A126004974J_Latest</f>
        <v>45.311</v>
      </c>
      <c r="AS111" s="77">
        <f>A126003030F_Latest</f>
        <v>8.7040000000000006</v>
      </c>
      <c r="AT111" s="87">
        <f>A126005622W_Latest</f>
        <v>3.5470000000000002</v>
      </c>
      <c r="AU111" s="77">
        <f>A126006270W_Latest</f>
        <v>57.561999999999998</v>
      </c>
      <c r="AV111" s="77">
        <f>A126003678W_Latest</f>
        <v>15.29</v>
      </c>
      <c r="AW111" s="87">
        <f>A126002382T_Latest</f>
        <v>5.9020000000000001</v>
      </c>
      <c r="AX111" s="77">
        <f>A126004326K_Latest</f>
        <v>21.192</v>
      </c>
      <c r="AY111" s="77">
        <f>A126001734T_Latest</f>
        <v>78.754000000000005</v>
      </c>
      <c r="AZ111" s="77">
        <f>A126005046K_Latest</f>
        <v>8.1980000000000004</v>
      </c>
      <c r="BA111" s="77">
        <f>A126003102F_Latest</f>
        <v>0.75800000000000001</v>
      </c>
      <c r="BB111" s="87">
        <f>A126005694J_Latest</f>
        <v>0</v>
      </c>
      <c r="BC111" s="77">
        <f>A126006342W_Latest</f>
        <v>8.9559999999999995</v>
      </c>
      <c r="BD111" s="77">
        <f>A126003750C_Latest</f>
        <v>3.3250000000000002</v>
      </c>
      <c r="BE111" s="87">
        <f>A126002454T_Latest</f>
        <v>0.18099999999999999</v>
      </c>
      <c r="BF111" s="77">
        <f>A126004398W_Latest</f>
        <v>3.5059999999999998</v>
      </c>
      <c r="BG111" s="77">
        <f>A126001806T_Latest</f>
        <v>12.462</v>
      </c>
      <c r="BH111" s="77">
        <f>A126005118K_Latest</f>
        <v>3.645</v>
      </c>
      <c r="BI111" s="77">
        <f>A126003174T_Latest</f>
        <v>0.52600000000000002</v>
      </c>
      <c r="BJ111" s="87">
        <f>A126005766J_Latest</f>
        <v>0</v>
      </c>
      <c r="BK111" s="77">
        <f>A126006414W_Latest</f>
        <v>4.17</v>
      </c>
      <c r="BL111" s="77">
        <f>A126003822C_Latest</f>
        <v>0.36099999999999999</v>
      </c>
      <c r="BM111" s="87">
        <f>A126002526T_Latest</f>
        <v>0.21099999999999999</v>
      </c>
      <c r="BN111" s="77">
        <f>A126004470C_Latest</f>
        <v>0.57199999999999995</v>
      </c>
      <c r="BO111" s="77">
        <f>A126001878C_Latest</f>
        <v>4.742</v>
      </c>
      <c r="BP111" s="77">
        <f>A126004830W_Latest</f>
        <v>3.8620000000000001</v>
      </c>
      <c r="BQ111" s="77">
        <f>A126002886W_Latest</f>
        <v>1.609</v>
      </c>
      <c r="BR111" s="87">
        <f>A126005478R_Latest</f>
        <v>0.77600000000000002</v>
      </c>
      <c r="BS111" s="77">
        <f>A126006126C_Latest</f>
        <v>6.2469999999999999</v>
      </c>
      <c r="BT111" s="77">
        <f>A126003534K_Latest</f>
        <v>2.15</v>
      </c>
      <c r="BU111" s="87">
        <f>A126002238X_Latest</f>
        <v>0.104</v>
      </c>
      <c r="BV111" s="77">
        <f>A126004182K_Latest</f>
        <v>2.2530000000000001</v>
      </c>
      <c r="BW111" s="77">
        <f>A126001590T_Latest</f>
        <v>8.5</v>
      </c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</row>
    <row r="112" spans="1:103" hidden="1">
      <c r="A112" s="51"/>
      <c r="B112" s="57" t="s">
        <v>11647</v>
      </c>
      <c r="C112" s="66">
        <v>6</v>
      </c>
      <c r="D112" s="77">
        <f>A126004722L_Latest</f>
        <v>41.926000000000002</v>
      </c>
      <c r="E112" s="77">
        <f>A126002778L_Latest</f>
        <v>13.073</v>
      </c>
      <c r="F112" s="87">
        <f>A126005370L_Latest</f>
        <v>17.908999999999999</v>
      </c>
      <c r="G112" s="77">
        <f>A126006018V_Latest</f>
        <v>72.908000000000001</v>
      </c>
      <c r="H112" s="77">
        <f>A126003426A_Latest</f>
        <v>10.298</v>
      </c>
      <c r="I112" s="87">
        <f>A126002130W_Latest</f>
        <v>26.177</v>
      </c>
      <c r="J112" s="77">
        <f>A126004074A_Latest</f>
        <v>36.475000000000001</v>
      </c>
      <c r="K112" s="77">
        <f>A126001482J_Latest</f>
        <v>109.384</v>
      </c>
      <c r="L112" s="77">
        <f>A126005154V_Latest</f>
        <v>11.913</v>
      </c>
      <c r="M112" s="77">
        <f>A126003210R_Latest</f>
        <v>3.0790000000000002</v>
      </c>
      <c r="N112" s="87">
        <f>A126005802F_Latest</f>
        <v>4.1050000000000004</v>
      </c>
      <c r="O112" s="77">
        <f>A126006450F_Latest</f>
        <v>19.097000000000001</v>
      </c>
      <c r="P112" s="77">
        <f>A126003858F_Latest</f>
        <v>2.9689999999999999</v>
      </c>
      <c r="Q112" s="87">
        <f>A126002562A_Latest</f>
        <v>6.6950000000000003</v>
      </c>
      <c r="R112" s="77">
        <f>A126004506V_Latest</f>
        <v>9.6639999999999997</v>
      </c>
      <c r="S112" s="77">
        <f>A126001914A_Latest</f>
        <v>28.760999999999999</v>
      </c>
      <c r="T112" s="77">
        <f>A126004866X_Latest</f>
        <v>9.9589999999999996</v>
      </c>
      <c r="U112" s="77">
        <f>A126002922V_Latest</f>
        <v>4.774</v>
      </c>
      <c r="V112" s="87">
        <f>A126005514L_Latest</f>
        <v>4.4909999999999997</v>
      </c>
      <c r="W112" s="77">
        <f>A126006162L_Latest</f>
        <v>19.224</v>
      </c>
      <c r="X112" s="77">
        <f>A126003570V_Latest</f>
        <v>4.1130000000000004</v>
      </c>
      <c r="Y112" s="87">
        <f>A126002274J_Latest</f>
        <v>8.3849999999999998</v>
      </c>
      <c r="Z112" s="77">
        <f>A126004218A_Latest</f>
        <v>12.497999999999999</v>
      </c>
      <c r="AA112" s="77">
        <f>A126001626J_Latest</f>
        <v>31.722000000000001</v>
      </c>
      <c r="AB112" s="77">
        <f>A126005226V_Latest</f>
        <v>11.041</v>
      </c>
      <c r="AC112" s="77">
        <f>A126003282A_Latest</f>
        <v>2.371</v>
      </c>
      <c r="AD112" s="87">
        <f>A126005874T_Latest</f>
        <v>4.1340000000000003</v>
      </c>
      <c r="AE112" s="77">
        <f>A126006522F_Latest</f>
        <v>17.545000000000002</v>
      </c>
      <c r="AF112" s="77">
        <f>A126003930L_Latest</f>
        <v>2.0249999999999999</v>
      </c>
      <c r="AG112" s="87">
        <f>A126002634A_Latest</f>
        <v>3.391</v>
      </c>
      <c r="AH112" s="77">
        <f>A126004578F_Latest</f>
        <v>5.4160000000000004</v>
      </c>
      <c r="AI112" s="77">
        <f>A126001986L_Latest</f>
        <v>22.960999999999999</v>
      </c>
      <c r="AJ112" s="77">
        <f>A126005298F_Latest</f>
        <v>2.7120000000000002</v>
      </c>
      <c r="AK112" s="77">
        <f>A126003354A_Latest</f>
        <v>0.90700000000000003</v>
      </c>
      <c r="AL112" s="87">
        <f>A126005946T_Latest</f>
        <v>0.85599999999999998</v>
      </c>
      <c r="AM112" s="77">
        <f>A126006594T_Latest</f>
        <v>4.4749999999999996</v>
      </c>
      <c r="AN112" s="77">
        <f>A126004002R_Latest</f>
        <v>0.124</v>
      </c>
      <c r="AO112" s="87">
        <f>A126002706A_Latest</f>
        <v>1.3089999999999999</v>
      </c>
      <c r="AP112" s="77">
        <f>A126004650L_Latest</f>
        <v>1.4319999999999999</v>
      </c>
      <c r="AQ112" s="77">
        <f>A126002058R_Latest</f>
        <v>5.907</v>
      </c>
      <c r="AR112" s="77">
        <f>A126004938X_Latest</f>
        <v>4.3490000000000002</v>
      </c>
      <c r="AS112" s="77">
        <f>A126002994F_Latest</f>
        <v>0.96399999999999997</v>
      </c>
      <c r="AT112" s="87">
        <f>A126005586X_Latest</f>
        <v>3.5470000000000002</v>
      </c>
      <c r="AU112" s="77">
        <f>A126006234L_Latest</f>
        <v>8.86</v>
      </c>
      <c r="AV112" s="77">
        <f>A126003642V_Latest</f>
        <v>0.47499999999999998</v>
      </c>
      <c r="AW112" s="87">
        <f>A126002346J_Latest</f>
        <v>5.9020000000000001</v>
      </c>
      <c r="AX112" s="77">
        <f>A126004290V_Latest</f>
        <v>6.3769999999999998</v>
      </c>
      <c r="AY112" s="77">
        <f>A126001698V_Latest</f>
        <v>15.237</v>
      </c>
      <c r="AZ112" s="77">
        <f>A126005010J_Latest</f>
        <v>0.81100000000000005</v>
      </c>
      <c r="BA112" s="77">
        <f>A126003066J_Latest</f>
        <v>0.32300000000000001</v>
      </c>
      <c r="BB112" s="87">
        <f>A126005658X_Latest</f>
        <v>0</v>
      </c>
      <c r="BC112" s="77">
        <f>A126006306L_Latest</f>
        <v>1.1339999999999999</v>
      </c>
      <c r="BD112" s="77">
        <f>A126003714V_Latest</f>
        <v>0.121</v>
      </c>
      <c r="BE112" s="87">
        <f>A126002418J_Latest</f>
        <v>0.18099999999999999</v>
      </c>
      <c r="BF112" s="77">
        <f>A126004362V_Latest</f>
        <v>0.30199999999999999</v>
      </c>
      <c r="BG112" s="77">
        <f>A126001770A_Latest</f>
        <v>1.4359999999999999</v>
      </c>
      <c r="BH112" s="77">
        <f>A126005082V_Latest</f>
        <v>0.434</v>
      </c>
      <c r="BI112" s="77">
        <f>A126003138J_Latest</f>
        <v>7.3999999999999996E-2</v>
      </c>
      <c r="BJ112" s="87">
        <f>A126005730F_Latest</f>
        <v>0</v>
      </c>
      <c r="BK112" s="77">
        <f>A126006378X_Latest</f>
        <v>0.50700000000000001</v>
      </c>
      <c r="BL112" s="77">
        <f>A126003786F_Latest</f>
        <v>0.14299999999999999</v>
      </c>
      <c r="BM112" s="87">
        <f>A126002490A_Latest</f>
        <v>0.21099999999999999</v>
      </c>
      <c r="BN112" s="77">
        <f>A126004434V_Latest</f>
        <v>0.35399999999999998</v>
      </c>
      <c r="BO112" s="77">
        <f>A126001842A_Latest</f>
        <v>0.86099999999999999</v>
      </c>
      <c r="BP112" s="77">
        <f>A126004794X_Latest</f>
        <v>0.70799999999999996</v>
      </c>
      <c r="BQ112" s="77">
        <f>A126002850V_Latest</f>
        <v>0.58199999999999996</v>
      </c>
      <c r="BR112" s="87">
        <f>A126005442L_Latest</f>
        <v>0.77600000000000002</v>
      </c>
      <c r="BS112" s="77">
        <f>A126006090L_Latest</f>
        <v>2.0659999999999998</v>
      </c>
      <c r="BT112" s="77">
        <f>A126003498L_Latest</f>
        <v>0.32900000000000001</v>
      </c>
      <c r="BU112" s="87">
        <f>A126002202W_Latest</f>
        <v>0.104</v>
      </c>
      <c r="BV112" s="77">
        <f>A126004146A_Latest</f>
        <v>0.433</v>
      </c>
      <c r="BW112" s="77">
        <f>A126001554J_Latest</f>
        <v>2.4990000000000001</v>
      </c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</row>
    <row r="113" spans="1:93" s="86" customFormat="1" hidden="1">
      <c r="A113" s="83"/>
      <c r="B113" s="84" t="s">
        <v>11648</v>
      </c>
      <c r="C113" s="85">
        <v>7</v>
      </c>
      <c r="D113" s="87">
        <f>A126004726W_Latest</f>
        <v>247.20400000000001</v>
      </c>
      <c r="E113" s="87">
        <f>A126002782C_Latest</f>
        <v>63.348999999999997</v>
      </c>
      <c r="F113" s="87"/>
      <c r="G113" s="87">
        <f>A126006022K_Latest</f>
        <v>310.553</v>
      </c>
      <c r="H113" s="87">
        <f>A126003430T_Latest</f>
        <v>86.465999999999994</v>
      </c>
      <c r="I113" s="87"/>
      <c r="J113" s="87">
        <f>A126004078K_Latest</f>
        <v>86.465999999999994</v>
      </c>
      <c r="K113" s="87">
        <f>A126001486T_Latest</f>
        <v>397.01900000000001</v>
      </c>
      <c r="L113" s="87">
        <f>A126005158C_Latest</f>
        <v>74.283000000000001</v>
      </c>
      <c r="M113" s="87">
        <f>A126003214X_Latest</f>
        <v>23.253</v>
      </c>
      <c r="N113" s="87"/>
      <c r="O113" s="87">
        <f>A126006454R_Latest</f>
        <v>97.536000000000001</v>
      </c>
      <c r="P113" s="87">
        <f>A126003862W_Latest</f>
        <v>24.937999999999999</v>
      </c>
      <c r="Q113" s="87"/>
      <c r="R113" s="87">
        <f>A126004510K_Latest</f>
        <v>24.937999999999999</v>
      </c>
      <c r="S113" s="87">
        <f>A126001918K_Latest</f>
        <v>122.47499999999999</v>
      </c>
      <c r="T113" s="87">
        <f>A126004870R_Latest</f>
        <v>62.112000000000002</v>
      </c>
      <c r="U113" s="87">
        <f>A126002926C_Latest</f>
        <v>20.571999999999999</v>
      </c>
      <c r="V113" s="87"/>
      <c r="W113" s="87">
        <f>A126006166W_Latest</f>
        <v>82.683999999999997</v>
      </c>
      <c r="X113" s="87">
        <f>A126003574C_Latest</f>
        <v>24.318000000000001</v>
      </c>
      <c r="Y113" s="87"/>
      <c r="Z113" s="87">
        <f>A126004222T_Latest</f>
        <v>24.318000000000001</v>
      </c>
      <c r="AA113" s="87">
        <f>A126001630X_Latest</f>
        <v>107.001</v>
      </c>
      <c r="AB113" s="87">
        <f>A126005230K_Latest</f>
        <v>57.561999999999998</v>
      </c>
      <c r="AC113" s="87">
        <f>A126003286K_Latest</f>
        <v>8.9280000000000008</v>
      </c>
      <c r="AD113" s="87"/>
      <c r="AE113" s="87">
        <f>A126006526R_Latest</f>
        <v>66.489999999999995</v>
      </c>
      <c r="AF113" s="87">
        <f>A126003934W_Latest</f>
        <v>18.859000000000002</v>
      </c>
      <c r="AG113" s="87"/>
      <c r="AH113" s="87">
        <f>A126004582W_Latest</f>
        <v>18.859000000000002</v>
      </c>
      <c r="AI113" s="87">
        <f>A126001990C_Latest</f>
        <v>85.349000000000004</v>
      </c>
      <c r="AJ113" s="87">
        <f>A126005302K_Latest</f>
        <v>18.233000000000001</v>
      </c>
      <c r="AK113" s="87">
        <f>A126003358K_Latest</f>
        <v>2.5</v>
      </c>
      <c r="AL113" s="87"/>
      <c r="AM113" s="87">
        <f>A126006598A_Latest</f>
        <v>20.733000000000001</v>
      </c>
      <c r="AN113" s="87">
        <f>A126004006X_Latest</f>
        <v>5.8769999999999998</v>
      </c>
      <c r="AO113" s="87"/>
      <c r="AP113" s="87">
        <f>A126004654W_Latest</f>
        <v>5.8769999999999998</v>
      </c>
      <c r="AQ113" s="87">
        <f>A126002062F_Latest</f>
        <v>26.61</v>
      </c>
      <c r="AR113" s="87">
        <f>A126004942R_Latest</f>
        <v>25.85</v>
      </c>
      <c r="AS113" s="87">
        <f>A126002998R_Latest</f>
        <v>6.508</v>
      </c>
      <c r="AT113" s="87"/>
      <c r="AU113" s="87">
        <f>A126006238W_Latest</f>
        <v>32.357999999999997</v>
      </c>
      <c r="AV113" s="87">
        <f>A126003646C_Latest</f>
        <v>8.8059999999999992</v>
      </c>
      <c r="AW113" s="87"/>
      <c r="AX113" s="87">
        <f>A126004294C_Latest</f>
        <v>8.8059999999999992</v>
      </c>
      <c r="AY113" s="87">
        <f>A126001702X_Latest</f>
        <v>41.164000000000001</v>
      </c>
      <c r="AZ113" s="87">
        <f>A126005014T_Latest</f>
        <v>4.2270000000000003</v>
      </c>
      <c r="BA113" s="87">
        <f>A126003070X_Latest</f>
        <v>0.16</v>
      </c>
      <c r="BB113" s="87"/>
      <c r="BC113" s="87">
        <f>A126006310C_Latest</f>
        <v>4.3869999999999996</v>
      </c>
      <c r="BD113" s="87">
        <f>A126003718C_Latest</f>
        <v>1.827</v>
      </c>
      <c r="BE113" s="87"/>
      <c r="BF113" s="87">
        <f>A126004366C_Latest</f>
        <v>1.827</v>
      </c>
      <c r="BG113" s="87">
        <f>A126001774K_Latest</f>
        <v>6.2140000000000004</v>
      </c>
      <c r="BH113" s="87">
        <f>A126005086C_Latest</f>
        <v>2.13</v>
      </c>
      <c r="BI113" s="87">
        <f>A126003142X_Latest</f>
        <v>0.40100000000000002</v>
      </c>
      <c r="BJ113" s="87"/>
      <c r="BK113" s="87">
        <f>A126006382R_Latest</f>
        <v>2.5310000000000001</v>
      </c>
      <c r="BL113" s="87">
        <f>A126003790W_Latest</f>
        <v>0.218</v>
      </c>
      <c r="BM113" s="87"/>
      <c r="BN113" s="87">
        <f>A126004438C_Latest</f>
        <v>0.218</v>
      </c>
      <c r="BO113" s="87">
        <f>A126001846K_Latest</f>
        <v>2.7490000000000001</v>
      </c>
      <c r="BP113" s="87">
        <f>A126004798J_Latest</f>
        <v>2.8069999999999999</v>
      </c>
      <c r="BQ113" s="87">
        <f>A126002854C_Latest</f>
        <v>1.026</v>
      </c>
      <c r="BR113" s="87"/>
      <c r="BS113" s="87">
        <f>A126006094W_Latest</f>
        <v>3.8340000000000001</v>
      </c>
      <c r="BT113" s="87">
        <f>A126003502T_Latest</f>
        <v>1.6240000000000001</v>
      </c>
      <c r="BU113" s="87"/>
      <c r="BV113" s="87">
        <f>A126004150T_Latest</f>
        <v>1.6240000000000001</v>
      </c>
      <c r="BW113" s="87">
        <f>A126001558T_Latest</f>
        <v>5.4569999999999999</v>
      </c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</row>
    <row r="114" spans="1:93" s="86" customFormat="1" hidden="1">
      <c r="A114" s="83"/>
      <c r="B114" s="84" t="s">
        <v>11650</v>
      </c>
      <c r="C114" s="85">
        <v>8</v>
      </c>
      <c r="D114" s="87">
        <f>A126004742W_Latest</f>
        <v>107.851</v>
      </c>
      <c r="E114" s="87">
        <f>A126002798W_Latest</f>
        <v>13.888999999999999</v>
      </c>
      <c r="F114" s="87"/>
      <c r="G114" s="87">
        <f>A126006038C_Latest</f>
        <v>121.741</v>
      </c>
      <c r="H114" s="87">
        <f>A126003446K_Latest</f>
        <v>43.616</v>
      </c>
      <c r="I114" s="87"/>
      <c r="J114" s="87">
        <f>A126004094K_Latest</f>
        <v>43.616</v>
      </c>
      <c r="K114" s="87">
        <f>A126001502F_Latest</f>
        <v>165.35599999999999</v>
      </c>
      <c r="L114" s="87">
        <f>A126005174C_Latest</f>
        <v>31.477</v>
      </c>
      <c r="M114" s="87">
        <f>A126003230X_Latest</f>
        <v>5.907</v>
      </c>
      <c r="N114" s="87"/>
      <c r="O114" s="87">
        <f>A126006470R_Latest</f>
        <v>37.384</v>
      </c>
      <c r="P114" s="87">
        <f>A126003878R_Latest</f>
        <v>14.177</v>
      </c>
      <c r="Q114" s="87"/>
      <c r="R114" s="87">
        <f>A126004526C_Latest</f>
        <v>14.177</v>
      </c>
      <c r="S114" s="87">
        <f>A126001934K_Latest</f>
        <v>51.561</v>
      </c>
      <c r="T114" s="87">
        <f>A126004886J_Latest</f>
        <v>21.599</v>
      </c>
      <c r="U114" s="87">
        <f>A126002942C_Latest</f>
        <v>3.72</v>
      </c>
      <c r="V114" s="87"/>
      <c r="W114" s="87">
        <f>A126006182W_Latest</f>
        <v>25.318999999999999</v>
      </c>
      <c r="X114" s="87">
        <f>A126003590C_Latest</f>
        <v>10.76</v>
      </c>
      <c r="Y114" s="87"/>
      <c r="Z114" s="87">
        <f>A126004238K_Latest</f>
        <v>10.76</v>
      </c>
      <c r="AA114" s="87">
        <f>A126001646T_Latest</f>
        <v>36.079000000000001</v>
      </c>
      <c r="AB114" s="87">
        <f>A126005246C_Latest</f>
        <v>25.01</v>
      </c>
      <c r="AC114" s="87">
        <f>A126003302X_Latest</f>
        <v>0.65200000000000002</v>
      </c>
      <c r="AD114" s="87"/>
      <c r="AE114" s="87">
        <f>A126006542R_Latest</f>
        <v>25.661999999999999</v>
      </c>
      <c r="AF114" s="87">
        <f>A126003950W_Latest</f>
        <v>7.0830000000000002</v>
      </c>
      <c r="AG114" s="87"/>
      <c r="AH114" s="87">
        <f>A126004598R_Latest</f>
        <v>7.0830000000000002</v>
      </c>
      <c r="AI114" s="87">
        <f>A126002006L_Latest</f>
        <v>32.746000000000002</v>
      </c>
      <c r="AJ114" s="87">
        <f>A126005318C_Latest</f>
        <v>10.065</v>
      </c>
      <c r="AK114" s="87">
        <f>A126003374K_Latest</f>
        <v>2.052</v>
      </c>
      <c r="AL114" s="87"/>
      <c r="AM114" s="87">
        <f>A126006614R_Latest</f>
        <v>12.118</v>
      </c>
      <c r="AN114" s="87">
        <f>A126004022X_Latest</f>
        <v>4.0119999999999996</v>
      </c>
      <c r="AO114" s="87"/>
      <c r="AP114" s="87">
        <f>A126004670W_Latest</f>
        <v>4.0119999999999996</v>
      </c>
      <c r="AQ114" s="87">
        <f>A126002078X_Latest</f>
        <v>16.129000000000001</v>
      </c>
      <c r="AR114" s="87">
        <f>A126004958J_Latest</f>
        <v>15.112</v>
      </c>
      <c r="AS114" s="87">
        <f>A126003014F_Latest</f>
        <v>1.232</v>
      </c>
      <c r="AT114" s="87"/>
      <c r="AU114" s="87">
        <f>A126006254W_Latest</f>
        <v>16.343</v>
      </c>
      <c r="AV114" s="87">
        <f>A126003662C_Latest</f>
        <v>6.0090000000000003</v>
      </c>
      <c r="AW114" s="87"/>
      <c r="AX114" s="87">
        <f>A126004310T_Latest</f>
        <v>6.0090000000000003</v>
      </c>
      <c r="AY114" s="87">
        <f>A126001718T_Latest</f>
        <v>22.353000000000002</v>
      </c>
      <c r="AZ114" s="87">
        <f>A126005030T_Latest</f>
        <v>3.16</v>
      </c>
      <c r="BA114" s="87">
        <f>A126003086T_Latest</f>
        <v>0.27500000000000002</v>
      </c>
      <c r="BB114" s="87"/>
      <c r="BC114" s="87">
        <f>A126006326W_Latest</f>
        <v>3.4340000000000002</v>
      </c>
      <c r="BD114" s="87">
        <f>A126003734C_Latest</f>
        <v>1.377</v>
      </c>
      <c r="BE114" s="87"/>
      <c r="BF114" s="87">
        <f>A126004382C_Latest</f>
        <v>1.377</v>
      </c>
      <c r="BG114" s="87">
        <f>A126001790K_Latest</f>
        <v>4.8120000000000003</v>
      </c>
      <c r="BH114" s="87">
        <f>A126005102T_Latest</f>
        <v>1.081</v>
      </c>
      <c r="BI114" s="87">
        <f>A126003158T_Latest</f>
        <v>5.0999999999999997E-2</v>
      </c>
      <c r="BJ114" s="87"/>
      <c r="BK114" s="87">
        <f>A126006398J_Latest</f>
        <v>1.1319999999999999</v>
      </c>
      <c r="BL114" s="87">
        <f>A126003806C_Latest</f>
        <v>0</v>
      </c>
      <c r="BM114" s="87"/>
      <c r="BN114" s="87">
        <f>A126004454C_Latest</f>
        <v>0</v>
      </c>
      <c r="BO114" s="87">
        <f>A126001862K_Latest</f>
        <v>1.1319999999999999</v>
      </c>
      <c r="BP114" s="87">
        <f>A126004814W_Latest</f>
        <v>0.34699999999999998</v>
      </c>
      <c r="BQ114" s="87">
        <f>A126002870C_Latest</f>
        <v>0</v>
      </c>
      <c r="BR114" s="87"/>
      <c r="BS114" s="87">
        <f>A126006110K_Latest</f>
        <v>0.34699999999999998</v>
      </c>
      <c r="BT114" s="87">
        <f>A126003518K_Latest</f>
        <v>0.19700000000000001</v>
      </c>
      <c r="BU114" s="87"/>
      <c r="BV114" s="87">
        <f>A126004166K_Latest</f>
        <v>0.19700000000000001</v>
      </c>
      <c r="BW114" s="87">
        <f>A126001574T_Latest</f>
        <v>0.54400000000000004</v>
      </c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</row>
    <row r="115" spans="1:93" hidden="1">
      <c r="A115" s="51"/>
      <c r="B115" s="53" t="s">
        <v>11651</v>
      </c>
      <c r="C115" s="66">
        <v>9</v>
      </c>
      <c r="D115" s="77">
        <f>A126004710C_Latest</f>
        <v>55.616999999999997</v>
      </c>
      <c r="E115" s="77">
        <f>A126002766C_Latest</f>
        <v>12.355</v>
      </c>
      <c r="F115" s="87">
        <f>A126005358W_Latest</f>
        <v>2.149</v>
      </c>
      <c r="G115" s="77">
        <f>A126006006K_Latest</f>
        <v>70.122</v>
      </c>
      <c r="H115" s="77">
        <f>A126003414T_Latest</f>
        <v>59.473999999999997</v>
      </c>
      <c r="I115" s="87">
        <f>A126002118F_Latest</f>
        <v>3.5760000000000001</v>
      </c>
      <c r="J115" s="77">
        <f>A126004062T_Latest</f>
        <v>63.05</v>
      </c>
      <c r="K115" s="77">
        <f>A126001470X_Latest</f>
        <v>133.172</v>
      </c>
      <c r="L115" s="77">
        <f>A126005142K_Latest</f>
        <v>16.920000000000002</v>
      </c>
      <c r="M115" s="77">
        <f>A126003198K_Latest</f>
        <v>4.83</v>
      </c>
      <c r="N115" s="87">
        <f>A126005790J_Latest</f>
        <v>1.1559999999999999</v>
      </c>
      <c r="O115" s="77">
        <f>A126006438R_Latest</f>
        <v>22.907</v>
      </c>
      <c r="P115" s="77">
        <f>A126003846W_Latest</f>
        <v>17.904</v>
      </c>
      <c r="Q115" s="87">
        <f>A126002550T_Latest</f>
        <v>1.61</v>
      </c>
      <c r="R115" s="77">
        <f>A126004494W_Latest</f>
        <v>19.513999999999999</v>
      </c>
      <c r="S115" s="77">
        <f>A126001902T_Latest</f>
        <v>42.420999999999999</v>
      </c>
      <c r="T115" s="77">
        <f>A126004854R_Latest</f>
        <v>10.691000000000001</v>
      </c>
      <c r="U115" s="77">
        <f>A126002910K_Latest</f>
        <v>3.681</v>
      </c>
      <c r="V115" s="87">
        <f>A126005502C_Latest</f>
        <v>0</v>
      </c>
      <c r="W115" s="77">
        <f>A126006150C_Latest</f>
        <v>14.372</v>
      </c>
      <c r="X115" s="77">
        <f>A126003558C_Latest</f>
        <v>16.919</v>
      </c>
      <c r="Y115" s="87">
        <f>A126002262X_Latest</f>
        <v>1.45</v>
      </c>
      <c r="Z115" s="77">
        <f>A126004206T_Latest</f>
        <v>18.37</v>
      </c>
      <c r="AA115" s="77">
        <f>A126001614X_Latest</f>
        <v>32.741999999999997</v>
      </c>
      <c r="AB115" s="77">
        <f>A126005214K_Latest</f>
        <v>14.377000000000001</v>
      </c>
      <c r="AC115" s="77">
        <f>A126003270T_Latest</f>
        <v>0.97599999999999998</v>
      </c>
      <c r="AD115" s="87">
        <f>A126005862J_Latest</f>
        <v>0.69499999999999995</v>
      </c>
      <c r="AE115" s="77">
        <f>A126006510W_Latest</f>
        <v>16.048999999999999</v>
      </c>
      <c r="AF115" s="77">
        <f>A126003918W_Latest</f>
        <v>13.191000000000001</v>
      </c>
      <c r="AG115" s="87">
        <f>A126002622T_Latest</f>
        <v>0</v>
      </c>
      <c r="AH115" s="77">
        <f>A126004566W_Latest</f>
        <v>13.191000000000001</v>
      </c>
      <c r="AI115" s="77">
        <f>A126001974C_Latest</f>
        <v>29.239000000000001</v>
      </c>
      <c r="AJ115" s="77">
        <f>A126005286W_Latest</f>
        <v>5.6520000000000001</v>
      </c>
      <c r="AK115" s="77">
        <f>A126003342T_Latest</f>
        <v>1.0549999999999999</v>
      </c>
      <c r="AL115" s="87">
        <f>A126005934J_Latest</f>
        <v>0</v>
      </c>
      <c r="AM115" s="77">
        <f>A126006582J_Latest</f>
        <v>6.7080000000000002</v>
      </c>
      <c r="AN115" s="77">
        <f>A126003990R_Latest</f>
        <v>5.5659999999999998</v>
      </c>
      <c r="AO115" s="87">
        <f>A126002694C_Latest</f>
        <v>0.252</v>
      </c>
      <c r="AP115" s="77">
        <f>A126004638W_Latest</f>
        <v>5.8179999999999996</v>
      </c>
      <c r="AQ115" s="77">
        <f>A126002046F_Latest</f>
        <v>12.525</v>
      </c>
      <c r="AR115" s="77">
        <f>A126004926R_Latest</f>
        <v>5.1820000000000004</v>
      </c>
      <c r="AS115" s="77">
        <f>A126002982W_Latest</f>
        <v>1.7370000000000001</v>
      </c>
      <c r="AT115" s="87">
        <f>A126005574R_Latest</f>
        <v>0</v>
      </c>
      <c r="AU115" s="77">
        <f>A126006222C_Latest</f>
        <v>6.92</v>
      </c>
      <c r="AV115" s="77">
        <f>A126003630K_Latest</f>
        <v>3.4140000000000001</v>
      </c>
      <c r="AW115" s="87">
        <f>A126002334X_Latest</f>
        <v>0</v>
      </c>
      <c r="AX115" s="77">
        <f>A126004278C_Latest</f>
        <v>3.4140000000000001</v>
      </c>
      <c r="AY115" s="77">
        <f>A126001686K_Latest</f>
        <v>10.334</v>
      </c>
      <c r="AZ115" s="77">
        <f>A126004998A_Latest</f>
        <v>1.6379999999999999</v>
      </c>
      <c r="BA115" s="77">
        <f>A126003054X_Latest</f>
        <v>0</v>
      </c>
      <c r="BB115" s="87">
        <f>A126005646R_Latest</f>
        <v>0</v>
      </c>
      <c r="BC115" s="77">
        <f>A126006294R_Latest</f>
        <v>1.6379999999999999</v>
      </c>
      <c r="BD115" s="77">
        <f>A126003702K_Latest</f>
        <v>1.5029999999999999</v>
      </c>
      <c r="BE115" s="87">
        <f>A126002406X_Latest</f>
        <v>0.26400000000000001</v>
      </c>
      <c r="BF115" s="77">
        <f>A126004350K_Latest</f>
        <v>1.7669999999999999</v>
      </c>
      <c r="BG115" s="77">
        <f>A126001758K_Latest</f>
        <v>3.4049999999999998</v>
      </c>
      <c r="BH115" s="77">
        <f>A126005070K_Latest</f>
        <v>0.13100000000000001</v>
      </c>
      <c r="BI115" s="77">
        <f>A126003126X_Latest</f>
        <v>7.4999999999999997E-2</v>
      </c>
      <c r="BJ115" s="87">
        <f>A126005718R_Latest</f>
        <v>0.29799999999999999</v>
      </c>
      <c r="BK115" s="77">
        <f>A126006366R_Latest</f>
        <v>0.503</v>
      </c>
      <c r="BL115" s="77">
        <f>A126003774W_Latest</f>
        <v>0.29499999999999998</v>
      </c>
      <c r="BM115" s="87">
        <f>A126002478K_Latest</f>
        <v>0</v>
      </c>
      <c r="BN115" s="77">
        <f>A126004422K_Latest</f>
        <v>0.29499999999999998</v>
      </c>
      <c r="BO115" s="77">
        <f>A126001830T_Latest</f>
        <v>0.79800000000000004</v>
      </c>
      <c r="BP115" s="77">
        <f>A126004782R_Latest</f>
        <v>1.026</v>
      </c>
      <c r="BQ115" s="77">
        <f>A126002838C_Latest</f>
        <v>0</v>
      </c>
      <c r="BR115" s="87">
        <f>A126005430C_Latest</f>
        <v>0</v>
      </c>
      <c r="BS115" s="77">
        <f>A126006078W_Latest</f>
        <v>1.026</v>
      </c>
      <c r="BT115" s="77">
        <f>A126003486C_Latest</f>
        <v>0.68200000000000005</v>
      </c>
      <c r="BU115" s="87">
        <f>A126002190X_Latest</f>
        <v>0</v>
      </c>
      <c r="BV115" s="77">
        <f>A126004134T_Latest</f>
        <v>0.68200000000000005</v>
      </c>
      <c r="BW115" s="77">
        <f>A126001542X_Latest</f>
        <v>1.708</v>
      </c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</row>
    <row r="116" spans="1:93" hidden="1">
      <c r="A116" s="51"/>
      <c r="B116" s="57" t="s">
        <v>11652</v>
      </c>
      <c r="C116" s="66">
        <v>10</v>
      </c>
      <c r="D116" s="77">
        <f>A126004762F_Latest</f>
        <v>0.86199999999999999</v>
      </c>
      <c r="E116" s="77">
        <f>A126002818V_Latest</f>
        <v>1.036</v>
      </c>
      <c r="F116" s="87">
        <f>A126005410V_Latest</f>
        <v>2.149</v>
      </c>
      <c r="G116" s="77">
        <f>A126006058L_Latest</f>
        <v>4.048</v>
      </c>
      <c r="H116" s="77">
        <f>A126003466V_Latest</f>
        <v>2.3719999999999999</v>
      </c>
      <c r="I116" s="87">
        <f>A126002170R_Latest</f>
        <v>3.5760000000000001</v>
      </c>
      <c r="J116" s="77">
        <f>A126004114J_Latest</f>
        <v>5.9480000000000004</v>
      </c>
      <c r="K116" s="77">
        <f>A126001522R_Latest</f>
        <v>9.9949999999999992</v>
      </c>
      <c r="L116" s="77">
        <f>A126005194L_Latest</f>
        <v>0.55700000000000005</v>
      </c>
      <c r="M116" s="77">
        <f>A126003250J_Latest</f>
        <v>0.68500000000000005</v>
      </c>
      <c r="N116" s="87">
        <f>A126005842X_Latest</f>
        <v>1.1559999999999999</v>
      </c>
      <c r="O116" s="77">
        <f>A126006490X_Latest</f>
        <v>2.3980000000000001</v>
      </c>
      <c r="P116" s="77">
        <f>A126003898X_Latest</f>
        <v>1.417</v>
      </c>
      <c r="Q116" s="87">
        <f>A126002602J_Latest</f>
        <v>1.61</v>
      </c>
      <c r="R116" s="77">
        <f>A126004546L_Latest</f>
        <v>3.0270000000000001</v>
      </c>
      <c r="S116" s="77">
        <f>A126001954V_Latest</f>
        <v>5.4249999999999998</v>
      </c>
      <c r="T116" s="77">
        <f>A126004906F_Latest</f>
        <v>0</v>
      </c>
      <c r="U116" s="77">
        <f>A126002962L_Latest</f>
        <v>0</v>
      </c>
      <c r="V116" s="87">
        <f>A126005554F_Latest</f>
        <v>0</v>
      </c>
      <c r="W116" s="77">
        <f>A126006202V_Latest</f>
        <v>0</v>
      </c>
      <c r="X116" s="77">
        <f>A126003610A_Latest</f>
        <v>0</v>
      </c>
      <c r="Y116" s="87">
        <f>A126002314R_Latest</f>
        <v>1.45</v>
      </c>
      <c r="Z116" s="77">
        <f>A126004258V_Latest</f>
        <v>1.45</v>
      </c>
      <c r="AA116" s="77">
        <f>A126001666A_Latest</f>
        <v>1.45</v>
      </c>
      <c r="AB116" s="77">
        <f>A126005266L_Latest</f>
        <v>0</v>
      </c>
      <c r="AC116" s="77">
        <f>A126003322J_Latest</f>
        <v>0</v>
      </c>
      <c r="AD116" s="87">
        <f>A126005914X_Latest</f>
        <v>0.69499999999999995</v>
      </c>
      <c r="AE116" s="77">
        <f>A126006562X_Latest</f>
        <v>0.69499999999999995</v>
      </c>
      <c r="AF116" s="77">
        <f>A126003970F_Latest</f>
        <v>0</v>
      </c>
      <c r="AG116" s="87">
        <f>A126002674V_Latest</f>
        <v>0</v>
      </c>
      <c r="AH116" s="77">
        <f>A126004618L_Latest</f>
        <v>0</v>
      </c>
      <c r="AI116" s="77">
        <f>A126002026W_Latest</f>
        <v>0.69499999999999995</v>
      </c>
      <c r="AJ116" s="77">
        <f>A126005338L_Latest</f>
        <v>0</v>
      </c>
      <c r="AK116" s="77">
        <f>A126003394V_Latest</f>
        <v>0.35099999999999998</v>
      </c>
      <c r="AL116" s="87">
        <f>A126005986K_Latest</f>
        <v>0</v>
      </c>
      <c r="AM116" s="77">
        <f>A126006634X_Latest</f>
        <v>0.35099999999999998</v>
      </c>
      <c r="AN116" s="77">
        <f>A126004042J_Latest</f>
        <v>0</v>
      </c>
      <c r="AO116" s="87">
        <f>A126002746V_Latest</f>
        <v>0.252</v>
      </c>
      <c r="AP116" s="77">
        <f>A126004690F_Latest</f>
        <v>0.252</v>
      </c>
      <c r="AQ116" s="77">
        <f>A126002098J_Latest</f>
        <v>0.60299999999999998</v>
      </c>
      <c r="AR116" s="77">
        <f>A126004978T_Latest</f>
        <v>0</v>
      </c>
      <c r="AS116" s="77">
        <f>A126003034R_Latest</f>
        <v>0</v>
      </c>
      <c r="AT116" s="87">
        <f>A126005626F_Latest</f>
        <v>0</v>
      </c>
      <c r="AU116" s="77">
        <f>A126006274F_Latest</f>
        <v>0</v>
      </c>
      <c r="AV116" s="77">
        <f>A126003682L_Latest</f>
        <v>0.34300000000000003</v>
      </c>
      <c r="AW116" s="87">
        <f>A126002386A_Latest</f>
        <v>0</v>
      </c>
      <c r="AX116" s="77">
        <f>A126004330A_Latest</f>
        <v>0.34300000000000003</v>
      </c>
      <c r="AY116" s="77">
        <f>A126001738A_Latest</f>
        <v>0.34300000000000003</v>
      </c>
      <c r="AZ116" s="77">
        <f>A126005050A_Latest</f>
        <v>0.30499999999999999</v>
      </c>
      <c r="BA116" s="77">
        <f>A126003106R_Latest</f>
        <v>0</v>
      </c>
      <c r="BB116" s="87">
        <f>A126005698T_Latest</f>
        <v>0</v>
      </c>
      <c r="BC116" s="77">
        <f>A126006346F_Latest</f>
        <v>0.30499999999999999</v>
      </c>
      <c r="BD116" s="77">
        <f>A126003754L_Latest</f>
        <v>0.38700000000000001</v>
      </c>
      <c r="BE116" s="87">
        <f>A126002458A_Latest</f>
        <v>0.26400000000000001</v>
      </c>
      <c r="BF116" s="77">
        <f>A126004402A_Latest</f>
        <v>0.65100000000000002</v>
      </c>
      <c r="BG116" s="77">
        <f>A126001810J_Latest</f>
        <v>0.95599999999999996</v>
      </c>
      <c r="BH116" s="77">
        <f>A126005122A_Latest</f>
        <v>0</v>
      </c>
      <c r="BI116" s="77">
        <f>A126003178A_Latest</f>
        <v>0</v>
      </c>
      <c r="BJ116" s="87">
        <f>A126005770X_Latest</f>
        <v>0.29799999999999999</v>
      </c>
      <c r="BK116" s="77">
        <f>A126006418F_Latest</f>
        <v>0.29799999999999999</v>
      </c>
      <c r="BL116" s="77">
        <f>A126003826L_Latest</f>
        <v>0</v>
      </c>
      <c r="BM116" s="87">
        <f>A126002530J_Latest</f>
        <v>0</v>
      </c>
      <c r="BN116" s="77">
        <f>A126004474L_Latest</f>
        <v>0</v>
      </c>
      <c r="BO116" s="77">
        <f>A126001882V_Latest</f>
        <v>0.29799999999999999</v>
      </c>
      <c r="BP116" s="77">
        <f>A126004834F_Latest</f>
        <v>0</v>
      </c>
      <c r="BQ116" s="77">
        <f>A126002890L_Latest</f>
        <v>0</v>
      </c>
      <c r="BR116" s="87">
        <f>A126005482F_Latest</f>
        <v>0</v>
      </c>
      <c r="BS116" s="77">
        <f>A126006130V_Latest</f>
        <v>0</v>
      </c>
      <c r="BT116" s="77">
        <f>A126003538V_Latest</f>
        <v>0.22500000000000001</v>
      </c>
      <c r="BU116" s="87">
        <f>A126002242R_Latest</f>
        <v>0</v>
      </c>
      <c r="BV116" s="77">
        <f>A126004186V_Latest</f>
        <v>0.22500000000000001</v>
      </c>
      <c r="BW116" s="77">
        <f>A126001594A_Latest</f>
        <v>0.22500000000000001</v>
      </c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</row>
    <row r="117" spans="1:93" s="86" customFormat="1" hidden="1">
      <c r="A117" s="83"/>
      <c r="B117" s="84" t="s">
        <v>11653</v>
      </c>
      <c r="C117" s="85">
        <v>11</v>
      </c>
      <c r="D117" s="87">
        <f>A126004746F_Latest</f>
        <v>54.755000000000003</v>
      </c>
      <c r="E117" s="87">
        <f>A126002802A_Latest</f>
        <v>11.319000000000001</v>
      </c>
      <c r="F117" s="87"/>
      <c r="G117" s="87">
        <f>A126006042V_Latest</f>
        <v>66.073999999999998</v>
      </c>
      <c r="H117" s="87">
        <f>A126003450A_Latest</f>
        <v>57.103000000000002</v>
      </c>
      <c r="I117" s="87"/>
      <c r="J117" s="87">
        <f>A126004098V_Latest</f>
        <v>57.103000000000002</v>
      </c>
      <c r="K117" s="87">
        <f>A126001506R_Latest</f>
        <v>123.17700000000001</v>
      </c>
      <c r="L117" s="87">
        <f>A126005178L_Latest</f>
        <v>16.363</v>
      </c>
      <c r="M117" s="87">
        <f>A126003234J_Latest</f>
        <v>4.1449999999999996</v>
      </c>
      <c r="N117" s="87"/>
      <c r="O117" s="87">
        <f>A126006474X_Latest</f>
        <v>20.507999999999999</v>
      </c>
      <c r="P117" s="87">
        <f>A126003882F_Latest</f>
        <v>16.486999999999998</v>
      </c>
      <c r="Q117" s="87"/>
      <c r="R117" s="87">
        <f>A126004530V_Latest</f>
        <v>16.486999999999998</v>
      </c>
      <c r="S117" s="87">
        <f>A126001938V_Latest</f>
        <v>36.996000000000002</v>
      </c>
      <c r="T117" s="87">
        <f>A126004890X_Latest</f>
        <v>10.691000000000001</v>
      </c>
      <c r="U117" s="87">
        <f>A126002946L_Latest</f>
        <v>3.681</v>
      </c>
      <c r="V117" s="87"/>
      <c r="W117" s="87">
        <f>A126006186F_Latest</f>
        <v>14.372</v>
      </c>
      <c r="X117" s="87">
        <f>A126003594L_Latest</f>
        <v>16.919</v>
      </c>
      <c r="Y117" s="87"/>
      <c r="Z117" s="87">
        <f>A126004242A_Latest</f>
        <v>16.919</v>
      </c>
      <c r="AA117" s="87">
        <f>A126001650J_Latest</f>
        <v>31.292000000000002</v>
      </c>
      <c r="AB117" s="87">
        <f>A126005250V_Latest</f>
        <v>14.377000000000001</v>
      </c>
      <c r="AC117" s="87">
        <f>A126003306J_Latest</f>
        <v>0.97599999999999998</v>
      </c>
      <c r="AD117" s="87"/>
      <c r="AE117" s="87">
        <f>A126006546X_Latest</f>
        <v>15.353</v>
      </c>
      <c r="AF117" s="87">
        <f>A126003954F_Latest</f>
        <v>13.191000000000001</v>
      </c>
      <c r="AG117" s="87"/>
      <c r="AH117" s="87">
        <f>A126004602V_Latest</f>
        <v>13.191000000000001</v>
      </c>
      <c r="AI117" s="87">
        <f>A126002010C_Latest</f>
        <v>28.544</v>
      </c>
      <c r="AJ117" s="87">
        <f>A126005322V_Latest</f>
        <v>5.6520000000000001</v>
      </c>
      <c r="AK117" s="87">
        <f>A126003378V_Latest</f>
        <v>0.70399999999999996</v>
      </c>
      <c r="AL117" s="87"/>
      <c r="AM117" s="87">
        <f>A126006618X_Latest</f>
        <v>6.3559999999999999</v>
      </c>
      <c r="AN117" s="87">
        <f>A126004026J_Latest</f>
        <v>5.5659999999999998</v>
      </c>
      <c r="AO117" s="87"/>
      <c r="AP117" s="87">
        <f>A126004674F_Latest</f>
        <v>5.5659999999999998</v>
      </c>
      <c r="AQ117" s="87">
        <f>A126002082R_Latest</f>
        <v>11.922000000000001</v>
      </c>
      <c r="AR117" s="87">
        <f>A126004962X_Latest</f>
        <v>5.1820000000000004</v>
      </c>
      <c r="AS117" s="87">
        <f>A126003018R_Latest</f>
        <v>1.7370000000000001</v>
      </c>
      <c r="AT117" s="87"/>
      <c r="AU117" s="87">
        <f>A126006258F_Latest</f>
        <v>6.92</v>
      </c>
      <c r="AV117" s="87">
        <f>A126003666L_Latest</f>
        <v>3.0710000000000002</v>
      </c>
      <c r="AW117" s="87"/>
      <c r="AX117" s="87">
        <f>A126004314A_Latest</f>
        <v>3.0710000000000002</v>
      </c>
      <c r="AY117" s="87">
        <f>A126001722J_Latest</f>
        <v>9.99</v>
      </c>
      <c r="AZ117" s="87">
        <f>A126005034A_Latest</f>
        <v>1.333</v>
      </c>
      <c r="BA117" s="87">
        <f>A126003090J_Latest</f>
        <v>0</v>
      </c>
      <c r="BB117" s="87"/>
      <c r="BC117" s="87">
        <f>A126006330L_Latest</f>
        <v>1.333</v>
      </c>
      <c r="BD117" s="87">
        <f>A126003738L_Latest</f>
        <v>1.1160000000000001</v>
      </c>
      <c r="BE117" s="87"/>
      <c r="BF117" s="87">
        <f>A126004386L_Latest</f>
        <v>1.1160000000000001</v>
      </c>
      <c r="BG117" s="87">
        <f>A126001794V_Latest</f>
        <v>2.4489999999999998</v>
      </c>
      <c r="BH117" s="87">
        <f>A126005106A_Latest</f>
        <v>0.13100000000000001</v>
      </c>
      <c r="BI117" s="87">
        <f>A126003162J_Latest</f>
        <v>7.4999999999999997E-2</v>
      </c>
      <c r="BJ117" s="87"/>
      <c r="BK117" s="87">
        <f>A126006402L_Latest</f>
        <v>0.20499999999999999</v>
      </c>
      <c r="BL117" s="87">
        <f>A126003810V_Latest</f>
        <v>0.29499999999999998</v>
      </c>
      <c r="BM117" s="87"/>
      <c r="BN117" s="87">
        <f>A126004458L_Latest</f>
        <v>0.29499999999999998</v>
      </c>
      <c r="BO117" s="87">
        <f>A126001866V_Latest</f>
        <v>0.5</v>
      </c>
      <c r="BP117" s="87">
        <f>A126004818F_Latest</f>
        <v>1.026</v>
      </c>
      <c r="BQ117" s="87">
        <f>A126002874L_Latest</f>
        <v>0</v>
      </c>
      <c r="BR117" s="87"/>
      <c r="BS117" s="87">
        <f>A126006114V_Latest</f>
        <v>1.026</v>
      </c>
      <c r="BT117" s="87">
        <f>A126003522A_Latest</f>
        <v>0.45800000000000002</v>
      </c>
      <c r="BU117" s="87"/>
      <c r="BV117" s="87">
        <f>A126004170A_Latest</f>
        <v>0.45800000000000002</v>
      </c>
      <c r="BW117" s="87">
        <f>A126001578A_Latest</f>
        <v>1.4830000000000001</v>
      </c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</row>
    <row r="118" spans="1:93" hidden="1">
      <c r="A118" s="55" t="s">
        <v>11654</v>
      </c>
      <c r="B118" s="58"/>
      <c r="C118" s="66">
        <v>12</v>
      </c>
      <c r="D118" s="77"/>
      <c r="E118" s="77"/>
      <c r="F118" s="87"/>
      <c r="G118" s="77"/>
      <c r="H118" s="77"/>
      <c r="I118" s="87"/>
      <c r="J118" s="77"/>
      <c r="K118" s="77"/>
      <c r="L118" s="77"/>
      <c r="M118" s="77"/>
      <c r="N118" s="87"/>
      <c r="O118" s="77"/>
      <c r="P118" s="77"/>
      <c r="Q118" s="87"/>
      <c r="R118" s="77"/>
      <c r="S118" s="77"/>
      <c r="T118" s="77"/>
      <c r="U118" s="77"/>
      <c r="V118" s="87"/>
      <c r="W118" s="77"/>
      <c r="X118" s="77"/>
      <c r="Y118" s="87"/>
      <c r="Z118" s="77"/>
      <c r="AA118" s="77"/>
      <c r="AB118" s="77"/>
      <c r="AC118" s="77"/>
      <c r="AD118" s="87"/>
      <c r="AE118" s="77"/>
      <c r="AF118" s="77"/>
      <c r="AG118" s="87"/>
      <c r="AH118" s="77"/>
      <c r="AI118" s="77"/>
      <c r="AJ118" s="77"/>
      <c r="AK118" s="77"/>
      <c r="AL118" s="87"/>
      <c r="AM118" s="77"/>
      <c r="AN118" s="77"/>
      <c r="AO118" s="87"/>
      <c r="AP118" s="77"/>
      <c r="AQ118" s="77"/>
      <c r="AR118" s="77"/>
      <c r="AS118" s="77"/>
      <c r="AT118" s="87"/>
      <c r="AU118" s="77"/>
      <c r="AV118" s="77"/>
      <c r="AW118" s="87"/>
      <c r="AX118" s="77"/>
      <c r="AY118" s="77"/>
      <c r="AZ118" s="77"/>
      <c r="BA118" s="77"/>
      <c r="BB118" s="87"/>
      <c r="BC118" s="77"/>
      <c r="BD118" s="77"/>
      <c r="BE118" s="87"/>
      <c r="BF118" s="77"/>
      <c r="BG118" s="77"/>
      <c r="BH118" s="77"/>
      <c r="BI118" s="77"/>
      <c r="BJ118" s="87"/>
      <c r="BK118" s="77"/>
      <c r="BL118" s="77"/>
      <c r="BM118" s="87"/>
      <c r="BN118" s="77"/>
      <c r="BO118" s="77"/>
      <c r="BP118" s="77"/>
      <c r="BQ118" s="77"/>
      <c r="BR118" s="87"/>
      <c r="BS118" s="77"/>
      <c r="BT118" s="77"/>
      <c r="BU118" s="8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</row>
    <row r="119" spans="1:93" hidden="1">
      <c r="A119" s="51"/>
      <c r="B119" s="53" t="s">
        <v>11655</v>
      </c>
      <c r="C119" s="66">
        <v>13</v>
      </c>
      <c r="D119" s="77">
        <f>A126004766R_Latest</f>
        <v>303.80399999999997</v>
      </c>
      <c r="E119" s="77">
        <f>A126002822K_Latest</f>
        <v>84.022000000000006</v>
      </c>
      <c r="F119" s="87">
        <f>A126005414C_Latest</f>
        <v>18.931000000000001</v>
      </c>
      <c r="G119" s="77">
        <f>A126006062C_Latest</f>
        <v>406.75599999999997</v>
      </c>
      <c r="H119" s="77">
        <f>A126003470K_Latest</f>
        <v>153.13999999999999</v>
      </c>
      <c r="I119" s="87">
        <f>A126002174X_Latest</f>
        <v>28.864000000000001</v>
      </c>
      <c r="J119" s="77">
        <f>A126004118T_Latest</f>
        <v>182.00399999999999</v>
      </c>
      <c r="K119" s="77">
        <f>A126001526X_Latest</f>
        <v>588.76099999999997</v>
      </c>
      <c r="L119" s="77">
        <f>A126005198W_Latest</f>
        <v>92.951999999999998</v>
      </c>
      <c r="M119" s="77">
        <f>A126003254T_Latest</f>
        <v>29.786000000000001</v>
      </c>
      <c r="N119" s="87">
        <f>A126005846J_Latest</f>
        <v>4.6639999999999997</v>
      </c>
      <c r="O119" s="77">
        <f>A126006494J_Latest</f>
        <v>127.402</v>
      </c>
      <c r="P119" s="77">
        <f>A126003902C_Latest</f>
        <v>46.115000000000002</v>
      </c>
      <c r="Q119" s="87">
        <f>A126002606T_Latest</f>
        <v>8.3040000000000003</v>
      </c>
      <c r="R119" s="77">
        <f>A126004550C_Latest</f>
        <v>54.42</v>
      </c>
      <c r="S119" s="77">
        <f>A126001958C_Latest</f>
        <v>181.822</v>
      </c>
      <c r="T119" s="77">
        <f>A126004910W_Latest</f>
        <v>73.454999999999998</v>
      </c>
      <c r="U119" s="77">
        <f>A126002966W_Latest</f>
        <v>28.69</v>
      </c>
      <c r="V119" s="87">
        <f>A126005558R_Latest</f>
        <v>3.9609999999999999</v>
      </c>
      <c r="W119" s="77">
        <f>A126006206C_Latest</f>
        <v>106.107</v>
      </c>
      <c r="X119" s="77">
        <f>A126003614K_Latest</f>
        <v>44.15</v>
      </c>
      <c r="Y119" s="87">
        <f>A126002318X_Latest</f>
        <v>9.4139999999999997</v>
      </c>
      <c r="Z119" s="77">
        <f>A126004262K_Latest</f>
        <v>53.564</v>
      </c>
      <c r="AA119" s="77">
        <f>A126001670T_Latest</f>
        <v>159.66999999999999</v>
      </c>
      <c r="AB119" s="77">
        <f>A126005270C_Latest</f>
        <v>69.762</v>
      </c>
      <c r="AC119" s="77">
        <f>A126003326T_Latest</f>
        <v>11.612</v>
      </c>
      <c r="AD119" s="87">
        <f>A126005918J_Latest</f>
        <v>4.8289999999999997</v>
      </c>
      <c r="AE119" s="77">
        <f>A126006566J_Latest</f>
        <v>86.203000000000003</v>
      </c>
      <c r="AF119" s="77">
        <f>A126003974R_Latest</f>
        <v>32.229999999999997</v>
      </c>
      <c r="AG119" s="87">
        <f>A126002678C_Latest</f>
        <v>3.391</v>
      </c>
      <c r="AH119" s="77">
        <f>A126004622C_Latest</f>
        <v>35.619999999999997</v>
      </c>
      <c r="AI119" s="77">
        <f>A126002030L_Latest</f>
        <v>121.824</v>
      </c>
      <c r="AJ119" s="77">
        <f>A126005342C_Latest</f>
        <v>23.431000000000001</v>
      </c>
      <c r="AK119" s="77">
        <f>A126003398C_Latest</f>
        <v>4.1280000000000001</v>
      </c>
      <c r="AL119" s="87">
        <f>A126005990A_Latest</f>
        <v>0.85599999999999998</v>
      </c>
      <c r="AM119" s="77">
        <f>A126006638J_Latest</f>
        <v>28.414999999999999</v>
      </c>
      <c r="AN119" s="77">
        <f>A126004046T_Latest</f>
        <v>11.724</v>
      </c>
      <c r="AO119" s="87">
        <f>A126002750K_Latest</f>
        <v>1.56</v>
      </c>
      <c r="AP119" s="77">
        <f>A126004694R_Latest</f>
        <v>13.284000000000001</v>
      </c>
      <c r="AQ119" s="77">
        <f>A126002102L_Latest</f>
        <v>41.698</v>
      </c>
      <c r="AR119" s="77">
        <f>A126004982J_Latest</f>
        <v>32.427</v>
      </c>
      <c r="AS119" s="77">
        <f>A126003038X_Latest</f>
        <v>7.3609999999999998</v>
      </c>
      <c r="AT119" s="87">
        <f>A126005630W_Latest</f>
        <v>3.5470000000000002</v>
      </c>
      <c r="AU119" s="77">
        <f>A126006278R_Latest</f>
        <v>43.334000000000003</v>
      </c>
      <c r="AV119" s="77">
        <f>A126003686W_Latest</f>
        <v>12.214</v>
      </c>
      <c r="AW119" s="87">
        <f>A126002390T_Latest</f>
        <v>5.4349999999999996</v>
      </c>
      <c r="AX119" s="77">
        <f>A126004334K_Latest</f>
        <v>17.649000000000001</v>
      </c>
      <c r="AY119" s="77">
        <f>A126001742T_Latest</f>
        <v>60.982999999999997</v>
      </c>
      <c r="AZ119" s="77">
        <f>A126005054K_Latest</f>
        <v>5.3159999999999998</v>
      </c>
      <c r="BA119" s="77">
        <f>A126003110F_Latest</f>
        <v>0.36099999999999999</v>
      </c>
      <c r="BB119" s="87">
        <f>A126005702W_Latest</f>
        <v>0</v>
      </c>
      <c r="BC119" s="77">
        <f>A126006350W_Latest</f>
        <v>5.6779999999999999</v>
      </c>
      <c r="BD119" s="77">
        <f>A126003758W_Latest</f>
        <v>3.7349999999999999</v>
      </c>
      <c r="BE119" s="87">
        <f>A126002462T_Latest</f>
        <v>0.44500000000000001</v>
      </c>
      <c r="BF119" s="77">
        <f>A126004406K_Latest</f>
        <v>4.18</v>
      </c>
      <c r="BG119" s="77">
        <f>A126001814T_Latest</f>
        <v>9.8580000000000005</v>
      </c>
      <c r="BH119" s="77">
        <f>A126005126K_Latest</f>
        <v>2.7509999999999999</v>
      </c>
      <c r="BI119" s="77">
        <f>A126003182T_Latest</f>
        <v>0.47399999999999998</v>
      </c>
      <c r="BJ119" s="87">
        <f>A126005774J_Latest</f>
        <v>0.29799999999999999</v>
      </c>
      <c r="BK119" s="77">
        <f>A126006422W_Latest</f>
        <v>3.5230000000000001</v>
      </c>
      <c r="BL119" s="77">
        <f>A126003830C_Latest</f>
        <v>0.65500000000000003</v>
      </c>
      <c r="BM119" s="87">
        <f>A126002534T_Latest</f>
        <v>0.21099999999999999</v>
      </c>
      <c r="BN119" s="77">
        <f>A126004478W_Latest</f>
        <v>0.86599999999999999</v>
      </c>
      <c r="BO119" s="77">
        <f>A126001886C_Latest</f>
        <v>4.3890000000000002</v>
      </c>
      <c r="BP119" s="77">
        <f>A126004838R_Latest</f>
        <v>3.7090000000000001</v>
      </c>
      <c r="BQ119" s="77">
        <f>A126002894W_Latest</f>
        <v>1.609</v>
      </c>
      <c r="BR119" s="87">
        <f>A126005486R_Latest</f>
        <v>0.77600000000000002</v>
      </c>
      <c r="BS119" s="77">
        <f>A126006134C_Latest</f>
        <v>6.0940000000000003</v>
      </c>
      <c r="BT119" s="77">
        <f>A126003542K_Latest</f>
        <v>2.3180000000000001</v>
      </c>
      <c r="BU119" s="87">
        <f>A126002246X_Latest</f>
        <v>0.104</v>
      </c>
      <c r="BV119" s="77">
        <f>A126004190K_Latest</f>
        <v>2.4209999999999998</v>
      </c>
      <c r="BW119" s="77">
        <f>A126001598K_Latest</f>
        <v>8.5150000000000006</v>
      </c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</row>
    <row r="120" spans="1:93" hidden="1">
      <c r="A120" s="51"/>
      <c r="B120" s="57" t="s">
        <v>11656</v>
      </c>
      <c r="C120" s="66">
        <v>14</v>
      </c>
      <c r="D120" s="77">
        <f>A126004714L_Latest</f>
        <v>55.585000000000001</v>
      </c>
      <c r="E120" s="77">
        <f>A126002770V_Latest</f>
        <v>16.224</v>
      </c>
      <c r="F120" s="87">
        <f>A126005362L_Latest</f>
        <v>9.3840000000000003</v>
      </c>
      <c r="G120" s="77">
        <f>A126006010A_Latest</f>
        <v>81.192999999999998</v>
      </c>
      <c r="H120" s="77">
        <f>A126003418A_Latest</f>
        <v>44.494999999999997</v>
      </c>
      <c r="I120" s="87">
        <f>A126002122W_Latest</f>
        <v>17.704000000000001</v>
      </c>
      <c r="J120" s="77">
        <f>A126004066A_Latest</f>
        <v>62.198999999999998</v>
      </c>
      <c r="K120" s="77">
        <f>A126001474J_Latest</f>
        <v>143.392</v>
      </c>
      <c r="L120" s="77">
        <f>A126005146V_Latest</f>
        <v>16.984000000000002</v>
      </c>
      <c r="M120" s="77">
        <f>A126003202R_Latest</f>
        <v>7.2519999999999998</v>
      </c>
      <c r="N120" s="87">
        <f>A126005794T_Latest</f>
        <v>2.3740000000000001</v>
      </c>
      <c r="O120" s="77">
        <f>A126006442F_Latest</f>
        <v>26.61</v>
      </c>
      <c r="P120" s="77">
        <f>A126003850L_Latest</f>
        <v>13.587</v>
      </c>
      <c r="Q120" s="87">
        <f>A126002554A_Latest</f>
        <v>3.9119999999999999</v>
      </c>
      <c r="R120" s="77">
        <f>A126004498F_Latest</f>
        <v>17.498999999999999</v>
      </c>
      <c r="S120" s="77">
        <f>A126001906A_Latest</f>
        <v>44.109000000000002</v>
      </c>
      <c r="T120" s="77">
        <f>A126004858X_Latest</f>
        <v>11.077</v>
      </c>
      <c r="U120" s="77">
        <f>A126002914V_Latest</f>
        <v>4.0970000000000004</v>
      </c>
      <c r="V120" s="87">
        <f>A126005506L_Latest</f>
        <v>2.3540000000000001</v>
      </c>
      <c r="W120" s="77">
        <f>A126006154L_Latest</f>
        <v>17.529</v>
      </c>
      <c r="X120" s="77">
        <f>A126003562V_Latest</f>
        <v>12.717000000000001</v>
      </c>
      <c r="Y120" s="87">
        <f>A126002266J_Latest</f>
        <v>6.2130000000000001</v>
      </c>
      <c r="Z120" s="77">
        <f>A126004210J_Latest</f>
        <v>18.93</v>
      </c>
      <c r="AA120" s="77">
        <f>A126001618J_Latest</f>
        <v>36.459000000000003</v>
      </c>
      <c r="AB120" s="77">
        <f>A126005218V_Latest</f>
        <v>12.715999999999999</v>
      </c>
      <c r="AC120" s="77">
        <f>A126003274A_Latest</f>
        <v>1.734</v>
      </c>
      <c r="AD120" s="87">
        <f>A126005866T_Latest</f>
        <v>1.94</v>
      </c>
      <c r="AE120" s="77">
        <f>A126006514F_Latest</f>
        <v>16.39</v>
      </c>
      <c r="AF120" s="77">
        <f>A126003922L_Latest</f>
        <v>11.28</v>
      </c>
      <c r="AG120" s="87">
        <f>A126002626A_Latest</f>
        <v>2.0939999999999999</v>
      </c>
      <c r="AH120" s="77">
        <f>A126004570L_Latest</f>
        <v>13.374000000000001</v>
      </c>
      <c r="AI120" s="77">
        <f>A126001978L_Latest</f>
        <v>29.763999999999999</v>
      </c>
      <c r="AJ120" s="77">
        <f>A126005290L_Latest</f>
        <v>3.02</v>
      </c>
      <c r="AK120" s="77">
        <f>A126003346A_Latest</f>
        <v>1.3560000000000001</v>
      </c>
      <c r="AL120" s="87">
        <f>A126005938T_Latest</f>
        <v>0.26</v>
      </c>
      <c r="AM120" s="77">
        <f>A126006586T_Latest</f>
        <v>4.6360000000000001</v>
      </c>
      <c r="AN120" s="77">
        <f>A126003994X_Latest</f>
        <v>1.41</v>
      </c>
      <c r="AO120" s="87">
        <f>A126002698L_Latest</f>
        <v>0.65200000000000002</v>
      </c>
      <c r="AP120" s="77">
        <f>A126004642L_Latest</f>
        <v>2.0619999999999998</v>
      </c>
      <c r="AQ120" s="77">
        <f>A126002050W_Latest</f>
        <v>6.6980000000000004</v>
      </c>
      <c r="AR120" s="77">
        <f>A126004930F_Latest</f>
        <v>9.0879999999999992</v>
      </c>
      <c r="AS120" s="77">
        <f>A126002986F_Latest</f>
        <v>1.119</v>
      </c>
      <c r="AT120" s="87">
        <f>A126005578X_Latest</f>
        <v>2.06</v>
      </c>
      <c r="AU120" s="77">
        <f>A126006226L_Latest</f>
        <v>12.266999999999999</v>
      </c>
      <c r="AV120" s="77">
        <f>A126003634V_Latest</f>
        <v>3.5790000000000002</v>
      </c>
      <c r="AW120" s="87">
        <f>A126002338J_Latest</f>
        <v>4.5010000000000003</v>
      </c>
      <c r="AX120" s="77">
        <f>A126004282V_Latest</f>
        <v>8.08</v>
      </c>
      <c r="AY120" s="77">
        <f>A126001690A_Latest</f>
        <v>20.347000000000001</v>
      </c>
      <c r="AZ120" s="77">
        <f>A126005002J_Latest</f>
        <v>1.194</v>
      </c>
      <c r="BA120" s="77">
        <f>A126003058J_Latest</f>
        <v>0.108</v>
      </c>
      <c r="BB120" s="87">
        <f>A126005650F_Latest</f>
        <v>0</v>
      </c>
      <c r="BC120" s="77">
        <f>A126006298X_Latest</f>
        <v>1.302</v>
      </c>
      <c r="BD120" s="77">
        <f>A126003706V_Latest</f>
        <v>1.0369999999999999</v>
      </c>
      <c r="BE120" s="87">
        <f>A126002410R_Latest</f>
        <v>0.121</v>
      </c>
      <c r="BF120" s="77">
        <f>A126004354V_Latest</f>
        <v>1.159</v>
      </c>
      <c r="BG120" s="77">
        <f>A126001762A_Latest</f>
        <v>2.46</v>
      </c>
      <c r="BH120" s="77">
        <f>A126005074V_Latest</f>
        <v>0.60499999999999998</v>
      </c>
      <c r="BI120" s="77">
        <f>A126003130R_Latest</f>
        <v>0.33800000000000002</v>
      </c>
      <c r="BJ120" s="87">
        <f>A126005722F_Latest</f>
        <v>0</v>
      </c>
      <c r="BK120" s="77">
        <f>A126006370F_Latest</f>
        <v>0.94299999999999995</v>
      </c>
      <c r="BL120" s="77">
        <f>A126003778F_Latest</f>
        <v>0.33600000000000002</v>
      </c>
      <c r="BM120" s="87">
        <f>A126002482A_Latest</f>
        <v>0.21099999999999999</v>
      </c>
      <c r="BN120" s="77">
        <f>A126004426V_Latest</f>
        <v>0.54700000000000004</v>
      </c>
      <c r="BO120" s="77">
        <f>A126001834A_Latest</f>
        <v>1.49</v>
      </c>
      <c r="BP120" s="77">
        <f>A126004786X_Latest</f>
        <v>0.90100000000000002</v>
      </c>
      <c r="BQ120" s="77">
        <f>A126002842V_Latest</f>
        <v>0.219</v>
      </c>
      <c r="BR120" s="87">
        <f>A126005434L_Latest</f>
        <v>0.39500000000000002</v>
      </c>
      <c r="BS120" s="77">
        <f>A126006082L_Latest</f>
        <v>1.516</v>
      </c>
      <c r="BT120" s="77">
        <f>A126003490V_Latest</f>
        <v>0.54900000000000004</v>
      </c>
      <c r="BU120" s="87">
        <f>A126002194J_Latest</f>
        <v>0</v>
      </c>
      <c r="BV120" s="77">
        <f>A126004138A_Latest</f>
        <v>0.54900000000000004</v>
      </c>
      <c r="BW120" s="77">
        <f>A126001546J_Latest</f>
        <v>2.0649999999999999</v>
      </c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</row>
    <row r="121" spans="1:93" hidden="1">
      <c r="A121" s="51"/>
      <c r="B121" s="57" t="s">
        <v>11657</v>
      </c>
      <c r="C121" s="66">
        <v>15</v>
      </c>
      <c r="D121" s="77">
        <f>A126004698X_Latest</f>
        <v>85.15</v>
      </c>
      <c r="E121" s="77">
        <f>A126002754V_Latest</f>
        <v>35.155000000000001</v>
      </c>
      <c r="F121" s="87">
        <f>A126005346L_Latest</f>
        <v>7.1529999999999996</v>
      </c>
      <c r="G121" s="77">
        <f>A126005994K_Latest</f>
        <v>127.458</v>
      </c>
      <c r="H121" s="77">
        <f>A126003402J_Latest</f>
        <v>59.527999999999999</v>
      </c>
      <c r="I121" s="87">
        <f>A126002106W_Latest</f>
        <v>6.1749999999999998</v>
      </c>
      <c r="J121" s="77">
        <f>A126004050J_Latest</f>
        <v>65.703000000000003</v>
      </c>
      <c r="K121" s="77">
        <f>A126001458J_Latest</f>
        <v>193.161</v>
      </c>
      <c r="L121" s="77">
        <f>A126005130A_Latest</f>
        <v>24.873999999999999</v>
      </c>
      <c r="M121" s="77">
        <f>A126003186A_Latest</f>
        <v>10.694000000000001</v>
      </c>
      <c r="N121" s="87">
        <f>A126005778T_Latest</f>
        <v>1.7789999999999999</v>
      </c>
      <c r="O121" s="77">
        <f>A126006426F_Latest</f>
        <v>37.347999999999999</v>
      </c>
      <c r="P121" s="77">
        <f>A126003834L_Latest</f>
        <v>20.164999999999999</v>
      </c>
      <c r="Q121" s="87">
        <f>A126002538A_Latest</f>
        <v>1.637</v>
      </c>
      <c r="R121" s="77">
        <f>A126004482L_Latest</f>
        <v>21.802</v>
      </c>
      <c r="S121" s="77">
        <f>A126001890V_Latest</f>
        <v>59.149000000000001</v>
      </c>
      <c r="T121" s="77">
        <f>A126004842F_Latest</f>
        <v>24.027000000000001</v>
      </c>
      <c r="U121" s="77">
        <f>A126002898F_Latest</f>
        <v>13.132</v>
      </c>
      <c r="V121" s="87">
        <f>A126005490F_Latest</f>
        <v>1.607</v>
      </c>
      <c r="W121" s="77">
        <f>A126006138L_Latest</f>
        <v>38.765000000000001</v>
      </c>
      <c r="X121" s="77">
        <f>A126003546V_Latest</f>
        <v>16.739000000000001</v>
      </c>
      <c r="Y121" s="87">
        <f>A126002250R_Latest</f>
        <v>1.7310000000000001</v>
      </c>
      <c r="Z121" s="77">
        <f>A126004194V_Latest</f>
        <v>18.47</v>
      </c>
      <c r="AA121" s="77">
        <f>A126001602R_Latest</f>
        <v>57.234999999999999</v>
      </c>
      <c r="AB121" s="77">
        <f>A126005202A_Latest</f>
        <v>19.187000000000001</v>
      </c>
      <c r="AC121" s="77">
        <f>A126003258A_Latest</f>
        <v>4.8959999999999999</v>
      </c>
      <c r="AD121" s="87">
        <f>A126005850X_Latest</f>
        <v>1.718</v>
      </c>
      <c r="AE121" s="77">
        <f>A126006498T_Latest</f>
        <v>25.8</v>
      </c>
      <c r="AF121" s="77">
        <f>A126003906L_Latest</f>
        <v>9.8179999999999996</v>
      </c>
      <c r="AG121" s="87">
        <f>A126002610J_Latest</f>
        <v>0.77</v>
      </c>
      <c r="AH121" s="77">
        <f>A126004554L_Latest</f>
        <v>10.587999999999999</v>
      </c>
      <c r="AI121" s="77">
        <f>A126001962V_Latest</f>
        <v>36.387999999999998</v>
      </c>
      <c r="AJ121" s="77">
        <f>A126005274L_Latest</f>
        <v>7.5359999999999996</v>
      </c>
      <c r="AK121" s="77">
        <f>A126003330J_Latest</f>
        <v>1.103</v>
      </c>
      <c r="AL121" s="87">
        <f>A126005922X_Latest</f>
        <v>0.26500000000000001</v>
      </c>
      <c r="AM121" s="77">
        <f>A126006570X_Latest</f>
        <v>8.9039999999999999</v>
      </c>
      <c r="AN121" s="77">
        <f>A126003978X_Latest</f>
        <v>4.694</v>
      </c>
      <c r="AO121" s="87">
        <f>A126002682V_Latest</f>
        <v>0.90800000000000003</v>
      </c>
      <c r="AP121" s="77">
        <f>A126004626L_Latest</f>
        <v>5.6020000000000003</v>
      </c>
      <c r="AQ121" s="77">
        <f>A126002034W_Latest</f>
        <v>14.506</v>
      </c>
      <c r="AR121" s="77">
        <f>A126004914F_Latest</f>
        <v>6.4160000000000004</v>
      </c>
      <c r="AS121" s="77">
        <f>A126002970L_Latest</f>
        <v>4.4370000000000003</v>
      </c>
      <c r="AT121" s="87">
        <f>A126005562F_Latest</f>
        <v>1.486</v>
      </c>
      <c r="AU121" s="77">
        <f>A126006210V_Latest</f>
        <v>12.34</v>
      </c>
      <c r="AV121" s="77">
        <f>A126003618V_Latest</f>
        <v>5.8150000000000004</v>
      </c>
      <c r="AW121" s="87">
        <f>A126002322R_Latest</f>
        <v>0.93400000000000005</v>
      </c>
      <c r="AX121" s="77">
        <f>A126004266V_Latest</f>
        <v>6.75</v>
      </c>
      <c r="AY121" s="77">
        <f>A126001674A_Latest</f>
        <v>19.09</v>
      </c>
      <c r="AZ121" s="77">
        <f>A126004986T_Latest</f>
        <v>1.752</v>
      </c>
      <c r="BA121" s="77">
        <f>A126003042R_Latest</f>
        <v>0.16</v>
      </c>
      <c r="BB121" s="87">
        <f>A126005634F_Latest</f>
        <v>0</v>
      </c>
      <c r="BC121" s="77">
        <f>A126006282F_Latest</f>
        <v>1.9119999999999999</v>
      </c>
      <c r="BD121" s="77">
        <f>A126003690L_Latest</f>
        <v>1.274</v>
      </c>
      <c r="BE121" s="87">
        <f>A126002394A_Latest</f>
        <v>9.0999999999999998E-2</v>
      </c>
      <c r="BF121" s="77">
        <f>A126004338V_Latest</f>
        <v>1.3640000000000001</v>
      </c>
      <c r="BG121" s="77">
        <f>A126001746A_Latest</f>
        <v>3.2770000000000001</v>
      </c>
      <c r="BH121" s="77">
        <f>A126005058V_Latest</f>
        <v>0.65500000000000003</v>
      </c>
      <c r="BI121" s="77">
        <f>A126003114R_Latest</f>
        <v>7.3999999999999996E-2</v>
      </c>
      <c r="BJ121" s="87">
        <f>A126005706F_Latest</f>
        <v>0.29799999999999999</v>
      </c>
      <c r="BK121" s="77">
        <f>A126006354F_Latest</f>
        <v>1.026</v>
      </c>
      <c r="BL121" s="77">
        <f>A126003762L_Latest</f>
        <v>0.14299999999999999</v>
      </c>
      <c r="BM121" s="87">
        <f>A126002466A_Latest</f>
        <v>0</v>
      </c>
      <c r="BN121" s="77">
        <f>A126004410A_Latest</f>
        <v>0.14299999999999999</v>
      </c>
      <c r="BO121" s="77">
        <f>A126001818A_Latest</f>
        <v>1.17</v>
      </c>
      <c r="BP121" s="77">
        <f>A126004770F_Latest</f>
        <v>0.70299999999999996</v>
      </c>
      <c r="BQ121" s="77">
        <f>A126002826V_Latest</f>
        <v>0.65800000000000003</v>
      </c>
      <c r="BR121" s="87">
        <f>A126005418L_Latest</f>
        <v>0</v>
      </c>
      <c r="BS121" s="77">
        <f>A126006066L_Latest</f>
        <v>1.3620000000000001</v>
      </c>
      <c r="BT121" s="77">
        <f>A126003474V_Latest</f>
        <v>0.88100000000000001</v>
      </c>
      <c r="BU121" s="87">
        <f>A126002178J_Latest</f>
        <v>0.104</v>
      </c>
      <c r="BV121" s="77">
        <f>A126004122J_Latest</f>
        <v>0.98499999999999999</v>
      </c>
      <c r="BW121" s="77">
        <f>A126001530R_Latest</f>
        <v>2.3460000000000001</v>
      </c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</row>
    <row r="122" spans="1:93" hidden="1">
      <c r="A122" s="51"/>
      <c r="B122" s="57" t="s">
        <v>11658</v>
      </c>
      <c r="C122" s="66">
        <v>16</v>
      </c>
      <c r="D122" s="77">
        <f>A126004702C_Latest</f>
        <v>65.013999999999996</v>
      </c>
      <c r="E122" s="77">
        <f>A126002758C_Latest</f>
        <v>12.877000000000001</v>
      </c>
      <c r="F122" s="87">
        <f>A126005350C_Latest</f>
        <v>1.1990000000000001</v>
      </c>
      <c r="G122" s="77">
        <f>A126005998V_Latest</f>
        <v>79.088999999999999</v>
      </c>
      <c r="H122" s="77">
        <f>A126003406T_Latest</f>
        <v>20.254999999999999</v>
      </c>
      <c r="I122" s="87">
        <f>A126002110L_Latest</f>
        <v>3.3170000000000002</v>
      </c>
      <c r="J122" s="77">
        <f>A126004054T_Latest</f>
        <v>23.571000000000002</v>
      </c>
      <c r="K122" s="77">
        <f>A126001462X_Latest</f>
        <v>102.66</v>
      </c>
      <c r="L122" s="77">
        <f>A126005134K_Latest</f>
        <v>22.143000000000001</v>
      </c>
      <c r="M122" s="77">
        <f>A126003190T_Latest</f>
        <v>5.2009999999999996</v>
      </c>
      <c r="N122" s="87">
        <f>A126005782J_Latest</f>
        <v>0</v>
      </c>
      <c r="O122" s="77">
        <f>A126006430W_Latest</f>
        <v>27.344000000000001</v>
      </c>
      <c r="P122" s="77">
        <f>A126003838W_Latest</f>
        <v>3.9470000000000001</v>
      </c>
      <c r="Q122" s="87">
        <f>A126002542T_Latest</f>
        <v>1.2609999999999999</v>
      </c>
      <c r="R122" s="77">
        <f>A126004486W_Latest</f>
        <v>5.2080000000000002</v>
      </c>
      <c r="S122" s="77">
        <f>A126001894C_Latest</f>
        <v>32.551000000000002</v>
      </c>
      <c r="T122" s="77">
        <f>A126004846R_Latest</f>
        <v>12.204000000000001</v>
      </c>
      <c r="U122" s="77">
        <f>A126002902K_Latest</f>
        <v>3.504</v>
      </c>
      <c r="V122" s="87">
        <f>A126005494R_Latest</f>
        <v>0</v>
      </c>
      <c r="W122" s="77">
        <f>A126006142C_Latest</f>
        <v>15.708</v>
      </c>
      <c r="X122" s="77">
        <f>A126003550K_Latest</f>
        <v>5.4619999999999997</v>
      </c>
      <c r="Y122" s="87">
        <f>A126002254X_Latest</f>
        <v>1.47</v>
      </c>
      <c r="Z122" s="77">
        <f>A126004198C_Latest</f>
        <v>6.931</v>
      </c>
      <c r="AA122" s="77">
        <f>A126001606X_Latest</f>
        <v>22.638999999999999</v>
      </c>
      <c r="AB122" s="77">
        <f>A126005206K_Latest</f>
        <v>15.544</v>
      </c>
      <c r="AC122" s="77">
        <f>A126003262T_Latest</f>
        <v>2.2269999999999999</v>
      </c>
      <c r="AD122" s="87">
        <f>A126005854J_Latest</f>
        <v>0.69499999999999995</v>
      </c>
      <c r="AE122" s="77">
        <f>A126006502W_Latest</f>
        <v>18.466000000000001</v>
      </c>
      <c r="AF122" s="77">
        <f>A126003910C_Latest</f>
        <v>6.375</v>
      </c>
      <c r="AG122" s="87">
        <f>A126002614T_Latest</f>
        <v>0.52700000000000002</v>
      </c>
      <c r="AH122" s="77">
        <f>A126004558W_Latest</f>
        <v>6.9009999999999998</v>
      </c>
      <c r="AI122" s="77">
        <f>A126001966C_Latest</f>
        <v>25.367000000000001</v>
      </c>
      <c r="AJ122" s="77">
        <f>A126005278W_Latest</f>
        <v>4.3979999999999997</v>
      </c>
      <c r="AK122" s="77">
        <f>A126003334T_Latest</f>
        <v>0.63700000000000001</v>
      </c>
      <c r="AL122" s="87">
        <f>A126005926J_Latest</f>
        <v>0.33</v>
      </c>
      <c r="AM122" s="77">
        <f>A126006574J_Latest</f>
        <v>5.3650000000000002</v>
      </c>
      <c r="AN122" s="77">
        <f>A126003982R_Latest</f>
        <v>2.6059999999999999</v>
      </c>
      <c r="AO122" s="87">
        <f>A126002686C_Latest</f>
        <v>0</v>
      </c>
      <c r="AP122" s="77">
        <f>A126004630C_Latest</f>
        <v>2.6059999999999999</v>
      </c>
      <c r="AQ122" s="77">
        <f>A126002038F_Latest</f>
        <v>7.9710000000000001</v>
      </c>
      <c r="AR122" s="77">
        <f>A126004918R_Latest</f>
        <v>8.5239999999999991</v>
      </c>
      <c r="AS122" s="77">
        <f>A126002974W_Latest</f>
        <v>1.044</v>
      </c>
      <c r="AT122" s="87">
        <f>A126005566R_Latest</f>
        <v>0</v>
      </c>
      <c r="AU122" s="77">
        <f>A126006214C_Latest</f>
        <v>9.5690000000000008</v>
      </c>
      <c r="AV122" s="77">
        <f>A126003622K_Latest</f>
        <v>1.056</v>
      </c>
      <c r="AW122" s="87">
        <f>A126002326X_Latest</f>
        <v>0</v>
      </c>
      <c r="AX122" s="77">
        <f>A126004270K_Latest</f>
        <v>1.056</v>
      </c>
      <c r="AY122" s="77">
        <f>A126001678K_Latest</f>
        <v>10.624000000000001</v>
      </c>
      <c r="AZ122" s="77">
        <f>A126004990J_Latest</f>
        <v>1.1160000000000001</v>
      </c>
      <c r="BA122" s="77">
        <f>A126003046X_Latest</f>
        <v>9.2999999999999999E-2</v>
      </c>
      <c r="BB122" s="87">
        <f>A126005638R_Latest</f>
        <v>0</v>
      </c>
      <c r="BC122" s="77">
        <f>A126006286R_Latest</f>
        <v>1.2090000000000001</v>
      </c>
      <c r="BD122" s="77">
        <f>A126003694W_Latest</f>
        <v>0.38400000000000001</v>
      </c>
      <c r="BE122" s="87">
        <f>A126002398K_Latest</f>
        <v>0.06</v>
      </c>
      <c r="BF122" s="77">
        <f>A126004342K_Latest</f>
        <v>0.443</v>
      </c>
      <c r="BG122" s="77">
        <f>A126001750T_Latest</f>
        <v>1.653</v>
      </c>
      <c r="BH122" s="77">
        <f>A126005062K_Latest</f>
        <v>0.66</v>
      </c>
      <c r="BI122" s="77">
        <f>A126003118X_Latest</f>
        <v>0</v>
      </c>
      <c r="BJ122" s="87">
        <f>A126005710W_Latest</f>
        <v>0</v>
      </c>
      <c r="BK122" s="77">
        <f>A126006358R_Latest</f>
        <v>0.66</v>
      </c>
      <c r="BL122" s="77">
        <f>A126003766W_Latest</f>
        <v>9.1999999999999998E-2</v>
      </c>
      <c r="BM122" s="87">
        <f>A126002470T_Latest</f>
        <v>0</v>
      </c>
      <c r="BN122" s="77">
        <f>A126004414K_Latest</f>
        <v>9.1999999999999998E-2</v>
      </c>
      <c r="BO122" s="77">
        <f>A126001822T_Latest</f>
        <v>0.752</v>
      </c>
      <c r="BP122" s="77">
        <f>A126004774R_Latest</f>
        <v>0.42399999999999999</v>
      </c>
      <c r="BQ122" s="77">
        <f>A126002830K_Latest</f>
        <v>0.17100000000000001</v>
      </c>
      <c r="BR122" s="87">
        <f>A126005422C_Latest</f>
        <v>0.17299999999999999</v>
      </c>
      <c r="BS122" s="77">
        <f>A126006070C_Latest</f>
        <v>0.76800000000000002</v>
      </c>
      <c r="BT122" s="77">
        <f>A126003478C_Latest</f>
        <v>0.33400000000000002</v>
      </c>
      <c r="BU122" s="87">
        <f>A126002182X_Latest</f>
        <v>0</v>
      </c>
      <c r="BV122" s="77">
        <f>A126004126T_Latest</f>
        <v>0.33400000000000002</v>
      </c>
      <c r="BW122" s="77">
        <f>A126001534X_Latest</f>
        <v>1.1020000000000001</v>
      </c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</row>
    <row r="123" spans="1:93" hidden="1">
      <c r="A123" s="51"/>
      <c r="B123" s="57" t="s">
        <v>11659</v>
      </c>
      <c r="C123" s="66">
        <v>17</v>
      </c>
      <c r="D123" s="77">
        <f>A126004730L_Latest</f>
        <v>98.054000000000002</v>
      </c>
      <c r="E123" s="77">
        <f>A126002786L_Latest</f>
        <v>19.765999999999998</v>
      </c>
      <c r="F123" s="87">
        <f>A126005378F_Latest</f>
        <v>1.1950000000000001</v>
      </c>
      <c r="G123" s="77">
        <f>A126006026V_Latest</f>
        <v>119.01600000000001</v>
      </c>
      <c r="H123" s="77">
        <f>A126003434A_Latest</f>
        <v>28.861999999999998</v>
      </c>
      <c r="I123" s="87">
        <f>A126002138R_Latest</f>
        <v>1.669</v>
      </c>
      <c r="J123" s="77">
        <f>A126004082A_Latest</f>
        <v>30.530999999999999</v>
      </c>
      <c r="K123" s="77">
        <f>A126001490J_Latest</f>
        <v>149.547</v>
      </c>
      <c r="L123" s="77">
        <f>A126005162V_Latest</f>
        <v>28.951000000000001</v>
      </c>
      <c r="M123" s="77">
        <f>A126003218J_Latest</f>
        <v>6.6390000000000002</v>
      </c>
      <c r="N123" s="87">
        <f>A126005810F_Latest</f>
        <v>0.51100000000000001</v>
      </c>
      <c r="O123" s="77">
        <f>A126006458X_Latest</f>
        <v>36.100999999999999</v>
      </c>
      <c r="P123" s="77">
        <f>A126003866F_Latest</f>
        <v>8.4169999999999998</v>
      </c>
      <c r="Q123" s="87">
        <f>A126002570A_Latest</f>
        <v>1.4950000000000001</v>
      </c>
      <c r="R123" s="77">
        <f>A126004514V_Latest</f>
        <v>9.9109999999999996</v>
      </c>
      <c r="S123" s="77">
        <f>A126001922A_Latest</f>
        <v>46.012</v>
      </c>
      <c r="T123" s="77">
        <f>A126004874X_Latest</f>
        <v>26.148</v>
      </c>
      <c r="U123" s="77">
        <f>A126002930V_Latest</f>
        <v>7.9569999999999999</v>
      </c>
      <c r="V123" s="87">
        <f>A126005522L_Latest</f>
        <v>0</v>
      </c>
      <c r="W123" s="77">
        <f>A126006170L_Latest</f>
        <v>34.104999999999997</v>
      </c>
      <c r="X123" s="77">
        <f>A126003578L_Latest</f>
        <v>9.2319999999999993</v>
      </c>
      <c r="Y123" s="87">
        <f>A126002282J_Latest</f>
        <v>0</v>
      </c>
      <c r="Z123" s="77">
        <f>A126004226A_Latest</f>
        <v>9.2319999999999993</v>
      </c>
      <c r="AA123" s="77">
        <f>A126001634J_Latest</f>
        <v>43.337000000000003</v>
      </c>
      <c r="AB123" s="77">
        <f>A126005234V_Latest</f>
        <v>22.315999999999999</v>
      </c>
      <c r="AC123" s="77">
        <f>A126003290A_Latest</f>
        <v>2.7559999999999998</v>
      </c>
      <c r="AD123" s="87">
        <f>A126005882T_Latest</f>
        <v>0.47599999999999998</v>
      </c>
      <c r="AE123" s="77">
        <f>A126006530F_Latest</f>
        <v>25.547999999999998</v>
      </c>
      <c r="AF123" s="77">
        <f>A126003938F_Latest</f>
        <v>4.7569999999999997</v>
      </c>
      <c r="AG123" s="87">
        <f>A126002642A_Latest</f>
        <v>0</v>
      </c>
      <c r="AH123" s="77">
        <f>A126004586F_Latest</f>
        <v>4.7569999999999997</v>
      </c>
      <c r="AI123" s="77">
        <f>A126001994L_Latest</f>
        <v>30.305</v>
      </c>
      <c r="AJ123" s="77">
        <f>A126005306V_Latest</f>
        <v>8.4779999999999998</v>
      </c>
      <c r="AK123" s="77">
        <f>A126003362A_Latest</f>
        <v>1.032</v>
      </c>
      <c r="AL123" s="87">
        <f>A126005954T_Latest</f>
        <v>0</v>
      </c>
      <c r="AM123" s="77">
        <f>A126006602F_Latest</f>
        <v>9.5090000000000003</v>
      </c>
      <c r="AN123" s="77">
        <f>A126004010R_Latest</f>
        <v>3.0139999999999998</v>
      </c>
      <c r="AO123" s="87">
        <f>A126002714A_Latest</f>
        <v>0</v>
      </c>
      <c r="AP123" s="77">
        <f>A126004658F_Latest</f>
        <v>3.0139999999999998</v>
      </c>
      <c r="AQ123" s="77">
        <f>A126002066R_Latest</f>
        <v>12.523</v>
      </c>
      <c r="AR123" s="77">
        <f>A126004946X_Latest</f>
        <v>8.3979999999999997</v>
      </c>
      <c r="AS123" s="77">
        <f>A126003002W_Latest</f>
        <v>0.76100000000000001</v>
      </c>
      <c r="AT123" s="87">
        <f>A126005594X_Latest</f>
        <v>0</v>
      </c>
      <c r="AU123" s="77">
        <f>A126006242L_Latest</f>
        <v>9.1590000000000007</v>
      </c>
      <c r="AV123" s="77">
        <f>A126003650V_Latest</f>
        <v>1.764</v>
      </c>
      <c r="AW123" s="87">
        <f>A126002354J_Latest</f>
        <v>0</v>
      </c>
      <c r="AX123" s="77">
        <f>A126004298L_Latest</f>
        <v>1.764</v>
      </c>
      <c r="AY123" s="77">
        <f>A126001706J_Latest</f>
        <v>10.922000000000001</v>
      </c>
      <c r="AZ123" s="77">
        <f>A126005018A_Latest</f>
        <v>1.254</v>
      </c>
      <c r="BA123" s="77">
        <f>A126003074J_Latest</f>
        <v>0</v>
      </c>
      <c r="BB123" s="87">
        <f>A126005666X_Latest</f>
        <v>0</v>
      </c>
      <c r="BC123" s="77">
        <f>A126006314L_Latest</f>
        <v>1.254</v>
      </c>
      <c r="BD123" s="77">
        <f>A126003722V_Latest</f>
        <v>1.04</v>
      </c>
      <c r="BE123" s="87">
        <f>A126002426J_Latest</f>
        <v>0.17399999999999999</v>
      </c>
      <c r="BF123" s="77">
        <f>A126004370V_Latest</f>
        <v>1.214</v>
      </c>
      <c r="BG123" s="77">
        <f>A126001778V_Latest</f>
        <v>2.468</v>
      </c>
      <c r="BH123" s="77">
        <f>A126005090V_Latest</f>
        <v>0.83099999999999996</v>
      </c>
      <c r="BI123" s="77">
        <f>A126003146J_Latest</f>
        <v>6.2E-2</v>
      </c>
      <c r="BJ123" s="87">
        <f>A126005738X_Latest</f>
        <v>0</v>
      </c>
      <c r="BK123" s="77">
        <f>A126006386X_Latest</f>
        <v>0.89300000000000002</v>
      </c>
      <c r="BL123" s="77">
        <f>A126003794F_Latest</f>
        <v>8.5000000000000006E-2</v>
      </c>
      <c r="BM123" s="87">
        <f>A126002498V_Latest</f>
        <v>0</v>
      </c>
      <c r="BN123" s="77">
        <f>A126004442V_Latest</f>
        <v>8.5000000000000006E-2</v>
      </c>
      <c r="BO123" s="77">
        <f>A126001850A_Latest</f>
        <v>0.97799999999999998</v>
      </c>
      <c r="BP123" s="77">
        <f>A126004802L_Latest</f>
        <v>1.68</v>
      </c>
      <c r="BQ123" s="77">
        <f>A126002858L_Latest</f>
        <v>0.55900000000000005</v>
      </c>
      <c r="BR123" s="87">
        <f>A126005450L_Latest</f>
        <v>0.20799999999999999</v>
      </c>
      <c r="BS123" s="77">
        <f>A126006098F_Latest</f>
        <v>2.4470000000000001</v>
      </c>
      <c r="BT123" s="77">
        <f>A126003506A_Latest</f>
        <v>0.55400000000000005</v>
      </c>
      <c r="BU123" s="87">
        <f>A126002210W_Latest</f>
        <v>0</v>
      </c>
      <c r="BV123" s="77">
        <f>A126004154A_Latest</f>
        <v>0.55400000000000005</v>
      </c>
      <c r="BW123" s="77">
        <f>A126001562J_Latest</f>
        <v>3.0019999999999998</v>
      </c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</row>
    <row r="124" spans="1:93" hidden="1">
      <c r="A124" s="51"/>
      <c r="B124" s="53" t="s">
        <v>11660</v>
      </c>
      <c r="C124" s="66">
        <v>18</v>
      </c>
      <c r="D124" s="77">
        <f>A126004706L_Latest</f>
        <v>76.132000000000005</v>
      </c>
      <c r="E124" s="77">
        <f>A126002762V_Latest</f>
        <v>9.24</v>
      </c>
      <c r="F124" s="87">
        <f>A126005354L_Latest</f>
        <v>0.59699999999999998</v>
      </c>
      <c r="G124" s="77">
        <f>A126006002A_Latest</f>
        <v>85.968999999999994</v>
      </c>
      <c r="H124" s="77">
        <f>A126003410J_Latest</f>
        <v>22.030999999999999</v>
      </c>
      <c r="I124" s="87">
        <f>A126002114W_Latest</f>
        <v>0.88800000000000001</v>
      </c>
      <c r="J124" s="77">
        <f>A126004058A_Latest</f>
        <v>22.919</v>
      </c>
      <c r="K124" s="77">
        <f>A126001466J_Latest</f>
        <v>108.88800000000001</v>
      </c>
      <c r="L124" s="77">
        <f>A126005138V_Latest</f>
        <v>22.279</v>
      </c>
      <c r="M124" s="77">
        <f>A126003194A_Latest</f>
        <v>3.4079999999999999</v>
      </c>
      <c r="N124" s="87">
        <f>A126005786T_Latest</f>
        <v>0.59699999999999998</v>
      </c>
      <c r="O124" s="77">
        <f>A126006434F_Latest</f>
        <v>26.283999999999999</v>
      </c>
      <c r="P124" s="77">
        <f>A126003842L_Latest</f>
        <v>8.1829999999999998</v>
      </c>
      <c r="Q124" s="87">
        <f>A126002546A_Latest</f>
        <v>0</v>
      </c>
      <c r="R124" s="77">
        <f>A126004490L_Latest</f>
        <v>8.1829999999999998</v>
      </c>
      <c r="S124" s="77">
        <f>A126001898L_Latest</f>
        <v>34.466999999999999</v>
      </c>
      <c r="T124" s="77">
        <f>A126004850F_Latest</f>
        <v>18.744</v>
      </c>
      <c r="U124" s="77">
        <f>A126002906V_Latest</f>
        <v>2.339</v>
      </c>
      <c r="V124" s="87">
        <f>A126005498X_Latest</f>
        <v>0</v>
      </c>
      <c r="W124" s="77">
        <f>A126006146L_Latest</f>
        <v>21.082999999999998</v>
      </c>
      <c r="X124" s="77">
        <f>A126003554V_Latest</f>
        <v>5.335</v>
      </c>
      <c r="Y124" s="87">
        <f>A126002258J_Latest</f>
        <v>0.42199999999999999</v>
      </c>
      <c r="Z124" s="77">
        <f>A126004202J_Latest</f>
        <v>5.7560000000000002</v>
      </c>
      <c r="AA124" s="77">
        <f>A126001610R_Latest</f>
        <v>26.84</v>
      </c>
      <c r="AB124" s="77">
        <f>A126005210A_Latest</f>
        <v>17.77</v>
      </c>
      <c r="AC124" s="77">
        <f>A126003266A_Latest</f>
        <v>0.95399999999999996</v>
      </c>
      <c r="AD124" s="87">
        <f>A126005858T_Latest</f>
        <v>0</v>
      </c>
      <c r="AE124" s="77">
        <f>A126006506F_Latest</f>
        <v>18.724</v>
      </c>
      <c r="AF124" s="77">
        <f>A126003914L_Latest</f>
        <v>3.01</v>
      </c>
      <c r="AG124" s="87">
        <f>A126002618A_Latest</f>
        <v>0</v>
      </c>
      <c r="AH124" s="77">
        <f>A126004562L_Latest</f>
        <v>3.01</v>
      </c>
      <c r="AI124" s="77">
        <f>A126001970V_Latest</f>
        <v>21.734000000000002</v>
      </c>
      <c r="AJ124" s="77">
        <f>A126005282L_Latest</f>
        <v>4.3979999999999997</v>
      </c>
      <c r="AK124" s="77">
        <f>A126003338A_Latest</f>
        <v>1.0229999999999999</v>
      </c>
      <c r="AL124" s="87">
        <f>A126005930X_Latest</f>
        <v>0</v>
      </c>
      <c r="AM124" s="77">
        <f>A126006578T_Latest</f>
        <v>5.4210000000000003</v>
      </c>
      <c r="AN124" s="77">
        <f>A126003986X_Latest</f>
        <v>1.804</v>
      </c>
      <c r="AO124" s="87">
        <f>A126002690V_Latest</f>
        <v>0</v>
      </c>
      <c r="AP124" s="77">
        <f>A126004634L_Latest</f>
        <v>1.804</v>
      </c>
      <c r="AQ124" s="77">
        <f>A126002042W_Latest</f>
        <v>7.2240000000000002</v>
      </c>
      <c r="AR124" s="77">
        <f>A126004922F_Latest</f>
        <v>10.035</v>
      </c>
      <c r="AS124" s="77">
        <f>A126002978F_Latest</f>
        <v>1.4410000000000001</v>
      </c>
      <c r="AT124" s="87">
        <f>A126005570F_Latest</f>
        <v>0</v>
      </c>
      <c r="AU124" s="77">
        <f>A126006218L_Latest</f>
        <v>11.476000000000001</v>
      </c>
      <c r="AV124" s="77">
        <f>A126003626V_Latest</f>
        <v>2.8039999999999998</v>
      </c>
      <c r="AW124" s="87">
        <f>A126002330R_Latest</f>
        <v>0.46700000000000003</v>
      </c>
      <c r="AX124" s="77">
        <f>A126004274V_Latest</f>
        <v>3.27</v>
      </c>
      <c r="AY124" s="77">
        <f>A126001682A_Latest</f>
        <v>14.746</v>
      </c>
      <c r="AZ124" s="77">
        <f>A126004994T_Latest</f>
        <v>1.4590000000000001</v>
      </c>
      <c r="BA124" s="77">
        <f>A126003050R_Latest</f>
        <v>0</v>
      </c>
      <c r="BB124" s="87">
        <f>A126005642F_Latest</f>
        <v>0</v>
      </c>
      <c r="BC124" s="77">
        <f>A126006290F_Latest</f>
        <v>1.4590000000000001</v>
      </c>
      <c r="BD124" s="77">
        <f>A126003698F_Latest</f>
        <v>0.57799999999999996</v>
      </c>
      <c r="BE124" s="87">
        <f>A126002402R_Latest</f>
        <v>0</v>
      </c>
      <c r="BF124" s="77">
        <f>A126004346V_Latest</f>
        <v>0.57799999999999996</v>
      </c>
      <c r="BG124" s="77">
        <f>A126001754A_Latest</f>
        <v>2.0369999999999999</v>
      </c>
      <c r="BH124" s="77">
        <f>A126005066V_Latest</f>
        <v>0.69099999999999995</v>
      </c>
      <c r="BI124" s="77">
        <f>A126003122R_Latest</f>
        <v>7.4999999999999997E-2</v>
      </c>
      <c r="BJ124" s="87">
        <f>A126005714F_Latest</f>
        <v>0</v>
      </c>
      <c r="BK124" s="77">
        <f>A126006362F_Latest</f>
        <v>0.76500000000000001</v>
      </c>
      <c r="BL124" s="77">
        <f>A126003770L_Latest</f>
        <v>0</v>
      </c>
      <c r="BM124" s="87">
        <f>A126002474A_Latest</f>
        <v>0</v>
      </c>
      <c r="BN124" s="77">
        <f>A126004418V_Latest</f>
        <v>0</v>
      </c>
      <c r="BO124" s="77">
        <f>A126001826A_Latest</f>
        <v>0.76500000000000001</v>
      </c>
      <c r="BP124" s="77">
        <f>A126004778X_Latest</f>
        <v>0.75700000000000001</v>
      </c>
      <c r="BQ124" s="77">
        <f>A126002834V_Latest</f>
        <v>0</v>
      </c>
      <c r="BR124" s="87">
        <f>A126005426L_Latest</f>
        <v>0</v>
      </c>
      <c r="BS124" s="77">
        <f>A126006074L_Latest</f>
        <v>0.75700000000000001</v>
      </c>
      <c r="BT124" s="77">
        <f>A126003482V_Latest</f>
        <v>0.318</v>
      </c>
      <c r="BU124" s="87">
        <f>A126002186J_Latest</f>
        <v>0</v>
      </c>
      <c r="BV124" s="77">
        <f>A126004130J_Latest</f>
        <v>0.318</v>
      </c>
      <c r="BW124" s="77">
        <f>A126001538J_Latest</f>
        <v>1.0740000000000001</v>
      </c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</row>
    <row r="125" spans="1:93" hidden="1">
      <c r="A125" s="51"/>
      <c r="B125" s="53" t="s">
        <v>11661</v>
      </c>
      <c r="C125" s="66">
        <v>19</v>
      </c>
      <c r="D125" s="77">
        <f>A126004734W_Latest</f>
        <v>72.664000000000001</v>
      </c>
      <c r="E125" s="77">
        <f>A126002790C_Latest</f>
        <v>9.4049999999999994</v>
      </c>
      <c r="F125" s="87">
        <f>A126005382W_Latest</f>
        <v>0.53</v>
      </c>
      <c r="G125" s="77">
        <f>A126006030K_Latest</f>
        <v>82.599000000000004</v>
      </c>
      <c r="H125" s="77">
        <f>A126003438K_Latest</f>
        <v>24.683</v>
      </c>
      <c r="I125" s="87">
        <f>A126002142F_Latest</f>
        <v>0</v>
      </c>
      <c r="J125" s="77">
        <f>A126004086K_Latest</f>
        <v>24.683</v>
      </c>
      <c r="K125" s="77">
        <f>A126001494T_Latest</f>
        <v>107.282</v>
      </c>
      <c r="L125" s="77">
        <f>A126005166C_Latest</f>
        <v>19.361999999999998</v>
      </c>
      <c r="M125" s="77">
        <f>A126003222X_Latest</f>
        <v>3.8769999999999998</v>
      </c>
      <c r="N125" s="87">
        <f>A126005814R_Latest</f>
        <v>0</v>
      </c>
      <c r="O125" s="77">
        <f>A126006462R_Latest</f>
        <v>23.238</v>
      </c>
      <c r="P125" s="77">
        <f>A126003870W_Latest</f>
        <v>5.69</v>
      </c>
      <c r="Q125" s="87">
        <f>A126002574K_Latest</f>
        <v>0</v>
      </c>
      <c r="R125" s="77">
        <f>A126004518C_Latest</f>
        <v>5.69</v>
      </c>
      <c r="S125" s="77">
        <f>A126001926K_Latest</f>
        <v>28.928999999999998</v>
      </c>
      <c r="T125" s="77">
        <f>A126004878J_Latest</f>
        <v>12.161</v>
      </c>
      <c r="U125" s="77">
        <f>A126002934C_Latest</f>
        <v>1.7170000000000001</v>
      </c>
      <c r="V125" s="87">
        <f>A126005526W_Latest</f>
        <v>0.53</v>
      </c>
      <c r="W125" s="77">
        <f>A126006174W_Latest</f>
        <v>14.409000000000001</v>
      </c>
      <c r="X125" s="77">
        <f>A126003582C_Latest</f>
        <v>6.625</v>
      </c>
      <c r="Y125" s="87">
        <f>A126002286T_Latest</f>
        <v>0</v>
      </c>
      <c r="Z125" s="77">
        <f>A126004230T_Latest</f>
        <v>6.625</v>
      </c>
      <c r="AA125" s="77">
        <f>A126001638T_Latest</f>
        <v>21.033999999999999</v>
      </c>
      <c r="AB125" s="77">
        <f>A126005238C_Latest</f>
        <v>20.457999999999998</v>
      </c>
      <c r="AC125" s="77">
        <f>A126003294K_Latest</f>
        <v>0.36099999999999999</v>
      </c>
      <c r="AD125" s="87">
        <f>A126005886A_Latest</f>
        <v>0</v>
      </c>
      <c r="AE125" s="77">
        <f>A126006534R_Latest</f>
        <v>20.818000000000001</v>
      </c>
      <c r="AF125" s="77">
        <f>A126003942W_Latest</f>
        <v>5.9189999999999996</v>
      </c>
      <c r="AG125" s="87">
        <f>A126002646K_Latest</f>
        <v>0</v>
      </c>
      <c r="AH125" s="77">
        <f>A126004590W_Latest</f>
        <v>5.9189999999999996</v>
      </c>
      <c r="AI125" s="77">
        <f>A126001998W_Latest</f>
        <v>26.736999999999998</v>
      </c>
      <c r="AJ125" s="77">
        <f>A126005310K_Latest</f>
        <v>8.8330000000000002</v>
      </c>
      <c r="AK125" s="77">
        <f>A126003366K_Latest</f>
        <v>1.3640000000000001</v>
      </c>
      <c r="AL125" s="87">
        <f>A126005958A_Latest</f>
        <v>0</v>
      </c>
      <c r="AM125" s="77">
        <f>A126006606R_Latest</f>
        <v>10.196999999999999</v>
      </c>
      <c r="AN125" s="77">
        <f>A126004014X_Latest</f>
        <v>2.0510000000000002</v>
      </c>
      <c r="AO125" s="87">
        <f>A126002718K_Latest</f>
        <v>0</v>
      </c>
      <c r="AP125" s="77">
        <f>A126004662W_Latest</f>
        <v>2.0510000000000002</v>
      </c>
      <c r="AQ125" s="77">
        <f>A126002070F_Latest</f>
        <v>12.249000000000001</v>
      </c>
      <c r="AR125" s="77">
        <f>A126004950R_Latest</f>
        <v>8.032</v>
      </c>
      <c r="AS125" s="77">
        <f>A126003006F_Latest</f>
        <v>1.639</v>
      </c>
      <c r="AT125" s="87">
        <f>A126005598J_Latest</f>
        <v>0</v>
      </c>
      <c r="AU125" s="77">
        <f>A126006246W_Latest</f>
        <v>9.6709999999999994</v>
      </c>
      <c r="AV125" s="77">
        <f>A126003654C_Latest</f>
        <v>3.6859999999999999</v>
      </c>
      <c r="AW125" s="87">
        <f>A126002358T_Latest</f>
        <v>0</v>
      </c>
      <c r="AX125" s="77">
        <f>A126004302T_Latest</f>
        <v>3.6859999999999999</v>
      </c>
      <c r="AY125" s="77">
        <f>A126001710X_Latest</f>
        <v>13.358000000000001</v>
      </c>
      <c r="AZ125" s="77">
        <f>A126005022T_Latest</f>
        <v>3.0609999999999999</v>
      </c>
      <c r="BA125" s="77">
        <f>A126003078T_Latest</f>
        <v>0.39600000000000002</v>
      </c>
      <c r="BB125" s="87">
        <f>A126005670R_Latest</f>
        <v>0</v>
      </c>
      <c r="BC125" s="77">
        <f>A126006318W_Latest</f>
        <v>3.4569999999999999</v>
      </c>
      <c r="BD125" s="77">
        <f>A126003726C_Latest</f>
        <v>0.51500000000000001</v>
      </c>
      <c r="BE125" s="87">
        <f>A126002430X_Latest</f>
        <v>0</v>
      </c>
      <c r="BF125" s="77">
        <f>A126004374C_Latest</f>
        <v>0.51500000000000001</v>
      </c>
      <c r="BG125" s="77">
        <f>A126001782K_Latest</f>
        <v>3.972</v>
      </c>
      <c r="BH125" s="77">
        <f>A126005094C_Latest</f>
        <v>0.33400000000000002</v>
      </c>
      <c r="BI125" s="77">
        <f>A126003150X_Latest</f>
        <v>5.0999999999999997E-2</v>
      </c>
      <c r="BJ125" s="87">
        <f>A126005742R_Latest</f>
        <v>0</v>
      </c>
      <c r="BK125" s="77">
        <f>A126006390R_Latest</f>
        <v>0.38500000000000001</v>
      </c>
      <c r="BL125" s="77">
        <f>A126003798R_Latest</f>
        <v>0</v>
      </c>
      <c r="BM125" s="87">
        <f>A126002502X_Latest</f>
        <v>0</v>
      </c>
      <c r="BN125" s="77">
        <f>A126004446C_Latest</f>
        <v>0</v>
      </c>
      <c r="BO125" s="77">
        <f>A126001854K_Latest</f>
        <v>0.38500000000000001</v>
      </c>
      <c r="BP125" s="77">
        <f>A126004806W_Latest</f>
        <v>0.42199999999999999</v>
      </c>
      <c r="BQ125" s="77">
        <f>A126002862C_Latest</f>
        <v>0</v>
      </c>
      <c r="BR125" s="87">
        <f>A126005454W_Latest</f>
        <v>0</v>
      </c>
      <c r="BS125" s="77">
        <f>A126006102K_Latest</f>
        <v>0.42199999999999999</v>
      </c>
      <c r="BT125" s="77">
        <f>A126003510T_Latest</f>
        <v>0.19700000000000001</v>
      </c>
      <c r="BU125" s="87">
        <f>A126002214F_Latest</f>
        <v>0</v>
      </c>
      <c r="BV125" s="77">
        <f>A126004158K_Latest</f>
        <v>0.19700000000000001</v>
      </c>
      <c r="BW125" s="77">
        <f>A126001566T_Latest</f>
        <v>0.61899999999999999</v>
      </c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</row>
    <row r="126" spans="1:93" hidden="1">
      <c r="A126" s="55" t="s">
        <v>11636</v>
      </c>
      <c r="B126" s="59"/>
      <c r="C126" s="66">
        <v>20</v>
      </c>
      <c r="D126" s="77">
        <f>A126004738F_Latest</f>
        <v>452.59899999999999</v>
      </c>
      <c r="E126" s="77">
        <f>A126002794L_Latest</f>
        <v>102.666</v>
      </c>
      <c r="F126" s="87">
        <f>A126005386F_Latest</f>
        <v>20.058</v>
      </c>
      <c r="G126" s="77">
        <f>A126006034V_Latest</f>
        <v>575.32399999999996</v>
      </c>
      <c r="H126" s="77">
        <f>A126003442A_Latest</f>
        <v>199.85400000000001</v>
      </c>
      <c r="I126" s="87">
        <f>A126002146R_Latest</f>
        <v>29.753</v>
      </c>
      <c r="J126" s="77">
        <f>A126004090A_Latest</f>
        <v>229.607</v>
      </c>
      <c r="K126" s="77">
        <f>A126001498A_Latest</f>
        <v>804.93100000000004</v>
      </c>
      <c r="L126" s="77">
        <f>A126005170V_Latest</f>
        <v>134.59299999999999</v>
      </c>
      <c r="M126" s="77">
        <f>A126003226J_Latest</f>
        <v>37.07</v>
      </c>
      <c r="N126" s="87">
        <f>A126005818X_Latest</f>
        <v>5.2610000000000001</v>
      </c>
      <c r="O126" s="77">
        <f>A126006466X_Latest</f>
        <v>176.92500000000001</v>
      </c>
      <c r="P126" s="77">
        <f>A126003874F_Latest</f>
        <v>59.988999999999997</v>
      </c>
      <c r="Q126" s="87">
        <f>A126002578V_Latest</f>
        <v>8.3040000000000003</v>
      </c>
      <c r="R126" s="77">
        <f>A126004522V_Latest</f>
        <v>68.293000000000006</v>
      </c>
      <c r="S126" s="77">
        <f>A126001930A_Latest</f>
        <v>245.21799999999999</v>
      </c>
      <c r="T126" s="77">
        <f>A126004882X_Latest</f>
        <v>104.361</v>
      </c>
      <c r="U126" s="77">
        <f>A126002938L_Latest</f>
        <v>32.747</v>
      </c>
      <c r="V126" s="87">
        <f>A126005530L_Latest</f>
        <v>4.4909999999999997</v>
      </c>
      <c r="W126" s="77">
        <f>A126006178F_Latest</f>
        <v>141.59899999999999</v>
      </c>
      <c r="X126" s="77">
        <f>A126003586L_Latest</f>
        <v>56.11</v>
      </c>
      <c r="Y126" s="87">
        <f>A126002290J_Latest</f>
        <v>9.8360000000000003</v>
      </c>
      <c r="Z126" s="77">
        <f>A126004234A_Latest</f>
        <v>65.944999999999993</v>
      </c>
      <c r="AA126" s="77">
        <f>A126001642J_Latest</f>
        <v>207.54400000000001</v>
      </c>
      <c r="AB126" s="77">
        <f>A126005242V_Latest</f>
        <v>107.99</v>
      </c>
      <c r="AC126" s="77">
        <f>A126003298V_Latest</f>
        <v>12.927</v>
      </c>
      <c r="AD126" s="87">
        <f>A126005890T_Latest</f>
        <v>4.8289999999999997</v>
      </c>
      <c r="AE126" s="77">
        <f>A126006538X_Latest</f>
        <v>125.746</v>
      </c>
      <c r="AF126" s="77">
        <f>A126003946F_Latest</f>
        <v>41.158000000000001</v>
      </c>
      <c r="AG126" s="87">
        <f>A126002650A_Latest</f>
        <v>3.391</v>
      </c>
      <c r="AH126" s="77">
        <f>A126004594F_Latest</f>
        <v>44.548999999999999</v>
      </c>
      <c r="AI126" s="77">
        <f>A126002002C_Latest</f>
        <v>170.29499999999999</v>
      </c>
      <c r="AJ126" s="77">
        <f>A126005314V_Latest</f>
        <v>36.662999999999997</v>
      </c>
      <c r="AK126" s="77">
        <f>A126003370A_Latest</f>
        <v>6.5140000000000002</v>
      </c>
      <c r="AL126" s="87">
        <f>A126005962T_Latest</f>
        <v>0.85599999999999998</v>
      </c>
      <c r="AM126" s="77">
        <f>A126006610F_Latest</f>
        <v>44.033000000000001</v>
      </c>
      <c r="AN126" s="77">
        <f>A126004018J_Latest</f>
        <v>15.579000000000001</v>
      </c>
      <c r="AO126" s="87">
        <f>A126002722A_Latest</f>
        <v>1.56</v>
      </c>
      <c r="AP126" s="77">
        <f>A126004666F_Latest</f>
        <v>17.138999999999999</v>
      </c>
      <c r="AQ126" s="77">
        <f>A126002074R_Latest</f>
        <v>61.171999999999997</v>
      </c>
      <c r="AR126" s="77">
        <f>A126004954X_Latest</f>
        <v>50.494</v>
      </c>
      <c r="AS126" s="77">
        <f>A126003010W_Latest</f>
        <v>10.442</v>
      </c>
      <c r="AT126" s="87">
        <f>A126005602L_Latest</f>
        <v>3.5470000000000002</v>
      </c>
      <c r="AU126" s="77">
        <f>A126006250L_Latest</f>
        <v>64.481999999999999</v>
      </c>
      <c r="AV126" s="77">
        <f>A126003658L_Latest</f>
        <v>18.704000000000001</v>
      </c>
      <c r="AW126" s="87">
        <f>A126002362J_Latest</f>
        <v>5.9020000000000001</v>
      </c>
      <c r="AX126" s="77">
        <f>A126004306A_Latest</f>
        <v>24.606000000000002</v>
      </c>
      <c r="AY126" s="77">
        <f>A126001714J_Latest</f>
        <v>89.087000000000003</v>
      </c>
      <c r="AZ126" s="77">
        <f>A126005026A_Latest</f>
        <v>9.8360000000000003</v>
      </c>
      <c r="BA126" s="77">
        <f>A126003082J_Latest</f>
        <v>0.75800000000000001</v>
      </c>
      <c r="BB126" s="87">
        <f>A126005674X_Latest</f>
        <v>0</v>
      </c>
      <c r="BC126" s="77">
        <f>A126006322L_Latest</f>
        <v>10.593</v>
      </c>
      <c r="BD126" s="77">
        <f>A126003730V_Latest</f>
        <v>4.8280000000000003</v>
      </c>
      <c r="BE126" s="87">
        <f>A126002434J_Latest</f>
        <v>0.44500000000000001</v>
      </c>
      <c r="BF126" s="77">
        <f>A126004378L_Latest</f>
        <v>5.2729999999999997</v>
      </c>
      <c r="BG126" s="77">
        <f>A126001786V_Latest</f>
        <v>15.867000000000001</v>
      </c>
      <c r="BH126" s="77">
        <f>A126005098L_Latest</f>
        <v>3.7749999999999999</v>
      </c>
      <c r="BI126" s="77">
        <f>A126003154J_Latest</f>
        <v>0.6</v>
      </c>
      <c r="BJ126" s="87">
        <f>A126005746X_Latest</f>
        <v>0.29799999999999999</v>
      </c>
      <c r="BK126" s="77">
        <f>A126006394X_Latest</f>
        <v>4.6740000000000004</v>
      </c>
      <c r="BL126" s="77">
        <f>A126003802V_Latest</f>
        <v>0.65500000000000003</v>
      </c>
      <c r="BM126" s="87">
        <f>A126002506J_Latest</f>
        <v>0.21099999999999999</v>
      </c>
      <c r="BN126" s="77">
        <f>A126004450V_Latest</f>
        <v>0.86599999999999999</v>
      </c>
      <c r="BO126" s="77">
        <f>A126001858V_Latest</f>
        <v>5.54</v>
      </c>
      <c r="BP126" s="77">
        <f>A126004810L_Latest</f>
        <v>4.8879999999999999</v>
      </c>
      <c r="BQ126" s="77">
        <f>A126002866L_Latest</f>
        <v>1.609</v>
      </c>
      <c r="BR126" s="87">
        <f>A126005458F_Latest</f>
        <v>0.77600000000000002</v>
      </c>
      <c r="BS126" s="77">
        <f>A126006106V_Latest</f>
        <v>7.2729999999999997</v>
      </c>
      <c r="BT126" s="77">
        <f>A126003514A_Latest</f>
        <v>2.8319999999999999</v>
      </c>
      <c r="BU126" s="87">
        <f>A126002218R_Latest</f>
        <v>0.104</v>
      </c>
      <c r="BV126" s="77">
        <f>A126004162A_Latest</f>
        <v>2.9359999999999999</v>
      </c>
      <c r="BW126" s="77">
        <f>A126001570J_Latest</f>
        <v>10.208</v>
      </c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</row>
    <row r="127" spans="1:93" hidden="1">
      <c r="A127" s="47" t="s">
        <v>11662</v>
      </c>
      <c r="B127" s="48"/>
      <c r="C127" s="66">
        <v>21</v>
      </c>
      <c r="D127" s="77"/>
      <c r="E127" s="77"/>
      <c r="F127" s="87"/>
      <c r="G127" s="77"/>
      <c r="H127" s="77"/>
      <c r="I127" s="87"/>
      <c r="J127" s="77"/>
      <c r="K127" s="77"/>
      <c r="L127" s="77"/>
      <c r="M127" s="77"/>
      <c r="N127" s="87"/>
      <c r="O127" s="77"/>
      <c r="P127" s="77"/>
      <c r="Q127" s="87"/>
      <c r="R127" s="77"/>
      <c r="S127" s="77"/>
      <c r="T127" s="77"/>
      <c r="U127" s="77"/>
      <c r="V127" s="87"/>
      <c r="W127" s="77"/>
      <c r="X127" s="77"/>
      <c r="Y127" s="87"/>
      <c r="Z127" s="77"/>
      <c r="AA127" s="77"/>
      <c r="AB127" s="77"/>
      <c r="AC127" s="77"/>
      <c r="AD127" s="87"/>
      <c r="AE127" s="77"/>
      <c r="AF127" s="77"/>
      <c r="AG127" s="87"/>
      <c r="AH127" s="77"/>
      <c r="AI127" s="77"/>
      <c r="AJ127" s="77"/>
      <c r="AK127" s="77"/>
      <c r="AL127" s="87"/>
      <c r="AM127" s="77"/>
      <c r="AN127" s="77"/>
      <c r="AO127" s="87"/>
      <c r="AP127" s="77"/>
      <c r="AQ127" s="77"/>
      <c r="AR127" s="77"/>
      <c r="AS127" s="77"/>
      <c r="AT127" s="87"/>
      <c r="AU127" s="77"/>
      <c r="AV127" s="77"/>
      <c r="AW127" s="87"/>
      <c r="AX127" s="77"/>
      <c r="AY127" s="77"/>
      <c r="AZ127" s="77"/>
      <c r="BA127" s="77"/>
      <c r="BB127" s="87"/>
      <c r="BC127" s="77"/>
      <c r="BD127" s="77"/>
      <c r="BE127" s="87"/>
      <c r="BF127" s="77"/>
      <c r="BG127" s="77"/>
      <c r="BH127" s="77"/>
      <c r="BI127" s="77"/>
      <c r="BJ127" s="87"/>
      <c r="BK127" s="77"/>
      <c r="BL127" s="77"/>
      <c r="BM127" s="87"/>
      <c r="BN127" s="77"/>
      <c r="BO127" s="77"/>
      <c r="BP127" s="77"/>
      <c r="BQ127" s="77"/>
      <c r="BR127" s="87"/>
      <c r="BS127" s="77"/>
      <c r="BT127" s="77"/>
      <c r="BU127" s="8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</row>
    <row r="128" spans="1:93" hidden="1">
      <c r="A128" s="50" t="s">
        <v>11641</v>
      </c>
      <c r="B128" s="51"/>
      <c r="C128" s="66">
        <v>22</v>
      </c>
      <c r="D128" s="77"/>
      <c r="E128" s="77"/>
      <c r="F128" s="87"/>
      <c r="G128" s="77"/>
      <c r="H128" s="77"/>
      <c r="I128" s="87"/>
      <c r="J128" s="77"/>
      <c r="K128" s="77"/>
      <c r="L128" s="77"/>
      <c r="M128" s="77"/>
      <c r="N128" s="87"/>
      <c r="O128" s="77"/>
      <c r="P128" s="77"/>
      <c r="Q128" s="87"/>
      <c r="R128" s="77"/>
      <c r="S128" s="77"/>
      <c r="T128" s="77"/>
      <c r="U128" s="77"/>
      <c r="V128" s="87"/>
      <c r="W128" s="77"/>
      <c r="X128" s="77"/>
      <c r="Y128" s="87"/>
      <c r="Z128" s="77"/>
      <c r="AA128" s="77"/>
      <c r="AB128" s="77"/>
      <c r="AC128" s="77"/>
      <c r="AD128" s="87"/>
      <c r="AE128" s="77"/>
      <c r="AF128" s="77"/>
      <c r="AG128" s="87"/>
      <c r="AH128" s="77"/>
      <c r="AI128" s="77"/>
      <c r="AJ128" s="77"/>
      <c r="AK128" s="77"/>
      <c r="AL128" s="87"/>
      <c r="AM128" s="77"/>
      <c r="AN128" s="77"/>
      <c r="AO128" s="87"/>
      <c r="AP128" s="77"/>
      <c r="AQ128" s="77"/>
      <c r="AR128" s="77"/>
      <c r="AS128" s="77"/>
      <c r="AT128" s="87"/>
      <c r="AU128" s="77"/>
      <c r="AV128" s="77"/>
      <c r="AW128" s="87"/>
      <c r="AX128" s="77"/>
      <c r="AY128" s="77"/>
      <c r="AZ128" s="77"/>
      <c r="BA128" s="77"/>
      <c r="BB128" s="87"/>
      <c r="BC128" s="77"/>
      <c r="BD128" s="77"/>
      <c r="BE128" s="87"/>
      <c r="BF128" s="77"/>
      <c r="BG128" s="77"/>
      <c r="BH128" s="77"/>
      <c r="BI128" s="77"/>
      <c r="BJ128" s="87"/>
      <c r="BK128" s="77"/>
      <c r="BL128" s="77"/>
      <c r="BM128" s="87"/>
      <c r="BN128" s="77"/>
      <c r="BO128" s="77"/>
      <c r="BP128" s="77"/>
      <c r="BQ128" s="77"/>
      <c r="BR128" s="87"/>
      <c r="BS128" s="77"/>
      <c r="BT128" s="77"/>
      <c r="BU128" s="8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</row>
    <row r="129" spans="1:93" hidden="1">
      <c r="A129" s="51"/>
      <c r="B129" s="53" t="s">
        <v>11642</v>
      </c>
      <c r="C129" s="66">
        <v>23</v>
      </c>
      <c r="D129" s="77">
        <f>A126066958L_Latest</f>
        <v>231.48500000000001</v>
      </c>
      <c r="E129" s="77">
        <f>A126065014K_Latest</f>
        <v>59.771000000000001</v>
      </c>
      <c r="F129" s="87">
        <f>A126067606A_Latest</f>
        <v>4.5170000000000003</v>
      </c>
      <c r="G129" s="77">
        <f>A126068254A_Latest</f>
        <v>295.774</v>
      </c>
      <c r="H129" s="77">
        <f>A126065662J_Latest</f>
        <v>79.846000000000004</v>
      </c>
      <c r="I129" s="87">
        <f>A126064366W_Latest</f>
        <v>6.9580000000000002</v>
      </c>
      <c r="J129" s="77">
        <f>A126066310W_Latest</f>
        <v>86.804000000000002</v>
      </c>
      <c r="K129" s="77">
        <f>A126063718W_Latest</f>
        <v>382.57799999999997</v>
      </c>
      <c r="L129" s="77">
        <f>A126067390A_Latest</f>
        <v>72.840999999999994</v>
      </c>
      <c r="M129" s="77">
        <f>A126065446R_Latest</f>
        <v>20.558</v>
      </c>
      <c r="N129" s="87">
        <f>A126068038J_Latest</f>
        <v>0.48499999999999999</v>
      </c>
      <c r="O129" s="77">
        <f>A126068686F_Latest</f>
        <v>93.884</v>
      </c>
      <c r="P129" s="77">
        <f>A126066094R_Latest</f>
        <v>24.648</v>
      </c>
      <c r="Q129" s="87">
        <f>A126064798A_Latest</f>
        <v>2.4049999999999998</v>
      </c>
      <c r="R129" s="77">
        <f>A126066742A_Latest</f>
        <v>27.053000000000001</v>
      </c>
      <c r="S129" s="77">
        <f>A126064150K_Latest</f>
        <v>120.937</v>
      </c>
      <c r="T129" s="77">
        <f>A126067102W_Latest</f>
        <v>47.755000000000003</v>
      </c>
      <c r="U129" s="77">
        <f>A126065158W_Latest</f>
        <v>19.527000000000001</v>
      </c>
      <c r="V129" s="87">
        <f>A126067750V_Latest</f>
        <v>1.111</v>
      </c>
      <c r="W129" s="77">
        <f>A126068398L_Latest</f>
        <v>68.393000000000001</v>
      </c>
      <c r="X129" s="77">
        <f>A126065806J_Latest</f>
        <v>21.702000000000002</v>
      </c>
      <c r="Y129" s="87">
        <f>A126064510C_Latest</f>
        <v>2.4470000000000001</v>
      </c>
      <c r="Z129" s="77">
        <f>A126066454J_Latest</f>
        <v>24.149000000000001</v>
      </c>
      <c r="AA129" s="77">
        <f>A126063862R_Latest</f>
        <v>92.542000000000002</v>
      </c>
      <c r="AB129" s="77">
        <f>A126067462A_Latest</f>
        <v>57.85</v>
      </c>
      <c r="AC129" s="77">
        <f>A126065518R_Latest</f>
        <v>8.1630000000000003</v>
      </c>
      <c r="AD129" s="87">
        <f>A126068110R_Latest</f>
        <v>0.54200000000000004</v>
      </c>
      <c r="AE129" s="77">
        <f>A126068758F_Latest</f>
        <v>66.554000000000002</v>
      </c>
      <c r="AF129" s="77">
        <f>A126066166R_Latest</f>
        <v>16.315000000000001</v>
      </c>
      <c r="AG129" s="87">
        <f>A126064870J_Latest</f>
        <v>0.85299999999999998</v>
      </c>
      <c r="AH129" s="77">
        <f>A126066814A_Latest</f>
        <v>17.167999999999999</v>
      </c>
      <c r="AI129" s="77">
        <f>A126064222K_Latest</f>
        <v>83.721999999999994</v>
      </c>
      <c r="AJ129" s="77">
        <f>A126067534A_Latest</f>
        <v>17.811</v>
      </c>
      <c r="AK129" s="77">
        <f>A126065590J_Latest</f>
        <v>3.794</v>
      </c>
      <c r="AL129" s="87">
        <f>A126068182A_Latest</f>
        <v>0.33</v>
      </c>
      <c r="AM129" s="77">
        <f>A126068830L_Latest</f>
        <v>21.934999999999999</v>
      </c>
      <c r="AN129" s="77">
        <f>A126066238R_Latest</f>
        <v>6.01</v>
      </c>
      <c r="AO129" s="87">
        <f>A126064942J_Latest</f>
        <v>0.248</v>
      </c>
      <c r="AP129" s="77">
        <f>A126066886L_Latest</f>
        <v>6.258</v>
      </c>
      <c r="AQ129" s="77">
        <f>A126064294W_Latest</f>
        <v>28.193000000000001</v>
      </c>
      <c r="AR129" s="77">
        <f>A126067174J_Latest</f>
        <v>26.582000000000001</v>
      </c>
      <c r="AS129" s="77">
        <f>A126065230C_Latest</f>
        <v>6.7649999999999997</v>
      </c>
      <c r="AT129" s="87">
        <f>A126067822V_Latest</f>
        <v>1.6539999999999999</v>
      </c>
      <c r="AU129" s="77">
        <f>A126068470V_Latest</f>
        <v>35.000999999999998</v>
      </c>
      <c r="AV129" s="77">
        <f>A126065878V_Latest</f>
        <v>9.0289999999999999</v>
      </c>
      <c r="AW129" s="87">
        <f>A126064582R_Latest</f>
        <v>1.0049999999999999</v>
      </c>
      <c r="AX129" s="77">
        <f>A126066526J_Latest</f>
        <v>10.032999999999999</v>
      </c>
      <c r="AY129" s="77">
        <f>A126063934R_Latest</f>
        <v>45.033999999999999</v>
      </c>
      <c r="AZ129" s="77">
        <f>A126067246J_Latest</f>
        <v>5.5449999999999999</v>
      </c>
      <c r="BA129" s="77">
        <f>A126065302C_Latest</f>
        <v>0.435</v>
      </c>
      <c r="BB129" s="87">
        <f>A126067894F_Latest</f>
        <v>0</v>
      </c>
      <c r="BC129" s="77">
        <f>A126068542V_Latest</f>
        <v>5.9809999999999999</v>
      </c>
      <c r="BD129" s="77">
        <f>A126065950A_Latest</f>
        <v>1.5409999999999999</v>
      </c>
      <c r="BE129" s="87">
        <f>A126064654R_Latest</f>
        <v>0</v>
      </c>
      <c r="BF129" s="77">
        <f>A126066598V_Latest</f>
        <v>1.5409999999999999</v>
      </c>
      <c r="BG129" s="77">
        <f>A126064006T_Latest</f>
        <v>7.5209999999999999</v>
      </c>
      <c r="BH129" s="77">
        <f>A126067318J_Latest</f>
        <v>0.90400000000000003</v>
      </c>
      <c r="BI129" s="77">
        <f>A126065374R_Latest</f>
        <v>0.29899999999999999</v>
      </c>
      <c r="BJ129" s="87">
        <f>A126067966F_Latest</f>
        <v>0</v>
      </c>
      <c r="BK129" s="77">
        <f>A126068614V_Latest</f>
        <v>1.2030000000000001</v>
      </c>
      <c r="BL129" s="77">
        <f>A126066022C_Latest</f>
        <v>0.20799999999999999</v>
      </c>
      <c r="BM129" s="87">
        <f>A126064726R_Latest</f>
        <v>0</v>
      </c>
      <c r="BN129" s="77">
        <f>A126066670A_Latest</f>
        <v>0.20799999999999999</v>
      </c>
      <c r="BO129" s="77">
        <f>A126064078C_Latest</f>
        <v>1.411</v>
      </c>
      <c r="BP129" s="77">
        <f>A126067030W_Latest</f>
        <v>2.1970000000000001</v>
      </c>
      <c r="BQ129" s="77">
        <f>A126065086W_Latest</f>
        <v>0.23</v>
      </c>
      <c r="BR129" s="87">
        <f>A126067678L_Latest</f>
        <v>0.39500000000000002</v>
      </c>
      <c r="BS129" s="77">
        <f>A126068326A_Latest</f>
        <v>2.823</v>
      </c>
      <c r="BT129" s="77">
        <f>A126065734J_Latest</f>
        <v>0.39400000000000002</v>
      </c>
      <c r="BU129" s="87">
        <f>A126064438W_Latest</f>
        <v>0</v>
      </c>
      <c r="BV129" s="77">
        <f>A126066382J_Latest</f>
        <v>0.39400000000000002</v>
      </c>
      <c r="BW129" s="77">
        <f>A126063790R_Latest</f>
        <v>3.2170000000000001</v>
      </c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</row>
    <row r="130" spans="1:93" hidden="1">
      <c r="A130" s="51"/>
      <c r="B130" s="53" t="s">
        <v>11643</v>
      </c>
      <c r="C130" s="66">
        <v>24</v>
      </c>
      <c r="D130" s="77">
        <f>A126066926V_Latest</f>
        <v>16.309999999999999</v>
      </c>
      <c r="E130" s="77">
        <f>A126064982A_Latest</f>
        <v>10.625999999999999</v>
      </c>
      <c r="F130" s="87">
        <f>A126067574V_Latest</f>
        <v>5.7270000000000003</v>
      </c>
      <c r="G130" s="77">
        <f>A126068222J_Latest</f>
        <v>32.662999999999997</v>
      </c>
      <c r="H130" s="77">
        <f>A126065630R_Latest</f>
        <v>6.1159999999999997</v>
      </c>
      <c r="I130" s="87">
        <f>A126064334C_Latest</f>
        <v>7.4969999999999999</v>
      </c>
      <c r="J130" s="77">
        <f>A126066278J_Latest</f>
        <v>13.613</v>
      </c>
      <c r="K130" s="77">
        <f>A126063686R_Latest</f>
        <v>46.276000000000003</v>
      </c>
      <c r="L130" s="77">
        <f>A126067358A_Latest</f>
        <v>3.3929999999999998</v>
      </c>
      <c r="M130" s="77">
        <f>A126065414W_Latest</f>
        <v>2.4329999999999998</v>
      </c>
      <c r="N130" s="87">
        <f>A126068006R_Latest</f>
        <v>1.042</v>
      </c>
      <c r="O130" s="77">
        <f>A126068654L_Latest</f>
        <v>6.8689999999999998</v>
      </c>
      <c r="P130" s="77">
        <f>A126066062W_Latest</f>
        <v>2.8180000000000001</v>
      </c>
      <c r="Q130" s="87">
        <f>A126064766J_Latest</f>
        <v>2.5859999999999999</v>
      </c>
      <c r="R130" s="77">
        <f>A126066710J_Latest</f>
        <v>5.4039999999999999</v>
      </c>
      <c r="S130" s="77">
        <f>A126064118K_Latest</f>
        <v>12.273</v>
      </c>
      <c r="T130" s="77">
        <f>A126067070R_Latest</f>
        <v>2.9140000000000001</v>
      </c>
      <c r="U130" s="77">
        <f>A126065126C_Latest</f>
        <v>4.1950000000000003</v>
      </c>
      <c r="V130" s="87">
        <f>A126067718V_Latest</f>
        <v>1.1240000000000001</v>
      </c>
      <c r="W130" s="77">
        <f>A126068366V_Latest</f>
        <v>8.2330000000000005</v>
      </c>
      <c r="X130" s="77">
        <f>A126065774A_Latest</f>
        <v>1.653</v>
      </c>
      <c r="Y130" s="87">
        <f>A126064478R_Latest</f>
        <v>2.3450000000000002</v>
      </c>
      <c r="Z130" s="77">
        <f>A126066422R_Latest</f>
        <v>3.9980000000000002</v>
      </c>
      <c r="AA130" s="77">
        <f>A126063830W_Latest</f>
        <v>12.231</v>
      </c>
      <c r="AB130" s="77">
        <f>A126067430J_Latest</f>
        <v>5.5730000000000004</v>
      </c>
      <c r="AC130" s="77">
        <f>A126065486J_Latest</f>
        <v>1.006</v>
      </c>
      <c r="AD130" s="87">
        <f>A126068078A_Latest</f>
        <v>1.5860000000000001</v>
      </c>
      <c r="AE130" s="77">
        <f>A126068726L_Latest</f>
        <v>8.1660000000000004</v>
      </c>
      <c r="AF130" s="77">
        <f>A126066134W_Latest</f>
        <v>0.52600000000000002</v>
      </c>
      <c r="AG130" s="87">
        <f>A126064838J_Latest</f>
        <v>0.85899999999999999</v>
      </c>
      <c r="AH130" s="77">
        <f>A126066782V_Latest</f>
        <v>1.385</v>
      </c>
      <c r="AI130" s="77">
        <f>A126064190C_Latest</f>
        <v>9.5510000000000002</v>
      </c>
      <c r="AJ130" s="77">
        <f>A126067502J_Latest</f>
        <v>1.2829999999999999</v>
      </c>
      <c r="AK130" s="77">
        <f>A126065558J_Latest</f>
        <v>0.76600000000000001</v>
      </c>
      <c r="AL130" s="87">
        <f>A126068150J_Latest</f>
        <v>0.52500000000000002</v>
      </c>
      <c r="AM130" s="77">
        <f>A126068798X_Latest</f>
        <v>2.5750000000000002</v>
      </c>
      <c r="AN130" s="77">
        <f>A126066206W_Latest</f>
        <v>0.28399999999999997</v>
      </c>
      <c r="AO130" s="87">
        <f>A126064910R_Latest</f>
        <v>0.93500000000000005</v>
      </c>
      <c r="AP130" s="77">
        <f>A126066854V_Latest</f>
        <v>1.2190000000000001</v>
      </c>
      <c r="AQ130" s="77">
        <f>A126064262C_Latest</f>
        <v>3.794</v>
      </c>
      <c r="AR130" s="77">
        <f>A126067142R_Latest</f>
        <v>1.9059999999999999</v>
      </c>
      <c r="AS130" s="77">
        <f>A126065198R_Latest</f>
        <v>1.0309999999999999</v>
      </c>
      <c r="AT130" s="87">
        <f>A126067790L_Latest</f>
        <v>1.242</v>
      </c>
      <c r="AU130" s="77">
        <f>A126068438V_Latest</f>
        <v>4.1790000000000003</v>
      </c>
      <c r="AV130" s="77">
        <f>A126065846A_Latest</f>
        <v>0.39800000000000002</v>
      </c>
      <c r="AW130" s="87">
        <f>A126064550W_Latest</f>
        <v>0.59699999999999998</v>
      </c>
      <c r="AX130" s="77">
        <f>A126066494A_Latest</f>
        <v>0.995</v>
      </c>
      <c r="AY130" s="77">
        <f>A126063902W_Latest</f>
        <v>5.1740000000000004</v>
      </c>
      <c r="AZ130" s="77">
        <f>A126067214R_Latest</f>
        <v>0.82199999999999995</v>
      </c>
      <c r="BA130" s="77">
        <f>A126065270W_Latest</f>
        <v>0.32300000000000001</v>
      </c>
      <c r="BB130" s="87">
        <f>A126067862L_Latest</f>
        <v>0</v>
      </c>
      <c r="BC130" s="77">
        <f>A126068510A_Latest</f>
        <v>1.145</v>
      </c>
      <c r="BD130" s="77">
        <f>A126065918A_Latest</f>
        <v>0.21199999999999999</v>
      </c>
      <c r="BE130" s="87">
        <f>A126064622W_Latest</f>
        <v>0.17399999999999999</v>
      </c>
      <c r="BF130" s="77">
        <f>A126066566A_Latest</f>
        <v>0.38600000000000001</v>
      </c>
      <c r="BG130" s="77">
        <f>A126063974J_Latest</f>
        <v>1.5309999999999999</v>
      </c>
      <c r="BH130" s="77">
        <f>A126067286A_Latest</f>
        <v>0.23899999999999999</v>
      </c>
      <c r="BI130" s="77">
        <f>A126065342W_Latest</f>
        <v>7.3999999999999996E-2</v>
      </c>
      <c r="BJ130" s="87">
        <f>A126067934L_Latest</f>
        <v>0</v>
      </c>
      <c r="BK130" s="77">
        <f>A126068582L_Latest</f>
        <v>0.312</v>
      </c>
      <c r="BL130" s="77">
        <f>A126065990V_Latest</f>
        <v>0</v>
      </c>
      <c r="BM130" s="87">
        <f>A126064694J_Latest</f>
        <v>0</v>
      </c>
      <c r="BN130" s="77">
        <f>A126066638A_Latest</f>
        <v>0</v>
      </c>
      <c r="BO130" s="77">
        <f>A126064046K_Latest</f>
        <v>0.312</v>
      </c>
      <c r="BP130" s="77">
        <f>A126066998F_Latest</f>
        <v>0.18</v>
      </c>
      <c r="BQ130" s="77">
        <f>A126065054C_Latest</f>
        <v>0.79700000000000004</v>
      </c>
      <c r="BR130" s="87">
        <f>A126067646V_Latest</f>
        <v>0.20799999999999999</v>
      </c>
      <c r="BS130" s="77">
        <f>A126068294V_Latest</f>
        <v>1.1850000000000001</v>
      </c>
      <c r="BT130" s="77">
        <f>A126065702R_Latest</f>
        <v>0.22500000000000001</v>
      </c>
      <c r="BU130" s="87">
        <f>A126064406C_Latest</f>
        <v>0</v>
      </c>
      <c r="BV130" s="77">
        <f>A126066350R_Latest</f>
        <v>0.22500000000000001</v>
      </c>
      <c r="BW130" s="77">
        <f>A126063758R_Latest</f>
        <v>1.41</v>
      </c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</row>
    <row r="131" spans="1:93" hidden="1">
      <c r="A131" s="51"/>
      <c r="B131" s="53" t="s">
        <v>11644</v>
      </c>
      <c r="C131" s="66">
        <v>25</v>
      </c>
      <c r="D131" s="77">
        <f>A126066962C_Latest</f>
        <v>5.3739999999999997</v>
      </c>
      <c r="E131" s="77">
        <f>A126065018V_Latest</f>
        <v>4.335</v>
      </c>
      <c r="F131" s="87">
        <f>A126067610T_Latest</f>
        <v>0.94099999999999995</v>
      </c>
      <c r="G131" s="77">
        <f>A126068258K_Latest</f>
        <v>10.648999999999999</v>
      </c>
      <c r="H131" s="77">
        <f>A126065666T_Latest</f>
        <v>0.58699999999999997</v>
      </c>
      <c r="I131" s="87">
        <f>A126064370L_Latest</f>
        <v>0.64200000000000002</v>
      </c>
      <c r="J131" s="77">
        <f>A126066314F_Latest</f>
        <v>1.2290000000000001</v>
      </c>
      <c r="K131" s="77">
        <f>A126063722L_Latest</f>
        <v>11.878</v>
      </c>
      <c r="L131" s="77">
        <f>A126067394K_Latest</f>
        <v>2.4590000000000001</v>
      </c>
      <c r="M131" s="77">
        <f>A126065450F_Latest</f>
        <v>1.6759999999999999</v>
      </c>
      <c r="N131" s="87">
        <f>A126068042X_Latest</f>
        <v>0.51100000000000001</v>
      </c>
      <c r="O131" s="77">
        <f>A126068690W_Latest</f>
        <v>4.6459999999999999</v>
      </c>
      <c r="P131" s="77">
        <f>A126066098X_Latest</f>
        <v>0.58699999999999997</v>
      </c>
      <c r="Q131" s="87">
        <f>A126064802F_Latest</f>
        <v>0</v>
      </c>
      <c r="R131" s="77">
        <f>A126066746K_Latest</f>
        <v>0.58699999999999997</v>
      </c>
      <c r="S131" s="77">
        <f>A126064154V_Latest</f>
        <v>5.2329999999999997</v>
      </c>
      <c r="T131" s="77">
        <f>A126067106F_Latest</f>
        <v>1.375</v>
      </c>
      <c r="U131" s="77">
        <f>A126065162L_Latest</f>
        <v>0</v>
      </c>
      <c r="V131" s="87">
        <f>A126067754C_Latest</f>
        <v>0</v>
      </c>
      <c r="W131" s="77">
        <f>A126068402T_Latest</f>
        <v>1.375</v>
      </c>
      <c r="X131" s="77">
        <f>A126065810X_Latest</f>
        <v>0</v>
      </c>
      <c r="Y131" s="87">
        <f>A126064514L_Latest</f>
        <v>0.64200000000000002</v>
      </c>
      <c r="Z131" s="77">
        <f>A126066458T_Latest</f>
        <v>0.64200000000000002</v>
      </c>
      <c r="AA131" s="77">
        <f>A126063866X_Latest</f>
        <v>2.016</v>
      </c>
      <c r="AB131" s="77">
        <f>A126067466K_Latest</f>
        <v>0</v>
      </c>
      <c r="AC131" s="77">
        <f>A126065522F_Latest</f>
        <v>1.0920000000000001</v>
      </c>
      <c r="AD131" s="87">
        <f>A126068114X_Latest</f>
        <v>0.43</v>
      </c>
      <c r="AE131" s="77">
        <f>A126068762W_Latest</f>
        <v>1.522</v>
      </c>
      <c r="AF131" s="77">
        <f>A126066170F_Latest</f>
        <v>0</v>
      </c>
      <c r="AG131" s="87">
        <f>A126064874T_Latest</f>
        <v>0</v>
      </c>
      <c r="AH131" s="77">
        <f>A126066818K_Latest</f>
        <v>0</v>
      </c>
      <c r="AI131" s="77">
        <f>A126064226V_Latest</f>
        <v>1.522</v>
      </c>
      <c r="AJ131" s="77">
        <f>A126067538K_Latest</f>
        <v>0.23899999999999999</v>
      </c>
      <c r="AK131" s="77">
        <f>A126065594T_Latest</f>
        <v>0.49299999999999999</v>
      </c>
      <c r="AL131" s="87">
        <f>A126068186K_Latest</f>
        <v>0</v>
      </c>
      <c r="AM131" s="77">
        <f>A126068834W_Latest</f>
        <v>0.73099999999999998</v>
      </c>
      <c r="AN131" s="77">
        <f>A126066242F_Latest</f>
        <v>0</v>
      </c>
      <c r="AO131" s="87">
        <f>A126064946T_Latest</f>
        <v>0</v>
      </c>
      <c r="AP131" s="77">
        <f>A126066890C_Latest</f>
        <v>0</v>
      </c>
      <c r="AQ131" s="77">
        <f>A126064298F_Latest</f>
        <v>0.73099999999999998</v>
      </c>
      <c r="AR131" s="77">
        <f>A126067178T_Latest</f>
        <v>0.84599999999999997</v>
      </c>
      <c r="AS131" s="77">
        <f>A126065234L_Latest</f>
        <v>0.89800000000000002</v>
      </c>
      <c r="AT131" s="87">
        <f>A126067826C_Latest</f>
        <v>0</v>
      </c>
      <c r="AU131" s="77">
        <f>A126068474C_Latest</f>
        <v>1.744</v>
      </c>
      <c r="AV131" s="77">
        <f>A126065882K_Latest</f>
        <v>0</v>
      </c>
      <c r="AW131" s="87">
        <f>A126064586X_Latest</f>
        <v>0</v>
      </c>
      <c r="AX131" s="77">
        <f>A126066530X_Latest</f>
        <v>0</v>
      </c>
      <c r="AY131" s="77">
        <f>A126063938X_Latest</f>
        <v>1.744</v>
      </c>
      <c r="AZ131" s="77">
        <f>A126067250X_Latest</f>
        <v>0.13100000000000001</v>
      </c>
      <c r="BA131" s="77">
        <f>A126065306L_Latest</f>
        <v>0</v>
      </c>
      <c r="BB131" s="87">
        <f>A126067898R_Latest</f>
        <v>0</v>
      </c>
      <c r="BC131" s="77">
        <f>A126068546C_Latest</f>
        <v>0.13100000000000001</v>
      </c>
      <c r="BD131" s="77">
        <f>A126065954K_Latest</f>
        <v>0</v>
      </c>
      <c r="BE131" s="87">
        <f>A126064658X_Latest</f>
        <v>0</v>
      </c>
      <c r="BF131" s="77">
        <f>A126066602X_Latest</f>
        <v>0</v>
      </c>
      <c r="BG131" s="77">
        <f>A126064010J_Latest</f>
        <v>0.13100000000000001</v>
      </c>
      <c r="BH131" s="77">
        <f>A126067322X_Latest</f>
        <v>0.109</v>
      </c>
      <c r="BI131" s="77">
        <f>A126065378X_Latest</f>
        <v>0</v>
      </c>
      <c r="BJ131" s="87">
        <f>A126067970W_Latest</f>
        <v>0</v>
      </c>
      <c r="BK131" s="77">
        <f>A126068618C_Latest</f>
        <v>0.109</v>
      </c>
      <c r="BL131" s="77">
        <f>A126066026L_Latest</f>
        <v>0</v>
      </c>
      <c r="BM131" s="87">
        <f>A126064730F_Latest</f>
        <v>0</v>
      </c>
      <c r="BN131" s="77">
        <f>A126066674K_Latest</f>
        <v>0</v>
      </c>
      <c r="BO131" s="77">
        <f>A126064082V_Latest</f>
        <v>0.109</v>
      </c>
      <c r="BP131" s="77">
        <f>A126067034F_Latest</f>
        <v>0.216</v>
      </c>
      <c r="BQ131" s="77">
        <f>A126065090L_Latest</f>
        <v>0.17599999999999999</v>
      </c>
      <c r="BR131" s="87">
        <f>A126067682C_Latest</f>
        <v>0</v>
      </c>
      <c r="BS131" s="77">
        <f>A126068330T_Latest</f>
        <v>0.39100000000000001</v>
      </c>
      <c r="BT131" s="77">
        <f>A126065738T_Latest</f>
        <v>0</v>
      </c>
      <c r="BU131" s="87">
        <f>A126064442L_Latest</f>
        <v>0</v>
      </c>
      <c r="BV131" s="77">
        <f>A126066386T_Latest</f>
        <v>0</v>
      </c>
      <c r="BW131" s="77">
        <f>A126063794X_Latest</f>
        <v>0.39100000000000001</v>
      </c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</row>
    <row r="132" spans="1:93" hidden="1">
      <c r="A132" s="55" t="s">
        <v>11645</v>
      </c>
      <c r="B132" s="56"/>
      <c r="C132" s="66">
        <v>26</v>
      </c>
      <c r="D132" s="77"/>
      <c r="E132" s="77"/>
      <c r="F132" s="87"/>
      <c r="G132" s="77"/>
      <c r="H132" s="77"/>
      <c r="I132" s="87"/>
      <c r="J132" s="77"/>
      <c r="K132" s="77"/>
      <c r="L132" s="77"/>
      <c r="M132" s="77"/>
      <c r="N132" s="87"/>
      <c r="O132" s="77"/>
      <c r="P132" s="77"/>
      <c r="Q132" s="87"/>
      <c r="R132" s="77"/>
      <c r="S132" s="77"/>
      <c r="T132" s="77"/>
      <c r="U132" s="77"/>
      <c r="V132" s="87"/>
      <c r="W132" s="77"/>
      <c r="X132" s="77"/>
      <c r="Y132" s="87"/>
      <c r="Z132" s="77"/>
      <c r="AA132" s="77"/>
      <c r="AB132" s="77"/>
      <c r="AC132" s="77"/>
      <c r="AD132" s="87"/>
      <c r="AE132" s="77"/>
      <c r="AF132" s="77"/>
      <c r="AG132" s="87"/>
      <c r="AH132" s="77"/>
      <c r="AI132" s="77"/>
      <c r="AJ132" s="77"/>
      <c r="AK132" s="77"/>
      <c r="AL132" s="87"/>
      <c r="AM132" s="77"/>
      <c r="AN132" s="77"/>
      <c r="AO132" s="87"/>
      <c r="AP132" s="77"/>
      <c r="AQ132" s="77"/>
      <c r="AR132" s="77"/>
      <c r="AS132" s="77"/>
      <c r="AT132" s="87"/>
      <c r="AU132" s="77"/>
      <c r="AV132" s="77"/>
      <c r="AW132" s="87"/>
      <c r="AX132" s="77"/>
      <c r="AY132" s="77"/>
      <c r="AZ132" s="77"/>
      <c r="BA132" s="77"/>
      <c r="BB132" s="87"/>
      <c r="BC132" s="77"/>
      <c r="BD132" s="77"/>
      <c r="BE132" s="87"/>
      <c r="BF132" s="77"/>
      <c r="BG132" s="77"/>
      <c r="BH132" s="77"/>
      <c r="BI132" s="77"/>
      <c r="BJ132" s="87"/>
      <c r="BK132" s="77"/>
      <c r="BL132" s="77"/>
      <c r="BM132" s="87"/>
      <c r="BN132" s="77"/>
      <c r="BO132" s="77"/>
      <c r="BP132" s="77"/>
      <c r="BQ132" s="77"/>
      <c r="BR132" s="87"/>
      <c r="BS132" s="77"/>
      <c r="BT132" s="77"/>
      <c r="BU132" s="8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</row>
    <row r="133" spans="1:93" hidden="1">
      <c r="A133" s="51"/>
      <c r="B133" s="53" t="s">
        <v>11646</v>
      </c>
      <c r="C133" s="66">
        <v>27</v>
      </c>
      <c r="D133" s="77">
        <f>A126066966L_Latest</f>
        <v>221.56299999999999</v>
      </c>
      <c r="E133" s="77">
        <f>A126065022K_Latest</f>
        <v>65.751999999999995</v>
      </c>
      <c r="F133" s="87">
        <f>A126067614A_Latest</f>
        <v>10.701000000000001</v>
      </c>
      <c r="G133" s="77">
        <f>A126068262A_Latest</f>
        <v>298.01499999999999</v>
      </c>
      <c r="H133" s="77">
        <f>A126065670J_Latest</f>
        <v>54.936</v>
      </c>
      <c r="I133" s="87">
        <f>A126064374W_Latest</f>
        <v>12.99</v>
      </c>
      <c r="J133" s="77">
        <f>A126066318R_Latest</f>
        <v>67.926000000000002</v>
      </c>
      <c r="K133" s="77">
        <f>A126063726W_Latest</f>
        <v>365.94099999999997</v>
      </c>
      <c r="L133" s="77">
        <f>A126067398V_Latest</f>
        <v>70.45</v>
      </c>
      <c r="M133" s="77">
        <f>A126065454R_Latest</f>
        <v>21.356000000000002</v>
      </c>
      <c r="N133" s="87">
        <f>A126068046J_Latest</f>
        <v>1.5529999999999999</v>
      </c>
      <c r="O133" s="77">
        <f>A126068694F_Latest</f>
        <v>93.358999999999995</v>
      </c>
      <c r="P133" s="77">
        <f>A126066102C_Latest</f>
        <v>17.492000000000001</v>
      </c>
      <c r="Q133" s="87">
        <f>A126064806R_Latest</f>
        <v>4.3559999999999999</v>
      </c>
      <c r="R133" s="77">
        <f>A126066750A_Latest</f>
        <v>21.847999999999999</v>
      </c>
      <c r="S133" s="77">
        <f>A126064158C_Latest</f>
        <v>115.20699999999999</v>
      </c>
      <c r="T133" s="77">
        <f>A126067110W_Latest</f>
        <v>48.713000000000001</v>
      </c>
      <c r="U133" s="77">
        <f>A126065166W_Latest</f>
        <v>21.344000000000001</v>
      </c>
      <c r="V133" s="87">
        <f>A126067758L_Latest</f>
        <v>2.2349999999999999</v>
      </c>
      <c r="W133" s="77">
        <f>A126068406A_Latest</f>
        <v>72.292000000000002</v>
      </c>
      <c r="X133" s="77">
        <f>A126065814J_Latest</f>
        <v>16.236000000000001</v>
      </c>
      <c r="Y133" s="87">
        <f>A126064518W_Latest</f>
        <v>4.3879999999999999</v>
      </c>
      <c r="Z133" s="77">
        <f>A126066462J_Latest</f>
        <v>20.623999999999999</v>
      </c>
      <c r="AA133" s="77">
        <f>A126063870R_Latest</f>
        <v>92.915999999999997</v>
      </c>
      <c r="AB133" s="77">
        <f>A126067470A_Latest</f>
        <v>52.515999999999998</v>
      </c>
      <c r="AC133" s="77">
        <f>A126065526R_Latest</f>
        <v>9.2850000000000001</v>
      </c>
      <c r="AD133" s="87">
        <f>A126068118J_Latest</f>
        <v>2.5579999999999998</v>
      </c>
      <c r="AE133" s="77">
        <f>A126068766F_Latest</f>
        <v>64.358999999999995</v>
      </c>
      <c r="AF133" s="77">
        <f>A126066174R_Latest</f>
        <v>9.3930000000000007</v>
      </c>
      <c r="AG133" s="87">
        <f>A126064878A_Latest</f>
        <v>1.712</v>
      </c>
      <c r="AH133" s="77">
        <f>A126066822A_Latest</f>
        <v>11.106</v>
      </c>
      <c r="AI133" s="77">
        <f>A126064230K_Latest</f>
        <v>75.465000000000003</v>
      </c>
      <c r="AJ133" s="77">
        <f>A126067542A_Latest</f>
        <v>16.521000000000001</v>
      </c>
      <c r="AK133" s="77">
        <f>A126065598A_Latest</f>
        <v>4.2030000000000003</v>
      </c>
      <c r="AL133" s="87">
        <f>A126068190A_Latest</f>
        <v>0.85599999999999998</v>
      </c>
      <c r="AM133" s="77">
        <f>A126068838F_Latest</f>
        <v>21.58</v>
      </c>
      <c r="AN133" s="77">
        <f>A126066246R_Latest</f>
        <v>3.2519999999999998</v>
      </c>
      <c r="AO133" s="87">
        <f>A126064950J_Latest</f>
        <v>0.93100000000000005</v>
      </c>
      <c r="AP133" s="77">
        <f>A126066894L_Latest</f>
        <v>4.1829999999999998</v>
      </c>
      <c r="AQ133" s="77">
        <f>A126064302K_Latest</f>
        <v>25.763000000000002</v>
      </c>
      <c r="AR133" s="77">
        <f>A126067182J_Latest</f>
        <v>25.077999999999999</v>
      </c>
      <c r="AS133" s="77">
        <f>A126065238W_Latest</f>
        <v>7.3049999999999997</v>
      </c>
      <c r="AT133" s="87">
        <f>A126067830V_Latest</f>
        <v>2.895</v>
      </c>
      <c r="AU133" s="77">
        <f>A126068478L_Latest</f>
        <v>35.279000000000003</v>
      </c>
      <c r="AV133" s="77">
        <f>A126065886V_Latest</f>
        <v>6.9880000000000004</v>
      </c>
      <c r="AW133" s="87">
        <f>A126064590R_Latest</f>
        <v>1.6020000000000001</v>
      </c>
      <c r="AX133" s="77">
        <f>A126066534J_Latest</f>
        <v>8.5909999999999993</v>
      </c>
      <c r="AY133" s="77">
        <f>A126063942R_Latest</f>
        <v>43.869</v>
      </c>
      <c r="AZ133" s="77">
        <f>A126067254J_Latest</f>
        <v>5.4180000000000001</v>
      </c>
      <c r="BA133" s="77">
        <f>A126065310C_Latest</f>
        <v>0.75800000000000001</v>
      </c>
      <c r="BB133" s="87">
        <f>A126067902V_Latest</f>
        <v>0</v>
      </c>
      <c r="BC133" s="77">
        <f>A126068550V_Latest</f>
        <v>6.1760000000000002</v>
      </c>
      <c r="BD133" s="77">
        <f>A126065958V_Latest</f>
        <v>1.1419999999999999</v>
      </c>
      <c r="BE133" s="87">
        <f>A126064662R_Latest</f>
        <v>0</v>
      </c>
      <c r="BF133" s="77">
        <f>A126066606J_Latest</f>
        <v>1.1419999999999999</v>
      </c>
      <c r="BG133" s="77">
        <f>A126064014T_Latest</f>
        <v>7.3179999999999996</v>
      </c>
      <c r="BH133" s="77">
        <f>A126067326J_Latest</f>
        <v>1.212</v>
      </c>
      <c r="BI133" s="77">
        <f>A126065382R_Latest</f>
        <v>0.29799999999999999</v>
      </c>
      <c r="BJ133" s="87">
        <f>A126067974F_Latest</f>
        <v>0</v>
      </c>
      <c r="BK133" s="77">
        <f>A126068622V_Latest</f>
        <v>1.51</v>
      </c>
      <c r="BL133" s="77">
        <f>A126066030C_Latest</f>
        <v>0.20799999999999999</v>
      </c>
      <c r="BM133" s="87">
        <f>A126064734R_Latest</f>
        <v>0</v>
      </c>
      <c r="BN133" s="77">
        <f>A126066678V_Latest</f>
        <v>0.20799999999999999</v>
      </c>
      <c r="BO133" s="77">
        <f>A126064086C_Latest</f>
        <v>1.718</v>
      </c>
      <c r="BP133" s="77">
        <f>A126067038R_Latest</f>
        <v>1.6539999999999999</v>
      </c>
      <c r="BQ133" s="77">
        <f>A126065094W_Latest</f>
        <v>1.2030000000000001</v>
      </c>
      <c r="BR133" s="87">
        <f>A126067686L_Latest</f>
        <v>0.60399999999999998</v>
      </c>
      <c r="BS133" s="77">
        <f>A126068334A_Latest</f>
        <v>3.46</v>
      </c>
      <c r="BT133" s="77">
        <f>A126065742J_Latest</f>
        <v>0.22500000000000001</v>
      </c>
      <c r="BU133" s="87">
        <f>A126064446W_Latest</f>
        <v>0</v>
      </c>
      <c r="BV133" s="77">
        <f>A126066390J_Latest</f>
        <v>0.22500000000000001</v>
      </c>
      <c r="BW133" s="77">
        <f>A126063798J_Latest</f>
        <v>3.6850000000000001</v>
      </c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</row>
    <row r="134" spans="1:93" hidden="1">
      <c r="A134" s="51"/>
      <c r="B134" s="57" t="s">
        <v>11647</v>
      </c>
      <c r="C134" s="66">
        <v>28</v>
      </c>
      <c r="D134" s="77">
        <f>A126066930K_Latest</f>
        <v>16.835999999999999</v>
      </c>
      <c r="E134" s="77">
        <f>A126064986K_Latest</f>
        <v>10.717000000000001</v>
      </c>
      <c r="F134" s="87">
        <f>A126067578C_Latest</f>
        <v>10.701000000000001</v>
      </c>
      <c r="G134" s="77">
        <f>A126068226T_Latest</f>
        <v>38.253</v>
      </c>
      <c r="H134" s="77">
        <f>A126065634X_Latest</f>
        <v>3.0649999999999999</v>
      </c>
      <c r="I134" s="87">
        <f>A126064338L_Latest</f>
        <v>12.99</v>
      </c>
      <c r="J134" s="77">
        <f>A126066282X_Latest</f>
        <v>16.055</v>
      </c>
      <c r="K134" s="77">
        <f>A126063690F_Latest</f>
        <v>54.308</v>
      </c>
      <c r="L134" s="77">
        <f>A126067362T_Latest</f>
        <v>4.0140000000000002</v>
      </c>
      <c r="M134" s="77">
        <f>A126065418F_Latest</f>
        <v>2.2149999999999999</v>
      </c>
      <c r="N134" s="87">
        <f>A126068010F_Latest</f>
        <v>1.5529999999999999</v>
      </c>
      <c r="O134" s="77">
        <f>A126068658W_Latest</f>
        <v>7.7809999999999997</v>
      </c>
      <c r="P134" s="77">
        <f>A126066066F_Latest</f>
        <v>1.232</v>
      </c>
      <c r="Q134" s="87">
        <f>A126064770X_Latest</f>
        <v>4.3559999999999999</v>
      </c>
      <c r="R134" s="77">
        <f>A126066714T_Latest</f>
        <v>5.5880000000000001</v>
      </c>
      <c r="S134" s="77">
        <f>A126064122A_Latest</f>
        <v>13.369</v>
      </c>
      <c r="T134" s="77">
        <f>A126067074X_Latest</f>
        <v>3.786</v>
      </c>
      <c r="U134" s="77">
        <f>A126065130V_Latest</f>
        <v>3.96</v>
      </c>
      <c r="V134" s="87">
        <f>A126067722K_Latest</f>
        <v>2.2349999999999999</v>
      </c>
      <c r="W134" s="77">
        <f>A126068370K_Latest</f>
        <v>9.9819999999999993</v>
      </c>
      <c r="X134" s="77">
        <f>A126065778K_Latest</f>
        <v>1.0980000000000001</v>
      </c>
      <c r="Y134" s="87">
        <f>A126064482F_Latest</f>
        <v>4.3879999999999999</v>
      </c>
      <c r="Z134" s="77">
        <f>A126066426X_Latest</f>
        <v>5.4859999999999998</v>
      </c>
      <c r="AA134" s="77">
        <f>A126063834F_Latest</f>
        <v>15.468</v>
      </c>
      <c r="AB134" s="77">
        <f>A126067434T_Latest</f>
        <v>5.0709999999999997</v>
      </c>
      <c r="AC134" s="77">
        <f>A126065490X_Latest</f>
        <v>2.0990000000000002</v>
      </c>
      <c r="AD134" s="87">
        <f>A126068082T_Latest</f>
        <v>2.5579999999999998</v>
      </c>
      <c r="AE134" s="77">
        <f>A126068730C_Latest</f>
        <v>9.7279999999999998</v>
      </c>
      <c r="AF134" s="77">
        <f>A126066138F_Latest</f>
        <v>0.52600000000000002</v>
      </c>
      <c r="AG134" s="87">
        <f>A126064842X_Latest</f>
        <v>1.712</v>
      </c>
      <c r="AH134" s="77">
        <f>A126066786C_Latest</f>
        <v>2.238</v>
      </c>
      <c r="AI134" s="77">
        <f>A126064194L_Latest</f>
        <v>11.965999999999999</v>
      </c>
      <c r="AJ134" s="77">
        <f>A126067506T_Latest</f>
        <v>1.359</v>
      </c>
      <c r="AK134" s="77">
        <f>A126065562X_Latest</f>
        <v>0.90700000000000003</v>
      </c>
      <c r="AL134" s="87">
        <f>A126068154T_Latest</f>
        <v>0.85599999999999998</v>
      </c>
      <c r="AM134" s="77">
        <f>A126068802C_Latest</f>
        <v>3.1219999999999999</v>
      </c>
      <c r="AN134" s="77">
        <f>A126066210L_Latest</f>
        <v>0</v>
      </c>
      <c r="AO134" s="87">
        <f>A126064914X_Latest</f>
        <v>0.93100000000000005</v>
      </c>
      <c r="AP134" s="77">
        <f>A126066858C_Latest</f>
        <v>0.93100000000000005</v>
      </c>
      <c r="AQ134" s="77">
        <f>A126064266L_Latest</f>
        <v>4.0529999999999999</v>
      </c>
      <c r="AR134" s="77">
        <f>A126067146X_Latest</f>
        <v>1.415</v>
      </c>
      <c r="AS134" s="77">
        <f>A126065202V_Latest</f>
        <v>0.55700000000000005</v>
      </c>
      <c r="AT134" s="87">
        <f>A126067794W_Latest</f>
        <v>2.895</v>
      </c>
      <c r="AU134" s="77">
        <f>A126068442K_Latest</f>
        <v>4.8680000000000003</v>
      </c>
      <c r="AV134" s="77">
        <f>A126065850T_Latest</f>
        <v>6.6000000000000003E-2</v>
      </c>
      <c r="AW134" s="87">
        <f>A126064554F_Latest</f>
        <v>1.6020000000000001</v>
      </c>
      <c r="AX134" s="77">
        <f>A126066498K_Latest</f>
        <v>1.6679999999999999</v>
      </c>
      <c r="AY134" s="77">
        <f>A126063906F_Latest</f>
        <v>6.5359999999999996</v>
      </c>
      <c r="AZ134" s="77">
        <f>A126067218X_Latest</f>
        <v>0.51500000000000001</v>
      </c>
      <c r="BA134" s="77">
        <f>A126065274F_Latest</f>
        <v>0.32300000000000001</v>
      </c>
      <c r="BB134" s="87">
        <f>A126067866W_Latest</f>
        <v>0</v>
      </c>
      <c r="BC134" s="77">
        <f>A126068514K_Latest</f>
        <v>0.83799999999999997</v>
      </c>
      <c r="BD134" s="77">
        <f>A126065922T_Latest</f>
        <v>0</v>
      </c>
      <c r="BE134" s="87">
        <f>A126064626F_Latest</f>
        <v>0</v>
      </c>
      <c r="BF134" s="77">
        <f>A126066570T_Latest</f>
        <v>0</v>
      </c>
      <c r="BG134" s="77">
        <f>A126063978T_Latest</f>
        <v>0.83799999999999997</v>
      </c>
      <c r="BH134" s="77">
        <f>A126067290T_Latest</f>
        <v>0.28100000000000003</v>
      </c>
      <c r="BI134" s="77">
        <f>A126065346F_Latest</f>
        <v>7.3999999999999996E-2</v>
      </c>
      <c r="BJ134" s="87">
        <f>A126067938W_Latest</f>
        <v>0</v>
      </c>
      <c r="BK134" s="77">
        <f>A126068586W_Latest</f>
        <v>0.35399999999999998</v>
      </c>
      <c r="BL134" s="77">
        <f>A126065994C_Latest</f>
        <v>0.14299999999999999</v>
      </c>
      <c r="BM134" s="87">
        <f>A126064698T_Latest</f>
        <v>0</v>
      </c>
      <c r="BN134" s="77">
        <f>A126066642T_Latest</f>
        <v>0.14299999999999999</v>
      </c>
      <c r="BO134" s="77">
        <f>A126064050A_Latest</f>
        <v>0.497</v>
      </c>
      <c r="BP134" s="77">
        <f>A126067002L_Latest</f>
        <v>0.39500000000000002</v>
      </c>
      <c r="BQ134" s="77">
        <f>A126065058L_Latest</f>
        <v>0.58199999999999996</v>
      </c>
      <c r="BR134" s="87">
        <f>A126067650K_Latest</f>
        <v>0.60399999999999998</v>
      </c>
      <c r="BS134" s="77">
        <f>A126068298C_Latest</f>
        <v>1.581</v>
      </c>
      <c r="BT134" s="77">
        <f>A126065706X_Latest</f>
        <v>0</v>
      </c>
      <c r="BU134" s="87">
        <f>A126064410V_Latest</f>
        <v>0</v>
      </c>
      <c r="BV134" s="77">
        <f>A126066354X_Latest</f>
        <v>0</v>
      </c>
      <c r="BW134" s="77">
        <f>A126063762F_Latest</f>
        <v>1.581</v>
      </c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</row>
    <row r="135" spans="1:93" s="86" customFormat="1" hidden="1">
      <c r="A135" s="83"/>
      <c r="B135" s="84" t="s">
        <v>11648</v>
      </c>
      <c r="C135" s="85">
        <v>29</v>
      </c>
      <c r="D135" s="87">
        <f>A126066934V_Latest</f>
        <v>148.655</v>
      </c>
      <c r="E135" s="87">
        <f>A126064990A_Latest</f>
        <v>44.841999999999999</v>
      </c>
      <c r="F135" s="87"/>
      <c r="G135" s="87">
        <f>A126068230J_Latest</f>
        <v>193.49700000000001</v>
      </c>
      <c r="H135" s="87">
        <f>A126065638J_Latest</f>
        <v>34.683</v>
      </c>
      <c r="I135" s="87"/>
      <c r="J135" s="87">
        <f>A126066286J_Latest</f>
        <v>34.683</v>
      </c>
      <c r="K135" s="87">
        <f>A126063694R_Latest</f>
        <v>228.18</v>
      </c>
      <c r="L135" s="87">
        <f>A126067366A_Latest</f>
        <v>50.015999999999998</v>
      </c>
      <c r="M135" s="87">
        <f>A126065422W_Latest</f>
        <v>14.917</v>
      </c>
      <c r="N135" s="87"/>
      <c r="O135" s="87">
        <f>A126068662L_Latest</f>
        <v>64.932000000000002</v>
      </c>
      <c r="P135" s="87">
        <f>A126066070W_Latest</f>
        <v>10.48</v>
      </c>
      <c r="Q135" s="87"/>
      <c r="R135" s="87">
        <f>A126066718A_Latest</f>
        <v>10.48</v>
      </c>
      <c r="S135" s="87">
        <f>A126064126K_Latest</f>
        <v>75.412000000000006</v>
      </c>
      <c r="T135" s="87">
        <f>A126067078J_Latest</f>
        <v>33.822000000000003</v>
      </c>
      <c r="U135" s="87">
        <f>A126065134C_Latest</f>
        <v>15.134</v>
      </c>
      <c r="V135" s="87"/>
      <c r="W135" s="87">
        <f>A126068374V_Latest</f>
        <v>48.957000000000001</v>
      </c>
      <c r="X135" s="87">
        <f>A126065782A_Latest</f>
        <v>10.28</v>
      </c>
      <c r="Y135" s="87"/>
      <c r="Z135" s="87">
        <f>A126066430R_Latest</f>
        <v>10.28</v>
      </c>
      <c r="AA135" s="87">
        <f>A126063838R_Latest</f>
        <v>59.237000000000002</v>
      </c>
      <c r="AB135" s="87">
        <f>A126067438A_Latest</f>
        <v>35.296999999999997</v>
      </c>
      <c r="AC135" s="87">
        <f>A126065494J_Latest</f>
        <v>6.8259999999999996</v>
      </c>
      <c r="AD135" s="87"/>
      <c r="AE135" s="87">
        <f>A126068734L_Latest</f>
        <v>42.122999999999998</v>
      </c>
      <c r="AF135" s="87">
        <f>A126066142W_Latest</f>
        <v>5.83</v>
      </c>
      <c r="AG135" s="87"/>
      <c r="AH135" s="87">
        <f>A126066790V_Latest</f>
        <v>5.83</v>
      </c>
      <c r="AI135" s="87">
        <f>A126064198W_Latest</f>
        <v>47.953000000000003</v>
      </c>
      <c r="AJ135" s="87">
        <f>A126067510J_Latest</f>
        <v>9.2070000000000007</v>
      </c>
      <c r="AK135" s="87">
        <f>A126065566J_Latest</f>
        <v>1.4930000000000001</v>
      </c>
      <c r="AL135" s="87"/>
      <c r="AM135" s="87">
        <f>A126068806L_Latest</f>
        <v>10.701000000000001</v>
      </c>
      <c r="AN135" s="87">
        <f>A126066214W_Latest</f>
        <v>2.8860000000000001</v>
      </c>
      <c r="AO135" s="87"/>
      <c r="AP135" s="87">
        <f>A126066862V_Latest</f>
        <v>2.8860000000000001</v>
      </c>
      <c r="AQ135" s="87">
        <f>A126064270C_Latest</f>
        <v>13.587</v>
      </c>
      <c r="AR135" s="87">
        <f>A126067150R_Latest</f>
        <v>15.948</v>
      </c>
      <c r="AS135" s="87">
        <f>A126065206C_Latest</f>
        <v>5.516</v>
      </c>
      <c r="AT135" s="87"/>
      <c r="AU135" s="87">
        <f>A126068446V_Latest</f>
        <v>21.465</v>
      </c>
      <c r="AV135" s="87">
        <f>A126065854A_Latest</f>
        <v>4.2030000000000003</v>
      </c>
      <c r="AW135" s="87"/>
      <c r="AX135" s="87">
        <f>A126066502R_Latest</f>
        <v>4.2030000000000003</v>
      </c>
      <c r="AY135" s="87">
        <f>A126063910W_Latest</f>
        <v>25.667999999999999</v>
      </c>
      <c r="AZ135" s="87">
        <f>A126067222R_Latest</f>
        <v>2.4870000000000001</v>
      </c>
      <c r="BA135" s="87">
        <f>A126065278R_Latest</f>
        <v>0.16</v>
      </c>
      <c r="BB135" s="87"/>
      <c r="BC135" s="87">
        <f>A126068518V_Latest</f>
        <v>2.6480000000000001</v>
      </c>
      <c r="BD135" s="87">
        <f>A126065926A_Latest</f>
        <v>0.71499999999999997</v>
      </c>
      <c r="BE135" s="87"/>
      <c r="BF135" s="87">
        <f>A126066574A_Latest</f>
        <v>0.71499999999999997</v>
      </c>
      <c r="BG135" s="87">
        <f>A126063982J_Latest</f>
        <v>3.363</v>
      </c>
      <c r="BH135" s="87">
        <f>A126067294A_Latest</f>
        <v>0.61899999999999999</v>
      </c>
      <c r="BI135" s="87">
        <f>A126065350W_Latest</f>
        <v>0.17299999999999999</v>
      </c>
      <c r="BJ135" s="87"/>
      <c r="BK135" s="87">
        <f>A126068590L_Latest</f>
        <v>0.79200000000000004</v>
      </c>
      <c r="BL135" s="87">
        <f>A126065998L_Latest</f>
        <v>6.5000000000000002E-2</v>
      </c>
      <c r="BM135" s="87"/>
      <c r="BN135" s="87">
        <f>A126066646A_Latest</f>
        <v>6.5000000000000002E-2</v>
      </c>
      <c r="BO135" s="87">
        <f>A126064054K_Latest</f>
        <v>0.85699999999999998</v>
      </c>
      <c r="BP135" s="87">
        <f>A126067006W_Latest</f>
        <v>1.258</v>
      </c>
      <c r="BQ135" s="87">
        <f>A126065062C_Latest</f>
        <v>0.621</v>
      </c>
      <c r="BR135" s="87"/>
      <c r="BS135" s="87">
        <f>A126068302J_Latest</f>
        <v>1.88</v>
      </c>
      <c r="BT135" s="87">
        <f>A126065710R_Latest</f>
        <v>0.22500000000000001</v>
      </c>
      <c r="BU135" s="87"/>
      <c r="BV135" s="87">
        <f>A126066358J_Latest</f>
        <v>0.22500000000000001</v>
      </c>
      <c r="BW135" s="87">
        <f>A126063766R_Latest</f>
        <v>2.1040000000000001</v>
      </c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</row>
    <row r="136" spans="1:93" s="86" customFormat="1" hidden="1">
      <c r="A136" s="83"/>
      <c r="B136" s="84" t="s">
        <v>11650</v>
      </c>
      <c r="C136" s="85">
        <v>30</v>
      </c>
      <c r="D136" s="87">
        <f>A126066950V_Latest</f>
        <v>56.072000000000003</v>
      </c>
      <c r="E136" s="87">
        <f>A126065006K_Latest</f>
        <v>10.194000000000001</v>
      </c>
      <c r="F136" s="87"/>
      <c r="G136" s="87">
        <f>A126068246A_Latest</f>
        <v>66.266000000000005</v>
      </c>
      <c r="H136" s="87">
        <f>A126065654J_Latest</f>
        <v>17.187999999999999</v>
      </c>
      <c r="I136" s="87"/>
      <c r="J136" s="87">
        <f>A126066302W_Latest</f>
        <v>17.187999999999999</v>
      </c>
      <c r="K136" s="87">
        <f>A126063710C_Latest</f>
        <v>83.453000000000003</v>
      </c>
      <c r="L136" s="87">
        <f>A126067382A_Latest</f>
        <v>16.420999999999999</v>
      </c>
      <c r="M136" s="87">
        <f>A126065438R_Latest</f>
        <v>4.2240000000000002</v>
      </c>
      <c r="N136" s="87"/>
      <c r="O136" s="87">
        <f>A126068678F_Latest</f>
        <v>20.645</v>
      </c>
      <c r="P136" s="87">
        <f>A126066086R_Latest</f>
        <v>5.78</v>
      </c>
      <c r="Q136" s="87"/>
      <c r="R136" s="87">
        <f>A126066734A_Latest</f>
        <v>5.78</v>
      </c>
      <c r="S136" s="87">
        <f>A126064142K_Latest</f>
        <v>26.425000000000001</v>
      </c>
      <c r="T136" s="87">
        <f>A126067094J_Latest</f>
        <v>11.103999999999999</v>
      </c>
      <c r="U136" s="87">
        <f>A126065150C_Latest</f>
        <v>2.25</v>
      </c>
      <c r="V136" s="87"/>
      <c r="W136" s="87">
        <f>A126068390V_Latest</f>
        <v>13.353999999999999</v>
      </c>
      <c r="X136" s="87">
        <f>A126065798V_Latest</f>
        <v>4.8570000000000002</v>
      </c>
      <c r="Y136" s="87"/>
      <c r="Z136" s="87">
        <f>A126066446J_Latest</f>
        <v>4.8570000000000002</v>
      </c>
      <c r="AA136" s="87">
        <f>A126063854R_Latest</f>
        <v>18.210999999999999</v>
      </c>
      <c r="AB136" s="87">
        <f>A126067454A_Latest</f>
        <v>12.148</v>
      </c>
      <c r="AC136" s="87">
        <f>A126065510W_Latest</f>
        <v>0.36099999999999999</v>
      </c>
      <c r="AD136" s="87"/>
      <c r="AE136" s="87">
        <f>A126068750L_Latest</f>
        <v>12.507999999999999</v>
      </c>
      <c r="AF136" s="87">
        <f>A126066158R_Latest</f>
        <v>3.0369999999999999</v>
      </c>
      <c r="AG136" s="87"/>
      <c r="AH136" s="87">
        <f>A126066806A_Latest</f>
        <v>3.0369999999999999</v>
      </c>
      <c r="AI136" s="87">
        <f>A126064214K_Latest</f>
        <v>15.545999999999999</v>
      </c>
      <c r="AJ136" s="87">
        <f>A126067526A_Latest</f>
        <v>5.9550000000000001</v>
      </c>
      <c r="AK136" s="87">
        <f>A126065582J_Latest</f>
        <v>1.802</v>
      </c>
      <c r="AL136" s="87"/>
      <c r="AM136" s="87">
        <f>A126068822L_Latest</f>
        <v>7.7569999999999997</v>
      </c>
      <c r="AN136" s="87">
        <f>A126066230W_Latest</f>
        <v>0.36599999999999999</v>
      </c>
      <c r="AO136" s="87"/>
      <c r="AP136" s="87">
        <f>A126066878L_Latest</f>
        <v>0.36599999999999999</v>
      </c>
      <c r="AQ136" s="87">
        <f>A126064286W_Latest</f>
        <v>8.1229999999999993</v>
      </c>
      <c r="AR136" s="87">
        <f>A126067166J_Latest</f>
        <v>7.7149999999999999</v>
      </c>
      <c r="AS136" s="87">
        <f>A126065222C_Latest</f>
        <v>1.232</v>
      </c>
      <c r="AT136" s="87"/>
      <c r="AU136" s="87">
        <f>A126068462V_Latest</f>
        <v>8.9469999999999992</v>
      </c>
      <c r="AV136" s="87">
        <f>A126065870A_Latest</f>
        <v>2.7189999999999999</v>
      </c>
      <c r="AW136" s="87"/>
      <c r="AX136" s="87">
        <f>A126066518J_Latest</f>
        <v>2.7189999999999999</v>
      </c>
      <c r="AY136" s="87">
        <f>A126063926R_Latest</f>
        <v>11.666</v>
      </c>
      <c r="AZ136" s="87">
        <f>A126067238J_Latest</f>
        <v>2.4159999999999999</v>
      </c>
      <c r="BA136" s="87">
        <f>A126065294R_Latest</f>
        <v>0.27500000000000002</v>
      </c>
      <c r="BB136" s="87"/>
      <c r="BC136" s="87">
        <f>A126068534V_Latest</f>
        <v>2.69</v>
      </c>
      <c r="BD136" s="87">
        <f>A126065942A_Latest</f>
        <v>0.42699999999999999</v>
      </c>
      <c r="BE136" s="87"/>
      <c r="BF136" s="87">
        <f>A126066590A_Latest</f>
        <v>0.42699999999999999</v>
      </c>
      <c r="BG136" s="87">
        <f>A126063998A_Latest</f>
        <v>3.1179999999999999</v>
      </c>
      <c r="BH136" s="87">
        <f>A126067310R_Latest</f>
        <v>0.313</v>
      </c>
      <c r="BI136" s="87">
        <f>A126065366R_Latest</f>
        <v>5.0999999999999997E-2</v>
      </c>
      <c r="BJ136" s="87"/>
      <c r="BK136" s="87">
        <f>A126068606V_Latest</f>
        <v>0.36399999999999999</v>
      </c>
      <c r="BL136" s="87">
        <f>A126066014C_Latest</f>
        <v>0</v>
      </c>
      <c r="BM136" s="87"/>
      <c r="BN136" s="87">
        <f>A126066662A_Latest</f>
        <v>0</v>
      </c>
      <c r="BO136" s="87">
        <f>A126064070K_Latest</f>
        <v>0.36399999999999999</v>
      </c>
      <c r="BP136" s="87">
        <f>A126067022W_Latest</f>
        <v>0</v>
      </c>
      <c r="BQ136" s="87">
        <f>A126065078W_Latest</f>
        <v>0</v>
      </c>
      <c r="BR136" s="87"/>
      <c r="BS136" s="87">
        <f>A126068318A_Latest</f>
        <v>0</v>
      </c>
      <c r="BT136" s="87">
        <f>A126065726J_Latest</f>
        <v>0</v>
      </c>
      <c r="BU136" s="87"/>
      <c r="BV136" s="87">
        <f>A126066374J_Latest</f>
        <v>0</v>
      </c>
      <c r="BW136" s="87">
        <f>A126063782R_Latest</f>
        <v>0</v>
      </c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</row>
    <row r="137" spans="1:93" hidden="1">
      <c r="A137" s="51"/>
      <c r="B137" s="53" t="s">
        <v>11651</v>
      </c>
      <c r="C137" s="66">
        <v>31</v>
      </c>
      <c r="D137" s="77">
        <f>A126066918V_Latest</f>
        <v>31.606000000000002</v>
      </c>
      <c r="E137" s="77">
        <f>A126064974A_Latest</f>
        <v>8.98</v>
      </c>
      <c r="F137" s="87">
        <f>A126067566V_Latest</f>
        <v>0.48499999999999999</v>
      </c>
      <c r="G137" s="77">
        <f>A126068214J_Latest</f>
        <v>41.070999999999998</v>
      </c>
      <c r="H137" s="77">
        <f>A126065622R_Latest</f>
        <v>31.613</v>
      </c>
      <c r="I137" s="87">
        <f>A126064326C_Latest</f>
        <v>2.1070000000000002</v>
      </c>
      <c r="J137" s="77">
        <f>A126066270R_Latest</f>
        <v>33.72</v>
      </c>
      <c r="K137" s="77">
        <f>A126063678R_Latest</f>
        <v>74.790000000000006</v>
      </c>
      <c r="L137" s="77">
        <f>A126067350J_Latest</f>
        <v>8.2430000000000003</v>
      </c>
      <c r="M137" s="77">
        <f>A126065406W_Latest</f>
        <v>3.3119999999999998</v>
      </c>
      <c r="N137" s="87">
        <f>A126067998X_Latest</f>
        <v>0.48499999999999999</v>
      </c>
      <c r="O137" s="77">
        <f>A126068646L_Latest</f>
        <v>12.039</v>
      </c>
      <c r="P137" s="77">
        <f>A126066054W_Latest</f>
        <v>10.56</v>
      </c>
      <c r="Q137" s="87">
        <f>A126064758J_Latest</f>
        <v>0.63600000000000001</v>
      </c>
      <c r="R137" s="77">
        <f>A126066702J_Latest</f>
        <v>11.196</v>
      </c>
      <c r="S137" s="77">
        <f>A126064110T_Latest</f>
        <v>23.236000000000001</v>
      </c>
      <c r="T137" s="77">
        <f>A126067062R_Latest</f>
        <v>3.33</v>
      </c>
      <c r="U137" s="77">
        <f>A126065118C_Latest</f>
        <v>2.3780000000000001</v>
      </c>
      <c r="V137" s="87">
        <f>A126067710A_Latest</f>
        <v>0</v>
      </c>
      <c r="W137" s="77">
        <f>A126068358V_Latest</f>
        <v>5.7080000000000002</v>
      </c>
      <c r="X137" s="77">
        <f>A126065766A_Latest</f>
        <v>7.1189999999999998</v>
      </c>
      <c r="Y137" s="87">
        <f>A126064470W_Latest</f>
        <v>1.0449999999999999</v>
      </c>
      <c r="Z137" s="77">
        <f>A126066414R_Latest</f>
        <v>8.1649999999999991</v>
      </c>
      <c r="AA137" s="77">
        <f>A126063822W_Latest</f>
        <v>13.872999999999999</v>
      </c>
      <c r="AB137" s="77">
        <f>A126067422J_Latest</f>
        <v>10.907</v>
      </c>
      <c r="AC137" s="77">
        <f>A126065478J_Latest</f>
        <v>0.97599999999999998</v>
      </c>
      <c r="AD137" s="87">
        <f>A126068070J_Latest</f>
        <v>0</v>
      </c>
      <c r="AE137" s="77">
        <f>A126068718L_Latest</f>
        <v>11.882999999999999</v>
      </c>
      <c r="AF137" s="77">
        <f>A126066126W_Latest</f>
        <v>7.4470000000000001</v>
      </c>
      <c r="AG137" s="87">
        <f>A126064830R_Latest</f>
        <v>0</v>
      </c>
      <c r="AH137" s="77">
        <f>A126066774V_Latest</f>
        <v>7.4470000000000001</v>
      </c>
      <c r="AI137" s="77">
        <f>A126064182C_Latest</f>
        <v>19.329999999999998</v>
      </c>
      <c r="AJ137" s="77">
        <f>A126067494V_Latest</f>
        <v>2.8119999999999998</v>
      </c>
      <c r="AK137" s="77">
        <f>A126065550R_Latest</f>
        <v>0.85</v>
      </c>
      <c r="AL137" s="87">
        <f>A126068142J_Latest</f>
        <v>0</v>
      </c>
      <c r="AM137" s="77">
        <f>A126068790F_Latest</f>
        <v>3.6619999999999999</v>
      </c>
      <c r="AN137" s="77">
        <f>A126066198J_Latest</f>
        <v>3.0419999999999998</v>
      </c>
      <c r="AO137" s="87">
        <f>A126064902R_Latest</f>
        <v>0.252</v>
      </c>
      <c r="AP137" s="77">
        <f>A126066846V_Latest</f>
        <v>3.294</v>
      </c>
      <c r="AQ137" s="77">
        <f>A126064254C_Latest</f>
        <v>6.9560000000000004</v>
      </c>
      <c r="AR137" s="77">
        <f>A126067134R_Latest</f>
        <v>4.2560000000000002</v>
      </c>
      <c r="AS137" s="77">
        <f>A126065190W_Latest</f>
        <v>1.389</v>
      </c>
      <c r="AT137" s="87">
        <f>A126067782L_Latest</f>
        <v>0</v>
      </c>
      <c r="AU137" s="77">
        <f>A126068430A_Latest</f>
        <v>5.6449999999999996</v>
      </c>
      <c r="AV137" s="77">
        <f>A126065838A_Latest</f>
        <v>2.4380000000000002</v>
      </c>
      <c r="AW137" s="87">
        <f>A126064542W_Latest</f>
        <v>0</v>
      </c>
      <c r="AX137" s="77">
        <f>A126066486A_Latest</f>
        <v>2.4380000000000002</v>
      </c>
      <c r="AY137" s="77">
        <f>A126063894J_Latest</f>
        <v>8.0830000000000002</v>
      </c>
      <c r="AZ137" s="77">
        <f>A126067206R_Latest</f>
        <v>1.08</v>
      </c>
      <c r="BA137" s="77">
        <f>A126065262W_Latest</f>
        <v>0</v>
      </c>
      <c r="BB137" s="87">
        <f>A126067854L_Latest</f>
        <v>0</v>
      </c>
      <c r="BC137" s="77">
        <f>A126068502A_Latest</f>
        <v>1.08</v>
      </c>
      <c r="BD137" s="77">
        <f>A126065910J_Latest</f>
        <v>0.61099999999999999</v>
      </c>
      <c r="BE137" s="87">
        <f>A126064614W_Latest</f>
        <v>0.17399999999999999</v>
      </c>
      <c r="BF137" s="77">
        <f>A126066558A_Latest</f>
        <v>0.78500000000000003</v>
      </c>
      <c r="BG137" s="77">
        <f>A126063966J_Latest</f>
        <v>1.865</v>
      </c>
      <c r="BH137" s="77">
        <f>A126067278A_Latest</f>
        <v>0.04</v>
      </c>
      <c r="BI137" s="77">
        <f>A126065334W_Latest</f>
        <v>7.4999999999999997E-2</v>
      </c>
      <c r="BJ137" s="87">
        <f>A126067926L_Latest</f>
        <v>0</v>
      </c>
      <c r="BK137" s="77">
        <f>A126068574L_Latest</f>
        <v>0.114</v>
      </c>
      <c r="BL137" s="77">
        <f>A126065982V_Latest</f>
        <v>0</v>
      </c>
      <c r="BM137" s="87">
        <f>A126064686J_Latest</f>
        <v>0</v>
      </c>
      <c r="BN137" s="77">
        <f>A126066630J_Latest</f>
        <v>0</v>
      </c>
      <c r="BO137" s="77">
        <f>A126064038K_Latest</f>
        <v>0.114</v>
      </c>
      <c r="BP137" s="77">
        <f>A126066990L_Latest</f>
        <v>0.93899999999999995</v>
      </c>
      <c r="BQ137" s="77">
        <f>A126065046C_Latest</f>
        <v>0</v>
      </c>
      <c r="BR137" s="87">
        <f>A126067638V_Latest</f>
        <v>0</v>
      </c>
      <c r="BS137" s="77">
        <f>A126068286V_Latest</f>
        <v>0.93899999999999995</v>
      </c>
      <c r="BT137" s="77">
        <f>A126065694A_Latest</f>
        <v>0.39400000000000002</v>
      </c>
      <c r="BU137" s="87">
        <f>A126064398R_Latest</f>
        <v>0</v>
      </c>
      <c r="BV137" s="77">
        <f>A126066342R_Latest</f>
        <v>0.39400000000000002</v>
      </c>
      <c r="BW137" s="77">
        <f>A126063750W_Latest</f>
        <v>1.333</v>
      </c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</row>
    <row r="138" spans="1:93" hidden="1">
      <c r="A138" s="51"/>
      <c r="B138" s="57" t="s">
        <v>11652</v>
      </c>
      <c r="C138" s="66">
        <v>32</v>
      </c>
      <c r="D138" s="77">
        <f>A126066970C_Latest</f>
        <v>0.86199999999999999</v>
      </c>
      <c r="E138" s="77">
        <f>A126065026V_Latest</f>
        <v>1.036</v>
      </c>
      <c r="F138" s="87">
        <f>A126067618K_Latest</f>
        <v>0.48499999999999999</v>
      </c>
      <c r="G138" s="77">
        <f>A126068266K_Latest</f>
        <v>2.383</v>
      </c>
      <c r="H138" s="77">
        <f>A126065674T_Latest</f>
        <v>1.4990000000000001</v>
      </c>
      <c r="I138" s="87">
        <f>A126064378F_Latest</f>
        <v>2.1070000000000002</v>
      </c>
      <c r="J138" s="77">
        <f>A126066322F_Latest</f>
        <v>3.6059999999999999</v>
      </c>
      <c r="K138" s="77">
        <f>A126063730L_Latest</f>
        <v>5.9889999999999999</v>
      </c>
      <c r="L138" s="77">
        <f>A126067402X_Latest</f>
        <v>0.55700000000000005</v>
      </c>
      <c r="M138" s="77">
        <f>A126065458X_Latest</f>
        <v>0.68500000000000005</v>
      </c>
      <c r="N138" s="87">
        <f>A126068050X_Latest</f>
        <v>0.48499999999999999</v>
      </c>
      <c r="O138" s="77">
        <f>A126068698R_Latest</f>
        <v>1.7270000000000001</v>
      </c>
      <c r="P138" s="77">
        <f>A126066106L_Latest</f>
        <v>1.0620000000000001</v>
      </c>
      <c r="Q138" s="87">
        <f>A126064810F_Latest</f>
        <v>0.63600000000000001</v>
      </c>
      <c r="R138" s="77">
        <f>A126066754K_Latest</f>
        <v>1.698</v>
      </c>
      <c r="S138" s="77">
        <f>A126064162V_Latest</f>
        <v>3.4249999999999998</v>
      </c>
      <c r="T138" s="77">
        <f>A126067114F_Latest</f>
        <v>0</v>
      </c>
      <c r="U138" s="77">
        <f>A126065170L_Latest</f>
        <v>0</v>
      </c>
      <c r="V138" s="87">
        <f>A126067762C_Latest</f>
        <v>0</v>
      </c>
      <c r="W138" s="77">
        <f>A126068410T_Latest</f>
        <v>0</v>
      </c>
      <c r="X138" s="77">
        <f>A126065818T_Latest</f>
        <v>0</v>
      </c>
      <c r="Y138" s="87">
        <f>A126064522L_Latest</f>
        <v>1.0449999999999999</v>
      </c>
      <c r="Z138" s="77">
        <f>A126066466T_Latest</f>
        <v>1.0449999999999999</v>
      </c>
      <c r="AA138" s="77">
        <f>A126063874X_Latest</f>
        <v>1.0449999999999999</v>
      </c>
      <c r="AB138" s="77">
        <f>A126067474K_Latest</f>
        <v>0</v>
      </c>
      <c r="AC138" s="77">
        <f>A126065530F_Latest</f>
        <v>0</v>
      </c>
      <c r="AD138" s="87">
        <f>A126068122X_Latest</f>
        <v>0</v>
      </c>
      <c r="AE138" s="77">
        <f>A126068770W_Latest</f>
        <v>0</v>
      </c>
      <c r="AF138" s="77">
        <f>A126066178X_Latest</f>
        <v>0</v>
      </c>
      <c r="AG138" s="87">
        <f>A126064882T_Latest</f>
        <v>0</v>
      </c>
      <c r="AH138" s="77">
        <f>A126066826K_Latest</f>
        <v>0</v>
      </c>
      <c r="AI138" s="77">
        <f>A126064234V_Latest</f>
        <v>0</v>
      </c>
      <c r="AJ138" s="77">
        <f>A126067546K_Latest</f>
        <v>0</v>
      </c>
      <c r="AK138" s="77">
        <f>A126065602F_Latest</f>
        <v>0.35099999999999998</v>
      </c>
      <c r="AL138" s="87">
        <f>A126068194K_Latest</f>
        <v>0</v>
      </c>
      <c r="AM138" s="77">
        <f>A126068842W_Latest</f>
        <v>0.35099999999999998</v>
      </c>
      <c r="AN138" s="77">
        <f>A126066250F_Latest</f>
        <v>0</v>
      </c>
      <c r="AO138" s="87">
        <f>A126064954T_Latest</f>
        <v>0.252</v>
      </c>
      <c r="AP138" s="77">
        <f>A126066898W_Latest</f>
        <v>0.252</v>
      </c>
      <c r="AQ138" s="77">
        <f>A126064306V_Latest</f>
        <v>0.60299999999999998</v>
      </c>
      <c r="AR138" s="77">
        <f>A126067186T_Latest</f>
        <v>0</v>
      </c>
      <c r="AS138" s="77">
        <f>A126065242L_Latest</f>
        <v>0</v>
      </c>
      <c r="AT138" s="87">
        <f>A126067834C_Latest</f>
        <v>0</v>
      </c>
      <c r="AU138" s="77">
        <f>A126068482C_Latest</f>
        <v>0</v>
      </c>
      <c r="AV138" s="77">
        <f>A126065890K_Latest</f>
        <v>0</v>
      </c>
      <c r="AW138" s="87">
        <f>A126064594X_Latest</f>
        <v>0</v>
      </c>
      <c r="AX138" s="77">
        <f>A126066538T_Latest</f>
        <v>0</v>
      </c>
      <c r="AY138" s="77">
        <f>A126063946X_Latest</f>
        <v>0</v>
      </c>
      <c r="AZ138" s="77">
        <f>A126067258T_Latest</f>
        <v>0.30499999999999999</v>
      </c>
      <c r="BA138" s="77">
        <f>A126065314L_Latest</f>
        <v>0</v>
      </c>
      <c r="BB138" s="87">
        <f>A126067906C_Latest</f>
        <v>0</v>
      </c>
      <c r="BC138" s="77">
        <f>A126068554C_Latest</f>
        <v>0.30499999999999999</v>
      </c>
      <c r="BD138" s="77">
        <f>A126065962K_Latest</f>
        <v>0.21199999999999999</v>
      </c>
      <c r="BE138" s="87">
        <f>A126064666X_Latest</f>
        <v>0.17399999999999999</v>
      </c>
      <c r="BF138" s="77">
        <f>A126066610X_Latest</f>
        <v>0.38600000000000001</v>
      </c>
      <c r="BG138" s="77">
        <f>A126064018A_Latest</f>
        <v>0.69099999999999995</v>
      </c>
      <c r="BH138" s="77">
        <f>A126067330X_Latest</f>
        <v>0</v>
      </c>
      <c r="BI138" s="77">
        <f>A126065386X_Latest</f>
        <v>0</v>
      </c>
      <c r="BJ138" s="87">
        <f>A126067978R_Latest</f>
        <v>0</v>
      </c>
      <c r="BK138" s="77">
        <f>A126068626C_Latest</f>
        <v>0</v>
      </c>
      <c r="BL138" s="77">
        <f>A126066034L_Latest</f>
        <v>0</v>
      </c>
      <c r="BM138" s="87">
        <f>A126064738X_Latest</f>
        <v>0</v>
      </c>
      <c r="BN138" s="77">
        <f>A126066682K_Latest</f>
        <v>0</v>
      </c>
      <c r="BO138" s="77">
        <f>A126064090V_Latest</f>
        <v>0</v>
      </c>
      <c r="BP138" s="77">
        <f>A126067042F_Latest</f>
        <v>0</v>
      </c>
      <c r="BQ138" s="77">
        <f>A126065098F_Latest</f>
        <v>0</v>
      </c>
      <c r="BR138" s="87">
        <f>A126067690C_Latest</f>
        <v>0</v>
      </c>
      <c r="BS138" s="77">
        <f>A126068338K_Latest</f>
        <v>0</v>
      </c>
      <c r="BT138" s="77">
        <f>A126065746T_Latest</f>
        <v>0.22500000000000001</v>
      </c>
      <c r="BU138" s="87">
        <f>A126064450L_Latest</f>
        <v>0</v>
      </c>
      <c r="BV138" s="77">
        <f>A126066394T_Latest</f>
        <v>0.22500000000000001</v>
      </c>
      <c r="BW138" s="77">
        <f>A126063802L_Latest</f>
        <v>0.22500000000000001</v>
      </c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</row>
    <row r="139" spans="1:93" s="86" customFormat="1" hidden="1">
      <c r="A139" s="83"/>
      <c r="B139" s="84" t="s">
        <v>11653</v>
      </c>
      <c r="C139" s="85">
        <v>33</v>
      </c>
      <c r="D139" s="87">
        <f>A126066954C_Latest</f>
        <v>30.744</v>
      </c>
      <c r="E139" s="87">
        <f>A126065010A_Latest</f>
        <v>7.944</v>
      </c>
      <c r="F139" s="87"/>
      <c r="G139" s="87">
        <f>A126068250T_Latest</f>
        <v>38.688000000000002</v>
      </c>
      <c r="H139" s="87">
        <f>A126065658T_Latest</f>
        <v>30.114000000000001</v>
      </c>
      <c r="I139" s="87"/>
      <c r="J139" s="87">
        <f>A126066306F_Latest</f>
        <v>30.114000000000001</v>
      </c>
      <c r="K139" s="87">
        <f>A126063714L_Latest</f>
        <v>68.801000000000002</v>
      </c>
      <c r="L139" s="87">
        <f>A126067386K_Latest</f>
        <v>7.6849999999999996</v>
      </c>
      <c r="M139" s="87">
        <f>A126065442F_Latest</f>
        <v>2.6269999999999998</v>
      </c>
      <c r="N139" s="87"/>
      <c r="O139" s="87">
        <f>A126068682W_Latest</f>
        <v>10.313000000000001</v>
      </c>
      <c r="P139" s="87">
        <f>A126066090F_Latest</f>
        <v>9.4979999999999993</v>
      </c>
      <c r="Q139" s="87"/>
      <c r="R139" s="87">
        <f>A126066738K_Latest</f>
        <v>9.4979999999999993</v>
      </c>
      <c r="S139" s="87">
        <f>A126064146V_Latest</f>
        <v>19.811</v>
      </c>
      <c r="T139" s="87">
        <f>A126067098T_Latest</f>
        <v>3.33</v>
      </c>
      <c r="U139" s="87">
        <f>A126065154L_Latest</f>
        <v>2.3780000000000001</v>
      </c>
      <c r="V139" s="87"/>
      <c r="W139" s="87">
        <f>A126068394C_Latest</f>
        <v>5.7080000000000002</v>
      </c>
      <c r="X139" s="87">
        <f>A126065802X_Latest</f>
        <v>7.1189999999999998</v>
      </c>
      <c r="Y139" s="87"/>
      <c r="Z139" s="87">
        <f>A126066450X_Latest</f>
        <v>7.1189999999999998</v>
      </c>
      <c r="AA139" s="87">
        <f>A126063858X_Latest</f>
        <v>12.827</v>
      </c>
      <c r="AB139" s="87">
        <f>A126067458K_Latest</f>
        <v>10.907</v>
      </c>
      <c r="AC139" s="87">
        <f>A126065514F_Latest</f>
        <v>0.97599999999999998</v>
      </c>
      <c r="AD139" s="87"/>
      <c r="AE139" s="87">
        <f>A126068754W_Latest</f>
        <v>11.882999999999999</v>
      </c>
      <c r="AF139" s="87">
        <f>A126066162F_Latest</f>
        <v>7.4470000000000001</v>
      </c>
      <c r="AG139" s="87"/>
      <c r="AH139" s="87">
        <f>A126066810T_Latest</f>
        <v>7.4470000000000001</v>
      </c>
      <c r="AI139" s="87">
        <f>A126064218V_Latest</f>
        <v>19.329999999999998</v>
      </c>
      <c r="AJ139" s="87">
        <f>A126067530T_Latest</f>
        <v>2.8119999999999998</v>
      </c>
      <c r="AK139" s="87">
        <f>A126065586T_Latest</f>
        <v>0.498</v>
      </c>
      <c r="AL139" s="87"/>
      <c r="AM139" s="87">
        <f>A126068826W_Latest</f>
        <v>3.31</v>
      </c>
      <c r="AN139" s="87">
        <f>A126066234F_Latest</f>
        <v>3.0419999999999998</v>
      </c>
      <c r="AO139" s="87"/>
      <c r="AP139" s="87">
        <f>A126066882C_Latest</f>
        <v>3.0419999999999998</v>
      </c>
      <c r="AQ139" s="87">
        <f>A126064290L_Latest</f>
        <v>6.3529999999999998</v>
      </c>
      <c r="AR139" s="87">
        <f>A126067170X_Latest</f>
        <v>4.2560000000000002</v>
      </c>
      <c r="AS139" s="87">
        <f>A126065226L_Latest</f>
        <v>1.389</v>
      </c>
      <c r="AT139" s="87"/>
      <c r="AU139" s="87">
        <f>A126068466C_Latest</f>
        <v>5.6449999999999996</v>
      </c>
      <c r="AV139" s="87">
        <f>A126065874K_Latest</f>
        <v>2.4380000000000002</v>
      </c>
      <c r="AW139" s="87"/>
      <c r="AX139" s="87">
        <f>A126066522X_Latest</f>
        <v>2.4380000000000002</v>
      </c>
      <c r="AY139" s="87">
        <f>A126063930F_Latest</f>
        <v>8.0830000000000002</v>
      </c>
      <c r="AZ139" s="87">
        <f>A126067242X_Latest</f>
        <v>0.77600000000000002</v>
      </c>
      <c r="BA139" s="87">
        <f>A126065298X_Latest</f>
        <v>0</v>
      </c>
      <c r="BB139" s="87"/>
      <c r="BC139" s="87">
        <f>A126068538C_Latest</f>
        <v>0.77600000000000002</v>
      </c>
      <c r="BD139" s="87">
        <f>A126065946K_Latest</f>
        <v>0.39900000000000002</v>
      </c>
      <c r="BE139" s="87"/>
      <c r="BF139" s="87">
        <f>A126066594K_Latest</f>
        <v>0.39900000000000002</v>
      </c>
      <c r="BG139" s="87">
        <f>A126064002J_Latest</f>
        <v>1.1739999999999999</v>
      </c>
      <c r="BH139" s="87">
        <f>A126067314X_Latest</f>
        <v>0.04</v>
      </c>
      <c r="BI139" s="87">
        <f>A126065370F_Latest</f>
        <v>7.4999999999999997E-2</v>
      </c>
      <c r="BJ139" s="87"/>
      <c r="BK139" s="87">
        <f>A126068610K_Latest</f>
        <v>0.114</v>
      </c>
      <c r="BL139" s="87">
        <f>A126066018L_Latest</f>
        <v>0</v>
      </c>
      <c r="BM139" s="87"/>
      <c r="BN139" s="87">
        <f>A126066666K_Latest</f>
        <v>0</v>
      </c>
      <c r="BO139" s="87">
        <f>A126064074V_Latest</f>
        <v>0.114</v>
      </c>
      <c r="BP139" s="87">
        <f>A126067026F_Latest</f>
        <v>0.93899999999999995</v>
      </c>
      <c r="BQ139" s="87">
        <f>A126065082L_Latest</f>
        <v>0</v>
      </c>
      <c r="BR139" s="87"/>
      <c r="BS139" s="87">
        <f>A126068322T_Latest</f>
        <v>0.93899999999999995</v>
      </c>
      <c r="BT139" s="87">
        <f>A126065730X_Latest</f>
        <v>0.17</v>
      </c>
      <c r="BU139" s="87"/>
      <c r="BV139" s="87">
        <f>A126066378T_Latest</f>
        <v>0.17</v>
      </c>
      <c r="BW139" s="87">
        <f>A126063786X_Latest</f>
        <v>1.109</v>
      </c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</row>
    <row r="140" spans="1:93" hidden="1">
      <c r="A140" s="55" t="s">
        <v>11654</v>
      </c>
      <c r="B140" s="58"/>
      <c r="C140" s="66">
        <v>34</v>
      </c>
      <c r="D140" s="77"/>
      <c r="E140" s="77"/>
      <c r="F140" s="87"/>
      <c r="G140" s="77"/>
      <c r="H140" s="77"/>
      <c r="I140" s="87"/>
      <c r="J140" s="77"/>
      <c r="K140" s="77"/>
      <c r="L140" s="77"/>
      <c r="M140" s="77"/>
      <c r="N140" s="87"/>
      <c r="O140" s="77"/>
      <c r="P140" s="77"/>
      <c r="Q140" s="87"/>
      <c r="R140" s="77"/>
      <c r="S140" s="77"/>
      <c r="T140" s="77"/>
      <c r="U140" s="77"/>
      <c r="V140" s="87"/>
      <c r="W140" s="77"/>
      <c r="X140" s="77"/>
      <c r="Y140" s="87"/>
      <c r="Z140" s="77"/>
      <c r="AA140" s="77"/>
      <c r="AB140" s="77"/>
      <c r="AC140" s="77"/>
      <c r="AD140" s="87"/>
      <c r="AE140" s="77"/>
      <c r="AF140" s="77"/>
      <c r="AG140" s="87"/>
      <c r="AH140" s="77"/>
      <c r="AI140" s="77"/>
      <c r="AJ140" s="77"/>
      <c r="AK140" s="77"/>
      <c r="AL140" s="87"/>
      <c r="AM140" s="77"/>
      <c r="AN140" s="77"/>
      <c r="AO140" s="87"/>
      <c r="AP140" s="77"/>
      <c r="AQ140" s="77"/>
      <c r="AR140" s="77"/>
      <c r="AS140" s="77"/>
      <c r="AT140" s="87"/>
      <c r="AU140" s="77"/>
      <c r="AV140" s="77"/>
      <c r="AW140" s="87"/>
      <c r="AX140" s="77"/>
      <c r="AY140" s="77"/>
      <c r="AZ140" s="77"/>
      <c r="BA140" s="77"/>
      <c r="BB140" s="87"/>
      <c r="BC140" s="77"/>
      <c r="BD140" s="77"/>
      <c r="BE140" s="87"/>
      <c r="BF140" s="77"/>
      <c r="BG140" s="77"/>
      <c r="BH140" s="77"/>
      <c r="BI140" s="77"/>
      <c r="BJ140" s="87"/>
      <c r="BK140" s="77"/>
      <c r="BL140" s="77"/>
      <c r="BM140" s="87"/>
      <c r="BN140" s="77"/>
      <c r="BO140" s="77"/>
      <c r="BP140" s="77"/>
      <c r="BQ140" s="77"/>
      <c r="BR140" s="87"/>
      <c r="BS140" s="77"/>
      <c r="BT140" s="77"/>
      <c r="BU140" s="8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</row>
    <row r="141" spans="1:93" hidden="1">
      <c r="A141" s="51"/>
      <c r="B141" s="53" t="s">
        <v>11655</v>
      </c>
      <c r="C141" s="66">
        <v>35</v>
      </c>
      <c r="D141" s="77">
        <f>A126066974L_Latest</f>
        <v>164.65</v>
      </c>
      <c r="E141" s="77">
        <f>A126065030K_Latest</f>
        <v>59.164000000000001</v>
      </c>
      <c r="F141" s="87">
        <f>A126067622A_Latest</f>
        <v>10.058</v>
      </c>
      <c r="G141" s="77">
        <f>A126068270A_Latest</f>
        <v>233.87200000000001</v>
      </c>
      <c r="H141" s="77">
        <f>A126065678A_Latest</f>
        <v>64.75</v>
      </c>
      <c r="I141" s="87">
        <f>A126064382W_Latest</f>
        <v>14.675000000000001</v>
      </c>
      <c r="J141" s="77">
        <f>A126066326R_Latest</f>
        <v>79.424999999999997</v>
      </c>
      <c r="K141" s="77">
        <f>A126063734W_Latest</f>
        <v>313.29700000000003</v>
      </c>
      <c r="L141" s="77">
        <f>A126067406J_Latest</f>
        <v>52.497</v>
      </c>
      <c r="M141" s="77">
        <f>A126065462R_Latest</f>
        <v>19.175000000000001</v>
      </c>
      <c r="N141" s="87">
        <f>A126068054J_Latest</f>
        <v>1.44</v>
      </c>
      <c r="O141" s="77">
        <f>A126068702V_Latest</f>
        <v>73.113</v>
      </c>
      <c r="P141" s="77">
        <f>A126066110C_Latest</f>
        <v>21.977</v>
      </c>
      <c r="Q141" s="87">
        <f>A126064814R_Latest</f>
        <v>4.992</v>
      </c>
      <c r="R141" s="77">
        <f>A126066758V_Latest</f>
        <v>26.969000000000001</v>
      </c>
      <c r="S141" s="77">
        <f>A126064166C_Latest</f>
        <v>100.08199999999999</v>
      </c>
      <c r="T141" s="77">
        <f>A126067118R_Latest</f>
        <v>35.008000000000003</v>
      </c>
      <c r="U141" s="77">
        <f>A126065174W_Latest</f>
        <v>20.05</v>
      </c>
      <c r="V141" s="87">
        <f>A126067766L_Latest</f>
        <v>1.7050000000000001</v>
      </c>
      <c r="W141" s="77">
        <f>A126068414A_Latest</f>
        <v>56.762999999999998</v>
      </c>
      <c r="X141" s="77">
        <f>A126065822J_Latest</f>
        <v>18.768999999999998</v>
      </c>
      <c r="Y141" s="87">
        <f>A126064526W_Latest</f>
        <v>5.0119999999999996</v>
      </c>
      <c r="Z141" s="77">
        <f>A126066470J_Latest</f>
        <v>23.780999999999999</v>
      </c>
      <c r="AA141" s="77">
        <f>A126063878J_Latest</f>
        <v>80.543999999999997</v>
      </c>
      <c r="AB141" s="77">
        <f>A126067478V_Latest</f>
        <v>41.447000000000003</v>
      </c>
      <c r="AC141" s="77">
        <f>A126065534R_Latest</f>
        <v>8.9459999999999997</v>
      </c>
      <c r="AD141" s="87">
        <f>A126068126J_Latest</f>
        <v>2.5579999999999998</v>
      </c>
      <c r="AE141" s="77">
        <f>A126068774F_Latest</f>
        <v>52.951000000000001</v>
      </c>
      <c r="AF141" s="77">
        <f>A126066182R_Latest</f>
        <v>12.351000000000001</v>
      </c>
      <c r="AG141" s="87">
        <f>A126064886A_Latest</f>
        <v>1.712</v>
      </c>
      <c r="AH141" s="77">
        <f>A126066830A_Latest</f>
        <v>14.063000000000001</v>
      </c>
      <c r="AI141" s="77">
        <f>A126064238C_Latest</f>
        <v>67.013999999999996</v>
      </c>
      <c r="AJ141" s="77">
        <f>A126067550A_Latest</f>
        <v>11.394</v>
      </c>
      <c r="AK141" s="77">
        <f>A126065606R_Latest</f>
        <v>3.1589999999999998</v>
      </c>
      <c r="AL141" s="87">
        <f>A126068198V_Latest</f>
        <v>0.85599999999999998</v>
      </c>
      <c r="AM141" s="77">
        <f>A126068846F_Latest</f>
        <v>15.409000000000001</v>
      </c>
      <c r="AN141" s="77">
        <f>A126066254R_Latest</f>
        <v>4.3840000000000003</v>
      </c>
      <c r="AO141" s="87">
        <f>A126064958A_Latest</f>
        <v>1.1830000000000001</v>
      </c>
      <c r="AP141" s="77">
        <f>A126066902A_Latest</f>
        <v>5.5670000000000002</v>
      </c>
      <c r="AQ141" s="77">
        <f>A126064310K_Latest</f>
        <v>20.975999999999999</v>
      </c>
      <c r="AR141" s="77">
        <f>A126067190J_Latest</f>
        <v>18.295999999999999</v>
      </c>
      <c r="AS141" s="77">
        <f>A126065246W_Latest</f>
        <v>6.0209999999999999</v>
      </c>
      <c r="AT141" s="87">
        <f>A126067838L_Latest</f>
        <v>2.895</v>
      </c>
      <c r="AU141" s="77">
        <f>A126068486L_Latest</f>
        <v>27.213000000000001</v>
      </c>
      <c r="AV141" s="77">
        <f>A126065894V_Latest</f>
        <v>5.391</v>
      </c>
      <c r="AW141" s="87">
        <f>A126064598J_Latest</f>
        <v>1.6020000000000001</v>
      </c>
      <c r="AX141" s="77">
        <f>A126066542J_Latest</f>
        <v>6.9939999999999998</v>
      </c>
      <c r="AY141" s="77">
        <f>A126063950R_Latest</f>
        <v>34.206000000000003</v>
      </c>
      <c r="AZ141" s="77">
        <f>A126067262J_Latest</f>
        <v>3.3479999999999999</v>
      </c>
      <c r="BA141" s="77">
        <f>A126065318W_Latest</f>
        <v>0.36099999999999999</v>
      </c>
      <c r="BB141" s="87">
        <f>A126067910V_Latest</f>
        <v>0</v>
      </c>
      <c r="BC141" s="77">
        <f>A126068558L_Latest</f>
        <v>3.71</v>
      </c>
      <c r="BD141" s="77">
        <f>A126065966V_Latest</f>
        <v>1.22</v>
      </c>
      <c r="BE141" s="87">
        <f>A126064670R_Latest</f>
        <v>0.17399999999999999</v>
      </c>
      <c r="BF141" s="77">
        <f>A126066614J_Latest</f>
        <v>1.3939999999999999</v>
      </c>
      <c r="BG141" s="77">
        <f>A126064022T_Latest</f>
        <v>5.1040000000000001</v>
      </c>
      <c r="BH141" s="77">
        <f>A126067334J_Latest</f>
        <v>0.72399999999999998</v>
      </c>
      <c r="BI141" s="77">
        <f>A126065390R_Latest</f>
        <v>0.247</v>
      </c>
      <c r="BJ141" s="87">
        <f>A126067982F_Latest</f>
        <v>0</v>
      </c>
      <c r="BK141" s="77">
        <f>A126068630V_Latest</f>
        <v>0.97</v>
      </c>
      <c r="BL141" s="77">
        <f>A126066038W_Latest</f>
        <v>0.20799999999999999</v>
      </c>
      <c r="BM141" s="87">
        <f>A126064742R_Latest</f>
        <v>0</v>
      </c>
      <c r="BN141" s="77">
        <f>A126066686V_Latest</f>
        <v>0.20799999999999999</v>
      </c>
      <c r="BO141" s="77">
        <f>A126064094C_Latest</f>
        <v>1.1779999999999999</v>
      </c>
      <c r="BP141" s="77">
        <f>A126067046R_Latest</f>
        <v>1.9359999999999999</v>
      </c>
      <c r="BQ141" s="77">
        <f>A126065102K_Latest</f>
        <v>1.2030000000000001</v>
      </c>
      <c r="BR141" s="87">
        <f>A126067694L_Latest</f>
        <v>0.60399999999999998</v>
      </c>
      <c r="BS141" s="77">
        <f>A126068342A_Latest</f>
        <v>3.7429999999999999</v>
      </c>
      <c r="BT141" s="77">
        <f>A126065750J_Latest</f>
        <v>0.44900000000000001</v>
      </c>
      <c r="BU141" s="87">
        <f>A126064454W_Latest</f>
        <v>0</v>
      </c>
      <c r="BV141" s="77">
        <f>A126066398A_Latest</f>
        <v>0.44900000000000001</v>
      </c>
      <c r="BW141" s="77">
        <f>A126063806W_Latest</f>
        <v>4.1920000000000002</v>
      </c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</row>
    <row r="142" spans="1:93" hidden="1">
      <c r="A142" s="51"/>
      <c r="B142" s="57" t="s">
        <v>11656</v>
      </c>
      <c r="C142" s="66">
        <v>36</v>
      </c>
      <c r="D142" s="77">
        <f>A126066922K_Latest</f>
        <v>28.404</v>
      </c>
      <c r="E142" s="77">
        <f>A126064978K_Latest</f>
        <v>10.909000000000001</v>
      </c>
      <c r="F142" s="87">
        <f>A126067570K_Latest</f>
        <v>5.2869999999999999</v>
      </c>
      <c r="G142" s="77">
        <f>A126068218T_Latest</f>
        <v>44.6</v>
      </c>
      <c r="H142" s="77">
        <f>A126065626X_Latest</f>
        <v>16.536000000000001</v>
      </c>
      <c r="I142" s="87">
        <f>A126064330V_Latest</f>
        <v>9.2880000000000003</v>
      </c>
      <c r="J142" s="77">
        <f>A126066274X_Latest</f>
        <v>25.824000000000002</v>
      </c>
      <c r="K142" s="77">
        <f>A126063682F_Latest</f>
        <v>70.424000000000007</v>
      </c>
      <c r="L142" s="77">
        <f>A126067354T_Latest</f>
        <v>9.0139999999999993</v>
      </c>
      <c r="M142" s="77">
        <f>A126065410L_Latest</f>
        <v>4.0949999999999998</v>
      </c>
      <c r="N142" s="87">
        <f>A126068002F_Latest</f>
        <v>0.92900000000000005</v>
      </c>
      <c r="O142" s="77">
        <f>A126068650C_Latest</f>
        <v>14.039</v>
      </c>
      <c r="P142" s="77">
        <f>A126066058F_Latest</f>
        <v>4.67</v>
      </c>
      <c r="Q142" s="87">
        <f>A126064762X_Latest</f>
        <v>2.17</v>
      </c>
      <c r="R142" s="77">
        <f>A126066706T_Latest</f>
        <v>6.84</v>
      </c>
      <c r="S142" s="77">
        <f>A126064114A_Latest</f>
        <v>20.879000000000001</v>
      </c>
      <c r="T142" s="77">
        <f>A126067066X_Latest</f>
        <v>5.8689999999999998</v>
      </c>
      <c r="U142" s="77">
        <f>A126065122V_Latest</f>
        <v>3.5339999999999998</v>
      </c>
      <c r="V142" s="87">
        <f>A126067714K_Latest</f>
        <v>0.57999999999999996</v>
      </c>
      <c r="W142" s="77">
        <f>A126068362K_Latest</f>
        <v>9.9830000000000005</v>
      </c>
      <c r="X142" s="77">
        <f>A126065770T_Latest</f>
        <v>3.0449999999999999</v>
      </c>
      <c r="Y142" s="87">
        <f>A126064474F_Latest</f>
        <v>4.0759999999999996</v>
      </c>
      <c r="Z142" s="77">
        <f>A126066418X_Latest</f>
        <v>7.12</v>
      </c>
      <c r="AA142" s="77">
        <f>A126063826F_Latest</f>
        <v>17.103000000000002</v>
      </c>
      <c r="AB142" s="77">
        <f>A126067426T_Latest</f>
        <v>5.2869999999999999</v>
      </c>
      <c r="AC142" s="77">
        <f>A126065482X_Latest</f>
        <v>1.073</v>
      </c>
      <c r="AD142" s="87">
        <f>A126068074T_Latest</f>
        <v>1.407</v>
      </c>
      <c r="AE142" s="77">
        <f>A126068722C_Latest</f>
        <v>7.7670000000000003</v>
      </c>
      <c r="AF142" s="77">
        <f>A126066130L_Latest</f>
        <v>5.65</v>
      </c>
      <c r="AG142" s="87">
        <f>A126064834X_Latest</f>
        <v>1.1859999999999999</v>
      </c>
      <c r="AH142" s="77">
        <f>A126066778C_Latest</f>
        <v>6.8360000000000003</v>
      </c>
      <c r="AI142" s="77">
        <f>A126064186L_Latest</f>
        <v>14.603</v>
      </c>
      <c r="AJ142" s="77">
        <f>A126067498C_Latest</f>
        <v>0.43099999999999999</v>
      </c>
      <c r="AK142" s="77">
        <f>A126065554X_Latest</f>
        <v>0.95499999999999996</v>
      </c>
      <c r="AL142" s="87">
        <f>A126068146T_Latest</f>
        <v>0.26</v>
      </c>
      <c r="AM142" s="77">
        <f>A126068794R_Latest</f>
        <v>1.6459999999999999</v>
      </c>
      <c r="AN142" s="77">
        <f>A126066202L_Latest</f>
        <v>1.0589999999999999</v>
      </c>
      <c r="AO142" s="87">
        <f>A126064906X_Latest</f>
        <v>0.65200000000000002</v>
      </c>
      <c r="AP142" s="77">
        <f>A126066850K_Latest</f>
        <v>1.7110000000000001</v>
      </c>
      <c r="AQ142" s="77">
        <f>A126064258L_Latest</f>
        <v>3.3570000000000002</v>
      </c>
      <c r="AR142" s="77">
        <f>A126067138X_Latest</f>
        <v>6.4950000000000001</v>
      </c>
      <c r="AS142" s="77">
        <f>A126065194F_Latest</f>
        <v>0.81299999999999994</v>
      </c>
      <c r="AT142" s="87">
        <f>A126067786W_Latest</f>
        <v>1.7150000000000001</v>
      </c>
      <c r="AU142" s="77">
        <f>A126068434K_Latest</f>
        <v>9.0229999999999997</v>
      </c>
      <c r="AV142" s="77">
        <f>A126065842T_Latest</f>
        <v>2.0470000000000002</v>
      </c>
      <c r="AW142" s="87">
        <f>A126064546F_Latest</f>
        <v>1.2050000000000001</v>
      </c>
      <c r="AX142" s="77">
        <f>A126066490T_Latest</f>
        <v>3.2519999999999998</v>
      </c>
      <c r="AY142" s="77">
        <f>A126063898T_Latest</f>
        <v>12.275</v>
      </c>
      <c r="AZ142" s="77">
        <f>A126067210F_Latest</f>
        <v>0.71</v>
      </c>
      <c r="BA142" s="77">
        <f>A126065266F_Latest</f>
        <v>0.108</v>
      </c>
      <c r="BB142" s="87">
        <f>A126067858W_Latest</f>
        <v>0</v>
      </c>
      <c r="BC142" s="77">
        <f>A126068506K_Latest</f>
        <v>0.81799999999999995</v>
      </c>
      <c r="BD142" s="77">
        <f>A126065914T_Latest</f>
        <v>0</v>
      </c>
      <c r="BE142" s="87">
        <f>A126064618F_Latest</f>
        <v>0</v>
      </c>
      <c r="BF142" s="77">
        <f>A126066562T_Latest</f>
        <v>0</v>
      </c>
      <c r="BG142" s="77">
        <f>A126063970X_Latest</f>
        <v>0.81799999999999995</v>
      </c>
      <c r="BH142" s="77">
        <f>A126067282T_Latest</f>
        <v>0.183</v>
      </c>
      <c r="BI142" s="77">
        <f>A126065338F_Latest</f>
        <v>0.111</v>
      </c>
      <c r="BJ142" s="87">
        <f>A126067930C_Latest</f>
        <v>0</v>
      </c>
      <c r="BK142" s="77">
        <f>A126068578W_Latest</f>
        <v>0.29299999999999998</v>
      </c>
      <c r="BL142" s="77">
        <f>A126065986C_Latest</f>
        <v>6.5000000000000002E-2</v>
      </c>
      <c r="BM142" s="87">
        <f>A126064690X_Latest</f>
        <v>0</v>
      </c>
      <c r="BN142" s="77">
        <f>A126066634T_Latest</f>
        <v>6.5000000000000002E-2</v>
      </c>
      <c r="BO142" s="77">
        <f>A126064042A_Latest</f>
        <v>0.35799999999999998</v>
      </c>
      <c r="BP142" s="77">
        <f>A126066994W_Latest</f>
        <v>0.41599999999999998</v>
      </c>
      <c r="BQ142" s="77">
        <f>A126065050V_Latest</f>
        <v>0.219</v>
      </c>
      <c r="BR142" s="87">
        <f>A126067642K_Latest</f>
        <v>0.39500000000000002</v>
      </c>
      <c r="BS142" s="77">
        <f>A126068290K_Latest</f>
        <v>1.03</v>
      </c>
      <c r="BT142" s="77">
        <f>A126065698K_Latest</f>
        <v>0</v>
      </c>
      <c r="BU142" s="87">
        <f>A126064402V_Latest</f>
        <v>0</v>
      </c>
      <c r="BV142" s="77">
        <f>A126066346X_Latest</f>
        <v>0</v>
      </c>
      <c r="BW142" s="77">
        <f>A126063754F_Latest</f>
        <v>1.03</v>
      </c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</row>
    <row r="143" spans="1:93" hidden="1">
      <c r="A143" s="51"/>
      <c r="B143" s="57" t="s">
        <v>11657</v>
      </c>
      <c r="C143" s="66">
        <v>37</v>
      </c>
      <c r="D143" s="77">
        <f>A126066906K_Latest</f>
        <v>48.624000000000002</v>
      </c>
      <c r="E143" s="77">
        <f>A126064962T_Latest</f>
        <v>25.24</v>
      </c>
      <c r="F143" s="87">
        <f>A126067554K_Latest</f>
        <v>3.7210000000000001</v>
      </c>
      <c r="G143" s="77">
        <f>A126068202X_Latest</f>
        <v>77.584999999999994</v>
      </c>
      <c r="H143" s="77">
        <f>A126065610F_Latest</f>
        <v>27.683</v>
      </c>
      <c r="I143" s="87">
        <f>A126064314V_Latest</f>
        <v>2.7690000000000001</v>
      </c>
      <c r="J143" s="77">
        <f>A126066258X_Latest</f>
        <v>30.451000000000001</v>
      </c>
      <c r="K143" s="77">
        <f>A126063666F_Latest</f>
        <v>108.036</v>
      </c>
      <c r="L143" s="77">
        <f>A126067338T_Latest</f>
        <v>13.756</v>
      </c>
      <c r="M143" s="77">
        <f>A126065394X_Latest</f>
        <v>7.0339999999999998</v>
      </c>
      <c r="N143" s="87">
        <f>A126067986R_Latest</f>
        <v>0</v>
      </c>
      <c r="O143" s="77">
        <f>A126068634C_Latest</f>
        <v>20.79</v>
      </c>
      <c r="P143" s="77">
        <f>A126066042L_Latest</f>
        <v>10.846</v>
      </c>
      <c r="Q143" s="87">
        <f>A126064746X_Latest</f>
        <v>1.1759999999999999</v>
      </c>
      <c r="R143" s="77">
        <f>A126066690K_Latest</f>
        <v>12.023</v>
      </c>
      <c r="S143" s="77">
        <f>A126064098L_Latest</f>
        <v>32.813000000000002</v>
      </c>
      <c r="T143" s="77">
        <f>A126067050F_Latest</f>
        <v>13.153</v>
      </c>
      <c r="U143" s="77">
        <f>A126065106V_Latest</f>
        <v>8.6709999999999994</v>
      </c>
      <c r="V143" s="87">
        <f>A126067698W_Latest</f>
        <v>1.1240000000000001</v>
      </c>
      <c r="W143" s="77">
        <f>A126068346K_Latest</f>
        <v>22.949000000000002</v>
      </c>
      <c r="X143" s="77">
        <f>A126065754T_Latest</f>
        <v>8.4700000000000006</v>
      </c>
      <c r="Y143" s="87">
        <f>A126064458F_Latest</f>
        <v>0.66400000000000003</v>
      </c>
      <c r="Z143" s="77">
        <f>A126066402F_Latest</f>
        <v>9.1340000000000003</v>
      </c>
      <c r="AA143" s="77">
        <f>A126063810L_Latest</f>
        <v>32.082999999999998</v>
      </c>
      <c r="AB143" s="77">
        <f>A126067410X_Latest</f>
        <v>13.430999999999999</v>
      </c>
      <c r="AC143" s="77">
        <f>A126065466X_Latest</f>
        <v>4.6050000000000004</v>
      </c>
      <c r="AD143" s="87">
        <f>A126068058T_Latest</f>
        <v>1.151</v>
      </c>
      <c r="AE143" s="77">
        <f>A126068706C_Latest</f>
        <v>19.187000000000001</v>
      </c>
      <c r="AF143" s="77">
        <f>A126066114L_Latest</f>
        <v>3.5870000000000002</v>
      </c>
      <c r="AG143" s="87">
        <f>A126064818X_Latest</f>
        <v>0</v>
      </c>
      <c r="AH143" s="77">
        <f>A126066762K_Latest</f>
        <v>3.5870000000000002</v>
      </c>
      <c r="AI143" s="77">
        <f>A126064170V_Latest</f>
        <v>22.774000000000001</v>
      </c>
      <c r="AJ143" s="77">
        <f>A126067482K_Latest</f>
        <v>3.7010000000000001</v>
      </c>
      <c r="AK143" s="77">
        <f>A126065538X_Latest</f>
        <v>0.89800000000000002</v>
      </c>
      <c r="AL143" s="87">
        <f>A126068130X_Latest</f>
        <v>0.26500000000000001</v>
      </c>
      <c r="AM143" s="77">
        <f>A126068778R_Latest</f>
        <v>4.8639999999999999</v>
      </c>
      <c r="AN143" s="77">
        <f>A126066186X_Latest</f>
        <v>1.7749999999999999</v>
      </c>
      <c r="AO143" s="87">
        <f>A126064890T_Latest</f>
        <v>0.53100000000000003</v>
      </c>
      <c r="AP143" s="77">
        <f>A126066834K_Latest</f>
        <v>2.306</v>
      </c>
      <c r="AQ143" s="77">
        <f>A126064242V_Latest</f>
        <v>7.1689999999999996</v>
      </c>
      <c r="AR143" s="77">
        <f>A126067122F_Latest</f>
        <v>3.2210000000000001</v>
      </c>
      <c r="AS143" s="77">
        <f>A126065178F_Latest</f>
        <v>3.4039999999999999</v>
      </c>
      <c r="AT143" s="87">
        <f>A126067770C_Latest</f>
        <v>1.18</v>
      </c>
      <c r="AU143" s="77">
        <f>A126068418K_Latest</f>
        <v>7.8049999999999997</v>
      </c>
      <c r="AV143" s="77">
        <f>A126065826T_Latest</f>
        <v>1.7</v>
      </c>
      <c r="AW143" s="87">
        <f>A126064530L_Latest</f>
        <v>0.39800000000000002</v>
      </c>
      <c r="AX143" s="77">
        <f>A126066474T_Latest</f>
        <v>2.097</v>
      </c>
      <c r="AY143" s="77">
        <f>A126063882X_Latest</f>
        <v>9.9019999999999992</v>
      </c>
      <c r="AZ143" s="77">
        <f>A126067194T_Latest</f>
        <v>1.008</v>
      </c>
      <c r="BA143" s="77">
        <f>A126065250L_Latest</f>
        <v>0.16</v>
      </c>
      <c r="BB143" s="87">
        <f>A126067842C_Latest</f>
        <v>0</v>
      </c>
      <c r="BC143" s="77">
        <f>A126068490C_Latest</f>
        <v>1.1679999999999999</v>
      </c>
      <c r="BD143" s="77">
        <f>A126065898C_Latest</f>
        <v>0.71199999999999997</v>
      </c>
      <c r="BE143" s="87">
        <f>A126064602L_Latest</f>
        <v>0</v>
      </c>
      <c r="BF143" s="77">
        <f>A126066546T_Latest</f>
        <v>0.71199999999999997</v>
      </c>
      <c r="BG143" s="77">
        <f>A126063954X_Latest</f>
        <v>1.88</v>
      </c>
      <c r="BH143" s="77">
        <f>A126067266T_Latest</f>
        <v>0.35399999999999998</v>
      </c>
      <c r="BI143" s="77">
        <f>A126065322L_Latest</f>
        <v>7.3999999999999996E-2</v>
      </c>
      <c r="BJ143" s="87">
        <f>A126067914C_Latest</f>
        <v>0</v>
      </c>
      <c r="BK143" s="77">
        <f>A126068562C_Latest</f>
        <v>0.42799999999999999</v>
      </c>
      <c r="BL143" s="77">
        <f>A126065970K_Latest</f>
        <v>0.14299999999999999</v>
      </c>
      <c r="BM143" s="87">
        <f>A126064674X_Latest</f>
        <v>0</v>
      </c>
      <c r="BN143" s="77">
        <f>A126066618T_Latest</f>
        <v>0.14299999999999999</v>
      </c>
      <c r="BO143" s="77">
        <f>A126064026A_Latest</f>
        <v>0.57099999999999995</v>
      </c>
      <c r="BP143" s="77">
        <f>A126066978W_Latest</f>
        <v>0</v>
      </c>
      <c r="BQ143" s="77">
        <f>A126065034V_Latest</f>
        <v>0.39500000000000002</v>
      </c>
      <c r="BR143" s="87">
        <f>A126067626K_Latest</f>
        <v>0</v>
      </c>
      <c r="BS143" s="77">
        <f>A126068274K_Latest</f>
        <v>0.39500000000000002</v>
      </c>
      <c r="BT143" s="77">
        <f>A126065682T_Latest</f>
        <v>0.44900000000000001</v>
      </c>
      <c r="BU143" s="87">
        <f>A126064386F_Latest</f>
        <v>0</v>
      </c>
      <c r="BV143" s="77">
        <f>A126066330F_Latest</f>
        <v>0.44900000000000001</v>
      </c>
      <c r="BW143" s="77">
        <f>A126063738F_Latest</f>
        <v>0.84399999999999997</v>
      </c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</row>
    <row r="144" spans="1:93" hidden="1">
      <c r="A144" s="51"/>
      <c r="B144" s="57" t="s">
        <v>11658</v>
      </c>
      <c r="C144" s="66">
        <v>38</v>
      </c>
      <c r="D144" s="77">
        <f>A126066910A_Latest</f>
        <v>37.024999999999999</v>
      </c>
      <c r="E144" s="77">
        <f>A126064966A_Latest</f>
        <v>7.2039999999999997</v>
      </c>
      <c r="F144" s="87">
        <f>A126067558V_Latest</f>
        <v>0.33</v>
      </c>
      <c r="G144" s="77">
        <f>A126068206J_Latest</f>
        <v>44.558999999999997</v>
      </c>
      <c r="H144" s="77">
        <f>A126065614R_Latest</f>
        <v>9.1189999999999998</v>
      </c>
      <c r="I144" s="87">
        <f>A126064318C_Latest</f>
        <v>1.4350000000000001</v>
      </c>
      <c r="J144" s="77">
        <f>A126066262R_Latest</f>
        <v>10.554</v>
      </c>
      <c r="K144" s="77">
        <f>A126063670W_Latest</f>
        <v>55.113</v>
      </c>
      <c r="L144" s="77">
        <f>A126067342J_Latest</f>
        <v>14.71</v>
      </c>
      <c r="M144" s="77">
        <f>A126065398J_Latest</f>
        <v>2.0009999999999999</v>
      </c>
      <c r="N144" s="87">
        <f>A126067990F_Latest</f>
        <v>0</v>
      </c>
      <c r="O144" s="77">
        <f>A126068638L_Latest</f>
        <v>16.710999999999999</v>
      </c>
      <c r="P144" s="77">
        <f>A126066046W_Latest</f>
        <v>2.7410000000000001</v>
      </c>
      <c r="Q144" s="87">
        <f>A126064750R_Latest</f>
        <v>0.63600000000000001</v>
      </c>
      <c r="R144" s="77">
        <f>A126066694V_Latest</f>
        <v>3.3769999999999998</v>
      </c>
      <c r="S144" s="77">
        <f>A126064102T_Latest</f>
        <v>20.088000000000001</v>
      </c>
      <c r="T144" s="77">
        <f>A126067054R_Latest</f>
        <v>5.1520000000000001</v>
      </c>
      <c r="U144" s="77">
        <f>A126065110K_Latest</f>
        <v>2.2029999999999998</v>
      </c>
      <c r="V144" s="87">
        <f>A126067702A_Latest</f>
        <v>0</v>
      </c>
      <c r="W144" s="77">
        <f>A126068350A_Latest</f>
        <v>7.3550000000000004</v>
      </c>
      <c r="X144" s="77">
        <f>A126065758A_Latest</f>
        <v>2.8719999999999999</v>
      </c>
      <c r="Y144" s="87">
        <f>A126064462W_Latest</f>
        <v>0.27200000000000002</v>
      </c>
      <c r="Z144" s="77">
        <f>A126066406R_Latest</f>
        <v>3.145</v>
      </c>
      <c r="AA144" s="77">
        <f>A126063814W_Latest</f>
        <v>10.5</v>
      </c>
      <c r="AB144" s="77">
        <f>A126067414J_Latest</f>
        <v>9.4039999999999999</v>
      </c>
      <c r="AC144" s="77">
        <f>A126065470R_Latest</f>
        <v>1.4159999999999999</v>
      </c>
      <c r="AD144" s="87">
        <f>A126068062J_Latest</f>
        <v>0</v>
      </c>
      <c r="AE144" s="77">
        <f>A126068710V_Latest</f>
        <v>10.82</v>
      </c>
      <c r="AF144" s="77">
        <f>A126066118W_Latest</f>
        <v>1.825</v>
      </c>
      <c r="AG144" s="87">
        <f>A126064822R_Latest</f>
        <v>0.52700000000000002</v>
      </c>
      <c r="AH144" s="77">
        <f>A126066766V_Latest</f>
        <v>2.351</v>
      </c>
      <c r="AI144" s="77">
        <f>A126064174C_Latest</f>
        <v>13.170999999999999</v>
      </c>
      <c r="AJ144" s="77">
        <f>A126067486V_Latest</f>
        <v>2.1440000000000001</v>
      </c>
      <c r="AK144" s="77">
        <f>A126065542R_Latest</f>
        <v>0.27500000000000002</v>
      </c>
      <c r="AL144" s="87">
        <f>A126068134J_Latest</f>
        <v>0.33</v>
      </c>
      <c r="AM144" s="77">
        <f>A126068782F_Latest</f>
        <v>2.7490000000000001</v>
      </c>
      <c r="AN144" s="77">
        <f>A126066190R_Latest</f>
        <v>0.69099999999999995</v>
      </c>
      <c r="AO144" s="87">
        <f>A126064894A_Latest</f>
        <v>0</v>
      </c>
      <c r="AP144" s="77">
        <f>A126066838V_Latest</f>
        <v>0.69099999999999995</v>
      </c>
      <c r="AQ144" s="77">
        <f>A126064246C_Latest</f>
        <v>3.4390000000000001</v>
      </c>
      <c r="AR144" s="77">
        <f>A126067126R_Latest</f>
        <v>4.54</v>
      </c>
      <c r="AS144" s="77">
        <f>A126065182W_Latest</f>
        <v>1.044</v>
      </c>
      <c r="AT144" s="87">
        <f>A126067774L_Latest</f>
        <v>0</v>
      </c>
      <c r="AU144" s="77">
        <f>A126068422A_Latest</f>
        <v>5.5839999999999996</v>
      </c>
      <c r="AV144" s="77">
        <f>A126065830J_Latest</f>
        <v>0.76500000000000001</v>
      </c>
      <c r="AW144" s="87">
        <f>A126064534W_Latest</f>
        <v>0</v>
      </c>
      <c r="AX144" s="77">
        <f>A126066478A_Latest</f>
        <v>0.76500000000000001</v>
      </c>
      <c r="AY144" s="77">
        <f>A126063886J_Latest</f>
        <v>6.3490000000000002</v>
      </c>
      <c r="AZ144" s="77">
        <f>A126067198A_Latest</f>
        <v>0.67800000000000005</v>
      </c>
      <c r="BA144" s="77">
        <f>A126065254W_Latest</f>
        <v>9.2999999999999999E-2</v>
      </c>
      <c r="BB144" s="87">
        <f>A126067846L_Latest</f>
        <v>0</v>
      </c>
      <c r="BC144" s="77">
        <f>A126068494L_Latest</f>
        <v>0.77100000000000002</v>
      </c>
      <c r="BD144" s="77">
        <f>A126065902J_Latest</f>
        <v>0.22500000000000001</v>
      </c>
      <c r="BE144" s="87">
        <f>A126064606W_Latest</f>
        <v>0</v>
      </c>
      <c r="BF144" s="77">
        <f>A126066550J_Latest</f>
        <v>0.22500000000000001</v>
      </c>
      <c r="BG144" s="77">
        <f>A126063958J_Latest</f>
        <v>0.996</v>
      </c>
      <c r="BH144" s="77">
        <f>A126067270J_Latest</f>
        <v>0.11600000000000001</v>
      </c>
      <c r="BI144" s="77">
        <f>A126065326W_Latest</f>
        <v>0</v>
      </c>
      <c r="BJ144" s="87">
        <f>A126067918L_Latest</f>
        <v>0</v>
      </c>
      <c r="BK144" s="77">
        <f>A126068566L_Latest</f>
        <v>0.11600000000000001</v>
      </c>
      <c r="BL144" s="77">
        <f>A126065974V_Latest</f>
        <v>0</v>
      </c>
      <c r="BM144" s="87">
        <f>A126064678J_Latest</f>
        <v>0</v>
      </c>
      <c r="BN144" s="77">
        <f>A126066622J_Latest</f>
        <v>0</v>
      </c>
      <c r="BO144" s="77">
        <f>A126064030T_Latest</f>
        <v>0.11600000000000001</v>
      </c>
      <c r="BP144" s="77">
        <f>A126066982L_Latest</f>
        <v>0.28199999999999997</v>
      </c>
      <c r="BQ144" s="77">
        <f>A126065038C_Latest</f>
        <v>0.17100000000000001</v>
      </c>
      <c r="BR144" s="87">
        <f>A126067630A_Latest</f>
        <v>0</v>
      </c>
      <c r="BS144" s="77">
        <f>A126068278V_Latest</f>
        <v>0.45400000000000001</v>
      </c>
      <c r="BT144" s="77">
        <f>A126065686A_Latest</f>
        <v>0</v>
      </c>
      <c r="BU144" s="87">
        <f>A126064390W_Latest</f>
        <v>0</v>
      </c>
      <c r="BV144" s="77">
        <f>A126066334R_Latest</f>
        <v>0</v>
      </c>
      <c r="BW144" s="77">
        <f>A126063742W_Latest</f>
        <v>0.45400000000000001</v>
      </c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</row>
    <row r="145" spans="1:93" hidden="1">
      <c r="A145" s="51"/>
      <c r="B145" s="57" t="s">
        <v>11659</v>
      </c>
      <c r="C145" s="66">
        <v>39</v>
      </c>
      <c r="D145" s="77">
        <f>A126066938C_Latest</f>
        <v>50.595999999999997</v>
      </c>
      <c r="E145" s="77">
        <f>A126064994K_Latest</f>
        <v>15.811999999999999</v>
      </c>
      <c r="F145" s="87">
        <f>A126067586C_Latest</f>
        <v>0.71899999999999997</v>
      </c>
      <c r="G145" s="77">
        <f>A126068234T_Latest</f>
        <v>67.126999999999995</v>
      </c>
      <c r="H145" s="77">
        <f>A126065642X_Latest</f>
        <v>11.413</v>
      </c>
      <c r="I145" s="87">
        <f>A126064346L_Latest</f>
        <v>1.1839999999999999</v>
      </c>
      <c r="J145" s="77">
        <f>A126066290X_Latest</f>
        <v>12.596</v>
      </c>
      <c r="K145" s="77">
        <f>A126063698X_Latest</f>
        <v>79.722999999999999</v>
      </c>
      <c r="L145" s="77">
        <f>A126067370T_Latest</f>
        <v>15.018000000000001</v>
      </c>
      <c r="M145" s="77">
        <f>A126065426F_Latest</f>
        <v>6.0449999999999999</v>
      </c>
      <c r="N145" s="87">
        <f>A126068018X_Latest</f>
        <v>0.51100000000000001</v>
      </c>
      <c r="O145" s="77">
        <f>A126068666W_Latest</f>
        <v>21.574000000000002</v>
      </c>
      <c r="P145" s="77">
        <f>A126066074F_Latest</f>
        <v>3.7189999999999999</v>
      </c>
      <c r="Q145" s="87">
        <f>A126064778T_Latest</f>
        <v>1.01</v>
      </c>
      <c r="R145" s="77">
        <f>A126066722T_Latest</f>
        <v>4.7290000000000001</v>
      </c>
      <c r="S145" s="77">
        <f>A126064130A_Latest</f>
        <v>26.303000000000001</v>
      </c>
      <c r="T145" s="77">
        <f>A126067082X_Latest</f>
        <v>10.834</v>
      </c>
      <c r="U145" s="77">
        <f>A126065138L_Latest</f>
        <v>5.6420000000000003</v>
      </c>
      <c r="V145" s="87">
        <f>A126067730K_Latest</f>
        <v>0</v>
      </c>
      <c r="W145" s="77">
        <f>A126068378C_Latest</f>
        <v>16.475999999999999</v>
      </c>
      <c r="X145" s="77">
        <f>A126065786K_Latest</f>
        <v>4.3819999999999997</v>
      </c>
      <c r="Y145" s="87">
        <f>A126064490F_Latest</f>
        <v>0</v>
      </c>
      <c r="Z145" s="77">
        <f>A126066434X_Latest</f>
        <v>4.3819999999999997</v>
      </c>
      <c r="AA145" s="77">
        <f>A126063842F_Latest</f>
        <v>20.858000000000001</v>
      </c>
      <c r="AB145" s="77">
        <f>A126067442T_Latest</f>
        <v>13.324</v>
      </c>
      <c r="AC145" s="77">
        <f>A126065498T_Latest</f>
        <v>1.853</v>
      </c>
      <c r="AD145" s="87">
        <f>A126068090T_Latest</f>
        <v>0</v>
      </c>
      <c r="AE145" s="77">
        <f>A126068738W_Latest</f>
        <v>15.177</v>
      </c>
      <c r="AF145" s="77">
        <f>A126066146F_Latest</f>
        <v>1.2889999999999999</v>
      </c>
      <c r="AG145" s="87">
        <f>A126064850X_Latest</f>
        <v>0</v>
      </c>
      <c r="AH145" s="77">
        <f>A126066794C_Latest</f>
        <v>1.2889999999999999</v>
      </c>
      <c r="AI145" s="77">
        <f>A126064202A_Latest</f>
        <v>16.466000000000001</v>
      </c>
      <c r="AJ145" s="77">
        <f>A126067514T_Latest</f>
        <v>5.1189999999999998</v>
      </c>
      <c r="AK145" s="77">
        <f>A126065570X_Latest</f>
        <v>1.032</v>
      </c>
      <c r="AL145" s="87">
        <f>A126068162T_Latest</f>
        <v>0</v>
      </c>
      <c r="AM145" s="77">
        <f>A126068810C_Latest</f>
        <v>6.15</v>
      </c>
      <c r="AN145" s="77">
        <f>A126066218F_Latest</f>
        <v>0.85899999999999999</v>
      </c>
      <c r="AO145" s="87">
        <f>A126064922X_Latest</f>
        <v>0</v>
      </c>
      <c r="AP145" s="77">
        <f>A126066866C_Latest</f>
        <v>0.85899999999999999</v>
      </c>
      <c r="AQ145" s="77">
        <f>A126064274L_Latest</f>
        <v>7.01</v>
      </c>
      <c r="AR145" s="77">
        <f>A126067154X_Latest</f>
        <v>4.04</v>
      </c>
      <c r="AS145" s="77">
        <f>A126065210V_Latest</f>
        <v>0.76100000000000001</v>
      </c>
      <c r="AT145" s="87">
        <f>A126067802K_Latest</f>
        <v>0</v>
      </c>
      <c r="AU145" s="77">
        <f>A126068450K_Latest</f>
        <v>4.8010000000000002</v>
      </c>
      <c r="AV145" s="77">
        <f>A126065858K_Latest</f>
        <v>0.88</v>
      </c>
      <c r="AW145" s="87">
        <f>A126064562F_Latest</f>
        <v>0</v>
      </c>
      <c r="AX145" s="77">
        <f>A126066506X_Latest</f>
        <v>0.88</v>
      </c>
      <c r="AY145" s="77">
        <f>A126063914F_Latest</f>
        <v>5.681</v>
      </c>
      <c r="AZ145" s="77">
        <f>A126067226X_Latest</f>
        <v>0.95299999999999996</v>
      </c>
      <c r="BA145" s="77">
        <f>A126065282F_Latest</f>
        <v>0</v>
      </c>
      <c r="BB145" s="87">
        <f>A126067874W_Latest</f>
        <v>0</v>
      </c>
      <c r="BC145" s="77">
        <f>A126068522K_Latest</f>
        <v>0.95299999999999996</v>
      </c>
      <c r="BD145" s="77">
        <f>A126065930T_Latest</f>
        <v>0.28299999999999997</v>
      </c>
      <c r="BE145" s="87">
        <f>A126064634F_Latest</f>
        <v>0.17399999999999999</v>
      </c>
      <c r="BF145" s="77">
        <f>A126066578K_Latest</f>
        <v>0.45700000000000002</v>
      </c>
      <c r="BG145" s="77">
        <f>A126063986T_Latest</f>
        <v>1.41</v>
      </c>
      <c r="BH145" s="77">
        <f>A126067298K_Latest</f>
        <v>7.0000000000000007E-2</v>
      </c>
      <c r="BI145" s="77">
        <f>A126065354F_Latest</f>
        <v>6.2E-2</v>
      </c>
      <c r="BJ145" s="87">
        <f>A126067946W_Latest</f>
        <v>0</v>
      </c>
      <c r="BK145" s="77">
        <f>A126068594W_Latest</f>
        <v>0.13300000000000001</v>
      </c>
      <c r="BL145" s="77">
        <f>A126066002V_Latest</f>
        <v>0</v>
      </c>
      <c r="BM145" s="87">
        <f>A126064706F_Latest</f>
        <v>0</v>
      </c>
      <c r="BN145" s="77">
        <f>A126066650T_Latest</f>
        <v>0</v>
      </c>
      <c r="BO145" s="77">
        <f>A126064058V_Latest</f>
        <v>0.13300000000000001</v>
      </c>
      <c r="BP145" s="77">
        <f>A126067010L_Latest</f>
        <v>1.238</v>
      </c>
      <c r="BQ145" s="77">
        <f>A126065066L_Latest</f>
        <v>0.41699999999999998</v>
      </c>
      <c r="BR145" s="87">
        <f>A126067658C_Latest</f>
        <v>0.20799999999999999</v>
      </c>
      <c r="BS145" s="77">
        <f>A126068306T_Latest</f>
        <v>1.863</v>
      </c>
      <c r="BT145" s="77">
        <f>A126065714X_Latest</f>
        <v>0</v>
      </c>
      <c r="BU145" s="87">
        <f>A126064418L_Latest</f>
        <v>0</v>
      </c>
      <c r="BV145" s="77">
        <f>A126066362X_Latest</f>
        <v>0</v>
      </c>
      <c r="BW145" s="77">
        <f>A126063770F_Latest</f>
        <v>1.863</v>
      </c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</row>
    <row r="146" spans="1:93" hidden="1">
      <c r="A146" s="51"/>
      <c r="B146" s="53" t="s">
        <v>11660</v>
      </c>
      <c r="C146" s="66">
        <v>40</v>
      </c>
      <c r="D146" s="77">
        <f>A126066914K_Latest</f>
        <v>47.557000000000002</v>
      </c>
      <c r="E146" s="77">
        <f>A126064970T_Latest</f>
        <v>7.2930000000000001</v>
      </c>
      <c r="F146" s="87">
        <f>A126067562K_Latest</f>
        <v>0.59699999999999998</v>
      </c>
      <c r="G146" s="77">
        <f>A126068210X_Latest</f>
        <v>55.447000000000003</v>
      </c>
      <c r="H146" s="77">
        <f>A126065618X_Latest</f>
        <v>10.256</v>
      </c>
      <c r="I146" s="87">
        <f>A126064322V_Latest</f>
        <v>0.42199999999999999</v>
      </c>
      <c r="J146" s="77">
        <f>A126066266X_Latest</f>
        <v>10.678000000000001</v>
      </c>
      <c r="K146" s="77">
        <f>A126063674F_Latest</f>
        <v>66.125</v>
      </c>
      <c r="L146" s="77">
        <f>A126067346T_Latest</f>
        <v>15.45</v>
      </c>
      <c r="M146" s="77">
        <f>A126065402L_Latest</f>
        <v>2.3380000000000001</v>
      </c>
      <c r="N146" s="87">
        <f>A126067994R_Latest</f>
        <v>0.59699999999999998</v>
      </c>
      <c r="O146" s="77">
        <f>A126068642C_Latest</f>
        <v>18.385000000000002</v>
      </c>
      <c r="P146" s="77">
        <f>A126066050L_Latest</f>
        <v>3.9790000000000001</v>
      </c>
      <c r="Q146" s="87">
        <f>A126064754X_Latest</f>
        <v>0</v>
      </c>
      <c r="R146" s="77">
        <f>A126066698C_Latest</f>
        <v>3.9790000000000001</v>
      </c>
      <c r="S146" s="77">
        <f>A126064106A_Latest</f>
        <v>22.363</v>
      </c>
      <c r="T146" s="77">
        <f>A126067058X_Latest</f>
        <v>10.73</v>
      </c>
      <c r="U146" s="77">
        <f>A126065114V_Latest</f>
        <v>1.9550000000000001</v>
      </c>
      <c r="V146" s="87">
        <f>A126067706K_Latest</f>
        <v>0</v>
      </c>
      <c r="W146" s="77">
        <f>A126068354K_Latest</f>
        <v>12.685</v>
      </c>
      <c r="X146" s="77">
        <f>A126065762T_Latest</f>
        <v>2.4980000000000002</v>
      </c>
      <c r="Y146" s="87">
        <f>A126064466F_Latest</f>
        <v>0.42199999999999999</v>
      </c>
      <c r="Z146" s="77">
        <f>A126066410F_Latest</f>
        <v>2.92</v>
      </c>
      <c r="AA146" s="77">
        <f>A126063818F_Latest</f>
        <v>15.605</v>
      </c>
      <c r="AB146" s="77">
        <f>A126067418T_Latest</f>
        <v>11.72</v>
      </c>
      <c r="AC146" s="77">
        <f>A126065474X_Latest</f>
        <v>0.95399999999999996</v>
      </c>
      <c r="AD146" s="87">
        <f>A126068066T_Latest</f>
        <v>0</v>
      </c>
      <c r="AE146" s="77">
        <f>A126068714C_Latest</f>
        <v>12.673999999999999</v>
      </c>
      <c r="AF146" s="77">
        <f>A126066122L_Latest</f>
        <v>0.93400000000000005</v>
      </c>
      <c r="AG146" s="87">
        <f>A126064826X_Latest</f>
        <v>0</v>
      </c>
      <c r="AH146" s="77">
        <f>A126066770K_Latest</f>
        <v>0.93400000000000005</v>
      </c>
      <c r="AI146" s="77">
        <f>A126064178L_Latest</f>
        <v>13.608000000000001</v>
      </c>
      <c r="AJ146" s="77">
        <f>A126067490K_Latest</f>
        <v>2.4609999999999999</v>
      </c>
      <c r="AK146" s="77">
        <f>A126065546X_Latest</f>
        <v>0.52900000000000003</v>
      </c>
      <c r="AL146" s="87">
        <f>A126068138T_Latest</f>
        <v>0</v>
      </c>
      <c r="AM146" s="77">
        <f>A126068786R_Latest</f>
        <v>2.99</v>
      </c>
      <c r="AN146" s="77">
        <f>A126066194X_Latest</f>
        <v>1.0129999999999999</v>
      </c>
      <c r="AO146" s="87">
        <f>A126064898K_Latest</f>
        <v>0</v>
      </c>
      <c r="AP146" s="77">
        <f>A126066842K_Latest</f>
        <v>1.0129999999999999</v>
      </c>
      <c r="AQ146" s="77">
        <f>A126064250V_Latest</f>
        <v>4.0030000000000001</v>
      </c>
      <c r="AR146" s="77">
        <f>A126067130F_Latest</f>
        <v>5.6760000000000002</v>
      </c>
      <c r="AS146" s="77">
        <f>A126065186F_Latest</f>
        <v>1.4410000000000001</v>
      </c>
      <c r="AT146" s="87">
        <f>A126067778W_Latest</f>
        <v>0</v>
      </c>
      <c r="AU146" s="77">
        <f>A126068426K_Latest</f>
        <v>7.117</v>
      </c>
      <c r="AV146" s="77">
        <f>A126065834T_Latest</f>
        <v>1.3089999999999999</v>
      </c>
      <c r="AW146" s="87">
        <f>A126064538F_Latest</f>
        <v>0</v>
      </c>
      <c r="AX146" s="77">
        <f>A126066482T_Latest</f>
        <v>1.3089999999999999</v>
      </c>
      <c r="AY146" s="77">
        <f>A126063890X_Latest</f>
        <v>8.4260000000000002</v>
      </c>
      <c r="AZ146" s="77">
        <f>A126067202F_Latest</f>
        <v>1.0209999999999999</v>
      </c>
      <c r="BA146" s="77">
        <f>A126065258F_Latest</f>
        <v>0</v>
      </c>
      <c r="BB146" s="87">
        <f>A126067850C_Latest</f>
        <v>0</v>
      </c>
      <c r="BC146" s="77">
        <f>A126068498W_Latest</f>
        <v>1.0209999999999999</v>
      </c>
      <c r="BD146" s="77">
        <f>A126065906T_Latest</f>
        <v>0.35399999999999998</v>
      </c>
      <c r="BE146" s="87">
        <f>A126064610L_Latest</f>
        <v>0</v>
      </c>
      <c r="BF146" s="77">
        <f>A126066554T_Latest</f>
        <v>0.35399999999999998</v>
      </c>
      <c r="BG146" s="77">
        <f>A126063962X_Latest</f>
        <v>1.375</v>
      </c>
      <c r="BH146" s="77">
        <f>A126067274T_Latest</f>
        <v>0.26600000000000001</v>
      </c>
      <c r="BI146" s="77">
        <f>A126065330L_Latest</f>
        <v>7.4999999999999997E-2</v>
      </c>
      <c r="BJ146" s="87">
        <f>A126067922C_Latest</f>
        <v>0</v>
      </c>
      <c r="BK146" s="77">
        <f>A126068570C_Latest</f>
        <v>0.34100000000000003</v>
      </c>
      <c r="BL146" s="77">
        <f>A126065978C_Latest</f>
        <v>0</v>
      </c>
      <c r="BM146" s="87">
        <f>A126064682X_Latest</f>
        <v>0</v>
      </c>
      <c r="BN146" s="77">
        <f>A126066626T_Latest</f>
        <v>0</v>
      </c>
      <c r="BO146" s="77">
        <f>A126064034A_Latest</f>
        <v>0.34100000000000003</v>
      </c>
      <c r="BP146" s="77">
        <f>A126066986W_Latest</f>
        <v>0.23400000000000001</v>
      </c>
      <c r="BQ146" s="77">
        <f>A126065042V_Latest</f>
        <v>0</v>
      </c>
      <c r="BR146" s="87">
        <f>A126067634K_Latest</f>
        <v>0</v>
      </c>
      <c r="BS146" s="77">
        <f>A126068282K_Latest</f>
        <v>0.23400000000000001</v>
      </c>
      <c r="BT146" s="77">
        <f>A126065690T_Latest</f>
        <v>0.17</v>
      </c>
      <c r="BU146" s="87">
        <f>A126064394F_Latest</f>
        <v>0</v>
      </c>
      <c r="BV146" s="77">
        <f>A126066338X_Latest</f>
        <v>0.17</v>
      </c>
      <c r="BW146" s="77">
        <f>A126063746F_Latest</f>
        <v>0.40400000000000003</v>
      </c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</row>
    <row r="147" spans="1:93" hidden="1">
      <c r="A147" s="51"/>
      <c r="B147" s="53" t="s">
        <v>11661</v>
      </c>
      <c r="C147" s="66">
        <v>41</v>
      </c>
      <c r="D147" s="77">
        <f>A126066942V_Latest</f>
        <v>40.960999999999999</v>
      </c>
      <c r="E147" s="77">
        <f>A126064998V_Latest</f>
        <v>8.2750000000000004</v>
      </c>
      <c r="F147" s="87">
        <f>A126067590V_Latest</f>
        <v>0.53</v>
      </c>
      <c r="G147" s="77">
        <f>A126068238A_Latest</f>
        <v>49.767000000000003</v>
      </c>
      <c r="H147" s="77">
        <f>A126065646J_Latest</f>
        <v>11.542</v>
      </c>
      <c r="I147" s="87">
        <f>A126064350C_Latest</f>
        <v>0</v>
      </c>
      <c r="J147" s="77">
        <f>A126066294J_Latest</f>
        <v>11.542</v>
      </c>
      <c r="K147" s="77">
        <f>A126063702C_Latest</f>
        <v>61.31</v>
      </c>
      <c r="L147" s="77">
        <f>A126067374A_Latest</f>
        <v>10.746</v>
      </c>
      <c r="M147" s="77">
        <f>A126065430W_Latest</f>
        <v>3.1539999999999999</v>
      </c>
      <c r="N147" s="87">
        <f>A126068022R_Latest</f>
        <v>0</v>
      </c>
      <c r="O147" s="77">
        <f>A126068670L_Latest</f>
        <v>13.9</v>
      </c>
      <c r="P147" s="77">
        <f>A126066078R_Latest</f>
        <v>2.097</v>
      </c>
      <c r="Q147" s="87">
        <f>A126064782J_Latest</f>
        <v>0</v>
      </c>
      <c r="R147" s="77">
        <f>A126066726A_Latest</f>
        <v>2.097</v>
      </c>
      <c r="S147" s="77">
        <f>A126064134K_Latest</f>
        <v>15.997</v>
      </c>
      <c r="T147" s="77">
        <f>A126067086J_Latest</f>
        <v>6.3049999999999997</v>
      </c>
      <c r="U147" s="77">
        <f>A126065142C_Latest</f>
        <v>1.7170000000000001</v>
      </c>
      <c r="V147" s="87">
        <f>A126067734V_Latest</f>
        <v>0.53</v>
      </c>
      <c r="W147" s="77">
        <f>A126068382V_Latest</f>
        <v>8.5519999999999996</v>
      </c>
      <c r="X147" s="77">
        <f>A126065790A_Latest</f>
        <v>2.0880000000000001</v>
      </c>
      <c r="Y147" s="87">
        <f>A126064494R_Latest</f>
        <v>0</v>
      </c>
      <c r="Z147" s="77">
        <f>A126066438J_Latest</f>
        <v>2.0880000000000001</v>
      </c>
      <c r="AA147" s="77">
        <f>A126063846R_Latest</f>
        <v>10.64</v>
      </c>
      <c r="AB147" s="77">
        <f>A126067446A_Latest</f>
        <v>10.257</v>
      </c>
      <c r="AC147" s="77">
        <f>A126065502W_Latest</f>
        <v>0.36099999999999999</v>
      </c>
      <c r="AD147" s="87">
        <f>A126068094A_Latest</f>
        <v>0</v>
      </c>
      <c r="AE147" s="77">
        <f>A126068742L_Latest</f>
        <v>10.617000000000001</v>
      </c>
      <c r="AF147" s="77">
        <f>A126066150W_Latest</f>
        <v>3.556</v>
      </c>
      <c r="AG147" s="87">
        <f>A126064854J_Latest</f>
        <v>0</v>
      </c>
      <c r="AH147" s="77">
        <f>A126066798L_Latest</f>
        <v>3.556</v>
      </c>
      <c r="AI147" s="77">
        <f>A126064206K_Latest</f>
        <v>14.173</v>
      </c>
      <c r="AJ147" s="77">
        <f>A126067518A_Latest</f>
        <v>5.4779999999999998</v>
      </c>
      <c r="AK147" s="77">
        <f>A126065574J_Latest</f>
        <v>1.3640000000000001</v>
      </c>
      <c r="AL147" s="87">
        <f>A126068166A_Latest</f>
        <v>0</v>
      </c>
      <c r="AM147" s="77">
        <f>A126068814L_Latest</f>
        <v>6.8419999999999996</v>
      </c>
      <c r="AN147" s="77">
        <f>A126066222W_Latest</f>
        <v>0.89800000000000002</v>
      </c>
      <c r="AO147" s="87">
        <f>A126064926J_Latest</f>
        <v>0</v>
      </c>
      <c r="AP147" s="77">
        <f>A126066870V_Latest</f>
        <v>0.89800000000000002</v>
      </c>
      <c r="AQ147" s="77">
        <f>A126064278W_Latest</f>
        <v>7.74</v>
      </c>
      <c r="AR147" s="77">
        <f>A126067158J_Latest</f>
        <v>5.3620000000000001</v>
      </c>
      <c r="AS147" s="77">
        <f>A126065214C_Latest</f>
        <v>1.232</v>
      </c>
      <c r="AT147" s="87">
        <f>A126067806V_Latest</f>
        <v>0</v>
      </c>
      <c r="AU147" s="77">
        <f>A126068454V_Latest</f>
        <v>6.5940000000000003</v>
      </c>
      <c r="AV147" s="77">
        <f>A126065862A_Latest</f>
        <v>2.726</v>
      </c>
      <c r="AW147" s="87">
        <f>A126064566R_Latest</f>
        <v>0</v>
      </c>
      <c r="AX147" s="77">
        <f>A126066510R_Latest</f>
        <v>2.726</v>
      </c>
      <c r="AY147" s="77">
        <f>A126063918R_Latest</f>
        <v>9.32</v>
      </c>
      <c r="AZ147" s="77">
        <f>A126067230R_Latest</f>
        <v>2.13</v>
      </c>
      <c r="BA147" s="77">
        <f>A126065286R_Latest</f>
        <v>0.39600000000000002</v>
      </c>
      <c r="BB147" s="87">
        <f>A126067878F_Latest</f>
        <v>0</v>
      </c>
      <c r="BC147" s="77">
        <f>A126068526V_Latest</f>
        <v>2.5259999999999998</v>
      </c>
      <c r="BD147" s="77">
        <f>A126065934A_Latest</f>
        <v>0.17899999999999999</v>
      </c>
      <c r="BE147" s="87">
        <f>A126064638R_Latest</f>
        <v>0</v>
      </c>
      <c r="BF147" s="77">
        <f>A126066582A_Latest</f>
        <v>0.17899999999999999</v>
      </c>
      <c r="BG147" s="77">
        <f>A126063990J_Latest</f>
        <v>2.7050000000000001</v>
      </c>
      <c r="BH147" s="77">
        <f>A126067302R_Latest</f>
        <v>0.26200000000000001</v>
      </c>
      <c r="BI147" s="77">
        <f>A126065358R_Latest</f>
        <v>5.0999999999999997E-2</v>
      </c>
      <c r="BJ147" s="87">
        <f>A126067950L_Latest</f>
        <v>0</v>
      </c>
      <c r="BK147" s="77">
        <f>A126068598F_Latest</f>
        <v>0.313</v>
      </c>
      <c r="BL147" s="77">
        <f>A126066006C_Latest</f>
        <v>0</v>
      </c>
      <c r="BM147" s="87">
        <f>A126064710W_Latest</f>
        <v>0</v>
      </c>
      <c r="BN147" s="77">
        <f>A126066654A_Latest</f>
        <v>0</v>
      </c>
      <c r="BO147" s="77">
        <f>A126064062K_Latest</f>
        <v>0.313</v>
      </c>
      <c r="BP147" s="77">
        <f>A126067014W_Latest</f>
        <v>0.42199999999999999</v>
      </c>
      <c r="BQ147" s="77">
        <f>A126065070C_Latest</f>
        <v>0</v>
      </c>
      <c r="BR147" s="87">
        <f>A126067662V_Latest</f>
        <v>0</v>
      </c>
      <c r="BS147" s="77">
        <f>A126068310J_Latest</f>
        <v>0.42199999999999999</v>
      </c>
      <c r="BT147" s="77">
        <f>A126065718J_Latest</f>
        <v>0</v>
      </c>
      <c r="BU147" s="87">
        <f>A126064422C_Latest</f>
        <v>0</v>
      </c>
      <c r="BV147" s="77">
        <f>A126066366J_Latest</f>
        <v>0</v>
      </c>
      <c r="BW147" s="77">
        <f>A126063774R_Latest</f>
        <v>0.42199999999999999</v>
      </c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</row>
    <row r="148" spans="1:93" hidden="1">
      <c r="A148" s="55" t="s">
        <v>11636</v>
      </c>
      <c r="B148" s="59"/>
      <c r="C148" s="66">
        <v>42</v>
      </c>
      <c r="D148" s="77">
        <f>A126066946C_Latest</f>
        <v>253.16900000000001</v>
      </c>
      <c r="E148" s="77">
        <f>A126065002A_Latest</f>
        <v>74.731999999999999</v>
      </c>
      <c r="F148" s="87">
        <f>A126067594C_Latest</f>
        <v>11.185</v>
      </c>
      <c r="G148" s="77">
        <f>A126068242T_Latest</f>
        <v>339.08600000000001</v>
      </c>
      <c r="H148" s="77">
        <f>A126065650X_Latest</f>
        <v>86.549000000000007</v>
      </c>
      <c r="I148" s="87">
        <f>A126064354L_Latest</f>
        <v>15.097</v>
      </c>
      <c r="J148" s="77">
        <f>A126066298T_Latest</f>
        <v>101.646</v>
      </c>
      <c r="K148" s="77">
        <f>A126063706L_Latest</f>
        <v>440.73200000000003</v>
      </c>
      <c r="L148" s="77">
        <f>A126067378K_Latest</f>
        <v>78.692999999999998</v>
      </c>
      <c r="M148" s="77">
        <f>A126065434F_Latest</f>
        <v>24.667999999999999</v>
      </c>
      <c r="N148" s="87">
        <f>A126068026X_Latest</f>
        <v>2.0369999999999999</v>
      </c>
      <c r="O148" s="77">
        <f>A126068674W_Latest</f>
        <v>105.398</v>
      </c>
      <c r="P148" s="77">
        <f>A126066082F_Latest</f>
        <v>28.052</v>
      </c>
      <c r="Q148" s="87">
        <f>A126064786T_Latest</f>
        <v>4.992</v>
      </c>
      <c r="R148" s="77">
        <f>A126066730T_Latest</f>
        <v>33.043999999999997</v>
      </c>
      <c r="S148" s="77">
        <f>A126064138V_Latest</f>
        <v>138.44200000000001</v>
      </c>
      <c r="T148" s="77">
        <f>A126067090X_Latest</f>
        <v>52.042999999999999</v>
      </c>
      <c r="U148" s="77">
        <f>A126065146L_Latest</f>
        <v>23.722000000000001</v>
      </c>
      <c r="V148" s="87">
        <f>A126067738C_Latest</f>
        <v>2.2349999999999999</v>
      </c>
      <c r="W148" s="77">
        <f>A126068386C_Latest</f>
        <v>78.001000000000005</v>
      </c>
      <c r="X148" s="77">
        <f>A126065794K_Latest</f>
        <v>23.355</v>
      </c>
      <c r="Y148" s="87">
        <f>A126064498X_Latest</f>
        <v>5.4329999999999998</v>
      </c>
      <c r="Z148" s="77">
        <f>A126066442X_Latest</f>
        <v>28.788</v>
      </c>
      <c r="AA148" s="77">
        <f>A126063850F_Latest</f>
        <v>106.789</v>
      </c>
      <c r="AB148" s="77">
        <f>A126067450T_Latest</f>
        <v>63.423000000000002</v>
      </c>
      <c r="AC148" s="77">
        <f>A126065506F_Latest</f>
        <v>10.260999999999999</v>
      </c>
      <c r="AD148" s="87">
        <f>A126068098K_Latest</f>
        <v>2.5579999999999998</v>
      </c>
      <c r="AE148" s="77">
        <f>A126068746W_Latest</f>
        <v>76.242000000000004</v>
      </c>
      <c r="AF148" s="77">
        <f>A126066154F_Latest</f>
        <v>16.841000000000001</v>
      </c>
      <c r="AG148" s="87">
        <f>A126064858T_Latest</f>
        <v>1.712</v>
      </c>
      <c r="AH148" s="77">
        <f>A126066802T_Latest</f>
        <v>18.553000000000001</v>
      </c>
      <c r="AI148" s="77">
        <f>A126064210A_Latest</f>
        <v>94.795000000000002</v>
      </c>
      <c r="AJ148" s="77">
        <f>A126067522T_Latest</f>
        <v>19.332999999999998</v>
      </c>
      <c r="AK148" s="77">
        <f>A126065578T_Latest</f>
        <v>5.0519999999999996</v>
      </c>
      <c r="AL148" s="87">
        <f>A126068170T_Latest</f>
        <v>0.85599999999999998</v>
      </c>
      <c r="AM148" s="77">
        <f>A126068818W_Latest</f>
        <v>25.241</v>
      </c>
      <c r="AN148" s="77">
        <f>A126066226F_Latest</f>
        <v>6.2949999999999999</v>
      </c>
      <c r="AO148" s="87">
        <f>A126064930X_Latest</f>
        <v>1.1830000000000001</v>
      </c>
      <c r="AP148" s="77">
        <f>A126066874C_Latest</f>
        <v>7.4770000000000003</v>
      </c>
      <c r="AQ148" s="77">
        <f>A126064282L_Latest</f>
        <v>32.719000000000001</v>
      </c>
      <c r="AR148" s="77">
        <f>A126067162X_Latest</f>
        <v>29.334</v>
      </c>
      <c r="AS148" s="77">
        <f>A126065218L_Latest</f>
        <v>8.6950000000000003</v>
      </c>
      <c r="AT148" s="87">
        <f>A126067810K_Latest</f>
        <v>2.895</v>
      </c>
      <c r="AU148" s="77">
        <f>A126068458C_Latest</f>
        <v>40.923999999999999</v>
      </c>
      <c r="AV148" s="77">
        <f>A126065866K_Latest</f>
        <v>9.4260000000000002</v>
      </c>
      <c r="AW148" s="87">
        <f>A126064570F_Latest</f>
        <v>1.6020000000000001</v>
      </c>
      <c r="AX148" s="77">
        <f>A126066514X_Latest</f>
        <v>11.029</v>
      </c>
      <c r="AY148" s="77">
        <f>A126063922F_Latest</f>
        <v>51.951999999999998</v>
      </c>
      <c r="AZ148" s="77">
        <f>A126067234X_Latest</f>
        <v>6.4989999999999997</v>
      </c>
      <c r="BA148" s="77">
        <f>A126065290F_Latest</f>
        <v>0.75800000000000001</v>
      </c>
      <c r="BB148" s="87">
        <f>A126067882W_Latest</f>
        <v>0</v>
      </c>
      <c r="BC148" s="77">
        <f>A126068530K_Latest</f>
        <v>7.2560000000000002</v>
      </c>
      <c r="BD148" s="77">
        <f>A126065938K_Latest</f>
        <v>1.7529999999999999</v>
      </c>
      <c r="BE148" s="87">
        <f>A126064642F_Latest</f>
        <v>0.17399999999999999</v>
      </c>
      <c r="BF148" s="77">
        <f>A126066586K_Latest</f>
        <v>1.927</v>
      </c>
      <c r="BG148" s="77">
        <f>A126063994T_Latest</f>
        <v>9.1829999999999998</v>
      </c>
      <c r="BH148" s="77">
        <f>A126067306X_Latest</f>
        <v>1.252</v>
      </c>
      <c r="BI148" s="77">
        <f>A126065362F_Latest</f>
        <v>0.373</v>
      </c>
      <c r="BJ148" s="87">
        <f>A126067954W_Latest</f>
        <v>0</v>
      </c>
      <c r="BK148" s="77">
        <f>A126068602K_Latest</f>
        <v>1.625</v>
      </c>
      <c r="BL148" s="77">
        <f>A126066010V_Latest</f>
        <v>0.20799999999999999</v>
      </c>
      <c r="BM148" s="87">
        <f>A126064714F_Latest</f>
        <v>0</v>
      </c>
      <c r="BN148" s="77">
        <f>A126066658K_Latest</f>
        <v>0.20799999999999999</v>
      </c>
      <c r="BO148" s="77">
        <f>A126064066V_Latest</f>
        <v>1.833</v>
      </c>
      <c r="BP148" s="77">
        <f>A126067018F_Latest</f>
        <v>2.5920000000000001</v>
      </c>
      <c r="BQ148" s="77">
        <f>A126065074L_Latest</f>
        <v>1.2030000000000001</v>
      </c>
      <c r="BR148" s="87">
        <f>A126067666C_Latest</f>
        <v>0.60399999999999998</v>
      </c>
      <c r="BS148" s="77">
        <f>A126068314T_Latest</f>
        <v>4.399</v>
      </c>
      <c r="BT148" s="77">
        <f>A126065722X_Latest</f>
        <v>0.61899999999999999</v>
      </c>
      <c r="BU148" s="87">
        <f>A126064426L_Latest</f>
        <v>0</v>
      </c>
      <c r="BV148" s="77">
        <f>A126066370X_Latest</f>
        <v>0.61899999999999999</v>
      </c>
      <c r="BW148" s="77">
        <f>A126063778X_Latest</f>
        <v>5.0179999999999998</v>
      </c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</row>
    <row r="149" spans="1:93" hidden="1">
      <c r="A149" s="47" t="s">
        <v>11663</v>
      </c>
      <c r="B149" s="48"/>
      <c r="C149" s="66">
        <v>43</v>
      </c>
      <c r="D149" s="77"/>
      <c r="E149" s="77"/>
      <c r="F149" s="87"/>
      <c r="G149" s="77"/>
      <c r="H149" s="77"/>
      <c r="I149" s="87"/>
      <c r="J149" s="77"/>
      <c r="K149" s="77"/>
      <c r="L149" s="77"/>
      <c r="M149" s="77"/>
      <c r="N149" s="87"/>
      <c r="O149" s="77"/>
      <c r="P149" s="77"/>
      <c r="Q149" s="87"/>
      <c r="R149" s="77"/>
      <c r="S149" s="77"/>
      <c r="T149" s="77"/>
      <c r="U149" s="77"/>
      <c r="V149" s="87"/>
      <c r="W149" s="77"/>
      <c r="X149" s="77"/>
      <c r="Y149" s="87"/>
      <c r="Z149" s="77"/>
      <c r="AA149" s="77"/>
      <c r="AB149" s="77"/>
      <c r="AC149" s="77"/>
      <c r="AD149" s="87"/>
      <c r="AE149" s="77"/>
      <c r="AF149" s="77"/>
      <c r="AG149" s="87"/>
      <c r="AH149" s="77"/>
      <c r="AI149" s="77"/>
      <c r="AJ149" s="77"/>
      <c r="AK149" s="77"/>
      <c r="AL149" s="87"/>
      <c r="AM149" s="77"/>
      <c r="AN149" s="77"/>
      <c r="AO149" s="87"/>
      <c r="AP149" s="77"/>
      <c r="AQ149" s="77"/>
      <c r="AR149" s="77"/>
      <c r="AS149" s="77"/>
      <c r="AT149" s="87"/>
      <c r="AU149" s="77"/>
      <c r="AV149" s="77"/>
      <c r="AW149" s="87"/>
      <c r="AX149" s="77"/>
      <c r="AY149" s="77"/>
      <c r="AZ149" s="77"/>
      <c r="BA149" s="77"/>
      <c r="BB149" s="87"/>
      <c r="BC149" s="77"/>
      <c r="BD149" s="77"/>
      <c r="BE149" s="87"/>
      <c r="BF149" s="77"/>
      <c r="BG149" s="77"/>
      <c r="BH149" s="77"/>
      <c r="BI149" s="77"/>
      <c r="BJ149" s="87"/>
      <c r="BK149" s="77"/>
      <c r="BL149" s="77"/>
      <c r="BM149" s="87"/>
      <c r="BN149" s="77"/>
      <c r="BO149" s="77"/>
      <c r="BP149" s="77"/>
      <c r="BQ149" s="77"/>
      <c r="BR149" s="87"/>
      <c r="BS149" s="77"/>
      <c r="BT149" s="77"/>
      <c r="BU149" s="8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</row>
    <row r="150" spans="1:93" hidden="1">
      <c r="A150" s="50" t="s">
        <v>11641</v>
      </c>
      <c r="B150" s="51"/>
      <c r="C150" s="66">
        <v>44</v>
      </c>
      <c r="D150" s="77"/>
      <c r="E150" s="77"/>
      <c r="F150" s="87"/>
      <c r="G150" s="77"/>
      <c r="H150" s="77"/>
      <c r="I150" s="87"/>
      <c r="J150" s="77"/>
      <c r="K150" s="77"/>
      <c r="L150" s="77"/>
      <c r="M150" s="77"/>
      <c r="N150" s="87"/>
      <c r="O150" s="77"/>
      <c r="P150" s="77"/>
      <c r="Q150" s="87"/>
      <c r="R150" s="77"/>
      <c r="S150" s="77"/>
      <c r="T150" s="77"/>
      <c r="U150" s="77"/>
      <c r="V150" s="87"/>
      <c r="W150" s="77"/>
      <c r="X150" s="77"/>
      <c r="Y150" s="87"/>
      <c r="Z150" s="77"/>
      <c r="AA150" s="77"/>
      <c r="AB150" s="77"/>
      <c r="AC150" s="77"/>
      <c r="AD150" s="87"/>
      <c r="AE150" s="77"/>
      <c r="AF150" s="77"/>
      <c r="AG150" s="87"/>
      <c r="AH150" s="77"/>
      <c r="AI150" s="77"/>
      <c r="AJ150" s="77"/>
      <c r="AK150" s="77"/>
      <c r="AL150" s="87"/>
      <c r="AM150" s="77"/>
      <c r="AN150" s="77"/>
      <c r="AO150" s="87"/>
      <c r="AP150" s="77"/>
      <c r="AQ150" s="77"/>
      <c r="AR150" s="77"/>
      <c r="AS150" s="77"/>
      <c r="AT150" s="87"/>
      <c r="AU150" s="77"/>
      <c r="AV150" s="77"/>
      <c r="AW150" s="87"/>
      <c r="AX150" s="77"/>
      <c r="AY150" s="77"/>
      <c r="AZ150" s="77"/>
      <c r="BA150" s="77"/>
      <c r="BB150" s="87"/>
      <c r="BC150" s="77"/>
      <c r="BD150" s="77"/>
      <c r="BE150" s="87"/>
      <c r="BF150" s="77"/>
      <c r="BG150" s="77"/>
      <c r="BH150" s="77"/>
      <c r="BI150" s="77"/>
      <c r="BJ150" s="87"/>
      <c r="BK150" s="77"/>
      <c r="BL150" s="77"/>
      <c r="BM150" s="87"/>
      <c r="BN150" s="77"/>
      <c r="BO150" s="77"/>
      <c r="BP150" s="77"/>
      <c r="BQ150" s="77"/>
      <c r="BR150" s="87"/>
      <c r="BS150" s="77"/>
      <c r="BT150" s="77"/>
      <c r="BU150" s="8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</row>
    <row r="151" spans="1:93" hidden="1">
      <c r="A151" s="51"/>
      <c r="B151" s="53" t="s">
        <v>11642</v>
      </c>
      <c r="C151" s="66">
        <v>45</v>
      </c>
      <c r="D151" s="77">
        <f>A126035854T_Latest</f>
        <v>168.672</v>
      </c>
      <c r="E151" s="77">
        <f>A126033910L_Latest</f>
        <v>24.436</v>
      </c>
      <c r="F151" s="87">
        <f>A126036502F_Latest</f>
        <v>3.7490000000000001</v>
      </c>
      <c r="G151" s="77">
        <f>A126037150F_Latest</f>
        <v>196.857</v>
      </c>
      <c r="H151" s="77">
        <f>A126034558F_Latest</f>
        <v>103.316</v>
      </c>
      <c r="I151" s="87">
        <f>A126033262A_Latest</f>
        <v>5.3049999999999997</v>
      </c>
      <c r="J151" s="77">
        <f>A126035206V_Latest</f>
        <v>108.621</v>
      </c>
      <c r="K151" s="77">
        <f>A126032614A_Latest</f>
        <v>305.47800000000001</v>
      </c>
      <c r="L151" s="77">
        <f>A126036286X_Latest</f>
        <v>46.081000000000003</v>
      </c>
      <c r="M151" s="77">
        <f>A126034342V_Latest</f>
        <v>11.538</v>
      </c>
      <c r="N151" s="87">
        <f>A126036934K_Latest</f>
        <v>0.40200000000000002</v>
      </c>
      <c r="O151" s="77">
        <f>A126037582K_Latest</f>
        <v>58.021000000000001</v>
      </c>
      <c r="P151" s="77">
        <f>A126034990T_Latest</f>
        <v>29.341000000000001</v>
      </c>
      <c r="Q151" s="87">
        <f>A126033694F_Latest</f>
        <v>1.7430000000000001</v>
      </c>
      <c r="R151" s="77">
        <f>A126035638X_Latest</f>
        <v>31.084</v>
      </c>
      <c r="S151" s="77">
        <f>A126033046J_Latest</f>
        <v>89.105000000000004</v>
      </c>
      <c r="T151" s="77">
        <f>A126035998C_Latest</f>
        <v>44.935000000000002</v>
      </c>
      <c r="U151" s="77">
        <f>A126034054A_Latest</f>
        <v>7.07</v>
      </c>
      <c r="V151" s="87">
        <f>A126036646T_Latest</f>
        <v>1.774</v>
      </c>
      <c r="W151" s="77">
        <f>A126037294T_Latest</f>
        <v>53.777999999999999</v>
      </c>
      <c r="X151" s="77">
        <f>A126034702L_Latest</f>
        <v>27.821000000000002</v>
      </c>
      <c r="Y151" s="87">
        <f>A126033406A_Latest</f>
        <v>1.724</v>
      </c>
      <c r="Z151" s="77">
        <f>A126035350L_Latest</f>
        <v>29.545000000000002</v>
      </c>
      <c r="AA151" s="77">
        <f>A126032758L_Latest</f>
        <v>83.322999999999993</v>
      </c>
      <c r="AB151" s="77">
        <f>A126036358X_Latest</f>
        <v>37.651000000000003</v>
      </c>
      <c r="AC151" s="77">
        <f>A126034414V_Latest</f>
        <v>2.3940000000000001</v>
      </c>
      <c r="AD151" s="87">
        <f>A126037006L_Latest</f>
        <v>1.228</v>
      </c>
      <c r="AE151" s="77">
        <f>A126037654K_Latest</f>
        <v>41.273000000000003</v>
      </c>
      <c r="AF151" s="77">
        <f>A126035062V_Latest</f>
        <v>23.449000000000002</v>
      </c>
      <c r="AG151" s="87">
        <f>A126033766F_Latest</f>
        <v>0.90800000000000003</v>
      </c>
      <c r="AH151" s="77">
        <f>A126035710F_Latest</f>
        <v>24.356999999999999</v>
      </c>
      <c r="AI151" s="77">
        <f>A126033118J_Latest</f>
        <v>65.63</v>
      </c>
      <c r="AJ151" s="77">
        <f>A126036430F_Latest</f>
        <v>15.606999999999999</v>
      </c>
      <c r="AK151" s="77">
        <f>A126034486F_Latest</f>
        <v>1.462</v>
      </c>
      <c r="AL151" s="87">
        <f>A126037078X_Latest</f>
        <v>0</v>
      </c>
      <c r="AM151" s="77">
        <f>A126037726K_Latest</f>
        <v>17.068999999999999</v>
      </c>
      <c r="AN151" s="77">
        <f>A126035134V_Latest</f>
        <v>8.6679999999999993</v>
      </c>
      <c r="AO151" s="87">
        <f>A126033838F_Latest</f>
        <v>0</v>
      </c>
      <c r="AP151" s="77">
        <f>A126035782T_Latest</f>
        <v>8.6679999999999993</v>
      </c>
      <c r="AQ151" s="77">
        <f>A126033190A_Latest</f>
        <v>25.736000000000001</v>
      </c>
      <c r="AR151" s="77">
        <f>A126036070L_Latest</f>
        <v>17.042999999999999</v>
      </c>
      <c r="AS151" s="77">
        <f>A126034126A_Latest</f>
        <v>1.34</v>
      </c>
      <c r="AT151" s="87">
        <f>A126036718T_Latest</f>
        <v>0.34499999999999997</v>
      </c>
      <c r="AU151" s="77">
        <f>A126037366T_Latest</f>
        <v>18.728000000000002</v>
      </c>
      <c r="AV151" s="77">
        <f>A126034774X_Latest</f>
        <v>8.9339999999999993</v>
      </c>
      <c r="AW151" s="87">
        <f>A126033478L_Latest</f>
        <v>0.70299999999999996</v>
      </c>
      <c r="AX151" s="77">
        <f>A126035422L_Latest</f>
        <v>9.6370000000000005</v>
      </c>
      <c r="AY151" s="77">
        <f>A126032830V_Latest</f>
        <v>28.364999999999998</v>
      </c>
      <c r="AZ151" s="77">
        <f>A126036142L_Latest</f>
        <v>3.1429999999999998</v>
      </c>
      <c r="BA151" s="77">
        <f>A126034198L_Latest</f>
        <v>0</v>
      </c>
      <c r="BB151" s="87">
        <f>A126036790K_Latest</f>
        <v>0</v>
      </c>
      <c r="BC151" s="77">
        <f>A126037438T_Latest</f>
        <v>3.1429999999999998</v>
      </c>
      <c r="BD151" s="77">
        <f>A126034846X_Latest</f>
        <v>2.7789999999999999</v>
      </c>
      <c r="BE151" s="87">
        <f>A126033550V_Latest</f>
        <v>0.06</v>
      </c>
      <c r="BF151" s="77">
        <f>A126035494X_Latest</f>
        <v>2.839</v>
      </c>
      <c r="BG151" s="77">
        <f>A126032902V_Latest</f>
        <v>5.9820000000000002</v>
      </c>
      <c r="BH151" s="77">
        <f>A126036214L_Latest</f>
        <v>2.2029999999999998</v>
      </c>
      <c r="BI151" s="77">
        <f>A126034270V_Latest</f>
        <v>0.22800000000000001</v>
      </c>
      <c r="BJ151" s="87">
        <f>A126036862K_Latest</f>
        <v>0</v>
      </c>
      <c r="BK151" s="77">
        <f>A126037510X_Latest</f>
        <v>2.431</v>
      </c>
      <c r="BL151" s="77">
        <f>A126034918X_Latest</f>
        <v>0.44700000000000001</v>
      </c>
      <c r="BM151" s="87">
        <f>A126033622V_Latest</f>
        <v>6.4000000000000001E-2</v>
      </c>
      <c r="BN151" s="77">
        <f>A126035566X_Latest</f>
        <v>0.51100000000000001</v>
      </c>
      <c r="BO151" s="77">
        <f>A126032974F_Latest</f>
        <v>2.9420000000000002</v>
      </c>
      <c r="BP151" s="77">
        <f>A126035926T_Latest</f>
        <v>2.0099999999999998</v>
      </c>
      <c r="BQ151" s="77">
        <f>A126033982X_Latest</f>
        <v>0.40500000000000003</v>
      </c>
      <c r="BR151" s="87">
        <f>A126036574T_Latest</f>
        <v>0</v>
      </c>
      <c r="BS151" s="77">
        <f>A126037222F_Latest</f>
        <v>2.415</v>
      </c>
      <c r="BT151" s="77">
        <f>A126034630L_Latest</f>
        <v>1.8759999999999999</v>
      </c>
      <c r="BU151" s="87">
        <f>A126033334A_Latest</f>
        <v>0.104</v>
      </c>
      <c r="BV151" s="77">
        <f>A126035278F_Latest</f>
        <v>1.98</v>
      </c>
      <c r="BW151" s="77">
        <f>A126032686L_Latest</f>
        <v>4.3949999999999996</v>
      </c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</row>
    <row r="152" spans="1:93" hidden="1">
      <c r="A152" s="51"/>
      <c r="B152" s="53" t="s">
        <v>11643</v>
      </c>
      <c r="C152" s="66">
        <v>46</v>
      </c>
      <c r="D152" s="77">
        <f>A126035822X_Latest</f>
        <v>25.507999999999999</v>
      </c>
      <c r="E152" s="77">
        <f>A126033878X_Latest</f>
        <v>3.226</v>
      </c>
      <c r="F152" s="87">
        <f>A126036470X_Latest</f>
        <v>4.2510000000000003</v>
      </c>
      <c r="G152" s="77">
        <f>A126037118F_Latest</f>
        <v>32.984999999999999</v>
      </c>
      <c r="H152" s="77">
        <f>A126034526L_Latest</f>
        <v>9.1229999999999993</v>
      </c>
      <c r="I152" s="87">
        <f>A126033230J_Latest</f>
        <v>7.9059999999999997</v>
      </c>
      <c r="J152" s="77">
        <f>A126035174L_Latest</f>
        <v>17.029</v>
      </c>
      <c r="K152" s="77">
        <f>A126032582V_Latest</f>
        <v>50.015000000000001</v>
      </c>
      <c r="L152" s="77">
        <f>A126036254F_Latest</f>
        <v>8.2349999999999994</v>
      </c>
      <c r="M152" s="77">
        <f>A126034310A_Latest</f>
        <v>0.86399999999999999</v>
      </c>
      <c r="N152" s="87">
        <f>A126036902T_Latest</f>
        <v>2.42</v>
      </c>
      <c r="O152" s="77">
        <f>A126037550T_Latest</f>
        <v>11.518000000000001</v>
      </c>
      <c r="P152" s="77">
        <f>A126034958T_Latest</f>
        <v>2.0659999999999998</v>
      </c>
      <c r="Q152" s="87">
        <f>A126033662L_Latest</f>
        <v>1.109</v>
      </c>
      <c r="R152" s="77">
        <f>A126035606F_Latest</f>
        <v>3.1749999999999998</v>
      </c>
      <c r="S152" s="77">
        <f>A126033014R_Latest</f>
        <v>14.693</v>
      </c>
      <c r="T152" s="77">
        <f>A126035966K_Latest</f>
        <v>6.9480000000000004</v>
      </c>
      <c r="U152" s="77">
        <f>A126034022J_Latest</f>
        <v>1.9550000000000001</v>
      </c>
      <c r="V152" s="87">
        <f>A126036614X_Latest</f>
        <v>0.48199999999999998</v>
      </c>
      <c r="W152" s="77">
        <f>A126037262X_Latest</f>
        <v>9.3849999999999998</v>
      </c>
      <c r="X152" s="77">
        <f>A126034670F_Latest</f>
        <v>4.9329999999999998</v>
      </c>
      <c r="Y152" s="87">
        <f>A126033374V_Latest</f>
        <v>2.6779999999999999</v>
      </c>
      <c r="Z152" s="77">
        <f>A126035318L_Latest</f>
        <v>7.6120000000000001</v>
      </c>
      <c r="AA152" s="77">
        <f>A126032726V_Latest</f>
        <v>16.995999999999999</v>
      </c>
      <c r="AB152" s="77">
        <f>A126036326F_Latest</f>
        <v>5.8159999999999998</v>
      </c>
      <c r="AC152" s="77">
        <f>A126034382L_Latest</f>
        <v>0</v>
      </c>
      <c r="AD152" s="87">
        <f>A126036974C_Latest</f>
        <v>1.0429999999999999</v>
      </c>
      <c r="AE152" s="77">
        <f>A126037622T_Latest</f>
        <v>6.8579999999999997</v>
      </c>
      <c r="AF152" s="77">
        <f>A126035030A_Latest</f>
        <v>0.86799999999999999</v>
      </c>
      <c r="AG152" s="87">
        <f>A126033734L_Latest</f>
        <v>0.77</v>
      </c>
      <c r="AH152" s="77">
        <f>A126035678T_Latest</f>
        <v>1.639</v>
      </c>
      <c r="AI152" s="77">
        <f>A126033086A_Latest</f>
        <v>8.4969999999999999</v>
      </c>
      <c r="AJ152" s="77">
        <f>A126036398T_Latest</f>
        <v>1.1419999999999999</v>
      </c>
      <c r="AK152" s="77">
        <f>A126034454L_Latest</f>
        <v>0</v>
      </c>
      <c r="AL152" s="87">
        <f>A126037046F_Latest</f>
        <v>0</v>
      </c>
      <c r="AM152" s="77">
        <f>A126037694C_Latest</f>
        <v>1.1419999999999999</v>
      </c>
      <c r="AN152" s="77">
        <f>A126035102A_Latest</f>
        <v>0.61699999999999999</v>
      </c>
      <c r="AO152" s="87">
        <f>A126033806L_Latest</f>
        <v>0.191</v>
      </c>
      <c r="AP152" s="77">
        <f>A126035750X_Latest</f>
        <v>0.80700000000000005</v>
      </c>
      <c r="AQ152" s="77">
        <f>A126033158A_Latest</f>
        <v>1.9490000000000001</v>
      </c>
      <c r="AR152" s="77">
        <f>A126036038L_Latest</f>
        <v>2.9220000000000002</v>
      </c>
      <c r="AS152" s="77">
        <f>A126034094V_Latest</f>
        <v>0.40699999999999997</v>
      </c>
      <c r="AT152" s="87">
        <f>A126036686K_Latest</f>
        <v>0.30599999999999999</v>
      </c>
      <c r="AU152" s="77">
        <f>A126037334X_Latest</f>
        <v>3.6349999999999998</v>
      </c>
      <c r="AV152" s="77">
        <f>A126034742F_Latest</f>
        <v>0.34300000000000003</v>
      </c>
      <c r="AW152" s="87">
        <f>A126033446V_Latest</f>
        <v>2.7989999999999999</v>
      </c>
      <c r="AX152" s="77">
        <f>A126035390F_Latest</f>
        <v>3.1419999999999999</v>
      </c>
      <c r="AY152" s="77">
        <f>A126032798F_Latest</f>
        <v>6.7770000000000001</v>
      </c>
      <c r="AZ152" s="77">
        <f>A126036110V_Latest</f>
        <v>9.1999999999999998E-2</v>
      </c>
      <c r="BA152" s="77">
        <f>A126034166V_Latest</f>
        <v>0</v>
      </c>
      <c r="BB152" s="87">
        <f>A126036758K_Latest</f>
        <v>0</v>
      </c>
      <c r="BC152" s="77">
        <f>A126037406X_Latest</f>
        <v>9.1999999999999998E-2</v>
      </c>
      <c r="BD152" s="77">
        <f>A126034814F_Latest</f>
        <v>0.29599999999999999</v>
      </c>
      <c r="BE152" s="87">
        <f>A126033518V_Latest</f>
        <v>0.21199999999999999</v>
      </c>
      <c r="BF152" s="77">
        <f>A126035462F_Latest</f>
        <v>0.50700000000000001</v>
      </c>
      <c r="BG152" s="77">
        <f>A126032870L_Latest</f>
        <v>0.6</v>
      </c>
      <c r="BH152" s="77">
        <f>A126036182F_Latest</f>
        <v>6.9000000000000006E-2</v>
      </c>
      <c r="BI152" s="77">
        <f>A126034238V_Latest</f>
        <v>0</v>
      </c>
      <c r="BJ152" s="87">
        <f>A126036830T_Latest</f>
        <v>0</v>
      </c>
      <c r="BK152" s="77">
        <f>A126037478K_Latest</f>
        <v>6.9000000000000006E-2</v>
      </c>
      <c r="BL152" s="77">
        <f>A126034886T_Latest</f>
        <v>0</v>
      </c>
      <c r="BM152" s="87">
        <f>A126033590L_Latest</f>
        <v>0.14699999999999999</v>
      </c>
      <c r="BN152" s="77">
        <f>A126035534F_Latest</f>
        <v>0.14699999999999999</v>
      </c>
      <c r="BO152" s="77">
        <f>A126032942L_Latest</f>
        <v>0.216</v>
      </c>
      <c r="BP152" s="77">
        <f>A126035894K_Latest</f>
        <v>0.28599999999999998</v>
      </c>
      <c r="BQ152" s="77">
        <f>A126033950F_Latest</f>
        <v>0</v>
      </c>
      <c r="BR152" s="87">
        <f>A126036542X_Latest</f>
        <v>0</v>
      </c>
      <c r="BS152" s="77">
        <f>A126037190X_Latest</f>
        <v>0.28599999999999998</v>
      </c>
      <c r="BT152" s="77">
        <f>A126034598X_Latest</f>
        <v>0</v>
      </c>
      <c r="BU152" s="87">
        <f>A126033302J_Latest</f>
        <v>0</v>
      </c>
      <c r="BV152" s="77">
        <f>A126035246L_Latest</f>
        <v>0</v>
      </c>
      <c r="BW152" s="77">
        <f>A126032654V_Latest</f>
        <v>0.28599999999999998</v>
      </c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</row>
    <row r="153" spans="1:93" hidden="1">
      <c r="A153" s="51"/>
      <c r="B153" s="53" t="s">
        <v>11644</v>
      </c>
      <c r="C153" s="66">
        <v>47</v>
      </c>
      <c r="D153" s="77">
        <f>A126035858A_Latest</f>
        <v>5.25</v>
      </c>
      <c r="E153" s="77">
        <f>A126033914W_Latest</f>
        <v>0.27200000000000002</v>
      </c>
      <c r="F153" s="87">
        <f>A126036506R_Latest</f>
        <v>0.873</v>
      </c>
      <c r="G153" s="77">
        <f>A126037154R_Latest</f>
        <v>6.3959999999999999</v>
      </c>
      <c r="H153" s="77">
        <f>A126034562W_Latest</f>
        <v>0.86599999999999999</v>
      </c>
      <c r="I153" s="87">
        <f>A126033266K_Latest</f>
        <v>1.4450000000000001</v>
      </c>
      <c r="J153" s="77">
        <f>A126035210K_Latest</f>
        <v>2.3109999999999999</v>
      </c>
      <c r="K153" s="77">
        <f>A126032618K_Latest</f>
        <v>8.7059999999999995</v>
      </c>
      <c r="L153" s="77">
        <f>A126036290R_Latest</f>
        <v>1.5840000000000001</v>
      </c>
      <c r="M153" s="77">
        <f>A126034346C_Latest</f>
        <v>0</v>
      </c>
      <c r="N153" s="87">
        <f>A126036938V_Latest</f>
        <v>0.40300000000000002</v>
      </c>
      <c r="O153" s="77">
        <f>A126037586V_Latest</f>
        <v>1.9870000000000001</v>
      </c>
      <c r="P153" s="77">
        <f>A126034994A_Latest</f>
        <v>0.52900000000000003</v>
      </c>
      <c r="Q153" s="87">
        <f>A126033698R_Latest</f>
        <v>0.46100000000000002</v>
      </c>
      <c r="R153" s="77">
        <f>A126035642R_Latest</f>
        <v>0.99</v>
      </c>
      <c r="S153" s="77">
        <f>A126033050X_Latest</f>
        <v>2.9769999999999999</v>
      </c>
      <c r="T153" s="77">
        <f>A126036002K_Latest</f>
        <v>0.436</v>
      </c>
      <c r="U153" s="77">
        <f>A126034058K_Latest</f>
        <v>0</v>
      </c>
      <c r="V153" s="87">
        <f>A126036650J_Latest</f>
        <v>0</v>
      </c>
      <c r="W153" s="77">
        <f>A126037298A_Latest</f>
        <v>0.436</v>
      </c>
      <c r="X153" s="77">
        <f>A126034706W_Latest</f>
        <v>0</v>
      </c>
      <c r="Y153" s="87">
        <f>A126033410T_Latest</f>
        <v>0</v>
      </c>
      <c r="Z153" s="77">
        <f>A126035354W_Latest</f>
        <v>0</v>
      </c>
      <c r="AA153" s="77">
        <f>A126032762C_Latest</f>
        <v>0.436</v>
      </c>
      <c r="AB153" s="77">
        <f>A126036362R_Latest</f>
        <v>1.1000000000000001</v>
      </c>
      <c r="AC153" s="77">
        <f>A126034418C_Latest</f>
        <v>0.27200000000000002</v>
      </c>
      <c r="AD153" s="87">
        <f>A126037010C_Latest</f>
        <v>0</v>
      </c>
      <c r="AE153" s="77">
        <f>A126037658V_Latest</f>
        <v>1.3720000000000001</v>
      </c>
      <c r="AF153" s="77">
        <f>A126035066C_Latest</f>
        <v>0</v>
      </c>
      <c r="AG153" s="87">
        <f>A126033770W_Latest</f>
        <v>0</v>
      </c>
      <c r="AH153" s="77">
        <f>A126035714R_Latest</f>
        <v>0</v>
      </c>
      <c r="AI153" s="77">
        <f>A126033122X_Latest</f>
        <v>1.3720000000000001</v>
      </c>
      <c r="AJ153" s="77">
        <f>A126036434R_Latest</f>
        <v>0.58099999999999996</v>
      </c>
      <c r="AK153" s="77">
        <f>A126034490W_Latest</f>
        <v>0</v>
      </c>
      <c r="AL153" s="87">
        <f>A126037082R_Latest</f>
        <v>0</v>
      </c>
      <c r="AM153" s="77">
        <f>A126037730A_Latest</f>
        <v>0.58099999999999996</v>
      </c>
      <c r="AN153" s="77">
        <f>A126035138C_Latest</f>
        <v>0</v>
      </c>
      <c r="AO153" s="87">
        <f>A126033842W_Latest</f>
        <v>0.187</v>
      </c>
      <c r="AP153" s="77">
        <f>A126035786A_Latest</f>
        <v>0.187</v>
      </c>
      <c r="AQ153" s="77">
        <f>A126033194K_Latest</f>
        <v>0.76800000000000002</v>
      </c>
      <c r="AR153" s="77">
        <f>A126036074W_Latest</f>
        <v>1.1950000000000001</v>
      </c>
      <c r="AS153" s="77">
        <f>A126034130T_Latest</f>
        <v>0</v>
      </c>
      <c r="AT153" s="87">
        <f>A126036722J_Latest</f>
        <v>0</v>
      </c>
      <c r="AU153" s="77">
        <f>A126037370J_Latest</f>
        <v>1.1950000000000001</v>
      </c>
      <c r="AV153" s="77">
        <f>A126034778J_Latest</f>
        <v>0</v>
      </c>
      <c r="AW153" s="87">
        <f>A126033482C_Latest</f>
        <v>0.79800000000000004</v>
      </c>
      <c r="AX153" s="77">
        <f>A126035426W_Latest</f>
        <v>0.79800000000000004</v>
      </c>
      <c r="AY153" s="77">
        <f>A126032834C_Latest</f>
        <v>1.9930000000000001</v>
      </c>
      <c r="AZ153" s="77">
        <f>A126036146W_Latest</f>
        <v>0.10199999999999999</v>
      </c>
      <c r="BA153" s="77">
        <f>A126034202T_Latest</f>
        <v>0</v>
      </c>
      <c r="BB153" s="87">
        <f>A126036794V_Latest</f>
        <v>0</v>
      </c>
      <c r="BC153" s="77">
        <f>A126037442J_Latest</f>
        <v>0.10199999999999999</v>
      </c>
      <c r="BD153" s="77">
        <f>A126034850R_Latest</f>
        <v>0</v>
      </c>
      <c r="BE153" s="87">
        <f>A126033554C_Latest</f>
        <v>0</v>
      </c>
      <c r="BF153" s="77">
        <f>A126035498J_Latest</f>
        <v>0</v>
      </c>
      <c r="BG153" s="77">
        <f>A126032906C_Latest</f>
        <v>0.10199999999999999</v>
      </c>
      <c r="BH153" s="77">
        <f>A126036218W_Latest</f>
        <v>0.251</v>
      </c>
      <c r="BI153" s="77">
        <f>A126034274C_Latest</f>
        <v>0</v>
      </c>
      <c r="BJ153" s="87">
        <f>A126036866V_Latest</f>
        <v>0.29799999999999999</v>
      </c>
      <c r="BK153" s="77">
        <f>A126037514J_Latest</f>
        <v>0.54900000000000004</v>
      </c>
      <c r="BL153" s="77">
        <f>A126034922R_Latest</f>
        <v>0</v>
      </c>
      <c r="BM153" s="87">
        <f>A126033626C_Latest</f>
        <v>0</v>
      </c>
      <c r="BN153" s="77">
        <f>A126035570R_Latest</f>
        <v>0</v>
      </c>
      <c r="BO153" s="77">
        <f>A126032978R_Latest</f>
        <v>0.54900000000000004</v>
      </c>
      <c r="BP153" s="77">
        <f>A126035930J_Latest</f>
        <v>0</v>
      </c>
      <c r="BQ153" s="77">
        <f>A126033986J_Latest</f>
        <v>0</v>
      </c>
      <c r="BR153" s="87">
        <f>A126036578A_Latest</f>
        <v>0.17299999999999999</v>
      </c>
      <c r="BS153" s="77">
        <f>A126037226R_Latest</f>
        <v>0.17299999999999999</v>
      </c>
      <c r="BT153" s="77">
        <f>A126034634W_Latest</f>
        <v>0.33700000000000002</v>
      </c>
      <c r="BU153" s="87">
        <f>A126033338K_Latest</f>
        <v>0</v>
      </c>
      <c r="BV153" s="77">
        <f>A126035282W_Latest</f>
        <v>0.33700000000000002</v>
      </c>
      <c r="BW153" s="77">
        <f>A126032690C_Latest</f>
        <v>0.51</v>
      </c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</row>
    <row r="154" spans="1:93" hidden="1">
      <c r="A154" s="55" t="s">
        <v>11645</v>
      </c>
      <c r="B154" s="56"/>
      <c r="C154" s="66">
        <v>48</v>
      </c>
      <c r="D154" s="77"/>
      <c r="E154" s="77"/>
      <c r="F154" s="87"/>
      <c r="G154" s="77"/>
      <c r="H154" s="77"/>
      <c r="I154" s="87"/>
      <c r="J154" s="77"/>
      <c r="K154" s="77"/>
      <c r="L154" s="77"/>
      <c r="M154" s="77"/>
      <c r="N154" s="87"/>
      <c r="O154" s="77"/>
      <c r="P154" s="77"/>
      <c r="Q154" s="87"/>
      <c r="R154" s="77"/>
      <c r="S154" s="77"/>
      <c r="T154" s="77"/>
      <c r="U154" s="77"/>
      <c r="V154" s="87"/>
      <c r="W154" s="77"/>
      <c r="X154" s="77"/>
      <c r="Y154" s="87"/>
      <c r="Z154" s="77"/>
      <c r="AA154" s="77"/>
      <c r="AB154" s="77"/>
      <c r="AC154" s="77"/>
      <c r="AD154" s="87"/>
      <c r="AE154" s="77"/>
      <c r="AF154" s="77"/>
      <c r="AG154" s="87"/>
      <c r="AH154" s="77"/>
      <c r="AI154" s="77"/>
      <c r="AJ154" s="77"/>
      <c r="AK154" s="77"/>
      <c r="AL154" s="87"/>
      <c r="AM154" s="77"/>
      <c r="AN154" s="77"/>
      <c r="AO154" s="87"/>
      <c r="AP154" s="77"/>
      <c r="AQ154" s="77"/>
      <c r="AR154" s="77"/>
      <c r="AS154" s="77"/>
      <c r="AT154" s="87"/>
      <c r="AU154" s="77"/>
      <c r="AV154" s="77"/>
      <c r="AW154" s="87"/>
      <c r="AX154" s="77"/>
      <c r="AY154" s="77"/>
      <c r="AZ154" s="77"/>
      <c r="BA154" s="77"/>
      <c r="BB154" s="87"/>
      <c r="BC154" s="77"/>
      <c r="BD154" s="77"/>
      <c r="BE154" s="87"/>
      <c r="BF154" s="77"/>
      <c r="BG154" s="77"/>
      <c r="BH154" s="77"/>
      <c r="BI154" s="77"/>
      <c r="BJ154" s="87"/>
      <c r="BK154" s="77"/>
      <c r="BL154" s="77"/>
      <c r="BM154" s="87"/>
      <c r="BN154" s="77"/>
      <c r="BO154" s="77"/>
      <c r="BP154" s="77"/>
      <c r="BQ154" s="77"/>
      <c r="BR154" s="87"/>
      <c r="BS154" s="77"/>
      <c r="BT154" s="77"/>
      <c r="BU154" s="8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</row>
    <row r="155" spans="1:93" hidden="1">
      <c r="A155" s="51"/>
      <c r="B155" s="53" t="s">
        <v>11646</v>
      </c>
      <c r="C155" s="66">
        <v>49</v>
      </c>
      <c r="D155" s="77">
        <f>A126035862T_Latest</f>
        <v>175.41900000000001</v>
      </c>
      <c r="E155" s="77">
        <f>A126033918F_Latest</f>
        <v>24.559000000000001</v>
      </c>
      <c r="F155" s="87">
        <f>A126036510F_Latest</f>
        <v>7.2080000000000002</v>
      </c>
      <c r="G155" s="77">
        <f>A126037158X_Latest</f>
        <v>207.18700000000001</v>
      </c>
      <c r="H155" s="77">
        <f>A126034566F_Latest</f>
        <v>85.444000000000003</v>
      </c>
      <c r="I155" s="87">
        <f>A126033270A_Latest</f>
        <v>13.186999999999999</v>
      </c>
      <c r="J155" s="77">
        <f>A126035214V_Latest</f>
        <v>98.631</v>
      </c>
      <c r="K155" s="77">
        <f>A126032622A_Latest</f>
        <v>305.81700000000001</v>
      </c>
      <c r="L155" s="77">
        <f>A126036294X_Latest</f>
        <v>47.222000000000001</v>
      </c>
      <c r="M155" s="77">
        <f>A126034350V_Latest</f>
        <v>10.884</v>
      </c>
      <c r="N155" s="87">
        <f>A126036942K_Latest</f>
        <v>2.5529999999999999</v>
      </c>
      <c r="O155" s="77">
        <f>A126037590K_Latest</f>
        <v>60.658999999999999</v>
      </c>
      <c r="P155" s="77">
        <f>A126034998K_Latest</f>
        <v>24.591999999999999</v>
      </c>
      <c r="Q155" s="87">
        <f>A126033702V_Latest</f>
        <v>2.339</v>
      </c>
      <c r="R155" s="77">
        <f>A126035646X_Latest</f>
        <v>26.931000000000001</v>
      </c>
      <c r="S155" s="77">
        <f>A126033054J_Latest</f>
        <v>87.59</v>
      </c>
      <c r="T155" s="77">
        <f>A126036006V_Latest</f>
        <v>44.957000000000001</v>
      </c>
      <c r="U155" s="77">
        <f>A126034062A_Latest</f>
        <v>7.7210000000000001</v>
      </c>
      <c r="V155" s="87">
        <f>A126036654T_Latest</f>
        <v>2.2559999999999998</v>
      </c>
      <c r="W155" s="77">
        <f>A126037302F_Latest</f>
        <v>54.933999999999997</v>
      </c>
      <c r="X155" s="77">
        <f>A126034710L_Latest</f>
        <v>22.954999999999998</v>
      </c>
      <c r="Y155" s="87">
        <f>A126033414A_Latest</f>
        <v>3.9969999999999999</v>
      </c>
      <c r="Z155" s="77">
        <f>A126035358F_Latest</f>
        <v>26.952000000000002</v>
      </c>
      <c r="AA155" s="77">
        <f>A126032766L_Latest</f>
        <v>81.885999999999996</v>
      </c>
      <c r="AB155" s="77">
        <f>A126036366X_Latest</f>
        <v>41.095999999999997</v>
      </c>
      <c r="AC155" s="77">
        <f>A126034422V_Latest</f>
        <v>2.6659999999999999</v>
      </c>
      <c r="AD155" s="87">
        <f>A126037014L_Latest</f>
        <v>1.5760000000000001</v>
      </c>
      <c r="AE155" s="77">
        <f>A126037662K_Latest</f>
        <v>45.338000000000001</v>
      </c>
      <c r="AF155" s="77">
        <f>A126035070V_Latest</f>
        <v>18.574000000000002</v>
      </c>
      <c r="AG155" s="87">
        <f>A126033774F_Latest</f>
        <v>1.679</v>
      </c>
      <c r="AH155" s="77">
        <f>A126035718X_Latest</f>
        <v>20.251999999999999</v>
      </c>
      <c r="AI155" s="77">
        <f>A126033126J_Latest</f>
        <v>65.59</v>
      </c>
      <c r="AJ155" s="77">
        <f>A126036438X_Latest</f>
        <v>14.489000000000001</v>
      </c>
      <c r="AK155" s="77">
        <f>A126034494F_Latest</f>
        <v>1.256</v>
      </c>
      <c r="AL155" s="87">
        <f>A126037086X_Latest</f>
        <v>0</v>
      </c>
      <c r="AM155" s="77">
        <f>A126037734K_Latest</f>
        <v>15.744999999999999</v>
      </c>
      <c r="AN155" s="77">
        <f>A126035142V_Latest</f>
        <v>6.7610000000000001</v>
      </c>
      <c r="AO155" s="87">
        <f>A126033846F_Latest</f>
        <v>0.377</v>
      </c>
      <c r="AP155" s="77">
        <f>A126035790T_Latest</f>
        <v>7.1379999999999999</v>
      </c>
      <c r="AQ155" s="77">
        <f>A126033198V_Latest</f>
        <v>22.884</v>
      </c>
      <c r="AR155" s="77">
        <f>A126036078F_Latest</f>
        <v>20.233000000000001</v>
      </c>
      <c r="AS155" s="77">
        <f>A126034134A_Latest</f>
        <v>1.399</v>
      </c>
      <c r="AT155" s="87">
        <f>A126036726T_Latest</f>
        <v>0.65100000000000002</v>
      </c>
      <c r="AU155" s="77">
        <f>A126037374T_Latest</f>
        <v>22.283000000000001</v>
      </c>
      <c r="AV155" s="77">
        <f>A126034782X_Latest</f>
        <v>8.3010000000000002</v>
      </c>
      <c r="AW155" s="87">
        <f>A126033486L_Latest</f>
        <v>4.3</v>
      </c>
      <c r="AX155" s="77">
        <f>A126035430L_Latest</f>
        <v>12.601000000000001</v>
      </c>
      <c r="AY155" s="77">
        <f>A126032838L_Latest</f>
        <v>34.884</v>
      </c>
      <c r="AZ155" s="77">
        <f>A126036150L_Latest</f>
        <v>2.78</v>
      </c>
      <c r="BA155" s="77">
        <f>A126034206A_Latest</f>
        <v>0</v>
      </c>
      <c r="BB155" s="87">
        <f>A126036798C_Latest</f>
        <v>0</v>
      </c>
      <c r="BC155" s="77">
        <f>A126037446T_Latest</f>
        <v>2.78</v>
      </c>
      <c r="BD155" s="77">
        <f>A126034854X_Latest</f>
        <v>2.1829999999999998</v>
      </c>
      <c r="BE155" s="87">
        <f>A126033558L_Latest</f>
        <v>0.18099999999999999</v>
      </c>
      <c r="BF155" s="77">
        <f>A126035502L_Latest</f>
        <v>2.3639999999999999</v>
      </c>
      <c r="BG155" s="77">
        <f>A126032910V_Latest</f>
        <v>5.1440000000000001</v>
      </c>
      <c r="BH155" s="77">
        <f>A126036222L_Latest</f>
        <v>2.4329999999999998</v>
      </c>
      <c r="BI155" s="77">
        <f>A126034278L_Latest</f>
        <v>0.22800000000000001</v>
      </c>
      <c r="BJ155" s="87">
        <f>A126036870K_Latest</f>
        <v>0</v>
      </c>
      <c r="BK155" s="77">
        <f>A126037518T_Latest</f>
        <v>2.66</v>
      </c>
      <c r="BL155" s="77">
        <f>A126034926X_Latest</f>
        <v>0.153</v>
      </c>
      <c r="BM155" s="87">
        <f>A126033630V_Latest</f>
        <v>0.21099999999999999</v>
      </c>
      <c r="BN155" s="77">
        <f>A126035574X_Latest</f>
        <v>0.36399999999999999</v>
      </c>
      <c r="BO155" s="77">
        <f>A126032982F_Latest</f>
        <v>3.024</v>
      </c>
      <c r="BP155" s="77">
        <f>A126035934T_Latest</f>
        <v>2.2090000000000001</v>
      </c>
      <c r="BQ155" s="77">
        <f>A126033990X_Latest</f>
        <v>0.40500000000000003</v>
      </c>
      <c r="BR155" s="87">
        <f>A126036582T_Latest</f>
        <v>0.17299999999999999</v>
      </c>
      <c r="BS155" s="77">
        <f>A126037230F_Latest</f>
        <v>2.786</v>
      </c>
      <c r="BT155" s="77">
        <f>A126034638F_Latest</f>
        <v>1.925</v>
      </c>
      <c r="BU155" s="87">
        <f>A126033342A_Latest</f>
        <v>0.104</v>
      </c>
      <c r="BV155" s="77">
        <f>A126035286F_Latest</f>
        <v>2.0289999999999999</v>
      </c>
      <c r="BW155" s="77">
        <f>A126032694L_Latest</f>
        <v>4.8150000000000004</v>
      </c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</row>
    <row r="156" spans="1:93" hidden="1">
      <c r="A156" s="51"/>
      <c r="B156" s="57" t="s">
        <v>11647</v>
      </c>
      <c r="C156" s="66">
        <v>50</v>
      </c>
      <c r="D156" s="77">
        <f>A126035826J_Latest</f>
        <v>25.09</v>
      </c>
      <c r="E156" s="77">
        <f>A126033882R_Latest</f>
        <v>2.3570000000000002</v>
      </c>
      <c r="F156" s="87">
        <f>A126036474J_Latest</f>
        <v>7.2080000000000002</v>
      </c>
      <c r="G156" s="77">
        <f>A126037122W_Latest</f>
        <v>34.655999999999999</v>
      </c>
      <c r="H156" s="77">
        <f>A126034530C_Latest</f>
        <v>7.2329999999999997</v>
      </c>
      <c r="I156" s="87">
        <f>A126033234T_Latest</f>
        <v>13.186999999999999</v>
      </c>
      <c r="J156" s="77">
        <f>A126035178W_Latest</f>
        <v>20.420000000000002</v>
      </c>
      <c r="K156" s="77">
        <f>A126032586C_Latest</f>
        <v>55.076000000000001</v>
      </c>
      <c r="L156" s="77">
        <f>A126036258R_Latest</f>
        <v>7.899</v>
      </c>
      <c r="M156" s="77">
        <f>A126034314K_Latest</f>
        <v>0.86399999999999999</v>
      </c>
      <c r="N156" s="87">
        <f>A126036906A_Latest</f>
        <v>2.5529999999999999</v>
      </c>
      <c r="O156" s="77">
        <f>A126037554A_Latest</f>
        <v>11.316000000000001</v>
      </c>
      <c r="P156" s="77">
        <f>A126034962J_Latest</f>
        <v>1.7370000000000001</v>
      </c>
      <c r="Q156" s="87">
        <f>A126033666W_Latest</f>
        <v>2.339</v>
      </c>
      <c r="R156" s="77">
        <f>A126035610W_Latest</f>
        <v>4.0759999999999996</v>
      </c>
      <c r="S156" s="77">
        <f>A126033018X_Latest</f>
        <v>15.391999999999999</v>
      </c>
      <c r="T156" s="77">
        <f>A126035970A_Latest</f>
        <v>6.173</v>
      </c>
      <c r="U156" s="77">
        <f>A126034026T_Latest</f>
        <v>0.81299999999999994</v>
      </c>
      <c r="V156" s="87">
        <f>A126036618J_Latest</f>
        <v>2.2559999999999998</v>
      </c>
      <c r="W156" s="77">
        <f>A126037266J_Latest</f>
        <v>9.2420000000000009</v>
      </c>
      <c r="X156" s="77">
        <f>A126034674R_Latest</f>
        <v>3.0150000000000001</v>
      </c>
      <c r="Y156" s="87">
        <f>A126033378C_Latest</f>
        <v>3.9969999999999999</v>
      </c>
      <c r="Z156" s="77">
        <f>A126035322C_Latest</f>
        <v>7.0119999999999996</v>
      </c>
      <c r="AA156" s="77">
        <f>A126032730K_Latest</f>
        <v>16.254000000000001</v>
      </c>
      <c r="AB156" s="77">
        <f>A126036330W_Latest</f>
        <v>5.9690000000000003</v>
      </c>
      <c r="AC156" s="77">
        <f>A126034386W_Latest</f>
        <v>0.27200000000000002</v>
      </c>
      <c r="AD156" s="87">
        <f>A126036978L_Latest</f>
        <v>1.5760000000000001</v>
      </c>
      <c r="AE156" s="77">
        <f>A126037626A_Latest</f>
        <v>7.8170000000000002</v>
      </c>
      <c r="AF156" s="77">
        <f>A126035034K_Latest</f>
        <v>1.4990000000000001</v>
      </c>
      <c r="AG156" s="87">
        <f>A126033738W_Latest</f>
        <v>1.679</v>
      </c>
      <c r="AH156" s="77">
        <f>A126035682J_Latest</f>
        <v>3.1779999999999999</v>
      </c>
      <c r="AI156" s="77">
        <f>A126033090T_Latest</f>
        <v>10.994999999999999</v>
      </c>
      <c r="AJ156" s="77">
        <f>A126036402W_Latest</f>
        <v>1.353</v>
      </c>
      <c r="AK156" s="77">
        <f>A126034458W_Latest</f>
        <v>0</v>
      </c>
      <c r="AL156" s="87">
        <f>A126037050W_Latest</f>
        <v>0</v>
      </c>
      <c r="AM156" s="77">
        <f>A126037698L_Latest</f>
        <v>1.353</v>
      </c>
      <c r="AN156" s="77">
        <f>A126035106K_Latest</f>
        <v>0.124</v>
      </c>
      <c r="AO156" s="87">
        <f>A126033810C_Latest</f>
        <v>0.377</v>
      </c>
      <c r="AP156" s="77">
        <f>A126035754J_Latest</f>
        <v>0.501</v>
      </c>
      <c r="AQ156" s="77">
        <f>A126033162T_Latest</f>
        <v>1.8540000000000001</v>
      </c>
      <c r="AR156" s="77">
        <f>A126036042C_Latest</f>
        <v>2.9340000000000002</v>
      </c>
      <c r="AS156" s="77">
        <f>A126034098C_Latest</f>
        <v>0.40699999999999997</v>
      </c>
      <c r="AT156" s="87">
        <f>A126036690A_Latest</f>
        <v>0.65100000000000002</v>
      </c>
      <c r="AU156" s="77">
        <f>A126037338J_Latest</f>
        <v>3.992</v>
      </c>
      <c r="AV156" s="77">
        <f>A126034746R_Latest</f>
        <v>0.40899999999999997</v>
      </c>
      <c r="AW156" s="87">
        <f>A126033450K_Latest</f>
        <v>4.3</v>
      </c>
      <c r="AX156" s="77">
        <f>A126035394R_Latest</f>
        <v>4.7080000000000002</v>
      </c>
      <c r="AY156" s="77">
        <f>A126032802K_Latest</f>
        <v>8.7010000000000005</v>
      </c>
      <c r="AZ156" s="77">
        <f>A126036114C_Latest</f>
        <v>0.29599999999999999</v>
      </c>
      <c r="BA156" s="77">
        <f>A126034170K_Latest</f>
        <v>0</v>
      </c>
      <c r="BB156" s="87">
        <f>A126036762A_Latest</f>
        <v>0</v>
      </c>
      <c r="BC156" s="77">
        <f>A126037410R_Latest</f>
        <v>0.29599999999999999</v>
      </c>
      <c r="BD156" s="77">
        <f>A126034818R_Latest</f>
        <v>0.121</v>
      </c>
      <c r="BE156" s="87">
        <f>A126033522K_Latest</f>
        <v>0.18099999999999999</v>
      </c>
      <c r="BF156" s="77">
        <f>A126035466R_Latest</f>
        <v>0.30199999999999999</v>
      </c>
      <c r="BG156" s="77">
        <f>A126032874W_Latest</f>
        <v>0.59799999999999998</v>
      </c>
      <c r="BH156" s="77">
        <f>A126036186R_Latest</f>
        <v>0.153</v>
      </c>
      <c r="BI156" s="77">
        <f>A126034242K_Latest</f>
        <v>0</v>
      </c>
      <c r="BJ156" s="87">
        <f>A126036834A_Latest</f>
        <v>0</v>
      </c>
      <c r="BK156" s="77">
        <f>A126037482A_Latest</f>
        <v>0.153</v>
      </c>
      <c r="BL156" s="77">
        <f>A126034890J_Latest</f>
        <v>0</v>
      </c>
      <c r="BM156" s="87">
        <f>A126033594W_Latest</f>
        <v>0.21099999999999999</v>
      </c>
      <c r="BN156" s="77">
        <f>A126035538R_Latest</f>
        <v>0.21099999999999999</v>
      </c>
      <c r="BO156" s="77">
        <f>A126032946W_Latest</f>
        <v>0.36399999999999999</v>
      </c>
      <c r="BP156" s="77">
        <f>A126035898V_Latest</f>
        <v>0.312</v>
      </c>
      <c r="BQ156" s="77">
        <f>A126033954R_Latest</f>
        <v>0</v>
      </c>
      <c r="BR156" s="87">
        <f>A126036546J_Latest</f>
        <v>0.17299999999999999</v>
      </c>
      <c r="BS156" s="77">
        <f>A126037194J_Latest</f>
        <v>0.48499999999999999</v>
      </c>
      <c r="BT156" s="77">
        <f>A126034602C_Latest</f>
        <v>0.32900000000000001</v>
      </c>
      <c r="BU156" s="87">
        <f>A126033306T_Latest</f>
        <v>0.104</v>
      </c>
      <c r="BV156" s="77">
        <f>A126035250C_Latest</f>
        <v>0.433</v>
      </c>
      <c r="BW156" s="77">
        <f>A126032658C_Latest</f>
        <v>0.91800000000000004</v>
      </c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</row>
    <row r="157" spans="1:93" s="86" customFormat="1" hidden="1">
      <c r="A157" s="83"/>
      <c r="B157" s="84" t="s">
        <v>11648</v>
      </c>
      <c r="C157" s="85">
        <v>51</v>
      </c>
      <c r="D157" s="87">
        <f>A126035830X_Latest</f>
        <v>98.549000000000007</v>
      </c>
      <c r="E157" s="87">
        <f>A126033886X_Latest</f>
        <v>18.507000000000001</v>
      </c>
      <c r="F157" s="87"/>
      <c r="G157" s="87">
        <f>A126037126F_Latest</f>
        <v>117.056</v>
      </c>
      <c r="H157" s="87">
        <f>A126034534L_Latest</f>
        <v>51.783000000000001</v>
      </c>
      <c r="I157" s="87"/>
      <c r="J157" s="87">
        <f>A126035182L_Latest</f>
        <v>51.783000000000001</v>
      </c>
      <c r="K157" s="87">
        <f>A126032590V_Latest</f>
        <v>168.839</v>
      </c>
      <c r="L157" s="87">
        <f>A126036262F_Latest</f>
        <v>24.266999999999999</v>
      </c>
      <c r="M157" s="87">
        <f>A126034318V_Latest</f>
        <v>8.3369999999999997</v>
      </c>
      <c r="N157" s="87"/>
      <c r="O157" s="87">
        <f>A126037558K_Latest</f>
        <v>32.603999999999999</v>
      </c>
      <c r="P157" s="87">
        <f>A126034966T_Latest</f>
        <v>14.459</v>
      </c>
      <c r="Q157" s="87"/>
      <c r="R157" s="87">
        <f>A126035614F_Latest</f>
        <v>14.459</v>
      </c>
      <c r="S157" s="87">
        <f>A126033022R_Latest</f>
        <v>47.063000000000002</v>
      </c>
      <c r="T157" s="87">
        <f>A126035974K_Latest</f>
        <v>28.29</v>
      </c>
      <c r="U157" s="87">
        <f>A126034030J_Latest</f>
        <v>5.4370000000000003</v>
      </c>
      <c r="V157" s="87"/>
      <c r="W157" s="87">
        <f>A126037270X_Latest</f>
        <v>33.726999999999997</v>
      </c>
      <c r="X157" s="87">
        <f>A126034678X_Latest</f>
        <v>14.038</v>
      </c>
      <c r="Y157" s="87"/>
      <c r="Z157" s="87">
        <f>A126035326L_Latest</f>
        <v>14.038</v>
      </c>
      <c r="AA157" s="87">
        <f>A126032734V_Latest</f>
        <v>47.765000000000001</v>
      </c>
      <c r="AB157" s="87">
        <f>A126036334F_Latest</f>
        <v>22.265000000000001</v>
      </c>
      <c r="AC157" s="87">
        <f>A126034390L_Latest</f>
        <v>2.1019999999999999</v>
      </c>
      <c r="AD157" s="87"/>
      <c r="AE157" s="87">
        <f>A126037630T_Latest</f>
        <v>24.367000000000001</v>
      </c>
      <c r="AF157" s="87">
        <f>A126035038V_Latest</f>
        <v>13.028</v>
      </c>
      <c r="AG157" s="87"/>
      <c r="AH157" s="87">
        <f>A126035686T_Latest</f>
        <v>13.028</v>
      </c>
      <c r="AI157" s="87">
        <f>A126033094A_Latest</f>
        <v>37.395000000000003</v>
      </c>
      <c r="AJ157" s="87">
        <f>A126036406F_Latest</f>
        <v>9.0259999999999998</v>
      </c>
      <c r="AK157" s="87">
        <f>A126034462L_Latest</f>
        <v>1.006</v>
      </c>
      <c r="AL157" s="87"/>
      <c r="AM157" s="87">
        <f>A126037702T_Latest</f>
        <v>10.032</v>
      </c>
      <c r="AN157" s="87">
        <f>A126035110A_Latest</f>
        <v>2.9910000000000001</v>
      </c>
      <c r="AO157" s="87"/>
      <c r="AP157" s="87">
        <f>A126035758T_Latest</f>
        <v>2.9910000000000001</v>
      </c>
      <c r="AQ157" s="87">
        <f>A126033166A_Latest</f>
        <v>13.023</v>
      </c>
      <c r="AR157" s="87">
        <f>A126036046L_Latest</f>
        <v>9.9019999999999992</v>
      </c>
      <c r="AS157" s="87">
        <f>A126034102J_Latest</f>
        <v>0.99199999999999999</v>
      </c>
      <c r="AT157" s="87"/>
      <c r="AU157" s="87">
        <f>A126037342X_Latest</f>
        <v>10.894</v>
      </c>
      <c r="AV157" s="87">
        <f>A126034750F_Latest</f>
        <v>4.6029999999999998</v>
      </c>
      <c r="AW157" s="87"/>
      <c r="AX157" s="87">
        <f>A126035398X_Latest</f>
        <v>4.6029999999999998</v>
      </c>
      <c r="AY157" s="87">
        <f>A126032806V_Latest</f>
        <v>15.496</v>
      </c>
      <c r="AZ157" s="87">
        <f>A126036118L_Latest</f>
        <v>1.7390000000000001</v>
      </c>
      <c r="BA157" s="87">
        <f>A126034174V_Latest</f>
        <v>0</v>
      </c>
      <c r="BB157" s="87"/>
      <c r="BC157" s="87">
        <f>A126037414X_Latest</f>
        <v>1.7390000000000001</v>
      </c>
      <c r="BD157" s="87">
        <f>A126034822F_Latest</f>
        <v>1.1120000000000001</v>
      </c>
      <c r="BE157" s="87"/>
      <c r="BF157" s="87">
        <f>A126035470F_Latest</f>
        <v>1.1120000000000001</v>
      </c>
      <c r="BG157" s="87">
        <f>A126032878F_Latest</f>
        <v>2.851</v>
      </c>
      <c r="BH157" s="87">
        <f>A126036190F_Latest</f>
        <v>1.512</v>
      </c>
      <c r="BI157" s="87">
        <f>A126034246V_Latest</f>
        <v>0.22800000000000001</v>
      </c>
      <c r="BJ157" s="87"/>
      <c r="BK157" s="87">
        <f>A126037486K_Latest</f>
        <v>1.7390000000000001</v>
      </c>
      <c r="BL157" s="87">
        <f>A126034894T_Latest</f>
        <v>0.153</v>
      </c>
      <c r="BM157" s="87"/>
      <c r="BN157" s="87">
        <f>A126035542F_Latest</f>
        <v>0.153</v>
      </c>
      <c r="BO157" s="87">
        <f>A126032950L_Latest</f>
        <v>1.8919999999999999</v>
      </c>
      <c r="BP157" s="87">
        <f>A126035902X_Latest</f>
        <v>1.5489999999999999</v>
      </c>
      <c r="BQ157" s="87">
        <f>A126033958X_Latest</f>
        <v>0.40500000000000003</v>
      </c>
      <c r="BR157" s="87"/>
      <c r="BS157" s="87">
        <f>A126037198T_Latest</f>
        <v>1.954</v>
      </c>
      <c r="BT157" s="87">
        <f>A126034606L_Latest</f>
        <v>1.399</v>
      </c>
      <c r="BU157" s="87"/>
      <c r="BV157" s="87">
        <f>A126035254L_Latest</f>
        <v>1.399</v>
      </c>
      <c r="BW157" s="87">
        <f>A126032662V_Latest</f>
        <v>3.3530000000000002</v>
      </c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</row>
    <row r="158" spans="1:93" s="86" customFormat="1" hidden="1">
      <c r="A158" s="83"/>
      <c r="B158" s="84" t="s">
        <v>11650</v>
      </c>
      <c r="C158" s="85">
        <v>52</v>
      </c>
      <c r="D158" s="87">
        <f>A126035846T_Latest</f>
        <v>51.779000000000003</v>
      </c>
      <c r="E158" s="87">
        <f>A126033902L_Latest</f>
        <v>3.6960000000000002</v>
      </c>
      <c r="F158" s="87"/>
      <c r="G158" s="87">
        <f>A126037142F_Latest</f>
        <v>55.475000000000001</v>
      </c>
      <c r="H158" s="87">
        <f>A126034550L_Latest</f>
        <v>26.428000000000001</v>
      </c>
      <c r="I158" s="87"/>
      <c r="J158" s="87">
        <f>A126035198F_Latest</f>
        <v>26.428000000000001</v>
      </c>
      <c r="K158" s="87">
        <f>A126032606A_Latest</f>
        <v>81.903000000000006</v>
      </c>
      <c r="L158" s="87">
        <f>A126036278X_Latest</f>
        <v>15.055999999999999</v>
      </c>
      <c r="M158" s="87">
        <f>A126034334V_Latest</f>
        <v>1.6830000000000001</v>
      </c>
      <c r="N158" s="87"/>
      <c r="O158" s="87">
        <f>A126037574K_Latest</f>
        <v>16.739000000000001</v>
      </c>
      <c r="P158" s="87">
        <f>A126034982T_Latest</f>
        <v>8.3970000000000002</v>
      </c>
      <c r="Q158" s="87"/>
      <c r="R158" s="87">
        <f>A126035630F_Latest</f>
        <v>8.3970000000000002</v>
      </c>
      <c r="S158" s="87">
        <f>A126033038J_Latest</f>
        <v>25.135999999999999</v>
      </c>
      <c r="T158" s="87">
        <f>A126035990K_Latest</f>
        <v>10.494999999999999</v>
      </c>
      <c r="U158" s="87">
        <f>A126034046A_Latest</f>
        <v>1.4710000000000001</v>
      </c>
      <c r="V158" s="87"/>
      <c r="W158" s="87">
        <f>A126037286T_Latest</f>
        <v>11.965</v>
      </c>
      <c r="X158" s="87">
        <f>A126034694X_Latest</f>
        <v>5.9020000000000001</v>
      </c>
      <c r="Y158" s="87"/>
      <c r="Z158" s="87">
        <f>A126035342L_Latest</f>
        <v>5.9020000000000001</v>
      </c>
      <c r="AA158" s="87">
        <f>A126032750V_Latest</f>
        <v>17.867000000000001</v>
      </c>
      <c r="AB158" s="87">
        <f>A126036350F_Latest</f>
        <v>12.862</v>
      </c>
      <c r="AC158" s="87">
        <f>A126034406V_Latest</f>
        <v>0.29099999999999998</v>
      </c>
      <c r="AD158" s="87"/>
      <c r="AE158" s="87">
        <f>A126037646K_Latest</f>
        <v>13.154</v>
      </c>
      <c r="AF158" s="87">
        <f>A126035054V_Latest</f>
        <v>4.0460000000000003</v>
      </c>
      <c r="AG158" s="87"/>
      <c r="AH158" s="87">
        <f>A126035702F_Latest</f>
        <v>4.0460000000000003</v>
      </c>
      <c r="AI158" s="87">
        <f>A126033110R_Latest</f>
        <v>17.2</v>
      </c>
      <c r="AJ158" s="87">
        <f>A126036422F_Latest</f>
        <v>4.1100000000000003</v>
      </c>
      <c r="AK158" s="87">
        <f>A126034478F_Latest</f>
        <v>0.25</v>
      </c>
      <c r="AL158" s="87"/>
      <c r="AM158" s="87">
        <f>A126037718K_Latest</f>
        <v>4.3600000000000003</v>
      </c>
      <c r="AN158" s="87">
        <f>A126035126V_Latest</f>
        <v>3.6459999999999999</v>
      </c>
      <c r="AO158" s="87"/>
      <c r="AP158" s="87">
        <f>A126035774T_Latest</f>
        <v>3.6459999999999999</v>
      </c>
      <c r="AQ158" s="87">
        <f>A126033182A_Latest</f>
        <v>8.0060000000000002</v>
      </c>
      <c r="AR158" s="87">
        <f>A126036062L_Latest</f>
        <v>7.3970000000000002</v>
      </c>
      <c r="AS158" s="87">
        <f>A126034118A_Latest</f>
        <v>0</v>
      </c>
      <c r="AT158" s="87"/>
      <c r="AU158" s="87">
        <f>A126037358T_Latest</f>
        <v>7.3970000000000002</v>
      </c>
      <c r="AV158" s="87">
        <f>A126034766X_Latest</f>
        <v>3.29</v>
      </c>
      <c r="AW158" s="87"/>
      <c r="AX158" s="87">
        <f>A126035414L_Latest</f>
        <v>3.29</v>
      </c>
      <c r="AY158" s="87">
        <f>A126032822V_Latest</f>
        <v>10.686999999999999</v>
      </c>
      <c r="AZ158" s="87">
        <f>A126036134L_Latest</f>
        <v>0.74399999999999999</v>
      </c>
      <c r="BA158" s="87">
        <f>A126034190V_Latest</f>
        <v>0</v>
      </c>
      <c r="BB158" s="87"/>
      <c r="BC158" s="87">
        <f>A126037430X_Latest</f>
        <v>0.74399999999999999</v>
      </c>
      <c r="BD158" s="87">
        <f>A126034838X_Latest</f>
        <v>0.95</v>
      </c>
      <c r="BE158" s="87"/>
      <c r="BF158" s="87">
        <f>A126035486X_Latest</f>
        <v>0.95</v>
      </c>
      <c r="BG158" s="87">
        <f>A126032894F_Latest</f>
        <v>1.694</v>
      </c>
      <c r="BH158" s="87">
        <f>A126036206L_Latest</f>
        <v>0.76800000000000002</v>
      </c>
      <c r="BI158" s="87">
        <f>A126034262V_Latest</f>
        <v>0</v>
      </c>
      <c r="BJ158" s="87"/>
      <c r="BK158" s="87">
        <f>A126037502X_Latest</f>
        <v>0.76800000000000002</v>
      </c>
      <c r="BL158" s="87">
        <f>A126034910F_Latest</f>
        <v>0</v>
      </c>
      <c r="BM158" s="87"/>
      <c r="BN158" s="87">
        <f>A126035558X_Latest</f>
        <v>0</v>
      </c>
      <c r="BO158" s="87">
        <f>A126032966F_Latest</f>
        <v>0.76800000000000002</v>
      </c>
      <c r="BP158" s="87">
        <f>A126035918T_Latest</f>
        <v>0.34699999999999998</v>
      </c>
      <c r="BQ158" s="87">
        <f>A126033974X_Latest</f>
        <v>0</v>
      </c>
      <c r="BR158" s="87"/>
      <c r="BS158" s="87">
        <f>A126037214F_Latest</f>
        <v>0.34699999999999998</v>
      </c>
      <c r="BT158" s="87">
        <f>A126034622L_Latest</f>
        <v>0.19700000000000001</v>
      </c>
      <c r="BU158" s="87"/>
      <c r="BV158" s="87">
        <f>A126035270L_Latest</f>
        <v>0.19700000000000001</v>
      </c>
      <c r="BW158" s="87">
        <f>A126032678L_Latest</f>
        <v>0.54400000000000004</v>
      </c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</row>
    <row r="159" spans="1:93" hidden="1">
      <c r="A159" s="51"/>
      <c r="B159" s="53" t="s">
        <v>11651</v>
      </c>
      <c r="C159" s="66">
        <v>53</v>
      </c>
      <c r="D159" s="77">
        <f>A126035814X_Latest</f>
        <v>24.010999999999999</v>
      </c>
      <c r="E159" s="77">
        <f>A126033870F_Latest</f>
        <v>3.375</v>
      </c>
      <c r="F159" s="87">
        <f>A126036462X_Latest</f>
        <v>1.665</v>
      </c>
      <c r="G159" s="77">
        <f>A126037110L_Latest</f>
        <v>29.050999999999998</v>
      </c>
      <c r="H159" s="77">
        <f>A126034518L_Latest</f>
        <v>27.861999999999998</v>
      </c>
      <c r="I159" s="87">
        <f>A126033222J_Latest</f>
        <v>1.4690000000000001</v>
      </c>
      <c r="J159" s="77">
        <f>A126035166L_Latest</f>
        <v>29.331</v>
      </c>
      <c r="K159" s="77">
        <f>A126032574V_Latest</f>
        <v>58.381999999999998</v>
      </c>
      <c r="L159" s="77">
        <f>A126036246F_Latest</f>
        <v>8.6780000000000008</v>
      </c>
      <c r="M159" s="77">
        <f>A126034302A_Latest</f>
        <v>1.518</v>
      </c>
      <c r="N159" s="87">
        <f>A126036894C_Latest</f>
        <v>0.67100000000000004</v>
      </c>
      <c r="O159" s="77">
        <f>A126037542T_Latest</f>
        <v>10.867000000000001</v>
      </c>
      <c r="P159" s="77">
        <f>A126034950X_Latest</f>
        <v>7.3440000000000003</v>
      </c>
      <c r="Q159" s="87">
        <f>A126033654L_Latest</f>
        <v>0.97399999999999998</v>
      </c>
      <c r="R159" s="77">
        <f>A126035598T_Latest</f>
        <v>8.3179999999999996</v>
      </c>
      <c r="S159" s="77">
        <f>A126033006R_Latest</f>
        <v>19.184999999999999</v>
      </c>
      <c r="T159" s="77">
        <f>A126035958K_Latest</f>
        <v>7.3609999999999998</v>
      </c>
      <c r="U159" s="77">
        <f>A126034014J_Latest</f>
        <v>1.3029999999999999</v>
      </c>
      <c r="V159" s="87">
        <f>A126036606X_Latest</f>
        <v>0</v>
      </c>
      <c r="W159" s="77">
        <f>A126037254X_Latest</f>
        <v>8.6639999999999997</v>
      </c>
      <c r="X159" s="77">
        <f>A126034662F_Latest</f>
        <v>9.8000000000000007</v>
      </c>
      <c r="Y159" s="87">
        <f>A126033366V_Latest</f>
        <v>0.40500000000000003</v>
      </c>
      <c r="Z159" s="77">
        <f>A126035310V_Latest</f>
        <v>10.205</v>
      </c>
      <c r="AA159" s="77">
        <f>A126032718V_Latest</f>
        <v>18.869</v>
      </c>
      <c r="AB159" s="77">
        <f>A126036318F_Latest</f>
        <v>3.47</v>
      </c>
      <c r="AC159" s="77">
        <f>A126034374L_Latest</f>
        <v>0</v>
      </c>
      <c r="AD159" s="87">
        <f>A126036966C_Latest</f>
        <v>0.69499999999999995</v>
      </c>
      <c r="AE159" s="77">
        <f>A126037614T_Latest</f>
        <v>4.1660000000000004</v>
      </c>
      <c r="AF159" s="77">
        <f>A126035022A_Latest</f>
        <v>5.7439999999999998</v>
      </c>
      <c r="AG159" s="87">
        <f>A126033726L_Latest</f>
        <v>0</v>
      </c>
      <c r="AH159" s="77">
        <f>A126035670X_Latest</f>
        <v>5.7439999999999998</v>
      </c>
      <c r="AI159" s="77">
        <f>A126033078A_Latest</f>
        <v>9.9090000000000007</v>
      </c>
      <c r="AJ159" s="77">
        <f>A126036390X_Latest</f>
        <v>2.84</v>
      </c>
      <c r="AK159" s="77">
        <f>A126034446L_Latest</f>
        <v>0.20599999999999999</v>
      </c>
      <c r="AL159" s="87">
        <f>A126037038F_Latest</f>
        <v>0</v>
      </c>
      <c r="AM159" s="77">
        <f>A126037686C_Latest</f>
        <v>3.0459999999999998</v>
      </c>
      <c r="AN159" s="77">
        <f>A126035094L_Latest</f>
        <v>2.524</v>
      </c>
      <c r="AO159" s="87">
        <f>A126033798X_Latest</f>
        <v>0</v>
      </c>
      <c r="AP159" s="77">
        <f>A126035742X_Latest</f>
        <v>2.524</v>
      </c>
      <c r="AQ159" s="77">
        <f>A126033150J_Latest</f>
        <v>5.57</v>
      </c>
      <c r="AR159" s="77">
        <f>A126036030V_Latest</f>
        <v>0.92700000000000005</v>
      </c>
      <c r="AS159" s="77">
        <f>A126034086V_Latest</f>
        <v>0.34799999999999998</v>
      </c>
      <c r="AT159" s="87">
        <f>A126036678K_Latest</f>
        <v>0</v>
      </c>
      <c r="AU159" s="77">
        <f>A126037326X_Latest</f>
        <v>1.2749999999999999</v>
      </c>
      <c r="AV159" s="77">
        <f>A126034734F_Latest</f>
        <v>0.97599999999999998</v>
      </c>
      <c r="AW159" s="87">
        <f>A126033438V_Latest</f>
        <v>0</v>
      </c>
      <c r="AX159" s="77">
        <f>A126035382F_Latest</f>
        <v>0.97599999999999998</v>
      </c>
      <c r="AY159" s="77">
        <f>A126032790L_Latest</f>
        <v>2.2509999999999999</v>
      </c>
      <c r="AZ159" s="77">
        <f>A126036102V_Latest</f>
        <v>0.55800000000000005</v>
      </c>
      <c r="BA159" s="77">
        <f>A126034158V_Latest</f>
        <v>0</v>
      </c>
      <c r="BB159" s="87">
        <f>A126036750T_Latest</f>
        <v>0</v>
      </c>
      <c r="BC159" s="77">
        <f>A126037398K_Latest</f>
        <v>0.55800000000000005</v>
      </c>
      <c r="BD159" s="77">
        <f>A126034806F_Latest</f>
        <v>0.89200000000000002</v>
      </c>
      <c r="BE159" s="87">
        <f>A126033510A_Latest</f>
        <v>9.0999999999999998E-2</v>
      </c>
      <c r="BF159" s="77">
        <f>A126035454F_Latest</f>
        <v>0.98199999999999998</v>
      </c>
      <c r="BG159" s="77">
        <f>A126032862L_Latest</f>
        <v>1.54</v>
      </c>
      <c r="BH159" s="77">
        <f>A126036174F_Latest</f>
        <v>9.0999999999999998E-2</v>
      </c>
      <c r="BI159" s="77">
        <f>A126034230A_Latest</f>
        <v>0</v>
      </c>
      <c r="BJ159" s="87">
        <f>A126036822T_Latest</f>
        <v>0.29799999999999999</v>
      </c>
      <c r="BK159" s="77">
        <f>A126037470T_Latest</f>
        <v>0.38900000000000001</v>
      </c>
      <c r="BL159" s="77">
        <f>A126034878T_Latest</f>
        <v>0.29499999999999998</v>
      </c>
      <c r="BM159" s="87">
        <f>A126033582L_Latest</f>
        <v>0</v>
      </c>
      <c r="BN159" s="77">
        <f>A126035526F_Latest</f>
        <v>0.29499999999999998</v>
      </c>
      <c r="BO159" s="77">
        <f>A126032934L_Latest</f>
        <v>0.68300000000000005</v>
      </c>
      <c r="BP159" s="77">
        <f>A126035886K_Latest</f>
        <v>8.6999999999999994E-2</v>
      </c>
      <c r="BQ159" s="77">
        <f>A126033942F_Latest</f>
        <v>0</v>
      </c>
      <c r="BR159" s="87">
        <f>A126036534X_Latest</f>
        <v>0</v>
      </c>
      <c r="BS159" s="77">
        <f>A126037182X_Latest</f>
        <v>8.6999999999999994E-2</v>
      </c>
      <c r="BT159" s="77">
        <f>A126034590F_Latest</f>
        <v>0.28799999999999998</v>
      </c>
      <c r="BU159" s="87">
        <f>A126033294V_Latest</f>
        <v>0</v>
      </c>
      <c r="BV159" s="77">
        <f>A126035238L_Latest</f>
        <v>0.28799999999999998</v>
      </c>
      <c r="BW159" s="77">
        <f>A126032646V_Latest</f>
        <v>0.375</v>
      </c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</row>
    <row r="160" spans="1:93" hidden="1">
      <c r="A160" s="51"/>
      <c r="B160" s="57" t="s">
        <v>11652</v>
      </c>
      <c r="C160" s="66">
        <v>54</v>
      </c>
      <c r="D160" s="77">
        <f>A126035866A_Latest</f>
        <v>0</v>
      </c>
      <c r="E160" s="77">
        <f>A126033922W_Latest</f>
        <v>0</v>
      </c>
      <c r="F160" s="87">
        <f>A126036514R_Latest</f>
        <v>1.665</v>
      </c>
      <c r="G160" s="77">
        <f>A126037162R_Latest</f>
        <v>1.665</v>
      </c>
      <c r="H160" s="77">
        <f>A126034570W_Latest</f>
        <v>0.873</v>
      </c>
      <c r="I160" s="87">
        <f>A126033274K_Latest</f>
        <v>1.4690000000000001</v>
      </c>
      <c r="J160" s="77">
        <f>A126035218C_Latest</f>
        <v>2.3420000000000001</v>
      </c>
      <c r="K160" s="77">
        <f>A126032626K_Latest</f>
        <v>4.0069999999999997</v>
      </c>
      <c r="L160" s="77">
        <f>A126036298J_Latest</f>
        <v>0</v>
      </c>
      <c r="M160" s="77">
        <f>A126034354C_Latest</f>
        <v>0</v>
      </c>
      <c r="N160" s="87">
        <f>A126036946V_Latest</f>
        <v>0.67100000000000004</v>
      </c>
      <c r="O160" s="77">
        <f>A126037594V_Latest</f>
        <v>0.67100000000000004</v>
      </c>
      <c r="P160" s="77">
        <f>A126035002T_Latest</f>
        <v>0.35499999999999998</v>
      </c>
      <c r="Q160" s="87">
        <f>A126033706C_Latest</f>
        <v>0.97399999999999998</v>
      </c>
      <c r="R160" s="77">
        <f>A126035650R_Latest</f>
        <v>1.329</v>
      </c>
      <c r="S160" s="77">
        <f>A126033058T_Latest</f>
        <v>2</v>
      </c>
      <c r="T160" s="77">
        <f>A126036010K_Latest</f>
        <v>0</v>
      </c>
      <c r="U160" s="77">
        <f>A126034066K_Latest</f>
        <v>0</v>
      </c>
      <c r="V160" s="87">
        <f>A126036658A_Latest</f>
        <v>0</v>
      </c>
      <c r="W160" s="77">
        <f>A126037306R_Latest</f>
        <v>0</v>
      </c>
      <c r="X160" s="77">
        <f>A126034714W_Latest</f>
        <v>0</v>
      </c>
      <c r="Y160" s="87">
        <f>A126033418K_Latest</f>
        <v>0.40500000000000003</v>
      </c>
      <c r="Z160" s="77">
        <f>A126035362W_Latest</f>
        <v>0.40500000000000003</v>
      </c>
      <c r="AA160" s="77">
        <f>A126032770C_Latest</f>
        <v>0.40500000000000003</v>
      </c>
      <c r="AB160" s="77">
        <f>A126036370R_Latest</f>
        <v>0</v>
      </c>
      <c r="AC160" s="77">
        <f>A126034426C_Latest</f>
        <v>0</v>
      </c>
      <c r="AD160" s="87">
        <f>A126037018W_Latest</f>
        <v>0.69499999999999995</v>
      </c>
      <c r="AE160" s="77">
        <f>A126037666V_Latest</f>
        <v>0.69499999999999995</v>
      </c>
      <c r="AF160" s="77">
        <f>A126035074C_Latest</f>
        <v>0</v>
      </c>
      <c r="AG160" s="87">
        <f>A126033778R_Latest</f>
        <v>0</v>
      </c>
      <c r="AH160" s="77">
        <f>A126035722R_Latest</f>
        <v>0</v>
      </c>
      <c r="AI160" s="77">
        <f>A126033130X_Latest</f>
        <v>0.69499999999999995</v>
      </c>
      <c r="AJ160" s="77">
        <f>A126036442R_Latest</f>
        <v>0</v>
      </c>
      <c r="AK160" s="77">
        <f>A126034498R_Latest</f>
        <v>0</v>
      </c>
      <c r="AL160" s="87">
        <f>A126037090R_Latest</f>
        <v>0</v>
      </c>
      <c r="AM160" s="77">
        <f>A126037738V_Latest</f>
        <v>0</v>
      </c>
      <c r="AN160" s="77">
        <f>A126035146C_Latest</f>
        <v>0</v>
      </c>
      <c r="AO160" s="87">
        <f>A126033850W_Latest</f>
        <v>0</v>
      </c>
      <c r="AP160" s="77">
        <f>A126035794A_Latest</f>
        <v>0</v>
      </c>
      <c r="AQ160" s="77">
        <f>A126033202X_Latest</f>
        <v>0</v>
      </c>
      <c r="AR160" s="77">
        <f>A126036082W_Latest</f>
        <v>0</v>
      </c>
      <c r="AS160" s="77">
        <f>A126034138K_Latest</f>
        <v>0</v>
      </c>
      <c r="AT160" s="87">
        <f>A126036730J_Latest</f>
        <v>0</v>
      </c>
      <c r="AU160" s="77">
        <f>A126037378A_Latest</f>
        <v>0</v>
      </c>
      <c r="AV160" s="77">
        <f>A126034786J_Latest</f>
        <v>0.34300000000000003</v>
      </c>
      <c r="AW160" s="87">
        <f>A126033490C_Latest</f>
        <v>0</v>
      </c>
      <c r="AX160" s="77">
        <f>A126035434W_Latest</f>
        <v>0.34300000000000003</v>
      </c>
      <c r="AY160" s="77">
        <f>A126032842C_Latest</f>
        <v>0.34300000000000003</v>
      </c>
      <c r="AZ160" s="77">
        <f>A126036154W_Latest</f>
        <v>0</v>
      </c>
      <c r="BA160" s="77">
        <f>A126034210T_Latest</f>
        <v>0</v>
      </c>
      <c r="BB160" s="87">
        <f>A126036802J_Latest</f>
        <v>0</v>
      </c>
      <c r="BC160" s="77">
        <f>A126037450J_Latest</f>
        <v>0</v>
      </c>
      <c r="BD160" s="77">
        <f>A126034858J_Latest</f>
        <v>0.17399999999999999</v>
      </c>
      <c r="BE160" s="87">
        <f>A126033562C_Latest</f>
        <v>9.0999999999999998E-2</v>
      </c>
      <c r="BF160" s="77">
        <f>A126035506W_Latest</f>
        <v>0.26500000000000001</v>
      </c>
      <c r="BG160" s="77">
        <f>A126032914C_Latest</f>
        <v>0.26500000000000001</v>
      </c>
      <c r="BH160" s="77">
        <f>A126036226W_Latest</f>
        <v>0</v>
      </c>
      <c r="BI160" s="77">
        <f>A126034282C_Latest</f>
        <v>0</v>
      </c>
      <c r="BJ160" s="87">
        <f>A126036874V_Latest</f>
        <v>0.29799999999999999</v>
      </c>
      <c r="BK160" s="77">
        <f>A126037522J_Latest</f>
        <v>0.29799999999999999</v>
      </c>
      <c r="BL160" s="77">
        <f>A126034930R_Latest</f>
        <v>0</v>
      </c>
      <c r="BM160" s="87">
        <f>A126033634C_Latest</f>
        <v>0</v>
      </c>
      <c r="BN160" s="77">
        <f>A126035578J_Latest</f>
        <v>0</v>
      </c>
      <c r="BO160" s="77">
        <f>A126032986R_Latest</f>
        <v>0.29799999999999999</v>
      </c>
      <c r="BP160" s="77">
        <f>A126035938A_Latest</f>
        <v>0</v>
      </c>
      <c r="BQ160" s="77">
        <f>A126033994J_Latest</f>
        <v>0</v>
      </c>
      <c r="BR160" s="87">
        <f>A126036586A_Latest</f>
        <v>0</v>
      </c>
      <c r="BS160" s="77">
        <f>A126037234R_Latest</f>
        <v>0</v>
      </c>
      <c r="BT160" s="77">
        <f>A126034642W_Latest</f>
        <v>0</v>
      </c>
      <c r="BU160" s="87">
        <f>A126033346K_Latest</f>
        <v>0</v>
      </c>
      <c r="BV160" s="77">
        <f>A126035290W_Latest</f>
        <v>0</v>
      </c>
      <c r="BW160" s="77">
        <f>A126032698W_Latest</f>
        <v>0</v>
      </c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</row>
    <row r="161" spans="1:103" s="86" customFormat="1" hidden="1">
      <c r="A161" s="83"/>
      <c r="B161" s="84" t="s">
        <v>11653</v>
      </c>
      <c r="C161" s="85">
        <v>55</v>
      </c>
      <c r="D161" s="87">
        <f>A126035850J_Latest</f>
        <v>24.010999999999999</v>
      </c>
      <c r="E161" s="87">
        <f>A126033906W_Latest</f>
        <v>3.375</v>
      </c>
      <c r="F161" s="87"/>
      <c r="G161" s="87">
        <f>A126037146R_Latest</f>
        <v>27.387</v>
      </c>
      <c r="H161" s="87">
        <f>A126034554W_Latest</f>
        <v>26.989000000000001</v>
      </c>
      <c r="I161" s="87"/>
      <c r="J161" s="87">
        <f>A126035202K_Latest</f>
        <v>26.989000000000001</v>
      </c>
      <c r="K161" s="87">
        <f>A126032610T_Latest</f>
        <v>54.375</v>
      </c>
      <c r="L161" s="87">
        <f>A126036282R_Latest</f>
        <v>8.6780000000000008</v>
      </c>
      <c r="M161" s="87">
        <f>A126034338C_Latest</f>
        <v>1.518</v>
      </c>
      <c r="N161" s="87"/>
      <c r="O161" s="87">
        <f>A126037578V_Latest</f>
        <v>10.196</v>
      </c>
      <c r="P161" s="87">
        <f>A126034986A_Latest</f>
        <v>6.9889999999999999</v>
      </c>
      <c r="Q161" s="87"/>
      <c r="R161" s="87">
        <f>A126035634R_Latest</f>
        <v>6.9889999999999999</v>
      </c>
      <c r="S161" s="87">
        <f>A126033042X_Latest</f>
        <v>17.184999999999999</v>
      </c>
      <c r="T161" s="87">
        <f>A126035994V_Latest</f>
        <v>7.3609999999999998</v>
      </c>
      <c r="U161" s="87">
        <f>A126034050T_Latest</f>
        <v>1.3029999999999999</v>
      </c>
      <c r="V161" s="87"/>
      <c r="W161" s="87">
        <f>A126037290J_Latest</f>
        <v>8.6639999999999997</v>
      </c>
      <c r="X161" s="87">
        <f>A126034698J_Latest</f>
        <v>9.8000000000000007</v>
      </c>
      <c r="Y161" s="87"/>
      <c r="Z161" s="87">
        <f>A126035346W_Latest</f>
        <v>9.8000000000000007</v>
      </c>
      <c r="AA161" s="87">
        <f>A126032754C_Latest</f>
        <v>18.463999999999999</v>
      </c>
      <c r="AB161" s="87">
        <f>A126036354R_Latest</f>
        <v>3.47</v>
      </c>
      <c r="AC161" s="87">
        <f>A126034410K_Latest</f>
        <v>0</v>
      </c>
      <c r="AD161" s="87"/>
      <c r="AE161" s="87">
        <f>A126037650A_Latest</f>
        <v>3.47</v>
      </c>
      <c r="AF161" s="87">
        <f>A126035058C_Latest</f>
        <v>5.7439999999999998</v>
      </c>
      <c r="AG161" s="87"/>
      <c r="AH161" s="87">
        <f>A126035706R_Latest</f>
        <v>5.7439999999999998</v>
      </c>
      <c r="AI161" s="87">
        <f>A126033114X_Latest</f>
        <v>9.2140000000000004</v>
      </c>
      <c r="AJ161" s="87">
        <f>A126036426R_Latest</f>
        <v>2.84</v>
      </c>
      <c r="AK161" s="87">
        <f>A126034482W_Latest</f>
        <v>0.20599999999999999</v>
      </c>
      <c r="AL161" s="87"/>
      <c r="AM161" s="87">
        <f>A126037722A_Latest</f>
        <v>3.0459999999999998</v>
      </c>
      <c r="AN161" s="87">
        <f>A126035130K_Latest</f>
        <v>2.524</v>
      </c>
      <c r="AO161" s="87"/>
      <c r="AP161" s="87">
        <f>A126035778A_Latest</f>
        <v>2.524</v>
      </c>
      <c r="AQ161" s="87">
        <f>A126033186K_Latest</f>
        <v>5.57</v>
      </c>
      <c r="AR161" s="87">
        <f>A126036066W_Latest</f>
        <v>0.92700000000000005</v>
      </c>
      <c r="AS161" s="87">
        <f>A126034122T_Latest</f>
        <v>0.34799999999999998</v>
      </c>
      <c r="AT161" s="87"/>
      <c r="AU161" s="87">
        <f>A126037362J_Latest</f>
        <v>1.2749999999999999</v>
      </c>
      <c r="AV161" s="87">
        <f>A126034770R_Latest</f>
        <v>0.63300000000000001</v>
      </c>
      <c r="AW161" s="87"/>
      <c r="AX161" s="87">
        <f>A126035418W_Latest</f>
        <v>0.63300000000000001</v>
      </c>
      <c r="AY161" s="87">
        <f>A126032826C_Latest</f>
        <v>1.9079999999999999</v>
      </c>
      <c r="AZ161" s="87">
        <f>A126036138W_Latest</f>
        <v>0.55800000000000005</v>
      </c>
      <c r="BA161" s="87">
        <f>A126034194C_Latest</f>
        <v>0</v>
      </c>
      <c r="BB161" s="87"/>
      <c r="BC161" s="87">
        <f>A126037434J_Latest</f>
        <v>0.55800000000000005</v>
      </c>
      <c r="BD161" s="87">
        <f>A126034842R_Latest</f>
        <v>0.71699999999999997</v>
      </c>
      <c r="BE161" s="87"/>
      <c r="BF161" s="87">
        <f>A126035490R_Latest</f>
        <v>0.71699999999999997</v>
      </c>
      <c r="BG161" s="87">
        <f>A126032898R_Latest</f>
        <v>1.2749999999999999</v>
      </c>
      <c r="BH161" s="87">
        <f>A126036210C_Latest</f>
        <v>9.0999999999999998E-2</v>
      </c>
      <c r="BI161" s="87">
        <f>A126034266C_Latest</f>
        <v>0</v>
      </c>
      <c r="BJ161" s="87"/>
      <c r="BK161" s="87">
        <f>A126037506J_Latest</f>
        <v>9.0999999999999998E-2</v>
      </c>
      <c r="BL161" s="87">
        <f>A126034914R_Latest</f>
        <v>0.29499999999999998</v>
      </c>
      <c r="BM161" s="87"/>
      <c r="BN161" s="87">
        <f>A126035562R_Latest</f>
        <v>0.29499999999999998</v>
      </c>
      <c r="BO161" s="87">
        <f>A126032970W_Latest</f>
        <v>0.38500000000000001</v>
      </c>
      <c r="BP161" s="87">
        <f>A126035922J_Latest</f>
        <v>8.6999999999999994E-2</v>
      </c>
      <c r="BQ161" s="87">
        <f>A126033978J_Latest</f>
        <v>0</v>
      </c>
      <c r="BR161" s="87"/>
      <c r="BS161" s="87">
        <f>A126037218R_Latest</f>
        <v>8.6999999999999994E-2</v>
      </c>
      <c r="BT161" s="87">
        <f>A126034626W_Latest</f>
        <v>0.28799999999999998</v>
      </c>
      <c r="BU161" s="87"/>
      <c r="BV161" s="87">
        <f>A126035274W_Latest</f>
        <v>0.28799999999999998</v>
      </c>
      <c r="BW161" s="87">
        <f>A126032682C_Latest</f>
        <v>0.375</v>
      </c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</row>
    <row r="162" spans="1:103" hidden="1">
      <c r="A162" s="55" t="s">
        <v>11654</v>
      </c>
      <c r="B162" s="58"/>
      <c r="C162" s="66">
        <v>56</v>
      </c>
      <c r="D162" s="77"/>
      <c r="E162" s="77"/>
      <c r="F162" s="87"/>
      <c r="G162" s="77"/>
      <c r="H162" s="77"/>
      <c r="I162" s="87"/>
      <c r="J162" s="77"/>
      <c r="K162" s="77"/>
      <c r="L162" s="77"/>
      <c r="M162" s="77"/>
      <c r="N162" s="87"/>
      <c r="O162" s="77"/>
      <c r="P162" s="77"/>
      <c r="Q162" s="87"/>
      <c r="R162" s="77"/>
      <c r="S162" s="77"/>
      <c r="T162" s="77"/>
      <c r="U162" s="77"/>
      <c r="V162" s="87"/>
      <c r="W162" s="77"/>
      <c r="X162" s="77"/>
      <c r="Y162" s="87"/>
      <c r="Z162" s="77"/>
      <c r="AA162" s="77"/>
      <c r="AB162" s="77"/>
      <c r="AC162" s="77"/>
      <c r="AD162" s="87"/>
      <c r="AE162" s="77"/>
      <c r="AF162" s="77"/>
      <c r="AG162" s="87"/>
      <c r="AH162" s="77"/>
      <c r="AI162" s="77"/>
      <c r="AJ162" s="77"/>
      <c r="AK162" s="77"/>
      <c r="AL162" s="87"/>
      <c r="AM162" s="77"/>
      <c r="AN162" s="77"/>
      <c r="AO162" s="87"/>
      <c r="AP162" s="77"/>
      <c r="AQ162" s="77"/>
      <c r="AR162" s="77"/>
      <c r="AS162" s="77"/>
      <c r="AT162" s="87"/>
      <c r="AU162" s="77"/>
      <c r="AV162" s="77"/>
      <c r="AW162" s="87"/>
      <c r="AX162" s="77"/>
      <c r="AY162" s="77"/>
      <c r="AZ162" s="77"/>
      <c r="BA162" s="77"/>
      <c r="BB162" s="87"/>
      <c r="BC162" s="77"/>
      <c r="BD162" s="77"/>
      <c r="BE162" s="87"/>
      <c r="BF162" s="77"/>
      <c r="BG162" s="77"/>
      <c r="BH162" s="77"/>
      <c r="BI162" s="77"/>
      <c r="BJ162" s="87"/>
      <c r="BK162" s="77"/>
      <c r="BL162" s="77"/>
      <c r="BM162" s="87"/>
      <c r="BN162" s="77"/>
      <c r="BO162" s="77"/>
      <c r="BP162" s="77"/>
      <c r="BQ162" s="77"/>
      <c r="BR162" s="87"/>
      <c r="BS162" s="77"/>
      <c r="BT162" s="77"/>
      <c r="BU162" s="8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</row>
    <row r="163" spans="1:103" hidden="1">
      <c r="A163" s="51"/>
      <c r="B163" s="53" t="s">
        <v>11655</v>
      </c>
      <c r="C163" s="66">
        <v>57</v>
      </c>
      <c r="D163" s="77">
        <f>A126035870T_Latest</f>
        <v>139.154</v>
      </c>
      <c r="E163" s="77">
        <f>A126033926F_Latest</f>
        <v>24.858000000000001</v>
      </c>
      <c r="F163" s="87">
        <f>A126036518X_Latest</f>
        <v>8.8729999999999993</v>
      </c>
      <c r="G163" s="77">
        <f>A126037166X_Latest</f>
        <v>172.88499999999999</v>
      </c>
      <c r="H163" s="77">
        <f>A126034574F_Latest</f>
        <v>88.39</v>
      </c>
      <c r="I163" s="87">
        <f>A126033278V_Latest</f>
        <v>14.189</v>
      </c>
      <c r="J163" s="77">
        <f>A126035222V_Latest</f>
        <v>102.57899999999999</v>
      </c>
      <c r="K163" s="77">
        <f>A126032630A_Latest</f>
        <v>275.464</v>
      </c>
      <c r="L163" s="77">
        <f>A126036302L_Latest</f>
        <v>40.454999999999998</v>
      </c>
      <c r="M163" s="77">
        <f>A126034358L_Latest</f>
        <v>10.61</v>
      </c>
      <c r="N163" s="87">
        <f>A126036950K_Latest</f>
        <v>3.2240000000000002</v>
      </c>
      <c r="O163" s="77">
        <f>A126037598C_Latest</f>
        <v>54.289000000000001</v>
      </c>
      <c r="P163" s="77">
        <f>A126035006A_Latest</f>
        <v>24.138000000000002</v>
      </c>
      <c r="Q163" s="87">
        <f>A126033710V_Latest</f>
        <v>3.3130000000000002</v>
      </c>
      <c r="R163" s="77">
        <f>A126035654X_Latest</f>
        <v>27.451000000000001</v>
      </c>
      <c r="S163" s="77">
        <f>A126033062J_Latest</f>
        <v>81.739999999999995</v>
      </c>
      <c r="T163" s="77">
        <f>A126036014V_Latest</f>
        <v>38.447000000000003</v>
      </c>
      <c r="U163" s="77">
        <f>A126034070A_Latest</f>
        <v>8.64</v>
      </c>
      <c r="V163" s="87">
        <f>A126036662T_Latest</f>
        <v>2.2559999999999998</v>
      </c>
      <c r="W163" s="77">
        <f>A126037310F_Latest</f>
        <v>49.343000000000004</v>
      </c>
      <c r="X163" s="77">
        <f>A126034718F_Latest</f>
        <v>25.381</v>
      </c>
      <c r="Y163" s="87">
        <f>A126033422A_Latest</f>
        <v>4.4020000000000001</v>
      </c>
      <c r="Z163" s="77">
        <f>A126035366F_Latest</f>
        <v>29.783000000000001</v>
      </c>
      <c r="AA163" s="77">
        <f>A126032774L_Latest</f>
        <v>79.126000000000005</v>
      </c>
      <c r="AB163" s="77">
        <f>A126036374X_Latest</f>
        <v>28.315999999999999</v>
      </c>
      <c r="AC163" s="77">
        <f>A126034430V_Latest</f>
        <v>2.6659999999999999</v>
      </c>
      <c r="AD163" s="87">
        <f>A126037022L_Latest</f>
        <v>2.2709999999999999</v>
      </c>
      <c r="AE163" s="77">
        <f>A126037670K_Latest</f>
        <v>33.253</v>
      </c>
      <c r="AF163" s="77">
        <f>A126035078L_Latest</f>
        <v>19.879000000000001</v>
      </c>
      <c r="AG163" s="87">
        <f>A126033782F_Latest</f>
        <v>1.679</v>
      </c>
      <c r="AH163" s="77">
        <f>A126035726X_Latest</f>
        <v>21.556999999999999</v>
      </c>
      <c r="AI163" s="77">
        <f>A126033134J_Latest</f>
        <v>54.81</v>
      </c>
      <c r="AJ163" s="77">
        <f>A126036446X_Latest</f>
        <v>12.037000000000001</v>
      </c>
      <c r="AK163" s="77">
        <f>A126034502V_Latest</f>
        <v>0.96899999999999997</v>
      </c>
      <c r="AL163" s="87">
        <f>A126037094X_Latest</f>
        <v>0</v>
      </c>
      <c r="AM163" s="77">
        <f>A126037742K_Latest</f>
        <v>13.006</v>
      </c>
      <c r="AN163" s="77">
        <f>A126035150V_Latest</f>
        <v>7.3390000000000004</v>
      </c>
      <c r="AO163" s="87">
        <f>A126033854F_Latest</f>
        <v>0.377</v>
      </c>
      <c r="AP163" s="77">
        <f>A126035798K_Latest</f>
        <v>7.7169999999999996</v>
      </c>
      <c r="AQ163" s="77">
        <f>A126033206J_Latest</f>
        <v>20.722000000000001</v>
      </c>
      <c r="AR163" s="77">
        <f>A126036086F_Latest</f>
        <v>14.131</v>
      </c>
      <c r="AS163" s="77">
        <f>A126034142A_Latest</f>
        <v>1.34</v>
      </c>
      <c r="AT163" s="87">
        <f>A126036734T_Latest</f>
        <v>0.65100000000000002</v>
      </c>
      <c r="AU163" s="77">
        <f>A126037382T_Latest</f>
        <v>16.122</v>
      </c>
      <c r="AV163" s="77">
        <f>A126034790X_Latest</f>
        <v>6.8220000000000001</v>
      </c>
      <c r="AW163" s="87">
        <f>A126033494L_Latest</f>
        <v>3.8330000000000002</v>
      </c>
      <c r="AX163" s="77">
        <f>A126035438F_Latest</f>
        <v>10.654999999999999</v>
      </c>
      <c r="AY163" s="77">
        <f>A126032846L_Latest</f>
        <v>26.777000000000001</v>
      </c>
      <c r="AZ163" s="77">
        <f>A126036158F_Latest</f>
        <v>1.968</v>
      </c>
      <c r="BA163" s="77">
        <f>A126034214A_Latest</f>
        <v>0</v>
      </c>
      <c r="BB163" s="87">
        <f>A126036806T_Latest</f>
        <v>0</v>
      </c>
      <c r="BC163" s="77">
        <f>A126037454T_Latest</f>
        <v>1.968</v>
      </c>
      <c r="BD163" s="77">
        <f>A126034862X_Latest</f>
        <v>2.5150000000000001</v>
      </c>
      <c r="BE163" s="87">
        <f>A126033566L_Latest</f>
        <v>0.27100000000000002</v>
      </c>
      <c r="BF163" s="77">
        <f>A126035510L_Latest</f>
        <v>2.786</v>
      </c>
      <c r="BG163" s="77">
        <f>A126032918L_Latest</f>
        <v>4.7539999999999996</v>
      </c>
      <c r="BH163" s="77">
        <f>A126036230L_Latest</f>
        <v>2.0270000000000001</v>
      </c>
      <c r="BI163" s="77">
        <f>A126034286L_Latest</f>
        <v>0.22800000000000001</v>
      </c>
      <c r="BJ163" s="87">
        <f>A126036878C_Latest</f>
        <v>0.29799999999999999</v>
      </c>
      <c r="BK163" s="77">
        <f>A126037526T_Latest</f>
        <v>2.5529999999999999</v>
      </c>
      <c r="BL163" s="77">
        <f>A126034934X_Latest</f>
        <v>0.44700000000000001</v>
      </c>
      <c r="BM163" s="87">
        <f>A126033638L_Latest</f>
        <v>0.21099999999999999</v>
      </c>
      <c r="BN163" s="77">
        <f>A126035582X_Latest</f>
        <v>0.65800000000000003</v>
      </c>
      <c r="BO163" s="77">
        <f>A126032990F_Latest</f>
        <v>3.2109999999999999</v>
      </c>
      <c r="BP163" s="77">
        <f>A126035942T_Latest</f>
        <v>1.7729999999999999</v>
      </c>
      <c r="BQ163" s="77">
        <f>A126033998T_Latest</f>
        <v>0.40500000000000003</v>
      </c>
      <c r="BR163" s="87">
        <f>A126036590T_Latest</f>
        <v>0.17299999999999999</v>
      </c>
      <c r="BS163" s="77">
        <f>A126037238X_Latest</f>
        <v>2.351</v>
      </c>
      <c r="BT163" s="77">
        <f>A126034646F_Latest</f>
        <v>1.8680000000000001</v>
      </c>
      <c r="BU163" s="87">
        <f>A126033350A_Latest</f>
        <v>0.104</v>
      </c>
      <c r="BV163" s="77">
        <f>A126035294F_Latest</f>
        <v>1.972</v>
      </c>
      <c r="BW163" s="77">
        <f>A126032702A_Latest</f>
        <v>4.3230000000000004</v>
      </c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</row>
    <row r="164" spans="1:103" hidden="1">
      <c r="A164" s="51"/>
      <c r="B164" s="57" t="s">
        <v>11656</v>
      </c>
      <c r="C164" s="66">
        <v>58</v>
      </c>
      <c r="D164" s="77">
        <f>A126035818J_Latest</f>
        <v>27.181000000000001</v>
      </c>
      <c r="E164" s="77">
        <f>A126033874R_Latest</f>
        <v>5.3150000000000004</v>
      </c>
      <c r="F164" s="87">
        <f>A126036466J_Latest</f>
        <v>4.0960000000000001</v>
      </c>
      <c r="G164" s="77">
        <f>A126037114W_Latest</f>
        <v>36.593000000000004</v>
      </c>
      <c r="H164" s="77">
        <f>A126034522C_Latest</f>
        <v>27.959</v>
      </c>
      <c r="I164" s="87">
        <f>A126033226T_Latest</f>
        <v>8.4160000000000004</v>
      </c>
      <c r="J164" s="77">
        <f>A126035170C_Latest</f>
        <v>36.375</v>
      </c>
      <c r="K164" s="77">
        <f>A126032578C_Latest</f>
        <v>72.968000000000004</v>
      </c>
      <c r="L164" s="77">
        <f>A126036250W_Latest</f>
        <v>7.97</v>
      </c>
      <c r="M164" s="77">
        <f>A126034306K_Latest</f>
        <v>3.157</v>
      </c>
      <c r="N164" s="87">
        <f>A126036898L_Latest</f>
        <v>1.4450000000000001</v>
      </c>
      <c r="O164" s="77">
        <f>A126037546A_Latest</f>
        <v>12.571999999999999</v>
      </c>
      <c r="P164" s="77">
        <f>A126034954J_Latest</f>
        <v>8.9169999999999998</v>
      </c>
      <c r="Q164" s="87">
        <f>A126033658W_Latest</f>
        <v>1.742</v>
      </c>
      <c r="R164" s="77">
        <f>A126035602W_Latest</f>
        <v>10.659000000000001</v>
      </c>
      <c r="S164" s="77">
        <f>A126033010F_Latest</f>
        <v>23.231000000000002</v>
      </c>
      <c r="T164" s="77">
        <f>A126035962A_Latest</f>
        <v>5.2080000000000002</v>
      </c>
      <c r="U164" s="77">
        <f>A126034018T_Latest</f>
        <v>0.56299999999999994</v>
      </c>
      <c r="V164" s="87">
        <f>A126036610R_Latest</f>
        <v>1.774</v>
      </c>
      <c r="W164" s="77">
        <f>A126037258J_Latest</f>
        <v>7.5449999999999999</v>
      </c>
      <c r="X164" s="77">
        <f>A126034666R_Latest</f>
        <v>9.6720000000000006</v>
      </c>
      <c r="Y164" s="87">
        <f>A126033370K_Latest</f>
        <v>2.1379999999999999</v>
      </c>
      <c r="Z164" s="77">
        <f>A126035314C_Latest</f>
        <v>11.81</v>
      </c>
      <c r="AA164" s="77">
        <f>A126032722K_Latest</f>
        <v>19.355</v>
      </c>
      <c r="AB164" s="77">
        <f>A126036322W_Latest</f>
        <v>7.4290000000000003</v>
      </c>
      <c r="AC164" s="77">
        <f>A126034378W_Latest</f>
        <v>0.66100000000000003</v>
      </c>
      <c r="AD164" s="87">
        <f>A126036970V_Latest</f>
        <v>0.53300000000000003</v>
      </c>
      <c r="AE164" s="77">
        <f>A126037618A_Latest</f>
        <v>8.6229999999999993</v>
      </c>
      <c r="AF164" s="77">
        <f>A126035026K_Latest</f>
        <v>5.63</v>
      </c>
      <c r="AG164" s="87">
        <f>A126033730C_Latest</f>
        <v>0.90800000000000003</v>
      </c>
      <c r="AH164" s="77">
        <f>A126035674J_Latest</f>
        <v>6.5380000000000003</v>
      </c>
      <c r="AI164" s="77">
        <f>A126033082T_Latest</f>
        <v>15.161</v>
      </c>
      <c r="AJ164" s="77">
        <f>A126036394J_Latest</f>
        <v>2.589</v>
      </c>
      <c r="AK164" s="77">
        <f>A126034450C_Latest</f>
        <v>0.40100000000000002</v>
      </c>
      <c r="AL164" s="87">
        <f>A126037042W_Latest</f>
        <v>0</v>
      </c>
      <c r="AM164" s="77">
        <f>A126037690V_Latest</f>
        <v>2.99</v>
      </c>
      <c r="AN164" s="77">
        <f>A126035098W_Latest</f>
        <v>0.35099999999999998</v>
      </c>
      <c r="AO164" s="87">
        <f>A126033802C_Latest</f>
        <v>0</v>
      </c>
      <c r="AP164" s="77">
        <f>A126035746J_Latest</f>
        <v>0.35099999999999998</v>
      </c>
      <c r="AQ164" s="77">
        <f>A126033154T_Latest</f>
        <v>3.3410000000000002</v>
      </c>
      <c r="AR164" s="77">
        <f>A126036034C_Latest</f>
        <v>2.593</v>
      </c>
      <c r="AS164" s="77">
        <f>A126034090K_Latest</f>
        <v>0.30599999999999999</v>
      </c>
      <c r="AT164" s="87">
        <f>A126036682A_Latest</f>
        <v>0.34499999999999997</v>
      </c>
      <c r="AU164" s="77">
        <f>A126037330R_Latest</f>
        <v>3.2440000000000002</v>
      </c>
      <c r="AV164" s="77">
        <f>A126034738R_Latest</f>
        <v>1.532</v>
      </c>
      <c r="AW164" s="87">
        <f>A126033442K_Latest</f>
        <v>3.2959999999999998</v>
      </c>
      <c r="AX164" s="77">
        <f>A126035386R_Latest</f>
        <v>4.8280000000000003</v>
      </c>
      <c r="AY164" s="77">
        <f>A126032794W_Latest</f>
        <v>8.0719999999999992</v>
      </c>
      <c r="AZ164" s="77">
        <f>A126036106C_Latest</f>
        <v>0.48399999999999999</v>
      </c>
      <c r="BA164" s="77">
        <f>A126034162K_Latest</f>
        <v>0</v>
      </c>
      <c r="BB164" s="87">
        <f>A126036754A_Latest</f>
        <v>0</v>
      </c>
      <c r="BC164" s="77">
        <f>A126037402R_Latest</f>
        <v>0.48399999999999999</v>
      </c>
      <c r="BD164" s="77">
        <f>A126034810W_Latest</f>
        <v>1.0369999999999999</v>
      </c>
      <c r="BE164" s="87">
        <f>A126033514K_Latest</f>
        <v>0.121</v>
      </c>
      <c r="BF164" s="77">
        <f>A126035458R_Latest</f>
        <v>1.159</v>
      </c>
      <c r="BG164" s="77">
        <f>A126032866W_Latest</f>
        <v>1.643</v>
      </c>
      <c r="BH164" s="77">
        <f>A126036178R_Latest</f>
        <v>0.42199999999999999</v>
      </c>
      <c r="BI164" s="77">
        <f>A126034234K_Latest</f>
        <v>0.22800000000000001</v>
      </c>
      <c r="BJ164" s="87">
        <f>A126036826A_Latest</f>
        <v>0</v>
      </c>
      <c r="BK164" s="77">
        <f>A126037474A_Latest</f>
        <v>0.65</v>
      </c>
      <c r="BL164" s="77">
        <f>A126034882J_Latest</f>
        <v>0.27100000000000002</v>
      </c>
      <c r="BM164" s="87">
        <f>A126033586W_Latest</f>
        <v>0.21099999999999999</v>
      </c>
      <c r="BN164" s="77">
        <f>A126035530W_Latest</f>
        <v>0.48199999999999998</v>
      </c>
      <c r="BO164" s="77">
        <f>A126032938W_Latest</f>
        <v>1.1319999999999999</v>
      </c>
      <c r="BP164" s="77">
        <f>A126035890A_Latest</f>
        <v>0.48599999999999999</v>
      </c>
      <c r="BQ164" s="77">
        <f>A126033946R_Latest</f>
        <v>0</v>
      </c>
      <c r="BR164" s="87">
        <f>A126036538J_Latest</f>
        <v>0</v>
      </c>
      <c r="BS164" s="77">
        <f>A126037186J_Latest</f>
        <v>0.48599999999999999</v>
      </c>
      <c r="BT164" s="77">
        <f>A126034594R_Latest</f>
        <v>0.54900000000000004</v>
      </c>
      <c r="BU164" s="87">
        <f>A126033298C_Latest</f>
        <v>0</v>
      </c>
      <c r="BV164" s="77">
        <f>A126035242C_Latest</f>
        <v>0.54900000000000004</v>
      </c>
      <c r="BW164" s="77">
        <f>A126032650K_Latest</f>
        <v>1.0349999999999999</v>
      </c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</row>
    <row r="165" spans="1:103" hidden="1">
      <c r="A165" s="51"/>
      <c r="B165" s="57" t="s">
        <v>11657</v>
      </c>
      <c r="C165" s="66">
        <v>59</v>
      </c>
      <c r="D165" s="77">
        <f>A126035802R_Latest</f>
        <v>36.526000000000003</v>
      </c>
      <c r="E165" s="77">
        <f>A126033858R_Latest</f>
        <v>9.9149999999999991</v>
      </c>
      <c r="F165" s="87">
        <f>A126036450R_Latest</f>
        <v>3.4319999999999999</v>
      </c>
      <c r="G165" s="77">
        <f>A126037098J_Latest</f>
        <v>49.872999999999998</v>
      </c>
      <c r="H165" s="77">
        <f>A126034506C_Latest</f>
        <v>31.846</v>
      </c>
      <c r="I165" s="87">
        <f>A126033210X_Latest</f>
        <v>3.4060000000000001</v>
      </c>
      <c r="J165" s="77">
        <f>A126035154C_Latest</f>
        <v>35.252000000000002</v>
      </c>
      <c r="K165" s="77">
        <f>A126032562K_Latest</f>
        <v>85.125</v>
      </c>
      <c r="L165" s="77">
        <f>A126036234W_Latest</f>
        <v>11.118</v>
      </c>
      <c r="M165" s="77">
        <f>A126034290C_Latest</f>
        <v>3.66</v>
      </c>
      <c r="N165" s="87">
        <f>A126036882V_Latest</f>
        <v>1.7789999999999999</v>
      </c>
      <c r="O165" s="77">
        <f>A126037530J_Latest</f>
        <v>16.558</v>
      </c>
      <c r="P165" s="77">
        <f>A126034938J_Latest</f>
        <v>9.3179999999999996</v>
      </c>
      <c r="Q165" s="87">
        <f>A126033642C_Latest</f>
        <v>0.46100000000000002</v>
      </c>
      <c r="R165" s="77">
        <f>A126035586J_Latest</f>
        <v>9.7789999999999999</v>
      </c>
      <c r="S165" s="77">
        <f>A126032994R_Latest</f>
        <v>26.337</v>
      </c>
      <c r="T165" s="77">
        <f>A126035946A_Latest</f>
        <v>10.874000000000001</v>
      </c>
      <c r="U165" s="77">
        <f>A126034002X_Latest</f>
        <v>4.4610000000000003</v>
      </c>
      <c r="V165" s="87">
        <f>A126036594A_Latest</f>
        <v>0.48199999999999998</v>
      </c>
      <c r="W165" s="77">
        <f>A126037242R_Latest</f>
        <v>15.817</v>
      </c>
      <c r="X165" s="77">
        <f>A126034650W_Latest</f>
        <v>8.2690000000000001</v>
      </c>
      <c r="Y165" s="87">
        <f>A126033354K_Latest</f>
        <v>1.0669999999999999</v>
      </c>
      <c r="Z165" s="77">
        <f>A126035298R_Latest</f>
        <v>9.3360000000000003</v>
      </c>
      <c r="AA165" s="77">
        <f>A126032706K_Latest</f>
        <v>25.152999999999999</v>
      </c>
      <c r="AB165" s="77">
        <f>A126036306W_Latest</f>
        <v>5.7549999999999999</v>
      </c>
      <c r="AC165" s="77">
        <f>A126034362C_Latest</f>
        <v>0.29099999999999998</v>
      </c>
      <c r="AD165" s="87">
        <f>A126036954V_Latest</f>
        <v>0.56699999999999995</v>
      </c>
      <c r="AE165" s="77">
        <f>A126037602J_Latest</f>
        <v>6.6130000000000004</v>
      </c>
      <c r="AF165" s="77">
        <f>A126035010T_Latest</f>
        <v>6.2309999999999999</v>
      </c>
      <c r="AG165" s="87">
        <f>A126033714C_Latest</f>
        <v>0.77</v>
      </c>
      <c r="AH165" s="77">
        <f>A126035658J_Latest</f>
        <v>7.0010000000000003</v>
      </c>
      <c r="AI165" s="77">
        <f>A126033066T_Latest</f>
        <v>13.615</v>
      </c>
      <c r="AJ165" s="77">
        <f>A126036378J_Latest</f>
        <v>3.835</v>
      </c>
      <c r="AK165" s="77">
        <f>A126034434C_Latest</f>
        <v>0.20599999999999999</v>
      </c>
      <c r="AL165" s="87">
        <f>A126037026W_Latest</f>
        <v>0</v>
      </c>
      <c r="AM165" s="77">
        <f>A126037674V_Latest</f>
        <v>4.0410000000000004</v>
      </c>
      <c r="AN165" s="77">
        <f>A126035082C_Latest</f>
        <v>2.919</v>
      </c>
      <c r="AO165" s="87">
        <f>A126033786R_Latest</f>
        <v>0.377</v>
      </c>
      <c r="AP165" s="77">
        <f>A126035730R_Latest</f>
        <v>3.2959999999999998</v>
      </c>
      <c r="AQ165" s="77">
        <f>A126033138T_Latest</f>
        <v>7.3369999999999997</v>
      </c>
      <c r="AR165" s="77">
        <f>A126036018C_Latest</f>
        <v>3.1949999999999998</v>
      </c>
      <c r="AS165" s="77">
        <f>A126034074K_Latest</f>
        <v>1.034</v>
      </c>
      <c r="AT165" s="87">
        <f>A126036666A_Latest</f>
        <v>0.30599999999999999</v>
      </c>
      <c r="AU165" s="77">
        <f>A126037314R_Latest</f>
        <v>4.5350000000000001</v>
      </c>
      <c r="AV165" s="77">
        <f>A126034722W_Latest</f>
        <v>4.1159999999999997</v>
      </c>
      <c r="AW165" s="87">
        <f>A126033426K_Latest</f>
        <v>0.53700000000000003</v>
      </c>
      <c r="AX165" s="77">
        <f>A126035370W_Latest</f>
        <v>4.6529999999999996</v>
      </c>
      <c r="AY165" s="77">
        <f>A126032778W_Latest</f>
        <v>9.1869999999999994</v>
      </c>
      <c r="AZ165" s="77">
        <f>A126036090W_Latest</f>
        <v>0.74399999999999999</v>
      </c>
      <c r="BA165" s="77">
        <f>A126034146K_Latest</f>
        <v>0</v>
      </c>
      <c r="BB165" s="87">
        <f>A126036738A_Latest</f>
        <v>0</v>
      </c>
      <c r="BC165" s="77">
        <f>A126037386A_Latest</f>
        <v>0.74399999999999999</v>
      </c>
      <c r="BD165" s="77">
        <f>A126034794J_Latest</f>
        <v>0.56100000000000005</v>
      </c>
      <c r="BE165" s="87">
        <f>A126033498W_Latest</f>
        <v>9.0999999999999998E-2</v>
      </c>
      <c r="BF165" s="77">
        <f>A126035442W_Latest</f>
        <v>0.65200000000000002</v>
      </c>
      <c r="BG165" s="77">
        <f>A126032850C_Latest</f>
        <v>1.3959999999999999</v>
      </c>
      <c r="BH165" s="77">
        <f>A126036162W_Latest</f>
        <v>0.30099999999999999</v>
      </c>
      <c r="BI165" s="77">
        <f>A126034218K_Latest</f>
        <v>0</v>
      </c>
      <c r="BJ165" s="87">
        <f>A126036810J_Latest</f>
        <v>0.29799999999999999</v>
      </c>
      <c r="BK165" s="77">
        <f>A126037458A_Latest</f>
        <v>0.59899999999999998</v>
      </c>
      <c r="BL165" s="77">
        <f>A126034866J_Latest</f>
        <v>0</v>
      </c>
      <c r="BM165" s="87">
        <f>A126033570C_Latest</f>
        <v>0</v>
      </c>
      <c r="BN165" s="77">
        <f>A126035514W_Latest</f>
        <v>0</v>
      </c>
      <c r="BO165" s="77">
        <f>A126032922C_Latest</f>
        <v>0.59899999999999998</v>
      </c>
      <c r="BP165" s="77">
        <f>A126035874A_Latest</f>
        <v>0.70299999999999996</v>
      </c>
      <c r="BQ165" s="77">
        <f>A126033930W_Latest</f>
        <v>0.26300000000000001</v>
      </c>
      <c r="BR165" s="87">
        <f>A126036522R_Latest</f>
        <v>0</v>
      </c>
      <c r="BS165" s="77">
        <f>A126037170R_Latest</f>
        <v>0.96699999999999997</v>
      </c>
      <c r="BT165" s="77">
        <f>A126034578R_Latest</f>
        <v>0.432</v>
      </c>
      <c r="BU165" s="87">
        <f>A126033282K_Latest</f>
        <v>0.104</v>
      </c>
      <c r="BV165" s="77">
        <f>A126035226C_Latest</f>
        <v>0.53500000000000003</v>
      </c>
      <c r="BW165" s="77">
        <f>A126032634K_Latest</f>
        <v>1.502</v>
      </c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</row>
    <row r="166" spans="1:103" hidden="1">
      <c r="A166" s="51"/>
      <c r="B166" s="57" t="s">
        <v>11658</v>
      </c>
      <c r="C166" s="66">
        <v>60</v>
      </c>
      <c r="D166" s="77">
        <f>A126035806X_Latest</f>
        <v>27.989000000000001</v>
      </c>
      <c r="E166" s="77">
        <f>A126033862F_Latest</f>
        <v>5.673</v>
      </c>
      <c r="F166" s="87">
        <f>A126036454X_Latest</f>
        <v>0.86799999999999999</v>
      </c>
      <c r="G166" s="77">
        <f>A126037102L_Latest</f>
        <v>34.53</v>
      </c>
      <c r="H166" s="77">
        <f>A126034510V_Latest</f>
        <v>11.135</v>
      </c>
      <c r="I166" s="87">
        <f>A126033214J_Latest</f>
        <v>1.8819999999999999</v>
      </c>
      <c r="J166" s="77">
        <f>A126035158L_Latest</f>
        <v>13.016999999999999</v>
      </c>
      <c r="K166" s="77">
        <f>A126032566V_Latest</f>
        <v>47.546999999999997</v>
      </c>
      <c r="L166" s="77">
        <f>A126036238F_Latest</f>
        <v>7.4329999999999998</v>
      </c>
      <c r="M166" s="77">
        <f>A126034294L_Latest</f>
        <v>3.1989999999999998</v>
      </c>
      <c r="N166" s="87">
        <f>A126036886C_Latest</f>
        <v>0</v>
      </c>
      <c r="O166" s="77">
        <f>A126037534T_Latest</f>
        <v>10.632999999999999</v>
      </c>
      <c r="P166" s="77">
        <f>A126034942X_Latest</f>
        <v>1.2050000000000001</v>
      </c>
      <c r="Q166" s="87">
        <f>A126033646L_Latest</f>
        <v>0.625</v>
      </c>
      <c r="R166" s="77">
        <f>A126035590X_Latest</f>
        <v>1.83</v>
      </c>
      <c r="S166" s="77">
        <f>A126032998X_Latest</f>
        <v>12.462999999999999</v>
      </c>
      <c r="T166" s="77">
        <f>A126035950T_Latest</f>
        <v>7.0519999999999996</v>
      </c>
      <c r="U166" s="77">
        <f>A126034006J_Latest</f>
        <v>1.3009999999999999</v>
      </c>
      <c r="V166" s="87">
        <f>A126036598K_Latest</f>
        <v>0</v>
      </c>
      <c r="W166" s="77">
        <f>A126037246X_Latest</f>
        <v>8.3529999999999998</v>
      </c>
      <c r="X166" s="77">
        <f>A126034654F_Latest</f>
        <v>2.589</v>
      </c>
      <c r="Y166" s="87">
        <f>A126033358V_Latest</f>
        <v>1.1970000000000001</v>
      </c>
      <c r="Z166" s="77">
        <f>A126035302V_Latest</f>
        <v>3.7869999999999999</v>
      </c>
      <c r="AA166" s="77">
        <f>A126032710A_Latest</f>
        <v>12.138999999999999</v>
      </c>
      <c r="AB166" s="77">
        <f>A126036310L_Latest</f>
        <v>6.14</v>
      </c>
      <c r="AC166" s="77">
        <f>A126034366L_Latest</f>
        <v>0.81</v>
      </c>
      <c r="AD166" s="87">
        <f>A126036958C_Latest</f>
        <v>0.69499999999999995</v>
      </c>
      <c r="AE166" s="77">
        <f>A126037606T_Latest</f>
        <v>7.6459999999999999</v>
      </c>
      <c r="AF166" s="77">
        <f>A126035014A_Latest</f>
        <v>4.55</v>
      </c>
      <c r="AG166" s="87">
        <f>A126033718L_Latest</f>
        <v>0</v>
      </c>
      <c r="AH166" s="77">
        <f>A126035662X_Latest</f>
        <v>4.55</v>
      </c>
      <c r="AI166" s="77">
        <f>A126033070J_Latest</f>
        <v>12.196</v>
      </c>
      <c r="AJ166" s="77">
        <f>A126036382X_Latest</f>
        <v>2.254</v>
      </c>
      <c r="AK166" s="77">
        <f>A126034438L_Latest</f>
        <v>0.36199999999999999</v>
      </c>
      <c r="AL166" s="87">
        <f>A126037030L_Latest</f>
        <v>0</v>
      </c>
      <c r="AM166" s="77">
        <f>A126037678C_Latest</f>
        <v>2.6160000000000001</v>
      </c>
      <c r="AN166" s="77">
        <f>A126035086L_Latest</f>
        <v>1.9159999999999999</v>
      </c>
      <c r="AO166" s="87">
        <f>A126033790F_Latest</f>
        <v>0</v>
      </c>
      <c r="AP166" s="77">
        <f>A126035734X_Latest</f>
        <v>1.9159999999999999</v>
      </c>
      <c r="AQ166" s="77">
        <f>A126033142J_Latest</f>
        <v>4.532</v>
      </c>
      <c r="AR166" s="77">
        <f>A126036022V_Latest</f>
        <v>3.9849999999999999</v>
      </c>
      <c r="AS166" s="77">
        <f>A126034078V_Latest</f>
        <v>0</v>
      </c>
      <c r="AT166" s="87">
        <f>A126036670T_Latest</f>
        <v>0</v>
      </c>
      <c r="AU166" s="77">
        <f>A126037318X_Latest</f>
        <v>3.9849999999999999</v>
      </c>
      <c r="AV166" s="77">
        <f>A126034726F_Latest</f>
        <v>0.28999999999999998</v>
      </c>
      <c r="AW166" s="87">
        <f>A126033430A_Latest</f>
        <v>0</v>
      </c>
      <c r="AX166" s="77">
        <f>A126035374F_Latest</f>
        <v>0.28999999999999998</v>
      </c>
      <c r="AY166" s="77">
        <f>A126032782L_Latest</f>
        <v>4.2750000000000004</v>
      </c>
      <c r="AZ166" s="77">
        <f>A126036094F_Latest</f>
        <v>0.439</v>
      </c>
      <c r="BA166" s="77">
        <f>A126034150A_Latest</f>
        <v>0</v>
      </c>
      <c r="BB166" s="87">
        <f>A126036742T_Latest</f>
        <v>0</v>
      </c>
      <c r="BC166" s="77">
        <f>A126037390T_Latest</f>
        <v>0.439</v>
      </c>
      <c r="BD166" s="77">
        <f>A126034798T_Latest</f>
        <v>0.159</v>
      </c>
      <c r="BE166" s="87">
        <f>A126033502A_Latest</f>
        <v>0.06</v>
      </c>
      <c r="BF166" s="77">
        <f>A126035446F_Latest</f>
        <v>0.219</v>
      </c>
      <c r="BG166" s="77">
        <f>A126032854L_Latest</f>
        <v>0.65700000000000003</v>
      </c>
      <c r="BH166" s="77">
        <f>A126036166F_Latest</f>
        <v>0.54400000000000004</v>
      </c>
      <c r="BI166" s="77">
        <f>A126034222A_Latest</f>
        <v>0</v>
      </c>
      <c r="BJ166" s="87">
        <f>A126036814T_Latest</f>
        <v>0</v>
      </c>
      <c r="BK166" s="77">
        <f>A126037462T_Latest</f>
        <v>0.54400000000000004</v>
      </c>
      <c r="BL166" s="77">
        <f>A126034870X_Latest</f>
        <v>9.1999999999999998E-2</v>
      </c>
      <c r="BM166" s="87">
        <f>A126033574L_Latest</f>
        <v>0</v>
      </c>
      <c r="BN166" s="77">
        <f>A126035518F_Latest</f>
        <v>9.1999999999999998E-2</v>
      </c>
      <c r="BO166" s="77">
        <f>A126032926L_Latest</f>
        <v>0.63600000000000001</v>
      </c>
      <c r="BP166" s="77">
        <f>A126035878K_Latest</f>
        <v>0.14199999999999999</v>
      </c>
      <c r="BQ166" s="77">
        <f>A126033934F_Latest</f>
        <v>0</v>
      </c>
      <c r="BR166" s="87">
        <f>A126036526X_Latest</f>
        <v>0.17299999999999999</v>
      </c>
      <c r="BS166" s="77">
        <f>A126037174X_Latest</f>
        <v>0.315</v>
      </c>
      <c r="BT166" s="77">
        <f>A126034582F_Latest</f>
        <v>0.33400000000000002</v>
      </c>
      <c r="BU166" s="87">
        <f>A126033286V_Latest</f>
        <v>0</v>
      </c>
      <c r="BV166" s="77">
        <f>A126035230V_Latest</f>
        <v>0.33400000000000002</v>
      </c>
      <c r="BW166" s="77">
        <f>A126032638V_Latest</f>
        <v>0.64900000000000002</v>
      </c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</row>
    <row r="167" spans="1:103" hidden="1">
      <c r="A167" s="51"/>
      <c r="B167" s="57" t="s">
        <v>11659</v>
      </c>
      <c r="C167" s="66">
        <v>61</v>
      </c>
      <c r="D167" s="77">
        <f>A126035834J_Latest</f>
        <v>47.457999999999998</v>
      </c>
      <c r="E167" s="77">
        <f>A126033890R_Latest</f>
        <v>3.9550000000000001</v>
      </c>
      <c r="F167" s="87">
        <f>A126036482J_Latest</f>
        <v>0.47599999999999998</v>
      </c>
      <c r="G167" s="77">
        <f>A126037130W_Latest</f>
        <v>51.889000000000003</v>
      </c>
      <c r="H167" s="77">
        <f>A126034538W_Latest</f>
        <v>17.45</v>
      </c>
      <c r="I167" s="87">
        <f>A126033242T_Latest</f>
        <v>0.48499999999999999</v>
      </c>
      <c r="J167" s="77">
        <f>A126035186W_Latest</f>
        <v>17.934999999999999</v>
      </c>
      <c r="K167" s="77">
        <f>A126032594C_Latest</f>
        <v>69.822999999999993</v>
      </c>
      <c r="L167" s="77">
        <f>A126036266R_Latest</f>
        <v>13.933</v>
      </c>
      <c r="M167" s="77">
        <f>A126034322K_Latest</f>
        <v>0.59399999999999997</v>
      </c>
      <c r="N167" s="87">
        <f>A126036914A_Latest</f>
        <v>0</v>
      </c>
      <c r="O167" s="77">
        <f>A126037562A_Latest</f>
        <v>14.526999999999999</v>
      </c>
      <c r="P167" s="77">
        <f>A126034970J_Latest</f>
        <v>4.6970000000000001</v>
      </c>
      <c r="Q167" s="87">
        <f>A126033674W_Latest</f>
        <v>0.48499999999999999</v>
      </c>
      <c r="R167" s="77">
        <f>A126035618R_Latest</f>
        <v>5.1820000000000004</v>
      </c>
      <c r="S167" s="77">
        <f>A126033026X_Latest</f>
        <v>19.71</v>
      </c>
      <c r="T167" s="77">
        <f>A126035978V_Latest</f>
        <v>15.313000000000001</v>
      </c>
      <c r="U167" s="77">
        <f>A126034034T_Latest</f>
        <v>2.3149999999999999</v>
      </c>
      <c r="V167" s="87">
        <f>A126036626J_Latest</f>
        <v>0</v>
      </c>
      <c r="W167" s="77">
        <f>A126037274J_Latest</f>
        <v>17.629000000000001</v>
      </c>
      <c r="X167" s="77">
        <f>A126034682R_Latest</f>
        <v>4.8499999999999996</v>
      </c>
      <c r="Y167" s="87">
        <f>A126033386C_Latest</f>
        <v>0</v>
      </c>
      <c r="Z167" s="77">
        <f>A126035330C_Latest</f>
        <v>4.8499999999999996</v>
      </c>
      <c r="AA167" s="77">
        <f>A126032738C_Latest</f>
        <v>22.478999999999999</v>
      </c>
      <c r="AB167" s="77">
        <f>A126036338R_Latest</f>
        <v>8.9909999999999997</v>
      </c>
      <c r="AC167" s="77">
        <f>A126034394W_Latest</f>
        <v>0.90300000000000002</v>
      </c>
      <c r="AD167" s="87">
        <f>A126036986L_Latest</f>
        <v>0.47599999999999998</v>
      </c>
      <c r="AE167" s="77">
        <f>A126037634A_Latest</f>
        <v>10.371</v>
      </c>
      <c r="AF167" s="77">
        <f>A126035042K_Latest</f>
        <v>3.468</v>
      </c>
      <c r="AG167" s="87">
        <f>A126033746W_Latest</f>
        <v>0</v>
      </c>
      <c r="AH167" s="77">
        <f>A126035690J_Latest</f>
        <v>3.468</v>
      </c>
      <c r="AI167" s="77">
        <f>A126033098K_Latest</f>
        <v>13.839</v>
      </c>
      <c r="AJ167" s="77">
        <f>A126036410W_Latest</f>
        <v>3.359</v>
      </c>
      <c r="AK167" s="77">
        <f>A126034466W_Latest</f>
        <v>0</v>
      </c>
      <c r="AL167" s="87">
        <f>A126037058R_Latest</f>
        <v>0</v>
      </c>
      <c r="AM167" s="77">
        <f>A126037706A_Latest</f>
        <v>3.359</v>
      </c>
      <c r="AN167" s="77">
        <f>A126035114K_Latest</f>
        <v>2.1539999999999999</v>
      </c>
      <c r="AO167" s="87">
        <f>A126033818W_Latest</f>
        <v>0</v>
      </c>
      <c r="AP167" s="77">
        <f>A126035762J_Latest</f>
        <v>2.1539999999999999</v>
      </c>
      <c r="AQ167" s="77">
        <f>A126033170T_Latest</f>
        <v>5.5129999999999999</v>
      </c>
      <c r="AR167" s="77">
        <f>A126036050C_Latest</f>
        <v>4.3579999999999997</v>
      </c>
      <c r="AS167" s="77">
        <f>A126034106T_Latest</f>
        <v>0</v>
      </c>
      <c r="AT167" s="87">
        <f>A126036698V_Latest</f>
        <v>0</v>
      </c>
      <c r="AU167" s="77">
        <f>A126037346J_Latest</f>
        <v>4.3579999999999997</v>
      </c>
      <c r="AV167" s="77">
        <f>A126034754R_Latest</f>
        <v>0.88400000000000001</v>
      </c>
      <c r="AW167" s="87">
        <f>A126033458C_Latest</f>
        <v>0</v>
      </c>
      <c r="AX167" s="77">
        <f>A126035402C_Latest</f>
        <v>0.88400000000000001</v>
      </c>
      <c r="AY167" s="77">
        <f>A126032810K_Latest</f>
        <v>5.242</v>
      </c>
      <c r="AZ167" s="77">
        <f>A126036122C_Latest</f>
        <v>0.30099999999999999</v>
      </c>
      <c r="BA167" s="77">
        <f>A126034178C_Latest</f>
        <v>0</v>
      </c>
      <c r="BB167" s="87">
        <f>A126036770A_Latest</f>
        <v>0</v>
      </c>
      <c r="BC167" s="77">
        <f>A126037418J_Latest</f>
        <v>0.30099999999999999</v>
      </c>
      <c r="BD167" s="77">
        <f>A126034826R_Latest</f>
        <v>0.75700000000000001</v>
      </c>
      <c r="BE167" s="87">
        <f>A126033530K_Latest</f>
        <v>0</v>
      </c>
      <c r="BF167" s="77">
        <f>A126035474R_Latest</f>
        <v>0.75700000000000001</v>
      </c>
      <c r="BG167" s="77">
        <f>A126032882W_Latest</f>
        <v>1.0580000000000001</v>
      </c>
      <c r="BH167" s="77">
        <f>A126036194R_Latest</f>
        <v>0.76</v>
      </c>
      <c r="BI167" s="77">
        <f>A126034250K_Latest</f>
        <v>0</v>
      </c>
      <c r="BJ167" s="87">
        <f>A126036842A_Latest</f>
        <v>0</v>
      </c>
      <c r="BK167" s="77">
        <f>A126037490A_Latest</f>
        <v>0.76</v>
      </c>
      <c r="BL167" s="77">
        <f>A126034898A_Latest</f>
        <v>8.5000000000000006E-2</v>
      </c>
      <c r="BM167" s="87">
        <f>A126033602K_Latest</f>
        <v>0</v>
      </c>
      <c r="BN167" s="77">
        <f>A126035546R_Latest</f>
        <v>8.5000000000000006E-2</v>
      </c>
      <c r="BO167" s="77">
        <f>A126032954W_Latest</f>
        <v>0.84499999999999997</v>
      </c>
      <c r="BP167" s="77">
        <f>A126035906J_Latest</f>
        <v>0.442</v>
      </c>
      <c r="BQ167" s="77">
        <f>A126033962R_Latest</f>
        <v>0.14199999999999999</v>
      </c>
      <c r="BR167" s="87">
        <f>A126036554J_Latest</f>
        <v>0</v>
      </c>
      <c r="BS167" s="77">
        <f>A126037202W_Latest</f>
        <v>0.58399999999999996</v>
      </c>
      <c r="BT167" s="77">
        <f>A126034610C_Latest</f>
        <v>0.55400000000000005</v>
      </c>
      <c r="BU167" s="87">
        <f>A126033314T_Latest</f>
        <v>0</v>
      </c>
      <c r="BV167" s="77">
        <f>A126035258W_Latest</f>
        <v>0.55400000000000005</v>
      </c>
      <c r="BW167" s="77">
        <f>A126032666C_Latest</f>
        <v>1.1379999999999999</v>
      </c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</row>
    <row r="168" spans="1:103" hidden="1">
      <c r="A168" s="51"/>
      <c r="B168" s="53" t="s">
        <v>11660</v>
      </c>
      <c r="C168" s="66">
        <v>62</v>
      </c>
      <c r="D168" s="77">
        <f>A126035810R_Latest</f>
        <v>28.574000000000002</v>
      </c>
      <c r="E168" s="77">
        <f>A126033866R_Latest</f>
        <v>1.9470000000000001</v>
      </c>
      <c r="F168" s="87">
        <f>A126036458J_Latest</f>
        <v>0</v>
      </c>
      <c r="G168" s="77">
        <f>A126037106W_Latest</f>
        <v>30.521999999999998</v>
      </c>
      <c r="H168" s="77">
        <f>A126034514C_Latest</f>
        <v>11.775</v>
      </c>
      <c r="I168" s="87">
        <f>A126033218T_Latest</f>
        <v>0.46700000000000003</v>
      </c>
      <c r="J168" s="77">
        <f>A126035162C_Latest</f>
        <v>12.242000000000001</v>
      </c>
      <c r="K168" s="77">
        <f>A126032570K_Latest</f>
        <v>42.762999999999998</v>
      </c>
      <c r="L168" s="77">
        <f>A126036242W_Latest</f>
        <v>6.83</v>
      </c>
      <c r="M168" s="77">
        <f>A126034298W_Latest</f>
        <v>1.07</v>
      </c>
      <c r="N168" s="87">
        <f>A126036890V_Latest</f>
        <v>0</v>
      </c>
      <c r="O168" s="77">
        <f>A126037538A_Latest</f>
        <v>7.899</v>
      </c>
      <c r="P168" s="77">
        <f>A126034946J_Latest</f>
        <v>4.2050000000000001</v>
      </c>
      <c r="Q168" s="87">
        <f>A126033650C_Latest</f>
        <v>0</v>
      </c>
      <c r="R168" s="77">
        <f>A126035594J_Latest</f>
        <v>4.2050000000000001</v>
      </c>
      <c r="S168" s="77">
        <f>A126033002F_Latest</f>
        <v>12.103999999999999</v>
      </c>
      <c r="T168" s="77">
        <f>A126035954A_Latest</f>
        <v>8.0139999999999993</v>
      </c>
      <c r="U168" s="77">
        <f>A126034010X_Latest</f>
        <v>0.38400000000000001</v>
      </c>
      <c r="V168" s="87">
        <f>A126036602R_Latest</f>
        <v>0</v>
      </c>
      <c r="W168" s="77">
        <f>A126037250R_Latest</f>
        <v>8.3989999999999991</v>
      </c>
      <c r="X168" s="77">
        <f>A126034658R_Latest</f>
        <v>2.8370000000000002</v>
      </c>
      <c r="Y168" s="87">
        <f>A126033362K_Latest</f>
        <v>0</v>
      </c>
      <c r="Z168" s="77">
        <f>A126035306C_Latest</f>
        <v>2.8370000000000002</v>
      </c>
      <c r="AA168" s="77">
        <f>A126032714K_Latest</f>
        <v>11.234999999999999</v>
      </c>
      <c r="AB168" s="77">
        <f>A126036314W_Latest</f>
        <v>6.05</v>
      </c>
      <c r="AC168" s="77">
        <f>A126034370C_Latest</f>
        <v>0</v>
      </c>
      <c r="AD168" s="87">
        <f>A126036962V_Latest</f>
        <v>0</v>
      </c>
      <c r="AE168" s="77">
        <f>A126037610J_Latest</f>
        <v>6.05</v>
      </c>
      <c r="AF168" s="77">
        <f>A126035018K_Latest</f>
        <v>2.0760000000000001</v>
      </c>
      <c r="AG168" s="87">
        <f>A126033722C_Latest</f>
        <v>0</v>
      </c>
      <c r="AH168" s="77">
        <f>A126035666J_Latest</f>
        <v>2.0760000000000001</v>
      </c>
      <c r="AI168" s="77">
        <f>A126033074T_Latest</f>
        <v>8.125</v>
      </c>
      <c r="AJ168" s="77">
        <f>A126036386J_Latest</f>
        <v>1.9370000000000001</v>
      </c>
      <c r="AK168" s="77">
        <f>A126034442C_Latest</f>
        <v>0.49299999999999999</v>
      </c>
      <c r="AL168" s="87">
        <f>A126037034W_Latest</f>
        <v>0</v>
      </c>
      <c r="AM168" s="77">
        <f>A126037682V_Latest</f>
        <v>2.4300000000000002</v>
      </c>
      <c r="AN168" s="77">
        <f>A126035090C_Latest</f>
        <v>0.79100000000000004</v>
      </c>
      <c r="AO168" s="87">
        <f>A126033794R_Latest</f>
        <v>0</v>
      </c>
      <c r="AP168" s="77">
        <f>A126035738J_Latest</f>
        <v>0.79100000000000004</v>
      </c>
      <c r="AQ168" s="77">
        <f>A126033146T_Latest</f>
        <v>3.2210000000000001</v>
      </c>
      <c r="AR168" s="77">
        <f>A126036026C_Latest</f>
        <v>4.359</v>
      </c>
      <c r="AS168" s="77">
        <f>A126034082K_Latest</f>
        <v>0</v>
      </c>
      <c r="AT168" s="87">
        <f>A126036674A_Latest</f>
        <v>0</v>
      </c>
      <c r="AU168" s="77">
        <f>A126037322R_Latest</f>
        <v>4.359</v>
      </c>
      <c r="AV168" s="77">
        <f>A126034730W_Latest</f>
        <v>1.4950000000000001</v>
      </c>
      <c r="AW168" s="87">
        <f>A126033434K_Latest</f>
        <v>0.46700000000000003</v>
      </c>
      <c r="AX168" s="77">
        <f>A126035378R_Latest</f>
        <v>1.9610000000000001</v>
      </c>
      <c r="AY168" s="77">
        <f>A126032786W_Latest</f>
        <v>6.3209999999999997</v>
      </c>
      <c r="AZ168" s="77">
        <f>A126036098R_Latest</f>
        <v>0.438</v>
      </c>
      <c r="BA168" s="77">
        <f>A126034154K_Latest</f>
        <v>0</v>
      </c>
      <c r="BB168" s="87">
        <f>A126036746A_Latest</f>
        <v>0</v>
      </c>
      <c r="BC168" s="77">
        <f>A126037394A_Latest</f>
        <v>0.438</v>
      </c>
      <c r="BD168" s="77">
        <f>A126034802W_Latest</f>
        <v>0.224</v>
      </c>
      <c r="BE168" s="87">
        <f>A126033506K_Latest</f>
        <v>0</v>
      </c>
      <c r="BF168" s="77">
        <f>A126035450W_Latest</f>
        <v>0.224</v>
      </c>
      <c r="BG168" s="77">
        <f>A126032858W_Latest</f>
        <v>0.66200000000000003</v>
      </c>
      <c r="BH168" s="77">
        <f>A126036170W_Latest</f>
        <v>0.42399999999999999</v>
      </c>
      <c r="BI168" s="77">
        <f>A126034226K_Latest</f>
        <v>0</v>
      </c>
      <c r="BJ168" s="87">
        <f>A126036818A_Latest</f>
        <v>0</v>
      </c>
      <c r="BK168" s="77">
        <f>A126037466A_Latest</f>
        <v>0.42399999999999999</v>
      </c>
      <c r="BL168" s="77">
        <f>A126034874J_Latest</f>
        <v>0</v>
      </c>
      <c r="BM168" s="87">
        <f>A126033578W_Latest</f>
        <v>0</v>
      </c>
      <c r="BN168" s="77">
        <f>A126035522W_Latest</f>
        <v>0</v>
      </c>
      <c r="BO168" s="77">
        <f>A126032930C_Latest</f>
        <v>0.42399999999999999</v>
      </c>
      <c r="BP168" s="77">
        <f>A126035882A_Latest</f>
        <v>0.52200000000000002</v>
      </c>
      <c r="BQ168" s="77">
        <f>A126033938R_Latest</f>
        <v>0</v>
      </c>
      <c r="BR168" s="87">
        <f>A126036530R_Latest</f>
        <v>0</v>
      </c>
      <c r="BS168" s="77">
        <f>A126037178J_Latest</f>
        <v>0.52200000000000002</v>
      </c>
      <c r="BT168" s="77">
        <f>A126034586R_Latest</f>
        <v>0.14799999999999999</v>
      </c>
      <c r="BU168" s="87">
        <f>A126033290K_Latest</f>
        <v>0</v>
      </c>
      <c r="BV168" s="77">
        <f>A126035234C_Latest</f>
        <v>0.14799999999999999</v>
      </c>
      <c r="BW168" s="77">
        <f>A126032642K_Latest</f>
        <v>0.67</v>
      </c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</row>
    <row r="169" spans="1:103" hidden="1">
      <c r="A169" s="51"/>
      <c r="B169" s="53" t="s">
        <v>11661</v>
      </c>
      <c r="C169" s="66">
        <v>63</v>
      </c>
      <c r="D169" s="77">
        <f>A126035838T_Latest</f>
        <v>31.702000000000002</v>
      </c>
      <c r="E169" s="77">
        <f>A126033894X_Latest</f>
        <v>1.1299999999999999</v>
      </c>
      <c r="F169" s="87">
        <f>A126036486T_Latest</f>
        <v>0</v>
      </c>
      <c r="G169" s="77">
        <f>A126037134F_Latest</f>
        <v>32.832000000000001</v>
      </c>
      <c r="H169" s="77">
        <f>A126034542L_Latest</f>
        <v>13.141</v>
      </c>
      <c r="I169" s="87">
        <f>A126033246A_Latest</f>
        <v>0</v>
      </c>
      <c r="J169" s="77">
        <f>A126035190L_Latest</f>
        <v>13.141</v>
      </c>
      <c r="K169" s="77">
        <f>A126032598L_Latest</f>
        <v>45.972000000000001</v>
      </c>
      <c r="L169" s="77">
        <f>A126036270F_Latest</f>
        <v>8.6159999999999997</v>
      </c>
      <c r="M169" s="77">
        <f>A126034326V_Latest</f>
        <v>0.72199999999999998</v>
      </c>
      <c r="N169" s="87">
        <f>A126036918K_Latest</f>
        <v>0</v>
      </c>
      <c r="O169" s="77">
        <f>A126037566K_Latest</f>
        <v>9.3379999999999992</v>
      </c>
      <c r="P169" s="77">
        <f>A126034974T_Latest</f>
        <v>3.5939999999999999</v>
      </c>
      <c r="Q169" s="87">
        <f>A126033678F_Latest</f>
        <v>0</v>
      </c>
      <c r="R169" s="77">
        <f>A126035622F_Latest</f>
        <v>3.5939999999999999</v>
      </c>
      <c r="S169" s="77">
        <f>A126033030R_Latest</f>
        <v>12.932</v>
      </c>
      <c r="T169" s="77">
        <f>A126035982K_Latest</f>
        <v>5.8570000000000002</v>
      </c>
      <c r="U169" s="77">
        <f>A126034038A_Latest</f>
        <v>0</v>
      </c>
      <c r="V169" s="87">
        <f>A126036630X_Latest</f>
        <v>0</v>
      </c>
      <c r="W169" s="77">
        <f>A126037278T_Latest</f>
        <v>5.8570000000000002</v>
      </c>
      <c r="X169" s="77">
        <f>A126034686X_Latest</f>
        <v>4.5369999999999999</v>
      </c>
      <c r="Y169" s="87">
        <f>A126033390V_Latest</f>
        <v>0</v>
      </c>
      <c r="Z169" s="77">
        <f>A126035334L_Latest</f>
        <v>4.5369999999999999</v>
      </c>
      <c r="AA169" s="77">
        <f>A126032742V_Latest</f>
        <v>10.394</v>
      </c>
      <c r="AB169" s="77">
        <f>A126036342F_Latest</f>
        <v>10.201000000000001</v>
      </c>
      <c r="AC169" s="77">
        <f>A126034398F_Latest</f>
        <v>0</v>
      </c>
      <c r="AD169" s="87">
        <f>A126036990C_Latest</f>
        <v>0</v>
      </c>
      <c r="AE169" s="77">
        <f>A126037638K_Latest</f>
        <v>10.201000000000001</v>
      </c>
      <c r="AF169" s="77">
        <f>A126035046V_Latest</f>
        <v>2.363</v>
      </c>
      <c r="AG169" s="87">
        <f>A126033750L_Latest</f>
        <v>0</v>
      </c>
      <c r="AH169" s="77">
        <f>A126035694T_Latest</f>
        <v>2.363</v>
      </c>
      <c r="AI169" s="77">
        <f>A126033102R_Latest</f>
        <v>12.564</v>
      </c>
      <c r="AJ169" s="77">
        <f>A126036414F_Latest</f>
        <v>3.355</v>
      </c>
      <c r="AK169" s="77">
        <f>A126034470L_Latest</f>
        <v>0</v>
      </c>
      <c r="AL169" s="87">
        <f>A126037062F_Latest</f>
        <v>0</v>
      </c>
      <c r="AM169" s="77">
        <f>A126037710T_Latest</f>
        <v>3.355</v>
      </c>
      <c r="AN169" s="77">
        <f>A126035118V_Latest</f>
        <v>1.1539999999999999</v>
      </c>
      <c r="AO169" s="87">
        <f>A126033822L_Latest</f>
        <v>0</v>
      </c>
      <c r="AP169" s="77">
        <f>A126035766T_Latest</f>
        <v>1.1539999999999999</v>
      </c>
      <c r="AQ169" s="77">
        <f>A126033174A_Latest</f>
        <v>4.5090000000000003</v>
      </c>
      <c r="AR169" s="77">
        <f>A126036054L_Latest</f>
        <v>2.67</v>
      </c>
      <c r="AS169" s="77">
        <f>A126034110J_Latest</f>
        <v>0.40699999999999997</v>
      </c>
      <c r="AT169" s="87">
        <f>A126036702X_Latest</f>
        <v>0</v>
      </c>
      <c r="AU169" s="77">
        <f>A126037350X_Latest</f>
        <v>3.077</v>
      </c>
      <c r="AV169" s="77">
        <f>A126034758X_Latest</f>
        <v>0.96</v>
      </c>
      <c r="AW169" s="87">
        <f>A126033462V_Latest</f>
        <v>0</v>
      </c>
      <c r="AX169" s="77">
        <f>A126035406L_Latest</f>
        <v>0.96</v>
      </c>
      <c r="AY169" s="77">
        <f>A126032814V_Latest</f>
        <v>4.0380000000000003</v>
      </c>
      <c r="AZ169" s="77">
        <f>A126036126L_Latest</f>
        <v>0.93100000000000005</v>
      </c>
      <c r="BA169" s="77">
        <f>A126034182V_Latest</f>
        <v>0</v>
      </c>
      <c r="BB169" s="87">
        <f>A126036774K_Latest</f>
        <v>0</v>
      </c>
      <c r="BC169" s="77">
        <f>A126037422X_Latest</f>
        <v>0.93100000000000005</v>
      </c>
      <c r="BD169" s="77">
        <f>A126034830F_Latest</f>
        <v>0.33600000000000002</v>
      </c>
      <c r="BE169" s="87">
        <f>A126033534V_Latest</f>
        <v>0</v>
      </c>
      <c r="BF169" s="77">
        <f>A126035478X_Latest</f>
        <v>0.33600000000000002</v>
      </c>
      <c r="BG169" s="77">
        <f>A126032886F_Latest</f>
        <v>1.2669999999999999</v>
      </c>
      <c r="BH169" s="77">
        <f>A126036198X_Latest</f>
        <v>7.1999999999999995E-2</v>
      </c>
      <c r="BI169" s="77">
        <f>A126034254V_Latest</f>
        <v>0</v>
      </c>
      <c r="BJ169" s="87">
        <f>A126036846K_Latest</f>
        <v>0</v>
      </c>
      <c r="BK169" s="77">
        <f>A126037494K_Latest</f>
        <v>7.1999999999999995E-2</v>
      </c>
      <c r="BL169" s="77">
        <f>A126034902F_Latest</f>
        <v>0</v>
      </c>
      <c r="BM169" s="87">
        <f>A126033606V_Latest</f>
        <v>0</v>
      </c>
      <c r="BN169" s="77">
        <f>A126035550F_Latest</f>
        <v>0</v>
      </c>
      <c r="BO169" s="77">
        <f>A126032958F_Latest</f>
        <v>7.1999999999999995E-2</v>
      </c>
      <c r="BP169" s="77">
        <f>A126035910X_Latest</f>
        <v>0</v>
      </c>
      <c r="BQ169" s="77">
        <f>A126033966X_Latest</f>
        <v>0</v>
      </c>
      <c r="BR169" s="87">
        <f>A126036558T_Latest</f>
        <v>0</v>
      </c>
      <c r="BS169" s="77">
        <f>A126037206F_Latest</f>
        <v>0</v>
      </c>
      <c r="BT169" s="77">
        <f>A126034614L_Latest</f>
        <v>0.19700000000000001</v>
      </c>
      <c r="BU169" s="87">
        <f>A126033318A_Latest</f>
        <v>0</v>
      </c>
      <c r="BV169" s="77">
        <f>A126035262L_Latest</f>
        <v>0.19700000000000001</v>
      </c>
      <c r="BW169" s="77">
        <f>A126032670V_Latest</f>
        <v>0.19700000000000001</v>
      </c>
      <c r="BX169" s="77"/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</row>
    <row r="170" spans="1:103" hidden="1">
      <c r="A170" s="55" t="s">
        <v>11636</v>
      </c>
      <c r="B170" s="59"/>
      <c r="C170" s="66">
        <v>64</v>
      </c>
      <c r="D170" s="77">
        <f>A126035842J_Latest</f>
        <v>199.43</v>
      </c>
      <c r="E170" s="77">
        <f>A126033898J_Latest</f>
        <v>27.934999999999999</v>
      </c>
      <c r="F170" s="87">
        <f>A126036490J_Latest</f>
        <v>8.8729999999999993</v>
      </c>
      <c r="G170" s="77">
        <f>A126037138R_Latest</f>
        <v>236.238</v>
      </c>
      <c r="H170" s="77">
        <f>A126034546W_Latest</f>
        <v>113.30500000000001</v>
      </c>
      <c r="I170" s="87">
        <f>A126033250T_Latest</f>
        <v>14.656000000000001</v>
      </c>
      <c r="J170" s="77">
        <f>A126035194W_Latest</f>
        <v>127.962</v>
      </c>
      <c r="K170" s="77">
        <f>A126032602T_Latest</f>
        <v>364.19900000000001</v>
      </c>
      <c r="L170" s="77">
        <f>A126036274R_Latest</f>
        <v>55.9</v>
      </c>
      <c r="M170" s="77">
        <f>A126034330K_Latest</f>
        <v>12.401999999999999</v>
      </c>
      <c r="N170" s="87">
        <f>A126036922A_Latest</f>
        <v>3.2240000000000002</v>
      </c>
      <c r="O170" s="77">
        <f>A126037570A_Latest</f>
        <v>71.527000000000001</v>
      </c>
      <c r="P170" s="77">
        <f>A126034978A_Latest</f>
        <v>31.936</v>
      </c>
      <c r="Q170" s="87">
        <f>A126033682W_Latest</f>
        <v>3.3130000000000002</v>
      </c>
      <c r="R170" s="77">
        <f>A126035626R_Latest</f>
        <v>35.249000000000002</v>
      </c>
      <c r="S170" s="77">
        <f>A126033034X_Latest</f>
        <v>106.776</v>
      </c>
      <c r="T170" s="77">
        <f>A126035986V_Latest</f>
        <v>52.317999999999998</v>
      </c>
      <c r="U170" s="77">
        <f>A126034042T_Latest</f>
        <v>9.0239999999999991</v>
      </c>
      <c r="V170" s="87">
        <f>A126036634J_Latest</f>
        <v>2.2559999999999998</v>
      </c>
      <c r="W170" s="77">
        <f>A126037282J_Latest</f>
        <v>63.597999999999999</v>
      </c>
      <c r="X170" s="77">
        <f>A126034690R_Latest</f>
        <v>32.755000000000003</v>
      </c>
      <c r="Y170" s="87">
        <f>A126033394C_Latest</f>
        <v>4.4020000000000001</v>
      </c>
      <c r="Z170" s="77">
        <f>A126035338W_Latest</f>
        <v>37.156999999999996</v>
      </c>
      <c r="AA170" s="77">
        <f>A126032746C_Latest</f>
        <v>100.755</v>
      </c>
      <c r="AB170" s="77">
        <f>A126036346R_Latest</f>
        <v>44.567</v>
      </c>
      <c r="AC170" s="77">
        <f>A126034402K_Latest</f>
        <v>2.6659999999999999</v>
      </c>
      <c r="AD170" s="87">
        <f>A126036994L_Latest</f>
        <v>2.2709999999999999</v>
      </c>
      <c r="AE170" s="77">
        <f>A126037642A_Latest</f>
        <v>49.503</v>
      </c>
      <c r="AF170" s="77">
        <f>A126035050K_Latest</f>
        <v>24.317</v>
      </c>
      <c r="AG170" s="87">
        <f>A126033754W_Latest</f>
        <v>1.679</v>
      </c>
      <c r="AH170" s="77">
        <f>A126035698A_Latest</f>
        <v>25.995999999999999</v>
      </c>
      <c r="AI170" s="77">
        <f>A126033106X_Latest</f>
        <v>75.498999999999995</v>
      </c>
      <c r="AJ170" s="77">
        <f>A126036418R_Latest</f>
        <v>17.329000000000001</v>
      </c>
      <c r="AK170" s="77">
        <f>A126034474W_Latest</f>
        <v>1.462</v>
      </c>
      <c r="AL170" s="87">
        <f>A126037066R_Latest</f>
        <v>0</v>
      </c>
      <c r="AM170" s="77">
        <f>A126037714A_Latest</f>
        <v>18.791</v>
      </c>
      <c r="AN170" s="77">
        <f>A126035122K_Latest</f>
        <v>9.2840000000000007</v>
      </c>
      <c r="AO170" s="87">
        <f>A126033826W_Latest</f>
        <v>0.377</v>
      </c>
      <c r="AP170" s="77">
        <f>A126035770J_Latest</f>
        <v>9.6620000000000008</v>
      </c>
      <c r="AQ170" s="77">
        <f>A126033178K_Latest</f>
        <v>28.452999999999999</v>
      </c>
      <c r="AR170" s="77">
        <f>A126036058W_Latest</f>
        <v>21.16</v>
      </c>
      <c r="AS170" s="77">
        <f>A126034114T_Latest</f>
        <v>1.7470000000000001</v>
      </c>
      <c r="AT170" s="87">
        <f>A126036706J_Latest</f>
        <v>0.65100000000000002</v>
      </c>
      <c r="AU170" s="77">
        <f>A126037354J_Latest</f>
        <v>23.558</v>
      </c>
      <c r="AV170" s="77">
        <f>A126034762R_Latest</f>
        <v>9.2780000000000005</v>
      </c>
      <c r="AW170" s="87">
        <f>A126033466C_Latest</f>
        <v>4.3</v>
      </c>
      <c r="AX170" s="77">
        <f>A126035410C_Latest</f>
        <v>13.577</v>
      </c>
      <c r="AY170" s="77">
        <f>A126032818C_Latest</f>
        <v>37.134999999999998</v>
      </c>
      <c r="AZ170" s="77">
        <f>A126036130C_Latest</f>
        <v>3.3370000000000002</v>
      </c>
      <c r="BA170" s="77">
        <f>A126034186C_Latest</f>
        <v>0</v>
      </c>
      <c r="BB170" s="87">
        <f>A126036778V_Latest</f>
        <v>0</v>
      </c>
      <c r="BC170" s="77">
        <f>A126037426J_Latest</f>
        <v>3.3370000000000002</v>
      </c>
      <c r="BD170" s="77">
        <f>A126034834R_Latest</f>
        <v>3.0750000000000002</v>
      </c>
      <c r="BE170" s="87">
        <f>A126033538C_Latest</f>
        <v>0.27100000000000002</v>
      </c>
      <c r="BF170" s="77">
        <f>A126035482R_Latest</f>
        <v>3.3460000000000001</v>
      </c>
      <c r="BG170" s="77">
        <f>A126032890W_Latest</f>
        <v>6.6840000000000002</v>
      </c>
      <c r="BH170" s="77">
        <f>A126036202C_Latest</f>
        <v>2.5230000000000001</v>
      </c>
      <c r="BI170" s="77">
        <f>A126034258C_Latest</f>
        <v>0.22800000000000001</v>
      </c>
      <c r="BJ170" s="87">
        <f>A126036850A_Latest</f>
        <v>0.29799999999999999</v>
      </c>
      <c r="BK170" s="77">
        <f>A126037498V_Latest</f>
        <v>3.0489999999999999</v>
      </c>
      <c r="BL170" s="77">
        <f>A126034906R_Latest</f>
        <v>0.44700000000000001</v>
      </c>
      <c r="BM170" s="87">
        <f>A126033610K_Latest</f>
        <v>0.21099999999999999</v>
      </c>
      <c r="BN170" s="77">
        <f>A126035554R_Latest</f>
        <v>0.65800000000000003</v>
      </c>
      <c r="BO170" s="77">
        <f>A126032962W_Latest</f>
        <v>3.7069999999999999</v>
      </c>
      <c r="BP170" s="77">
        <f>A126035914J_Latest</f>
        <v>2.2959999999999998</v>
      </c>
      <c r="BQ170" s="77">
        <f>A126033970R_Latest</f>
        <v>0.40500000000000003</v>
      </c>
      <c r="BR170" s="87">
        <f>A126036562J_Latest</f>
        <v>0.17299999999999999</v>
      </c>
      <c r="BS170" s="77">
        <f>A126037210W_Latest</f>
        <v>2.8730000000000002</v>
      </c>
      <c r="BT170" s="77">
        <f>A126034618W_Latest</f>
        <v>2.2130000000000001</v>
      </c>
      <c r="BU170" s="87">
        <f>A126033322T_Latest</f>
        <v>0.104</v>
      </c>
      <c r="BV170" s="77">
        <f>A126035266W_Latest</f>
        <v>2.3170000000000002</v>
      </c>
      <c r="BW170" s="77">
        <f>A126032674C_Latest</f>
        <v>5.19</v>
      </c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</row>
    <row r="171" spans="1:103" hidden="1">
      <c r="A171" s="78"/>
      <c r="B171" s="79"/>
      <c r="C171" s="79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</row>
    <row r="172" spans="1:103" hidden="1">
      <c r="A172" s="78"/>
      <c r="B172" s="79"/>
      <c r="C172" s="79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</row>
    <row r="173" spans="1:103" ht="15" hidden="1" customHeight="1"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</row>
    <row r="174" spans="1:103" hidden="1">
      <c r="A174" s="65"/>
      <c r="B174" s="63"/>
      <c r="C174" s="63"/>
      <c r="D174" s="67">
        <v>1</v>
      </c>
      <c r="E174" s="67">
        <v>2</v>
      </c>
      <c r="F174" s="67">
        <v>3</v>
      </c>
      <c r="G174" s="67">
        <v>4</v>
      </c>
      <c r="H174" s="67">
        <v>5</v>
      </c>
      <c r="I174" s="67">
        <v>6</v>
      </c>
      <c r="J174" s="67">
        <v>7</v>
      </c>
      <c r="K174" s="67">
        <v>8</v>
      </c>
      <c r="L174" s="67">
        <v>9</v>
      </c>
      <c r="M174" s="67">
        <v>10</v>
      </c>
      <c r="N174" s="67">
        <v>11</v>
      </c>
      <c r="O174" s="67">
        <v>12</v>
      </c>
      <c r="P174" s="67">
        <v>13</v>
      </c>
      <c r="Q174" s="67">
        <v>14</v>
      </c>
      <c r="R174" s="67">
        <v>15</v>
      </c>
      <c r="S174" s="67">
        <v>16</v>
      </c>
      <c r="T174" s="67">
        <v>17</v>
      </c>
      <c r="U174" s="67">
        <v>18</v>
      </c>
      <c r="V174" s="67">
        <v>19</v>
      </c>
      <c r="W174" s="67">
        <v>20</v>
      </c>
      <c r="X174" s="67">
        <v>21</v>
      </c>
      <c r="Y174" s="67">
        <v>22</v>
      </c>
      <c r="Z174" s="67">
        <v>23</v>
      </c>
      <c r="AA174" s="67">
        <v>24</v>
      </c>
      <c r="AB174" s="67">
        <v>25</v>
      </c>
      <c r="AC174" s="67">
        <v>26</v>
      </c>
      <c r="AD174" s="67">
        <v>27</v>
      </c>
      <c r="AE174" s="67">
        <v>28</v>
      </c>
      <c r="AF174" s="67">
        <v>29</v>
      </c>
      <c r="AG174" s="67">
        <v>30</v>
      </c>
      <c r="AH174" s="67">
        <v>31</v>
      </c>
      <c r="AI174" s="67">
        <v>32</v>
      </c>
      <c r="AJ174" s="67">
        <v>33</v>
      </c>
      <c r="AK174" s="67">
        <v>34</v>
      </c>
      <c r="AL174" s="67">
        <v>35</v>
      </c>
      <c r="AM174" s="67">
        <v>36</v>
      </c>
      <c r="AN174" s="67">
        <v>37</v>
      </c>
      <c r="AO174" s="67">
        <v>38</v>
      </c>
      <c r="AP174" s="67">
        <v>39</v>
      </c>
      <c r="AQ174" s="67">
        <v>40</v>
      </c>
      <c r="AR174" s="67">
        <v>41</v>
      </c>
      <c r="AS174" s="67">
        <v>42</v>
      </c>
      <c r="AT174" s="67">
        <v>43</v>
      </c>
      <c r="AU174" s="67">
        <v>44</v>
      </c>
      <c r="AV174" s="67">
        <v>45</v>
      </c>
      <c r="AW174" s="67">
        <v>46</v>
      </c>
      <c r="AX174" s="67">
        <v>47</v>
      </c>
      <c r="AY174" s="67">
        <v>48</v>
      </c>
      <c r="AZ174" s="67">
        <v>49</v>
      </c>
      <c r="BA174" s="67">
        <v>50</v>
      </c>
      <c r="BB174" s="67">
        <v>51</v>
      </c>
      <c r="BC174" s="67">
        <v>52</v>
      </c>
      <c r="BD174" s="67">
        <v>53</v>
      </c>
      <c r="BE174" s="67">
        <v>54</v>
      </c>
      <c r="BF174" s="67">
        <v>55</v>
      </c>
      <c r="BG174" s="67">
        <v>56</v>
      </c>
      <c r="BH174" s="67">
        <v>57</v>
      </c>
      <c r="BI174" s="67">
        <v>58</v>
      </c>
      <c r="BJ174" s="67">
        <v>59</v>
      </c>
      <c r="BK174" s="67">
        <v>60</v>
      </c>
      <c r="BL174" s="67">
        <v>61</v>
      </c>
      <c r="BM174" s="67">
        <v>62</v>
      </c>
      <c r="BN174" s="67">
        <v>63</v>
      </c>
      <c r="BO174" s="67">
        <v>64</v>
      </c>
      <c r="BP174" s="67">
        <v>65</v>
      </c>
      <c r="BQ174" s="67">
        <v>66</v>
      </c>
      <c r="BR174" s="67">
        <v>67</v>
      </c>
      <c r="BS174" s="67">
        <v>68</v>
      </c>
      <c r="BT174" s="67">
        <v>69</v>
      </c>
      <c r="BU174" s="67">
        <v>70</v>
      </c>
      <c r="BV174" s="67">
        <v>71</v>
      </c>
      <c r="BW174" s="67">
        <v>72</v>
      </c>
      <c r="BX174" s="67"/>
      <c r="BY174" s="67"/>
      <c r="BZ174" s="67"/>
      <c r="CA174" s="67"/>
      <c r="CB174" s="67"/>
      <c r="CC174" s="67"/>
      <c r="CD174" s="67"/>
      <c r="CE174" s="67"/>
      <c r="CF174" s="67"/>
      <c r="CG174" s="67"/>
      <c r="CH174" s="67"/>
      <c r="CI174" s="67"/>
      <c r="CJ174" s="67"/>
      <c r="CK174" s="67"/>
      <c r="CL174" s="67"/>
      <c r="CM174" s="67"/>
      <c r="CN174" s="67"/>
      <c r="CO174" s="67"/>
    </row>
    <row r="175" spans="1:103" ht="15" hidden="1" customHeight="1">
      <c r="A175" s="37"/>
      <c r="B175" s="37"/>
      <c r="C175" s="37"/>
      <c r="D175" s="69" t="s">
        <v>11669</v>
      </c>
      <c r="E175" s="69"/>
      <c r="F175" s="69"/>
      <c r="G175" s="69"/>
      <c r="H175" s="69"/>
      <c r="I175" s="69"/>
      <c r="J175" s="69"/>
      <c r="K175" s="69"/>
      <c r="L175" s="69" t="s">
        <v>11670</v>
      </c>
      <c r="M175" s="69"/>
      <c r="N175" s="69"/>
      <c r="O175" s="69"/>
      <c r="P175" s="69"/>
      <c r="Q175" s="69"/>
      <c r="R175" s="69"/>
      <c r="S175" s="69"/>
      <c r="T175" s="69" t="s">
        <v>11671</v>
      </c>
      <c r="U175" s="69"/>
      <c r="V175" s="69"/>
      <c r="W175" s="69"/>
      <c r="X175" s="69"/>
      <c r="Y175" s="69"/>
      <c r="Z175" s="69"/>
      <c r="AA175" s="69"/>
      <c r="AB175" s="69" t="s">
        <v>11672</v>
      </c>
      <c r="AC175" s="69"/>
      <c r="AD175" s="69"/>
      <c r="AE175" s="69"/>
      <c r="AF175" s="69"/>
      <c r="AG175" s="69"/>
      <c r="AH175" s="42"/>
      <c r="AI175" s="42"/>
      <c r="AJ175" s="42" t="s">
        <v>11673</v>
      </c>
      <c r="AK175" s="42"/>
      <c r="AR175" t="s">
        <v>11674</v>
      </c>
      <c r="AZ175" t="s">
        <v>11675</v>
      </c>
      <c r="BH175" t="s">
        <v>11676</v>
      </c>
      <c r="BP175" t="s">
        <v>11677</v>
      </c>
    </row>
    <row r="176" spans="1:103" ht="15" hidden="1" customHeight="1">
      <c r="A176" s="37"/>
      <c r="B176" s="37"/>
      <c r="C176" s="37"/>
      <c r="D176" s="101" t="s">
        <v>11630</v>
      </c>
      <c r="E176" s="101"/>
      <c r="F176" s="101"/>
      <c r="G176" s="102"/>
      <c r="H176" s="102" t="s">
        <v>11631</v>
      </c>
      <c r="I176" s="102"/>
      <c r="J176" s="102"/>
      <c r="K176" s="102" t="s">
        <v>11632</v>
      </c>
      <c r="L176" s="101" t="s">
        <v>11630</v>
      </c>
      <c r="M176" s="101"/>
      <c r="N176" s="101"/>
      <c r="O176" s="102"/>
      <c r="P176" s="102" t="s">
        <v>11631</v>
      </c>
      <c r="Q176" s="102"/>
      <c r="R176" s="102"/>
      <c r="S176" s="102" t="s">
        <v>11632</v>
      </c>
      <c r="T176" s="101" t="s">
        <v>11630</v>
      </c>
      <c r="U176" s="101"/>
      <c r="V176" s="101"/>
      <c r="W176" s="102"/>
      <c r="X176" s="102" t="s">
        <v>11631</v>
      </c>
      <c r="Y176" s="102"/>
      <c r="Z176" s="102"/>
      <c r="AA176" s="102" t="s">
        <v>11632</v>
      </c>
      <c r="AB176" s="101" t="s">
        <v>11630</v>
      </c>
      <c r="AC176" s="101"/>
      <c r="AD176" s="101"/>
      <c r="AE176" s="102"/>
      <c r="AF176" s="102" t="s">
        <v>11631</v>
      </c>
      <c r="AG176" s="102"/>
      <c r="AH176" s="102"/>
      <c r="AI176" s="102" t="s">
        <v>11632</v>
      </c>
      <c r="AJ176" s="101" t="s">
        <v>11630</v>
      </c>
      <c r="AK176" s="101"/>
      <c r="AL176" s="101"/>
      <c r="AM176" s="102"/>
      <c r="AN176" s="102" t="s">
        <v>11631</v>
      </c>
      <c r="AO176" s="102"/>
      <c r="AP176" s="102"/>
      <c r="AQ176" s="102" t="s">
        <v>11632</v>
      </c>
      <c r="AR176" s="101" t="s">
        <v>11630</v>
      </c>
      <c r="AS176" s="101"/>
      <c r="AT176" s="101"/>
      <c r="AU176" s="102"/>
      <c r="AV176" s="102" t="s">
        <v>11631</v>
      </c>
      <c r="AW176" s="102"/>
      <c r="AX176" s="102"/>
      <c r="AY176" s="102" t="s">
        <v>11632</v>
      </c>
      <c r="AZ176" s="101" t="s">
        <v>11630</v>
      </c>
      <c r="BA176" s="101"/>
      <c r="BB176" s="101"/>
      <c r="BC176" s="102"/>
      <c r="BD176" s="102" t="s">
        <v>11631</v>
      </c>
      <c r="BE176" s="102"/>
      <c r="BF176" s="102"/>
      <c r="BG176" s="102" t="s">
        <v>11632</v>
      </c>
      <c r="BH176" s="101" t="s">
        <v>11630</v>
      </c>
      <c r="BI176" s="101"/>
      <c r="BJ176" s="101"/>
      <c r="BK176" s="102"/>
      <c r="BL176" s="102" t="s">
        <v>11631</v>
      </c>
      <c r="BM176" s="102"/>
      <c r="BN176" s="102"/>
      <c r="BO176" s="102" t="s">
        <v>11632</v>
      </c>
      <c r="BP176" s="101" t="s">
        <v>11630</v>
      </c>
      <c r="BQ176" s="101"/>
      <c r="BR176" s="101"/>
      <c r="BS176" s="102"/>
      <c r="BT176" s="102" t="s">
        <v>11631</v>
      </c>
      <c r="BU176" s="102"/>
      <c r="BV176" s="102"/>
      <c r="BW176" s="102" t="s">
        <v>11632</v>
      </c>
      <c r="BX176" s="70"/>
      <c r="BY176" s="70"/>
      <c r="BZ176" s="71"/>
      <c r="CA176" s="72"/>
      <c r="CB176" s="73"/>
      <c r="CC176" s="73"/>
      <c r="CD176" s="73"/>
      <c r="CE176" s="73"/>
      <c r="CF176" s="74"/>
      <c r="CG176" s="70"/>
      <c r="CH176" s="70"/>
      <c r="CI176" s="70"/>
      <c r="CJ176" s="71"/>
      <c r="CK176" s="72"/>
      <c r="CL176" s="73"/>
      <c r="CM176" s="73"/>
      <c r="CN176" s="73"/>
      <c r="CO176" s="73"/>
      <c r="CP176" s="102"/>
      <c r="CQ176" s="104"/>
      <c r="CR176" s="104"/>
      <c r="CS176" s="104"/>
      <c r="CT176" s="105"/>
      <c r="CU176" s="106"/>
      <c r="CV176" s="103"/>
      <c r="CW176" s="103"/>
      <c r="CX176" s="103"/>
      <c r="CY176" s="103"/>
    </row>
    <row r="177" spans="1:103" ht="56.25" hidden="1">
      <c r="A177" s="37"/>
      <c r="B177" s="37"/>
      <c r="C177" s="37"/>
      <c r="D177" s="45" t="s">
        <v>11633</v>
      </c>
      <c r="E177" s="45" t="s">
        <v>11634</v>
      </c>
      <c r="F177" s="80" t="s">
        <v>11635</v>
      </c>
      <c r="G177" s="45" t="s">
        <v>11636</v>
      </c>
      <c r="H177" s="45" t="s">
        <v>11637</v>
      </c>
      <c r="I177" s="80" t="s">
        <v>11638</v>
      </c>
      <c r="J177" s="45" t="s">
        <v>11636</v>
      </c>
      <c r="K177" s="102"/>
      <c r="L177" s="45" t="s">
        <v>11633</v>
      </c>
      <c r="M177" s="45" t="s">
        <v>11634</v>
      </c>
      <c r="N177" s="80" t="s">
        <v>11635</v>
      </c>
      <c r="O177" s="45" t="s">
        <v>11636</v>
      </c>
      <c r="P177" s="45" t="s">
        <v>11637</v>
      </c>
      <c r="Q177" s="80" t="s">
        <v>11638</v>
      </c>
      <c r="R177" s="45" t="s">
        <v>11636</v>
      </c>
      <c r="S177" s="102"/>
      <c r="T177" s="45" t="s">
        <v>11633</v>
      </c>
      <c r="U177" s="45" t="s">
        <v>11634</v>
      </c>
      <c r="V177" s="80" t="s">
        <v>11635</v>
      </c>
      <c r="W177" s="45" t="s">
        <v>11636</v>
      </c>
      <c r="X177" s="45" t="s">
        <v>11637</v>
      </c>
      <c r="Y177" s="80" t="s">
        <v>11638</v>
      </c>
      <c r="Z177" s="45" t="s">
        <v>11636</v>
      </c>
      <c r="AA177" s="102"/>
      <c r="AB177" s="45" t="s">
        <v>11633</v>
      </c>
      <c r="AC177" s="45" t="s">
        <v>11634</v>
      </c>
      <c r="AD177" s="80" t="s">
        <v>11635</v>
      </c>
      <c r="AE177" s="45" t="s">
        <v>11636</v>
      </c>
      <c r="AF177" s="45" t="s">
        <v>11637</v>
      </c>
      <c r="AG177" s="80" t="s">
        <v>11638</v>
      </c>
      <c r="AH177" s="45" t="s">
        <v>11636</v>
      </c>
      <c r="AI177" s="102"/>
      <c r="AJ177" s="45" t="s">
        <v>11633</v>
      </c>
      <c r="AK177" s="45" t="s">
        <v>11634</v>
      </c>
      <c r="AL177" s="80" t="s">
        <v>11635</v>
      </c>
      <c r="AM177" s="45" t="s">
        <v>11636</v>
      </c>
      <c r="AN177" s="45" t="s">
        <v>11637</v>
      </c>
      <c r="AO177" s="80" t="s">
        <v>11638</v>
      </c>
      <c r="AP177" s="45" t="s">
        <v>11636</v>
      </c>
      <c r="AQ177" s="102"/>
      <c r="AR177" s="45" t="s">
        <v>11633</v>
      </c>
      <c r="AS177" s="45" t="s">
        <v>11634</v>
      </c>
      <c r="AT177" s="80" t="s">
        <v>11635</v>
      </c>
      <c r="AU177" s="45" t="s">
        <v>11636</v>
      </c>
      <c r="AV177" s="45" t="s">
        <v>11637</v>
      </c>
      <c r="AW177" s="80" t="s">
        <v>11638</v>
      </c>
      <c r="AX177" s="45" t="s">
        <v>11636</v>
      </c>
      <c r="AY177" s="102"/>
      <c r="AZ177" s="45" t="s">
        <v>11633</v>
      </c>
      <c r="BA177" s="45" t="s">
        <v>11634</v>
      </c>
      <c r="BB177" s="80" t="s">
        <v>11635</v>
      </c>
      <c r="BC177" s="45" t="s">
        <v>11636</v>
      </c>
      <c r="BD177" s="45" t="s">
        <v>11637</v>
      </c>
      <c r="BE177" s="80" t="s">
        <v>11638</v>
      </c>
      <c r="BF177" s="45" t="s">
        <v>11636</v>
      </c>
      <c r="BG177" s="102"/>
      <c r="BH177" s="45" t="s">
        <v>11633</v>
      </c>
      <c r="BI177" s="45" t="s">
        <v>11634</v>
      </c>
      <c r="BJ177" s="80" t="s">
        <v>11635</v>
      </c>
      <c r="BK177" s="45" t="s">
        <v>11636</v>
      </c>
      <c r="BL177" s="45" t="s">
        <v>11637</v>
      </c>
      <c r="BM177" s="80" t="s">
        <v>11638</v>
      </c>
      <c r="BN177" s="45" t="s">
        <v>11636</v>
      </c>
      <c r="BO177" s="102"/>
      <c r="BP177" s="45" t="s">
        <v>11633</v>
      </c>
      <c r="BQ177" s="45" t="s">
        <v>11634</v>
      </c>
      <c r="BR177" s="80" t="s">
        <v>11635</v>
      </c>
      <c r="BS177" s="45" t="s">
        <v>11636</v>
      </c>
      <c r="BT177" s="45" t="s">
        <v>11637</v>
      </c>
      <c r="BU177" s="80" t="s">
        <v>11638</v>
      </c>
      <c r="BV177" s="45" t="s">
        <v>11636</v>
      </c>
      <c r="BW177" s="102"/>
      <c r="BX177" s="45"/>
      <c r="BY177" s="45"/>
      <c r="BZ177" s="71"/>
      <c r="CA177" s="71"/>
      <c r="CB177" s="73"/>
      <c r="CC177" s="73"/>
      <c r="CD177" s="73"/>
      <c r="CE177" s="73"/>
      <c r="CF177" s="74"/>
      <c r="CG177" s="45"/>
      <c r="CH177" s="45"/>
      <c r="CI177" s="45"/>
      <c r="CJ177" s="71"/>
      <c r="CK177" s="71"/>
      <c r="CL177" s="73"/>
      <c r="CM177" s="73"/>
      <c r="CN177" s="73"/>
      <c r="CO177" s="73"/>
      <c r="CP177" s="102"/>
      <c r="CQ177" s="45"/>
      <c r="CR177" s="45"/>
      <c r="CS177" s="45"/>
      <c r="CT177" s="105"/>
      <c r="CU177" s="105"/>
      <c r="CV177" s="103"/>
      <c r="CW177" s="103"/>
      <c r="CX177" s="103"/>
      <c r="CY177" s="103"/>
    </row>
    <row r="178" spans="1:103" hidden="1">
      <c r="A178" s="37"/>
      <c r="B178" s="37"/>
      <c r="C178" s="37"/>
      <c r="D178" s="46" t="s">
        <v>11639</v>
      </c>
      <c r="E178" s="46" t="s">
        <v>11639</v>
      </c>
      <c r="F178" s="81" t="s">
        <v>11639</v>
      </c>
      <c r="G178" s="46" t="s">
        <v>11639</v>
      </c>
      <c r="H178" s="46" t="s">
        <v>11639</v>
      </c>
      <c r="I178" s="81" t="s">
        <v>11678</v>
      </c>
      <c r="J178" s="46" t="s">
        <v>11639</v>
      </c>
      <c r="K178" s="46" t="s">
        <v>11639</v>
      </c>
      <c r="L178" s="46" t="s">
        <v>11639</v>
      </c>
      <c r="M178" s="46" t="s">
        <v>11639</v>
      </c>
      <c r="N178" s="81" t="s">
        <v>11639</v>
      </c>
      <c r="O178" s="46" t="s">
        <v>11678</v>
      </c>
      <c r="P178" s="46" t="s">
        <v>11639</v>
      </c>
      <c r="Q178" s="81" t="s">
        <v>11639</v>
      </c>
      <c r="R178" s="46" t="s">
        <v>11639</v>
      </c>
      <c r="S178" s="46" t="s">
        <v>11639</v>
      </c>
      <c r="T178" s="46" t="s">
        <v>11639</v>
      </c>
      <c r="U178" s="46" t="s">
        <v>11678</v>
      </c>
      <c r="V178" s="81" t="s">
        <v>11639</v>
      </c>
      <c r="W178" s="46" t="s">
        <v>11639</v>
      </c>
      <c r="X178" s="46" t="s">
        <v>11639</v>
      </c>
      <c r="Y178" s="81" t="s">
        <v>11639</v>
      </c>
      <c r="Z178" s="46" t="s">
        <v>11639</v>
      </c>
      <c r="AA178" s="46" t="s">
        <v>11678</v>
      </c>
      <c r="AB178" s="46" t="s">
        <v>11639</v>
      </c>
      <c r="AC178" s="46" t="s">
        <v>11639</v>
      </c>
      <c r="AD178" s="81" t="s">
        <v>11639</v>
      </c>
      <c r="AE178" s="46" t="s">
        <v>11639</v>
      </c>
      <c r="AF178" s="46" t="s">
        <v>11639</v>
      </c>
      <c r="AG178" s="81" t="s">
        <v>11678</v>
      </c>
      <c r="AH178" s="46" t="s">
        <v>11639</v>
      </c>
      <c r="AI178" s="46" t="s">
        <v>11639</v>
      </c>
      <c r="AJ178" s="46" t="s">
        <v>11639</v>
      </c>
      <c r="AK178" s="46" t="s">
        <v>11639</v>
      </c>
      <c r="AL178" s="81" t="s">
        <v>11639</v>
      </c>
      <c r="AM178" s="46" t="s">
        <v>11678</v>
      </c>
      <c r="AN178" s="46" t="s">
        <v>11639</v>
      </c>
      <c r="AO178" s="81" t="s">
        <v>11639</v>
      </c>
      <c r="AP178" s="46" t="s">
        <v>11639</v>
      </c>
      <c r="AQ178" s="46" t="s">
        <v>11639</v>
      </c>
      <c r="AR178" s="46" t="s">
        <v>11639</v>
      </c>
      <c r="AS178" s="46" t="s">
        <v>11678</v>
      </c>
      <c r="AT178" s="81" t="s">
        <v>11639</v>
      </c>
      <c r="AU178" s="46" t="s">
        <v>11639</v>
      </c>
      <c r="AV178" s="46" t="s">
        <v>11639</v>
      </c>
      <c r="AW178" s="81" t="s">
        <v>11639</v>
      </c>
      <c r="AX178" s="46" t="s">
        <v>11639</v>
      </c>
      <c r="AY178" s="46" t="s">
        <v>11678</v>
      </c>
      <c r="AZ178" s="46" t="s">
        <v>11639</v>
      </c>
      <c r="BA178" s="46" t="s">
        <v>11639</v>
      </c>
      <c r="BB178" s="81" t="s">
        <v>11639</v>
      </c>
      <c r="BC178" s="46" t="s">
        <v>11639</v>
      </c>
      <c r="BD178" s="46" t="s">
        <v>11639</v>
      </c>
      <c r="BE178" s="81" t="s">
        <v>11678</v>
      </c>
      <c r="BJ178" s="81"/>
      <c r="BM178" s="81"/>
      <c r="BR178" s="81"/>
      <c r="BU178" s="81"/>
    </row>
    <row r="179" spans="1:103" hidden="1">
      <c r="A179" s="47" t="s">
        <v>11640</v>
      </c>
      <c r="B179" s="48"/>
      <c r="C179" s="37"/>
      <c r="D179" s="46"/>
      <c r="E179" s="46"/>
      <c r="F179" s="81"/>
      <c r="G179" s="46"/>
      <c r="H179" s="46"/>
      <c r="I179" s="81"/>
      <c r="J179" s="46"/>
      <c r="K179" s="46"/>
      <c r="L179" s="46"/>
      <c r="M179" s="46"/>
      <c r="N179" s="81"/>
      <c r="O179" s="46"/>
      <c r="P179" s="46"/>
      <c r="Q179" s="81"/>
      <c r="R179" s="46"/>
      <c r="S179" s="46"/>
      <c r="T179" s="46"/>
      <c r="U179" s="46"/>
      <c r="V179" s="81"/>
      <c r="W179" s="46"/>
      <c r="X179" s="46"/>
      <c r="Y179" s="81"/>
      <c r="Z179" s="46"/>
      <c r="AA179" s="46"/>
      <c r="AB179" s="46"/>
      <c r="AC179" s="46"/>
      <c r="AD179" s="81"/>
      <c r="AE179" s="46"/>
      <c r="AF179" s="46"/>
      <c r="AG179" s="81"/>
      <c r="AH179" s="46"/>
      <c r="AI179" s="46"/>
      <c r="AJ179" s="46"/>
      <c r="AK179" s="46"/>
      <c r="AL179" s="81"/>
      <c r="AM179" s="46"/>
      <c r="AN179" s="46"/>
      <c r="AO179" s="81"/>
      <c r="AP179" s="46"/>
      <c r="AQ179" s="46"/>
      <c r="AR179" s="46"/>
      <c r="AS179" s="46"/>
      <c r="AT179" s="81"/>
      <c r="AU179" s="46"/>
      <c r="AV179" s="46"/>
      <c r="AW179" s="81"/>
      <c r="AX179" s="46"/>
      <c r="AY179" s="46"/>
      <c r="AZ179" s="46"/>
      <c r="BA179" s="46"/>
      <c r="BB179" s="81"/>
      <c r="BC179" s="46"/>
      <c r="BD179" s="46"/>
      <c r="BE179" s="81"/>
      <c r="BJ179" s="81"/>
      <c r="BM179" s="81"/>
      <c r="BR179" s="81"/>
      <c r="BU179" s="81"/>
    </row>
    <row r="180" spans="1:103" hidden="1">
      <c r="A180" s="50" t="s">
        <v>11641</v>
      </c>
      <c r="B180" s="51"/>
      <c r="C180" s="37"/>
      <c r="D180" s="46"/>
      <c r="E180" s="46"/>
      <c r="F180" s="81"/>
      <c r="G180" s="75"/>
      <c r="H180" s="75"/>
      <c r="I180" s="81"/>
      <c r="J180" s="46"/>
      <c r="K180" s="46"/>
      <c r="L180" s="46"/>
      <c r="M180" s="75"/>
      <c r="N180" s="81"/>
      <c r="O180" s="76"/>
      <c r="P180" s="46"/>
      <c r="Q180" s="81"/>
      <c r="R180" s="46"/>
      <c r="S180" s="46"/>
      <c r="T180" s="75"/>
      <c r="U180" s="76"/>
      <c r="V180" s="81"/>
      <c r="W180" s="46"/>
      <c r="X180" s="46"/>
      <c r="Y180" s="81"/>
      <c r="Z180" s="75"/>
      <c r="AA180" s="76"/>
      <c r="AB180" s="46"/>
      <c r="AC180" s="46"/>
      <c r="AD180" s="81"/>
      <c r="AE180" s="46"/>
      <c r="AF180" s="75"/>
      <c r="AG180" s="81"/>
      <c r="AH180" s="46"/>
      <c r="AI180" s="46"/>
      <c r="AJ180" s="46"/>
      <c r="AK180" s="46"/>
      <c r="AL180" s="81"/>
      <c r="AM180" s="76"/>
      <c r="AN180" s="46"/>
      <c r="AO180" s="81"/>
      <c r="AP180" s="46"/>
      <c r="AQ180" s="46"/>
      <c r="AR180" s="75"/>
      <c r="AS180" s="76"/>
      <c r="AT180" s="81"/>
      <c r="AU180" s="46"/>
      <c r="AV180" s="46"/>
      <c r="AW180" s="81"/>
      <c r="AX180" s="75"/>
      <c r="AY180" s="76"/>
      <c r="AZ180" s="46"/>
      <c r="BA180" s="46"/>
      <c r="BB180" s="81"/>
      <c r="BC180" s="75"/>
      <c r="BD180" s="76"/>
      <c r="BE180" s="81"/>
      <c r="BJ180" s="81"/>
      <c r="BM180" s="81"/>
      <c r="BR180" s="81"/>
      <c r="BU180" s="81"/>
    </row>
    <row r="181" spans="1:103" hidden="1">
      <c r="A181" s="51"/>
      <c r="B181" s="53" t="s">
        <v>11642</v>
      </c>
      <c r="C181" s="66">
        <v>1</v>
      </c>
      <c r="D181" s="19" t="s">
        <v>292</v>
      </c>
      <c r="E181" s="19" t="s">
        <v>295</v>
      </c>
      <c r="F181" s="82" t="s">
        <v>298</v>
      </c>
      <c r="G181" s="19" t="s">
        <v>289</v>
      </c>
      <c r="H181" s="19" t="s">
        <v>304</v>
      </c>
      <c r="I181" s="82" t="s">
        <v>307</v>
      </c>
      <c r="J181" s="19" t="s">
        <v>301</v>
      </c>
      <c r="K181" s="19" t="s">
        <v>286</v>
      </c>
      <c r="L181" s="19" t="s">
        <v>5276</v>
      </c>
      <c r="M181" s="19" t="s">
        <v>5279</v>
      </c>
      <c r="N181" s="82" t="s">
        <v>5282</v>
      </c>
      <c r="O181" s="19" t="s">
        <v>5273</v>
      </c>
      <c r="P181" s="19" t="s">
        <v>5288</v>
      </c>
      <c r="Q181" s="82" t="s">
        <v>5291</v>
      </c>
      <c r="R181" s="19" t="s">
        <v>5285</v>
      </c>
      <c r="S181" s="19" t="s">
        <v>5270</v>
      </c>
      <c r="T181" s="19" t="s">
        <v>5940</v>
      </c>
      <c r="U181" s="19" t="s">
        <v>5943</v>
      </c>
      <c r="V181" s="82" t="s">
        <v>5946</v>
      </c>
      <c r="W181" s="19" t="s">
        <v>5937</v>
      </c>
      <c r="X181" s="19" t="s">
        <v>5952</v>
      </c>
      <c r="Y181" s="82" t="s">
        <v>5955</v>
      </c>
      <c r="Z181" s="19" t="s">
        <v>5949</v>
      </c>
      <c r="AA181" s="19" t="s">
        <v>5934</v>
      </c>
      <c r="AB181" s="19" t="s">
        <v>6854</v>
      </c>
      <c r="AC181" s="19" t="s">
        <v>6857</v>
      </c>
      <c r="AD181" s="82" t="s">
        <v>6860</v>
      </c>
      <c r="AE181" s="19" t="s">
        <v>6851</v>
      </c>
      <c r="AF181" s="19" t="s">
        <v>6866</v>
      </c>
      <c r="AG181" s="82" t="s">
        <v>6869</v>
      </c>
      <c r="AH181" s="19" t="s">
        <v>6863</v>
      </c>
      <c r="AI181" s="19" t="s">
        <v>6848</v>
      </c>
      <c r="AJ181" s="19" t="s">
        <v>7768</v>
      </c>
      <c r="AK181" s="19" t="s">
        <v>7771</v>
      </c>
      <c r="AL181" s="82" t="s">
        <v>7774</v>
      </c>
      <c r="AM181" s="19" t="s">
        <v>7765</v>
      </c>
      <c r="AN181" s="19" t="s">
        <v>7780</v>
      </c>
      <c r="AO181" s="82" t="s">
        <v>7783</v>
      </c>
      <c r="AP181" s="19" t="s">
        <v>7777</v>
      </c>
      <c r="AQ181" s="19" t="s">
        <v>7762</v>
      </c>
      <c r="AR181" s="19" t="s">
        <v>8432</v>
      </c>
      <c r="AS181" s="19" t="s">
        <v>8435</v>
      </c>
      <c r="AT181" s="82" t="s">
        <v>8438</v>
      </c>
      <c r="AU181" s="19" t="s">
        <v>8429</v>
      </c>
      <c r="AV181" s="19" t="s">
        <v>8444</v>
      </c>
      <c r="AW181" s="82" t="s">
        <v>8447</v>
      </c>
      <c r="AX181" s="19" t="s">
        <v>8441</v>
      </c>
      <c r="AY181" s="19" t="s">
        <v>8426</v>
      </c>
      <c r="AZ181" s="19" t="s">
        <v>9346</v>
      </c>
      <c r="BA181" s="19" t="s">
        <v>9349</v>
      </c>
      <c r="BB181" s="82" t="s">
        <v>9352</v>
      </c>
      <c r="BC181" s="19" t="s">
        <v>9343</v>
      </c>
      <c r="BD181" s="19" t="s">
        <v>9358</v>
      </c>
      <c r="BE181" s="82" t="s">
        <v>9361</v>
      </c>
      <c r="BF181" s="19" t="s">
        <v>9355</v>
      </c>
      <c r="BG181" s="19" t="s">
        <v>9340</v>
      </c>
      <c r="BH181" s="19" t="s">
        <v>10010</v>
      </c>
      <c r="BI181" s="19" t="s">
        <v>10263</v>
      </c>
      <c r="BJ181" s="82" t="s">
        <v>10266</v>
      </c>
      <c r="BK181" s="19" t="s">
        <v>10007</v>
      </c>
      <c r="BL181" s="19" t="s">
        <v>10272</v>
      </c>
      <c r="BM181" s="82" t="s">
        <v>10275</v>
      </c>
      <c r="BN181" s="19" t="s">
        <v>10269</v>
      </c>
      <c r="BO181" s="19" t="s">
        <v>10004</v>
      </c>
      <c r="BP181" s="19" t="s">
        <v>10924</v>
      </c>
      <c r="BQ181" s="19" t="s">
        <v>10927</v>
      </c>
      <c r="BR181" s="82" t="s">
        <v>10930</v>
      </c>
      <c r="BS181" s="19" t="s">
        <v>10921</v>
      </c>
      <c r="BT181" s="19" t="s">
        <v>10936</v>
      </c>
      <c r="BU181" s="82" t="s">
        <v>10939</v>
      </c>
      <c r="BV181" s="19" t="s">
        <v>10933</v>
      </c>
      <c r="BW181" s="19" t="s">
        <v>10918</v>
      </c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</row>
    <row r="182" spans="1:103" hidden="1">
      <c r="A182" s="51"/>
      <c r="B182" s="53" t="s">
        <v>11643</v>
      </c>
      <c r="C182" s="66">
        <v>2</v>
      </c>
      <c r="D182" s="19" t="s">
        <v>316</v>
      </c>
      <c r="E182" s="19" t="s">
        <v>319</v>
      </c>
      <c r="F182" s="82" t="s">
        <v>322</v>
      </c>
      <c r="G182" s="19" t="s">
        <v>313</v>
      </c>
      <c r="H182" s="19" t="s">
        <v>328</v>
      </c>
      <c r="I182" s="82" t="s">
        <v>331</v>
      </c>
      <c r="J182" s="19" t="s">
        <v>325</v>
      </c>
      <c r="K182" s="19" t="s">
        <v>310</v>
      </c>
      <c r="L182" s="19" t="s">
        <v>5300</v>
      </c>
      <c r="M182" s="19" t="s">
        <v>5303</v>
      </c>
      <c r="N182" s="82" t="s">
        <v>5306</v>
      </c>
      <c r="O182" s="19" t="s">
        <v>5297</v>
      </c>
      <c r="P182" s="19" t="s">
        <v>5312</v>
      </c>
      <c r="Q182" s="82" t="s">
        <v>5315</v>
      </c>
      <c r="R182" s="19" t="s">
        <v>5309</v>
      </c>
      <c r="S182" s="19" t="s">
        <v>5294</v>
      </c>
      <c r="T182" s="19" t="s">
        <v>5964</v>
      </c>
      <c r="U182" s="19" t="s">
        <v>5967</v>
      </c>
      <c r="V182" s="82" t="s">
        <v>5970</v>
      </c>
      <c r="W182" s="19" t="s">
        <v>5961</v>
      </c>
      <c r="X182" s="19" t="s">
        <v>5976</v>
      </c>
      <c r="Y182" s="82" t="s">
        <v>5979</v>
      </c>
      <c r="Z182" s="19" t="s">
        <v>5973</v>
      </c>
      <c r="AA182" s="19" t="s">
        <v>5958</v>
      </c>
      <c r="AB182" s="19" t="s">
        <v>6878</v>
      </c>
      <c r="AC182" s="19" t="s">
        <v>6881</v>
      </c>
      <c r="AD182" s="82" t="s">
        <v>6884</v>
      </c>
      <c r="AE182" s="19" t="s">
        <v>6875</v>
      </c>
      <c r="AF182" s="19" t="s">
        <v>6890</v>
      </c>
      <c r="AG182" s="82" t="s">
        <v>6893</v>
      </c>
      <c r="AH182" s="19" t="s">
        <v>6887</v>
      </c>
      <c r="AI182" s="19" t="s">
        <v>6872</v>
      </c>
      <c r="AJ182" s="19" t="s">
        <v>7792</v>
      </c>
      <c r="AK182" s="19" t="s">
        <v>7795</v>
      </c>
      <c r="AL182" s="82" t="s">
        <v>7798</v>
      </c>
      <c r="AM182" s="19" t="s">
        <v>7789</v>
      </c>
      <c r="AN182" s="19" t="s">
        <v>7804</v>
      </c>
      <c r="AO182" s="82" t="s">
        <v>7807</v>
      </c>
      <c r="AP182" s="19" t="s">
        <v>7801</v>
      </c>
      <c r="AQ182" s="19" t="s">
        <v>7786</v>
      </c>
      <c r="AR182" s="19" t="s">
        <v>8456</v>
      </c>
      <c r="AS182" s="19" t="s">
        <v>8459</v>
      </c>
      <c r="AT182" s="82" t="s">
        <v>8462</v>
      </c>
      <c r="AU182" s="19" t="s">
        <v>8453</v>
      </c>
      <c r="AV182" s="19" t="s">
        <v>8468</v>
      </c>
      <c r="AW182" s="82" t="s">
        <v>8471</v>
      </c>
      <c r="AX182" s="19" t="s">
        <v>8465</v>
      </c>
      <c r="AY182" s="19" t="s">
        <v>8450</v>
      </c>
      <c r="AZ182" s="19" t="s">
        <v>9370</v>
      </c>
      <c r="BA182" s="19" t="s">
        <v>9373</v>
      </c>
      <c r="BB182" s="82" t="s">
        <v>9376</v>
      </c>
      <c r="BC182" s="19" t="s">
        <v>9367</v>
      </c>
      <c r="BD182" s="19" t="s">
        <v>9382</v>
      </c>
      <c r="BE182" s="82" t="s">
        <v>9385</v>
      </c>
      <c r="BF182" s="19" t="s">
        <v>9379</v>
      </c>
      <c r="BG182" s="19" t="s">
        <v>9364</v>
      </c>
      <c r="BH182" s="19" t="s">
        <v>10284</v>
      </c>
      <c r="BI182" s="19" t="s">
        <v>10287</v>
      </c>
      <c r="BJ182" s="82" t="s">
        <v>10290</v>
      </c>
      <c r="BK182" s="19" t="s">
        <v>10281</v>
      </c>
      <c r="BL182" s="19" t="s">
        <v>10296</v>
      </c>
      <c r="BM182" s="82" t="s">
        <v>10299</v>
      </c>
      <c r="BN182" s="19" t="s">
        <v>10293</v>
      </c>
      <c r="BO182" s="19" t="s">
        <v>10278</v>
      </c>
      <c r="BP182" s="19" t="s">
        <v>10948</v>
      </c>
      <c r="BQ182" s="19" t="s">
        <v>10951</v>
      </c>
      <c r="BR182" s="82" t="s">
        <v>10954</v>
      </c>
      <c r="BS182" s="19" t="s">
        <v>10945</v>
      </c>
      <c r="BT182" s="19" t="s">
        <v>10960</v>
      </c>
      <c r="BU182" s="82" t="s">
        <v>10963</v>
      </c>
      <c r="BV182" s="19" t="s">
        <v>10957</v>
      </c>
      <c r="BW182" s="19" t="s">
        <v>10942</v>
      </c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</row>
    <row r="183" spans="1:103" hidden="1">
      <c r="A183" s="51"/>
      <c r="B183" s="53" t="s">
        <v>11644</v>
      </c>
      <c r="C183" s="66">
        <v>3</v>
      </c>
      <c r="D183" s="19" t="s">
        <v>340</v>
      </c>
      <c r="E183" s="19" t="s">
        <v>343</v>
      </c>
      <c r="F183" s="82" t="s">
        <v>346</v>
      </c>
      <c r="G183" s="19" t="s">
        <v>337</v>
      </c>
      <c r="H183" s="19" t="s">
        <v>352</v>
      </c>
      <c r="I183" s="82" t="s">
        <v>355</v>
      </c>
      <c r="J183" s="19" t="s">
        <v>349</v>
      </c>
      <c r="K183" s="19" t="s">
        <v>334</v>
      </c>
      <c r="L183" s="19" t="s">
        <v>5324</v>
      </c>
      <c r="M183" s="19" t="s">
        <v>5327</v>
      </c>
      <c r="N183" s="82" t="s">
        <v>5330</v>
      </c>
      <c r="O183" s="19" t="s">
        <v>5321</v>
      </c>
      <c r="P183" s="19" t="s">
        <v>5336</v>
      </c>
      <c r="Q183" s="82" t="s">
        <v>5339</v>
      </c>
      <c r="R183" s="19" t="s">
        <v>5333</v>
      </c>
      <c r="S183" s="19" t="s">
        <v>5318</v>
      </c>
      <c r="T183" s="19" t="s">
        <v>5988</v>
      </c>
      <c r="U183" s="19" t="s">
        <v>5991</v>
      </c>
      <c r="V183" s="82" t="s">
        <v>5994</v>
      </c>
      <c r="W183" s="19" t="s">
        <v>5985</v>
      </c>
      <c r="X183" s="19" t="s">
        <v>6000</v>
      </c>
      <c r="Y183" s="82" t="s">
        <v>6003</v>
      </c>
      <c r="Z183" s="19" t="s">
        <v>5997</v>
      </c>
      <c r="AA183" s="19" t="s">
        <v>5982</v>
      </c>
      <c r="AB183" s="19" t="s">
        <v>6902</v>
      </c>
      <c r="AC183" s="19" t="s">
        <v>6905</v>
      </c>
      <c r="AD183" s="82" t="s">
        <v>6908</v>
      </c>
      <c r="AE183" s="19" t="s">
        <v>6899</v>
      </c>
      <c r="AF183" s="19" t="s">
        <v>6914</v>
      </c>
      <c r="AG183" s="82" t="s">
        <v>6917</v>
      </c>
      <c r="AH183" s="19" t="s">
        <v>6911</v>
      </c>
      <c r="AI183" s="19" t="s">
        <v>6896</v>
      </c>
      <c r="AJ183" s="19" t="s">
        <v>7816</v>
      </c>
      <c r="AK183" s="19" t="s">
        <v>7819</v>
      </c>
      <c r="AL183" s="82" t="s">
        <v>7822</v>
      </c>
      <c r="AM183" s="19" t="s">
        <v>7813</v>
      </c>
      <c r="AN183" s="19" t="s">
        <v>7828</v>
      </c>
      <c r="AO183" s="82" t="s">
        <v>7831</v>
      </c>
      <c r="AP183" s="19" t="s">
        <v>7825</v>
      </c>
      <c r="AQ183" s="19" t="s">
        <v>7810</v>
      </c>
      <c r="AR183" s="19" t="s">
        <v>8480</v>
      </c>
      <c r="AS183" s="19" t="s">
        <v>8483</v>
      </c>
      <c r="AT183" s="82" t="s">
        <v>8486</v>
      </c>
      <c r="AU183" s="19" t="s">
        <v>8477</v>
      </c>
      <c r="AV183" s="19" t="s">
        <v>8492</v>
      </c>
      <c r="AW183" s="82" t="s">
        <v>8495</v>
      </c>
      <c r="AX183" s="19" t="s">
        <v>8489</v>
      </c>
      <c r="AY183" s="19" t="s">
        <v>8474</v>
      </c>
      <c r="AZ183" s="19" t="s">
        <v>9394</v>
      </c>
      <c r="BA183" s="19" t="s">
        <v>9397</v>
      </c>
      <c r="BB183" s="82" t="s">
        <v>9400</v>
      </c>
      <c r="BC183" s="19" t="s">
        <v>9391</v>
      </c>
      <c r="BD183" s="19" t="s">
        <v>9406</v>
      </c>
      <c r="BE183" s="82" t="s">
        <v>9409</v>
      </c>
      <c r="BF183" s="19" t="s">
        <v>9403</v>
      </c>
      <c r="BG183" s="19" t="s">
        <v>9388</v>
      </c>
      <c r="BH183" s="19" t="s">
        <v>10308</v>
      </c>
      <c r="BI183" s="19" t="s">
        <v>10311</v>
      </c>
      <c r="BJ183" s="82" t="s">
        <v>10314</v>
      </c>
      <c r="BK183" s="19" t="s">
        <v>10305</v>
      </c>
      <c r="BL183" s="19" t="s">
        <v>10320</v>
      </c>
      <c r="BM183" s="82" t="s">
        <v>10323</v>
      </c>
      <c r="BN183" s="19" t="s">
        <v>10317</v>
      </c>
      <c r="BO183" s="19" t="s">
        <v>10302</v>
      </c>
      <c r="BP183" s="19" t="s">
        <v>10972</v>
      </c>
      <c r="BQ183" s="19" t="s">
        <v>10975</v>
      </c>
      <c r="BR183" s="82" t="s">
        <v>10978</v>
      </c>
      <c r="BS183" s="19" t="s">
        <v>10969</v>
      </c>
      <c r="BT183" s="19" t="s">
        <v>10984</v>
      </c>
      <c r="BU183" s="82" t="s">
        <v>10987</v>
      </c>
      <c r="BV183" s="19" t="s">
        <v>10981</v>
      </c>
      <c r="BW183" s="19" t="s">
        <v>10966</v>
      </c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</row>
    <row r="184" spans="1:103" hidden="1">
      <c r="A184" s="55" t="s">
        <v>11645</v>
      </c>
      <c r="B184" s="56"/>
      <c r="C184" s="66">
        <v>4</v>
      </c>
      <c r="D184" s="19"/>
      <c r="E184" s="19"/>
      <c r="F184" s="82"/>
      <c r="G184" s="19"/>
      <c r="H184" s="19"/>
      <c r="I184" s="82"/>
      <c r="J184" s="19"/>
      <c r="K184" s="19"/>
      <c r="L184" s="19"/>
      <c r="M184" s="19"/>
      <c r="N184" s="82"/>
      <c r="O184" s="19"/>
      <c r="P184" s="19"/>
      <c r="Q184" s="82"/>
      <c r="R184" s="19"/>
      <c r="S184" s="19"/>
      <c r="T184" s="19"/>
      <c r="U184" s="19"/>
      <c r="V184" s="82"/>
      <c r="W184" s="19"/>
      <c r="X184" s="19"/>
      <c r="Y184" s="82"/>
      <c r="Z184" s="19"/>
      <c r="AA184" s="19"/>
      <c r="AB184" s="19"/>
      <c r="AC184" s="19"/>
      <c r="AD184" s="82"/>
      <c r="AE184" s="19"/>
      <c r="AF184" s="19"/>
      <c r="AG184" s="82"/>
      <c r="AH184" s="19"/>
      <c r="AI184" s="19"/>
      <c r="AJ184" s="19"/>
      <c r="AK184" s="19"/>
      <c r="AL184" s="82"/>
      <c r="AM184" s="19"/>
      <c r="AN184" s="19"/>
      <c r="AO184" s="82"/>
      <c r="AP184" s="19"/>
      <c r="AQ184" s="19"/>
      <c r="AR184" s="19"/>
      <c r="AS184" s="19"/>
      <c r="AT184" s="82"/>
      <c r="AU184" s="19"/>
      <c r="AV184" s="19"/>
      <c r="AW184" s="82"/>
      <c r="AX184" s="19"/>
      <c r="AY184" s="19"/>
      <c r="AZ184" s="19"/>
      <c r="BA184" s="19"/>
      <c r="BB184" s="82"/>
      <c r="BC184" s="19"/>
      <c r="BD184" s="19"/>
      <c r="BE184" s="82"/>
      <c r="BF184" s="19"/>
      <c r="BG184" s="19"/>
      <c r="BH184" s="19"/>
      <c r="BI184" s="19"/>
      <c r="BJ184" s="82"/>
      <c r="BK184" s="19"/>
      <c r="BL184" s="19"/>
      <c r="BM184" s="82"/>
      <c r="BN184" s="19"/>
      <c r="BO184" s="19"/>
      <c r="BP184" s="19"/>
      <c r="BQ184" s="19"/>
      <c r="BR184" s="82"/>
      <c r="BS184" s="19"/>
      <c r="BT184" s="19"/>
      <c r="BU184" s="82"/>
      <c r="BV184" s="19"/>
      <c r="BW184" s="19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</row>
    <row r="185" spans="1:103" hidden="1">
      <c r="A185" s="51"/>
      <c r="B185" s="53" t="s">
        <v>11646</v>
      </c>
      <c r="C185" s="66">
        <v>5</v>
      </c>
      <c r="D185" s="19" t="s">
        <v>364</v>
      </c>
      <c r="E185" s="19" t="s">
        <v>367</v>
      </c>
      <c r="F185" s="82" t="s">
        <v>370</v>
      </c>
      <c r="G185" s="19" t="s">
        <v>361</v>
      </c>
      <c r="H185" s="19" t="s">
        <v>376</v>
      </c>
      <c r="I185" s="82" t="s">
        <v>379</v>
      </c>
      <c r="J185" s="19" t="s">
        <v>373</v>
      </c>
      <c r="K185" s="19" t="s">
        <v>358</v>
      </c>
      <c r="L185" s="19" t="s">
        <v>5348</v>
      </c>
      <c r="M185" s="19" t="s">
        <v>5351</v>
      </c>
      <c r="N185" s="82" t="s">
        <v>5354</v>
      </c>
      <c r="O185" s="19" t="s">
        <v>5345</v>
      </c>
      <c r="P185" s="19" t="s">
        <v>5360</v>
      </c>
      <c r="Q185" s="82" t="s">
        <v>5363</v>
      </c>
      <c r="R185" s="19" t="s">
        <v>5357</v>
      </c>
      <c r="S185" s="19" t="s">
        <v>5342</v>
      </c>
      <c r="T185" s="19" t="s">
        <v>6262</v>
      </c>
      <c r="U185" s="19" t="s">
        <v>6265</v>
      </c>
      <c r="V185" s="82" t="s">
        <v>6268</v>
      </c>
      <c r="W185" s="19" t="s">
        <v>6009</v>
      </c>
      <c r="X185" s="19" t="s">
        <v>6274</v>
      </c>
      <c r="Y185" s="82" t="s">
        <v>6277</v>
      </c>
      <c r="Z185" s="19" t="s">
        <v>6271</v>
      </c>
      <c r="AA185" s="19" t="s">
        <v>6006</v>
      </c>
      <c r="AB185" s="19" t="s">
        <v>6926</v>
      </c>
      <c r="AC185" s="19" t="s">
        <v>6929</v>
      </c>
      <c r="AD185" s="82" t="s">
        <v>6932</v>
      </c>
      <c r="AE185" s="19" t="s">
        <v>6923</v>
      </c>
      <c r="AF185" s="19" t="s">
        <v>6938</v>
      </c>
      <c r="AG185" s="82" t="s">
        <v>6941</v>
      </c>
      <c r="AH185" s="19" t="s">
        <v>6935</v>
      </c>
      <c r="AI185" s="19" t="s">
        <v>6920</v>
      </c>
      <c r="AJ185" s="19" t="s">
        <v>7840</v>
      </c>
      <c r="AK185" s="19" t="s">
        <v>7843</v>
      </c>
      <c r="AL185" s="82" t="s">
        <v>7846</v>
      </c>
      <c r="AM185" s="19" t="s">
        <v>7837</v>
      </c>
      <c r="AN185" s="19" t="s">
        <v>7852</v>
      </c>
      <c r="AO185" s="82" t="s">
        <v>7855</v>
      </c>
      <c r="AP185" s="19" t="s">
        <v>7849</v>
      </c>
      <c r="AQ185" s="19" t="s">
        <v>7834</v>
      </c>
      <c r="AR185" s="19" t="s">
        <v>8504</v>
      </c>
      <c r="AS185" s="19" t="s">
        <v>8507</v>
      </c>
      <c r="AT185" s="82" t="s">
        <v>8510</v>
      </c>
      <c r="AU185" s="19" t="s">
        <v>8501</v>
      </c>
      <c r="AV185" s="19" t="s">
        <v>8766</v>
      </c>
      <c r="AW185" s="82" t="s">
        <v>8769</v>
      </c>
      <c r="AX185" s="19" t="s">
        <v>8763</v>
      </c>
      <c r="AY185" s="19" t="s">
        <v>8498</v>
      </c>
      <c r="AZ185" s="19" t="s">
        <v>9418</v>
      </c>
      <c r="BA185" s="19" t="s">
        <v>9421</v>
      </c>
      <c r="BB185" s="82" t="s">
        <v>9424</v>
      </c>
      <c r="BC185" s="19" t="s">
        <v>9415</v>
      </c>
      <c r="BD185" s="19" t="s">
        <v>9430</v>
      </c>
      <c r="BE185" s="82" t="s">
        <v>9433</v>
      </c>
      <c r="BF185" s="19" t="s">
        <v>9427</v>
      </c>
      <c r="BG185" s="19" t="s">
        <v>9412</v>
      </c>
      <c r="BH185" s="19" t="s">
        <v>10332</v>
      </c>
      <c r="BI185" s="19" t="s">
        <v>10335</v>
      </c>
      <c r="BJ185" s="82" t="s">
        <v>10338</v>
      </c>
      <c r="BK185" s="19" t="s">
        <v>10329</v>
      </c>
      <c r="BL185" s="19" t="s">
        <v>10344</v>
      </c>
      <c r="BM185" s="82" t="s">
        <v>10347</v>
      </c>
      <c r="BN185" s="19" t="s">
        <v>10341</v>
      </c>
      <c r="BO185" s="19" t="s">
        <v>10326</v>
      </c>
      <c r="BP185" s="19" t="s">
        <v>10996</v>
      </c>
      <c r="BQ185" s="19" t="s">
        <v>10999</v>
      </c>
      <c r="BR185" s="82" t="s">
        <v>11002</v>
      </c>
      <c r="BS185" s="19" t="s">
        <v>10993</v>
      </c>
      <c r="BT185" s="19" t="s">
        <v>11008</v>
      </c>
      <c r="BU185" s="82" t="s">
        <v>11011</v>
      </c>
      <c r="BV185" s="19" t="s">
        <v>11005</v>
      </c>
      <c r="BW185" s="19" t="s">
        <v>10990</v>
      </c>
      <c r="BX185" s="77"/>
      <c r="BY185" s="77"/>
      <c r="BZ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  <c r="CK185" s="77"/>
      <c r="CL185" s="77"/>
      <c r="CM185" s="77"/>
      <c r="CN185" s="77"/>
      <c r="CO185" s="77"/>
    </row>
    <row r="186" spans="1:103" hidden="1">
      <c r="A186" s="51"/>
      <c r="B186" s="57" t="s">
        <v>11647</v>
      </c>
      <c r="C186" s="66">
        <v>6</v>
      </c>
      <c r="D186" s="19" t="s">
        <v>388</v>
      </c>
      <c r="E186" s="19" t="s">
        <v>391</v>
      </c>
      <c r="F186" s="82" t="s">
        <v>394</v>
      </c>
      <c r="G186" s="19" t="s">
        <v>385</v>
      </c>
      <c r="H186" s="19" t="s">
        <v>400</v>
      </c>
      <c r="I186" s="82" t="s">
        <v>403</v>
      </c>
      <c r="J186" s="19" t="s">
        <v>397</v>
      </c>
      <c r="K186" s="19" t="s">
        <v>382</v>
      </c>
      <c r="L186" s="19" t="s">
        <v>5372</v>
      </c>
      <c r="M186" s="19" t="s">
        <v>5375</v>
      </c>
      <c r="N186" s="82" t="s">
        <v>5378</v>
      </c>
      <c r="O186" s="19" t="s">
        <v>5369</v>
      </c>
      <c r="P186" s="19" t="s">
        <v>5384</v>
      </c>
      <c r="Q186" s="82" t="s">
        <v>5387</v>
      </c>
      <c r="R186" s="19" t="s">
        <v>5381</v>
      </c>
      <c r="S186" s="19" t="s">
        <v>5366</v>
      </c>
      <c r="T186" s="19" t="s">
        <v>6286</v>
      </c>
      <c r="U186" s="19" t="s">
        <v>6289</v>
      </c>
      <c r="V186" s="82" t="s">
        <v>6292</v>
      </c>
      <c r="W186" s="19" t="s">
        <v>6283</v>
      </c>
      <c r="X186" s="19" t="s">
        <v>6298</v>
      </c>
      <c r="Y186" s="82" t="s">
        <v>6301</v>
      </c>
      <c r="Z186" s="19" t="s">
        <v>6295</v>
      </c>
      <c r="AA186" s="19" t="s">
        <v>6280</v>
      </c>
      <c r="AB186" s="19" t="s">
        <v>6950</v>
      </c>
      <c r="AC186" s="19" t="s">
        <v>6953</v>
      </c>
      <c r="AD186" s="82" t="s">
        <v>6956</v>
      </c>
      <c r="AE186" s="19" t="s">
        <v>6947</v>
      </c>
      <c r="AF186" s="19" t="s">
        <v>6962</v>
      </c>
      <c r="AG186" s="82" t="s">
        <v>6965</v>
      </c>
      <c r="AH186" s="19" t="s">
        <v>6959</v>
      </c>
      <c r="AI186" s="19" t="s">
        <v>6944</v>
      </c>
      <c r="AJ186" s="19" t="s">
        <v>7864</v>
      </c>
      <c r="AK186" s="19" t="s">
        <v>7867</v>
      </c>
      <c r="AL186" s="82" t="s">
        <v>7870</v>
      </c>
      <c r="AM186" s="19" t="s">
        <v>7861</v>
      </c>
      <c r="AN186" s="19" t="s">
        <v>7876</v>
      </c>
      <c r="AO186" s="82" t="s">
        <v>7879</v>
      </c>
      <c r="AP186" s="19" t="s">
        <v>7873</v>
      </c>
      <c r="AQ186" s="19" t="s">
        <v>7858</v>
      </c>
      <c r="AR186" s="19" t="s">
        <v>8778</v>
      </c>
      <c r="AS186" s="19" t="s">
        <v>8781</v>
      </c>
      <c r="AT186" s="82" t="s">
        <v>8784</v>
      </c>
      <c r="AU186" s="19" t="s">
        <v>8775</v>
      </c>
      <c r="AV186" s="19" t="s">
        <v>8790</v>
      </c>
      <c r="AW186" s="82" t="s">
        <v>8793</v>
      </c>
      <c r="AX186" s="19" t="s">
        <v>8787</v>
      </c>
      <c r="AY186" s="19" t="s">
        <v>8772</v>
      </c>
      <c r="AZ186" s="19" t="s">
        <v>9442</v>
      </c>
      <c r="BA186" s="19" t="s">
        <v>9445</v>
      </c>
      <c r="BB186" s="82" t="s">
        <v>9448</v>
      </c>
      <c r="BC186" s="19" t="s">
        <v>9439</v>
      </c>
      <c r="BD186" s="19" t="s">
        <v>9454</v>
      </c>
      <c r="BE186" s="82" t="s">
        <v>9457</v>
      </c>
      <c r="BF186" s="19" t="s">
        <v>9451</v>
      </c>
      <c r="BG186" s="19" t="s">
        <v>9436</v>
      </c>
      <c r="BH186" s="19" t="s">
        <v>10356</v>
      </c>
      <c r="BI186" s="19" t="s">
        <v>10359</v>
      </c>
      <c r="BJ186" s="82" t="s">
        <v>10362</v>
      </c>
      <c r="BK186" s="19" t="s">
        <v>10353</v>
      </c>
      <c r="BL186" s="19" t="s">
        <v>10368</v>
      </c>
      <c r="BM186" s="82" t="s">
        <v>10371</v>
      </c>
      <c r="BN186" s="19" t="s">
        <v>10365</v>
      </c>
      <c r="BO186" s="19" t="s">
        <v>10350</v>
      </c>
      <c r="BP186" s="19" t="s">
        <v>11270</v>
      </c>
      <c r="BQ186" s="19" t="s">
        <v>11273</v>
      </c>
      <c r="BR186" s="82" t="s">
        <v>11276</v>
      </c>
      <c r="BS186" s="19" t="s">
        <v>11267</v>
      </c>
      <c r="BT186" s="19" t="s">
        <v>11282</v>
      </c>
      <c r="BU186" s="82" t="s">
        <v>11285</v>
      </c>
      <c r="BV186" s="19" t="s">
        <v>11279</v>
      </c>
      <c r="BW186" s="19" t="s">
        <v>11264</v>
      </c>
      <c r="BX186" s="77"/>
      <c r="BY186" s="77"/>
      <c r="BZ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  <c r="CK186" s="77"/>
      <c r="CL186" s="77"/>
      <c r="CM186" s="77"/>
      <c r="CN186" s="77"/>
      <c r="CO186" s="77"/>
    </row>
    <row r="187" spans="1:103" s="86" customFormat="1" hidden="1">
      <c r="A187" s="83"/>
      <c r="B187" s="84" t="s">
        <v>11648</v>
      </c>
      <c r="C187" s="85">
        <v>7</v>
      </c>
      <c r="D187" s="82" t="s">
        <v>412</v>
      </c>
      <c r="E187" s="82" t="s">
        <v>415</v>
      </c>
      <c r="F187" s="82"/>
      <c r="G187" s="82" t="s">
        <v>409</v>
      </c>
      <c r="H187" s="82" t="s">
        <v>421</v>
      </c>
      <c r="I187" s="82"/>
      <c r="J187" s="82" t="s">
        <v>418</v>
      </c>
      <c r="K187" s="82" t="s">
        <v>406</v>
      </c>
      <c r="L187" s="82" t="s">
        <v>5396</v>
      </c>
      <c r="M187" s="82" t="s">
        <v>5399</v>
      </c>
      <c r="N187" s="82"/>
      <c r="O187" s="82" t="s">
        <v>5393</v>
      </c>
      <c r="P187" s="82" t="s">
        <v>5405</v>
      </c>
      <c r="Q187" s="82"/>
      <c r="R187" s="82" t="s">
        <v>5402</v>
      </c>
      <c r="S187" s="82" t="s">
        <v>5390</v>
      </c>
      <c r="T187" s="82" t="s">
        <v>6310</v>
      </c>
      <c r="U187" s="82" t="s">
        <v>6313</v>
      </c>
      <c r="V187" s="82"/>
      <c r="W187" s="82" t="s">
        <v>6307</v>
      </c>
      <c r="X187" s="82" t="s">
        <v>6319</v>
      </c>
      <c r="Y187" s="82"/>
      <c r="Z187" s="82" t="s">
        <v>6316</v>
      </c>
      <c r="AA187" s="82" t="s">
        <v>6304</v>
      </c>
      <c r="AB187" s="82" t="s">
        <v>6974</v>
      </c>
      <c r="AC187" s="82" t="s">
        <v>6977</v>
      </c>
      <c r="AD187" s="82"/>
      <c r="AE187" s="82" t="s">
        <v>6971</v>
      </c>
      <c r="AF187" s="82" t="s">
        <v>6983</v>
      </c>
      <c r="AG187" s="82"/>
      <c r="AH187" s="82" t="s">
        <v>6980</v>
      </c>
      <c r="AI187" s="82" t="s">
        <v>6968</v>
      </c>
      <c r="AJ187" s="82" t="s">
        <v>7888</v>
      </c>
      <c r="AK187" s="82" t="s">
        <v>7891</v>
      </c>
      <c r="AL187" s="82"/>
      <c r="AM187" s="82" t="s">
        <v>7885</v>
      </c>
      <c r="AN187" s="82" t="s">
        <v>7897</v>
      </c>
      <c r="AO187" s="82"/>
      <c r="AP187" s="82" t="s">
        <v>7894</v>
      </c>
      <c r="AQ187" s="82" t="s">
        <v>7882</v>
      </c>
      <c r="AR187" s="82" t="s">
        <v>8802</v>
      </c>
      <c r="AS187" s="82" t="s">
        <v>8805</v>
      </c>
      <c r="AT187" s="82"/>
      <c r="AU187" s="82" t="s">
        <v>8799</v>
      </c>
      <c r="AV187" s="82" t="s">
        <v>8811</v>
      </c>
      <c r="AW187" s="82"/>
      <c r="AX187" s="82" t="s">
        <v>8808</v>
      </c>
      <c r="AY187" s="82" t="s">
        <v>8796</v>
      </c>
      <c r="AZ187" s="82" t="s">
        <v>9466</v>
      </c>
      <c r="BA187" s="82" t="s">
        <v>9469</v>
      </c>
      <c r="BB187" s="82"/>
      <c r="BC187" s="82" t="s">
        <v>9463</v>
      </c>
      <c r="BD187" s="82" t="s">
        <v>9475</v>
      </c>
      <c r="BE187" s="82"/>
      <c r="BF187" s="82" t="s">
        <v>9472</v>
      </c>
      <c r="BG187" s="82" t="s">
        <v>9460</v>
      </c>
      <c r="BH187" s="82" t="s">
        <v>10380</v>
      </c>
      <c r="BI187" s="82" t="s">
        <v>10383</v>
      </c>
      <c r="BJ187" s="82"/>
      <c r="BK187" s="82" t="s">
        <v>10377</v>
      </c>
      <c r="BL187" s="82" t="s">
        <v>10389</v>
      </c>
      <c r="BM187" s="82"/>
      <c r="BN187" s="82" t="s">
        <v>10386</v>
      </c>
      <c r="BO187" s="82" t="s">
        <v>10374</v>
      </c>
      <c r="BP187" s="82" t="s">
        <v>11294</v>
      </c>
      <c r="BQ187" s="82" t="s">
        <v>11297</v>
      </c>
      <c r="BR187" s="82"/>
      <c r="BS187" s="82" t="s">
        <v>11291</v>
      </c>
      <c r="BT187" s="82" t="s">
        <v>11303</v>
      </c>
      <c r="BU187" s="82"/>
      <c r="BV187" s="82" t="s">
        <v>11300</v>
      </c>
      <c r="BW187" s="82" t="s">
        <v>11288</v>
      </c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</row>
    <row r="188" spans="1:103" s="86" customFormat="1" hidden="1">
      <c r="A188" s="83"/>
      <c r="B188" s="84" t="s">
        <v>11650</v>
      </c>
      <c r="C188" s="85">
        <v>8</v>
      </c>
      <c r="D188" s="82" t="s">
        <v>430</v>
      </c>
      <c r="E188" s="82" t="s">
        <v>433</v>
      </c>
      <c r="F188" s="82"/>
      <c r="G188" s="82" t="s">
        <v>427</v>
      </c>
      <c r="H188" s="82" t="s">
        <v>439</v>
      </c>
      <c r="I188" s="82"/>
      <c r="J188" s="82" t="s">
        <v>436</v>
      </c>
      <c r="K188" s="82" t="s">
        <v>424</v>
      </c>
      <c r="L188" s="82" t="s">
        <v>5414</v>
      </c>
      <c r="M188" s="82" t="s">
        <v>5417</v>
      </c>
      <c r="N188" s="82"/>
      <c r="O188" s="82" t="s">
        <v>5411</v>
      </c>
      <c r="P188" s="82" t="s">
        <v>5423</v>
      </c>
      <c r="Q188" s="82"/>
      <c r="R188" s="82" t="s">
        <v>5420</v>
      </c>
      <c r="S188" s="82" t="s">
        <v>5408</v>
      </c>
      <c r="T188" s="82" t="s">
        <v>6328</v>
      </c>
      <c r="U188" s="82" t="s">
        <v>6331</v>
      </c>
      <c r="V188" s="82"/>
      <c r="W188" s="82" t="s">
        <v>6325</v>
      </c>
      <c r="X188" s="82" t="s">
        <v>6337</v>
      </c>
      <c r="Y188" s="82"/>
      <c r="Z188" s="82" t="s">
        <v>6334</v>
      </c>
      <c r="AA188" s="82" t="s">
        <v>6322</v>
      </c>
      <c r="AB188" s="82" t="s">
        <v>6992</v>
      </c>
      <c r="AC188" s="82" t="s">
        <v>6995</v>
      </c>
      <c r="AD188" s="82"/>
      <c r="AE188" s="82" t="s">
        <v>6989</v>
      </c>
      <c r="AF188" s="82" t="s">
        <v>7001</v>
      </c>
      <c r="AG188" s="82"/>
      <c r="AH188" s="82" t="s">
        <v>6998</v>
      </c>
      <c r="AI188" s="82" t="s">
        <v>6986</v>
      </c>
      <c r="AJ188" s="82" t="s">
        <v>7906</v>
      </c>
      <c r="AK188" s="82" t="s">
        <v>7909</v>
      </c>
      <c r="AL188" s="82"/>
      <c r="AM188" s="82" t="s">
        <v>7903</v>
      </c>
      <c r="AN188" s="82" t="s">
        <v>7915</v>
      </c>
      <c r="AO188" s="82"/>
      <c r="AP188" s="82" t="s">
        <v>7912</v>
      </c>
      <c r="AQ188" s="82" t="s">
        <v>7900</v>
      </c>
      <c r="AR188" s="82" t="s">
        <v>8820</v>
      </c>
      <c r="AS188" s="82" t="s">
        <v>8823</v>
      </c>
      <c r="AT188" s="82"/>
      <c r="AU188" s="82" t="s">
        <v>8817</v>
      </c>
      <c r="AV188" s="82" t="s">
        <v>8829</v>
      </c>
      <c r="AW188" s="82"/>
      <c r="AX188" s="82" t="s">
        <v>8826</v>
      </c>
      <c r="AY188" s="82" t="s">
        <v>8814</v>
      </c>
      <c r="AZ188" s="82" t="s">
        <v>9484</v>
      </c>
      <c r="BA188" s="82" t="s">
        <v>9487</v>
      </c>
      <c r="BB188" s="82"/>
      <c r="BC188" s="82" t="s">
        <v>9481</v>
      </c>
      <c r="BD188" s="82" t="s">
        <v>9493</v>
      </c>
      <c r="BE188" s="82"/>
      <c r="BF188" s="82" t="s">
        <v>9490</v>
      </c>
      <c r="BG188" s="82" t="s">
        <v>9478</v>
      </c>
      <c r="BH188" s="82" t="s">
        <v>10398</v>
      </c>
      <c r="BI188" s="82" t="s">
        <v>10401</v>
      </c>
      <c r="BJ188" s="82"/>
      <c r="BK188" s="82" t="s">
        <v>10395</v>
      </c>
      <c r="BL188" s="82" t="s">
        <v>10407</v>
      </c>
      <c r="BM188" s="82"/>
      <c r="BN188" s="82" t="s">
        <v>10404</v>
      </c>
      <c r="BO188" s="82" t="s">
        <v>10392</v>
      </c>
      <c r="BP188" s="82" t="s">
        <v>11312</v>
      </c>
      <c r="BQ188" s="82" t="s">
        <v>11315</v>
      </c>
      <c r="BR188" s="82"/>
      <c r="BS188" s="82" t="s">
        <v>11309</v>
      </c>
      <c r="BT188" s="82" t="s">
        <v>11321</v>
      </c>
      <c r="BU188" s="82"/>
      <c r="BV188" s="82" t="s">
        <v>11318</v>
      </c>
      <c r="BW188" s="82" t="s">
        <v>11306</v>
      </c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</row>
    <row r="189" spans="1:103" hidden="1">
      <c r="A189" s="51"/>
      <c r="B189" s="53" t="s">
        <v>11651</v>
      </c>
      <c r="C189" s="66">
        <v>9</v>
      </c>
      <c r="D189" s="19" t="s">
        <v>448</v>
      </c>
      <c r="E189" s="19" t="s">
        <v>451</v>
      </c>
      <c r="F189" s="82" t="s">
        <v>454</v>
      </c>
      <c r="G189" s="19" t="s">
        <v>445</v>
      </c>
      <c r="H189" s="19" t="s">
        <v>460</v>
      </c>
      <c r="I189" s="82" t="s">
        <v>463</v>
      </c>
      <c r="J189" s="19" t="s">
        <v>457</v>
      </c>
      <c r="K189" s="19" t="s">
        <v>442</v>
      </c>
      <c r="L189" s="19" t="s">
        <v>5432</v>
      </c>
      <c r="M189" s="19" t="s">
        <v>5435</v>
      </c>
      <c r="N189" s="82" t="s">
        <v>5438</v>
      </c>
      <c r="O189" s="19" t="s">
        <v>5429</v>
      </c>
      <c r="P189" s="19" t="s">
        <v>5444</v>
      </c>
      <c r="Q189" s="82" t="s">
        <v>5447</v>
      </c>
      <c r="R189" s="19" t="s">
        <v>5441</v>
      </c>
      <c r="S189" s="19" t="s">
        <v>5426</v>
      </c>
      <c r="T189" s="19" t="s">
        <v>6346</v>
      </c>
      <c r="U189" s="19" t="s">
        <v>6349</v>
      </c>
      <c r="V189" s="82" t="s">
        <v>6352</v>
      </c>
      <c r="W189" s="19" t="s">
        <v>6343</v>
      </c>
      <c r="X189" s="19" t="s">
        <v>6358</v>
      </c>
      <c r="Y189" s="82" t="s">
        <v>6361</v>
      </c>
      <c r="Z189" s="19" t="s">
        <v>6355</v>
      </c>
      <c r="AA189" s="19" t="s">
        <v>6340</v>
      </c>
      <c r="AB189" s="19" t="s">
        <v>7010</v>
      </c>
      <c r="AC189" s="19" t="s">
        <v>7263</v>
      </c>
      <c r="AD189" s="82" t="s">
        <v>7266</v>
      </c>
      <c r="AE189" s="19" t="s">
        <v>7007</v>
      </c>
      <c r="AF189" s="19" t="s">
        <v>7272</v>
      </c>
      <c r="AG189" s="82" t="s">
        <v>7275</v>
      </c>
      <c r="AH189" s="19" t="s">
        <v>7269</v>
      </c>
      <c r="AI189" s="19" t="s">
        <v>7004</v>
      </c>
      <c r="AJ189" s="19" t="s">
        <v>7924</v>
      </c>
      <c r="AK189" s="19" t="s">
        <v>7927</v>
      </c>
      <c r="AL189" s="82" t="s">
        <v>7930</v>
      </c>
      <c r="AM189" s="19" t="s">
        <v>7921</v>
      </c>
      <c r="AN189" s="19" t="s">
        <v>7936</v>
      </c>
      <c r="AO189" s="82" t="s">
        <v>7939</v>
      </c>
      <c r="AP189" s="19" t="s">
        <v>7933</v>
      </c>
      <c r="AQ189" s="19" t="s">
        <v>7918</v>
      </c>
      <c r="AR189" s="19" t="s">
        <v>8838</v>
      </c>
      <c r="AS189" s="19" t="s">
        <v>8841</v>
      </c>
      <c r="AT189" s="82" t="s">
        <v>8844</v>
      </c>
      <c r="AU189" s="19" t="s">
        <v>8835</v>
      </c>
      <c r="AV189" s="19" t="s">
        <v>8850</v>
      </c>
      <c r="AW189" s="82" t="s">
        <v>8853</v>
      </c>
      <c r="AX189" s="19" t="s">
        <v>8847</v>
      </c>
      <c r="AY189" s="19" t="s">
        <v>8832</v>
      </c>
      <c r="AZ189" s="19" t="s">
        <v>9502</v>
      </c>
      <c r="BA189" s="19" t="s">
        <v>9505</v>
      </c>
      <c r="BB189" s="82" t="s">
        <v>9508</v>
      </c>
      <c r="BC189" s="19" t="s">
        <v>9499</v>
      </c>
      <c r="BD189" s="19" t="s">
        <v>9764</v>
      </c>
      <c r="BE189" s="82" t="s">
        <v>9767</v>
      </c>
      <c r="BF189" s="19" t="s">
        <v>9511</v>
      </c>
      <c r="BG189" s="19" t="s">
        <v>9496</v>
      </c>
      <c r="BH189" s="19" t="s">
        <v>10416</v>
      </c>
      <c r="BI189" s="19" t="s">
        <v>10419</v>
      </c>
      <c r="BJ189" s="82" t="s">
        <v>10422</v>
      </c>
      <c r="BK189" s="19" t="s">
        <v>10413</v>
      </c>
      <c r="BL189" s="19" t="s">
        <v>10428</v>
      </c>
      <c r="BM189" s="82" t="s">
        <v>10431</v>
      </c>
      <c r="BN189" s="19" t="s">
        <v>10425</v>
      </c>
      <c r="BO189" s="19" t="s">
        <v>10410</v>
      </c>
      <c r="BP189" s="19" t="s">
        <v>11330</v>
      </c>
      <c r="BQ189" s="19" t="s">
        <v>11333</v>
      </c>
      <c r="BR189" s="82" t="s">
        <v>11336</v>
      </c>
      <c r="BS189" s="19" t="s">
        <v>11327</v>
      </c>
      <c r="BT189" s="19" t="s">
        <v>11342</v>
      </c>
      <c r="BU189" s="82" t="s">
        <v>11345</v>
      </c>
      <c r="BV189" s="19" t="s">
        <v>11339</v>
      </c>
      <c r="BW189" s="19" t="s">
        <v>11324</v>
      </c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</row>
    <row r="190" spans="1:103" hidden="1">
      <c r="A190" s="51"/>
      <c r="B190" s="57" t="s">
        <v>11652</v>
      </c>
      <c r="C190" s="66">
        <v>10</v>
      </c>
      <c r="D190" s="19" t="s">
        <v>472</v>
      </c>
      <c r="E190" s="19" t="s">
        <v>475</v>
      </c>
      <c r="F190" s="82" t="s">
        <v>478</v>
      </c>
      <c r="G190" s="19" t="s">
        <v>469</v>
      </c>
      <c r="H190" s="19" t="s">
        <v>484</v>
      </c>
      <c r="I190" s="82" t="s">
        <v>487</v>
      </c>
      <c r="J190" s="19" t="s">
        <v>481</v>
      </c>
      <c r="K190" s="19" t="s">
        <v>466</v>
      </c>
      <c r="L190" s="19" t="s">
        <v>5456</v>
      </c>
      <c r="M190" s="19" t="s">
        <v>5459</v>
      </c>
      <c r="N190" s="82" t="s">
        <v>5462</v>
      </c>
      <c r="O190" s="19" t="s">
        <v>5453</v>
      </c>
      <c r="P190" s="19" t="s">
        <v>5468</v>
      </c>
      <c r="Q190" s="82" t="s">
        <v>5471</v>
      </c>
      <c r="R190" s="19" t="s">
        <v>5465</v>
      </c>
      <c r="S190" s="19" t="s">
        <v>5450</v>
      </c>
      <c r="T190" s="19" t="s">
        <v>6370</v>
      </c>
      <c r="U190" s="19" t="s">
        <v>6373</v>
      </c>
      <c r="V190" s="82" t="s">
        <v>6376</v>
      </c>
      <c r="W190" s="19" t="s">
        <v>6367</v>
      </c>
      <c r="X190" s="19" t="s">
        <v>6382</v>
      </c>
      <c r="Y190" s="82" t="s">
        <v>6385</v>
      </c>
      <c r="Z190" s="19" t="s">
        <v>6379</v>
      </c>
      <c r="AA190" s="19" t="s">
        <v>6364</v>
      </c>
      <c r="AB190" s="19" t="s">
        <v>7284</v>
      </c>
      <c r="AC190" s="19" t="s">
        <v>7287</v>
      </c>
      <c r="AD190" s="82" t="s">
        <v>7290</v>
      </c>
      <c r="AE190" s="19" t="s">
        <v>7281</v>
      </c>
      <c r="AF190" s="19" t="s">
        <v>7296</v>
      </c>
      <c r="AG190" s="82" t="s">
        <v>7299</v>
      </c>
      <c r="AH190" s="19" t="s">
        <v>7293</v>
      </c>
      <c r="AI190" s="19" t="s">
        <v>7278</v>
      </c>
      <c r="AJ190" s="19" t="s">
        <v>7948</v>
      </c>
      <c r="AK190" s="19" t="s">
        <v>7951</v>
      </c>
      <c r="AL190" s="82" t="s">
        <v>7954</v>
      </c>
      <c r="AM190" s="19" t="s">
        <v>7945</v>
      </c>
      <c r="AN190" s="19" t="s">
        <v>7960</v>
      </c>
      <c r="AO190" s="82" t="s">
        <v>7963</v>
      </c>
      <c r="AP190" s="19" t="s">
        <v>7957</v>
      </c>
      <c r="AQ190" s="19" t="s">
        <v>7942</v>
      </c>
      <c r="AR190" s="19" t="s">
        <v>8862</v>
      </c>
      <c r="AS190" s="19" t="s">
        <v>8865</v>
      </c>
      <c r="AT190" s="82" t="s">
        <v>8868</v>
      </c>
      <c r="AU190" s="19" t="s">
        <v>8859</v>
      </c>
      <c r="AV190" s="19" t="s">
        <v>8874</v>
      </c>
      <c r="AW190" s="82" t="s">
        <v>8877</v>
      </c>
      <c r="AX190" s="19" t="s">
        <v>8871</v>
      </c>
      <c r="AY190" s="19" t="s">
        <v>8856</v>
      </c>
      <c r="AZ190" s="19" t="s">
        <v>9776</v>
      </c>
      <c r="BA190" s="19" t="s">
        <v>9779</v>
      </c>
      <c r="BB190" s="82" t="s">
        <v>9782</v>
      </c>
      <c r="BC190" s="19" t="s">
        <v>9773</v>
      </c>
      <c r="BD190" s="19" t="s">
        <v>9788</v>
      </c>
      <c r="BE190" s="82" t="s">
        <v>9791</v>
      </c>
      <c r="BF190" s="19" t="s">
        <v>9785</v>
      </c>
      <c r="BG190" s="19" t="s">
        <v>9770</v>
      </c>
      <c r="BH190" s="19" t="s">
        <v>10440</v>
      </c>
      <c r="BI190" s="19" t="s">
        <v>10443</v>
      </c>
      <c r="BJ190" s="82" t="s">
        <v>10446</v>
      </c>
      <c r="BK190" s="19" t="s">
        <v>10437</v>
      </c>
      <c r="BL190" s="19" t="s">
        <v>10452</v>
      </c>
      <c r="BM190" s="82" t="s">
        <v>10455</v>
      </c>
      <c r="BN190" s="19" t="s">
        <v>10449</v>
      </c>
      <c r="BO190" s="19" t="s">
        <v>10434</v>
      </c>
      <c r="BP190" s="19" t="s">
        <v>11354</v>
      </c>
      <c r="BQ190" s="19" t="s">
        <v>11357</v>
      </c>
      <c r="BR190" s="82" t="s">
        <v>11360</v>
      </c>
      <c r="BS190" s="19" t="s">
        <v>11351</v>
      </c>
      <c r="BT190" s="19" t="s">
        <v>11366</v>
      </c>
      <c r="BU190" s="82" t="s">
        <v>11369</v>
      </c>
      <c r="BV190" s="19" t="s">
        <v>11363</v>
      </c>
      <c r="BW190" s="19" t="s">
        <v>11348</v>
      </c>
      <c r="BX190" s="77"/>
      <c r="BY190" s="77"/>
      <c r="BZ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</row>
    <row r="191" spans="1:103" s="86" customFormat="1" hidden="1">
      <c r="A191" s="83"/>
      <c r="B191" s="84" t="s">
        <v>11653</v>
      </c>
      <c r="C191" s="85">
        <v>11</v>
      </c>
      <c r="D191" s="82" t="s">
        <v>496</v>
      </c>
      <c r="E191" s="82" t="s">
        <v>499</v>
      </c>
      <c r="F191" s="82"/>
      <c r="G191" s="82" t="s">
        <v>493</v>
      </c>
      <c r="H191" s="82" t="s">
        <v>505</v>
      </c>
      <c r="I191" s="82"/>
      <c r="J191" s="82" t="s">
        <v>502</v>
      </c>
      <c r="K191" s="82" t="s">
        <v>490</v>
      </c>
      <c r="L191" s="82" t="s">
        <v>5480</v>
      </c>
      <c r="M191" s="82" t="s">
        <v>5483</v>
      </c>
      <c r="N191" s="82"/>
      <c r="O191" s="82" t="s">
        <v>5477</v>
      </c>
      <c r="P191" s="82" t="s">
        <v>5489</v>
      </c>
      <c r="Q191" s="82"/>
      <c r="R191" s="82" t="s">
        <v>5486</v>
      </c>
      <c r="S191" s="82" t="s">
        <v>5474</v>
      </c>
      <c r="T191" s="82" t="s">
        <v>6394</v>
      </c>
      <c r="U191" s="82" t="s">
        <v>6397</v>
      </c>
      <c r="V191" s="82"/>
      <c r="W191" s="82" t="s">
        <v>6391</v>
      </c>
      <c r="X191" s="82" t="s">
        <v>6403</v>
      </c>
      <c r="Y191" s="82"/>
      <c r="Z191" s="82" t="s">
        <v>6400</v>
      </c>
      <c r="AA191" s="82" t="s">
        <v>6388</v>
      </c>
      <c r="AB191" s="82" t="s">
        <v>7308</v>
      </c>
      <c r="AC191" s="82" t="s">
        <v>7311</v>
      </c>
      <c r="AD191" s="82"/>
      <c r="AE191" s="82" t="s">
        <v>7305</v>
      </c>
      <c r="AF191" s="82" t="s">
        <v>7317</v>
      </c>
      <c r="AG191" s="82"/>
      <c r="AH191" s="82" t="s">
        <v>7314</v>
      </c>
      <c r="AI191" s="82" t="s">
        <v>7302</v>
      </c>
      <c r="AJ191" s="82" t="s">
        <v>7972</v>
      </c>
      <c r="AK191" s="82" t="s">
        <v>7975</v>
      </c>
      <c r="AL191" s="82"/>
      <c r="AM191" s="82" t="s">
        <v>7969</v>
      </c>
      <c r="AN191" s="82" t="s">
        <v>7981</v>
      </c>
      <c r="AO191" s="82"/>
      <c r="AP191" s="82" t="s">
        <v>7978</v>
      </c>
      <c r="AQ191" s="82" t="s">
        <v>7966</v>
      </c>
      <c r="AR191" s="82" t="s">
        <v>8886</v>
      </c>
      <c r="AS191" s="82" t="s">
        <v>8889</v>
      </c>
      <c r="AT191" s="82"/>
      <c r="AU191" s="82" t="s">
        <v>8883</v>
      </c>
      <c r="AV191" s="82" t="s">
        <v>8895</v>
      </c>
      <c r="AW191" s="82"/>
      <c r="AX191" s="82" t="s">
        <v>8892</v>
      </c>
      <c r="AY191" s="82" t="s">
        <v>8880</v>
      </c>
      <c r="AZ191" s="82" t="s">
        <v>9800</v>
      </c>
      <c r="BA191" s="82" t="s">
        <v>9803</v>
      </c>
      <c r="BB191" s="82"/>
      <c r="BC191" s="82" t="s">
        <v>9797</v>
      </c>
      <c r="BD191" s="82" t="s">
        <v>9809</v>
      </c>
      <c r="BE191" s="82"/>
      <c r="BF191" s="82" t="s">
        <v>9806</v>
      </c>
      <c r="BG191" s="82" t="s">
        <v>9794</v>
      </c>
      <c r="BH191" s="82" t="s">
        <v>10464</v>
      </c>
      <c r="BI191" s="82" t="s">
        <v>10467</v>
      </c>
      <c r="BJ191" s="82"/>
      <c r="BK191" s="82" t="s">
        <v>10461</v>
      </c>
      <c r="BL191" s="82" t="s">
        <v>10473</v>
      </c>
      <c r="BM191" s="82"/>
      <c r="BN191" s="82" t="s">
        <v>10470</v>
      </c>
      <c r="BO191" s="82" t="s">
        <v>10458</v>
      </c>
      <c r="BP191" s="82" t="s">
        <v>11378</v>
      </c>
      <c r="BQ191" s="82" t="s">
        <v>11381</v>
      </c>
      <c r="BR191" s="82"/>
      <c r="BS191" s="82" t="s">
        <v>11375</v>
      </c>
      <c r="BT191" s="82" t="s">
        <v>11387</v>
      </c>
      <c r="BU191" s="82"/>
      <c r="BV191" s="82" t="s">
        <v>11384</v>
      </c>
      <c r="BW191" s="82" t="s">
        <v>11372</v>
      </c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</row>
    <row r="192" spans="1:103" hidden="1">
      <c r="A192" s="55" t="s">
        <v>11654</v>
      </c>
      <c r="B192" s="58"/>
      <c r="C192" s="66">
        <v>12</v>
      </c>
      <c r="D192" s="19"/>
      <c r="E192" s="19"/>
      <c r="F192" s="82"/>
      <c r="G192" s="19"/>
      <c r="H192" s="19"/>
      <c r="I192" s="82"/>
      <c r="J192" s="19"/>
      <c r="K192" s="19"/>
      <c r="L192" s="19"/>
      <c r="M192" s="19"/>
      <c r="N192" s="82"/>
      <c r="O192" s="19"/>
      <c r="P192" s="19"/>
      <c r="Q192" s="82"/>
      <c r="R192" s="19"/>
      <c r="S192" s="19"/>
      <c r="T192" s="19"/>
      <c r="U192" s="19"/>
      <c r="V192" s="82"/>
      <c r="W192" s="19"/>
      <c r="X192" s="19"/>
      <c r="Y192" s="82"/>
      <c r="Z192" s="19"/>
      <c r="AA192" s="19"/>
      <c r="AB192" s="19"/>
      <c r="AC192" s="19"/>
      <c r="AD192" s="82"/>
      <c r="AE192" s="19"/>
      <c r="AF192" s="19"/>
      <c r="AG192" s="82"/>
      <c r="AH192" s="19"/>
      <c r="AI192" s="19"/>
      <c r="AJ192" s="19"/>
      <c r="AK192" s="19"/>
      <c r="AL192" s="82"/>
      <c r="AM192" s="19"/>
      <c r="AN192" s="19"/>
      <c r="AO192" s="82"/>
      <c r="AP192" s="19"/>
      <c r="AQ192" s="19"/>
      <c r="AR192" s="19"/>
      <c r="AS192" s="19"/>
      <c r="AT192" s="82"/>
      <c r="AU192" s="19"/>
      <c r="AV192" s="19"/>
      <c r="AW192" s="82"/>
      <c r="AX192" s="19"/>
      <c r="AY192" s="19"/>
      <c r="AZ192" s="19"/>
      <c r="BA192" s="19"/>
      <c r="BB192" s="82"/>
      <c r="BC192" s="19"/>
      <c r="BD192" s="19"/>
      <c r="BE192" s="82"/>
      <c r="BF192" s="19"/>
      <c r="BG192" s="19"/>
      <c r="BH192" s="19"/>
      <c r="BI192" s="19"/>
      <c r="BJ192" s="82"/>
      <c r="BK192" s="19"/>
      <c r="BL192" s="19"/>
      <c r="BM192" s="82"/>
      <c r="BN192" s="19"/>
      <c r="BO192" s="19"/>
      <c r="BP192" s="19"/>
      <c r="BQ192" s="19"/>
      <c r="BR192" s="82"/>
      <c r="BS192" s="19"/>
      <c r="BT192" s="19"/>
      <c r="BU192" s="82"/>
      <c r="BV192" s="19"/>
      <c r="BW192" s="19"/>
      <c r="BX192" s="77"/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</row>
    <row r="193" spans="1:93" hidden="1">
      <c r="A193" s="51"/>
      <c r="B193" s="53" t="s">
        <v>11655</v>
      </c>
      <c r="C193" s="66">
        <v>13</v>
      </c>
      <c r="D193" s="19" t="s">
        <v>764</v>
      </c>
      <c r="E193" s="19" t="s">
        <v>767</v>
      </c>
      <c r="F193" s="82" t="s">
        <v>770</v>
      </c>
      <c r="G193" s="19" t="s">
        <v>511</v>
      </c>
      <c r="H193" s="19" t="s">
        <v>776</v>
      </c>
      <c r="I193" s="82" t="s">
        <v>779</v>
      </c>
      <c r="J193" s="19" t="s">
        <v>773</v>
      </c>
      <c r="K193" s="19" t="s">
        <v>508</v>
      </c>
      <c r="L193" s="19" t="s">
        <v>5498</v>
      </c>
      <c r="M193" s="19" t="s">
        <v>5501</v>
      </c>
      <c r="N193" s="82" t="s">
        <v>5504</v>
      </c>
      <c r="O193" s="19" t="s">
        <v>5495</v>
      </c>
      <c r="P193" s="19" t="s">
        <v>5510</v>
      </c>
      <c r="Q193" s="82" t="s">
        <v>5763</v>
      </c>
      <c r="R193" s="19" t="s">
        <v>5507</v>
      </c>
      <c r="S193" s="19" t="s">
        <v>5492</v>
      </c>
      <c r="T193" s="19" t="s">
        <v>6412</v>
      </c>
      <c r="U193" s="19" t="s">
        <v>6415</v>
      </c>
      <c r="V193" s="82" t="s">
        <v>6418</v>
      </c>
      <c r="W193" s="19" t="s">
        <v>6409</v>
      </c>
      <c r="X193" s="19" t="s">
        <v>6424</v>
      </c>
      <c r="Y193" s="82" t="s">
        <v>6427</v>
      </c>
      <c r="Z193" s="19" t="s">
        <v>6421</v>
      </c>
      <c r="AA193" s="19" t="s">
        <v>6406</v>
      </c>
      <c r="AB193" s="19" t="s">
        <v>7326</v>
      </c>
      <c r="AC193" s="19" t="s">
        <v>7329</v>
      </c>
      <c r="AD193" s="82" t="s">
        <v>7332</v>
      </c>
      <c r="AE193" s="19" t="s">
        <v>7323</v>
      </c>
      <c r="AF193" s="19" t="s">
        <v>7338</v>
      </c>
      <c r="AG193" s="82" t="s">
        <v>7341</v>
      </c>
      <c r="AH193" s="19" t="s">
        <v>7335</v>
      </c>
      <c r="AI193" s="19" t="s">
        <v>7320</v>
      </c>
      <c r="AJ193" s="19" t="s">
        <v>7990</v>
      </c>
      <c r="AK193" s="19" t="s">
        <v>7993</v>
      </c>
      <c r="AL193" s="82" t="s">
        <v>7996</v>
      </c>
      <c r="AM193" s="19" t="s">
        <v>7987</v>
      </c>
      <c r="AN193" s="19" t="s">
        <v>8002</v>
      </c>
      <c r="AO193" s="82" t="s">
        <v>8005</v>
      </c>
      <c r="AP193" s="19" t="s">
        <v>7999</v>
      </c>
      <c r="AQ193" s="19" t="s">
        <v>7984</v>
      </c>
      <c r="AR193" s="19" t="s">
        <v>8904</v>
      </c>
      <c r="AS193" s="19" t="s">
        <v>8907</v>
      </c>
      <c r="AT193" s="82" t="s">
        <v>8910</v>
      </c>
      <c r="AU193" s="19" t="s">
        <v>8901</v>
      </c>
      <c r="AV193" s="19" t="s">
        <v>8916</v>
      </c>
      <c r="AW193" s="82" t="s">
        <v>8919</v>
      </c>
      <c r="AX193" s="19" t="s">
        <v>8913</v>
      </c>
      <c r="AY193" s="19" t="s">
        <v>8898</v>
      </c>
      <c r="AZ193" s="19" t="s">
        <v>9818</v>
      </c>
      <c r="BA193" s="19" t="s">
        <v>9821</v>
      </c>
      <c r="BB193" s="82" t="s">
        <v>9824</v>
      </c>
      <c r="BC193" s="19" t="s">
        <v>9815</v>
      </c>
      <c r="BD193" s="19" t="s">
        <v>9830</v>
      </c>
      <c r="BE193" s="82" t="s">
        <v>9833</v>
      </c>
      <c r="BF193" s="19" t="s">
        <v>9827</v>
      </c>
      <c r="BG193" s="19" t="s">
        <v>9812</v>
      </c>
      <c r="BH193" s="19" t="s">
        <v>10482</v>
      </c>
      <c r="BI193" s="19" t="s">
        <v>10485</v>
      </c>
      <c r="BJ193" s="82" t="s">
        <v>10488</v>
      </c>
      <c r="BK193" s="19" t="s">
        <v>10479</v>
      </c>
      <c r="BL193" s="19" t="s">
        <v>10494</v>
      </c>
      <c r="BM193" s="82" t="s">
        <v>10497</v>
      </c>
      <c r="BN193" s="19" t="s">
        <v>10491</v>
      </c>
      <c r="BO193" s="19" t="s">
        <v>10476</v>
      </c>
      <c r="BP193" s="19" t="s">
        <v>11396</v>
      </c>
      <c r="BQ193" s="19" t="s">
        <v>11399</v>
      </c>
      <c r="BR193" s="82" t="s">
        <v>11402</v>
      </c>
      <c r="BS193" s="19" t="s">
        <v>11393</v>
      </c>
      <c r="BT193" s="19" t="s">
        <v>11408</v>
      </c>
      <c r="BU193" s="82" t="s">
        <v>11411</v>
      </c>
      <c r="BV193" s="19" t="s">
        <v>11405</v>
      </c>
      <c r="BW193" s="19" t="s">
        <v>11390</v>
      </c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</row>
    <row r="194" spans="1:93" hidden="1">
      <c r="A194" s="51"/>
      <c r="B194" s="57" t="s">
        <v>11656</v>
      </c>
      <c r="C194" s="66">
        <v>14</v>
      </c>
      <c r="D194" s="19" t="s">
        <v>788</v>
      </c>
      <c r="E194" s="19" t="s">
        <v>791</v>
      </c>
      <c r="F194" s="82" t="s">
        <v>794</v>
      </c>
      <c r="G194" s="19" t="s">
        <v>785</v>
      </c>
      <c r="H194" s="19" t="s">
        <v>800</v>
      </c>
      <c r="I194" s="82" t="s">
        <v>803</v>
      </c>
      <c r="J194" s="19" t="s">
        <v>797</v>
      </c>
      <c r="K194" s="19" t="s">
        <v>782</v>
      </c>
      <c r="L194" s="19" t="s">
        <v>5772</v>
      </c>
      <c r="M194" s="19" t="s">
        <v>5775</v>
      </c>
      <c r="N194" s="82" t="s">
        <v>5778</v>
      </c>
      <c r="O194" s="19" t="s">
        <v>5769</v>
      </c>
      <c r="P194" s="19" t="s">
        <v>5784</v>
      </c>
      <c r="Q194" s="82" t="s">
        <v>5787</v>
      </c>
      <c r="R194" s="19" t="s">
        <v>5781</v>
      </c>
      <c r="S194" s="19" t="s">
        <v>5766</v>
      </c>
      <c r="T194" s="19" t="s">
        <v>6436</v>
      </c>
      <c r="U194" s="19" t="s">
        <v>6439</v>
      </c>
      <c r="V194" s="82" t="s">
        <v>6442</v>
      </c>
      <c r="W194" s="19" t="s">
        <v>6433</v>
      </c>
      <c r="X194" s="19" t="s">
        <v>6448</v>
      </c>
      <c r="Y194" s="82" t="s">
        <v>6451</v>
      </c>
      <c r="Z194" s="19" t="s">
        <v>6445</v>
      </c>
      <c r="AA194" s="19" t="s">
        <v>6430</v>
      </c>
      <c r="AB194" s="19" t="s">
        <v>7350</v>
      </c>
      <c r="AC194" s="19" t="s">
        <v>7353</v>
      </c>
      <c r="AD194" s="82" t="s">
        <v>7356</v>
      </c>
      <c r="AE194" s="19" t="s">
        <v>7347</v>
      </c>
      <c r="AF194" s="19" t="s">
        <v>7362</v>
      </c>
      <c r="AG194" s="82" t="s">
        <v>7365</v>
      </c>
      <c r="AH194" s="19" t="s">
        <v>7359</v>
      </c>
      <c r="AI194" s="19" t="s">
        <v>7344</v>
      </c>
      <c r="AJ194" s="19" t="s">
        <v>8264</v>
      </c>
      <c r="AK194" s="19" t="s">
        <v>8267</v>
      </c>
      <c r="AL194" s="82" t="s">
        <v>8270</v>
      </c>
      <c r="AM194" s="19" t="s">
        <v>8011</v>
      </c>
      <c r="AN194" s="19" t="s">
        <v>8276</v>
      </c>
      <c r="AO194" s="82" t="s">
        <v>8279</v>
      </c>
      <c r="AP194" s="19" t="s">
        <v>8273</v>
      </c>
      <c r="AQ194" s="19" t="s">
        <v>8008</v>
      </c>
      <c r="AR194" s="19" t="s">
        <v>8928</v>
      </c>
      <c r="AS194" s="19" t="s">
        <v>8931</v>
      </c>
      <c r="AT194" s="82" t="s">
        <v>8934</v>
      </c>
      <c r="AU194" s="19" t="s">
        <v>8925</v>
      </c>
      <c r="AV194" s="19" t="s">
        <v>8940</v>
      </c>
      <c r="AW194" s="82" t="s">
        <v>8943</v>
      </c>
      <c r="AX194" s="19" t="s">
        <v>8937</v>
      </c>
      <c r="AY194" s="19" t="s">
        <v>8922</v>
      </c>
      <c r="AZ194" s="19" t="s">
        <v>9842</v>
      </c>
      <c r="BA194" s="19" t="s">
        <v>9845</v>
      </c>
      <c r="BB194" s="82" t="s">
        <v>9848</v>
      </c>
      <c r="BC194" s="19" t="s">
        <v>9839</v>
      </c>
      <c r="BD194" s="19" t="s">
        <v>9854</v>
      </c>
      <c r="BE194" s="82" t="s">
        <v>9857</v>
      </c>
      <c r="BF194" s="19" t="s">
        <v>9851</v>
      </c>
      <c r="BG194" s="19" t="s">
        <v>9836</v>
      </c>
      <c r="BH194" s="19" t="s">
        <v>10506</v>
      </c>
      <c r="BI194" s="19" t="s">
        <v>10509</v>
      </c>
      <c r="BJ194" s="82" t="s">
        <v>10762</v>
      </c>
      <c r="BK194" s="19" t="s">
        <v>10503</v>
      </c>
      <c r="BL194" s="19" t="s">
        <v>10768</v>
      </c>
      <c r="BM194" s="82" t="s">
        <v>10771</v>
      </c>
      <c r="BN194" s="19" t="s">
        <v>10765</v>
      </c>
      <c r="BO194" s="19" t="s">
        <v>10500</v>
      </c>
      <c r="BP194" s="19" t="s">
        <v>11420</v>
      </c>
      <c r="BQ194" s="19" t="s">
        <v>11423</v>
      </c>
      <c r="BR194" s="82" t="s">
        <v>11426</v>
      </c>
      <c r="BS194" s="19" t="s">
        <v>11417</v>
      </c>
      <c r="BT194" s="19" t="s">
        <v>11432</v>
      </c>
      <c r="BU194" s="82" t="s">
        <v>11435</v>
      </c>
      <c r="BV194" s="19" t="s">
        <v>11429</v>
      </c>
      <c r="BW194" s="19" t="s">
        <v>11414</v>
      </c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</row>
    <row r="195" spans="1:93" hidden="1">
      <c r="A195" s="51"/>
      <c r="B195" s="57" t="s">
        <v>11657</v>
      </c>
      <c r="C195" s="66">
        <v>15</v>
      </c>
      <c r="D195" s="19" t="s">
        <v>812</v>
      </c>
      <c r="E195" s="19" t="s">
        <v>815</v>
      </c>
      <c r="F195" s="82" t="s">
        <v>818</v>
      </c>
      <c r="G195" s="19" t="s">
        <v>809</v>
      </c>
      <c r="H195" s="19" t="s">
        <v>824</v>
      </c>
      <c r="I195" s="82" t="s">
        <v>827</v>
      </c>
      <c r="J195" s="19" t="s">
        <v>821</v>
      </c>
      <c r="K195" s="19" t="s">
        <v>806</v>
      </c>
      <c r="L195" s="19" t="s">
        <v>5796</v>
      </c>
      <c r="M195" s="19" t="s">
        <v>5799</v>
      </c>
      <c r="N195" s="82" t="s">
        <v>5802</v>
      </c>
      <c r="O195" s="19" t="s">
        <v>5793</v>
      </c>
      <c r="P195" s="19" t="s">
        <v>5808</v>
      </c>
      <c r="Q195" s="82" t="s">
        <v>5811</v>
      </c>
      <c r="R195" s="19" t="s">
        <v>5805</v>
      </c>
      <c r="S195" s="19" t="s">
        <v>5790</v>
      </c>
      <c r="T195" s="19" t="s">
        <v>6460</v>
      </c>
      <c r="U195" s="19" t="s">
        <v>6463</v>
      </c>
      <c r="V195" s="82" t="s">
        <v>6466</v>
      </c>
      <c r="W195" s="19" t="s">
        <v>6457</v>
      </c>
      <c r="X195" s="19" t="s">
        <v>6472</v>
      </c>
      <c r="Y195" s="82" t="s">
        <v>6475</v>
      </c>
      <c r="Z195" s="19" t="s">
        <v>6469</v>
      </c>
      <c r="AA195" s="19" t="s">
        <v>6454</v>
      </c>
      <c r="AB195" s="19" t="s">
        <v>7374</v>
      </c>
      <c r="AC195" s="19" t="s">
        <v>7377</v>
      </c>
      <c r="AD195" s="82" t="s">
        <v>7380</v>
      </c>
      <c r="AE195" s="19" t="s">
        <v>7371</v>
      </c>
      <c r="AF195" s="19" t="s">
        <v>7386</v>
      </c>
      <c r="AG195" s="82" t="s">
        <v>7389</v>
      </c>
      <c r="AH195" s="19" t="s">
        <v>7383</v>
      </c>
      <c r="AI195" s="19" t="s">
        <v>7368</v>
      </c>
      <c r="AJ195" s="19" t="s">
        <v>8288</v>
      </c>
      <c r="AK195" s="19" t="s">
        <v>8291</v>
      </c>
      <c r="AL195" s="82" t="s">
        <v>8294</v>
      </c>
      <c r="AM195" s="19" t="s">
        <v>8285</v>
      </c>
      <c r="AN195" s="19" t="s">
        <v>8300</v>
      </c>
      <c r="AO195" s="82" t="s">
        <v>8303</v>
      </c>
      <c r="AP195" s="19" t="s">
        <v>8297</v>
      </c>
      <c r="AQ195" s="19" t="s">
        <v>8282</v>
      </c>
      <c r="AR195" s="19" t="s">
        <v>8952</v>
      </c>
      <c r="AS195" s="19" t="s">
        <v>8955</v>
      </c>
      <c r="AT195" s="82" t="s">
        <v>8958</v>
      </c>
      <c r="AU195" s="19" t="s">
        <v>8949</v>
      </c>
      <c r="AV195" s="19" t="s">
        <v>8964</v>
      </c>
      <c r="AW195" s="82" t="s">
        <v>8967</v>
      </c>
      <c r="AX195" s="19" t="s">
        <v>8961</v>
      </c>
      <c r="AY195" s="19" t="s">
        <v>8946</v>
      </c>
      <c r="AZ195" s="19" t="s">
        <v>9866</v>
      </c>
      <c r="BA195" s="19" t="s">
        <v>9869</v>
      </c>
      <c r="BB195" s="82" t="s">
        <v>9872</v>
      </c>
      <c r="BC195" s="19" t="s">
        <v>9863</v>
      </c>
      <c r="BD195" s="19" t="s">
        <v>9878</v>
      </c>
      <c r="BE195" s="82" t="s">
        <v>9881</v>
      </c>
      <c r="BF195" s="19" t="s">
        <v>9875</v>
      </c>
      <c r="BG195" s="19" t="s">
        <v>9860</v>
      </c>
      <c r="BH195" s="19" t="s">
        <v>10780</v>
      </c>
      <c r="BI195" s="19" t="s">
        <v>10783</v>
      </c>
      <c r="BJ195" s="82" t="s">
        <v>10786</v>
      </c>
      <c r="BK195" s="19" t="s">
        <v>10777</v>
      </c>
      <c r="BL195" s="19" t="s">
        <v>10792</v>
      </c>
      <c r="BM195" s="82" t="s">
        <v>10795</v>
      </c>
      <c r="BN195" s="19" t="s">
        <v>10789</v>
      </c>
      <c r="BO195" s="19" t="s">
        <v>10774</v>
      </c>
      <c r="BP195" s="19" t="s">
        <v>11444</v>
      </c>
      <c r="BQ195" s="19" t="s">
        <v>11447</v>
      </c>
      <c r="BR195" s="82" t="s">
        <v>11450</v>
      </c>
      <c r="BS195" s="19" t="s">
        <v>11441</v>
      </c>
      <c r="BT195" s="19" t="s">
        <v>11456</v>
      </c>
      <c r="BU195" s="82" t="s">
        <v>11459</v>
      </c>
      <c r="BV195" s="19" t="s">
        <v>11453</v>
      </c>
      <c r="BW195" s="19" t="s">
        <v>11438</v>
      </c>
      <c r="BX195" s="77"/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</row>
    <row r="196" spans="1:93" hidden="1">
      <c r="A196" s="51"/>
      <c r="B196" s="57" t="s">
        <v>11658</v>
      </c>
      <c r="C196" s="66">
        <v>16</v>
      </c>
      <c r="D196" s="19" t="s">
        <v>836</v>
      </c>
      <c r="E196" s="19" t="s">
        <v>839</v>
      </c>
      <c r="F196" s="82" t="s">
        <v>842</v>
      </c>
      <c r="G196" s="19" t="s">
        <v>833</v>
      </c>
      <c r="H196" s="19" t="s">
        <v>848</v>
      </c>
      <c r="I196" s="82" t="s">
        <v>851</v>
      </c>
      <c r="J196" s="19" t="s">
        <v>845</v>
      </c>
      <c r="K196" s="19" t="s">
        <v>830</v>
      </c>
      <c r="L196" s="19" t="s">
        <v>5820</v>
      </c>
      <c r="M196" s="19" t="s">
        <v>5823</v>
      </c>
      <c r="N196" s="82" t="s">
        <v>5826</v>
      </c>
      <c r="O196" s="19" t="s">
        <v>5817</v>
      </c>
      <c r="P196" s="19" t="s">
        <v>5832</v>
      </c>
      <c r="Q196" s="82" t="s">
        <v>5835</v>
      </c>
      <c r="R196" s="19" t="s">
        <v>5829</v>
      </c>
      <c r="S196" s="19" t="s">
        <v>5814</v>
      </c>
      <c r="T196" s="19" t="s">
        <v>6484</v>
      </c>
      <c r="U196" s="19" t="s">
        <v>6487</v>
      </c>
      <c r="V196" s="82" t="s">
        <v>6490</v>
      </c>
      <c r="W196" s="19" t="s">
        <v>6481</v>
      </c>
      <c r="X196" s="19" t="s">
        <v>6496</v>
      </c>
      <c r="Y196" s="82" t="s">
        <v>6499</v>
      </c>
      <c r="Z196" s="19" t="s">
        <v>6493</v>
      </c>
      <c r="AA196" s="19" t="s">
        <v>6478</v>
      </c>
      <c r="AB196" s="19" t="s">
        <v>7398</v>
      </c>
      <c r="AC196" s="19" t="s">
        <v>7401</v>
      </c>
      <c r="AD196" s="82" t="s">
        <v>7404</v>
      </c>
      <c r="AE196" s="19" t="s">
        <v>7395</v>
      </c>
      <c r="AF196" s="19" t="s">
        <v>7410</v>
      </c>
      <c r="AG196" s="82" t="s">
        <v>7413</v>
      </c>
      <c r="AH196" s="19" t="s">
        <v>7407</v>
      </c>
      <c r="AI196" s="19" t="s">
        <v>7392</v>
      </c>
      <c r="AJ196" s="19" t="s">
        <v>8312</v>
      </c>
      <c r="AK196" s="19" t="s">
        <v>8315</v>
      </c>
      <c r="AL196" s="82" t="s">
        <v>8318</v>
      </c>
      <c r="AM196" s="19" t="s">
        <v>8309</v>
      </c>
      <c r="AN196" s="19" t="s">
        <v>8324</v>
      </c>
      <c r="AO196" s="82" t="s">
        <v>8327</v>
      </c>
      <c r="AP196" s="19" t="s">
        <v>8321</v>
      </c>
      <c r="AQ196" s="19" t="s">
        <v>8306</v>
      </c>
      <c r="AR196" s="19" t="s">
        <v>8976</v>
      </c>
      <c r="AS196" s="19" t="s">
        <v>8979</v>
      </c>
      <c r="AT196" s="82" t="s">
        <v>8982</v>
      </c>
      <c r="AU196" s="19" t="s">
        <v>8973</v>
      </c>
      <c r="AV196" s="19" t="s">
        <v>8988</v>
      </c>
      <c r="AW196" s="82" t="s">
        <v>8991</v>
      </c>
      <c r="AX196" s="19" t="s">
        <v>8985</v>
      </c>
      <c r="AY196" s="19" t="s">
        <v>8970</v>
      </c>
      <c r="AZ196" s="19" t="s">
        <v>9890</v>
      </c>
      <c r="BA196" s="19" t="s">
        <v>9893</v>
      </c>
      <c r="BB196" s="82" t="s">
        <v>9896</v>
      </c>
      <c r="BC196" s="19" t="s">
        <v>9887</v>
      </c>
      <c r="BD196" s="19" t="s">
        <v>9902</v>
      </c>
      <c r="BE196" s="82" t="s">
        <v>9905</v>
      </c>
      <c r="BF196" s="19" t="s">
        <v>9899</v>
      </c>
      <c r="BG196" s="19" t="s">
        <v>9884</v>
      </c>
      <c r="BH196" s="19" t="s">
        <v>10804</v>
      </c>
      <c r="BI196" s="19" t="s">
        <v>10807</v>
      </c>
      <c r="BJ196" s="82" t="s">
        <v>10810</v>
      </c>
      <c r="BK196" s="19" t="s">
        <v>10801</v>
      </c>
      <c r="BL196" s="19" t="s">
        <v>10816</v>
      </c>
      <c r="BM196" s="82" t="s">
        <v>10819</v>
      </c>
      <c r="BN196" s="19" t="s">
        <v>10813</v>
      </c>
      <c r="BO196" s="19" t="s">
        <v>10798</v>
      </c>
      <c r="BP196" s="19" t="s">
        <v>11468</v>
      </c>
      <c r="BQ196" s="19" t="s">
        <v>11471</v>
      </c>
      <c r="BR196" s="82" t="s">
        <v>11474</v>
      </c>
      <c r="BS196" s="19" t="s">
        <v>11465</v>
      </c>
      <c r="BT196" s="19" t="s">
        <v>11480</v>
      </c>
      <c r="BU196" s="82" t="s">
        <v>11483</v>
      </c>
      <c r="BV196" s="19" t="s">
        <v>11477</v>
      </c>
      <c r="BW196" s="19" t="s">
        <v>11462</v>
      </c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</row>
    <row r="197" spans="1:93" hidden="1">
      <c r="A197" s="51"/>
      <c r="B197" s="57" t="s">
        <v>11659</v>
      </c>
      <c r="C197" s="66">
        <v>17</v>
      </c>
      <c r="D197" s="19" t="s">
        <v>860</v>
      </c>
      <c r="E197" s="19" t="s">
        <v>863</v>
      </c>
      <c r="F197" s="82" t="s">
        <v>866</v>
      </c>
      <c r="G197" s="19" t="s">
        <v>857</v>
      </c>
      <c r="H197" s="19" t="s">
        <v>872</v>
      </c>
      <c r="I197" s="82" t="s">
        <v>875</v>
      </c>
      <c r="J197" s="19" t="s">
        <v>869</v>
      </c>
      <c r="K197" s="19" t="s">
        <v>854</v>
      </c>
      <c r="L197" s="19" t="s">
        <v>5844</v>
      </c>
      <c r="M197" s="19" t="s">
        <v>5847</v>
      </c>
      <c r="N197" s="82" t="s">
        <v>5850</v>
      </c>
      <c r="O197" s="19" t="s">
        <v>5841</v>
      </c>
      <c r="P197" s="19" t="s">
        <v>5856</v>
      </c>
      <c r="Q197" s="82" t="s">
        <v>5859</v>
      </c>
      <c r="R197" s="19" t="s">
        <v>5853</v>
      </c>
      <c r="S197" s="19" t="s">
        <v>5838</v>
      </c>
      <c r="T197" s="19" t="s">
        <v>6508</v>
      </c>
      <c r="U197" s="19" t="s">
        <v>6511</v>
      </c>
      <c r="V197" s="82" t="s">
        <v>6764</v>
      </c>
      <c r="W197" s="19" t="s">
        <v>6505</v>
      </c>
      <c r="X197" s="19" t="s">
        <v>6770</v>
      </c>
      <c r="Y197" s="82" t="s">
        <v>6773</v>
      </c>
      <c r="Z197" s="19" t="s">
        <v>6767</v>
      </c>
      <c r="AA197" s="19" t="s">
        <v>6502</v>
      </c>
      <c r="AB197" s="19" t="s">
        <v>7422</v>
      </c>
      <c r="AC197" s="19" t="s">
        <v>7425</v>
      </c>
      <c r="AD197" s="82" t="s">
        <v>7428</v>
      </c>
      <c r="AE197" s="19" t="s">
        <v>7419</v>
      </c>
      <c r="AF197" s="19" t="s">
        <v>7434</v>
      </c>
      <c r="AG197" s="82" t="s">
        <v>7437</v>
      </c>
      <c r="AH197" s="19" t="s">
        <v>7431</v>
      </c>
      <c r="AI197" s="19" t="s">
        <v>7416</v>
      </c>
      <c r="AJ197" s="19" t="s">
        <v>8336</v>
      </c>
      <c r="AK197" s="19" t="s">
        <v>8339</v>
      </c>
      <c r="AL197" s="82" t="s">
        <v>8342</v>
      </c>
      <c r="AM197" s="19" t="s">
        <v>8333</v>
      </c>
      <c r="AN197" s="19" t="s">
        <v>8348</v>
      </c>
      <c r="AO197" s="82" t="s">
        <v>8351</v>
      </c>
      <c r="AP197" s="19" t="s">
        <v>8345</v>
      </c>
      <c r="AQ197" s="19" t="s">
        <v>8330</v>
      </c>
      <c r="AR197" s="19" t="s">
        <v>9000</v>
      </c>
      <c r="AS197" s="19" t="s">
        <v>9003</v>
      </c>
      <c r="AT197" s="82" t="s">
        <v>9006</v>
      </c>
      <c r="AU197" s="19" t="s">
        <v>8997</v>
      </c>
      <c r="AV197" s="19" t="s">
        <v>9262</v>
      </c>
      <c r="AW197" s="82" t="s">
        <v>9265</v>
      </c>
      <c r="AX197" s="19" t="s">
        <v>9009</v>
      </c>
      <c r="AY197" s="19" t="s">
        <v>8994</v>
      </c>
      <c r="AZ197" s="19" t="s">
        <v>9914</v>
      </c>
      <c r="BA197" s="19" t="s">
        <v>9917</v>
      </c>
      <c r="BB197" s="82" t="s">
        <v>9920</v>
      </c>
      <c r="BC197" s="19" t="s">
        <v>9911</v>
      </c>
      <c r="BD197" s="19" t="s">
        <v>9926</v>
      </c>
      <c r="BE197" s="82" t="s">
        <v>9929</v>
      </c>
      <c r="BF197" s="19" t="s">
        <v>9923</v>
      </c>
      <c r="BG197" s="19" t="s">
        <v>9908</v>
      </c>
      <c r="BH197" s="19" t="s">
        <v>10828</v>
      </c>
      <c r="BI197" s="19" t="s">
        <v>10831</v>
      </c>
      <c r="BJ197" s="82" t="s">
        <v>10834</v>
      </c>
      <c r="BK197" s="19" t="s">
        <v>10825</v>
      </c>
      <c r="BL197" s="19" t="s">
        <v>10840</v>
      </c>
      <c r="BM197" s="82" t="s">
        <v>10843</v>
      </c>
      <c r="BN197" s="19" t="s">
        <v>10837</v>
      </c>
      <c r="BO197" s="19" t="s">
        <v>10822</v>
      </c>
      <c r="BP197" s="19" t="s">
        <v>11492</v>
      </c>
      <c r="BQ197" s="19" t="s">
        <v>11495</v>
      </c>
      <c r="BR197" s="82" t="s">
        <v>11498</v>
      </c>
      <c r="BS197" s="19" t="s">
        <v>11489</v>
      </c>
      <c r="BT197" s="19" t="s">
        <v>11504</v>
      </c>
      <c r="BU197" s="82" t="s">
        <v>11507</v>
      </c>
      <c r="BV197" s="19" t="s">
        <v>11501</v>
      </c>
      <c r="BW197" s="19" t="s">
        <v>11486</v>
      </c>
      <c r="BX197" s="77"/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  <c r="CK197" s="77"/>
      <c r="CL197" s="77"/>
      <c r="CM197" s="77"/>
      <c r="CN197" s="77"/>
      <c r="CO197" s="77"/>
    </row>
    <row r="198" spans="1:93" hidden="1">
      <c r="A198" s="51"/>
      <c r="B198" s="53" t="s">
        <v>11660</v>
      </c>
      <c r="C198" s="66">
        <v>18</v>
      </c>
      <c r="D198" s="19" t="s">
        <v>884</v>
      </c>
      <c r="E198" s="19" t="s">
        <v>887</v>
      </c>
      <c r="F198" s="82" t="s">
        <v>890</v>
      </c>
      <c r="G198" s="19" t="s">
        <v>881</v>
      </c>
      <c r="H198" s="19" t="s">
        <v>896</v>
      </c>
      <c r="I198" s="82" t="s">
        <v>899</v>
      </c>
      <c r="J198" s="19" t="s">
        <v>893</v>
      </c>
      <c r="K198" s="19" t="s">
        <v>878</v>
      </c>
      <c r="L198" s="19" t="s">
        <v>5868</v>
      </c>
      <c r="M198" s="19" t="s">
        <v>5871</v>
      </c>
      <c r="N198" s="82" t="s">
        <v>5874</v>
      </c>
      <c r="O198" s="19" t="s">
        <v>5865</v>
      </c>
      <c r="P198" s="19" t="s">
        <v>5880</v>
      </c>
      <c r="Q198" s="82" t="s">
        <v>5883</v>
      </c>
      <c r="R198" s="19" t="s">
        <v>5877</v>
      </c>
      <c r="S198" s="19" t="s">
        <v>5862</v>
      </c>
      <c r="T198" s="19" t="s">
        <v>6782</v>
      </c>
      <c r="U198" s="19" t="s">
        <v>6785</v>
      </c>
      <c r="V198" s="82" t="s">
        <v>6788</v>
      </c>
      <c r="W198" s="19" t="s">
        <v>6779</v>
      </c>
      <c r="X198" s="19" t="s">
        <v>6794</v>
      </c>
      <c r="Y198" s="82" t="s">
        <v>6797</v>
      </c>
      <c r="Z198" s="19" t="s">
        <v>6791</v>
      </c>
      <c r="AA198" s="19" t="s">
        <v>6776</v>
      </c>
      <c r="AB198" s="19" t="s">
        <v>7446</v>
      </c>
      <c r="AC198" s="19" t="s">
        <v>7449</v>
      </c>
      <c r="AD198" s="82" t="s">
        <v>7452</v>
      </c>
      <c r="AE198" s="19" t="s">
        <v>7443</v>
      </c>
      <c r="AF198" s="19" t="s">
        <v>7458</v>
      </c>
      <c r="AG198" s="82" t="s">
        <v>7461</v>
      </c>
      <c r="AH198" s="19" t="s">
        <v>7455</v>
      </c>
      <c r="AI198" s="19" t="s">
        <v>7440</v>
      </c>
      <c r="AJ198" s="19" t="s">
        <v>8360</v>
      </c>
      <c r="AK198" s="19" t="s">
        <v>8363</v>
      </c>
      <c r="AL198" s="82" t="s">
        <v>8366</v>
      </c>
      <c r="AM198" s="19" t="s">
        <v>8357</v>
      </c>
      <c r="AN198" s="19" t="s">
        <v>8372</v>
      </c>
      <c r="AO198" s="82" t="s">
        <v>8375</v>
      </c>
      <c r="AP198" s="19" t="s">
        <v>8369</v>
      </c>
      <c r="AQ198" s="19" t="s">
        <v>8354</v>
      </c>
      <c r="AR198" s="19" t="s">
        <v>9274</v>
      </c>
      <c r="AS198" s="19" t="s">
        <v>9277</v>
      </c>
      <c r="AT198" s="82" t="s">
        <v>9280</v>
      </c>
      <c r="AU198" s="19" t="s">
        <v>9271</v>
      </c>
      <c r="AV198" s="19" t="s">
        <v>9286</v>
      </c>
      <c r="AW198" s="82" t="s">
        <v>9289</v>
      </c>
      <c r="AX198" s="19" t="s">
        <v>9283</v>
      </c>
      <c r="AY198" s="19" t="s">
        <v>9268</v>
      </c>
      <c r="AZ198" s="19" t="s">
        <v>9938</v>
      </c>
      <c r="BA198" s="19" t="s">
        <v>9941</v>
      </c>
      <c r="BB198" s="82" t="s">
        <v>9944</v>
      </c>
      <c r="BC198" s="19" t="s">
        <v>9935</v>
      </c>
      <c r="BD198" s="19" t="s">
        <v>9950</v>
      </c>
      <c r="BE198" s="82" t="s">
        <v>9953</v>
      </c>
      <c r="BF198" s="19" t="s">
        <v>9947</v>
      </c>
      <c r="BG198" s="19" t="s">
        <v>9932</v>
      </c>
      <c r="BH198" s="19" t="s">
        <v>10852</v>
      </c>
      <c r="BI198" s="19" t="s">
        <v>10855</v>
      </c>
      <c r="BJ198" s="82" t="s">
        <v>10858</v>
      </c>
      <c r="BK198" s="19" t="s">
        <v>10849</v>
      </c>
      <c r="BL198" s="19" t="s">
        <v>10864</v>
      </c>
      <c r="BM198" s="82" t="s">
        <v>10867</v>
      </c>
      <c r="BN198" s="19" t="s">
        <v>10861</v>
      </c>
      <c r="BO198" s="19" t="s">
        <v>10846</v>
      </c>
      <c r="BP198" s="19" t="s">
        <v>11562</v>
      </c>
      <c r="BQ198" s="19" t="s">
        <v>11565</v>
      </c>
      <c r="BR198" s="82" t="s">
        <v>11568</v>
      </c>
      <c r="BS198" s="19" t="s">
        <v>11559</v>
      </c>
      <c r="BT198" s="19" t="s">
        <v>11574</v>
      </c>
      <c r="BU198" s="82" t="s">
        <v>11577</v>
      </c>
      <c r="BV198" s="19" t="s">
        <v>11571</v>
      </c>
      <c r="BW198" s="19" t="s">
        <v>11510</v>
      </c>
      <c r="BX198" s="77"/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</row>
    <row r="199" spans="1:93" hidden="1">
      <c r="A199" s="51"/>
      <c r="B199" s="53" t="s">
        <v>11661</v>
      </c>
      <c r="C199" s="66">
        <v>19</v>
      </c>
      <c r="D199" s="19" t="s">
        <v>908</v>
      </c>
      <c r="E199" s="19" t="s">
        <v>911</v>
      </c>
      <c r="F199" s="82" t="s">
        <v>914</v>
      </c>
      <c r="G199" s="19" t="s">
        <v>905</v>
      </c>
      <c r="H199" s="19" t="s">
        <v>920</v>
      </c>
      <c r="I199" s="82" t="s">
        <v>923</v>
      </c>
      <c r="J199" s="19" t="s">
        <v>917</v>
      </c>
      <c r="K199" s="19" t="s">
        <v>902</v>
      </c>
      <c r="L199" s="19" t="s">
        <v>5892</v>
      </c>
      <c r="M199" s="19" t="s">
        <v>5895</v>
      </c>
      <c r="N199" s="82" t="s">
        <v>5898</v>
      </c>
      <c r="O199" s="19" t="s">
        <v>5889</v>
      </c>
      <c r="P199" s="19" t="s">
        <v>5904</v>
      </c>
      <c r="Q199" s="82" t="s">
        <v>5907</v>
      </c>
      <c r="R199" s="19" t="s">
        <v>5901</v>
      </c>
      <c r="S199" s="19" t="s">
        <v>5886</v>
      </c>
      <c r="T199" s="19" t="s">
        <v>6806</v>
      </c>
      <c r="U199" s="19" t="s">
        <v>6809</v>
      </c>
      <c r="V199" s="82" t="s">
        <v>6812</v>
      </c>
      <c r="W199" s="19" t="s">
        <v>6803</v>
      </c>
      <c r="X199" s="19" t="s">
        <v>6818</v>
      </c>
      <c r="Y199" s="82" t="s">
        <v>6821</v>
      </c>
      <c r="Z199" s="19" t="s">
        <v>6815</v>
      </c>
      <c r="AA199" s="19" t="s">
        <v>6800</v>
      </c>
      <c r="AB199" s="19" t="s">
        <v>7470</v>
      </c>
      <c r="AC199" s="19" t="s">
        <v>7473</v>
      </c>
      <c r="AD199" s="82" t="s">
        <v>7476</v>
      </c>
      <c r="AE199" s="19" t="s">
        <v>7467</v>
      </c>
      <c r="AF199" s="19" t="s">
        <v>7482</v>
      </c>
      <c r="AG199" s="82" t="s">
        <v>7485</v>
      </c>
      <c r="AH199" s="19" t="s">
        <v>7479</v>
      </c>
      <c r="AI199" s="19" t="s">
        <v>7464</v>
      </c>
      <c r="AJ199" s="19" t="s">
        <v>8384</v>
      </c>
      <c r="AK199" s="19" t="s">
        <v>8387</v>
      </c>
      <c r="AL199" s="82" t="s">
        <v>8390</v>
      </c>
      <c r="AM199" s="19" t="s">
        <v>8381</v>
      </c>
      <c r="AN199" s="19" t="s">
        <v>8396</v>
      </c>
      <c r="AO199" s="82" t="s">
        <v>8399</v>
      </c>
      <c r="AP199" s="19" t="s">
        <v>8393</v>
      </c>
      <c r="AQ199" s="19" t="s">
        <v>8378</v>
      </c>
      <c r="AR199" s="19" t="s">
        <v>9298</v>
      </c>
      <c r="AS199" s="19" t="s">
        <v>9301</v>
      </c>
      <c r="AT199" s="82" t="s">
        <v>9304</v>
      </c>
      <c r="AU199" s="19" t="s">
        <v>9295</v>
      </c>
      <c r="AV199" s="19" t="s">
        <v>9310</v>
      </c>
      <c r="AW199" s="82" t="s">
        <v>9313</v>
      </c>
      <c r="AX199" s="19" t="s">
        <v>9307</v>
      </c>
      <c r="AY199" s="19" t="s">
        <v>9292</v>
      </c>
      <c r="AZ199" s="19" t="s">
        <v>9962</v>
      </c>
      <c r="BA199" s="19" t="s">
        <v>9965</v>
      </c>
      <c r="BB199" s="82" t="s">
        <v>9968</v>
      </c>
      <c r="BC199" s="19" t="s">
        <v>9959</v>
      </c>
      <c r="BD199" s="19" t="s">
        <v>9974</v>
      </c>
      <c r="BE199" s="82" t="s">
        <v>9977</v>
      </c>
      <c r="BF199" s="19" t="s">
        <v>9971</v>
      </c>
      <c r="BG199" s="19" t="s">
        <v>9956</v>
      </c>
      <c r="BH199" s="19" t="s">
        <v>10876</v>
      </c>
      <c r="BI199" s="19" t="s">
        <v>10879</v>
      </c>
      <c r="BJ199" s="82" t="s">
        <v>10882</v>
      </c>
      <c r="BK199" s="19" t="s">
        <v>10873</v>
      </c>
      <c r="BL199" s="19" t="s">
        <v>10888</v>
      </c>
      <c r="BM199" s="82" t="s">
        <v>10891</v>
      </c>
      <c r="BN199" s="19" t="s">
        <v>10885</v>
      </c>
      <c r="BO199" s="19" t="s">
        <v>10870</v>
      </c>
      <c r="BP199" s="19" t="s">
        <v>11586</v>
      </c>
      <c r="BQ199" s="19" t="s">
        <v>11589</v>
      </c>
      <c r="BR199" s="82" t="s">
        <v>11592</v>
      </c>
      <c r="BS199" s="19" t="s">
        <v>11583</v>
      </c>
      <c r="BT199" s="19" t="s">
        <v>11598</v>
      </c>
      <c r="BU199" s="82" t="s">
        <v>11601</v>
      </c>
      <c r="BV199" s="19" t="s">
        <v>11595</v>
      </c>
      <c r="BW199" s="19" t="s">
        <v>11580</v>
      </c>
      <c r="BX199" s="77"/>
      <c r="BY199" s="77"/>
      <c r="BZ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  <c r="CK199" s="77"/>
      <c r="CL199" s="77"/>
      <c r="CM199" s="77"/>
      <c r="CN199" s="77"/>
      <c r="CO199" s="77"/>
    </row>
    <row r="200" spans="1:93" hidden="1">
      <c r="A200" s="55" t="s">
        <v>11636</v>
      </c>
      <c r="B200" s="59"/>
      <c r="C200" s="66">
        <v>20</v>
      </c>
      <c r="D200" s="19" t="s">
        <v>268</v>
      </c>
      <c r="E200" s="19" t="s">
        <v>271</v>
      </c>
      <c r="F200" s="82" t="s">
        <v>274</v>
      </c>
      <c r="G200" s="19" t="s">
        <v>265</v>
      </c>
      <c r="H200" s="19" t="s">
        <v>280</v>
      </c>
      <c r="I200" s="82" t="s">
        <v>283</v>
      </c>
      <c r="J200" s="19" t="s">
        <v>277</v>
      </c>
      <c r="K200" s="19" t="s">
        <v>262</v>
      </c>
      <c r="L200" s="19" t="s">
        <v>5002</v>
      </c>
      <c r="M200" s="19" t="s">
        <v>5005</v>
      </c>
      <c r="N200" s="82" t="s">
        <v>5008</v>
      </c>
      <c r="O200" s="19" t="s">
        <v>4999</v>
      </c>
      <c r="P200" s="19" t="s">
        <v>5264</v>
      </c>
      <c r="Q200" s="82" t="s">
        <v>5267</v>
      </c>
      <c r="R200" s="19" t="s">
        <v>5011</v>
      </c>
      <c r="S200" s="19" t="s">
        <v>4996</v>
      </c>
      <c r="T200" s="19" t="s">
        <v>5916</v>
      </c>
      <c r="U200" s="19" t="s">
        <v>5919</v>
      </c>
      <c r="V200" s="82" t="s">
        <v>5922</v>
      </c>
      <c r="W200" s="19" t="s">
        <v>5913</v>
      </c>
      <c r="X200" s="19" t="s">
        <v>5928</v>
      </c>
      <c r="Y200" s="82" t="s">
        <v>5931</v>
      </c>
      <c r="Z200" s="19" t="s">
        <v>5925</v>
      </c>
      <c r="AA200" s="19" t="s">
        <v>5910</v>
      </c>
      <c r="AB200" s="19" t="s">
        <v>6830</v>
      </c>
      <c r="AC200" s="19" t="s">
        <v>6833</v>
      </c>
      <c r="AD200" s="82" t="s">
        <v>6836</v>
      </c>
      <c r="AE200" s="19" t="s">
        <v>6827</v>
      </c>
      <c r="AF200" s="19" t="s">
        <v>6842</v>
      </c>
      <c r="AG200" s="82" t="s">
        <v>6845</v>
      </c>
      <c r="AH200" s="19" t="s">
        <v>6839</v>
      </c>
      <c r="AI200" s="19" t="s">
        <v>6824</v>
      </c>
      <c r="AJ200" s="19" t="s">
        <v>7494</v>
      </c>
      <c r="AK200" s="19" t="s">
        <v>7497</v>
      </c>
      <c r="AL200" s="82" t="s">
        <v>7500</v>
      </c>
      <c r="AM200" s="19" t="s">
        <v>7491</v>
      </c>
      <c r="AN200" s="19" t="s">
        <v>7506</v>
      </c>
      <c r="AO200" s="82" t="s">
        <v>7509</v>
      </c>
      <c r="AP200" s="19" t="s">
        <v>7503</v>
      </c>
      <c r="AQ200" s="19" t="s">
        <v>7488</v>
      </c>
      <c r="AR200" s="19" t="s">
        <v>8408</v>
      </c>
      <c r="AS200" s="19" t="s">
        <v>8411</v>
      </c>
      <c r="AT200" s="82" t="s">
        <v>8414</v>
      </c>
      <c r="AU200" s="19" t="s">
        <v>8405</v>
      </c>
      <c r="AV200" s="19" t="s">
        <v>8420</v>
      </c>
      <c r="AW200" s="82" t="s">
        <v>8423</v>
      </c>
      <c r="AX200" s="19" t="s">
        <v>8417</v>
      </c>
      <c r="AY200" s="19" t="s">
        <v>8402</v>
      </c>
      <c r="AZ200" s="19" t="s">
        <v>9322</v>
      </c>
      <c r="BA200" s="19" t="s">
        <v>9325</v>
      </c>
      <c r="BB200" s="82" t="s">
        <v>9328</v>
      </c>
      <c r="BC200" s="19" t="s">
        <v>9319</v>
      </c>
      <c r="BD200" s="19" t="s">
        <v>9334</v>
      </c>
      <c r="BE200" s="82" t="s">
        <v>9337</v>
      </c>
      <c r="BF200" s="19" t="s">
        <v>9331</v>
      </c>
      <c r="BG200" s="19" t="s">
        <v>9316</v>
      </c>
      <c r="BH200" s="19" t="s">
        <v>9986</v>
      </c>
      <c r="BI200" s="19" t="s">
        <v>9989</v>
      </c>
      <c r="BJ200" s="82" t="s">
        <v>9992</v>
      </c>
      <c r="BK200" s="19" t="s">
        <v>9983</v>
      </c>
      <c r="BL200" s="19" t="s">
        <v>9998</v>
      </c>
      <c r="BM200" s="82" t="s">
        <v>10001</v>
      </c>
      <c r="BN200" s="19" t="s">
        <v>9995</v>
      </c>
      <c r="BO200" s="19" t="s">
        <v>9980</v>
      </c>
      <c r="BP200" s="19" t="s">
        <v>10900</v>
      </c>
      <c r="BQ200" s="19" t="s">
        <v>10903</v>
      </c>
      <c r="BR200" s="82" t="s">
        <v>10906</v>
      </c>
      <c r="BS200" s="19" t="s">
        <v>10897</v>
      </c>
      <c r="BT200" s="19" t="s">
        <v>10912</v>
      </c>
      <c r="BU200" s="82" t="s">
        <v>10915</v>
      </c>
      <c r="BV200" s="19" t="s">
        <v>10909</v>
      </c>
      <c r="BW200" s="19" t="s">
        <v>10894</v>
      </c>
      <c r="BX200" s="77"/>
      <c r="BY200" s="77"/>
      <c r="BZ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  <c r="CK200" s="77"/>
      <c r="CL200" s="77"/>
      <c r="CM200" s="77"/>
      <c r="CN200" s="77"/>
      <c r="CO200" s="77"/>
    </row>
    <row r="201" spans="1:93" hidden="1">
      <c r="A201" s="47" t="s">
        <v>11662</v>
      </c>
      <c r="B201" s="48"/>
      <c r="C201" s="66">
        <v>21</v>
      </c>
      <c r="D201" s="19"/>
      <c r="E201" s="19"/>
      <c r="F201" s="82"/>
      <c r="G201" s="19"/>
      <c r="H201" s="19"/>
      <c r="I201" s="82"/>
      <c r="J201" s="19"/>
      <c r="K201" s="19"/>
      <c r="L201" s="19"/>
      <c r="M201" s="19"/>
      <c r="N201" s="82"/>
      <c r="O201" s="19"/>
      <c r="P201" s="19"/>
      <c r="Q201" s="82"/>
      <c r="R201" s="19"/>
      <c r="S201" s="19"/>
      <c r="T201" s="19"/>
      <c r="U201" s="19"/>
      <c r="V201" s="82"/>
      <c r="W201" s="19"/>
      <c r="X201" s="19"/>
      <c r="Y201" s="82"/>
      <c r="Z201" s="19"/>
      <c r="AA201" s="19"/>
      <c r="AB201" s="19"/>
      <c r="AC201" s="19"/>
      <c r="AD201" s="82"/>
      <c r="AE201" s="19"/>
      <c r="AF201" s="19"/>
      <c r="AG201" s="82"/>
      <c r="AH201" s="19"/>
      <c r="AI201" s="19"/>
      <c r="AJ201" s="19"/>
      <c r="AK201" s="19"/>
      <c r="AL201" s="82"/>
      <c r="AM201" s="19"/>
      <c r="AN201" s="19"/>
      <c r="AO201" s="82"/>
      <c r="AP201" s="19"/>
      <c r="AQ201" s="19"/>
      <c r="AR201" s="19"/>
      <c r="AS201" s="19"/>
      <c r="AT201" s="82"/>
      <c r="AU201" s="19"/>
      <c r="AV201" s="19"/>
      <c r="AW201" s="82"/>
      <c r="AX201" s="19"/>
      <c r="AY201" s="19"/>
      <c r="AZ201" s="19"/>
      <c r="BA201" s="19"/>
      <c r="BB201" s="82"/>
      <c r="BC201" s="19"/>
      <c r="BD201" s="19"/>
      <c r="BE201" s="82"/>
      <c r="BF201" s="19"/>
      <c r="BG201" s="19"/>
      <c r="BH201" s="19"/>
      <c r="BI201" s="19"/>
      <c r="BJ201" s="82"/>
      <c r="BK201" s="19"/>
      <c r="BL201" s="19"/>
      <c r="BM201" s="82"/>
      <c r="BN201" s="19"/>
      <c r="BO201" s="19"/>
      <c r="BP201" s="19"/>
      <c r="BQ201" s="19"/>
      <c r="BR201" s="82"/>
      <c r="BS201" s="19"/>
      <c r="BT201" s="19"/>
      <c r="BU201" s="82"/>
      <c r="BV201" s="19"/>
      <c r="BW201" s="19"/>
      <c r="BX201" s="77"/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</row>
    <row r="202" spans="1:93" hidden="1">
      <c r="A202" s="50" t="s">
        <v>11641</v>
      </c>
      <c r="B202" s="51"/>
      <c r="C202" s="66">
        <v>22</v>
      </c>
      <c r="D202" s="19"/>
      <c r="E202" s="19"/>
      <c r="F202" s="82"/>
      <c r="G202" s="19"/>
      <c r="H202" s="19"/>
      <c r="I202" s="82"/>
      <c r="J202" s="19"/>
      <c r="K202" s="19"/>
      <c r="L202" s="19"/>
      <c r="M202" s="19"/>
      <c r="N202" s="82"/>
      <c r="O202" s="19"/>
      <c r="P202" s="19"/>
      <c r="Q202" s="82"/>
      <c r="R202" s="19"/>
      <c r="S202" s="19"/>
      <c r="T202" s="19"/>
      <c r="U202" s="19"/>
      <c r="V202" s="82"/>
      <c r="W202" s="19"/>
      <c r="X202" s="19"/>
      <c r="Y202" s="82"/>
      <c r="Z202" s="19"/>
      <c r="AA202" s="19"/>
      <c r="AB202" s="19"/>
      <c r="AC202" s="19"/>
      <c r="AD202" s="82"/>
      <c r="AE202" s="19"/>
      <c r="AF202" s="19"/>
      <c r="AG202" s="82"/>
      <c r="AH202" s="19"/>
      <c r="AI202" s="19"/>
      <c r="AJ202" s="19"/>
      <c r="AK202" s="19"/>
      <c r="AL202" s="82"/>
      <c r="AM202" s="19"/>
      <c r="AN202" s="19"/>
      <c r="AO202" s="82"/>
      <c r="AP202" s="19"/>
      <c r="AQ202" s="19"/>
      <c r="AR202" s="19"/>
      <c r="AS202" s="19"/>
      <c r="AT202" s="82"/>
      <c r="AU202" s="19"/>
      <c r="AV202" s="19"/>
      <c r="AW202" s="82"/>
      <c r="AX202" s="19"/>
      <c r="AY202" s="19"/>
      <c r="AZ202" s="19"/>
      <c r="BA202" s="19"/>
      <c r="BB202" s="82"/>
      <c r="BC202" s="19"/>
      <c r="BD202" s="19"/>
      <c r="BE202" s="82"/>
      <c r="BF202" s="19"/>
      <c r="BG202" s="19"/>
      <c r="BH202" s="19"/>
      <c r="BI202" s="19"/>
      <c r="BJ202" s="82"/>
      <c r="BK202" s="19"/>
      <c r="BL202" s="19"/>
      <c r="BM202" s="82"/>
      <c r="BN202" s="19"/>
      <c r="BO202" s="19"/>
      <c r="BP202" s="19"/>
      <c r="BQ202" s="19"/>
      <c r="BR202" s="82"/>
      <c r="BS202" s="19"/>
      <c r="BT202" s="19"/>
      <c r="BU202" s="82"/>
      <c r="BV202" s="19"/>
      <c r="BW202" s="19"/>
      <c r="BX202" s="77"/>
      <c r="BY202" s="77"/>
      <c r="BZ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  <c r="CK202" s="77"/>
      <c r="CL202" s="77"/>
      <c r="CM202" s="77"/>
      <c r="CN202" s="77"/>
      <c r="CO202" s="77"/>
    </row>
    <row r="203" spans="1:93" hidden="1">
      <c r="A203" s="51"/>
      <c r="B203" s="53" t="s">
        <v>11642</v>
      </c>
      <c r="C203" s="66">
        <v>23</v>
      </c>
      <c r="D203" s="19" t="s">
        <v>293</v>
      </c>
      <c r="E203" s="19" t="s">
        <v>296</v>
      </c>
      <c r="F203" s="82" t="s">
        <v>299</v>
      </c>
      <c r="G203" s="19" t="s">
        <v>290</v>
      </c>
      <c r="H203" s="19" t="s">
        <v>305</v>
      </c>
      <c r="I203" s="82" t="s">
        <v>308</v>
      </c>
      <c r="J203" s="19" t="s">
        <v>302</v>
      </c>
      <c r="K203" s="19" t="s">
        <v>287</v>
      </c>
      <c r="L203" s="19" t="s">
        <v>5277</v>
      </c>
      <c r="M203" s="19" t="s">
        <v>5280</v>
      </c>
      <c r="N203" s="82" t="s">
        <v>5283</v>
      </c>
      <c r="O203" s="19" t="s">
        <v>5274</v>
      </c>
      <c r="P203" s="19" t="s">
        <v>5289</v>
      </c>
      <c r="Q203" s="82" t="s">
        <v>5292</v>
      </c>
      <c r="R203" s="19" t="s">
        <v>5286</v>
      </c>
      <c r="S203" s="19" t="s">
        <v>5271</v>
      </c>
      <c r="T203" s="19" t="s">
        <v>5941</v>
      </c>
      <c r="U203" s="19" t="s">
        <v>5944</v>
      </c>
      <c r="V203" s="82" t="s">
        <v>5947</v>
      </c>
      <c r="W203" s="19" t="s">
        <v>5938</v>
      </c>
      <c r="X203" s="19" t="s">
        <v>5953</v>
      </c>
      <c r="Y203" s="82" t="s">
        <v>5956</v>
      </c>
      <c r="Z203" s="19" t="s">
        <v>5950</v>
      </c>
      <c r="AA203" s="19" t="s">
        <v>5935</v>
      </c>
      <c r="AB203" s="19" t="s">
        <v>6855</v>
      </c>
      <c r="AC203" s="19" t="s">
        <v>6858</v>
      </c>
      <c r="AD203" s="82" t="s">
        <v>6861</v>
      </c>
      <c r="AE203" s="19" t="s">
        <v>6852</v>
      </c>
      <c r="AF203" s="19" t="s">
        <v>6867</v>
      </c>
      <c r="AG203" s="82" t="s">
        <v>6870</v>
      </c>
      <c r="AH203" s="19" t="s">
        <v>6864</v>
      </c>
      <c r="AI203" s="19" t="s">
        <v>6849</v>
      </c>
      <c r="AJ203" s="19" t="s">
        <v>7769</v>
      </c>
      <c r="AK203" s="19" t="s">
        <v>7772</v>
      </c>
      <c r="AL203" s="82" t="s">
        <v>7775</v>
      </c>
      <c r="AM203" s="19" t="s">
        <v>7766</v>
      </c>
      <c r="AN203" s="19" t="s">
        <v>7781</v>
      </c>
      <c r="AO203" s="82" t="s">
        <v>7784</v>
      </c>
      <c r="AP203" s="19" t="s">
        <v>7778</v>
      </c>
      <c r="AQ203" s="19" t="s">
        <v>7763</v>
      </c>
      <c r="AR203" s="19" t="s">
        <v>8433</v>
      </c>
      <c r="AS203" s="19" t="s">
        <v>8436</v>
      </c>
      <c r="AT203" s="82" t="s">
        <v>8439</v>
      </c>
      <c r="AU203" s="19" t="s">
        <v>8430</v>
      </c>
      <c r="AV203" s="19" t="s">
        <v>8445</v>
      </c>
      <c r="AW203" s="82" t="s">
        <v>8448</v>
      </c>
      <c r="AX203" s="19" t="s">
        <v>8442</v>
      </c>
      <c r="AY203" s="19" t="s">
        <v>8427</v>
      </c>
      <c r="AZ203" s="19" t="s">
        <v>9347</v>
      </c>
      <c r="BA203" s="19" t="s">
        <v>9350</v>
      </c>
      <c r="BB203" s="82" t="s">
        <v>9353</v>
      </c>
      <c r="BC203" s="19" t="s">
        <v>9344</v>
      </c>
      <c r="BD203" s="19" t="s">
        <v>9359</v>
      </c>
      <c r="BE203" s="82" t="s">
        <v>9362</v>
      </c>
      <c r="BF203" s="19" t="s">
        <v>9356</v>
      </c>
      <c r="BG203" s="19" t="s">
        <v>9341</v>
      </c>
      <c r="BH203" s="19" t="s">
        <v>10011</v>
      </c>
      <c r="BI203" s="19" t="s">
        <v>10264</v>
      </c>
      <c r="BJ203" s="82" t="s">
        <v>10267</v>
      </c>
      <c r="BK203" s="19" t="s">
        <v>10008</v>
      </c>
      <c r="BL203" s="19" t="s">
        <v>10273</v>
      </c>
      <c r="BM203" s="82" t="s">
        <v>10276</v>
      </c>
      <c r="BN203" s="19" t="s">
        <v>10270</v>
      </c>
      <c r="BO203" s="19" t="s">
        <v>10005</v>
      </c>
      <c r="BP203" s="19" t="s">
        <v>10925</v>
      </c>
      <c r="BQ203" s="19" t="s">
        <v>10928</v>
      </c>
      <c r="BR203" s="82" t="s">
        <v>10931</v>
      </c>
      <c r="BS203" s="19" t="s">
        <v>10922</v>
      </c>
      <c r="BT203" s="19" t="s">
        <v>10937</v>
      </c>
      <c r="BU203" s="82" t="s">
        <v>10940</v>
      </c>
      <c r="BV203" s="19" t="s">
        <v>10934</v>
      </c>
      <c r="BW203" s="19" t="s">
        <v>10919</v>
      </c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</row>
    <row r="204" spans="1:93" hidden="1">
      <c r="A204" s="51"/>
      <c r="B204" s="53" t="s">
        <v>11643</v>
      </c>
      <c r="C204" s="66">
        <v>24</v>
      </c>
      <c r="D204" s="19" t="s">
        <v>317</v>
      </c>
      <c r="E204" s="19" t="s">
        <v>320</v>
      </c>
      <c r="F204" s="82" t="s">
        <v>323</v>
      </c>
      <c r="G204" s="19" t="s">
        <v>314</v>
      </c>
      <c r="H204" s="19" t="s">
        <v>329</v>
      </c>
      <c r="I204" s="82" t="s">
        <v>332</v>
      </c>
      <c r="J204" s="19" t="s">
        <v>326</v>
      </c>
      <c r="K204" s="19" t="s">
        <v>311</v>
      </c>
      <c r="L204" s="19" t="s">
        <v>5301</v>
      </c>
      <c r="M204" s="19" t="s">
        <v>5304</v>
      </c>
      <c r="N204" s="82" t="s">
        <v>5307</v>
      </c>
      <c r="O204" s="19" t="s">
        <v>5298</v>
      </c>
      <c r="P204" s="19" t="s">
        <v>5313</v>
      </c>
      <c r="Q204" s="82" t="s">
        <v>5316</v>
      </c>
      <c r="R204" s="19" t="s">
        <v>5310</v>
      </c>
      <c r="S204" s="19" t="s">
        <v>5295</v>
      </c>
      <c r="T204" s="19" t="s">
        <v>5965</v>
      </c>
      <c r="U204" s="19" t="s">
        <v>5968</v>
      </c>
      <c r="V204" s="82" t="s">
        <v>5971</v>
      </c>
      <c r="W204" s="19" t="s">
        <v>5962</v>
      </c>
      <c r="X204" s="19" t="s">
        <v>5977</v>
      </c>
      <c r="Y204" s="82" t="s">
        <v>5980</v>
      </c>
      <c r="Z204" s="19" t="s">
        <v>5974</v>
      </c>
      <c r="AA204" s="19" t="s">
        <v>5959</v>
      </c>
      <c r="AB204" s="19" t="s">
        <v>6879</v>
      </c>
      <c r="AC204" s="19" t="s">
        <v>6882</v>
      </c>
      <c r="AD204" s="82" t="s">
        <v>6885</v>
      </c>
      <c r="AE204" s="19" t="s">
        <v>6876</v>
      </c>
      <c r="AF204" s="19" t="s">
        <v>6891</v>
      </c>
      <c r="AG204" s="82" t="s">
        <v>6894</v>
      </c>
      <c r="AH204" s="19" t="s">
        <v>6888</v>
      </c>
      <c r="AI204" s="19" t="s">
        <v>6873</v>
      </c>
      <c r="AJ204" s="19" t="s">
        <v>7793</v>
      </c>
      <c r="AK204" s="19" t="s">
        <v>7796</v>
      </c>
      <c r="AL204" s="82" t="s">
        <v>7799</v>
      </c>
      <c r="AM204" s="19" t="s">
        <v>7790</v>
      </c>
      <c r="AN204" s="19" t="s">
        <v>7805</v>
      </c>
      <c r="AO204" s="82" t="s">
        <v>7808</v>
      </c>
      <c r="AP204" s="19" t="s">
        <v>7802</v>
      </c>
      <c r="AQ204" s="19" t="s">
        <v>7787</v>
      </c>
      <c r="AR204" s="19" t="s">
        <v>8457</v>
      </c>
      <c r="AS204" s="19" t="s">
        <v>8460</v>
      </c>
      <c r="AT204" s="82" t="s">
        <v>8463</v>
      </c>
      <c r="AU204" s="19" t="s">
        <v>8454</v>
      </c>
      <c r="AV204" s="19" t="s">
        <v>8469</v>
      </c>
      <c r="AW204" s="82" t="s">
        <v>8472</v>
      </c>
      <c r="AX204" s="19" t="s">
        <v>8466</v>
      </c>
      <c r="AY204" s="19" t="s">
        <v>8451</v>
      </c>
      <c r="AZ204" s="19" t="s">
        <v>9371</v>
      </c>
      <c r="BA204" s="19" t="s">
        <v>9374</v>
      </c>
      <c r="BB204" s="82" t="s">
        <v>9377</v>
      </c>
      <c r="BC204" s="19" t="s">
        <v>9368</v>
      </c>
      <c r="BD204" s="19" t="s">
        <v>9383</v>
      </c>
      <c r="BE204" s="82" t="s">
        <v>9386</v>
      </c>
      <c r="BF204" s="19" t="s">
        <v>9380</v>
      </c>
      <c r="BG204" s="19" t="s">
        <v>9365</v>
      </c>
      <c r="BH204" s="19" t="s">
        <v>10285</v>
      </c>
      <c r="BI204" s="19" t="s">
        <v>10288</v>
      </c>
      <c r="BJ204" s="82" t="s">
        <v>10291</v>
      </c>
      <c r="BK204" s="19" t="s">
        <v>10282</v>
      </c>
      <c r="BL204" s="19" t="s">
        <v>10297</v>
      </c>
      <c r="BM204" s="82" t="s">
        <v>10300</v>
      </c>
      <c r="BN204" s="19" t="s">
        <v>10294</v>
      </c>
      <c r="BO204" s="19" t="s">
        <v>10279</v>
      </c>
      <c r="BP204" s="19" t="s">
        <v>10949</v>
      </c>
      <c r="BQ204" s="19" t="s">
        <v>10952</v>
      </c>
      <c r="BR204" s="82" t="s">
        <v>10955</v>
      </c>
      <c r="BS204" s="19" t="s">
        <v>10946</v>
      </c>
      <c r="BT204" s="19" t="s">
        <v>10961</v>
      </c>
      <c r="BU204" s="82" t="s">
        <v>10964</v>
      </c>
      <c r="BV204" s="19" t="s">
        <v>10958</v>
      </c>
      <c r="BW204" s="19" t="s">
        <v>10943</v>
      </c>
      <c r="BX204" s="77"/>
      <c r="BY204" s="77"/>
      <c r="BZ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  <c r="CK204" s="77"/>
      <c r="CL204" s="77"/>
      <c r="CM204" s="77"/>
      <c r="CN204" s="77"/>
      <c r="CO204" s="77"/>
    </row>
    <row r="205" spans="1:93" hidden="1">
      <c r="A205" s="51"/>
      <c r="B205" s="53" t="s">
        <v>11644</v>
      </c>
      <c r="C205" s="66">
        <v>25</v>
      </c>
      <c r="D205" s="19" t="s">
        <v>341</v>
      </c>
      <c r="E205" s="19" t="s">
        <v>344</v>
      </c>
      <c r="F205" s="82" t="s">
        <v>347</v>
      </c>
      <c r="G205" s="19" t="s">
        <v>338</v>
      </c>
      <c r="H205" s="19" t="s">
        <v>353</v>
      </c>
      <c r="I205" s="82" t="s">
        <v>356</v>
      </c>
      <c r="J205" s="19" t="s">
        <v>350</v>
      </c>
      <c r="K205" s="19" t="s">
        <v>335</v>
      </c>
      <c r="L205" s="19" t="s">
        <v>5325</v>
      </c>
      <c r="M205" s="19" t="s">
        <v>5328</v>
      </c>
      <c r="N205" s="82" t="s">
        <v>5331</v>
      </c>
      <c r="O205" s="19" t="s">
        <v>5322</v>
      </c>
      <c r="P205" s="19" t="s">
        <v>5337</v>
      </c>
      <c r="Q205" s="82" t="s">
        <v>5340</v>
      </c>
      <c r="R205" s="19" t="s">
        <v>5334</v>
      </c>
      <c r="S205" s="19" t="s">
        <v>5319</v>
      </c>
      <c r="T205" s="19" t="s">
        <v>5989</v>
      </c>
      <c r="U205" s="19" t="s">
        <v>5992</v>
      </c>
      <c r="V205" s="82" t="s">
        <v>5995</v>
      </c>
      <c r="W205" s="19" t="s">
        <v>5986</v>
      </c>
      <c r="X205" s="19" t="s">
        <v>6001</v>
      </c>
      <c r="Y205" s="82" t="s">
        <v>6004</v>
      </c>
      <c r="Z205" s="19" t="s">
        <v>5998</v>
      </c>
      <c r="AA205" s="19" t="s">
        <v>5983</v>
      </c>
      <c r="AB205" s="19" t="s">
        <v>6903</v>
      </c>
      <c r="AC205" s="19" t="s">
        <v>6906</v>
      </c>
      <c r="AD205" s="82" t="s">
        <v>6909</v>
      </c>
      <c r="AE205" s="19" t="s">
        <v>6900</v>
      </c>
      <c r="AF205" s="19" t="s">
        <v>6915</v>
      </c>
      <c r="AG205" s="82" t="s">
        <v>6918</v>
      </c>
      <c r="AH205" s="19" t="s">
        <v>6912</v>
      </c>
      <c r="AI205" s="19" t="s">
        <v>6897</v>
      </c>
      <c r="AJ205" s="19" t="s">
        <v>7817</v>
      </c>
      <c r="AK205" s="19" t="s">
        <v>7820</v>
      </c>
      <c r="AL205" s="82" t="s">
        <v>7823</v>
      </c>
      <c r="AM205" s="19" t="s">
        <v>7814</v>
      </c>
      <c r="AN205" s="19" t="s">
        <v>7829</v>
      </c>
      <c r="AO205" s="82" t="s">
        <v>7832</v>
      </c>
      <c r="AP205" s="19" t="s">
        <v>7826</v>
      </c>
      <c r="AQ205" s="19" t="s">
        <v>7811</v>
      </c>
      <c r="AR205" s="19" t="s">
        <v>8481</v>
      </c>
      <c r="AS205" s="19" t="s">
        <v>8484</v>
      </c>
      <c r="AT205" s="82" t="s">
        <v>8487</v>
      </c>
      <c r="AU205" s="19" t="s">
        <v>8478</v>
      </c>
      <c r="AV205" s="19" t="s">
        <v>8493</v>
      </c>
      <c r="AW205" s="82" t="s">
        <v>8496</v>
      </c>
      <c r="AX205" s="19" t="s">
        <v>8490</v>
      </c>
      <c r="AY205" s="19" t="s">
        <v>8475</v>
      </c>
      <c r="AZ205" s="19" t="s">
        <v>9395</v>
      </c>
      <c r="BA205" s="19" t="s">
        <v>9398</v>
      </c>
      <c r="BB205" s="82" t="s">
        <v>9401</v>
      </c>
      <c r="BC205" s="19" t="s">
        <v>9392</v>
      </c>
      <c r="BD205" s="19" t="s">
        <v>9407</v>
      </c>
      <c r="BE205" s="82" t="s">
        <v>9410</v>
      </c>
      <c r="BF205" s="19" t="s">
        <v>9404</v>
      </c>
      <c r="BG205" s="19" t="s">
        <v>9389</v>
      </c>
      <c r="BH205" s="19" t="s">
        <v>10309</v>
      </c>
      <c r="BI205" s="19" t="s">
        <v>10312</v>
      </c>
      <c r="BJ205" s="82" t="s">
        <v>10315</v>
      </c>
      <c r="BK205" s="19" t="s">
        <v>10306</v>
      </c>
      <c r="BL205" s="19" t="s">
        <v>10321</v>
      </c>
      <c r="BM205" s="82" t="s">
        <v>10324</v>
      </c>
      <c r="BN205" s="19" t="s">
        <v>10318</v>
      </c>
      <c r="BO205" s="19" t="s">
        <v>10303</v>
      </c>
      <c r="BP205" s="19" t="s">
        <v>10973</v>
      </c>
      <c r="BQ205" s="19" t="s">
        <v>10976</v>
      </c>
      <c r="BR205" s="82" t="s">
        <v>10979</v>
      </c>
      <c r="BS205" s="19" t="s">
        <v>10970</v>
      </c>
      <c r="BT205" s="19" t="s">
        <v>10985</v>
      </c>
      <c r="BU205" s="82" t="s">
        <v>10988</v>
      </c>
      <c r="BV205" s="19" t="s">
        <v>10982</v>
      </c>
      <c r="BW205" s="19" t="s">
        <v>10967</v>
      </c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</row>
    <row r="206" spans="1:93" hidden="1">
      <c r="A206" s="55" t="s">
        <v>11645</v>
      </c>
      <c r="B206" s="56"/>
      <c r="C206" s="66">
        <v>26</v>
      </c>
      <c r="D206" s="19"/>
      <c r="E206" s="19"/>
      <c r="F206" s="82"/>
      <c r="G206" s="19"/>
      <c r="H206" s="19"/>
      <c r="I206" s="82"/>
      <c r="J206" s="19"/>
      <c r="K206" s="19"/>
      <c r="L206" s="19"/>
      <c r="M206" s="19"/>
      <c r="N206" s="82"/>
      <c r="O206" s="19"/>
      <c r="P206" s="19"/>
      <c r="Q206" s="82"/>
      <c r="R206" s="19"/>
      <c r="S206" s="19"/>
      <c r="T206" s="19"/>
      <c r="U206" s="19"/>
      <c r="V206" s="82"/>
      <c r="W206" s="19"/>
      <c r="X206" s="19"/>
      <c r="Y206" s="82"/>
      <c r="Z206" s="19"/>
      <c r="AA206" s="19"/>
      <c r="AB206" s="19"/>
      <c r="AC206" s="19"/>
      <c r="AD206" s="82"/>
      <c r="AE206" s="19"/>
      <c r="AF206" s="19"/>
      <c r="AG206" s="82"/>
      <c r="AH206" s="19"/>
      <c r="AI206" s="19"/>
      <c r="AJ206" s="19"/>
      <c r="AK206" s="19"/>
      <c r="AL206" s="82"/>
      <c r="AM206" s="19"/>
      <c r="AN206" s="19"/>
      <c r="AO206" s="82"/>
      <c r="AP206" s="19"/>
      <c r="AQ206" s="19"/>
      <c r="AR206" s="19"/>
      <c r="AS206" s="19"/>
      <c r="AT206" s="82"/>
      <c r="AU206" s="19"/>
      <c r="AV206" s="19"/>
      <c r="AW206" s="82"/>
      <c r="AX206" s="19"/>
      <c r="AY206" s="19"/>
      <c r="AZ206" s="19"/>
      <c r="BA206" s="19"/>
      <c r="BB206" s="82"/>
      <c r="BC206" s="19"/>
      <c r="BD206" s="19"/>
      <c r="BE206" s="82"/>
      <c r="BF206" s="19"/>
      <c r="BG206" s="19"/>
      <c r="BH206" s="19"/>
      <c r="BI206" s="19"/>
      <c r="BJ206" s="82"/>
      <c r="BK206" s="19"/>
      <c r="BL206" s="19"/>
      <c r="BM206" s="82"/>
      <c r="BN206" s="19"/>
      <c r="BO206" s="19"/>
      <c r="BP206" s="19"/>
      <c r="BQ206" s="19"/>
      <c r="BR206" s="82"/>
      <c r="BS206" s="19"/>
      <c r="BT206" s="19"/>
      <c r="BU206" s="82"/>
      <c r="BV206" s="19"/>
      <c r="BW206" s="19"/>
      <c r="BX206" s="77"/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</row>
    <row r="207" spans="1:93" hidden="1">
      <c r="A207" s="51"/>
      <c r="B207" s="53" t="s">
        <v>11646</v>
      </c>
      <c r="C207" s="66">
        <v>27</v>
      </c>
      <c r="D207" s="19" t="s">
        <v>365</v>
      </c>
      <c r="E207" s="19" t="s">
        <v>368</v>
      </c>
      <c r="F207" s="82" t="s">
        <v>371</v>
      </c>
      <c r="G207" s="19" t="s">
        <v>362</v>
      </c>
      <c r="H207" s="19" t="s">
        <v>377</v>
      </c>
      <c r="I207" s="82" t="s">
        <v>380</v>
      </c>
      <c r="J207" s="19" t="s">
        <v>374</v>
      </c>
      <c r="K207" s="19" t="s">
        <v>359</v>
      </c>
      <c r="L207" s="19" t="s">
        <v>5349</v>
      </c>
      <c r="M207" s="19" t="s">
        <v>5352</v>
      </c>
      <c r="N207" s="82" t="s">
        <v>5355</v>
      </c>
      <c r="O207" s="19" t="s">
        <v>5346</v>
      </c>
      <c r="P207" s="19" t="s">
        <v>5361</v>
      </c>
      <c r="Q207" s="82" t="s">
        <v>5364</v>
      </c>
      <c r="R207" s="19" t="s">
        <v>5358</v>
      </c>
      <c r="S207" s="19" t="s">
        <v>5343</v>
      </c>
      <c r="T207" s="19" t="s">
        <v>6263</v>
      </c>
      <c r="U207" s="19" t="s">
        <v>6266</v>
      </c>
      <c r="V207" s="82" t="s">
        <v>6269</v>
      </c>
      <c r="W207" s="19" t="s">
        <v>6010</v>
      </c>
      <c r="X207" s="19" t="s">
        <v>6275</v>
      </c>
      <c r="Y207" s="82" t="s">
        <v>6278</v>
      </c>
      <c r="Z207" s="19" t="s">
        <v>6272</v>
      </c>
      <c r="AA207" s="19" t="s">
        <v>6007</v>
      </c>
      <c r="AB207" s="19" t="s">
        <v>6927</v>
      </c>
      <c r="AC207" s="19" t="s">
        <v>6930</v>
      </c>
      <c r="AD207" s="82" t="s">
        <v>6933</v>
      </c>
      <c r="AE207" s="19" t="s">
        <v>6924</v>
      </c>
      <c r="AF207" s="19" t="s">
        <v>6939</v>
      </c>
      <c r="AG207" s="82" t="s">
        <v>6942</v>
      </c>
      <c r="AH207" s="19" t="s">
        <v>6936</v>
      </c>
      <c r="AI207" s="19" t="s">
        <v>6921</v>
      </c>
      <c r="AJ207" s="19" t="s">
        <v>7841</v>
      </c>
      <c r="AK207" s="19" t="s">
        <v>7844</v>
      </c>
      <c r="AL207" s="82" t="s">
        <v>7847</v>
      </c>
      <c r="AM207" s="19" t="s">
        <v>7838</v>
      </c>
      <c r="AN207" s="19" t="s">
        <v>7853</v>
      </c>
      <c r="AO207" s="82" t="s">
        <v>7856</v>
      </c>
      <c r="AP207" s="19" t="s">
        <v>7850</v>
      </c>
      <c r="AQ207" s="19" t="s">
        <v>7835</v>
      </c>
      <c r="AR207" s="19" t="s">
        <v>8505</v>
      </c>
      <c r="AS207" s="19" t="s">
        <v>8508</v>
      </c>
      <c r="AT207" s="82" t="s">
        <v>8511</v>
      </c>
      <c r="AU207" s="19" t="s">
        <v>8502</v>
      </c>
      <c r="AV207" s="19" t="s">
        <v>8767</v>
      </c>
      <c r="AW207" s="82" t="s">
        <v>8770</v>
      </c>
      <c r="AX207" s="19" t="s">
        <v>8764</v>
      </c>
      <c r="AY207" s="19" t="s">
        <v>8499</v>
      </c>
      <c r="AZ207" s="19" t="s">
        <v>9419</v>
      </c>
      <c r="BA207" s="19" t="s">
        <v>9422</v>
      </c>
      <c r="BB207" s="82" t="s">
        <v>9425</v>
      </c>
      <c r="BC207" s="19" t="s">
        <v>9416</v>
      </c>
      <c r="BD207" s="19" t="s">
        <v>9431</v>
      </c>
      <c r="BE207" s="82" t="s">
        <v>9434</v>
      </c>
      <c r="BF207" s="19" t="s">
        <v>9428</v>
      </c>
      <c r="BG207" s="19" t="s">
        <v>9413</v>
      </c>
      <c r="BH207" s="19" t="s">
        <v>10333</v>
      </c>
      <c r="BI207" s="19" t="s">
        <v>10336</v>
      </c>
      <c r="BJ207" s="82" t="s">
        <v>10339</v>
      </c>
      <c r="BK207" s="19" t="s">
        <v>10330</v>
      </c>
      <c r="BL207" s="19" t="s">
        <v>10345</v>
      </c>
      <c r="BM207" s="82" t="s">
        <v>10348</v>
      </c>
      <c r="BN207" s="19" t="s">
        <v>10342</v>
      </c>
      <c r="BO207" s="19" t="s">
        <v>10327</v>
      </c>
      <c r="BP207" s="19" t="s">
        <v>10997</v>
      </c>
      <c r="BQ207" s="19" t="s">
        <v>11000</v>
      </c>
      <c r="BR207" s="82" t="s">
        <v>11003</v>
      </c>
      <c r="BS207" s="19" t="s">
        <v>10994</v>
      </c>
      <c r="BT207" s="19" t="s">
        <v>11009</v>
      </c>
      <c r="BU207" s="82" t="s">
        <v>11262</v>
      </c>
      <c r="BV207" s="19" t="s">
        <v>11006</v>
      </c>
      <c r="BW207" s="19" t="s">
        <v>10991</v>
      </c>
      <c r="BX207" s="77"/>
      <c r="BY207" s="77"/>
      <c r="BZ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  <c r="CK207" s="77"/>
      <c r="CL207" s="77"/>
      <c r="CM207" s="77"/>
      <c r="CN207" s="77"/>
      <c r="CO207" s="77"/>
    </row>
    <row r="208" spans="1:93" hidden="1">
      <c r="A208" s="51"/>
      <c r="B208" s="57" t="s">
        <v>11647</v>
      </c>
      <c r="C208" s="66">
        <v>28</v>
      </c>
      <c r="D208" s="19" t="s">
        <v>389</v>
      </c>
      <c r="E208" s="19" t="s">
        <v>392</v>
      </c>
      <c r="F208" s="82" t="s">
        <v>395</v>
      </c>
      <c r="G208" s="19" t="s">
        <v>386</v>
      </c>
      <c r="H208" s="19" t="s">
        <v>401</v>
      </c>
      <c r="I208" s="82" t="s">
        <v>404</v>
      </c>
      <c r="J208" s="19" t="s">
        <v>398</v>
      </c>
      <c r="K208" s="19" t="s">
        <v>383</v>
      </c>
      <c r="L208" s="19" t="s">
        <v>5373</v>
      </c>
      <c r="M208" s="19" t="s">
        <v>5376</v>
      </c>
      <c r="N208" s="82" t="s">
        <v>5379</v>
      </c>
      <c r="O208" s="19" t="s">
        <v>5370</v>
      </c>
      <c r="P208" s="19" t="s">
        <v>5385</v>
      </c>
      <c r="Q208" s="82" t="s">
        <v>5388</v>
      </c>
      <c r="R208" s="19" t="s">
        <v>5382</v>
      </c>
      <c r="S208" s="19" t="s">
        <v>5367</v>
      </c>
      <c r="T208" s="19" t="s">
        <v>6287</v>
      </c>
      <c r="U208" s="19" t="s">
        <v>6290</v>
      </c>
      <c r="V208" s="82" t="s">
        <v>6293</v>
      </c>
      <c r="W208" s="19" t="s">
        <v>6284</v>
      </c>
      <c r="X208" s="19" t="s">
        <v>6299</v>
      </c>
      <c r="Y208" s="82" t="s">
        <v>6302</v>
      </c>
      <c r="Z208" s="19" t="s">
        <v>6296</v>
      </c>
      <c r="AA208" s="19" t="s">
        <v>6281</v>
      </c>
      <c r="AB208" s="19" t="s">
        <v>6951</v>
      </c>
      <c r="AC208" s="19" t="s">
        <v>6954</v>
      </c>
      <c r="AD208" s="82" t="s">
        <v>6957</v>
      </c>
      <c r="AE208" s="19" t="s">
        <v>6948</v>
      </c>
      <c r="AF208" s="19" t="s">
        <v>6963</v>
      </c>
      <c r="AG208" s="82" t="s">
        <v>6966</v>
      </c>
      <c r="AH208" s="19" t="s">
        <v>6960</v>
      </c>
      <c r="AI208" s="19" t="s">
        <v>6945</v>
      </c>
      <c r="AJ208" s="19" t="s">
        <v>7865</v>
      </c>
      <c r="AK208" s="19" t="s">
        <v>7868</v>
      </c>
      <c r="AL208" s="82" t="s">
        <v>7871</v>
      </c>
      <c r="AM208" s="19" t="s">
        <v>7862</v>
      </c>
      <c r="AN208" s="19" t="s">
        <v>7877</v>
      </c>
      <c r="AO208" s="82" t="s">
        <v>7880</v>
      </c>
      <c r="AP208" s="19" t="s">
        <v>7874</v>
      </c>
      <c r="AQ208" s="19" t="s">
        <v>7859</v>
      </c>
      <c r="AR208" s="19" t="s">
        <v>8779</v>
      </c>
      <c r="AS208" s="19" t="s">
        <v>8782</v>
      </c>
      <c r="AT208" s="82" t="s">
        <v>8785</v>
      </c>
      <c r="AU208" s="19" t="s">
        <v>8776</v>
      </c>
      <c r="AV208" s="19" t="s">
        <v>8791</v>
      </c>
      <c r="AW208" s="82" t="s">
        <v>8794</v>
      </c>
      <c r="AX208" s="19" t="s">
        <v>8788</v>
      </c>
      <c r="AY208" s="19" t="s">
        <v>8773</v>
      </c>
      <c r="AZ208" s="19" t="s">
        <v>9443</v>
      </c>
      <c r="BA208" s="19" t="s">
        <v>9446</v>
      </c>
      <c r="BB208" s="82" t="s">
        <v>9449</v>
      </c>
      <c r="BC208" s="19" t="s">
        <v>9440</v>
      </c>
      <c r="BD208" s="19" t="s">
        <v>9455</v>
      </c>
      <c r="BE208" s="82" t="s">
        <v>9458</v>
      </c>
      <c r="BF208" s="19" t="s">
        <v>9452</v>
      </c>
      <c r="BG208" s="19" t="s">
        <v>9437</v>
      </c>
      <c r="BH208" s="19" t="s">
        <v>10357</v>
      </c>
      <c r="BI208" s="19" t="s">
        <v>10360</v>
      </c>
      <c r="BJ208" s="82" t="s">
        <v>10363</v>
      </c>
      <c r="BK208" s="19" t="s">
        <v>10354</v>
      </c>
      <c r="BL208" s="19" t="s">
        <v>10369</v>
      </c>
      <c r="BM208" s="82" t="s">
        <v>10372</v>
      </c>
      <c r="BN208" s="19" t="s">
        <v>10366</v>
      </c>
      <c r="BO208" s="19" t="s">
        <v>10351</v>
      </c>
      <c r="BP208" s="19" t="s">
        <v>11271</v>
      </c>
      <c r="BQ208" s="19" t="s">
        <v>11274</v>
      </c>
      <c r="BR208" s="82" t="s">
        <v>11277</v>
      </c>
      <c r="BS208" s="19" t="s">
        <v>11268</v>
      </c>
      <c r="BT208" s="19" t="s">
        <v>11283</v>
      </c>
      <c r="BU208" s="82" t="s">
        <v>11286</v>
      </c>
      <c r="BV208" s="19" t="s">
        <v>11280</v>
      </c>
      <c r="BW208" s="19" t="s">
        <v>11265</v>
      </c>
      <c r="BX208" s="77"/>
      <c r="BY208" s="77"/>
      <c r="BZ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  <c r="CK208" s="77"/>
      <c r="CL208" s="77"/>
      <c r="CM208" s="77"/>
      <c r="CN208" s="77"/>
      <c r="CO208" s="77"/>
    </row>
    <row r="209" spans="1:93" s="86" customFormat="1" hidden="1">
      <c r="A209" s="83"/>
      <c r="B209" s="84" t="s">
        <v>11648</v>
      </c>
      <c r="C209" s="85">
        <v>29</v>
      </c>
      <c r="D209" s="82" t="s">
        <v>413</v>
      </c>
      <c r="E209" s="82" t="s">
        <v>416</v>
      </c>
      <c r="F209" s="82"/>
      <c r="G209" s="82" t="s">
        <v>410</v>
      </c>
      <c r="H209" s="82" t="s">
        <v>422</v>
      </c>
      <c r="I209" s="82"/>
      <c r="J209" s="82" t="s">
        <v>419</v>
      </c>
      <c r="K209" s="82" t="s">
        <v>407</v>
      </c>
      <c r="L209" s="82" t="s">
        <v>5397</v>
      </c>
      <c r="M209" s="82" t="s">
        <v>5400</v>
      </c>
      <c r="N209" s="82"/>
      <c r="O209" s="82" t="s">
        <v>5394</v>
      </c>
      <c r="P209" s="82" t="s">
        <v>5406</v>
      </c>
      <c r="Q209" s="82"/>
      <c r="R209" s="82" t="s">
        <v>5403</v>
      </c>
      <c r="S209" s="82" t="s">
        <v>5391</v>
      </c>
      <c r="T209" s="82" t="s">
        <v>6311</v>
      </c>
      <c r="U209" s="82" t="s">
        <v>6314</v>
      </c>
      <c r="V209" s="82"/>
      <c r="W209" s="82" t="s">
        <v>6308</v>
      </c>
      <c r="X209" s="82" t="s">
        <v>6320</v>
      </c>
      <c r="Y209" s="82"/>
      <c r="Z209" s="82" t="s">
        <v>6317</v>
      </c>
      <c r="AA209" s="82" t="s">
        <v>6305</v>
      </c>
      <c r="AB209" s="82" t="s">
        <v>6975</v>
      </c>
      <c r="AC209" s="82" t="s">
        <v>6978</v>
      </c>
      <c r="AD209" s="82"/>
      <c r="AE209" s="82" t="s">
        <v>6972</v>
      </c>
      <c r="AF209" s="82" t="s">
        <v>6984</v>
      </c>
      <c r="AG209" s="82"/>
      <c r="AH209" s="82" t="s">
        <v>6981</v>
      </c>
      <c r="AI209" s="82" t="s">
        <v>6969</v>
      </c>
      <c r="AJ209" s="82" t="s">
        <v>7889</v>
      </c>
      <c r="AK209" s="82" t="s">
        <v>7892</v>
      </c>
      <c r="AL209" s="82"/>
      <c r="AM209" s="82" t="s">
        <v>7886</v>
      </c>
      <c r="AN209" s="82" t="s">
        <v>7898</v>
      </c>
      <c r="AO209" s="82"/>
      <c r="AP209" s="82" t="s">
        <v>7895</v>
      </c>
      <c r="AQ209" s="82" t="s">
        <v>7883</v>
      </c>
      <c r="AR209" s="82" t="s">
        <v>8803</v>
      </c>
      <c r="AS209" s="82" t="s">
        <v>8806</v>
      </c>
      <c r="AT209" s="82"/>
      <c r="AU209" s="82" t="s">
        <v>8800</v>
      </c>
      <c r="AV209" s="82" t="s">
        <v>8812</v>
      </c>
      <c r="AW209" s="82"/>
      <c r="AX209" s="82" t="s">
        <v>8809</v>
      </c>
      <c r="AY209" s="82" t="s">
        <v>8797</v>
      </c>
      <c r="AZ209" s="82" t="s">
        <v>9467</v>
      </c>
      <c r="BA209" s="82" t="s">
        <v>9470</v>
      </c>
      <c r="BB209" s="82"/>
      <c r="BC209" s="82" t="s">
        <v>9464</v>
      </c>
      <c r="BD209" s="82" t="s">
        <v>9476</v>
      </c>
      <c r="BE209" s="82"/>
      <c r="BF209" s="82" t="s">
        <v>9473</v>
      </c>
      <c r="BG209" s="82" t="s">
        <v>9461</v>
      </c>
      <c r="BH209" s="82" t="s">
        <v>10381</v>
      </c>
      <c r="BI209" s="82" t="s">
        <v>10384</v>
      </c>
      <c r="BJ209" s="82"/>
      <c r="BK209" s="82" t="s">
        <v>10378</v>
      </c>
      <c r="BL209" s="82" t="s">
        <v>10390</v>
      </c>
      <c r="BM209" s="82"/>
      <c r="BN209" s="82" t="s">
        <v>10387</v>
      </c>
      <c r="BO209" s="82" t="s">
        <v>10375</v>
      </c>
      <c r="BP209" s="82" t="s">
        <v>11295</v>
      </c>
      <c r="BQ209" s="82" t="s">
        <v>11298</v>
      </c>
      <c r="BR209" s="82"/>
      <c r="BS209" s="82" t="s">
        <v>11292</v>
      </c>
      <c r="BT209" s="82" t="s">
        <v>11304</v>
      </c>
      <c r="BU209" s="82"/>
      <c r="BV209" s="82" t="s">
        <v>11301</v>
      </c>
      <c r="BW209" s="82" t="s">
        <v>11289</v>
      </c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</row>
    <row r="210" spans="1:93" s="86" customFormat="1" hidden="1">
      <c r="A210" s="83"/>
      <c r="B210" s="84" t="s">
        <v>11650</v>
      </c>
      <c r="C210" s="85">
        <v>30</v>
      </c>
      <c r="D210" s="82" t="s">
        <v>431</v>
      </c>
      <c r="E210" s="82" t="s">
        <v>434</v>
      </c>
      <c r="F210" s="82"/>
      <c r="G210" s="82" t="s">
        <v>428</v>
      </c>
      <c r="H210" s="82" t="s">
        <v>440</v>
      </c>
      <c r="I210" s="82"/>
      <c r="J210" s="82" t="s">
        <v>437</v>
      </c>
      <c r="K210" s="82" t="s">
        <v>425</v>
      </c>
      <c r="L210" s="82" t="s">
        <v>5415</v>
      </c>
      <c r="M210" s="82" t="s">
        <v>5418</v>
      </c>
      <c r="N210" s="82"/>
      <c r="O210" s="82" t="s">
        <v>5412</v>
      </c>
      <c r="P210" s="82" t="s">
        <v>5424</v>
      </c>
      <c r="Q210" s="82"/>
      <c r="R210" s="82" t="s">
        <v>5421</v>
      </c>
      <c r="S210" s="82" t="s">
        <v>5409</v>
      </c>
      <c r="T210" s="82" t="s">
        <v>6329</v>
      </c>
      <c r="U210" s="82" t="s">
        <v>6332</v>
      </c>
      <c r="V210" s="82"/>
      <c r="W210" s="82" t="s">
        <v>6326</v>
      </c>
      <c r="X210" s="82" t="s">
        <v>6338</v>
      </c>
      <c r="Y210" s="82"/>
      <c r="Z210" s="82" t="s">
        <v>6335</v>
      </c>
      <c r="AA210" s="82" t="s">
        <v>6323</v>
      </c>
      <c r="AB210" s="82" t="s">
        <v>6993</v>
      </c>
      <c r="AC210" s="82" t="s">
        <v>6996</v>
      </c>
      <c r="AD210" s="82"/>
      <c r="AE210" s="82" t="s">
        <v>6990</v>
      </c>
      <c r="AF210" s="82" t="s">
        <v>7002</v>
      </c>
      <c r="AG210" s="82"/>
      <c r="AH210" s="82" t="s">
        <v>6999</v>
      </c>
      <c r="AI210" s="82" t="s">
        <v>6987</v>
      </c>
      <c r="AJ210" s="82" t="s">
        <v>7907</v>
      </c>
      <c r="AK210" s="82" t="s">
        <v>7910</v>
      </c>
      <c r="AL210" s="82"/>
      <c r="AM210" s="82" t="s">
        <v>7904</v>
      </c>
      <c r="AN210" s="82" t="s">
        <v>7916</v>
      </c>
      <c r="AO210" s="82"/>
      <c r="AP210" s="82" t="s">
        <v>7913</v>
      </c>
      <c r="AQ210" s="82" t="s">
        <v>7901</v>
      </c>
      <c r="AR210" s="82" t="s">
        <v>8821</v>
      </c>
      <c r="AS210" s="82" t="s">
        <v>8824</v>
      </c>
      <c r="AT210" s="82"/>
      <c r="AU210" s="82" t="s">
        <v>8818</v>
      </c>
      <c r="AV210" s="82" t="s">
        <v>8830</v>
      </c>
      <c r="AW210" s="82"/>
      <c r="AX210" s="82" t="s">
        <v>8827</v>
      </c>
      <c r="AY210" s="82" t="s">
        <v>8815</v>
      </c>
      <c r="AZ210" s="82" t="s">
        <v>9485</v>
      </c>
      <c r="BA210" s="82" t="s">
        <v>9488</v>
      </c>
      <c r="BB210" s="82"/>
      <c r="BC210" s="82" t="s">
        <v>9482</v>
      </c>
      <c r="BD210" s="82" t="s">
        <v>9494</v>
      </c>
      <c r="BE210" s="82"/>
      <c r="BF210" s="82" t="s">
        <v>9491</v>
      </c>
      <c r="BG210" s="82" t="s">
        <v>9479</v>
      </c>
      <c r="BH210" s="82" t="s">
        <v>10399</v>
      </c>
      <c r="BI210" s="82" t="s">
        <v>10402</v>
      </c>
      <c r="BJ210" s="82"/>
      <c r="BK210" s="82" t="s">
        <v>10396</v>
      </c>
      <c r="BL210" s="82" t="s">
        <v>10408</v>
      </c>
      <c r="BM210" s="82"/>
      <c r="BN210" s="82" t="s">
        <v>10405</v>
      </c>
      <c r="BO210" s="82" t="s">
        <v>10393</v>
      </c>
      <c r="BP210" s="82" t="s">
        <v>11313</v>
      </c>
      <c r="BQ210" s="82" t="s">
        <v>11316</v>
      </c>
      <c r="BR210" s="82"/>
      <c r="BS210" s="82" t="s">
        <v>11310</v>
      </c>
      <c r="BT210" s="82" t="s">
        <v>11322</v>
      </c>
      <c r="BU210" s="82"/>
      <c r="BV210" s="82" t="s">
        <v>11319</v>
      </c>
      <c r="BW210" s="82" t="s">
        <v>11307</v>
      </c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</row>
    <row r="211" spans="1:93" hidden="1">
      <c r="A211" s="51"/>
      <c r="B211" s="53" t="s">
        <v>11651</v>
      </c>
      <c r="C211" s="66">
        <v>31</v>
      </c>
      <c r="D211" s="19" t="s">
        <v>449</v>
      </c>
      <c r="E211" s="19" t="s">
        <v>452</v>
      </c>
      <c r="F211" s="82" t="s">
        <v>455</v>
      </c>
      <c r="G211" s="19" t="s">
        <v>446</v>
      </c>
      <c r="H211" s="19" t="s">
        <v>461</v>
      </c>
      <c r="I211" s="82" t="s">
        <v>464</v>
      </c>
      <c r="J211" s="19" t="s">
        <v>458</v>
      </c>
      <c r="K211" s="19" t="s">
        <v>443</v>
      </c>
      <c r="L211" s="19" t="s">
        <v>5433</v>
      </c>
      <c r="M211" s="19" t="s">
        <v>5436</v>
      </c>
      <c r="N211" s="82" t="s">
        <v>5439</v>
      </c>
      <c r="O211" s="19" t="s">
        <v>5430</v>
      </c>
      <c r="P211" s="19" t="s">
        <v>5445</v>
      </c>
      <c r="Q211" s="82" t="s">
        <v>5448</v>
      </c>
      <c r="R211" s="19" t="s">
        <v>5442</v>
      </c>
      <c r="S211" s="19" t="s">
        <v>5427</v>
      </c>
      <c r="T211" s="19" t="s">
        <v>6347</v>
      </c>
      <c r="U211" s="19" t="s">
        <v>6350</v>
      </c>
      <c r="V211" s="82" t="s">
        <v>6353</v>
      </c>
      <c r="W211" s="19" t="s">
        <v>6344</v>
      </c>
      <c r="X211" s="19" t="s">
        <v>6359</v>
      </c>
      <c r="Y211" s="82" t="s">
        <v>6362</v>
      </c>
      <c r="Z211" s="19" t="s">
        <v>6356</v>
      </c>
      <c r="AA211" s="19" t="s">
        <v>6341</v>
      </c>
      <c r="AB211" s="19" t="s">
        <v>7011</v>
      </c>
      <c r="AC211" s="19" t="s">
        <v>7264</v>
      </c>
      <c r="AD211" s="82" t="s">
        <v>7267</v>
      </c>
      <c r="AE211" s="19" t="s">
        <v>7008</v>
      </c>
      <c r="AF211" s="19" t="s">
        <v>7273</v>
      </c>
      <c r="AG211" s="82" t="s">
        <v>7276</v>
      </c>
      <c r="AH211" s="19" t="s">
        <v>7270</v>
      </c>
      <c r="AI211" s="19" t="s">
        <v>7005</v>
      </c>
      <c r="AJ211" s="19" t="s">
        <v>7925</v>
      </c>
      <c r="AK211" s="19" t="s">
        <v>7928</v>
      </c>
      <c r="AL211" s="82" t="s">
        <v>7931</v>
      </c>
      <c r="AM211" s="19" t="s">
        <v>7922</v>
      </c>
      <c r="AN211" s="19" t="s">
        <v>7937</v>
      </c>
      <c r="AO211" s="82" t="s">
        <v>7940</v>
      </c>
      <c r="AP211" s="19" t="s">
        <v>7934</v>
      </c>
      <c r="AQ211" s="19" t="s">
        <v>7919</v>
      </c>
      <c r="AR211" s="19" t="s">
        <v>8839</v>
      </c>
      <c r="AS211" s="19" t="s">
        <v>8842</v>
      </c>
      <c r="AT211" s="82" t="s">
        <v>8845</v>
      </c>
      <c r="AU211" s="19" t="s">
        <v>8836</v>
      </c>
      <c r="AV211" s="19" t="s">
        <v>8851</v>
      </c>
      <c r="AW211" s="82" t="s">
        <v>8854</v>
      </c>
      <c r="AX211" s="19" t="s">
        <v>8848</v>
      </c>
      <c r="AY211" s="19" t="s">
        <v>8833</v>
      </c>
      <c r="AZ211" s="19" t="s">
        <v>9503</v>
      </c>
      <c r="BA211" s="19" t="s">
        <v>9506</v>
      </c>
      <c r="BB211" s="82" t="s">
        <v>9509</v>
      </c>
      <c r="BC211" s="19" t="s">
        <v>9500</v>
      </c>
      <c r="BD211" s="19" t="s">
        <v>9765</v>
      </c>
      <c r="BE211" s="82" t="s">
        <v>9768</v>
      </c>
      <c r="BF211" s="19" t="s">
        <v>9762</v>
      </c>
      <c r="BG211" s="19" t="s">
        <v>9497</v>
      </c>
      <c r="BH211" s="19" t="s">
        <v>10417</v>
      </c>
      <c r="BI211" s="19" t="s">
        <v>10420</v>
      </c>
      <c r="BJ211" s="82" t="s">
        <v>10423</v>
      </c>
      <c r="BK211" s="19" t="s">
        <v>10414</v>
      </c>
      <c r="BL211" s="19" t="s">
        <v>10429</v>
      </c>
      <c r="BM211" s="82" t="s">
        <v>10432</v>
      </c>
      <c r="BN211" s="19" t="s">
        <v>10426</v>
      </c>
      <c r="BO211" s="19" t="s">
        <v>10411</v>
      </c>
      <c r="BP211" s="19" t="s">
        <v>11331</v>
      </c>
      <c r="BQ211" s="19" t="s">
        <v>11334</v>
      </c>
      <c r="BR211" s="82" t="s">
        <v>11337</v>
      </c>
      <c r="BS211" s="19" t="s">
        <v>11328</v>
      </c>
      <c r="BT211" s="19" t="s">
        <v>11343</v>
      </c>
      <c r="BU211" s="82" t="s">
        <v>11346</v>
      </c>
      <c r="BV211" s="19" t="s">
        <v>11340</v>
      </c>
      <c r="BW211" s="19" t="s">
        <v>11325</v>
      </c>
      <c r="BX211" s="77"/>
      <c r="BY211" s="77"/>
      <c r="BZ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  <c r="CK211" s="77"/>
      <c r="CL211" s="77"/>
      <c r="CM211" s="77"/>
      <c r="CN211" s="77"/>
      <c r="CO211" s="77"/>
    </row>
    <row r="212" spans="1:93" hidden="1">
      <c r="A212" s="51"/>
      <c r="B212" s="57" t="s">
        <v>11652</v>
      </c>
      <c r="C212" s="66">
        <v>32</v>
      </c>
      <c r="D212" s="19" t="s">
        <v>473</v>
      </c>
      <c r="E212" s="19" t="s">
        <v>476</v>
      </c>
      <c r="F212" s="82" t="s">
        <v>479</v>
      </c>
      <c r="G212" s="19" t="s">
        <v>470</v>
      </c>
      <c r="H212" s="19" t="s">
        <v>485</v>
      </c>
      <c r="I212" s="82" t="s">
        <v>488</v>
      </c>
      <c r="J212" s="19" t="s">
        <v>482</v>
      </c>
      <c r="K212" s="19" t="s">
        <v>467</v>
      </c>
      <c r="L212" s="19" t="s">
        <v>5457</v>
      </c>
      <c r="M212" s="19" t="s">
        <v>5460</v>
      </c>
      <c r="N212" s="82" t="s">
        <v>5463</v>
      </c>
      <c r="O212" s="19" t="s">
        <v>5454</v>
      </c>
      <c r="P212" s="19" t="s">
        <v>5469</v>
      </c>
      <c r="Q212" s="82" t="s">
        <v>5472</v>
      </c>
      <c r="R212" s="19" t="s">
        <v>5466</v>
      </c>
      <c r="S212" s="19" t="s">
        <v>5451</v>
      </c>
      <c r="T212" s="19" t="s">
        <v>6371</v>
      </c>
      <c r="U212" s="19" t="s">
        <v>6374</v>
      </c>
      <c r="V212" s="82" t="s">
        <v>6377</v>
      </c>
      <c r="W212" s="19" t="s">
        <v>6368</v>
      </c>
      <c r="X212" s="19" t="s">
        <v>6383</v>
      </c>
      <c r="Y212" s="82" t="s">
        <v>6386</v>
      </c>
      <c r="Z212" s="19" t="s">
        <v>6380</v>
      </c>
      <c r="AA212" s="19" t="s">
        <v>6365</v>
      </c>
      <c r="AB212" s="19" t="s">
        <v>7285</v>
      </c>
      <c r="AC212" s="19" t="s">
        <v>7288</v>
      </c>
      <c r="AD212" s="82" t="s">
        <v>7291</v>
      </c>
      <c r="AE212" s="19" t="s">
        <v>7282</v>
      </c>
      <c r="AF212" s="19" t="s">
        <v>7297</v>
      </c>
      <c r="AG212" s="82" t="s">
        <v>7300</v>
      </c>
      <c r="AH212" s="19" t="s">
        <v>7294</v>
      </c>
      <c r="AI212" s="19" t="s">
        <v>7279</v>
      </c>
      <c r="AJ212" s="19" t="s">
        <v>7949</v>
      </c>
      <c r="AK212" s="19" t="s">
        <v>7952</v>
      </c>
      <c r="AL212" s="82" t="s">
        <v>7955</v>
      </c>
      <c r="AM212" s="19" t="s">
        <v>7946</v>
      </c>
      <c r="AN212" s="19" t="s">
        <v>7961</v>
      </c>
      <c r="AO212" s="82" t="s">
        <v>7964</v>
      </c>
      <c r="AP212" s="19" t="s">
        <v>7958</v>
      </c>
      <c r="AQ212" s="19" t="s">
        <v>7943</v>
      </c>
      <c r="AR212" s="19" t="s">
        <v>8863</v>
      </c>
      <c r="AS212" s="19" t="s">
        <v>8866</v>
      </c>
      <c r="AT212" s="82" t="s">
        <v>8869</v>
      </c>
      <c r="AU212" s="19" t="s">
        <v>8860</v>
      </c>
      <c r="AV212" s="19" t="s">
        <v>8875</v>
      </c>
      <c r="AW212" s="82" t="s">
        <v>8878</v>
      </c>
      <c r="AX212" s="19" t="s">
        <v>8872</v>
      </c>
      <c r="AY212" s="19" t="s">
        <v>8857</v>
      </c>
      <c r="AZ212" s="19" t="s">
        <v>9777</v>
      </c>
      <c r="BA212" s="19" t="s">
        <v>9780</v>
      </c>
      <c r="BB212" s="82" t="s">
        <v>9783</v>
      </c>
      <c r="BC212" s="19" t="s">
        <v>9774</v>
      </c>
      <c r="BD212" s="19" t="s">
        <v>9789</v>
      </c>
      <c r="BE212" s="82" t="s">
        <v>9792</v>
      </c>
      <c r="BF212" s="19" t="s">
        <v>9786</v>
      </c>
      <c r="BG212" s="19" t="s">
        <v>9771</v>
      </c>
      <c r="BH212" s="19" t="s">
        <v>10441</v>
      </c>
      <c r="BI212" s="19" t="s">
        <v>10444</v>
      </c>
      <c r="BJ212" s="82" t="s">
        <v>10447</v>
      </c>
      <c r="BK212" s="19" t="s">
        <v>10438</v>
      </c>
      <c r="BL212" s="19" t="s">
        <v>10453</v>
      </c>
      <c r="BM212" s="82" t="s">
        <v>10456</v>
      </c>
      <c r="BN212" s="19" t="s">
        <v>10450</v>
      </c>
      <c r="BO212" s="19" t="s">
        <v>10435</v>
      </c>
      <c r="BP212" s="19" t="s">
        <v>11355</v>
      </c>
      <c r="BQ212" s="19" t="s">
        <v>11358</v>
      </c>
      <c r="BR212" s="82" t="s">
        <v>11361</v>
      </c>
      <c r="BS212" s="19" t="s">
        <v>11352</v>
      </c>
      <c r="BT212" s="19" t="s">
        <v>11367</v>
      </c>
      <c r="BU212" s="82" t="s">
        <v>11370</v>
      </c>
      <c r="BV212" s="19" t="s">
        <v>11364</v>
      </c>
      <c r="BW212" s="19" t="s">
        <v>11349</v>
      </c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</row>
    <row r="213" spans="1:93" s="86" customFormat="1" hidden="1">
      <c r="A213" s="83"/>
      <c r="B213" s="84" t="s">
        <v>11653</v>
      </c>
      <c r="C213" s="85">
        <v>33</v>
      </c>
      <c r="D213" s="82" t="s">
        <v>497</v>
      </c>
      <c r="E213" s="82" t="s">
        <v>500</v>
      </c>
      <c r="F213" s="82"/>
      <c r="G213" s="82" t="s">
        <v>494</v>
      </c>
      <c r="H213" s="82" t="s">
        <v>506</v>
      </c>
      <c r="I213" s="82"/>
      <c r="J213" s="82" t="s">
        <v>503</v>
      </c>
      <c r="K213" s="82" t="s">
        <v>491</v>
      </c>
      <c r="L213" s="82" t="s">
        <v>5481</v>
      </c>
      <c r="M213" s="82" t="s">
        <v>5484</v>
      </c>
      <c r="N213" s="82"/>
      <c r="O213" s="82" t="s">
        <v>5478</v>
      </c>
      <c r="P213" s="82" t="s">
        <v>5490</v>
      </c>
      <c r="Q213" s="82"/>
      <c r="R213" s="82" t="s">
        <v>5487</v>
      </c>
      <c r="S213" s="82" t="s">
        <v>5475</v>
      </c>
      <c r="T213" s="82" t="s">
        <v>6395</v>
      </c>
      <c r="U213" s="82" t="s">
        <v>6398</v>
      </c>
      <c r="V213" s="82"/>
      <c r="W213" s="82" t="s">
        <v>6392</v>
      </c>
      <c r="X213" s="82" t="s">
        <v>6404</v>
      </c>
      <c r="Y213" s="82"/>
      <c r="Z213" s="82" t="s">
        <v>6401</v>
      </c>
      <c r="AA213" s="82" t="s">
        <v>6389</v>
      </c>
      <c r="AB213" s="82" t="s">
        <v>7309</v>
      </c>
      <c r="AC213" s="82" t="s">
        <v>7312</v>
      </c>
      <c r="AD213" s="82"/>
      <c r="AE213" s="82" t="s">
        <v>7306</v>
      </c>
      <c r="AF213" s="82" t="s">
        <v>7318</v>
      </c>
      <c r="AG213" s="82"/>
      <c r="AH213" s="82" t="s">
        <v>7315</v>
      </c>
      <c r="AI213" s="82" t="s">
        <v>7303</v>
      </c>
      <c r="AJ213" s="82" t="s">
        <v>7973</v>
      </c>
      <c r="AK213" s="82" t="s">
        <v>7976</v>
      </c>
      <c r="AL213" s="82"/>
      <c r="AM213" s="82" t="s">
        <v>7970</v>
      </c>
      <c r="AN213" s="82" t="s">
        <v>7982</v>
      </c>
      <c r="AO213" s="82"/>
      <c r="AP213" s="82" t="s">
        <v>7979</v>
      </c>
      <c r="AQ213" s="82" t="s">
        <v>7967</v>
      </c>
      <c r="AR213" s="82" t="s">
        <v>8887</v>
      </c>
      <c r="AS213" s="82" t="s">
        <v>8890</v>
      </c>
      <c r="AT213" s="82"/>
      <c r="AU213" s="82" t="s">
        <v>8884</v>
      </c>
      <c r="AV213" s="82" t="s">
        <v>8896</v>
      </c>
      <c r="AW213" s="82"/>
      <c r="AX213" s="82" t="s">
        <v>8893</v>
      </c>
      <c r="AY213" s="82" t="s">
        <v>8881</v>
      </c>
      <c r="AZ213" s="82" t="s">
        <v>9801</v>
      </c>
      <c r="BA213" s="82" t="s">
        <v>9804</v>
      </c>
      <c r="BB213" s="82"/>
      <c r="BC213" s="82" t="s">
        <v>9798</v>
      </c>
      <c r="BD213" s="82" t="s">
        <v>9810</v>
      </c>
      <c r="BE213" s="82"/>
      <c r="BF213" s="82" t="s">
        <v>9807</v>
      </c>
      <c r="BG213" s="82" t="s">
        <v>9795</v>
      </c>
      <c r="BH213" s="82" t="s">
        <v>10465</v>
      </c>
      <c r="BI213" s="82" t="s">
        <v>10468</v>
      </c>
      <c r="BJ213" s="82"/>
      <c r="BK213" s="82" t="s">
        <v>10462</v>
      </c>
      <c r="BL213" s="82" t="s">
        <v>10474</v>
      </c>
      <c r="BM213" s="82"/>
      <c r="BN213" s="82" t="s">
        <v>10471</v>
      </c>
      <c r="BO213" s="82" t="s">
        <v>10459</v>
      </c>
      <c r="BP213" s="82" t="s">
        <v>11379</v>
      </c>
      <c r="BQ213" s="82" t="s">
        <v>11382</v>
      </c>
      <c r="BR213" s="82"/>
      <c r="BS213" s="82" t="s">
        <v>11376</v>
      </c>
      <c r="BT213" s="82" t="s">
        <v>11388</v>
      </c>
      <c r="BU213" s="82"/>
      <c r="BV213" s="82" t="s">
        <v>11385</v>
      </c>
      <c r="BW213" s="82" t="s">
        <v>11373</v>
      </c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</row>
    <row r="214" spans="1:93" hidden="1">
      <c r="A214" s="55" t="s">
        <v>11654</v>
      </c>
      <c r="B214" s="58"/>
      <c r="C214" s="66">
        <v>34</v>
      </c>
      <c r="D214" s="19"/>
      <c r="E214" s="19"/>
      <c r="F214" s="82"/>
      <c r="G214" s="19"/>
      <c r="H214" s="19"/>
      <c r="I214" s="82"/>
      <c r="J214" s="19"/>
      <c r="K214" s="19"/>
      <c r="L214" s="19"/>
      <c r="M214" s="19"/>
      <c r="N214" s="82"/>
      <c r="O214" s="19"/>
      <c r="P214" s="19"/>
      <c r="Q214" s="82"/>
      <c r="R214" s="19"/>
      <c r="S214" s="19"/>
      <c r="T214" s="19"/>
      <c r="U214" s="19"/>
      <c r="V214" s="82"/>
      <c r="W214" s="19"/>
      <c r="X214" s="19"/>
      <c r="Y214" s="82"/>
      <c r="Z214" s="19"/>
      <c r="AA214" s="19"/>
      <c r="AB214" s="19"/>
      <c r="AC214" s="19"/>
      <c r="AD214" s="82"/>
      <c r="AE214" s="19"/>
      <c r="AF214" s="19"/>
      <c r="AG214" s="82"/>
      <c r="AH214" s="19"/>
      <c r="AI214" s="19"/>
      <c r="AJ214" s="19"/>
      <c r="AK214" s="19"/>
      <c r="AL214" s="82"/>
      <c r="AM214" s="19"/>
      <c r="AN214" s="19"/>
      <c r="AO214" s="82"/>
      <c r="AP214" s="19"/>
      <c r="AQ214" s="19"/>
      <c r="AR214" s="19"/>
      <c r="AS214" s="19"/>
      <c r="AT214" s="82"/>
      <c r="AU214" s="19"/>
      <c r="AV214" s="19"/>
      <c r="AW214" s="82"/>
      <c r="AX214" s="19"/>
      <c r="AY214" s="19"/>
      <c r="AZ214" s="19"/>
      <c r="BA214" s="19"/>
      <c r="BB214" s="82"/>
      <c r="BC214" s="19"/>
      <c r="BD214" s="19"/>
      <c r="BE214" s="82"/>
      <c r="BF214" s="19"/>
      <c r="BG214" s="19"/>
      <c r="BH214" s="19"/>
      <c r="BI214" s="19"/>
      <c r="BJ214" s="82"/>
      <c r="BK214" s="19"/>
      <c r="BL214" s="19"/>
      <c r="BM214" s="82"/>
      <c r="BN214" s="19"/>
      <c r="BO214" s="19"/>
      <c r="BP214" s="19"/>
      <c r="BQ214" s="19"/>
      <c r="BR214" s="82"/>
      <c r="BS214" s="19"/>
      <c r="BT214" s="19"/>
      <c r="BU214" s="82"/>
      <c r="BV214" s="19"/>
      <c r="BW214" s="19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</row>
    <row r="215" spans="1:93" hidden="1">
      <c r="A215" s="51"/>
      <c r="B215" s="53" t="s">
        <v>11655</v>
      </c>
      <c r="C215" s="66">
        <v>35</v>
      </c>
      <c r="D215" s="19" t="s">
        <v>765</v>
      </c>
      <c r="E215" s="19" t="s">
        <v>768</v>
      </c>
      <c r="F215" s="82" t="s">
        <v>771</v>
      </c>
      <c r="G215" s="19" t="s">
        <v>762</v>
      </c>
      <c r="H215" s="19" t="s">
        <v>777</v>
      </c>
      <c r="I215" s="82" t="s">
        <v>780</v>
      </c>
      <c r="J215" s="19" t="s">
        <v>774</v>
      </c>
      <c r="K215" s="19" t="s">
        <v>509</v>
      </c>
      <c r="L215" s="19" t="s">
        <v>5499</v>
      </c>
      <c r="M215" s="19" t="s">
        <v>5502</v>
      </c>
      <c r="N215" s="82" t="s">
        <v>5505</v>
      </c>
      <c r="O215" s="19" t="s">
        <v>5496</v>
      </c>
      <c r="P215" s="19" t="s">
        <v>5511</v>
      </c>
      <c r="Q215" s="82" t="s">
        <v>5764</v>
      </c>
      <c r="R215" s="19" t="s">
        <v>5508</v>
      </c>
      <c r="S215" s="19" t="s">
        <v>5493</v>
      </c>
      <c r="T215" s="19" t="s">
        <v>6413</v>
      </c>
      <c r="U215" s="19" t="s">
        <v>6416</v>
      </c>
      <c r="V215" s="82" t="s">
        <v>6419</v>
      </c>
      <c r="W215" s="19" t="s">
        <v>6410</v>
      </c>
      <c r="X215" s="19" t="s">
        <v>6425</v>
      </c>
      <c r="Y215" s="82" t="s">
        <v>6428</v>
      </c>
      <c r="Z215" s="19" t="s">
        <v>6422</v>
      </c>
      <c r="AA215" s="19" t="s">
        <v>6407</v>
      </c>
      <c r="AB215" s="19" t="s">
        <v>7327</v>
      </c>
      <c r="AC215" s="19" t="s">
        <v>7330</v>
      </c>
      <c r="AD215" s="82" t="s">
        <v>7333</v>
      </c>
      <c r="AE215" s="19" t="s">
        <v>7324</v>
      </c>
      <c r="AF215" s="19" t="s">
        <v>7339</v>
      </c>
      <c r="AG215" s="82" t="s">
        <v>7342</v>
      </c>
      <c r="AH215" s="19" t="s">
        <v>7336</v>
      </c>
      <c r="AI215" s="19" t="s">
        <v>7321</v>
      </c>
      <c r="AJ215" s="19" t="s">
        <v>7991</v>
      </c>
      <c r="AK215" s="19" t="s">
        <v>7994</v>
      </c>
      <c r="AL215" s="82" t="s">
        <v>7997</v>
      </c>
      <c r="AM215" s="19" t="s">
        <v>7988</v>
      </c>
      <c r="AN215" s="19" t="s">
        <v>8003</v>
      </c>
      <c r="AO215" s="82" t="s">
        <v>8006</v>
      </c>
      <c r="AP215" s="19" t="s">
        <v>8000</v>
      </c>
      <c r="AQ215" s="19" t="s">
        <v>7985</v>
      </c>
      <c r="AR215" s="19" t="s">
        <v>8905</v>
      </c>
      <c r="AS215" s="19" t="s">
        <v>8908</v>
      </c>
      <c r="AT215" s="82" t="s">
        <v>8911</v>
      </c>
      <c r="AU215" s="19" t="s">
        <v>8902</v>
      </c>
      <c r="AV215" s="19" t="s">
        <v>8917</v>
      </c>
      <c r="AW215" s="82" t="s">
        <v>8920</v>
      </c>
      <c r="AX215" s="19" t="s">
        <v>8914</v>
      </c>
      <c r="AY215" s="19" t="s">
        <v>8899</v>
      </c>
      <c r="AZ215" s="19" t="s">
        <v>9819</v>
      </c>
      <c r="BA215" s="19" t="s">
        <v>9822</v>
      </c>
      <c r="BB215" s="82" t="s">
        <v>9825</v>
      </c>
      <c r="BC215" s="19" t="s">
        <v>9816</v>
      </c>
      <c r="BD215" s="19" t="s">
        <v>9831</v>
      </c>
      <c r="BE215" s="82" t="s">
        <v>9834</v>
      </c>
      <c r="BF215" s="19" t="s">
        <v>9828</v>
      </c>
      <c r="BG215" s="19" t="s">
        <v>9813</v>
      </c>
      <c r="BH215" s="19" t="s">
        <v>10483</v>
      </c>
      <c r="BI215" s="19" t="s">
        <v>10486</v>
      </c>
      <c r="BJ215" s="82" t="s">
        <v>10489</v>
      </c>
      <c r="BK215" s="19" t="s">
        <v>10480</v>
      </c>
      <c r="BL215" s="19" t="s">
        <v>10495</v>
      </c>
      <c r="BM215" s="82" t="s">
        <v>10498</v>
      </c>
      <c r="BN215" s="19" t="s">
        <v>10492</v>
      </c>
      <c r="BO215" s="19" t="s">
        <v>10477</v>
      </c>
      <c r="BP215" s="19" t="s">
        <v>11397</v>
      </c>
      <c r="BQ215" s="19" t="s">
        <v>11400</v>
      </c>
      <c r="BR215" s="82" t="s">
        <v>11403</v>
      </c>
      <c r="BS215" s="19" t="s">
        <v>11394</v>
      </c>
      <c r="BT215" s="19" t="s">
        <v>11409</v>
      </c>
      <c r="BU215" s="82" t="s">
        <v>11412</v>
      </c>
      <c r="BV215" s="19" t="s">
        <v>11406</v>
      </c>
      <c r="BW215" s="19" t="s">
        <v>11391</v>
      </c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</row>
    <row r="216" spans="1:93" hidden="1">
      <c r="A216" s="51"/>
      <c r="B216" s="57" t="s">
        <v>11656</v>
      </c>
      <c r="C216" s="66">
        <v>36</v>
      </c>
      <c r="D216" s="19" t="s">
        <v>789</v>
      </c>
      <c r="E216" s="19" t="s">
        <v>792</v>
      </c>
      <c r="F216" s="82" t="s">
        <v>795</v>
      </c>
      <c r="G216" s="19" t="s">
        <v>786</v>
      </c>
      <c r="H216" s="19" t="s">
        <v>801</v>
      </c>
      <c r="I216" s="82" t="s">
        <v>804</v>
      </c>
      <c r="J216" s="19" t="s">
        <v>798</v>
      </c>
      <c r="K216" s="19" t="s">
        <v>783</v>
      </c>
      <c r="L216" s="19" t="s">
        <v>5773</v>
      </c>
      <c r="M216" s="19" t="s">
        <v>5776</v>
      </c>
      <c r="N216" s="82" t="s">
        <v>5779</v>
      </c>
      <c r="O216" s="19" t="s">
        <v>5770</v>
      </c>
      <c r="P216" s="19" t="s">
        <v>5785</v>
      </c>
      <c r="Q216" s="82" t="s">
        <v>5788</v>
      </c>
      <c r="R216" s="19" t="s">
        <v>5782</v>
      </c>
      <c r="S216" s="19" t="s">
        <v>5767</v>
      </c>
      <c r="T216" s="19" t="s">
        <v>6437</v>
      </c>
      <c r="U216" s="19" t="s">
        <v>6440</v>
      </c>
      <c r="V216" s="82" t="s">
        <v>6443</v>
      </c>
      <c r="W216" s="19" t="s">
        <v>6434</v>
      </c>
      <c r="X216" s="19" t="s">
        <v>6449</v>
      </c>
      <c r="Y216" s="82" t="s">
        <v>6452</v>
      </c>
      <c r="Z216" s="19" t="s">
        <v>6446</v>
      </c>
      <c r="AA216" s="19" t="s">
        <v>6431</v>
      </c>
      <c r="AB216" s="19" t="s">
        <v>7351</v>
      </c>
      <c r="AC216" s="19" t="s">
        <v>7354</v>
      </c>
      <c r="AD216" s="82" t="s">
        <v>7357</v>
      </c>
      <c r="AE216" s="19" t="s">
        <v>7348</v>
      </c>
      <c r="AF216" s="19" t="s">
        <v>7363</v>
      </c>
      <c r="AG216" s="82" t="s">
        <v>7366</v>
      </c>
      <c r="AH216" s="19" t="s">
        <v>7360</v>
      </c>
      <c r="AI216" s="19" t="s">
        <v>7345</v>
      </c>
      <c r="AJ216" s="19" t="s">
        <v>8265</v>
      </c>
      <c r="AK216" s="19" t="s">
        <v>8268</v>
      </c>
      <c r="AL216" s="82" t="s">
        <v>8271</v>
      </c>
      <c r="AM216" s="19" t="s">
        <v>8262</v>
      </c>
      <c r="AN216" s="19" t="s">
        <v>8277</v>
      </c>
      <c r="AO216" s="82" t="s">
        <v>8280</v>
      </c>
      <c r="AP216" s="19" t="s">
        <v>8274</v>
      </c>
      <c r="AQ216" s="19" t="s">
        <v>8009</v>
      </c>
      <c r="AR216" s="19" t="s">
        <v>8929</v>
      </c>
      <c r="AS216" s="19" t="s">
        <v>8932</v>
      </c>
      <c r="AT216" s="82" t="s">
        <v>8935</v>
      </c>
      <c r="AU216" s="19" t="s">
        <v>8926</v>
      </c>
      <c r="AV216" s="19" t="s">
        <v>8941</v>
      </c>
      <c r="AW216" s="82" t="s">
        <v>8944</v>
      </c>
      <c r="AX216" s="19" t="s">
        <v>8938</v>
      </c>
      <c r="AY216" s="19" t="s">
        <v>8923</v>
      </c>
      <c r="AZ216" s="19" t="s">
        <v>9843</v>
      </c>
      <c r="BA216" s="19" t="s">
        <v>9846</v>
      </c>
      <c r="BB216" s="82" t="s">
        <v>9849</v>
      </c>
      <c r="BC216" s="19" t="s">
        <v>9840</v>
      </c>
      <c r="BD216" s="19" t="s">
        <v>9855</v>
      </c>
      <c r="BE216" s="82" t="s">
        <v>9858</v>
      </c>
      <c r="BF216" s="19" t="s">
        <v>9852</v>
      </c>
      <c r="BG216" s="19" t="s">
        <v>9837</v>
      </c>
      <c r="BH216" s="19" t="s">
        <v>10507</v>
      </c>
      <c r="BI216" s="19" t="s">
        <v>10510</v>
      </c>
      <c r="BJ216" s="82" t="s">
        <v>10763</v>
      </c>
      <c r="BK216" s="19" t="s">
        <v>10504</v>
      </c>
      <c r="BL216" s="19" t="s">
        <v>10769</v>
      </c>
      <c r="BM216" s="82" t="s">
        <v>10772</v>
      </c>
      <c r="BN216" s="19" t="s">
        <v>10766</v>
      </c>
      <c r="BO216" s="19" t="s">
        <v>10501</v>
      </c>
      <c r="BP216" s="19" t="s">
        <v>11421</v>
      </c>
      <c r="BQ216" s="19" t="s">
        <v>11424</v>
      </c>
      <c r="BR216" s="82" t="s">
        <v>11427</v>
      </c>
      <c r="BS216" s="19" t="s">
        <v>11418</v>
      </c>
      <c r="BT216" s="19" t="s">
        <v>11433</v>
      </c>
      <c r="BU216" s="82" t="s">
        <v>11436</v>
      </c>
      <c r="BV216" s="19" t="s">
        <v>11430</v>
      </c>
      <c r="BW216" s="19" t="s">
        <v>11415</v>
      </c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</row>
    <row r="217" spans="1:93" hidden="1">
      <c r="A217" s="51"/>
      <c r="B217" s="57" t="s">
        <v>11657</v>
      </c>
      <c r="C217" s="66">
        <v>37</v>
      </c>
      <c r="D217" s="19" t="s">
        <v>813</v>
      </c>
      <c r="E217" s="19" t="s">
        <v>816</v>
      </c>
      <c r="F217" s="82" t="s">
        <v>819</v>
      </c>
      <c r="G217" s="19" t="s">
        <v>810</v>
      </c>
      <c r="H217" s="19" t="s">
        <v>825</v>
      </c>
      <c r="I217" s="82" t="s">
        <v>828</v>
      </c>
      <c r="J217" s="19" t="s">
        <v>822</v>
      </c>
      <c r="K217" s="19" t="s">
        <v>807</v>
      </c>
      <c r="L217" s="19" t="s">
        <v>5797</v>
      </c>
      <c r="M217" s="19" t="s">
        <v>5800</v>
      </c>
      <c r="N217" s="82" t="s">
        <v>5803</v>
      </c>
      <c r="O217" s="19" t="s">
        <v>5794</v>
      </c>
      <c r="P217" s="19" t="s">
        <v>5809</v>
      </c>
      <c r="Q217" s="82" t="s">
        <v>5812</v>
      </c>
      <c r="R217" s="19" t="s">
        <v>5806</v>
      </c>
      <c r="S217" s="19" t="s">
        <v>5791</v>
      </c>
      <c r="T217" s="19" t="s">
        <v>6461</v>
      </c>
      <c r="U217" s="19" t="s">
        <v>6464</v>
      </c>
      <c r="V217" s="82" t="s">
        <v>6467</v>
      </c>
      <c r="W217" s="19" t="s">
        <v>6458</v>
      </c>
      <c r="X217" s="19" t="s">
        <v>6473</v>
      </c>
      <c r="Y217" s="82" t="s">
        <v>6476</v>
      </c>
      <c r="Z217" s="19" t="s">
        <v>6470</v>
      </c>
      <c r="AA217" s="19" t="s">
        <v>6455</v>
      </c>
      <c r="AB217" s="19" t="s">
        <v>7375</v>
      </c>
      <c r="AC217" s="19" t="s">
        <v>7378</v>
      </c>
      <c r="AD217" s="82" t="s">
        <v>7381</v>
      </c>
      <c r="AE217" s="19" t="s">
        <v>7372</v>
      </c>
      <c r="AF217" s="19" t="s">
        <v>7387</v>
      </c>
      <c r="AG217" s="82" t="s">
        <v>7390</v>
      </c>
      <c r="AH217" s="19" t="s">
        <v>7384</v>
      </c>
      <c r="AI217" s="19" t="s">
        <v>7369</v>
      </c>
      <c r="AJ217" s="19" t="s">
        <v>8289</v>
      </c>
      <c r="AK217" s="19" t="s">
        <v>8292</v>
      </c>
      <c r="AL217" s="82" t="s">
        <v>8295</v>
      </c>
      <c r="AM217" s="19" t="s">
        <v>8286</v>
      </c>
      <c r="AN217" s="19" t="s">
        <v>8301</v>
      </c>
      <c r="AO217" s="82" t="s">
        <v>8304</v>
      </c>
      <c r="AP217" s="19" t="s">
        <v>8298</v>
      </c>
      <c r="AQ217" s="19" t="s">
        <v>8283</v>
      </c>
      <c r="AR217" s="19" t="s">
        <v>8953</v>
      </c>
      <c r="AS217" s="19" t="s">
        <v>8956</v>
      </c>
      <c r="AT217" s="82" t="s">
        <v>8959</v>
      </c>
      <c r="AU217" s="19" t="s">
        <v>8950</v>
      </c>
      <c r="AV217" s="19" t="s">
        <v>8965</v>
      </c>
      <c r="AW217" s="82" t="s">
        <v>8968</v>
      </c>
      <c r="AX217" s="19" t="s">
        <v>8962</v>
      </c>
      <c r="AY217" s="19" t="s">
        <v>8947</v>
      </c>
      <c r="AZ217" s="19" t="s">
        <v>9867</v>
      </c>
      <c r="BA217" s="19" t="s">
        <v>9870</v>
      </c>
      <c r="BB217" s="82" t="s">
        <v>9873</v>
      </c>
      <c r="BC217" s="19" t="s">
        <v>9864</v>
      </c>
      <c r="BD217" s="19" t="s">
        <v>9879</v>
      </c>
      <c r="BE217" s="82" t="s">
        <v>9882</v>
      </c>
      <c r="BF217" s="19" t="s">
        <v>9876</v>
      </c>
      <c r="BG217" s="19" t="s">
        <v>9861</v>
      </c>
      <c r="BH217" s="19" t="s">
        <v>10781</v>
      </c>
      <c r="BI217" s="19" t="s">
        <v>10784</v>
      </c>
      <c r="BJ217" s="82" t="s">
        <v>10787</v>
      </c>
      <c r="BK217" s="19" t="s">
        <v>10778</v>
      </c>
      <c r="BL217" s="19" t="s">
        <v>10793</v>
      </c>
      <c r="BM217" s="82" t="s">
        <v>10796</v>
      </c>
      <c r="BN217" s="19" t="s">
        <v>10790</v>
      </c>
      <c r="BO217" s="19" t="s">
        <v>10775</v>
      </c>
      <c r="BP217" s="19" t="s">
        <v>11445</v>
      </c>
      <c r="BQ217" s="19" t="s">
        <v>11448</v>
      </c>
      <c r="BR217" s="82" t="s">
        <v>11451</v>
      </c>
      <c r="BS217" s="19" t="s">
        <v>11442</v>
      </c>
      <c r="BT217" s="19" t="s">
        <v>11457</v>
      </c>
      <c r="BU217" s="82" t="s">
        <v>11460</v>
      </c>
      <c r="BV217" s="19" t="s">
        <v>11454</v>
      </c>
      <c r="BW217" s="19" t="s">
        <v>11439</v>
      </c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</row>
    <row r="218" spans="1:93" hidden="1">
      <c r="A218" s="51"/>
      <c r="B218" s="57" t="s">
        <v>11658</v>
      </c>
      <c r="C218" s="66">
        <v>38</v>
      </c>
      <c r="D218" s="19" t="s">
        <v>837</v>
      </c>
      <c r="E218" s="19" t="s">
        <v>840</v>
      </c>
      <c r="F218" s="82" t="s">
        <v>843</v>
      </c>
      <c r="G218" s="19" t="s">
        <v>834</v>
      </c>
      <c r="H218" s="19" t="s">
        <v>849</v>
      </c>
      <c r="I218" s="82" t="s">
        <v>852</v>
      </c>
      <c r="J218" s="19" t="s">
        <v>846</v>
      </c>
      <c r="K218" s="19" t="s">
        <v>831</v>
      </c>
      <c r="L218" s="19" t="s">
        <v>5821</v>
      </c>
      <c r="M218" s="19" t="s">
        <v>5824</v>
      </c>
      <c r="N218" s="82" t="s">
        <v>5827</v>
      </c>
      <c r="O218" s="19" t="s">
        <v>5818</v>
      </c>
      <c r="P218" s="19" t="s">
        <v>5833</v>
      </c>
      <c r="Q218" s="82" t="s">
        <v>5836</v>
      </c>
      <c r="R218" s="19" t="s">
        <v>5830</v>
      </c>
      <c r="S218" s="19" t="s">
        <v>5815</v>
      </c>
      <c r="T218" s="19" t="s">
        <v>6485</v>
      </c>
      <c r="U218" s="19" t="s">
        <v>6488</v>
      </c>
      <c r="V218" s="82" t="s">
        <v>6491</v>
      </c>
      <c r="W218" s="19" t="s">
        <v>6482</v>
      </c>
      <c r="X218" s="19" t="s">
        <v>6497</v>
      </c>
      <c r="Y218" s="82" t="s">
        <v>6500</v>
      </c>
      <c r="Z218" s="19" t="s">
        <v>6494</v>
      </c>
      <c r="AA218" s="19" t="s">
        <v>6479</v>
      </c>
      <c r="AB218" s="19" t="s">
        <v>7399</v>
      </c>
      <c r="AC218" s="19" t="s">
        <v>7402</v>
      </c>
      <c r="AD218" s="82" t="s">
        <v>7405</v>
      </c>
      <c r="AE218" s="19" t="s">
        <v>7396</v>
      </c>
      <c r="AF218" s="19" t="s">
        <v>7411</v>
      </c>
      <c r="AG218" s="82" t="s">
        <v>7414</v>
      </c>
      <c r="AH218" s="19" t="s">
        <v>7408</v>
      </c>
      <c r="AI218" s="19" t="s">
        <v>7393</v>
      </c>
      <c r="AJ218" s="19" t="s">
        <v>8313</v>
      </c>
      <c r="AK218" s="19" t="s">
        <v>8316</v>
      </c>
      <c r="AL218" s="82" t="s">
        <v>8319</v>
      </c>
      <c r="AM218" s="19" t="s">
        <v>8310</v>
      </c>
      <c r="AN218" s="19" t="s">
        <v>8325</v>
      </c>
      <c r="AO218" s="82" t="s">
        <v>8328</v>
      </c>
      <c r="AP218" s="19" t="s">
        <v>8322</v>
      </c>
      <c r="AQ218" s="19" t="s">
        <v>8307</v>
      </c>
      <c r="AR218" s="19" t="s">
        <v>8977</v>
      </c>
      <c r="AS218" s="19" t="s">
        <v>8980</v>
      </c>
      <c r="AT218" s="82" t="s">
        <v>8983</v>
      </c>
      <c r="AU218" s="19" t="s">
        <v>8974</v>
      </c>
      <c r="AV218" s="19" t="s">
        <v>8989</v>
      </c>
      <c r="AW218" s="82" t="s">
        <v>8992</v>
      </c>
      <c r="AX218" s="19" t="s">
        <v>8986</v>
      </c>
      <c r="AY218" s="19" t="s">
        <v>8971</v>
      </c>
      <c r="AZ218" s="19" t="s">
        <v>9891</v>
      </c>
      <c r="BA218" s="19" t="s">
        <v>9894</v>
      </c>
      <c r="BB218" s="82" t="s">
        <v>9897</v>
      </c>
      <c r="BC218" s="19" t="s">
        <v>9888</v>
      </c>
      <c r="BD218" s="19" t="s">
        <v>9903</v>
      </c>
      <c r="BE218" s="82" t="s">
        <v>9906</v>
      </c>
      <c r="BF218" s="19" t="s">
        <v>9900</v>
      </c>
      <c r="BG218" s="19" t="s">
        <v>9885</v>
      </c>
      <c r="BH218" s="19" t="s">
        <v>10805</v>
      </c>
      <c r="BI218" s="19" t="s">
        <v>10808</v>
      </c>
      <c r="BJ218" s="82" t="s">
        <v>10811</v>
      </c>
      <c r="BK218" s="19" t="s">
        <v>10802</v>
      </c>
      <c r="BL218" s="19" t="s">
        <v>10817</v>
      </c>
      <c r="BM218" s="82" t="s">
        <v>10820</v>
      </c>
      <c r="BN218" s="19" t="s">
        <v>10814</v>
      </c>
      <c r="BO218" s="19" t="s">
        <v>10799</v>
      </c>
      <c r="BP218" s="19" t="s">
        <v>11469</v>
      </c>
      <c r="BQ218" s="19" t="s">
        <v>11472</v>
      </c>
      <c r="BR218" s="82" t="s">
        <v>11475</v>
      </c>
      <c r="BS218" s="19" t="s">
        <v>11466</v>
      </c>
      <c r="BT218" s="19" t="s">
        <v>11481</v>
      </c>
      <c r="BU218" s="82" t="s">
        <v>11484</v>
      </c>
      <c r="BV218" s="19" t="s">
        <v>11478</v>
      </c>
      <c r="BW218" s="19" t="s">
        <v>11463</v>
      </c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</row>
    <row r="219" spans="1:93" hidden="1">
      <c r="A219" s="51"/>
      <c r="B219" s="57" t="s">
        <v>11659</v>
      </c>
      <c r="C219" s="66">
        <v>39</v>
      </c>
      <c r="D219" s="19" t="s">
        <v>861</v>
      </c>
      <c r="E219" s="19" t="s">
        <v>864</v>
      </c>
      <c r="F219" s="82" t="s">
        <v>867</v>
      </c>
      <c r="G219" s="19" t="s">
        <v>858</v>
      </c>
      <c r="H219" s="19" t="s">
        <v>873</v>
      </c>
      <c r="I219" s="82" t="s">
        <v>876</v>
      </c>
      <c r="J219" s="19" t="s">
        <v>870</v>
      </c>
      <c r="K219" s="19" t="s">
        <v>855</v>
      </c>
      <c r="L219" s="19" t="s">
        <v>5845</v>
      </c>
      <c r="M219" s="19" t="s">
        <v>5848</v>
      </c>
      <c r="N219" s="82" t="s">
        <v>5851</v>
      </c>
      <c r="O219" s="19" t="s">
        <v>5842</v>
      </c>
      <c r="P219" s="19" t="s">
        <v>5857</v>
      </c>
      <c r="Q219" s="82" t="s">
        <v>5860</v>
      </c>
      <c r="R219" s="19" t="s">
        <v>5854</v>
      </c>
      <c r="S219" s="19" t="s">
        <v>5839</v>
      </c>
      <c r="T219" s="19" t="s">
        <v>6509</v>
      </c>
      <c r="U219" s="19" t="s">
        <v>6762</v>
      </c>
      <c r="V219" s="82" t="s">
        <v>6765</v>
      </c>
      <c r="W219" s="19" t="s">
        <v>6506</v>
      </c>
      <c r="X219" s="19" t="s">
        <v>6771</v>
      </c>
      <c r="Y219" s="82" t="s">
        <v>6774</v>
      </c>
      <c r="Z219" s="19" t="s">
        <v>6768</v>
      </c>
      <c r="AA219" s="19" t="s">
        <v>6503</v>
      </c>
      <c r="AB219" s="19" t="s">
        <v>7423</v>
      </c>
      <c r="AC219" s="19" t="s">
        <v>7426</v>
      </c>
      <c r="AD219" s="82" t="s">
        <v>7429</v>
      </c>
      <c r="AE219" s="19" t="s">
        <v>7420</v>
      </c>
      <c r="AF219" s="19" t="s">
        <v>7435</v>
      </c>
      <c r="AG219" s="82" t="s">
        <v>7438</v>
      </c>
      <c r="AH219" s="19" t="s">
        <v>7432</v>
      </c>
      <c r="AI219" s="19" t="s">
        <v>7417</v>
      </c>
      <c r="AJ219" s="19" t="s">
        <v>8337</v>
      </c>
      <c r="AK219" s="19" t="s">
        <v>8340</v>
      </c>
      <c r="AL219" s="82" t="s">
        <v>8343</v>
      </c>
      <c r="AM219" s="19" t="s">
        <v>8334</v>
      </c>
      <c r="AN219" s="19" t="s">
        <v>8349</v>
      </c>
      <c r="AO219" s="82" t="s">
        <v>8352</v>
      </c>
      <c r="AP219" s="19" t="s">
        <v>8346</v>
      </c>
      <c r="AQ219" s="19" t="s">
        <v>8331</v>
      </c>
      <c r="AR219" s="19" t="s">
        <v>9001</v>
      </c>
      <c r="AS219" s="19" t="s">
        <v>9004</v>
      </c>
      <c r="AT219" s="82" t="s">
        <v>9007</v>
      </c>
      <c r="AU219" s="19" t="s">
        <v>8998</v>
      </c>
      <c r="AV219" s="19" t="s">
        <v>9263</v>
      </c>
      <c r="AW219" s="82" t="s">
        <v>9266</v>
      </c>
      <c r="AX219" s="19" t="s">
        <v>9010</v>
      </c>
      <c r="AY219" s="19" t="s">
        <v>8995</v>
      </c>
      <c r="AZ219" s="19" t="s">
        <v>9915</v>
      </c>
      <c r="BA219" s="19" t="s">
        <v>9918</v>
      </c>
      <c r="BB219" s="82" t="s">
        <v>9921</v>
      </c>
      <c r="BC219" s="19" t="s">
        <v>9912</v>
      </c>
      <c r="BD219" s="19" t="s">
        <v>9927</v>
      </c>
      <c r="BE219" s="82" t="s">
        <v>9930</v>
      </c>
      <c r="BF219" s="19" t="s">
        <v>9924</v>
      </c>
      <c r="BG219" s="19" t="s">
        <v>9909</v>
      </c>
      <c r="BH219" s="19" t="s">
        <v>10829</v>
      </c>
      <c r="BI219" s="19" t="s">
        <v>10832</v>
      </c>
      <c r="BJ219" s="82" t="s">
        <v>10835</v>
      </c>
      <c r="BK219" s="19" t="s">
        <v>10826</v>
      </c>
      <c r="BL219" s="19" t="s">
        <v>10841</v>
      </c>
      <c r="BM219" s="82" t="s">
        <v>10844</v>
      </c>
      <c r="BN219" s="19" t="s">
        <v>10838</v>
      </c>
      <c r="BO219" s="19" t="s">
        <v>10823</v>
      </c>
      <c r="BP219" s="19" t="s">
        <v>11493</v>
      </c>
      <c r="BQ219" s="19" t="s">
        <v>11496</v>
      </c>
      <c r="BR219" s="82" t="s">
        <v>11499</v>
      </c>
      <c r="BS219" s="19" t="s">
        <v>11490</v>
      </c>
      <c r="BT219" s="19" t="s">
        <v>11505</v>
      </c>
      <c r="BU219" s="82" t="s">
        <v>11508</v>
      </c>
      <c r="BV219" s="19" t="s">
        <v>11502</v>
      </c>
      <c r="BW219" s="19" t="s">
        <v>11487</v>
      </c>
      <c r="BX219" s="77"/>
      <c r="BY219" s="77"/>
      <c r="BZ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</row>
    <row r="220" spans="1:93" hidden="1">
      <c r="A220" s="51"/>
      <c r="B220" s="53" t="s">
        <v>11660</v>
      </c>
      <c r="C220" s="66">
        <v>40</v>
      </c>
      <c r="D220" s="19" t="s">
        <v>885</v>
      </c>
      <c r="E220" s="19" t="s">
        <v>888</v>
      </c>
      <c r="F220" s="82" t="s">
        <v>891</v>
      </c>
      <c r="G220" s="19" t="s">
        <v>882</v>
      </c>
      <c r="H220" s="19" t="s">
        <v>897</v>
      </c>
      <c r="I220" s="82" t="s">
        <v>900</v>
      </c>
      <c r="J220" s="19" t="s">
        <v>894</v>
      </c>
      <c r="K220" s="19" t="s">
        <v>879</v>
      </c>
      <c r="L220" s="19" t="s">
        <v>5869</v>
      </c>
      <c r="M220" s="19" t="s">
        <v>5872</v>
      </c>
      <c r="N220" s="82" t="s">
        <v>5875</v>
      </c>
      <c r="O220" s="19" t="s">
        <v>5866</v>
      </c>
      <c r="P220" s="19" t="s">
        <v>5881</v>
      </c>
      <c r="Q220" s="82" t="s">
        <v>5884</v>
      </c>
      <c r="R220" s="19" t="s">
        <v>5878</v>
      </c>
      <c r="S220" s="19" t="s">
        <v>5863</v>
      </c>
      <c r="T220" s="19" t="s">
        <v>6783</v>
      </c>
      <c r="U220" s="19" t="s">
        <v>6786</v>
      </c>
      <c r="V220" s="82" t="s">
        <v>6789</v>
      </c>
      <c r="W220" s="19" t="s">
        <v>6780</v>
      </c>
      <c r="X220" s="19" t="s">
        <v>6795</v>
      </c>
      <c r="Y220" s="82" t="s">
        <v>6798</v>
      </c>
      <c r="Z220" s="19" t="s">
        <v>6792</v>
      </c>
      <c r="AA220" s="19" t="s">
        <v>6777</v>
      </c>
      <c r="AB220" s="19" t="s">
        <v>7447</v>
      </c>
      <c r="AC220" s="19" t="s">
        <v>7450</v>
      </c>
      <c r="AD220" s="82" t="s">
        <v>7453</v>
      </c>
      <c r="AE220" s="19" t="s">
        <v>7444</v>
      </c>
      <c r="AF220" s="19" t="s">
        <v>7459</v>
      </c>
      <c r="AG220" s="82" t="s">
        <v>7462</v>
      </c>
      <c r="AH220" s="19" t="s">
        <v>7456</v>
      </c>
      <c r="AI220" s="19" t="s">
        <v>7441</v>
      </c>
      <c r="AJ220" s="19" t="s">
        <v>8361</v>
      </c>
      <c r="AK220" s="19" t="s">
        <v>8364</v>
      </c>
      <c r="AL220" s="82" t="s">
        <v>8367</v>
      </c>
      <c r="AM220" s="19" t="s">
        <v>8358</v>
      </c>
      <c r="AN220" s="19" t="s">
        <v>8373</v>
      </c>
      <c r="AO220" s="82" t="s">
        <v>8376</v>
      </c>
      <c r="AP220" s="19" t="s">
        <v>8370</v>
      </c>
      <c r="AQ220" s="19" t="s">
        <v>8355</v>
      </c>
      <c r="AR220" s="19" t="s">
        <v>9275</v>
      </c>
      <c r="AS220" s="19" t="s">
        <v>9278</v>
      </c>
      <c r="AT220" s="82" t="s">
        <v>9281</v>
      </c>
      <c r="AU220" s="19" t="s">
        <v>9272</v>
      </c>
      <c r="AV220" s="19" t="s">
        <v>9287</v>
      </c>
      <c r="AW220" s="82" t="s">
        <v>9290</v>
      </c>
      <c r="AX220" s="19" t="s">
        <v>9284</v>
      </c>
      <c r="AY220" s="19" t="s">
        <v>9269</v>
      </c>
      <c r="AZ220" s="19" t="s">
        <v>9939</v>
      </c>
      <c r="BA220" s="19" t="s">
        <v>9942</v>
      </c>
      <c r="BB220" s="82" t="s">
        <v>9945</v>
      </c>
      <c r="BC220" s="19" t="s">
        <v>9936</v>
      </c>
      <c r="BD220" s="19" t="s">
        <v>9951</v>
      </c>
      <c r="BE220" s="82" t="s">
        <v>9954</v>
      </c>
      <c r="BF220" s="19" t="s">
        <v>9948</v>
      </c>
      <c r="BG220" s="19" t="s">
        <v>9933</v>
      </c>
      <c r="BH220" s="19" t="s">
        <v>10853</v>
      </c>
      <c r="BI220" s="19" t="s">
        <v>10856</v>
      </c>
      <c r="BJ220" s="82" t="s">
        <v>10859</v>
      </c>
      <c r="BK220" s="19" t="s">
        <v>10850</v>
      </c>
      <c r="BL220" s="19" t="s">
        <v>10865</v>
      </c>
      <c r="BM220" s="82" t="s">
        <v>10868</v>
      </c>
      <c r="BN220" s="19" t="s">
        <v>10862</v>
      </c>
      <c r="BO220" s="19" t="s">
        <v>10847</v>
      </c>
      <c r="BP220" s="19" t="s">
        <v>11563</v>
      </c>
      <c r="BQ220" s="19" t="s">
        <v>11566</v>
      </c>
      <c r="BR220" s="82" t="s">
        <v>11569</v>
      </c>
      <c r="BS220" s="19" t="s">
        <v>11560</v>
      </c>
      <c r="BT220" s="19" t="s">
        <v>11575</v>
      </c>
      <c r="BU220" s="82" t="s">
        <v>11578</v>
      </c>
      <c r="BV220" s="19" t="s">
        <v>11572</v>
      </c>
      <c r="BW220" s="19" t="s">
        <v>11511</v>
      </c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</row>
    <row r="221" spans="1:93" hidden="1">
      <c r="A221" s="51"/>
      <c r="B221" s="53" t="s">
        <v>11661</v>
      </c>
      <c r="C221" s="66">
        <v>41</v>
      </c>
      <c r="D221" s="19" t="s">
        <v>909</v>
      </c>
      <c r="E221" s="19" t="s">
        <v>912</v>
      </c>
      <c r="F221" s="82" t="s">
        <v>915</v>
      </c>
      <c r="G221" s="19" t="s">
        <v>906</v>
      </c>
      <c r="H221" s="19" t="s">
        <v>921</v>
      </c>
      <c r="I221" s="82" t="s">
        <v>924</v>
      </c>
      <c r="J221" s="19" t="s">
        <v>918</v>
      </c>
      <c r="K221" s="19" t="s">
        <v>903</v>
      </c>
      <c r="L221" s="19" t="s">
        <v>5893</v>
      </c>
      <c r="M221" s="19" t="s">
        <v>5896</v>
      </c>
      <c r="N221" s="82" t="s">
        <v>5899</v>
      </c>
      <c r="O221" s="19" t="s">
        <v>5890</v>
      </c>
      <c r="P221" s="19" t="s">
        <v>5905</v>
      </c>
      <c r="Q221" s="82" t="s">
        <v>5908</v>
      </c>
      <c r="R221" s="19" t="s">
        <v>5902</v>
      </c>
      <c r="S221" s="19" t="s">
        <v>5887</v>
      </c>
      <c r="T221" s="19" t="s">
        <v>6807</v>
      </c>
      <c r="U221" s="19" t="s">
        <v>6810</v>
      </c>
      <c r="V221" s="82" t="s">
        <v>6813</v>
      </c>
      <c r="W221" s="19" t="s">
        <v>6804</v>
      </c>
      <c r="X221" s="19" t="s">
        <v>6819</v>
      </c>
      <c r="Y221" s="82" t="s">
        <v>6822</v>
      </c>
      <c r="Z221" s="19" t="s">
        <v>6816</v>
      </c>
      <c r="AA221" s="19" t="s">
        <v>6801</v>
      </c>
      <c r="AB221" s="19" t="s">
        <v>7471</v>
      </c>
      <c r="AC221" s="19" t="s">
        <v>7474</v>
      </c>
      <c r="AD221" s="82" t="s">
        <v>7477</v>
      </c>
      <c r="AE221" s="19" t="s">
        <v>7468</v>
      </c>
      <c r="AF221" s="19" t="s">
        <v>7483</v>
      </c>
      <c r="AG221" s="82" t="s">
        <v>7486</v>
      </c>
      <c r="AH221" s="19" t="s">
        <v>7480</v>
      </c>
      <c r="AI221" s="19" t="s">
        <v>7465</v>
      </c>
      <c r="AJ221" s="19" t="s">
        <v>8385</v>
      </c>
      <c r="AK221" s="19" t="s">
        <v>8388</v>
      </c>
      <c r="AL221" s="82" t="s">
        <v>8391</v>
      </c>
      <c r="AM221" s="19" t="s">
        <v>8382</v>
      </c>
      <c r="AN221" s="19" t="s">
        <v>8397</v>
      </c>
      <c r="AO221" s="82" t="s">
        <v>8400</v>
      </c>
      <c r="AP221" s="19" t="s">
        <v>8394</v>
      </c>
      <c r="AQ221" s="19" t="s">
        <v>8379</v>
      </c>
      <c r="AR221" s="19" t="s">
        <v>9299</v>
      </c>
      <c r="AS221" s="19" t="s">
        <v>9302</v>
      </c>
      <c r="AT221" s="82" t="s">
        <v>9305</v>
      </c>
      <c r="AU221" s="19" t="s">
        <v>9296</v>
      </c>
      <c r="AV221" s="19" t="s">
        <v>9311</v>
      </c>
      <c r="AW221" s="82" t="s">
        <v>9314</v>
      </c>
      <c r="AX221" s="19" t="s">
        <v>9308</v>
      </c>
      <c r="AY221" s="19" t="s">
        <v>9293</v>
      </c>
      <c r="AZ221" s="19" t="s">
        <v>9963</v>
      </c>
      <c r="BA221" s="19" t="s">
        <v>9966</v>
      </c>
      <c r="BB221" s="82" t="s">
        <v>9969</v>
      </c>
      <c r="BC221" s="19" t="s">
        <v>9960</v>
      </c>
      <c r="BD221" s="19" t="s">
        <v>9975</v>
      </c>
      <c r="BE221" s="82" t="s">
        <v>9978</v>
      </c>
      <c r="BF221" s="19" t="s">
        <v>9972</v>
      </c>
      <c r="BG221" s="19" t="s">
        <v>9957</v>
      </c>
      <c r="BH221" s="19" t="s">
        <v>10877</v>
      </c>
      <c r="BI221" s="19" t="s">
        <v>10880</v>
      </c>
      <c r="BJ221" s="82" t="s">
        <v>10883</v>
      </c>
      <c r="BK221" s="19" t="s">
        <v>10874</v>
      </c>
      <c r="BL221" s="19" t="s">
        <v>10889</v>
      </c>
      <c r="BM221" s="82" t="s">
        <v>10892</v>
      </c>
      <c r="BN221" s="19" t="s">
        <v>10886</v>
      </c>
      <c r="BO221" s="19" t="s">
        <v>10871</v>
      </c>
      <c r="BP221" s="19" t="s">
        <v>11587</v>
      </c>
      <c r="BQ221" s="19" t="s">
        <v>11590</v>
      </c>
      <c r="BR221" s="82" t="s">
        <v>11593</v>
      </c>
      <c r="BS221" s="19" t="s">
        <v>11584</v>
      </c>
      <c r="BT221" s="19" t="s">
        <v>11599</v>
      </c>
      <c r="BU221" s="82" t="s">
        <v>11602</v>
      </c>
      <c r="BV221" s="19" t="s">
        <v>11596</v>
      </c>
      <c r="BW221" s="19" t="s">
        <v>11581</v>
      </c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</row>
    <row r="222" spans="1:93" hidden="1">
      <c r="A222" s="55" t="s">
        <v>11636</v>
      </c>
      <c r="B222" s="59"/>
      <c r="C222" s="66">
        <v>42</v>
      </c>
      <c r="D222" s="19" t="s">
        <v>269</v>
      </c>
      <c r="E222" s="19" t="s">
        <v>272</v>
      </c>
      <c r="F222" s="82" t="s">
        <v>275</v>
      </c>
      <c r="G222" s="19" t="s">
        <v>266</v>
      </c>
      <c r="H222" s="19" t="s">
        <v>281</v>
      </c>
      <c r="I222" s="82" t="s">
        <v>284</v>
      </c>
      <c r="J222" s="19" t="s">
        <v>278</v>
      </c>
      <c r="K222" s="19" t="s">
        <v>263</v>
      </c>
      <c r="L222" s="19" t="s">
        <v>5003</v>
      </c>
      <c r="M222" s="19" t="s">
        <v>5006</v>
      </c>
      <c r="N222" s="82" t="s">
        <v>5009</v>
      </c>
      <c r="O222" s="19" t="s">
        <v>5000</v>
      </c>
      <c r="P222" s="19" t="s">
        <v>5265</v>
      </c>
      <c r="Q222" s="82" t="s">
        <v>5268</v>
      </c>
      <c r="R222" s="19" t="s">
        <v>5262</v>
      </c>
      <c r="S222" s="19" t="s">
        <v>4997</v>
      </c>
      <c r="T222" s="19" t="s">
        <v>5917</v>
      </c>
      <c r="U222" s="19" t="s">
        <v>5920</v>
      </c>
      <c r="V222" s="82" t="s">
        <v>5923</v>
      </c>
      <c r="W222" s="19" t="s">
        <v>5914</v>
      </c>
      <c r="X222" s="19" t="s">
        <v>5929</v>
      </c>
      <c r="Y222" s="82" t="s">
        <v>5932</v>
      </c>
      <c r="Z222" s="19" t="s">
        <v>5926</v>
      </c>
      <c r="AA222" s="19" t="s">
        <v>5911</v>
      </c>
      <c r="AB222" s="19" t="s">
        <v>6831</v>
      </c>
      <c r="AC222" s="19" t="s">
        <v>6834</v>
      </c>
      <c r="AD222" s="82" t="s">
        <v>6837</v>
      </c>
      <c r="AE222" s="19" t="s">
        <v>6828</v>
      </c>
      <c r="AF222" s="19" t="s">
        <v>6843</v>
      </c>
      <c r="AG222" s="82" t="s">
        <v>6846</v>
      </c>
      <c r="AH222" s="19" t="s">
        <v>6840</v>
      </c>
      <c r="AI222" s="19" t="s">
        <v>6825</v>
      </c>
      <c r="AJ222" s="19" t="s">
        <v>7495</v>
      </c>
      <c r="AK222" s="19" t="s">
        <v>7498</v>
      </c>
      <c r="AL222" s="82" t="s">
        <v>7501</v>
      </c>
      <c r="AM222" s="19" t="s">
        <v>7492</v>
      </c>
      <c r="AN222" s="19" t="s">
        <v>7507</v>
      </c>
      <c r="AO222" s="82" t="s">
        <v>7510</v>
      </c>
      <c r="AP222" s="19" t="s">
        <v>7504</v>
      </c>
      <c r="AQ222" s="19" t="s">
        <v>7489</v>
      </c>
      <c r="AR222" s="19" t="s">
        <v>8409</v>
      </c>
      <c r="AS222" s="19" t="s">
        <v>8412</v>
      </c>
      <c r="AT222" s="82" t="s">
        <v>8415</v>
      </c>
      <c r="AU222" s="19" t="s">
        <v>8406</v>
      </c>
      <c r="AV222" s="19" t="s">
        <v>8421</v>
      </c>
      <c r="AW222" s="82" t="s">
        <v>8424</v>
      </c>
      <c r="AX222" s="19" t="s">
        <v>8418</v>
      </c>
      <c r="AY222" s="19" t="s">
        <v>8403</v>
      </c>
      <c r="AZ222" s="19" t="s">
        <v>9323</v>
      </c>
      <c r="BA222" s="19" t="s">
        <v>9326</v>
      </c>
      <c r="BB222" s="82" t="s">
        <v>9329</v>
      </c>
      <c r="BC222" s="19" t="s">
        <v>9320</v>
      </c>
      <c r="BD222" s="19" t="s">
        <v>9335</v>
      </c>
      <c r="BE222" s="82" t="s">
        <v>9338</v>
      </c>
      <c r="BF222" s="19" t="s">
        <v>9332</v>
      </c>
      <c r="BG222" s="19" t="s">
        <v>9317</v>
      </c>
      <c r="BH222" s="19" t="s">
        <v>9987</v>
      </c>
      <c r="BI222" s="19" t="s">
        <v>9990</v>
      </c>
      <c r="BJ222" s="82" t="s">
        <v>9993</v>
      </c>
      <c r="BK222" s="19" t="s">
        <v>9984</v>
      </c>
      <c r="BL222" s="19" t="s">
        <v>9999</v>
      </c>
      <c r="BM222" s="82" t="s">
        <v>10002</v>
      </c>
      <c r="BN222" s="19" t="s">
        <v>9996</v>
      </c>
      <c r="BO222" s="19" t="s">
        <v>9981</v>
      </c>
      <c r="BP222" s="19" t="s">
        <v>10901</v>
      </c>
      <c r="BQ222" s="19" t="s">
        <v>10904</v>
      </c>
      <c r="BR222" s="82" t="s">
        <v>10907</v>
      </c>
      <c r="BS222" s="19" t="s">
        <v>10898</v>
      </c>
      <c r="BT222" s="19" t="s">
        <v>10913</v>
      </c>
      <c r="BU222" s="82" t="s">
        <v>10916</v>
      </c>
      <c r="BV222" s="19" t="s">
        <v>10910</v>
      </c>
      <c r="BW222" s="19" t="s">
        <v>10895</v>
      </c>
      <c r="BX222" s="77"/>
      <c r="BY222" s="77"/>
      <c r="BZ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  <c r="CK222" s="77"/>
      <c r="CL222" s="77"/>
      <c r="CM222" s="77"/>
      <c r="CN222" s="77"/>
      <c r="CO222" s="77"/>
    </row>
    <row r="223" spans="1:93" hidden="1">
      <c r="A223" s="47" t="s">
        <v>11663</v>
      </c>
      <c r="B223" s="48"/>
      <c r="C223" s="66">
        <v>43</v>
      </c>
      <c r="D223" s="19"/>
      <c r="E223" s="19"/>
      <c r="F223" s="82"/>
      <c r="G223" s="19"/>
      <c r="H223" s="19"/>
      <c r="I223" s="82"/>
      <c r="J223" s="19"/>
      <c r="K223" s="19"/>
      <c r="L223" s="19"/>
      <c r="M223" s="19"/>
      <c r="N223" s="82"/>
      <c r="O223" s="19"/>
      <c r="P223" s="19"/>
      <c r="Q223" s="82"/>
      <c r="R223" s="19"/>
      <c r="S223" s="19"/>
      <c r="T223" s="19"/>
      <c r="U223" s="19"/>
      <c r="V223" s="82"/>
      <c r="W223" s="19"/>
      <c r="X223" s="19"/>
      <c r="Y223" s="82"/>
      <c r="Z223" s="19"/>
      <c r="AA223" s="19"/>
      <c r="AB223" s="19"/>
      <c r="AC223" s="19"/>
      <c r="AD223" s="82"/>
      <c r="AE223" s="19"/>
      <c r="AF223" s="19"/>
      <c r="AG223" s="82"/>
      <c r="AH223" s="19"/>
      <c r="AI223" s="19"/>
      <c r="AJ223" s="19"/>
      <c r="AK223" s="19"/>
      <c r="AL223" s="82"/>
      <c r="AM223" s="19"/>
      <c r="AN223" s="19"/>
      <c r="AO223" s="82"/>
      <c r="AP223" s="19"/>
      <c r="AQ223" s="19"/>
      <c r="AR223" s="19"/>
      <c r="AS223" s="19"/>
      <c r="AT223" s="82"/>
      <c r="AU223" s="19"/>
      <c r="AV223" s="19"/>
      <c r="AW223" s="82"/>
      <c r="AX223" s="19"/>
      <c r="AY223" s="19"/>
      <c r="AZ223" s="19"/>
      <c r="BA223" s="19"/>
      <c r="BB223" s="82"/>
      <c r="BC223" s="19"/>
      <c r="BD223" s="19"/>
      <c r="BE223" s="82"/>
      <c r="BF223" s="19"/>
      <c r="BG223" s="19"/>
      <c r="BH223" s="19"/>
      <c r="BI223" s="19"/>
      <c r="BJ223" s="82"/>
      <c r="BK223" s="19"/>
      <c r="BL223" s="19"/>
      <c r="BM223" s="82"/>
      <c r="BN223" s="19"/>
      <c r="BO223" s="19"/>
      <c r="BP223" s="19"/>
      <c r="BQ223" s="19"/>
      <c r="BR223" s="82"/>
      <c r="BS223" s="19"/>
      <c r="BT223" s="19"/>
      <c r="BU223" s="82"/>
      <c r="BV223" s="19"/>
      <c r="BW223" s="19"/>
      <c r="BX223" s="77"/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  <c r="CK223" s="77"/>
      <c r="CL223" s="77"/>
      <c r="CM223" s="77"/>
      <c r="CN223" s="77"/>
      <c r="CO223" s="77"/>
    </row>
    <row r="224" spans="1:93" hidden="1">
      <c r="A224" s="50" t="s">
        <v>11641</v>
      </c>
      <c r="B224" s="51"/>
      <c r="C224" s="66">
        <v>44</v>
      </c>
      <c r="D224" s="19"/>
      <c r="E224" s="19"/>
      <c r="F224" s="82"/>
      <c r="G224" s="19"/>
      <c r="H224" s="19"/>
      <c r="I224" s="82"/>
      <c r="J224" s="19"/>
      <c r="K224" s="19"/>
      <c r="L224" s="19"/>
      <c r="M224" s="19"/>
      <c r="N224" s="82"/>
      <c r="O224" s="19"/>
      <c r="P224" s="19"/>
      <c r="Q224" s="82"/>
      <c r="R224" s="19"/>
      <c r="S224" s="19"/>
      <c r="T224" s="19"/>
      <c r="U224" s="19"/>
      <c r="V224" s="82"/>
      <c r="W224" s="19"/>
      <c r="X224" s="19"/>
      <c r="Y224" s="82"/>
      <c r="Z224" s="19"/>
      <c r="AA224" s="19"/>
      <c r="AB224" s="19"/>
      <c r="AC224" s="19"/>
      <c r="AD224" s="82"/>
      <c r="AE224" s="19"/>
      <c r="AF224" s="19"/>
      <c r="AG224" s="82"/>
      <c r="AH224" s="19"/>
      <c r="AI224" s="19"/>
      <c r="AJ224" s="19"/>
      <c r="AK224" s="19"/>
      <c r="AL224" s="82"/>
      <c r="AM224" s="19"/>
      <c r="AN224" s="19"/>
      <c r="AO224" s="82"/>
      <c r="AP224" s="19"/>
      <c r="AQ224" s="19"/>
      <c r="AR224" s="19"/>
      <c r="AS224" s="19"/>
      <c r="AT224" s="82"/>
      <c r="AU224" s="19"/>
      <c r="AV224" s="19"/>
      <c r="AW224" s="82"/>
      <c r="AX224" s="19"/>
      <c r="AY224" s="19"/>
      <c r="AZ224" s="19"/>
      <c r="BA224" s="19"/>
      <c r="BB224" s="82"/>
      <c r="BC224" s="19"/>
      <c r="BD224" s="19"/>
      <c r="BE224" s="82"/>
      <c r="BF224" s="19"/>
      <c r="BG224" s="19"/>
      <c r="BH224" s="19"/>
      <c r="BI224" s="19"/>
      <c r="BJ224" s="82"/>
      <c r="BK224" s="19"/>
      <c r="BL224" s="19"/>
      <c r="BM224" s="82"/>
      <c r="BN224" s="19"/>
      <c r="BO224" s="19"/>
      <c r="BP224" s="19"/>
      <c r="BQ224" s="19"/>
      <c r="BR224" s="82"/>
      <c r="BS224" s="19"/>
      <c r="BT224" s="19"/>
      <c r="BU224" s="82"/>
      <c r="BV224" s="19"/>
      <c r="BW224" s="19"/>
      <c r="BX224" s="77"/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  <c r="CK224" s="77"/>
      <c r="CL224" s="77"/>
      <c r="CM224" s="77"/>
      <c r="CN224" s="77"/>
      <c r="CO224" s="77"/>
    </row>
    <row r="225" spans="1:93" hidden="1">
      <c r="A225" s="51"/>
      <c r="B225" s="53" t="s">
        <v>11642</v>
      </c>
      <c r="C225" s="66">
        <v>45</v>
      </c>
      <c r="D225" s="19" t="s">
        <v>294</v>
      </c>
      <c r="E225" s="19" t="s">
        <v>297</v>
      </c>
      <c r="F225" s="82" t="s">
        <v>300</v>
      </c>
      <c r="G225" s="19" t="s">
        <v>291</v>
      </c>
      <c r="H225" s="19" t="s">
        <v>306</v>
      </c>
      <c r="I225" s="82" t="s">
        <v>309</v>
      </c>
      <c r="J225" s="19" t="s">
        <v>303</v>
      </c>
      <c r="K225" s="19" t="s">
        <v>288</v>
      </c>
      <c r="L225" s="19" t="s">
        <v>5278</v>
      </c>
      <c r="M225" s="19" t="s">
        <v>5281</v>
      </c>
      <c r="N225" s="82" t="s">
        <v>5284</v>
      </c>
      <c r="O225" s="19" t="s">
        <v>5275</v>
      </c>
      <c r="P225" s="19" t="s">
        <v>5290</v>
      </c>
      <c r="Q225" s="82" t="s">
        <v>5293</v>
      </c>
      <c r="R225" s="19" t="s">
        <v>5287</v>
      </c>
      <c r="S225" s="19" t="s">
        <v>5272</v>
      </c>
      <c r="T225" s="19" t="s">
        <v>5942</v>
      </c>
      <c r="U225" s="19" t="s">
        <v>5945</v>
      </c>
      <c r="V225" s="82" t="s">
        <v>5948</v>
      </c>
      <c r="W225" s="19" t="s">
        <v>5939</v>
      </c>
      <c r="X225" s="19" t="s">
        <v>5954</v>
      </c>
      <c r="Y225" s="82" t="s">
        <v>5957</v>
      </c>
      <c r="Z225" s="19" t="s">
        <v>5951</v>
      </c>
      <c r="AA225" s="19" t="s">
        <v>5936</v>
      </c>
      <c r="AB225" s="19" t="s">
        <v>6856</v>
      </c>
      <c r="AC225" s="19" t="s">
        <v>6859</v>
      </c>
      <c r="AD225" s="82" t="s">
        <v>6862</v>
      </c>
      <c r="AE225" s="19" t="s">
        <v>6853</v>
      </c>
      <c r="AF225" s="19" t="s">
        <v>6868</v>
      </c>
      <c r="AG225" s="82" t="s">
        <v>6871</v>
      </c>
      <c r="AH225" s="19" t="s">
        <v>6865</v>
      </c>
      <c r="AI225" s="19" t="s">
        <v>6850</v>
      </c>
      <c r="AJ225" s="19" t="s">
        <v>7770</v>
      </c>
      <c r="AK225" s="19" t="s">
        <v>7773</v>
      </c>
      <c r="AL225" s="82" t="s">
        <v>7776</v>
      </c>
      <c r="AM225" s="19" t="s">
        <v>7767</v>
      </c>
      <c r="AN225" s="19" t="s">
        <v>7782</v>
      </c>
      <c r="AO225" s="82" t="s">
        <v>7785</v>
      </c>
      <c r="AP225" s="19" t="s">
        <v>7779</v>
      </c>
      <c r="AQ225" s="19" t="s">
        <v>7764</v>
      </c>
      <c r="AR225" s="19" t="s">
        <v>8434</v>
      </c>
      <c r="AS225" s="19" t="s">
        <v>8437</v>
      </c>
      <c r="AT225" s="82" t="s">
        <v>8440</v>
      </c>
      <c r="AU225" s="19" t="s">
        <v>8431</v>
      </c>
      <c r="AV225" s="19" t="s">
        <v>8446</v>
      </c>
      <c r="AW225" s="82" t="s">
        <v>8449</v>
      </c>
      <c r="AX225" s="19" t="s">
        <v>8443</v>
      </c>
      <c r="AY225" s="19" t="s">
        <v>8428</v>
      </c>
      <c r="AZ225" s="19" t="s">
        <v>9348</v>
      </c>
      <c r="BA225" s="19" t="s">
        <v>9351</v>
      </c>
      <c r="BB225" s="82" t="s">
        <v>9354</v>
      </c>
      <c r="BC225" s="19" t="s">
        <v>9345</v>
      </c>
      <c r="BD225" s="19" t="s">
        <v>9360</v>
      </c>
      <c r="BE225" s="82" t="s">
        <v>9363</v>
      </c>
      <c r="BF225" s="19" t="s">
        <v>9357</v>
      </c>
      <c r="BG225" s="19" t="s">
        <v>9342</v>
      </c>
      <c r="BH225" s="19" t="s">
        <v>10262</v>
      </c>
      <c r="BI225" s="19" t="s">
        <v>10265</v>
      </c>
      <c r="BJ225" s="82" t="s">
        <v>10268</v>
      </c>
      <c r="BK225" s="19" t="s">
        <v>10009</v>
      </c>
      <c r="BL225" s="19" t="s">
        <v>10274</v>
      </c>
      <c r="BM225" s="82" t="s">
        <v>10277</v>
      </c>
      <c r="BN225" s="19" t="s">
        <v>10271</v>
      </c>
      <c r="BO225" s="19" t="s">
        <v>10006</v>
      </c>
      <c r="BP225" s="19" t="s">
        <v>10926</v>
      </c>
      <c r="BQ225" s="19" t="s">
        <v>10929</v>
      </c>
      <c r="BR225" s="82" t="s">
        <v>10932</v>
      </c>
      <c r="BS225" s="19" t="s">
        <v>10923</v>
      </c>
      <c r="BT225" s="19" t="s">
        <v>10938</v>
      </c>
      <c r="BU225" s="82" t="s">
        <v>10941</v>
      </c>
      <c r="BV225" s="19" t="s">
        <v>10935</v>
      </c>
      <c r="BW225" s="19" t="s">
        <v>10920</v>
      </c>
      <c r="BX225" s="77"/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</row>
    <row r="226" spans="1:93" hidden="1">
      <c r="A226" s="51"/>
      <c r="B226" s="53" t="s">
        <v>11643</v>
      </c>
      <c r="C226" s="66">
        <v>46</v>
      </c>
      <c r="D226" s="19" t="s">
        <v>318</v>
      </c>
      <c r="E226" s="19" t="s">
        <v>321</v>
      </c>
      <c r="F226" s="82" t="s">
        <v>324</v>
      </c>
      <c r="G226" s="19" t="s">
        <v>315</v>
      </c>
      <c r="H226" s="19" t="s">
        <v>330</v>
      </c>
      <c r="I226" s="82" t="s">
        <v>333</v>
      </c>
      <c r="J226" s="19" t="s">
        <v>327</v>
      </c>
      <c r="K226" s="19" t="s">
        <v>312</v>
      </c>
      <c r="L226" s="19" t="s">
        <v>5302</v>
      </c>
      <c r="M226" s="19" t="s">
        <v>5305</v>
      </c>
      <c r="N226" s="82" t="s">
        <v>5308</v>
      </c>
      <c r="O226" s="19" t="s">
        <v>5299</v>
      </c>
      <c r="P226" s="19" t="s">
        <v>5314</v>
      </c>
      <c r="Q226" s="82" t="s">
        <v>5317</v>
      </c>
      <c r="R226" s="19" t="s">
        <v>5311</v>
      </c>
      <c r="S226" s="19" t="s">
        <v>5296</v>
      </c>
      <c r="T226" s="19" t="s">
        <v>5966</v>
      </c>
      <c r="U226" s="19" t="s">
        <v>5969</v>
      </c>
      <c r="V226" s="82" t="s">
        <v>5972</v>
      </c>
      <c r="W226" s="19" t="s">
        <v>5963</v>
      </c>
      <c r="X226" s="19" t="s">
        <v>5978</v>
      </c>
      <c r="Y226" s="82" t="s">
        <v>5981</v>
      </c>
      <c r="Z226" s="19" t="s">
        <v>5975</v>
      </c>
      <c r="AA226" s="19" t="s">
        <v>5960</v>
      </c>
      <c r="AB226" s="19" t="s">
        <v>6880</v>
      </c>
      <c r="AC226" s="19" t="s">
        <v>6883</v>
      </c>
      <c r="AD226" s="82" t="s">
        <v>6886</v>
      </c>
      <c r="AE226" s="19" t="s">
        <v>6877</v>
      </c>
      <c r="AF226" s="19" t="s">
        <v>6892</v>
      </c>
      <c r="AG226" s="82" t="s">
        <v>6895</v>
      </c>
      <c r="AH226" s="19" t="s">
        <v>6889</v>
      </c>
      <c r="AI226" s="19" t="s">
        <v>6874</v>
      </c>
      <c r="AJ226" s="19" t="s">
        <v>7794</v>
      </c>
      <c r="AK226" s="19" t="s">
        <v>7797</v>
      </c>
      <c r="AL226" s="82" t="s">
        <v>7800</v>
      </c>
      <c r="AM226" s="19" t="s">
        <v>7791</v>
      </c>
      <c r="AN226" s="19" t="s">
        <v>7806</v>
      </c>
      <c r="AO226" s="82" t="s">
        <v>7809</v>
      </c>
      <c r="AP226" s="19" t="s">
        <v>7803</v>
      </c>
      <c r="AQ226" s="19" t="s">
        <v>7788</v>
      </c>
      <c r="AR226" s="19" t="s">
        <v>8458</v>
      </c>
      <c r="AS226" s="19" t="s">
        <v>8461</v>
      </c>
      <c r="AT226" s="82" t="s">
        <v>8464</v>
      </c>
      <c r="AU226" s="19" t="s">
        <v>8455</v>
      </c>
      <c r="AV226" s="19" t="s">
        <v>8470</v>
      </c>
      <c r="AW226" s="82" t="s">
        <v>8473</v>
      </c>
      <c r="AX226" s="19" t="s">
        <v>8467</v>
      </c>
      <c r="AY226" s="19" t="s">
        <v>8452</v>
      </c>
      <c r="AZ226" s="19" t="s">
        <v>9372</v>
      </c>
      <c r="BA226" s="19" t="s">
        <v>9375</v>
      </c>
      <c r="BB226" s="82" t="s">
        <v>9378</v>
      </c>
      <c r="BC226" s="19" t="s">
        <v>9369</v>
      </c>
      <c r="BD226" s="19" t="s">
        <v>9384</v>
      </c>
      <c r="BE226" s="82" t="s">
        <v>9387</v>
      </c>
      <c r="BF226" s="19" t="s">
        <v>9381</v>
      </c>
      <c r="BG226" s="19" t="s">
        <v>9366</v>
      </c>
      <c r="BH226" s="19" t="s">
        <v>10286</v>
      </c>
      <c r="BI226" s="19" t="s">
        <v>10289</v>
      </c>
      <c r="BJ226" s="82" t="s">
        <v>10292</v>
      </c>
      <c r="BK226" s="19" t="s">
        <v>10283</v>
      </c>
      <c r="BL226" s="19" t="s">
        <v>10298</v>
      </c>
      <c r="BM226" s="82" t="s">
        <v>10301</v>
      </c>
      <c r="BN226" s="19" t="s">
        <v>10295</v>
      </c>
      <c r="BO226" s="19" t="s">
        <v>10280</v>
      </c>
      <c r="BP226" s="19" t="s">
        <v>10950</v>
      </c>
      <c r="BQ226" s="19" t="s">
        <v>10953</v>
      </c>
      <c r="BR226" s="82" t="s">
        <v>10956</v>
      </c>
      <c r="BS226" s="19" t="s">
        <v>10947</v>
      </c>
      <c r="BT226" s="19" t="s">
        <v>10962</v>
      </c>
      <c r="BU226" s="82" t="s">
        <v>10965</v>
      </c>
      <c r="BV226" s="19" t="s">
        <v>10959</v>
      </c>
      <c r="BW226" s="19" t="s">
        <v>10944</v>
      </c>
      <c r="BX226" s="77"/>
      <c r="BY226" s="77"/>
      <c r="BZ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  <c r="CK226" s="77"/>
      <c r="CL226" s="77"/>
      <c r="CM226" s="77"/>
      <c r="CN226" s="77"/>
      <c r="CO226" s="77"/>
    </row>
    <row r="227" spans="1:93" hidden="1">
      <c r="A227" s="51"/>
      <c r="B227" s="53" t="s">
        <v>11644</v>
      </c>
      <c r="C227" s="66">
        <v>47</v>
      </c>
      <c r="D227" s="19" t="s">
        <v>342</v>
      </c>
      <c r="E227" s="19" t="s">
        <v>345</v>
      </c>
      <c r="F227" s="82" t="s">
        <v>348</v>
      </c>
      <c r="G227" s="19" t="s">
        <v>339</v>
      </c>
      <c r="H227" s="19" t="s">
        <v>354</v>
      </c>
      <c r="I227" s="82" t="s">
        <v>357</v>
      </c>
      <c r="J227" s="19" t="s">
        <v>351</v>
      </c>
      <c r="K227" s="19" t="s">
        <v>336</v>
      </c>
      <c r="L227" s="19" t="s">
        <v>5326</v>
      </c>
      <c r="M227" s="19" t="s">
        <v>5329</v>
      </c>
      <c r="N227" s="82" t="s">
        <v>5332</v>
      </c>
      <c r="O227" s="19" t="s">
        <v>5323</v>
      </c>
      <c r="P227" s="19" t="s">
        <v>5338</v>
      </c>
      <c r="Q227" s="82" t="s">
        <v>5341</v>
      </c>
      <c r="R227" s="19" t="s">
        <v>5335</v>
      </c>
      <c r="S227" s="19" t="s">
        <v>5320</v>
      </c>
      <c r="T227" s="19" t="s">
        <v>5990</v>
      </c>
      <c r="U227" s="19" t="s">
        <v>5993</v>
      </c>
      <c r="V227" s="82" t="s">
        <v>5996</v>
      </c>
      <c r="W227" s="19" t="s">
        <v>5987</v>
      </c>
      <c r="X227" s="19" t="s">
        <v>6002</v>
      </c>
      <c r="Y227" s="82" t="s">
        <v>6005</v>
      </c>
      <c r="Z227" s="19" t="s">
        <v>5999</v>
      </c>
      <c r="AA227" s="19" t="s">
        <v>5984</v>
      </c>
      <c r="AB227" s="19" t="s">
        <v>6904</v>
      </c>
      <c r="AC227" s="19" t="s">
        <v>6907</v>
      </c>
      <c r="AD227" s="82" t="s">
        <v>6910</v>
      </c>
      <c r="AE227" s="19" t="s">
        <v>6901</v>
      </c>
      <c r="AF227" s="19" t="s">
        <v>6916</v>
      </c>
      <c r="AG227" s="82" t="s">
        <v>6919</v>
      </c>
      <c r="AH227" s="19" t="s">
        <v>6913</v>
      </c>
      <c r="AI227" s="19" t="s">
        <v>6898</v>
      </c>
      <c r="AJ227" s="19" t="s">
        <v>7818</v>
      </c>
      <c r="AK227" s="19" t="s">
        <v>7821</v>
      </c>
      <c r="AL227" s="82" t="s">
        <v>7824</v>
      </c>
      <c r="AM227" s="19" t="s">
        <v>7815</v>
      </c>
      <c r="AN227" s="19" t="s">
        <v>7830</v>
      </c>
      <c r="AO227" s="82" t="s">
        <v>7833</v>
      </c>
      <c r="AP227" s="19" t="s">
        <v>7827</v>
      </c>
      <c r="AQ227" s="19" t="s">
        <v>7812</v>
      </c>
      <c r="AR227" s="19" t="s">
        <v>8482</v>
      </c>
      <c r="AS227" s="19" t="s">
        <v>8485</v>
      </c>
      <c r="AT227" s="82" t="s">
        <v>8488</v>
      </c>
      <c r="AU227" s="19" t="s">
        <v>8479</v>
      </c>
      <c r="AV227" s="19" t="s">
        <v>8494</v>
      </c>
      <c r="AW227" s="82" t="s">
        <v>8497</v>
      </c>
      <c r="AX227" s="19" t="s">
        <v>8491</v>
      </c>
      <c r="AY227" s="19" t="s">
        <v>8476</v>
      </c>
      <c r="AZ227" s="19" t="s">
        <v>9396</v>
      </c>
      <c r="BA227" s="19" t="s">
        <v>9399</v>
      </c>
      <c r="BB227" s="82" t="s">
        <v>9402</v>
      </c>
      <c r="BC227" s="19" t="s">
        <v>9393</v>
      </c>
      <c r="BD227" s="19" t="s">
        <v>9408</v>
      </c>
      <c r="BE227" s="82" t="s">
        <v>9411</v>
      </c>
      <c r="BF227" s="19" t="s">
        <v>9405</v>
      </c>
      <c r="BG227" s="19" t="s">
        <v>9390</v>
      </c>
      <c r="BH227" s="19" t="s">
        <v>10310</v>
      </c>
      <c r="BI227" s="19" t="s">
        <v>10313</v>
      </c>
      <c r="BJ227" s="82" t="s">
        <v>10316</v>
      </c>
      <c r="BK227" s="19" t="s">
        <v>10307</v>
      </c>
      <c r="BL227" s="19" t="s">
        <v>10322</v>
      </c>
      <c r="BM227" s="82" t="s">
        <v>10325</v>
      </c>
      <c r="BN227" s="19" t="s">
        <v>10319</v>
      </c>
      <c r="BO227" s="19" t="s">
        <v>10304</v>
      </c>
      <c r="BP227" s="19" t="s">
        <v>10974</v>
      </c>
      <c r="BQ227" s="19" t="s">
        <v>10977</v>
      </c>
      <c r="BR227" s="82" t="s">
        <v>10980</v>
      </c>
      <c r="BS227" s="19" t="s">
        <v>10971</v>
      </c>
      <c r="BT227" s="19" t="s">
        <v>10986</v>
      </c>
      <c r="BU227" s="82" t="s">
        <v>10989</v>
      </c>
      <c r="BV227" s="19" t="s">
        <v>10983</v>
      </c>
      <c r="BW227" s="19" t="s">
        <v>10968</v>
      </c>
      <c r="BX227" s="77"/>
      <c r="BY227" s="77"/>
      <c r="BZ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  <c r="CK227" s="77"/>
      <c r="CL227" s="77"/>
      <c r="CM227" s="77"/>
      <c r="CN227" s="77"/>
      <c r="CO227" s="77"/>
    </row>
    <row r="228" spans="1:93" hidden="1">
      <c r="A228" s="55" t="s">
        <v>11645</v>
      </c>
      <c r="B228" s="56"/>
      <c r="C228" s="66">
        <v>48</v>
      </c>
      <c r="D228" s="19"/>
      <c r="E228" s="19"/>
      <c r="F228" s="82"/>
      <c r="G228" s="19"/>
      <c r="H228" s="19"/>
      <c r="I228" s="82"/>
      <c r="J228" s="19"/>
      <c r="K228" s="19"/>
      <c r="L228" s="19"/>
      <c r="M228" s="19"/>
      <c r="N228" s="82"/>
      <c r="O228" s="19"/>
      <c r="P228" s="19"/>
      <c r="Q228" s="82"/>
      <c r="R228" s="19"/>
      <c r="S228" s="19"/>
      <c r="T228" s="19"/>
      <c r="U228" s="19"/>
      <c r="V228" s="82"/>
      <c r="W228" s="19"/>
      <c r="X228" s="19"/>
      <c r="Y228" s="82"/>
      <c r="Z228" s="19"/>
      <c r="AA228" s="19"/>
      <c r="AB228" s="19"/>
      <c r="AC228" s="19"/>
      <c r="AD228" s="82"/>
      <c r="AE228" s="19"/>
      <c r="AF228" s="19"/>
      <c r="AG228" s="82"/>
      <c r="AH228" s="19"/>
      <c r="AI228" s="19"/>
      <c r="AJ228" s="19"/>
      <c r="AK228" s="19"/>
      <c r="AL228" s="82"/>
      <c r="AM228" s="19"/>
      <c r="AN228" s="19"/>
      <c r="AO228" s="82"/>
      <c r="AP228" s="19"/>
      <c r="AQ228" s="19"/>
      <c r="AR228" s="19"/>
      <c r="AS228" s="19"/>
      <c r="AT228" s="82"/>
      <c r="AU228" s="19"/>
      <c r="AV228" s="19"/>
      <c r="AW228" s="82"/>
      <c r="AX228" s="19"/>
      <c r="AY228" s="19"/>
      <c r="AZ228" s="19"/>
      <c r="BA228" s="19"/>
      <c r="BB228" s="82"/>
      <c r="BC228" s="19"/>
      <c r="BD228" s="19"/>
      <c r="BE228" s="82"/>
      <c r="BF228" s="19"/>
      <c r="BG228" s="19"/>
      <c r="BH228" s="19"/>
      <c r="BI228" s="19"/>
      <c r="BJ228" s="82"/>
      <c r="BK228" s="19"/>
      <c r="BL228" s="19"/>
      <c r="BM228" s="82"/>
      <c r="BN228" s="19"/>
      <c r="BO228" s="19"/>
      <c r="BP228" s="19"/>
      <c r="BQ228" s="19"/>
      <c r="BR228" s="82"/>
      <c r="BS228" s="19"/>
      <c r="BT228" s="19"/>
      <c r="BU228" s="82"/>
      <c r="BV228" s="19"/>
      <c r="BW228" s="19"/>
      <c r="BX228" s="77"/>
      <c r="BY228" s="77"/>
      <c r="BZ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  <c r="CK228" s="77"/>
      <c r="CL228" s="77"/>
      <c r="CM228" s="77"/>
      <c r="CN228" s="77"/>
      <c r="CO228" s="77"/>
    </row>
    <row r="229" spans="1:93" hidden="1">
      <c r="A229" s="51"/>
      <c r="B229" s="53" t="s">
        <v>11646</v>
      </c>
      <c r="C229" s="66">
        <v>49</v>
      </c>
      <c r="D229" s="19" t="s">
        <v>366</v>
      </c>
      <c r="E229" s="19" t="s">
        <v>369</v>
      </c>
      <c r="F229" s="82" t="s">
        <v>372</v>
      </c>
      <c r="G229" s="19" t="s">
        <v>363</v>
      </c>
      <c r="H229" s="19" t="s">
        <v>378</v>
      </c>
      <c r="I229" s="82" t="s">
        <v>381</v>
      </c>
      <c r="J229" s="19" t="s">
        <v>375</v>
      </c>
      <c r="K229" s="19" t="s">
        <v>360</v>
      </c>
      <c r="L229" s="19" t="s">
        <v>5350</v>
      </c>
      <c r="M229" s="19" t="s">
        <v>5353</v>
      </c>
      <c r="N229" s="82" t="s">
        <v>5356</v>
      </c>
      <c r="O229" s="19" t="s">
        <v>5347</v>
      </c>
      <c r="P229" s="19" t="s">
        <v>5362</v>
      </c>
      <c r="Q229" s="82" t="s">
        <v>5365</v>
      </c>
      <c r="R229" s="19" t="s">
        <v>5359</v>
      </c>
      <c r="S229" s="19" t="s">
        <v>5344</v>
      </c>
      <c r="T229" s="19" t="s">
        <v>6264</v>
      </c>
      <c r="U229" s="19" t="s">
        <v>6267</v>
      </c>
      <c r="V229" s="82" t="s">
        <v>6270</v>
      </c>
      <c r="W229" s="19" t="s">
        <v>6011</v>
      </c>
      <c r="X229" s="19" t="s">
        <v>6276</v>
      </c>
      <c r="Y229" s="82" t="s">
        <v>6279</v>
      </c>
      <c r="Z229" s="19" t="s">
        <v>6273</v>
      </c>
      <c r="AA229" s="19" t="s">
        <v>6008</v>
      </c>
      <c r="AB229" s="19" t="s">
        <v>6928</v>
      </c>
      <c r="AC229" s="19" t="s">
        <v>6931</v>
      </c>
      <c r="AD229" s="82" t="s">
        <v>6934</v>
      </c>
      <c r="AE229" s="19" t="s">
        <v>6925</v>
      </c>
      <c r="AF229" s="19" t="s">
        <v>6940</v>
      </c>
      <c r="AG229" s="82" t="s">
        <v>6943</v>
      </c>
      <c r="AH229" s="19" t="s">
        <v>6937</v>
      </c>
      <c r="AI229" s="19" t="s">
        <v>6922</v>
      </c>
      <c r="AJ229" s="19" t="s">
        <v>7842</v>
      </c>
      <c r="AK229" s="19" t="s">
        <v>7845</v>
      </c>
      <c r="AL229" s="82" t="s">
        <v>7848</v>
      </c>
      <c r="AM229" s="19" t="s">
        <v>7839</v>
      </c>
      <c r="AN229" s="19" t="s">
        <v>7854</v>
      </c>
      <c r="AO229" s="82" t="s">
        <v>7857</v>
      </c>
      <c r="AP229" s="19" t="s">
        <v>7851</v>
      </c>
      <c r="AQ229" s="19" t="s">
        <v>7836</v>
      </c>
      <c r="AR229" s="19" t="s">
        <v>8506</v>
      </c>
      <c r="AS229" s="19" t="s">
        <v>8509</v>
      </c>
      <c r="AT229" s="82" t="s">
        <v>8762</v>
      </c>
      <c r="AU229" s="19" t="s">
        <v>8503</v>
      </c>
      <c r="AV229" s="19" t="s">
        <v>8768</v>
      </c>
      <c r="AW229" s="82" t="s">
        <v>8771</v>
      </c>
      <c r="AX229" s="19" t="s">
        <v>8765</v>
      </c>
      <c r="AY229" s="19" t="s">
        <v>8500</v>
      </c>
      <c r="AZ229" s="19" t="s">
        <v>9420</v>
      </c>
      <c r="BA229" s="19" t="s">
        <v>9423</v>
      </c>
      <c r="BB229" s="82" t="s">
        <v>9426</v>
      </c>
      <c r="BC229" s="19" t="s">
        <v>9417</v>
      </c>
      <c r="BD229" s="19" t="s">
        <v>9432</v>
      </c>
      <c r="BE229" s="82" t="s">
        <v>9435</v>
      </c>
      <c r="BF229" s="19" t="s">
        <v>9429</v>
      </c>
      <c r="BG229" s="19" t="s">
        <v>9414</v>
      </c>
      <c r="BH229" s="19" t="s">
        <v>10334</v>
      </c>
      <c r="BI229" s="19" t="s">
        <v>10337</v>
      </c>
      <c r="BJ229" s="82" t="s">
        <v>10340</v>
      </c>
      <c r="BK229" s="19" t="s">
        <v>10331</v>
      </c>
      <c r="BL229" s="19" t="s">
        <v>10346</v>
      </c>
      <c r="BM229" s="82" t="s">
        <v>10349</v>
      </c>
      <c r="BN229" s="19" t="s">
        <v>10343</v>
      </c>
      <c r="BO229" s="19" t="s">
        <v>10328</v>
      </c>
      <c r="BP229" s="19" t="s">
        <v>10998</v>
      </c>
      <c r="BQ229" s="19" t="s">
        <v>11001</v>
      </c>
      <c r="BR229" s="82" t="s">
        <v>11004</v>
      </c>
      <c r="BS229" s="19" t="s">
        <v>10995</v>
      </c>
      <c r="BT229" s="19" t="s">
        <v>11010</v>
      </c>
      <c r="BU229" s="82" t="s">
        <v>11263</v>
      </c>
      <c r="BV229" s="19" t="s">
        <v>11007</v>
      </c>
      <c r="BW229" s="19" t="s">
        <v>10992</v>
      </c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</row>
    <row r="230" spans="1:93" hidden="1">
      <c r="A230" s="51"/>
      <c r="B230" s="57" t="s">
        <v>11647</v>
      </c>
      <c r="C230" s="66">
        <v>50</v>
      </c>
      <c r="D230" s="19" t="s">
        <v>390</v>
      </c>
      <c r="E230" s="19" t="s">
        <v>393</v>
      </c>
      <c r="F230" s="82" t="s">
        <v>396</v>
      </c>
      <c r="G230" s="19" t="s">
        <v>387</v>
      </c>
      <c r="H230" s="19" t="s">
        <v>402</v>
      </c>
      <c r="I230" s="82" t="s">
        <v>405</v>
      </c>
      <c r="J230" s="19" t="s">
        <v>399</v>
      </c>
      <c r="K230" s="19" t="s">
        <v>384</v>
      </c>
      <c r="L230" s="19" t="s">
        <v>5374</v>
      </c>
      <c r="M230" s="19" t="s">
        <v>5377</v>
      </c>
      <c r="N230" s="82" t="s">
        <v>5380</v>
      </c>
      <c r="O230" s="19" t="s">
        <v>5371</v>
      </c>
      <c r="P230" s="19" t="s">
        <v>5386</v>
      </c>
      <c r="Q230" s="82" t="s">
        <v>5389</v>
      </c>
      <c r="R230" s="19" t="s">
        <v>5383</v>
      </c>
      <c r="S230" s="19" t="s">
        <v>5368</v>
      </c>
      <c r="T230" s="19" t="s">
        <v>6288</v>
      </c>
      <c r="U230" s="19" t="s">
        <v>6291</v>
      </c>
      <c r="V230" s="82" t="s">
        <v>6294</v>
      </c>
      <c r="W230" s="19" t="s">
        <v>6285</v>
      </c>
      <c r="X230" s="19" t="s">
        <v>6300</v>
      </c>
      <c r="Y230" s="82" t="s">
        <v>6303</v>
      </c>
      <c r="Z230" s="19" t="s">
        <v>6297</v>
      </c>
      <c r="AA230" s="19" t="s">
        <v>6282</v>
      </c>
      <c r="AB230" s="19" t="s">
        <v>6952</v>
      </c>
      <c r="AC230" s="19" t="s">
        <v>6955</v>
      </c>
      <c r="AD230" s="82" t="s">
        <v>6958</v>
      </c>
      <c r="AE230" s="19" t="s">
        <v>6949</v>
      </c>
      <c r="AF230" s="19" t="s">
        <v>6964</v>
      </c>
      <c r="AG230" s="82" t="s">
        <v>6967</v>
      </c>
      <c r="AH230" s="19" t="s">
        <v>6961</v>
      </c>
      <c r="AI230" s="19" t="s">
        <v>6946</v>
      </c>
      <c r="AJ230" s="19" t="s">
        <v>7866</v>
      </c>
      <c r="AK230" s="19" t="s">
        <v>7869</v>
      </c>
      <c r="AL230" s="82" t="s">
        <v>7872</v>
      </c>
      <c r="AM230" s="19" t="s">
        <v>7863</v>
      </c>
      <c r="AN230" s="19" t="s">
        <v>7878</v>
      </c>
      <c r="AO230" s="82" t="s">
        <v>7881</v>
      </c>
      <c r="AP230" s="19" t="s">
        <v>7875</v>
      </c>
      <c r="AQ230" s="19" t="s">
        <v>7860</v>
      </c>
      <c r="AR230" s="19" t="s">
        <v>8780</v>
      </c>
      <c r="AS230" s="19" t="s">
        <v>8783</v>
      </c>
      <c r="AT230" s="82" t="s">
        <v>8786</v>
      </c>
      <c r="AU230" s="19" t="s">
        <v>8777</v>
      </c>
      <c r="AV230" s="19" t="s">
        <v>8792</v>
      </c>
      <c r="AW230" s="82" t="s">
        <v>8795</v>
      </c>
      <c r="AX230" s="19" t="s">
        <v>8789</v>
      </c>
      <c r="AY230" s="19" t="s">
        <v>8774</v>
      </c>
      <c r="AZ230" s="19" t="s">
        <v>9444</v>
      </c>
      <c r="BA230" s="19" t="s">
        <v>9447</v>
      </c>
      <c r="BB230" s="82" t="s">
        <v>9450</v>
      </c>
      <c r="BC230" s="19" t="s">
        <v>9441</v>
      </c>
      <c r="BD230" s="19" t="s">
        <v>9456</v>
      </c>
      <c r="BE230" s="82" t="s">
        <v>9459</v>
      </c>
      <c r="BF230" s="19" t="s">
        <v>9453</v>
      </c>
      <c r="BG230" s="19" t="s">
        <v>9438</v>
      </c>
      <c r="BH230" s="19" t="s">
        <v>10358</v>
      </c>
      <c r="BI230" s="19" t="s">
        <v>10361</v>
      </c>
      <c r="BJ230" s="82" t="s">
        <v>10364</v>
      </c>
      <c r="BK230" s="19" t="s">
        <v>10355</v>
      </c>
      <c r="BL230" s="19" t="s">
        <v>10370</v>
      </c>
      <c r="BM230" s="82" t="s">
        <v>10373</v>
      </c>
      <c r="BN230" s="19" t="s">
        <v>10367</v>
      </c>
      <c r="BO230" s="19" t="s">
        <v>10352</v>
      </c>
      <c r="BP230" s="19" t="s">
        <v>11272</v>
      </c>
      <c r="BQ230" s="19" t="s">
        <v>11275</v>
      </c>
      <c r="BR230" s="82" t="s">
        <v>11278</v>
      </c>
      <c r="BS230" s="19" t="s">
        <v>11269</v>
      </c>
      <c r="BT230" s="19" t="s">
        <v>11284</v>
      </c>
      <c r="BU230" s="82" t="s">
        <v>11287</v>
      </c>
      <c r="BV230" s="19" t="s">
        <v>11281</v>
      </c>
      <c r="BW230" s="19" t="s">
        <v>11266</v>
      </c>
      <c r="BX230" s="77"/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</row>
    <row r="231" spans="1:93" s="86" customFormat="1" hidden="1">
      <c r="A231" s="83"/>
      <c r="B231" s="84" t="s">
        <v>11648</v>
      </c>
      <c r="C231" s="85">
        <v>51</v>
      </c>
      <c r="D231" s="82" t="s">
        <v>414</v>
      </c>
      <c r="E231" s="82" t="s">
        <v>417</v>
      </c>
      <c r="F231" s="82"/>
      <c r="G231" s="82" t="s">
        <v>411</v>
      </c>
      <c r="H231" s="82" t="s">
        <v>423</v>
      </c>
      <c r="I231" s="82"/>
      <c r="J231" s="82" t="s">
        <v>420</v>
      </c>
      <c r="K231" s="82" t="s">
        <v>408</v>
      </c>
      <c r="L231" s="82" t="s">
        <v>5398</v>
      </c>
      <c r="M231" s="82" t="s">
        <v>5401</v>
      </c>
      <c r="N231" s="82"/>
      <c r="O231" s="82" t="s">
        <v>5395</v>
      </c>
      <c r="P231" s="82" t="s">
        <v>5407</v>
      </c>
      <c r="Q231" s="82"/>
      <c r="R231" s="82" t="s">
        <v>5404</v>
      </c>
      <c r="S231" s="82" t="s">
        <v>5392</v>
      </c>
      <c r="T231" s="82" t="s">
        <v>6312</v>
      </c>
      <c r="U231" s="82" t="s">
        <v>6315</v>
      </c>
      <c r="V231" s="82"/>
      <c r="W231" s="82" t="s">
        <v>6309</v>
      </c>
      <c r="X231" s="82" t="s">
        <v>6321</v>
      </c>
      <c r="Y231" s="82"/>
      <c r="Z231" s="82" t="s">
        <v>6318</v>
      </c>
      <c r="AA231" s="82" t="s">
        <v>6306</v>
      </c>
      <c r="AB231" s="82" t="s">
        <v>6976</v>
      </c>
      <c r="AC231" s="82" t="s">
        <v>6979</v>
      </c>
      <c r="AD231" s="82"/>
      <c r="AE231" s="82" t="s">
        <v>6973</v>
      </c>
      <c r="AF231" s="82" t="s">
        <v>6985</v>
      </c>
      <c r="AG231" s="82"/>
      <c r="AH231" s="82" t="s">
        <v>6982</v>
      </c>
      <c r="AI231" s="82" t="s">
        <v>6970</v>
      </c>
      <c r="AJ231" s="82" t="s">
        <v>7890</v>
      </c>
      <c r="AK231" s="82" t="s">
        <v>7893</v>
      </c>
      <c r="AL231" s="82"/>
      <c r="AM231" s="82" t="s">
        <v>7887</v>
      </c>
      <c r="AN231" s="82" t="s">
        <v>7899</v>
      </c>
      <c r="AO231" s="82"/>
      <c r="AP231" s="82" t="s">
        <v>7896</v>
      </c>
      <c r="AQ231" s="82" t="s">
        <v>7884</v>
      </c>
      <c r="AR231" s="82" t="s">
        <v>8804</v>
      </c>
      <c r="AS231" s="82" t="s">
        <v>8807</v>
      </c>
      <c r="AT231" s="82"/>
      <c r="AU231" s="82" t="s">
        <v>8801</v>
      </c>
      <c r="AV231" s="82" t="s">
        <v>8813</v>
      </c>
      <c r="AW231" s="82"/>
      <c r="AX231" s="82" t="s">
        <v>8810</v>
      </c>
      <c r="AY231" s="82" t="s">
        <v>8798</v>
      </c>
      <c r="AZ231" s="82" t="s">
        <v>9468</v>
      </c>
      <c r="BA231" s="82" t="s">
        <v>9471</v>
      </c>
      <c r="BB231" s="82"/>
      <c r="BC231" s="82" t="s">
        <v>9465</v>
      </c>
      <c r="BD231" s="82" t="s">
        <v>9477</v>
      </c>
      <c r="BE231" s="82"/>
      <c r="BF231" s="82" t="s">
        <v>9474</v>
      </c>
      <c r="BG231" s="82" t="s">
        <v>9462</v>
      </c>
      <c r="BH231" s="82" t="s">
        <v>10382</v>
      </c>
      <c r="BI231" s="82" t="s">
        <v>10385</v>
      </c>
      <c r="BJ231" s="82"/>
      <c r="BK231" s="82" t="s">
        <v>10379</v>
      </c>
      <c r="BL231" s="82" t="s">
        <v>10391</v>
      </c>
      <c r="BM231" s="82"/>
      <c r="BN231" s="82" t="s">
        <v>10388</v>
      </c>
      <c r="BO231" s="82" t="s">
        <v>10376</v>
      </c>
      <c r="BP231" s="82" t="s">
        <v>11296</v>
      </c>
      <c r="BQ231" s="82" t="s">
        <v>11299</v>
      </c>
      <c r="BR231" s="82"/>
      <c r="BS231" s="82" t="s">
        <v>11293</v>
      </c>
      <c r="BT231" s="82" t="s">
        <v>11305</v>
      </c>
      <c r="BU231" s="82"/>
      <c r="BV231" s="82" t="s">
        <v>11302</v>
      </c>
      <c r="BW231" s="82" t="s">
        <v>11290</v>
      </c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</row>
    <row r="232" spans="1:93" s="86" customFormat="1" hidden="1">
      <c r="A232" s="83"/>
      <c r="B232" s="84" t="s">
        <v>11650</v>
      </c>
      <c r="C232" s="85">
        <v>52</v>
      </c>
      <c r="D232" s="82" t="s">
        <v>432</v>
      </c>
      <c r="E232" s="82" t="s">
        <v>435</v>
      </c>
      <c r="F232" s="82"/>
      <c r="G232" s="82" t="s">
        <v>429</v>
      </c>
      <c r="H232" s="82" t="s">
        <v>441</v>
      </c>
      <c r="I232" s="82"/>
      <c r="J232" s="82" t="s">
        <v>438</v>
      </c>
      <c r="K232" s="82" t="s">
        <v>426</v>
      </c>
      <c r="L232" s="82" t="s">
        <v>5416</v>
      </c>
      <c r="M232" s="82" t="s">
        <v>5419</v>
      </c>
      <c r="N232" s="82"/>
      <c r="O232" s="82" t="s">
        <v>5413</v>
      </c>
      <c r="P232" s="82" t="s">
        <v>5425</v>
      </c>
      <c r="Q232" s="82"/>
      <c r="R232" s="82" t="s">
        <v>5422</v>
      </c>
      <c r="S232" s="82" t="s">
        <v>5410</v>
      </c>
      <c r="T232" s="82" t="s">
        <v>6330</v>
      </c>
      <c r="U232" s="82" t="s">
        <v>6333</v>
      </c>
      <c r="V232" s="82"/>
      <c r="W232" s="82" t="s">
        <v>6327</v>
      </c>
      <c r="X232" s="82" t="s">
        <v>6339</v>
      </c>
      <c r="Y232" s="82"/>
      <c r="Z232" s="82" t="s">
        <v>6336</v>
      </c>
      <c r="AA232" s="82" t="s">
        <v>6324</v>
      </c>
      <c r="AB232" s="82" t="s">
        <v>6994</v>
      </c>
      <c r="AC232" s="82" t="s">
        <v>6997</v>
      </c>
      <c r="AD232" s="82"/>
      <c r="AE232" s="82" t="s">
        <v>6991</v>
      </c>
      <c r="AF232" s="82" t="s">
        <v>7003</v>
      </c>
      <c r="AG232" s="82"/>
      <c r="AH232" s="82" t="s">
        <v>7000</v>
      </c>
      <c r="AI232" s="82" t="s">
        <v>6988</v>
      </c>
      <c r="AJ232" s="82" t="s">
        <v>7908</v>
      </c>
      <c r="AK232" s="82" t="s">
        <v>7911</v>
      </c>
      <c r="AL232" s="82"/>
      <c r="AM232" s="82" t="s">
        <v>7905</v>
      </c>
      <c r="AN232" s="82" t="s">
        <v>7917</v>
      </c>
      <c r="AO232" s="82"/>
      <c r="AP232" s="82" t="s">
        <v>7914</v>
      </c>
      <c r="AQ232" s="82" t="s">
        <v>7902</v>
      </c>
      <c r="AR232" s="82" t="s">
        <v>8822</v>
      </c>
      <c r="AS232" s="82" t="s">
        <v>8825</v>
      </c>
      <c r="AT232" s="82"/>
      <c r="AU232" s="82" t="s">
        <v>8819</v>
      </c>
      <c r="AV232" s="82" t="s">
        <v>8831</v>
      </c>
      <c r="AW232" s="82"/>
      <c r="AX232" s="82" t="s">
        <v>8828</v>
      </c>
      <c r="AY232" s="82" t="s">
        <v>8816</v>
      </c>
      <c r="AZ232" s="82" t="s">
        <v>9486</v>
      </c>
      <c r="BA232" s="82" t="s">
        <v>9489</v>
      </c>
      <c r="BB232" s="82"/>
      <c r="BC232" s="82" t="s">
        <v>9483</v>
      </c>
      <c r="BD232" s="82" t="s">
        <v>9495</v>
      </c>
      <c r="BE232" s="82"/>
      <c r="BF232" s="82" t="s">
        <v>9492</v>
      </c>
      <c r="BG232" s="82" t="s">
        <v>9480</v>
      </c>
      <c r="BH232" s="82" t="s">
        <v>10400</v>
      </c>
      <c r="BI232" s="82" t="s">
        <v>10403</v>
      </c>
      <c r="BJ232" s="82"/>
      <c r="BK232" s="82" t="s">
        <v>10397</v>
      </c>
      <c r="BL232" s="82" t="s">
        <v>10409</v>
      </c>
      <c r="BM232" s="82"/>
      <c r="BN232" s="82" t="s">
        <v>10406</v>
      </c>
      <c r="BO232" s="82" t="s">
        <v>10394</v>
      </c>
      <c r="BP232" s="82" t="s">
        <v>11314</v>
      </c>
      <c r="BQ232" s="82" t="s">
        <v>11317</v>
      </c>
      <c r="BR232" s="82"/>
      <c r="BS232" s="82" t="s">
        <v>11311</v>
      </c>
      <c r="BT232" s="82" t="s">
        <v>11323</v>
      </c>
      <c r="BU232" s="82"/>
      <c r="BV232" s="82" t="s">
        <v>11320</v>
      </c>
      <c r="BW232" s="82" t="s">
        <v>11308</v>
      </c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</row>
    <row r="233" spans="1:93" hidden="1">
      <c r="A233" s="51"/>
      <c r="B233" s="53" t="s">
        <v>11651</v>
      </c>
      <c r="C233" s="66">
        <v>53</v>
      </c>
      <c r="D233" s="19" t="s">
        <v>450</v>
      </c>
      <c r="E233" s="19" t="s">
        <v>453</v>
      </c>
      <c r="F233" s="82" t="s">
        <v>456</v>
      </c>
      <c r="G233" s="19" t="s">
        <v>447</v>
      </c>
      <c r="H233" s="19" t="s">
        <v>462</v>
      </c>
      <c r="I233" s="82" t="s">
        <v>465</v>
      </c>
      <c r="J233" s="19" t="s">
        <v>459</v>
      </c>
      <c r="K233" s="19" t="s">
        <v>444</v>
      </c>
      <c r="L233" s="19" t="s">
        <v>5434</v>
      </c>
      <c r="M233" s="19" t="s">
        <v>5437</v>
      </c>
      <c r="N233" s="82" t="s">
        <v>5440</v>
      </c>
      <c r="O233" s="19" t="s">
        <v>5431</v>
      </c>
      <c r="P233" s="19" t="s">
        <v>5446</v>
      </c>
      <c r="Q233" s="82" t="s">
        <v>5449</v>
      </c>
      <c r="R233" s="19" t="s">
        <v>5443</v>
      </c>
      <c r="S233" s="19" t="s">
        <v>5428</v>
      </c>
      <c r="T233" s="19" t="s">
        <v>6348</v>
      </c>
      <c r="U233" s="19" t="s">
        <v>6351</v>
      </c>
      <c r="V233" s="82" t="s">
        <v>6354</v>
      </c>
      <c r="W233" s="19" t="s">
        <v>6345</v>
      </c>
      <c r="X233" s="19" t="s">
        <v>6360</v>
      </c>
      <c r="Y233" s="82" t="s">
        <v>6363</v>
      </c>
      <c r="Z233" s="19" t="s">
        <v>6357</v>
      </c>
      <c r="AA233" s="19" t="s">
        <v>6342</v>
      </c>
      <c r="AB233" s="19" t="s">
        <v>7262</v>
      </c>
      <c r="AC233" s="19" t="s">
        <v>7265</v>
      </c>
      <c r="AD233" s="82" t="s">
        <v>7268</v>
      </c>
      <c r="AE233" s="19" t="s">
        <v>7009</v>
      </c>
      <c r="AF233" s="19" t="s">
        <v>7274</v>
      </c>
      <c r="AG233" s="82" t="s">
        <v>7277</v>
      </c>
      <c r="AH233" s="19" t="s">
        <v>7271</v>
      </c>
      <c r="AI233" s="19" t="s">
        <v>7006</v>
      </c>
      <c r="AJ233" s="19" t="s">
        <v>7926</v>
      </c>
      <c r="AK233" s="19" t="s">
        <v>7929</v>
      </c>
      <c r="AL233" s="82" t="s">
        <v>7932</v>
      </c>
      <c r="AM233" s="19" t="s">
        <v>7923</v>
      </c>
      <c r="AN233" s="19" t="s">
        <v>7938</v>
      </c>
      <c r="AO233" s="82" t="s">
        <v>7941</v>
      </c>
      <c r="AP233" s="19" t="s">
        <v>7935</v>
      </c>
      <c r="AQ233" s="19" t="s">
        <v>7920</v>
      </c>
      <c r="AR233" s="19" t="s">
        <v>8840</v>
      </c>
      <c r="AS233" s="19" t="s">
        <v>8843</v>
      </c>
      <c r="AT233" s="82" t="s">
        <v>8846</v>
      </c>
      <c r="AU233" s="19" t="s">
        <v>8837</v>
      </c>
      <c r="AV233" s="19" t="s">
        <v>8852</v>
      </c>
      <c r="AW233" s="82" t="s">
        <v>8855</v>
      </c>
      <c r="AX233" s="19" t="s">
        <v>8849</v>
      </c>
      <c r="AY233" s="19" t="s">
        <v>8834</v>
      </c>
      <c r="AZ233" s="19" t="s">
        <v>9504</v>
      </c>
      <c r="BA233" s="19" t="s">
        <v>9507</v>
      </c>
      <c r="BB233" s="82" t="s">
        <v>9510</v>
      </c>
      <c r="BC233" s="19" t="s">
        <v>9501</v>
      </c>
      <c r="BD233" s="19" t="s">
        <v>9766</v>
      </c>
      <c r="BE233" s="82" t="s">
        <v>9769</v>
      </c>
      <c r="BF233" s="19" t="s">
        <v>9763</v>
      </c>
      <c r="BG233" s="19" t="s">
        <v>9498</v>
      </c>
      <c r="BH233" s="19" t="s">
        <v>10418</v>
      </c>
      <c r="BI233" s="19" t="s">
        <v>10421</v>
      </c>
      <c r="BJ233" s="82" t="s">
        <v>10424</v>
      </c>
      <c r="BK233" s="19" t="s">
        <v>10415</v>
      </c>
      <c r="BL233" s="19" t="s">
        <v>10430</v>
      </c>
      <c r="BM233" s="82" t="s">
        <v>10433</v>
      </c>
      <c r="BN233" s="19" t="s">
        <v>10427</v>
      </c>
      <c r="BO233" s="19" t="s">
        <v>10412</v>
      </c>
      <c r="BP233" s="19" t="s">
        <v>11332</v>
      </c>
      <c r="BQ233" s="19" t="s">
        <v>11335</v>
      </c>
      <c r="BR233" s="82" t="s">
        <v>11338</v>
      </c>
      <c r="BS233" s="19" t="s">
        <v>11329</v>
      </c>
      <c r="BT233" s="19" t="s">
        <v>11344</v>
      </c>
      <c r="BU233" s="82" t="s">
        <v>11347</v>
      </c>
      <c r="BV233" s="19" t="s">
        <v>11341</v>
      </c>
      <c r="BW233" s="19" t="s">
        <v>11326</v>
      </c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</row>
    <row r="234" spans="1:93" hidden="1">
      <c r="A234" s="51"/>
      <c r="B234" s="57" t="s">
        <v>11652</v>
      </c>
      <c r="C234" s="66">
        <v>54</v>
      </c>
      <c r="D234" s="19" t="s">
        <v>474</v>
      </c>
      <c r="E234" s="19" t="s">
        <v>477</v>
      </c>
      <c r="F234" s="82" t="s">
        <v>480</v>
      </c>
      <c r="G234" s="19" t="s">
        <v>471</v>
      </c>
      <c r="H234" s="19" t="s">
        <v>486</v>
      </c>
      <c r="I234" s="82" t="s">
        <v>489</v>
      </c>
      <c r="J234" s="19" t="s">
        <v>483</v>
      </c>
      <c r="K234" s="19" t="s">
        <v>468</v>
      </c>
      <c r="L234" s="19" t="s">
        <v>5458</v>
      </c>
      <c r="M234" s="19" t="s">
        <v>5461</v>
      </c>
      <c r="N234" s="82" t="s">
        <v>5464</v>
      </c>
      <c r="O234" s="19" t="s">
        <v>5455</v>
      </c>
      <c r="P234" s="19" t="s">
        <v>5470</v>
      </c>
      <c r="Q234" s="82" t="s">
        <v>5473</v>
      </c>
      <c r="R234" s="19" t="s">
        <v>5467</v>
      </c>
      <c r="S234" s="19" t="s">
        <v>5452</v>
      </c>
      <c r="T234" s="19" t="s">
        <v>6372</v>
      </c>
      <c r="U234" s="19" t="s">
        <v>6375</v>
      </c>
      <c r="V234" s="82" t="s">
        <v>6378</v>
      </c>
      <c r="W234" s="19" t="s">
        <v>6369</v>
      </c>
      <c r="X234" s="19" t="s">
        <v>6384</v>
      </c>
      <c r="Y234" s="82" t="s">
        <v>6387</v>
      </c>
      <c r="Z234" s="19" t="s">
        <v>6381</v>
      </c>
      <c r="AA234" s="19" t="s">
        <v>6366</v>
      </c>
      <c r="AB234" s="19" t="s">
        <v>7286</v>
      </c>
      <c r="AC234" s="19" t="s">
        <v>7289</v>
      </c>
      <c r="AD234" s="82" t="s">
        <v>7292</v>
      </c>
      <c r="AE234" s="19" t="s">
        <v>7283</v>
      </c>
      <c r="AF234" s="19" t="s">
        <v>7298</v>
      </c>
      <c r="AG234" s="82" t="s">
        <v>7301</v>
      </c>
      <c r="AH234" s="19" t="s">
        <v>7295</v>
      </c>
      <c r="AI234" s="19" t="s">
        <v>7280</v>
      </c>
      <c r="AJ234" s="19" t="s">
        <v>7950</v>
      </c>
      <c r="AK234" s="19" t="s">
        <v>7953</v>
      </c>
      <c r="AL234" s="82" t="s">
        <v>7956</v>
      </c>
      <c r="AM234" s="19" t="s">
        <v>7947</v>
      </c>
      <c r="AN234" s="19" t="s">
        <v>7962</v>
      </c>
      <c r="AO234" s="82" t="s">
        <v>7965</v>
      </c>
      <c r="AP234" s="19" t="s">
        <v>7959</v>
      </c>
      <c r="AQ234" s="19" t="s">
        <v>7944</v>
      </c>
      <c r="AR234" s="19" t="s">
        <v>8864</v>
      </c>
      <c r="AS234" s="19" t="s">
        <v>8867</v>
      </c>
      <c r="AT234" s="82" t="s">
        <v>8870</v>
      </c>
      <c r="AU234" s="19" t="s">
        <v>8861</v>
      </c>
      <c r="AV234" s="19" t="s">
        <v>8876</v>
      </c>
      <c r="AW234" s="82" t="s">
        <v>8879</v>
      </c>
      <c r="AX234" s="19" t="s">
        <v>8873</v>
      </c>
      <c r="AY234" s="19" t="s">
        <v>8858</v>
      </c>
      <c r="AZ234" s="19" t="s">
        <v>9778</v>
      </c>
      <c r="BA234" s="19" t="s">
        <v>9781</v>
      </c>
      <c r="BB234" s="82" t="s">
        <v>9784</v>
      </c>
      <c r="BC234" s="19" t="s">
        <v>9775</v>
      </c>
      <c r="BD234" s="19" t="s">
        <v>9790</v>
      </c>
      <c r="BE234" s="82" t="s">
        <v>9793</v>
      </c>
      <c r="BF234" s="19" t="s">
        <v>9787</v>
      </c>
      <c r="BG234" s="19" t="s">
        <v>9772</v>
      </c>
      <c r="BH234" s="19" t="s">
        <v>10442</v>
      </c>
      <c r="BI234" s="19" t="s">
        <v>10445</v>
      </c>
      <c r="BJ234" s="82" t="s">
        <v>10448</v>
      </c>
      <c r="BK234" s="19" t="s">
        <v>10439</v>
      </c>
      <c r="BL234" s="19" t="s">
        <v>10454</v>
      </c>
      <c r="BM234" s="82" t="s">
        <v>10457</v>
      </c>
      <c r="BN234" s="19" t="s">
        <v>10451</v>
      </c>
      <c r="BO234" s="19" t="s">
        <v>10436</v>
      </c>
      <c r="BP234" s="19" t="s">
        <v>11356</v>
      </c>
      <c r="BQ234" s="19" t="s">
        <v>11359</v>
      </c>
      <c r="BR234" s="82" t="s">
        <v>11362</v>
      </c>
      <c r="BS234" s="19" t="s">
        <v>11353</v>
      </c>
      <c r="BT234" s="19" t="s">
        <v>11368</v>
      </c>
      <c r="BU234" s="82" t="s">
        <v>11371</v>
      </c>
      <c r="BV234" s="19" t="s">
        <v>11365</v>
      </c>
      <c r="BW234" s="19" t="s">
        <v>11350</v>
      </c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</row>
    <row r="235" spans="1:93" s="86" customFormat="1" hidden="1">
      <c r="A235" s="83"/>
      <c r="B235" s="84" t="s">
        <v>11653</v>
      </c>
      <c r="C235" s="85">
        <v>55</v>
      </c>
      <c r="D235" s="82" t="s">
        <v>498</v>
      </c>
      <c r="E235" s="82" t="s">
        <v>501</v>
      </c>
      <c r="F235" s="82"/>
      <c r="G235" s="82" t="s">
        <v>495</v>
      </c>
      <c r="H235" s="82" t="s">
        <v>507</v>
      </c>
      <c r="I235" s="82"/>
      <c r="J235" s="82" t="s">
        <v>504</v>
      </c>
      <c r="K235" s="82" t="s">
        <v>492</v>
      </c>
      <c r="L235" s="82" t="s">
        <v>5482</v>
      </c>
      <c r="M235" s="82" t="s">
        <v>5485</v>
      </c>
      <c r="N235" s="82"/>
      <c r="O235" s="82" t="s">
        <v>5479</v>
      </c>
      <c r="P235" s="82" t="s">
        <v>5491</v>
      </c>
      <c r="Q235" s="82"/>
      <c r="R235" s="82" t="s">
        <v>5488</v>
      </c>
      <c r="S235" s="82" t="s">
        <v>5476</v>
      </c>
      <c r="T235" s="82" t="s">
        <v>6396</v>
      </c>
      <c r="U235" s="82" t="s">
        <v>6399</v>
      </c>
      <c r="V235" s="82"/>
      <c r="W235" s="82" t="s">
        <v>6393</v>
      </c>
      <c r="X235" s="82" t="s">
        <v>6405</v>
      </c>
      <c r="Y235" s="82"/>
      <c r="Z235" s="82" t="s">
        <v>6402</v>
      </c>
      <c r="AA235" s="82" t="s">
        <v>6390</v>
      </c>
      <c r="AB235" s="82" t="s">
        <v>7310</v>
      </c>
      <c r="AC235" s="82" t="s">
        <v>7313</v>
      </c>
      <c r="AD235" s="82"/>
      <c r="AE235" s="82" t="s">
        <v>7307</v>
      </c>
      <c r="AF235" s="82" t="s">
        <v>7319</v>
      </c>
      <c r="AG235" s="82"/>
      <c r="AH235" s="82" t="s">
        <v>7316</v>
      </c>
      <c r="AI235" s="82" t="s">
        <v>7304</v>
      </c>
      <c r="AJ235" s="82" t="s">
        <v>7974</v>
      </c>
      <c r="AK235" s="82" t="s">
        <v>7977</v>
      </c>
      <c r="AL235" s="82"/>
      <c r="AM235" s="82" t="s">
        <v>7971</v>
      </c>
      <c r="AN235" s="82" t="s">
        <v>7983</v>
      </c>
      <c r="AO235" s="82"/>
      <c r="AP235" s="82" t="s">
        <v>7980</v>
      </c>
      <c r="AQ235" s="82" t="s">
        <v>7968</v>
      </c>
      <c r="AR235" s="82" t="s">
        <v>8888</v>
      </c>
      <c r="AS235" s="82" t="s">
        <v>8891</v>
      </c>
      <c r="AT235" s="82"/>
      <c r="AU235" s="82" t="s">
        <v>8885</v>
      </c>
      <c r="AV235" s="82" t="s">
        <v>8897</v>
      </c>
      <c r="AW235" s="82"/>
      <c r="AX235" s="82" t="s">
        <v>8894</v>
      </c>
      <c r="AY235" s="82" t="s">
        <v>8882</v>
      </c>
      <c r="AZ235" s="82" t="s">
        <v>9802</v>
      </c>
      <c r="BA235" s="82" t="s">
        <v>9805</v>
      </c>
      <c r="BB235" s="82"/>
      <c r="BC235" s="82" t="s">
        <v>9799</v>
      </c>
      <c r="BD235" s="82" t="s">
        <v>9811</v>
      </c>
      <c r="BE235" s="82"/>
      <c r="BF235" s="82" t="s">
        <v>9808</v>
      </c>
      <c r="BG235" s="82" t="s">
        <v>9796</v>
      </c>
      <c r="BH235" s="82" t="s">
        <v>10466</v>
      </c>
      <c r="BI235" s="82" t="s">
        <v>10469</v>
      </c>
      <c r="BJ235" s="82"/>
      <c r="BK235" s="82" t="s">
        <v>10463</v>
      </c>
      <c r="BL235" s="82" t="s">
        <v>10475</v>
      </c>
      <c r="BM235" s="82"/>
      <c r="BN235" s="82" t="s">
        <v>10472</v>
      </c>
      <c r="BO235" s="82" t="s">
        <v>10460</v>
      </c>
      <c r="BP235" s="82" t="s">
        <v>11380</v>
      </c>
      <c r="BQ235" s="82" t="s">
        <v>11383</v>
      </c>
      <c r="BR235" s="82"/>
      <c r="BS235" s="82" t="s">
        <v>11377</v>
      </c>
      <c r="BT235" s="82" t="s">
        <v>11389</v>
      </c>
      <c r="BU235" s="82"/>
      <c r="BV235" s="82" t="s">
        <v>11386</v>
      </c>
      <c r="BW235" s="82" t="s">
        <v>11374</v>
      </c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</row>
    <row r="236" spans="1:93" hidden="1">
      <c r="A236" s="55" t="s">
        <v>11654</v>
      </c>
      <c r="B236" s="58"/>
      <c r="C236" s="66">
        <v>56</v>
      </c>
      <c r="D236" s="19"/>
      <c r="E236" s="19"/>
      <c r="F236" s="82"/>
      <c r="G236" s="19"/>
      <c r="H236" s="19"/>
      <c r="I236" s="82"/>
      <c r="J236" s="19"/>
      <c r="K236" s="19"/>
      <c r="L236" s="19"/>
      <c r="M236" s="19"/>
      <c r="N236" s="82"/>
      <c r="O236" s="19"/>
      <c r="P236" s="19"/>
      <c r="Q236" s="82"/>
      <c r="R236" s="19"/>
      <c r="S236" s="19"/>
      <c r="T236" s="19"/>
      <c r="U236" s="19"/>
      <c r="V236" s="82"/>
      <c r="W236" s="19"/>
      <c r="X236" s="19"/>
      <c r="Y236" s="82"/>
      <c r="Z236" s="19"/>
      <c r="AA236" s="19"/>
      <c r="AB236" s="19"/>
      <c r="AC236" s="19"/>
      <c r="AD236" s="82"/>
      <c r="AE236" s="19"/>
      <c r="AF236" s="19"/>
      <c r="AG236" s="82"/>
      <c r="AH236" s="19"/>
      <c r="AI236" s="19"/>
      <c r="AJ236" s="19"/>
      <c r="AK236" s="19"/>
      <c r="AL236" s="82"/>
      <c r="AM236" s="19"/>
      <c r="AN236" s="19"/>
      <c r="AO236" s="82"/>
      <c r="AP236" s="19"/>
      <c r="AQ236" s="19"/>
      <c r="AR236" s="19"/>
      <c r="AS236" s="19"/>
      <c r="AT236" s="82"/>
      <c r="AU236" s="19"/>
      <c r="AV236" s="19"/>
      <c r="AW236" s="82"/>
      <c r="AX236" s="19"/>
      <c r="AY236" s="19"/>
      <c r="AZ236" s="19"/>
      <c r="BA236" s="19"/>
      <c r="BB236" s="82"/>
      <c r="BC236" s="19"/>
      <c r="BD236" s="19"/>
      <c r="BE236" s="82"/>
      <c r="BF236" s="19"/>
      <c r="BG236" s="19"/>
      <c r="BH236" s="19"/>
      <c r="BI236" s="19"/>
      <c r="BJ236" s="82"/>
      <c r="BK236" s="19"/>
      <c r="BL236" s="19"/>
      <c r="BM236" s="82"/>
      <c r="BN236" s="19"/>
      <c r="BO236" s="19"/>
      <c r="BP236" s="19"/>
      <c r="BQ236" s="19"/>
      <c r="BR236" s="82"/>
      <c r="BS236" s="19"/>
      <c r="BT236" s="19"/>
      <c r="BU236" s="82"/>
      <c r="BV236" s="19"/>
      <c r="BW236" s="19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</row>
    <row r="237" spans="1:93" hidden="1">
      <c r="A237" s="51"/>
      <c r="B237" s="53" t="s">
        <v>11655</v>
      </c>
      <c r="C237" s="66">
        <v>57</v>
      </c>
      <c r="D237" s="19" t="s">
        <v>766</v>
      </c>
      <c r="E237" s="19" t="s">
        <v>769</v>
      </c>
      <c r="F237" s="82" t="s">
        <v>772</v>
      </c>
      <c r="G237" s="19" t="s">
        <v>763</v>
      </c>
      <c r="H237" s="19" t="s">
        <v>778</v>
      </c>
      <c r="I237" s="82" t="s">
        <v>781</v>
      </c>
      <c r="J237" s="19" t="s">
        <v>775</v>
      </c>
      <c r="K237" s="19" t="s">
        <v>510</v>
      </c>
      <c r="L237" s="19" t="s">
        <v>5500</v>
      </c>
      <c r="M237" s="19" t="s">
        <v>5503</v>
      </c>
      <c r="N237" s="82" t="s">
        <v>5506</v>
      </c>
      <c r="O237" s="19" t="s">
        <v>5497</v>
      </c>
      <c r="P237" s="19" t="s">
        <v>5762</v>
      </c>
      <c r="Q237" s="82" t="s">
        <v>5765</v>
      </c>
      <c r="R237" s="19" t="s">
        <v>5509</v>
      </c>
      <c r="S237" s="19" t="s">
        <v>5494</v>
      </c>
      <c r="T237" s="19" t="s">
        <v>6414</v>
      </c>
      <c r="U237" s="19" t="s">
        <v>6417</v>
      </c>
      <c r="V237" s="82" t="s">
        <v>6420</v>
      </c>
      <c r="W237" s="19" t="s">
        <v>6411</v>
      </c>
      <c r="X237" s="19" t="s">
        <v>6426</v>
      </c>
      <c r="Y237" s="82" t="s">
        <v>6429</v>
      </c>
      <c r="Z237" s="19" t="s">
        <v>6423</v>
      </c>
      <c r="AA237" s="19" t="s">
        <v>6408</v>
      </c>
      <c r="AB237" s="19" t="s">
        <v>7328</v>
      </c>
      <c r="AC237" s="19" t="s">
        <v>7331</v>
      </c>
      <c r="AD237" s="82" t="s">
        <v>7334</v>
      </c>
      <c r="AE237" s="19" t="s">
        <v>7325</v>
      </c>
      <c r="AF237" s="19" t="s">
        <v>7340</v>
      </c>
      <c r="AG237" s="82" t="s">
        <v>7343</v>
      </c>
      <c r="AH237" s="19" t="s">
        <v>7337</v>
      </c>
      <c r="AI237" s="19" t="s">
        <v>7322</v>
      </c>
      <c r="AJ237" s="19" t="s">
        <v>7992</v>
      </c>
      <c r="AK237" s="19" t="s">
        <v>7995</v>
      </c>
      <c r="AL237" s="82" t="s">
        <v>7998</v>
      </c>
      <c r="AM237" s="19" t="s">
        <v>7989</v>
      </c>
      <c r="AN237" s="19" t="s">
        <v>8004</v>
      </c>
      <c r="AO237" s="82" t="s">
        <v>8007</v>
      </c>
      <c r="AP237" s="19" t="s">
        <v>8001</v>
      </c>
      <c r="AQ237" s="19" t="s">
        <v>7986</v>
      </c>
      <c r="AR237" s="19" t="s">
        <v>8906</v>
      </c>
      <c r="AS237" s="19" t="s">
        <v>8909</v>
      </c>
      <c r="AT237" s="82" t="s">
        <v>8912</v>
      </c>
      <c r="AU237" s="19" t="s">
        <v>8903</v>
      </c>
      <c r="AV237" s="19" t="s">
        <v>8918</v>
      </c>
      <c r="AW237" s="82" t="s">
        <v>8921</v>
      </c>
      <c r="AX237" s="19" t="s">
        <v>8915</v>
      </c>
      <c r="AY237" s="19" t="s">
        <v>8900</v>
      </c>
      <c r="AZ237" s="19" t="s">
        <v>9820</v>
      </c>
      <c r="BA237" s="19" t="s">
        <v>9823</v>
      </c>
      <c r="BB237" s="82" t="s">
        <v>9826</v>
      </c>
      <c r="BC237" s="19" t="s">
        <v>9817</v>
      </c>
      <c r="BD237" s="19" t="s">
        <v>9832</v>
      </c>
      <c r="BE237" s="82" t="s">
        <v>9835</v>
      </c>
      <c r="BF237" s="19" t="s">
        <v>9829</v>
      </c>
      <c r="BG237" s="19" t="s">
        <v>9814</v>
      </c>
      <c r="BH237" s="19" t="s">
        <v>10484</v>
      </c>
      <c r="BI237" s="19" t="s">
        <v>10487</v>
      </c>
      <c r="BJ237" s="82" t="s">
        <v>10490</v>
      </c>
      <c r="BK237" s="19" t="s">
        <v>10481</v>
      </c>
      <c r="BL237" s="19" t="s">
        <v>10496</v>
      </c>
      <c r="BM237" s="82" t="s">
        <v>10499</v>
      </c>
      <c r="BN237" s="19" t="s">
        <v>10493</v>
      </c>
      <c r="BO237" s="19" t="s">
        <v>10478</v>
      </c>
      <c r="BP237" s="19" t="s">
        <v>11398</v>
      </c>
      <c r="BQ237" s="19" t="s">
        <v>11401</v>
      </c>
      <c r="BR237" s="82" t="s">
        <v>11404</v>
      </c>
      <c r="BS237" s="19" t="s">
        <v>11395</v>
      </c>
      <c r="BT237" s="19" t="s">
        <v>11410</v>
      </c>
      <c r="BU237" s="82" t="s">
        <v>11413</v>
      </c>
      <c r="BV237" s="19" t="s">
        <v>11407</v>
      </c>
      <c r="BW237" s="19" t="s">
        <v>11392</v>
      </c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</row>
    <row r="238" spans="1:93" hidden="1">
      <c r="A238" s="51"/>
      <c r="B238" s="57" t="s">
        <v>11656</v>
      </c>
      <c r="C238" s="66">
        <v>58</v>
      </c>
      <c r="D238" s="19" t="s">
        <v>790</v>
      </c>
      <c r="E238" s="19" t="s">
        <v>793</v>
      </c>
      <c r="F238" s="82" t="s">
        <v>796</v>
      </c>
      <c r="G238" s="19" t="s">
        <v>787</v>
      </c>
      <c r="H238" s="19" t="s">
        <v>802</v>
      </c>
      <c r="I238" s="82" t="s">
        <v>805</v>
      </c>
      <c r="J238" s="19" t="s">
        <v>799</v>
      </c>
      <c r="K238" s="19" t="s">
        <v>784</v>
      </c>
      <c r="L238" s="19" t="s">
        <v>5774</v>
      </c>
      <c r="M238" s="19" t="s">
        <v>5777</v>
      </c>
      <c r="N238" s="82" t="s">
        <v>5780</v>
      </c>
      <c r="O238" s="19" t="s">
        <v>5771</v>
      </c>
      <c r="P238" s="19" t="s">
        <v>5786</v>
      </c>
      <c r="Q238" s="82" t="s">
        <v>5789</v>
      </c>
      <c r="R238" s="19" t="s">
        <v>5783</v>
      </c>
      <c r="S238" s="19" t="s">
        <v>5768</v>
      </c>
      <c r="T238" s="19" t="s">
        <v>6438</v>
      </c>
      <c r="U238" s="19" t="s">
        <v>6441</v>
      </c>
      <c r="V238" s="82" t="s">
        <v>6444</v>
      </c>
      <c r="W238" s="19" t="s">
        <v>6435</v>
      </c>
      <c r="X238" s="19" t="s">
        <v>6450</v>
      </c>
      <c r="Y238" s="82" t="s">
        <v>6453</v>
      </c>
      <c r="Z238" s="19" t="s">
        <v>6447</v>
      </c>
      <c r="AA238" s="19" t="s">
        <v>6432</v>
      </c>
      <c r="AB238" s="19" t="s">
        <v>7352</v>
      </c>
      <c r="AC238" s="19" t="s">
        <v>7355</v>
      </c>
      <c r="AD238" s="82" t="s">
        <v>7358</v>
      </c>
      <c r="AE238" s="19" t="s">
        <v>7349</v>
      </c>
      <c r="AF238" s="19" t="s">
        <v>7364</v>
      </c>
      <c r="AG238" s="82" t="s">
        <v>7367</v>
      </c>
      <c r="AH238" s="19" t="s">
        <v>7361</v>
      </c>
      <c r="AI238" s="19" t="s">
        <v>7346</v>
      </c>
      <c r="AJ238" s="19" t="s">
        <v>8266</v>
      </c>
      <c r="AK238" s="19" t="s">
        <v>8269</v>
      </c>
      <c r="AL238" s="82" t="s">
        <v>8272</v>
      </c>
      <c r="AM238" s="19" t="s">
        <v>8263</v>
      </c>
      <c r="AN238" s="19" t="s">
        <v>8278</v>
      </c>
      <c r="AO238" s="82" t="s">
        <v>8281</v>
      </c>
      <c r="AP238" s="19" t="s">
        <v>8275</v>
      </c>
      <c r="AQ238" s="19" t="s">
        <v>8010</v>
      </c>
      <c r="AR238" s="19" t="s">
        <v>8930</v>
      </c>
      <c r="AS238" s="19" t="s">
        <v>8933</v>
      </c>
      <c r="AT238" s="82" t="s">
        <v>8936</v>
      </c>
      <c r="AU238" s="19" t="s">
        <v>8927</v>
      </c>
      <c r="AV238" s="19" t="s">
        <v>8942</v>
      </c>
      <c r="AW238" s="82" t="s">
        <v>8945</v>
      </c>
      <c r="AX238" s="19" t="s">
        <v>8939</v>
      </c>
      <c r="AY238" s="19" t="s">
        <v>8924</v>
      </c>
      <c r="AZ238" s="19" t="s">
        <v>9844</v>
      </c>
      <c r="BA238" s="19" t="s">
        <v>9847</v>
      </c>
      <c r="BB238" s="82" t="s">
        <v>9850</v>
      </c>
      <c r="BC238" s="19" t="s">
        <v>9841</v>
      </c>
      <c r="BD238" s="19" t="s">
        <v>9856</v>
      </c>
      <c r="BE238" s="82" t="s">
        <v>9859</v>
      </c>
      <c r="BF238" s="19" t="s">
        <v>9853</v>
      </c>
      <c r="BG238" s="19" t="s">
        <v>9838</v>
      </c>
      <c r="BH238" s="19" t="s">
        <v>10508</v>
      </c>
      <c r="BI238" s="19" t="s">
        <v>10511</v>
      </c>
      <c r="BJ238" s="82" t="s">
        <v>10764</v>
      </c>
      <c r="BK238" s="19" t="s">
        <v>10505</v>
      </c>
      <c r="BL238" s="19" t="s">
        <v>10770</v>
      </c>
      <c r="BM238" s="82" t="s">
        <v>10773</v>
      </c>
      <c r="BN238" s="19" t="s">
        <v>10767</v>
      </c>
      <c r="BO238" s="19" t="s">
        <v>10502</v>
      </c>
      <c r="BP238" s="19" t="s">
        <v>11422</v>
      </c>
      <c r="BQ238" s="19" t="s">
        <v>11425</v>
      </c>
      <c r="BR238" s="82" t="s">
        <v>11428</v>
      </c>
      <c r="BS238" s="19" t="s">
        <v>11419</v>
      </c>
      <c r="BT238" s="19" t="s">
        <v>11434</v>
      </c>
      <c r="BU238" s="82" t="s">
        <v>11437</v>
      </c>
      <c r="BV238" s="19" t="s">
        <v>11431</v>
      </c>
      <c r="BW238" s="19" t="s">
        <v>11416</v>
      </c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</row>
    <row r="239" spans="1:93" hidden="1">
      <c r="A239" s="51"/>
      <c r="B239" s="57" t="s">
        <v>11657</v>
      </c>
      <c r="C239" s="66">
        <v>59</v>
      </c>
      <c r="D239" s="19" t="s">
        <v>814</v>
      </c>
      <c r="E239" s="19" t="s">
        <v>817</v>
      </c>
      <c r="F239" s="82" t="s">
        <v>820</v>
      </c>
      <c r="G239" s="19" t="s">
        <v>811</v>
      </c>
      <c r="H239" s="19" t="s">
        <v>826</v>
      </c>
      <c r="I239" s="82" t="s">
        <v>829</v>
      </c>
      <c r="J239" s="19" t="s">
        <v>823</v>
      </c>
      <c r="K239" s="19" t="s">
        <v>808</v>
      </c>
      <c r="L239" s="19" t="s">
        <v>5798</v>
      </c>
      <c r="M239" s="19" t="s">
        <v>5801</v>
      </c>
      <c r="N239" s="82" t="s">
        <v>5804</v>
      </c>
      <c r="O239" s="19" t="s">
        <v>5795</v>
      </c>
      <c r="P239" s="19" t="s">
        <v>5810</v>
      </c>
      <c r="Q239" s="82" t="s">
        <v>5813</v>
      </c>
      <c r="R239" s="19" t="s">
        <v>5807</v>
      </c>
      <c r="S239" s="19" t="s">
        <v>5792</v>
      </c>
      <c r="T239" s="19" t="s">
        <v>6462</v>
      </c>
      <c r="U239" s="19" t="s">
        <v>6465</v>
      </c>
      <c r="V239" s="82" t="s">
        <v>6468</v>
      </c>
      <c r="W239" s="19" t="s">
        <v>6459</v>
      </c>
      <c r="X239" s="19" t="s">
        <v>6474</v>
      </c>
      <c r="Y239" s="82" t="s">
        <v>6477</v>
      </c>
      <c r="Z239" s="19" t="s">
        <v>6471</v>
      </c>
      <c r="AA239" s="19" t="s">
        <v>6456</v>
      </c>
      <c r="AB239" s="19" t="s">
        <v>7376</v>
      </c>
      <c r="AC239" s="19" t="s">
        <v>7379</v>
      </c>
      <c r="AD239" s="82" t="s">
        <v>7382</v>
      </c>
      <c r="AE239" s="19" t="s">
        <v>7373</v>
      </c>
      <c r="AF239" s="19" t="s">
        <v>7388</v>
      </c>
      <c r="AG239" s="82" t="s">
        <v>7391</v>
      </c>
      <c r="AH239" s="19" t="s">
        <v>7385</v>
      </c>
      <c r="AI239" s="19" t="s">
        <v>7370</v>
      </c>
      <c r="AJ239" s="19" t="s">
        <v>8290</v>
      </c>
      <c r="AK239" s="19" t="s">
        <v>8293</v>
      </c>
      <c r="AL239" s="82" t="s">
        <v>8296</v>
      </c>
      <c r="AM239" s="19" t="s">
        <v>8287</v>
      </c>
      <c r="AN239" s="19" t="s">
        <v>8302</v>
      </c>
      <c r="AO239" s="82" t="s">
        <v>8305</v>
      </c>
      <c r="AP239" s="19" t="s">
        <v>8299</v>
      </c>
      <c r="AQ239" s="19" t="s">
        <v>8284</v>
      </c>
      <c r="AR239" s="19" t="s">
        <v>8954</v>
      </c>
      <c r="AS239" s="19" t="s">
        <v>8957</v>
      </c>
      <c r="AT239" s="82" t="s">
        <v>8960</v>
      </c>
      <c r="AU239" s="19" t="s">
        <v>8951</v>
      </c>
      <c r="AV239" s="19" t="s">
        <v>8966</v>
      </c>
      <c r="AW239" s="82" t="s">
        <v>8969</v>
      </c>
      <c r="AX239" s="19" t="s">
        <v>8963</v>
      </c>
      <c r="AY239" s="19" t="s">
        <v>8948</v>
      </c>
      <c r="AZ239" s="19" t="s">
        <v>9868</v>
      </c>
      <c r="BA239" s="19" t="s">
        <v>9871</v>
      </c>
      <c r="BB239" s="82" t="s">
        <v>9874</v>
      </c>
      <c r="BC239" s="19" t="s">
        <v>9865</v>
      </c>
      <c r="BD239" s="19" t="s">
        <v>9880</v>
      </c>
      <c r="BE239" s="82" t="s">
        <v>9883</v>
      </c>
      <c r="BF239" s="19" t="s">
        <v>9877</v>
      </c>
      <c r="BG239" s="19" t="s">
        <v>9862</v>
      </c>
      <c r="BH239" s="19" t="s">
        <v>10782</v>
      </c>
      <c r="BI239" s="19" t="s">
        <v>10785</v>
      </c>
      <c r="BJ239" s="82" t="s">
        <v>10788</v>
      </c>
      <c r="BK239" s="19" t="s">
        <v>10779</v>
      </c>
      <c r="BL239" s="19" t="s">
        <v>10794</v>
      </c>
      <c r="BM239" s="82" t="s">
        <v>10797</v>
      </c>
      <c r="BN239" s="19" t="s">
        <v>10791</v>
      </c>
      <c r="BO239" s="19" t="s">
        <v>10776</v>
      </c>
      <c r="BP239" s="19" t="s">
        <v>11446</v>
      </c>
      <c r="BQ239" s="19" t="s">
        <v>11449</v>
      </c>
      <c r="BR239" s="82" t="s">
        <v>11452</v>
      </c>
      <c r="BS239" s="19" t="s">
        <v>11443</v>
      </c>
      <c r="BT239" s="19" t="s">
        <v>11458</v>
      </c>
      <c r="BU239" s="82" t="s">
        <v>11461</v>
      </c>
      <c r="BV239" s="19" t="s">
        <v>11455</v>
      </c>
      <c r="BW239" s="19" t="s">
        <v>11440</v>
      </c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</row>
    <row r="240" spans="1:93" hidden="1">
      <c r="A240" s="51"/>
      <c r="B240" s="57" t="s">
        <v>11658</v>
      </c>
      <c r="C240" s="66">
        <v>60</v>
      </c>
      <c r="D240" s="19" t="s">
        <v>838</v>
      </c>
      <c r="E240" s="19" t="s">
        <v>841</v>
      </c>
      <c r="F240" s="82" t="s">
        <v>844</v>
      </c>
      <c r="G240" s="19" t="s">
        <v>835</v>
      </c>
      <c r="H240" s="19" t="s">
        <v>850</v>
      </c>
      <c r="I240" s="82" t="s">
        <v>853</v>
      </c>
      <c r="J240" s="19" t="s">
        <v>847</v>
      </c>
      <c r="K240" s="19" t="s">
        <v>832</v>
      </c>
      <c r="L240" s="19" t="s">
        <v>5822</v>
      </c>
      <c r="M240" s="19" t="s">
        <v>5825</v>
      </c>
      <c r="N240" s="82" t="s">
        <v>5828</v>
      </c>
      <c r="O240" s="19" t="s">
        <v>5819</v>
      </c>
      <c r="P240" s="19" t="s">
        <v>5834</v>
      </c>
      <c r="Q240" s="82" t="s">
        <v>5837</v>
      </c>
      <c r="R240" s="19" t="s">
        <v>5831</v>
      </c>
      <c r="S240" s="19" t="s">
        <v>5816</v>
      </c>
      <c r="T240" s="19" t="s">
        <v>6486</v>
      </c>
      <c r="U240" s="19" t="s">
        <v>6489</v>
      </c>
      <c r="V240" s="82" t="s">
        <v>6492</v>
      </c>
      <c r="W240" s="19" t="s">
        <v>6483</v>
      </c>
      <c r="X240" s="19" t="s">
        <v>6498</v>
      </c>
      <c r="Y240" s="82" t="s">
        <v>6501</v>
      </c>
      <c r="Z240" s="19" t="s">
        <v>6495</v>
      </c>
      <c r="AA240" s="19" t="s">
        <v>6480</v>
      </c>
      <c r="AB240" s="19" t="s">
        <v>7400</v>
      </c>
      <c r="AC240" s="19" t="s">
        <v>7403</v>
      </c>
      <c r="AD240" s="82" t="s">
        <v>7406</v>
      </c>
      <c r="AE240" s="19" t="s">
        <v>7397</v>
      </c>
      <c r="AF240" s="19" t="s">
        <v>7412</v>
      </c>
      <c r="AG240" s="82" t="s">
        <v>7415</v>
      </c>
      <c r="AH240" s="19" t="s">
        <v>7409</v>
      </c>
      <c r="AI240" s="19" t="s">
        <v>7394</v>
      </c>
      <c r="AJ240" s="19" t="s">
        <v>8314</v>
      </c>
      <c r="AK240" s="19" t="s">
        <v>8317</v>
      </c>
      <c r="AL240" s="82" t="s">
        <v>8320</v>
      </c>
      <c r="AM240" s="19" t="s">
        <v>8311</v>
      </c>
      <c r="AN240" s="19" t="s">
        <v>8326</v>
      </c>
      <c r="AO240" s="82" t="s">
        <v>8329</v>
      </c>
      <c r="AP240" s="19" t="s">
        <v>8323</v>
      </c>
      <c r="AQ240" s="19" t="s">
        <v>8308</v>
      </c>
      <c r="AR240" s="19" t="s">
        <v>8978</v>
      </c>
      <c r="AS240" s="19" t="s">
        <v>8981</v>
      </c>
      <c r="AT240" s="82" t="s">
        <v>8984</v>
      </c>
      <c r="AU240" s="19" t="s">
        <v>8975</v>
      </c>
      <c r="AV240" s="19" t="s">
        <v>8990</v>
      </c>
      <c r="AW240" s="82" t="s">
        <v>8993</v>
      </c>
      <c r="AX240" s="19" t="s">
        <v>8987</v>
      </c>
      <c r="AY240" s="19" t="s">
        <v>8972</v>
      </c>
      <c r="AZ240" s="19" t="s">
        <v>9892</v>
      </c>
      <c r="BA240" s="19" t="s">
        <v>9895</v>
      </c>
      <c r="BB240" s="82" t="s">
        <v>9898</v>
      </c>
      <c r="BC240" s="19" t="s">
        <v>9889</v>
      </c>
      <c r="BD240" s="19" t="s">
        <v>9904</v>
      </c>
      <c r="BE240" s="82" t="s">
        <v>9907</v>
      </c>
      <c r="BF240" s="19" t="s">
        <v>9901</v>
      </c>
      <c r="BG240" s="19" t="s">
        <v>9886</v>
      </c>
      <c r="BH240" s="19" t="s">
        <v>10806</v>
      </c>
      <c r="BI240" s="19" t="s">
        <v>10809</v>
      </c>
      <c r="BJ240" s="82" t="s">
        <v>10812</v>
      </c>
      <c r="BK240" s="19" t="s">
        <v>10803</v>
      </c>
      <c r="BL240" s="19" t="s">
        <v>10818</v>
      </c>
      <c r="BM240" s="82" t="s">
        <v>10821</v>
      </c>
      <c r="BN240" s="19" t="s">
        <v>10815</v>
      </c>
      <c r="BO240" s="19" t="s">
        <v>10800</v>
      </c>
      <c r="BP240" s="19" t="s">
        <v>11470</v>
      </c>
      <c r="BQ240" s="19" t="s">
        <v>11473</v>
      </c>
      <c r="BR240" s="82" t="s">
        <v>11476</v>
      </c>
      <c r="BS240" s="19" t="s">
        <v>11467</v>
      </c>
      <c r="BT240" s="19" t="s">
        <v>11482</v>
      </c>
      <c r="BU240" s="82" t="s">
        <v>11485</v>
      </c>
      <c r="BV240" s="19" t="s">
        <v>11479</v>
      </c>
      <c r="BW240" s="19" t="s">
        <v>11464</v>
      </c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</row>
    <row r="241" spans="1:93" hidden="1">
      <c r="A241" s="51"/>
      <c r="B241" s="57" t="s">
        <v>11659</v>
      </c>
      <c r="C241" s="66">
        <v>61</v>
      </c>
      <c r="D241" s="19" t="s">
        <v>862</v>
      </c>
      <c r="E241" s="19" t="s">
        <v>865</v>
      </c>
      <c r="F241" s="82" t="s">
        <v>868</v>
      </c>
      <c r="G241" s="19" t="s">
        <v>859</v>
      </c>
      <c r="H241" s="19" t="s">
        <v>874</v>
      </c>
      <c r="I241" s="82" t="s">
        <v>877</v>
      </c>
      <c r="J241" s="19" t="s">
        <v>871</v>
      </c>
      <c r="K241" s="19" t="s">
        <v>856</v>
      </c>
      <c r="L241" s="19" t="s">
        <v>5846</v>
      </c>
      <c r="M241" s="19" t="s">
        <v>5849</v>
      </c>
      <c r="N241" s="82" t="s">
        <v>5852</v>
      </c>
      <c r="O241" s="19" t="s">
        <v>5843</v>
      </c>
      <c r="P241" s="19" t="s">
        <v>5858</v>
      </c>
      <c r="Q241" s="82" t="s">
        <v>5861</v>
      </c>
      <c r="R241" s="19" t="s">
        <v>5855</v>
      </c>
      <c r="S241" s="19" t="s">
        <v>5840</v>
      </c>
      <c r="T241" s="19" t="s">
        <v>6510</v>
      </c>
      <c r="U241" s="19" t="s">
        <v>6763</v>
      </c>
      <c r="V241" s="82" t="s">
        <v>6766</v>
      </c>
      <c r="W241" s="19" t="s">
        <v>6507</v>
      </c>
      <c r="X241" s="19" t="s">
        <v>6772</v>
      </c>
      <c r="Y241" s="82" t="s">
        <v>6775</v>
      </c>
      <c r="Z241" s="19" t="s">
        <v>6769</v>
      </c>
      <c r="AA241" s="19" t="s">
        <v>6504</v>
      </c>
      <c r="AB241" s="19" t="s">
        <v>7424</v>
      </c>
      <c r="AC241" s="19" t="s">
        <v>7427</v>
      </c>
      <c r="AD241" s="82" t="s">
        <v>7430</v>
      </c>
      <c r="AE241" s="19" t="s">
        <v>7421</v>
      </c>
      <c r="AF241" s="19" t="s">
        <v>7436</v>
      </c>
      <c r="AG241" s="82" t="s">
        <v>7439</v>
      </c>
      <c r="AH241" s="19" t="s">
        <v>7433</v>
      </c>
      <c r="AI241" s="19" t="s">
        <v>7418</v>
      </c>
      <c r="AJ241" s="19" t="s">
        <v>8338</v>
      </c>
      <c r="AK241" s="19" t="s">
        <v>8341</v>
      </c>
      <c r="AL241" s="82" t="s">
        <v>8344</v>
      </c>
      <c r="AM241" s="19" t="s">
        <v>8335</v>
      </c>
      <c r="AN241" s="19" t="s">
        <v>8350</v>
      </c>
      <c r="AO241" s="82" t="s">
        <v>8353</v>
      </c>
      <c r="AP241" s="19" t="s">
        <v>8347</v>
      </c>
      <c r="AQ241" s="19" t="s">
        <v>8332</v>
      </c>
      <c r="AR241" s="19" t="s">
        <v>9002</v>
      </c>
      <c r="AS241" s="19" t="s">
        <v>9005</v>
      </c>
      <c r="AT241" s="82" t="s">
        <v>9008</v>
      </c>
      <c r="AU241" s="19" t="s">
        <v>8999</v>
      </c>
      <c r="AV241" s="19" t="s">
        <v>9264</v>
      </c>
      <c r="AW241" s="82" t="s">
        <v>9267</v>
      </c>
      <c r="AX241" s="19" t="s">
        <v>9011</v>
      </c>
      <c r="AY241" s="19" t="s">
        <v>8996</v>
      </c>
      <c r="AZ241" s="19" t="s">
        <v>9916</v>
      </c>
      <c r="BA241" s="19" t="s">
        <v>9919</v>
      </c>
      <c r="BB241" s="82" t="s">
        <v>9922</v>
      </c>
      <c r="BC241" s="19" t="s">
        <v>9913</v>
      </c>
      <c r="BD241" s="19" t="s">
        <v>9928</v>
      </c>
      <c r="BE241" s="82" t="s">
        <v>9931</v>
      </c>
      <c r="BF241" s="19" t="s">
        <v>9925</v>
      </c>
      <c r="BG241" s="19" t="s">
        <v>9910</v>
      </c>
      <c r="BH241" s="19" t="s">
        <v>10830</v>
      </c>
      <c r="BI241" s="19" t="s">
        <v>10833</v>
      </c>
      <c r="BJ241" s="82" t="s">
        <v>10836</v>
      </c>
      <c r="BK241" s="19" t="s">
        <v>10827</v>
      </c>
      <c r="BL241" s="19" t="s">
        <v>10842</v>
      </c>
      <c r="BM241" s="82" t="s">
        <v>10845</v>
      </c>
      <c r="BN241" s="19" t="s">
        <v>10839</v>
      </c>
      <c r="BO241" s="19" t="s">
        <v>10824</v>
      </c>
      <c r="BP241" s="19" t="s">
        <v>11494</v>
      </c>
      <c r="BQ241" s="19" t="s">
        <v>11497</v>
      </c>
      <c r="BR241" s="82" t="s">
        <v>11500</v>
      </c>
      <c r="BS241" s="19" t="s">
        <v>11491</v>
      </c>
      <c r="BT241" s="19" t="s">
        <v>11506</v>
      </c>
      <c r="BU241" s="82" t="s">
        <v>11509</v>
      </c>
      <c r="BV241" s="19" t="s">
        <v>11503</v>
      </c>
      <c r="BW241" s="19" t="s">
        <v>11488</v>
      </c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</row>
    <row r="242" spans="1:93" hidden="1">
      <c r="A242" s="51"/>
      <c r="B242" s="53" t="s">
        <v>11660</v>
      </c>
      <c r="C242" s="66">
        <v>62</v>
      </c>
      <c r="D242" s="19" t="s">
        <v>886</v>
      </c>
      <c r="E242" s="19" t="s">
        <v>889</v>
      </c>
      <c r="F242" s="82" t="s">
        <v>892</v>
      </c>
      <c r="G242" s="19" t="s">
        <v>883</v>
      </c>
      <c r="H242" s="19" t="s">
        <v>898</v>
      </c>
      <c r="I242" s="82" t="s">
        <v>901</v>
      </c>
      <c r="J242" s="19" t="s">
        <v>895</v>
      </c>
      <c r="K242" s="19" t="s">
        <v>880</v>
      </c>
      <c r="L242" s="19" t="s">
        <v>5870</v>
      </c>
      <c r="M242" s="19" t="s">
        <v>5873</v>
      </c>
      <c r="N242" s="82" t="s">
        <v>5876</v>
      </c>
      <c r="O242" s="19" t="s">
        <v>5867</v>
      </c>
      <c r="P242" s="19" t="s">
        <v>5882</v>
      </c>
      <c r="Q242" s="82" t="s">
        <v>5885</v>
      </c>
      <c r="R242" s="19" t="s">
        <v>5879</v>
      </c>
      <c r="S242" s="19" t="s">
        <v>5864</v>
      </c>
      <c r="T242" s="19" t="s">
        <v>6784</v>
      </c>
      <c r="U242" s="19" t="s">
        <v>6787</v>
      </c>
      <c r="V242" s="82" t="s">
        <v>6790</v>
      </c>
      <c r="W242" s="19" t="s">
        <v>6781</v>
      </c>
      <c r="X242" s="19" t="s">
        <v>6796</v>
      </c>
      <c r="Y242" s="82" t="s">
        <v>6799</v>
      </c>
      <c r="Z242" s="19" t="s">
        <v>6793</v>
      </c>
      <c r="AA242" s="19" t="s">
        <v>6778</v>
      </c>
      <c r="AB242" s="19" t="s">
        <v>7448</v>
      </c>
      <c r="AC242" s="19" t="s">
        <v>7451</v>
      </c>
      <c r="AD242" s="82" t="s">
        <v>7454</v>
      </c>
      <c r="AE242" s="19" t="s">
        <v>7445</v>
      </c>
      <c r="AF242" s="19" t="s">
        <v>7460</v>
      </c>
      <c r="AG242" s="82" t="s">
        <v>7463</v>
      </c>
      <c r="AH242" s="19" t="s">
        <v>7457</v>
      </c>
      <c r="AI242" s="19" t="s">
        <v>7442</v>
      </c>
      <c r="AJ242" s="19" t="s">
        <v>8362</v>
      </c>
      <c r="AK242" s="19" t="s">
        <v>8365</v>
      </c>
      <c r="AL242" s="82" t="s">
        <v>8368</v>
      </c>
      <c r="AM242" s="19" t="s">
        <v>8359</v>
      </c>
      <c r="AN242" s="19" t="s">
        <v>8374</v>
      </c>
      <c r="AO242" s="82" t="s">
        <v>8377</v>
      </c>
      <c r="AP242" s="19" t="s">
        <v>8371</v>
      </c>
      <c r="AQ242" s="19" t="s">
        <v>8356</v>
      </c>
      <c r="AR242" s="19" t="s">
        <v>9276</v>
      </c>
      <c r="AS242" s="19" t="s">
        <v>9279</v>
      </c>
      <c r="AT242" s="82" t="s">
        <v>9282</v>
      </c>
      <c r="AU242" s="19" t="s">
        <v>9273</v>
      </c>
      <c r="AV242" s="19" t="s">
        <v>9288</v>
      </c>
      <c r="AW242" s="82" t="s">
        <v>9291</v>
      </c>
      <c r="AX242" s="19" t="s">
        <v>9285</v>
      </c>
      <c r="AY242" s="19" t="s">
        <v>9270</v>
      </c>
      <c r="AZ242" s="19" t="s">
        <v>9940</v>
      </c>
      <c r="BA242" s="19" t="s">
        <v>9943</v>
      </c>
      <c r="BB242" s="82" t="s">
        <v>9946</v>
      </c>
      <c r="BC242" s="19" t="s">
        <v>9937</v>
      </c>
      <c r="BD242" s="19" t="s">
        <v>9952</v>
      </c>
      <c r="BE242" s="82" t="s">
        <v>9955</v>
      </c>
      <c r="BF242" s="19" t="s">
        <v>9949</v>
      </c>
      <c r="BG242" s="19" t="s">
        <v>9934</v>
      </c>
      <c r="BH242" s="19" t="s">
        <v>10854</v>
      </c>
      <c r="BI242" s="19" t="s">
        <v>10857</v>
      </c>
      <c r="BJ242" s="82" t="s">
        <v>10860</v>
      </c>
      <c r="BK242" s="19" t="s">
        <v>10851</v>
      </c>
      <c r="BL242" s="19" t="s">
        <v>10866</v>
      </c>
      <c r="BM242" s="82" t="s">
        <v>10869</v>
      </c>
      <c r="BN242" s="19" t="s">
        <v>10863</v>
      </c>
      <c r="BO242" s="19" t="s">
        <v>10848</v>
      </c>
      <c r="BP242" s="19" t="s">
        <v>11564</v>
      </c>
      <c r="BQ242" s="19" t="s">
        <v>11567</v>
      </c>
      <c r="BR242" s="82" t="s">
        <v>11570</v>
      </c>
      <c r="BS242" s="19" t="s">
        <v>11561</v>
      </c>
      <c r="BT242" s="19" t="s">
        <v>11576</v>
      </c>
      <c r="BU242" s="82" t="s">
        <v>11579</v>
      </c>
      <c r="BV242" s="19" t="s">
        <v>11573</v>
      </c>
      <c r="BW242" s="19" t="s">
        <v>11558</v>
      </c>
      <c r="BX242" s="77"/>
      <c r="BY242" s="77"/>
      <c r="BZ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  <c r="CK242" s="77"/>
      <c r="CL242" s="77"/>
      <c r="CM242" s="77"/>
      <c r="CN242" s="77"/>
      <c r="CO242" s="77"/>
    </row>
    <row r="243" spans="1:93" hidden="1">
      <c r="A243" s="51"/>
      <c r="B243" s="53" t="s">
        <v>11661</v>
      </c>
      <c r="C243" s="66">
        <v>63</v>
      </c>
      <c r="D243" s="19" t="s">
        <v>910</v>
      </c>
      <c r="E243" s="19" t="s">
        <v>913</v>
      </c>
      <c r="F243" s="82" t="s">
        <v>916</v>
      </c>
      <c r="G243" s="19" t="s">
        <v>907</v>
      </c>
      <c r="H243" s="19" t="s">
        <v>922</v>
      </c>
      <c r="I243" s="82" t="s">
        <v>925</v>
      </c>
      <c r="J243" s="19" t="s">
        <v>919</v>
      </c>
      <c r="K243" s="19" t="s">
        <v>904</v>
      </c>
      <c r="L243" s="19" t="s">
        <v>5894</v>
      </c>
      <c r="M243" s="19" t="s">
        <v>5897</v>
      </c>
      <c r="N243" s="82" t="s">
        <v>5900</v>
      </c>
      <c r="O243" s="19" t="s">
        <v>5891</v>
      </c>
      <c r="P243" s="19" t="s">
        <v>5906</v>
      </c>
      <c r="Q243" s="82" t="s">
        <v>5909</v>
      </c>
      <c r="R243" s="19" t="s">
        <v>5903</v>
      </c>
      <c r="S243" s="19" t="s">
        <v>5888</v>
      </c>
      <c r="T243" s="19" t="s">
        <v>6808</v>
      </c>
      <c r="U243" s="19" t="s">
        <v>6811</v>
      </c>
      <c r="V243" s="82" t="s">
        <v>6814</v>
      </c>
      <c r="W243" s="19" t="s">
        <v>6805</v>
      </c>
      <c r="X243" s="19" t="s">
        <v>6820</v>
      </c>
      <c r="Y243" s="82" t="s">
        <v>6823</v>
      </c>
      <c r="Z243" s="19" t="s">
        <v>6817</v>
      </c>
      <c r="AA243" s="19" t="s">
        <v>6802</v>
      </c>
      <c r="AB243" s="19" t="s">
        <v>7472</v>
      </c>
      <c r="AC243" s="19" t="s">
        <v>7475</v>
      </c>
      <c r="AD243" s="82" t="s">
        <v>7478</v>
      </c>
      <c r="AE243" s="19" t="s">
        <v>7469</v>
      </c>
      <c r="AF243" s="19" t="s">
        <v>7484</v>
      </c>
      <c r="AG243" s="82" t="s">
        <v>7487</v>
      </c>
      <c r="AH243" s="19" t="s">
        <v>7481</v>
      </c>
      <c r="AI243" s="19" t="s">
        <v>7466</v>
      </c>
      <c r="AJ243" s="19" t="s">
        <v>8386</v>
      </c>
      <c r="AK243" s="19" t="s">
        <v>8389</v>
      </c>
      <c r="AL243" s="82" t="s">
        <v>8392</v>
      </c>
      <c r="AM243" s="19" t="s">
        <v>8383</v>
      </c>
      <c r="AN243" s="19" t="s">
        <v>8398</v>
      </c>
      <c r="AO243" s="82" t="s">
        <v>8401</v>
      </c>
      <c r="AP243" s="19" t="s">
        <v>8395</v>
      </c>
      <c r="AQ243" s="19" t="s">
        <v>8380</v>
      </c>
      <c r="AR243" s="19" t="s">
        <v>9300</v>
      </c>
      <c r="AS243" s="19" t="s">
        <v>9303</v>
      </c>
      <c r="AT243" s="82" t="s">
        <v>9306</v>
      </c>
      <c r="AU243" s="19" t="s">
        <v>9297</v>
      </c>
      <c r="AV243" s="19" t="s">
        <v>9312</v>
      </c>
      <c r="AW243" s="82" t="s">
        <v>9315</v>
      </c>
      <c r="AX243" s="19" t="s">
        <v>9309</v>
      </c>
      <c r="AY243" s="19" t="s">
        <v>9294</v>
      </c>
      <c r="AZ243" s="19" t="s">
        <v>9964</v>
      </c>
      <c r="BA243" s="19" t="s">
        <v>9967</v>
      </c>
      <c r="BB243" s="82" t="s">
        <v>9970</v>
      </c>
      <c r="BC243" s="19" t="s">
        <v>9961</v>
      </c>
      <c r="BD243" s="19" t="s">
        <v>9976</v>
      </c>
      <c r="BE243" s="82" t="s">
        <v>9979</v>
      </c>
      <c r="BF243" s="19" t="s">
        <v>9973</v>
      </c>
      <c r="BG243" s="19" t="s">
        <v>9958</v>
      </c>
      <c r="BH243" s="19" t="s">
        <v>10878</v>
      </c>
      <c r="BI243" s="19" t="s">
        <v>10881</v>
      </c>
      <c r="BJ243" s="82" t="s">
        <v>10884</v>
      </c>
      <c r="BK243" s="19" t="s">
        <v>10875</v>
      </c>
      <c r="BL243" s="19" t="s">
        <v>10890</v>
      </c>
      <c r="BM243" s="82" t="s">
        <v>10893</v>
      </c>
      <c r="BN243" s="19" t="s">
        <v>10887</v>
      </c>
      <c r="BO243" s="19" t="s">
        <v>10872</v>
      </c>
      <c r="BP243" s="19" t="s">
        <v>11588</v>
      </c>
      <c r="BQ243" s="19" t="s">
        <v>11591</v>
      </c>
      <c r="BR243" s="82" t="s">
        <v>11594</v>
      </c>
      <c r="BS243" s="19" t="s">
        <v>11585</v>
      </c>
      <c r="BT243" s="19" t="s">
        <v>11600</v>
      </c>
      <c r="BU243" s="82" t="s">
        <v>11603</v>
      </c>
      <c r="BV243" s="19" t="s">
        <v>11597</v>
      </c>
      <c r="BW243" s="19" t="s">
        <v>11582</v>
      </c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</row>
    <row r="244" spans="1:93" hidden="1">
      <c r="A244" s="55" t="s">
        <v>11636</v>
      </c>
      <c r="B244" s="59"/>
      <c r="C244" s="66">
        <v>64</v>
      </c>
      <c r="D244" s="19" t="s">
        <v>270</v>
      </c>
      <c r="E244" s="19" t="s">
        <v>273</v>
      </c>
      <c r="F244" s="82" t="s">
        <v>276</v>
      </c>
      <c r="G244" s="19" t="s">
        <v>267</v>
      </c>
      <c r="H244" s="19" t="s">
        <v>282</v>
      </c>
      <c r="I244" s="82" t="s">
        <v>285</v>
      </c>
      <c r="J244" s="19" t="s">
        <v>279</v>
      </c>
      <c r="K244" s="19" t="s">
        <v>264</v>
      </c>
      <c r="L244" s="19" t="s">
        <v>5004</v>
      </c>
      <c r="M244" s="19" t="s">
        <v>5007</v>
      </c>
      <c r="N244" s="82" t="s">
        <v>5010</v>
      </c>
      <c r="O244" s="19" t="s">
        <v>5001</v>
      </c>
      <c r="P244" s="19" t="s">
        <v>5266</v>
      </c>
      <c r="Q244" s="82" t="s">
        <v>5269</v>
      </c>
      <c r="R244" s="19" t="s">
        <v>5263</v>
      </c>
      <c r="S244" s="19" t="s">
        <v>4998</v>
      </c>
      <c r="T244" s="19" t="s">
        <v>5918</v>
      </c>
      <c r="U244" s="19" t="s">
        <v>5921</v>
      </c>
      <c r="V244" s="82" t="s">
        <v>5924</v>
      </c>
      <c r="W244" s="19" t="s">
        <v>5915</v>
      </c>
      <c r="X244" s="19" t="s">
        <v>5930</v>
      </c>
      <c r="Y244" s="82" t="s">
        <v>5933</v>
      </c>
      <c r="Z244" s="19" t="s">
        <v>5927</v>
      </c>
      <c r="AA244" s="19" t="s">
        <v>5912</v>
      </c>
      <c r="AB244" s="19" t="s">
        <v>6832</v>
      </c>
      <c r="AC244" s="19" t="s">
        <v>6835</v>
      </c>
      <c r="AD244" s="82" t="s">
        <v>6838</v>
      </c>
      <c r="AE244" s="19" t="s">
        <v>6829</v>
      </c>
      <c r="AF244" s="19" t="s">
        <v>6844</v>
      </c>
      <c r="AG244" s="82" t="s">
        <v>6847</v>
      </c>
      <c r="AH244" s="19" t="s">
        <v>6841</v>
      </c>
      <c r="AI244" s="19" t="s">
        <v>6826</v>
      </c>
      <c r="AJ244" s="19" t="s">
        <v>7496</v>
      </c>
      <c r="AK244" s="19" t="s">
        <v>7499</v>
      </c>
      <c r="AL244" s="82" t="s">
        <v>7502</v>
      </c>
      <c r="AM244" s="19" t="s">
        <v>7493</v>
      </c>
      <c r="AN244" s="19" t="s">
        <v>7508</v>
      </c>
      <c r="AO244" s="82" t="s">
        <v>7511</v>
      </c>
      <c r="AP244" s="19" t="s">
        <v>7505</v>
      </c>
      <c r="AQ244" s="19" t="s">
        <v>7490</v>
      </c>
      <c r="AR244" s="19" t="s">
        <v>8410</v>
      </c>
      <c r="AS244" s="19" t="s">
        <v>8413</v>
      </c>
      <c r="AT244" s="82" t="s">
        <v>8416</v>
      </c>
      <c r="AU244" s="19" t="s">
        <v>8407</v>
      </c>
      <c r="AV244" s="19" t="s">
        <v>8422</v>
      </c>
      <c r="AW244" s="82" t="s">
        <v>8425</v>
      </c>
      <c r="AX244" s="19" t="s">
        <v>8419</v>
      </c>
      <c r="AY244" s="19" t="s">
        <v>8404</v>
      </c>
      <c r="AZ244" s="19" t="s">
        <v>9324</v>
      </c>
      <c r="BA244" s="19" t="s">
        <v>9327</v>
      </c>
      <c r="BB244" s="82" t="s">
        <v>9330</v>
      </c>
      <c r="BC244" s="19" t="s">
        <v>9321</v>
      </c>
      <c r="BD244" s="19" t="s">
        <v>9336</v>
      </c>
      <c r="BE244" s="82" t="s">
        <v>9339</v>
      </c>
      <c r="BF244" s="19" t="s">
        <v>9333</v>
      </c>
      <c r="BG244" s="19" t="s">
        <v>9318</v>
      </c>
      <c r="BH244" s="19" t="s">
        <v>9988</v>
      </c>
      <c r="BI244" s="19" t="s">
        <v>9991</v>
      </c>
      <c r="BJ244" s="82" t="s">
        <v>9994</v>
      </c>
      <c r="BK244" s="19" t="s">
        <v>9985</v>
      </c>
      <c r="BL244" s="19" t="s">
        <v>10000</v>
      </c>
      <c r="BM244" s="82" t="s">
        <v>10003</v>
      </c>
      <c r="BN244" s="19" t="s">
        <v>9997</v>
      </c>
      <c r="BO244" s="19" t="s">
        <v>9982</v>
      </c>
      <c r="BP244" s="19" t="s">
        <v>10902</v>
      </c>
      <c r="BQ244" s="19" t="s">
        <v>10905</v>
      </c>
      <c r="BR244" s="82" t="s">
        <v>10908</v>
      </c>
      <c r="BS244" s="19" t="s">
        <v>10899</v>
      </c>
      <c r="BT244" s="19" t="s">
        <v>10914</v>
      </c>
      <c r="BU244" s="82" t="s">
        <v>10917</v>
      </c>
      <c r="BV244" s="19" t="s">
        <v>10911</v>
      </c>
      <c r="BW244" s="19" t="s">
        <v>10896</v>
      </c>
      <c r="BX244" s="77"/>
      <c r="BY244" s="77"/>
      <c r="BZ244" s="77"/>
      <c r="CA244" s="77"/>
      <c r="CB244" s="77"/>
      <c r="CC244" s="77"/>
      <c r="CD244" s="77"/>
      <c r="CE244" s="77"/>
      <c r="CF244" s="77"/>
      <c r="CG244" s="77"/>
      <c r="CH244" s="77"/>
      <c r="CI244" s="77"/>
      <c r="CJ244" s="77"/>
      <c r="CK244" s="77"/>
      <c r="CL244" s="77"/>
      <c r="CM244" s="77"/>
      <c r="CN244" s="77"/>
      <c r="CO244" s="77"/>
    </row>
    <row r="245" spans="1:93" hidden="1">
      <c r="A245" s="78"/>
      <c r="B245" s="79"/>
      <c r="C245" s="79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  <c r="BT245" s="77"/>
      <c r="BU245" s="77"/>
      <c r="BV245" s="77"/>
      <c r="BW245" s="77"/>
    </row>
    <row r="246" spans="1:93" ht="15" hidden="1" customHeight="1"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  <c r="BT246" s="77"/>
      <c r="BU246" s="77"/>
      <c r="BV246" s="77"/>
      <c r="BW246" s="77"/>
    </row>
    <row r="247" spans="1:93" ht="15" customHeight="1"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  <c r="BT247" s="77"/>
      <c r="BU247" s="77"/>
      <c r="BV247" s="77"/>
      <c r="BW247" s="77"/>
    </row>
    <row r="248" spans="1:93" ht="15" customHeight="1"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</row>
    <row r="249" spans="1:93" ht="15" customHeight="1"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</row>
    <row r="250" spans="1:93" ht="15" customHeight="1"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</row>
    <row r="251" spans="1:93" ht="15" customHeight="1"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</row>
    <row r="252" spans="1:93" ht="15" customHeight="1"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</row>
    <row r="253" spans="1:93" ht="15" customHeight="1"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</row>
    <row r="254" spans="1:93" ht="15" customHeight="1"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</row>
    <row r="255" spans="1:93" ht="15" customHeight="1"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</row>
  </sheetData>
  <mergeCells count="85">
    <mergeCell ref="CY176:CY177"/>
    <mergeCell ref="BO176:BO177"/>
    <mergeCell ref="BP176:BS176"/>
    <mergeCell ref="BT176:BV176"/>
    <mergeCell ref="BW176:BW177"/>
    <mergeCell ref="CP176:CP177"/>
    <mergeCell ref="CQ176:CS176"/>
    <mergeCell ref="CT176:CT177"/>
    <mergeCell ref="CU176:CU177"/>
    <mergeCell ref="CV176:CV177"/>
    <mergeCell ref="CW176:CW177"/>
    <mergeCell ref="CX176:CX177"/>
    <mergeCell ref="AY176:AY177"/>
    <mergeCell ref="AZ176:BC176"/>
    <mergeCell ref="BD176:BF176"/>
    <mergeCell ref="BG176:BG177"/>
    <mergeCell ref="BH176:BK176"/>
    <mergeCell ref="AJ176:AM176"/>
    <mergeCell ref="AN176:AP176"/>
    <mergeCell ref="AQ176:AQ177"/>
    <mergeCell ref="AR176:AU176"/>
    <mergeCell ref="AV176:AX176"/>
    <mergeCell ref="S176:S177"/>
    <mergeCell ref="T176:W176"/>
    <mergeCell ref="X176:Z176"/>
    <mergeCell ref="AA176:AA177"/>
    <mergeCell ref="AB176:AE176"/>
    <mergeCell ref="AF176:AH176"/>
    <mergeCell ref="CU102:CU103"/>
    <mergeCell ref="CV102:CV103"/>
    <mergeCell ref="CW102:CW103"/>
    <mergeCell ref="CX102:CX103"/>
    <mergeCell ref="BL102:BN102"/>
    <mergeCell ref="BO102:BO103"/>
    <mergeCell ref="AJ102:AM102"/>
    <mergeCell ref="AN102:AP102"/>
    <mergeCell ref="AQ102:AQ103"/>
    <mergeCell ref="AR102:AU102"/>
    <mergeCell ref="AV102:AX102"/>
    <mergeCell ref="AY102:AY103"/>
    <mergeCell ref="AI102:AI103"/>
    <mergeCell ref="BL176:BN176"/>
    <mergeCell ref="AI176:AI177"/>
    <mergeCell ref="CY102:CY103"/>
    <mergeCell ref="D176:G176"/>
    <mergeCell ref="H176:J176"/>
    <mergeCell ref="K176:K177"/>
    <mergeCell ref="L176:O176"/>
    <mergeCell ref="P176:R176"/>
    <mergeCell ref="BP102:BS102"/>
    <mergeCell ref="BT102:BV102"/>
    <mergeCell ref="BW102:BW103"/>
    <mergeCell ref="CP102:CP103"/>
    <mergeCell ref="CQ102:CS102"/>
    <mergeCell ref="CT102:CT103"/>
    <mergeCell ref="AZ102:BC102"/>
    <mergeCell ref="BD102:BF102"/>
    <mergeCell ref="BG102:BG103"/>
    <mergeCell ref="BH102:BK102"/>
    <mergeCell ref="T102:W102"/>
    <mergeCell ref="X102:Z102"/>
    <mergeCell ref="AA102:AA103"/>
    <mergeCell ref="AB102:AE102"/>
    <mergeCell ref="AF102:AH102"/>
    <mergeCell ref="P11:R11"/>
    <mergeCell ref="S11:S12"/>
    <mergeCell ref="D102:G102"/>
    <mergeCell ref="H102:J102"/>
    <mergeCell ref="K102:K103"/>
    <mergeCell ref="L102:O102"/>
    <mergeCell ref="P102:R102"/>
    <mergeCell ref="S102:S103"/>
    <mergeCell ref="C10:E10"/>
    <mergeCell ref="L10:N10"/>
    <mergeCell ref="C11:F11"/>
    <mergeCell ref="G11:I11"/>
    <mergeCell ref="J11:J12"/>
    <mergeCell ref="L11:O11"/>
    <mergeCell ref="B5:L5"/>
    <mergeCell ref="B6:L6"/>
    <mergeCell ref="M6:U6"/>
    <mergeCell ref="V6:AD6"/>
    <mergeCell ref="A8:I8"/>
    <mergeCell ref="M8:S8"/>
    <mergeCell ref="V8:AB8"/>
  </mergeCells>
  <dataValidations count="1">
    <dataValidation type="list" allowBlank="1" showInputMessage="1" showErrorMessage="1" sqref="C10" xr:uid="{59E4B41D-4FD5-4ACF-ACBD-02A3EFA2702A}">
      <formula1>$B$84:$B$92</formula1>
    </dataValidation>
  </dataValidations>
  <hyperlinks>
    <hyperlink ref="A82" r:id="rId1" display="http://www.abs.gov.au/websitedbs/d3310114.nsf/Home/©+Copyright?OpenDocument" xr:uid="{FA25C49D-EDC2-4DDB-8F07-7E92FA63AE2C}"/>
    <hyperlink ref="S200" location="A126001930A" display="A126001930A" xr:uid="{4C5F8122-2C12-4B19-B870-9A4697E569A9}"/>
    <hyperlink ref="S222" location="A126064138V" display="A126064138V" xr:uid="{E3B0895D-ADCF-4A9D-85D8-8B060DB0138E}"/>
    <hyperlink ref="S244" location="A126033034X" display="A126033034X" xr:uid="{030539C7-17EF-40B6-931D-10D3A15FAF51}"/>
    <hyperlink ref="O200" location="A126006466X" display="A126006466X" xr:uid="{C5201F4A-1501-49E0-8B9B-8F590944CEE6}"/>
    <hyperlink ref="O222" location="A126068674W" display="A126068674W" xr:uid="{CAA2E7E2-101C-48C2-BA8D-8052C8D19ABF}"/>
    <hyperlink ref="O244" location="A126037570A" display="A126037570A" xr:uid="{B3247471-73A5-4B10-AD26-378813D3033F}"/>
    <hyperlink ref="L200" location="A126005170V" display="A126005170V" xr:uid="{BE4F10C2-221E-484B-B597-DA846BCBDD93}"/>
    <hyperlink ref="L222" location="A126067378K" display="A126067378K" xr:uid="{44F44075-D24A-4974-8B14-F290072DCE7E}"/>
    <hyperlink ref="L244" location="A126036274R" display="A126036274R" xr:uid="{2F5AA9BE-E8B5-444D-8A16-6C3CBE840AFF}"/>
    <hyperlink ref="M200" location="A126003226J" display="A126003226J" xr:uid="{B99F3F54-A811-45EA-9B34-2B9DAA4CD517}"/>
    <hyperlink ref="M222" location="A126065434F" display="A126065434F" xr:uid="{9CC7379B-6626-403E-B97D-72931F9285C1}"/>
    <hyperlink ref="M244" location="A126034330K" display="A126034330K" xr:uid="{66367A7A-3426-40CE-974E-D46A88D402FB}"/>
    <hyperlink ref="N200" location="A126005818X" display="A126005818X" xr:uid="{D49E8FF2-5FBF-4165-AEA5-83139FC54DA6}"/>
    <hyperlink ref="N222" location="A126068026X" display="A126068026X" xr:uid="{7F867DD9-102D-4E9F-AEDF-A9D6DD862B41}"/>
    <hyperlink ref="N244" location="A126036922A" display="A126036922A" xr:uid="{29111F6B-5190-439E-BEF4-4D6D43B22751}"/>
    <hyperlink ref="R200" location="A126004522V" display="A126004522V" xr:uid="{0AB00E10-CE09-4A86-AB5A-D70C209F9CDA}"/>
    <hyperlink ref="R222" location="A126066730T" display="A126066730T" xr:uid="{916C4D09-0EE5-49A9-AB73-E98E9E8FB82D}"/>
    <hyperlink ref="R244" location="A126035626R" display="A126035626R" xr:uid="{7639DB42-2211-444A-A8E0-09A1155D4F93}"/>
    <hyperlink ref="P200" location="A126003874F" display="A126003874F" xr:uid="{6F6627CB-63E3-4134-B90D-2FDDEBECBE03}"/>
    <hyperlink ref="P222" location="A126066082F" display="A126066082F" xr:uid="{F97BC77D-A1A8-4656-92EB-42C395041E45}"/>
    <hyperlink ref="P244" location="A126034978A" display="A126034978A" xr:uid="{83069FB9-B433-4043-8E10-FEC1EB445A05}"/>
    <hyperlink ref="Q200" location="A126002578V" display="A126002578V" xr:uid="{E7D49229-24BA-4417-B56D-4AE17316C147}"/>
    <hyperlink ref="Q222" location="A126064786T" display="A126064786T" xr:uid="{FAC300BF-CCB3-4DA0-BF5C-BEF6902C8FF0}"/>
    <hyperlink ref="Q244" location="A126033682W" display="A126033682W" xr:uid="{4F3155FE-4C08-4727-BB68-58303828BE66}"/>
    <hyperlink ref="S181" location="A126001942K" display="A126001942K" xr:uid="{3756BE04-0A84-4F84-B108-646465A8B440}"/>
    <hyperlink ref="S203" location="A126064150K" display="A126064150K" xr:uid="{087277AD-BF9A-4A07-906D-A4BD07DFF588}"/>
    <hyperlink ref="S225" location="A126033046J" display="A126033046J" xr:uid="{D72E6FA8-B07B-4E6C-9689-17B79A499167}"/>
    <hyperlink ref="O181" location="A126006478J" display="A126006478J" xr:uid="{D6782C1E-FEB8-4181-B8BC-E9F91F6FC3F4}"/>
    <hyperlink ref="O203" location="A126068686F" display="A126068686F" xr:uid="{E1D4EFAE-B8E8-4080-B8E4-1A5D9814557E}"/>
    <hyperlink ref="O225" location="A126037582K" display="A126037582K" xr:uid="{E1FDC3AD-D806-49D8-BF93-77C6AAB17371}"/>
    <hyperlink ref="L181" location="A126005182C" display="A126005182C" xr:uid="{3CBDF777-65FA-4560-AADA-7CBD0A85F363}"/>
    <hyperlink ref="L203" location="A126067390A" display="A126067390A" xr:uid="{A479A120-EEFC-4FE4-9EAA-F5A781D44A71}"/>
    <hyperlink ref="L225" location="A126036286X" display="A126036286X" xr:uid="{1B2B7E17-F165-4C76-BB9A-E65FDB34304C}"/>
    <hyperlink ref="M181" location="A126003238T" display="A126003238T" xr:uid="{BDB17139-A75C-4B7C-A110-07F404C54A7B}"/>
    <hyperlink ref="M203" location="A126065446R" display="A126065446R" xr:uid="{A88DB59A-354B-4A83-8509-0BBCC76E56E4}"/>
    <hyperlink ref="M225" location="A126034342V" display="A126034342V" xr:uid="{28977A1E-BEC8-4D49-A0CC-A8CCB5A60DCD}"/>
    <hyperlink ref="N181" location="A126005830R" display="A126005830R" xr:uid="{0553D3CD-AA74-408F-A281-160184AC5E53}"/>
    <hyperlink ref="N203" location="A126068038J" display="A126068038J" xr:uid="{8BE416E5-1715-4942-B905-2CA22CE18698}"/>
    <hyperlink ref="N225" location="A126036934K" display="A126036934K" xr:uid="{78C07CA6-D041-4D55-BE5D-D801F45E9B77}"/>
    <hyperlink ref="R181" location="A126004534C" display="A126004534C" xr:uid="{3A33F316-DA4C-4F2F-8BB6-EBBCA343F9BF}"/>
    <hyperlink ref="R203" location="A126066742A" display="A126066742A" xr:uid="{18D51522-13CA-4822-92F9-9622FE274DAC}"/>
    <hyperlink ref="R225" location="A126035638X" display="A126035638X" xr:uid="{ACCD9924-6ED8-454D-A625-4EDF80BEDBBC}"/>
    <hyperlink ref="P181" location="A126003886R" display="A126003886R" xr:uid="{251A0920-02A5-4DD9-841F-93DA32E42C5C}"/>
    <hyperlink ref="P203" location="A126066094R" display="A126066094R" xr:uid="{CF5636F5-9EAE-410B-A508-86A32588B8E4}"/>
    <hyperlink ref="P225" location="A126034990T" display="A126034990T" xr:uid="{58877A23-B5E3-4C77-B8C9-05F350E63AB6}"/>
    <hyperlink ref="Q181" location="A126002590K" display="A126002590K" xr:uid="{8EA27359-93DD-427E-A400-96C3CA2F7113}"/>
    <hyperlink ref="Q203" location="A126064798A" display="A126064798A" xr:uid="{E424A305-DD6A-4185-9221-3173C7EA2512}"/>
    <hyperlink ref="Q225" location="A126033694F" display="A126033694F" xr:uid="{DA322097-E0D9-4E8A-B9C8-BD687D69B4DE}"/>
    <hyperlink ref="S182" location="A126001910T" display="A126001910T" xr:uid="{B85ED011-AA75-4627-BA99-579F4171DF46}"/>
    <hyperlink ref="S204" location="A126064118K" display="A126064118K" xr:uid="{BE89EAA9-0B3E-434D-BFCD-C182D65F64FA}"/>
    <hyperlink ref="S226" location="A126033014R" display="A126033014R" xr:uid="{4F2A90AC-1C64-4330-AC0C-7630650318F9}"/>
    <hyperlink ref="O182" location="A126006446R" display="A126006446R" xr:uid="{2875E816-CF26-4133-B700-A97CAE3239A7}"/>
    <hyperlink ref="O204" location="A126068654L" display="A126068654L" xr:uid="{0FD7083C-C5F8-4244-84CD-36B00338CF60}"/>
    <hyperlink ref="O226" location="A126037550T" display="A126037550T" xr:uid="{35E53A9F-E0BA-4A30-AC2F-B2ADBEAFC0AA}"/>
    <hyperlink ref="L182" location="A126005150K" display="A126005150K" xr:uid="{F733D7FE-E436-4C44-ADEA-29EBC1891B0C}"/>
    <hyperlink ref="L204" location="A126067358A" display="A126067358A" xr:uid="{2944D008-62C3-47F1-AA92-188D4A8D559A}"/>
    <hyperlink ref="L226" location="A126036254F" display="A126036254F" xr:uid="{2F955D0E-B8BF-4890-975C-F3EBE26E6C69}"/>
    <hyperlink ref="M182" location="A126003206X" display="A126003206X" xr:uid="{5E121E0A-85E1-428E-BEB6-3EACD9CF53C7}"/>
    <hyperlink ref="M204" location="A126065414W" display="A126065414W" xr:uid="{D6B4907D-BBA5-4BAA-99CC-7990CD6A6CBD}"/>
    <hyperlink ref="M226" location="A126034310A" display="A126034310A" xr:uid="{08116ADD-A14C-4CA0-BF87-76F348C5688E}"/>
    <hyperlink ref="N182" location="A126005798A" display="A126005798A" xr:uid="{69043363-EDC3-40A8-90A5-36D1842FACAA}"/>
    <hyperlink ref="N204" location="A126068006R" display="A126068006R" xr:uid="{3A4ED4C2-27D7-4201-A0EC-BA83C4F2209F}"/>
    <hyperlink ref="N226" location="A126036902T" display="A126036902T" xr:uid="{45D5E91E-BD4C-4072-8182-F070955A8B4E}"/>
    <hyperlink ref="R182" location="A126004502K" display="A126004502K" xr:uid="{56B9C8EA-5E44-4E75-819D-EE08FBE91452}"/>
    <hyperlink ref="R204" location="A126066710J" display="A126066710J" xr:uid="{C28EF255-C8D3-409F-AA0F-94FE6BE85BFF}"/>
    <hyperlink ref="R226" location="A126035606F" display="A126035606F" xr:uid="{A654AA00-1521-4374-AC43-BC5720B6EFDD}"/>
    <hyperlink ref="P182" location="A126003854W" display="A126003854W" xr:uid="{C7FBC07F-AD89-4D2D-8328-C41B1791CC3B}"/>
    <hyperlink ref="P204" location="A126066062W" display="A126066062W" xr:uid="{96470C7B-A535-4394-B2A0-E1ACBE2A06DE}"/>
    <hyperlink ref="P226" location="A126034958T" display="A126034958T" xr:uid="{FDF8805F-B8AA-4830-B5EA-76DC4928B586}"/>
    <hyperlink ref="Q182" location="A126002558K" display="A126002558K" xr:uid="{2FA70366-D1DB-4012-BEC7-4771C133555A}"/>
    <hyperlink ref="Q204" location="A126064766J" display="A126064766J" xr:uid="{7D147A74-E838-4316-98A0-752BA2E778CC}"/>
    <hyperlink ref="Q226" location="A126033662L" display="A126033662L" xr:uid="{5C9303F2-E3D1-42BE-BF4D-C32A025B1EE6}"/>
    <hyperlink ref="S183" location="A126001946V" display="A126001946V" xr:uid="{D4E1A216-9E3E-4C9C-B551-4BC9EBDC4186}"/>
    <hyperlink ref="S205" location="A126064154V" display="A126064154V" xr:uid="{F37C2480-B130-4D62-B797-5B395B7572B0}"/>
    <hyperlink ref="S227" location="A126033050X" display="A126033050X" xr:uid="{B66DAFB1-E62C-4A10-B8B5-A8DF3B688B97}"/>
    <hyperlink ref="O183" location="A126006482X" display="A126006482X" xr:uid="{274ACC88-8CE2-4EAC-B14B-051538BAABFB}"/>
    <hyperlink ref="O205" location="A126068690W" display="A126068690W" xr:uid="{9EB44EF1-A565-4DE4-AA2B-BF012E8F1922}"/>
    <hyperlink ref="O227" location="A126037586V" display="A126037586V" xr:uid="{AE34A9DF-25CA-4031-809E-5C817657FAFC}"/>
    <hyperlink ref="L183" location="A126005186L" display="A126005186L" xr:uid="{EBD48619-183A-47F0-88C1-DB81EC1C0623}"/>
    <hyperlink ref="L205" location="A126067394K" display="A126067394K" xr:uid="{F81F9DB1-3CEC-43E1-B4FA-D8E2FC997A5A}"/>
    <hyperlink ref="L227" location="A126036290R" display="A126036290R" xr:uid="{F23BA6BD-5356-4D5D-B356-0A71F9E10F6F}"/>
    <hyperlink ref="M183" location="A126003242J" display="A126003242J" xr:uid="{88D9C83F-5F0C-4A83-A164-9B6655310888}"/>
    <hyperlink ref="M205" location="A126065450F" display="A126065450F" xr:uid="{DB63DC4E-8024-448B-93BF-676BCA3B3E9F}"/>
    <hyperlink ref="M227" location="A126034346C" display="A126034346C" xr:uid="{AD5D738C-884B-4159-9333-6C79EDF5C53C}"/>
    <hyperlink ref="N183" location="A126005834X" display="A126005834X" xr:uid="{1277C3DE-44C3-4DAE-89BC-EE301580307D}"/>
    <hyperlink ref="N205" location="A126068042X" display="A126068042X" xr:uid="{9AA666DA-1552-4B68-8D3E-7625930B0286}"/>
    <hyperlink ref="N227" location="A126036938V" display="A126036938V" xr:uid="{86A8629F-88AC-41FB-87BE-E57B3C147B33}"/>
    <hyperlink ref="R183" location="A126004538L" display="A126004538L" xr:uid="{2E221511-CCC1-4E67-9F82-1EB84ADD7E09}"/>
    <hyperlink ref="R205" location="A126066746K" display="A126066746K" xr:uid="{C3B32E9D-AE2D-4642-B1AC-F8A6DFDB974E}"/>
    <hyperlink ref="R227" location="A126035642R" display="A126035642R" xr:uid="{E01F8C3F-C1AD-4F8F-8205-AD0EC862D256}"/>
    <hyperlink ref="P183" location="A126003890F" display="A126003890F" xr:uid="{BD7322D3-3D64-483F-8490-E558994F5EAD}"/>
    <hyperlink ref="P205" location="A126066098X" display="A126066098X" xr:uid="{FB69F13E-C216-4767-A160-11B72E94062D}"/>
    <hyperlink ref="P227" location="A126034994A" display="A126034994A" xr:uid="{B71353A3-08FD-4E34-826C-A456275C67E9}"/>
    <hyperlink ref="Q183" location="A126002594V" display="A126002594V" xr:uid="{CF0A3682-27FB-4A69-885D-F1F8730F99A8}"/>
    <hyperlink ref="Q205" location="A126064802F" display="A126064802F" xr:uid="{FC7A7BA0-6B84-41BE-AB2E-FC9A6C4C6EEB}"/>
    <hyperlink ref="Q227" location="A126033698R" display="A126033698R" xr:uid="{B79FCA3B-D4AA-4A0E-B8D3-8C7465D228C3}"/>
    <hyperlink ref="S185" location="A126001950K" display="A126001950K" xr:uid="{5E120C66-EF3E-47CE-A94A-3A4C246BA335}"/>
    <hyperlink ref="S207" location="A126064158C" display="A126064158C" xr:uid="{EB92D726-BB5F-40A4-AE45-71A51B3941CA}"/>
    <hyperlink ref="S229" location="A126033054J" display="A126033054J" xr:uid="{2C12C42D-A645-4AA2-956B-7DC26F66468E}"/>
    <hyperlink ref="O185" location="A126006486J" display="A126006486J" xr:uid="{B85E57D5-4937-4F8D-95CF-1B695D25C96D}"/>
    <hyperlink ref="O207" location="A126068694F" display="A126068694F" xr:uid="{21843056-9E5D-4E21-A46A-EDCEAB47B6C4}"/>
    <hyperlink ref="O229" location="A126037590K" display="A126037590K" xr:uid="{7840C62A-CA3E-416F-9D3E-0A6C0B463A6C}"/>
    <hyperlink ref="L185" location="A126005190C" display="A126005190C" xr:uid="{D11D9C51-0EDB-4EAE-A03F-162C2374363C}"/>
    <hyperlink ref="L207" location="A126067398V" display="A126067398V" xr:uid="{9167BD84-9DDE-4181-9111-5F3DA58E17BE}"/>
    <hyperlink ref="L229" location="A126036294X" display="A126036294X" xr:uid="{626C7EB8-0757-45B3-8AAA-6E4937C6E32A}"/>
    <hyperlink ref="M185" location="A126003246T" display="A126003246T" xr:uid="{26DA2EA2-AE1C-4546-9B48-5ADB77658F90}"/>
    <hyperlink ref="M207" location="A126065454R" display="A126065454R" xr:uid="{624C1170-089B-4EC9-A594-BFD9B19FC07B}"/>
    <hyperlink ref="M229" location="A126034350V" display="A126034350V" xr:uid="{13C2FF63-049D-47F1-A5C5-F0BB0EB449BA}"/>
    <hyperlink ref="N185" location="A126005838J" display="A126005838J" xr:uid="{EAF85D8C-67CE-4264-B1A6-F197532A9B69}"/>
    <hyperlink ref="N207" location="A126068046J" display="A126068046J" xr:uid="{65F11251-20C8-406A-A066-472038F83952}"/>
    <hyperlink ref="N229" location="A126036942K" display="A126036942K" xr:uid="{DDF3FE68-D173-4E2C-9F41-BEC57880FAEA}"/>
    <hyperlink ref="R185" location="A126004542C" display="A126004542C" xr:uid="{2E1DB900-B1E3-4D52-B484-CA899380793C}"/>
    <hyperlink ref="R207" location="A126066750A" display="A126066750A" xr:uid="{B9AA68DB-A954-444C-B475-816133C82781}"/>
    <hyperlink ref="R229" location="A126035646X" display="A126035646X" xr:uid="{BEB7964B-F9AF-44CE-A93E-72BFDE43C50C}"/>
    <hyperlink ref="P185" location="A126003894R" display="A126003894R" xr:uid="{7E9918AF-6BA0-409A-841C-26B56486F1A1}"/>
    <hyperlink ref="P207" location="A126066102C" display="A126066102C" xr:uid="{19371181-2599-4212-8A5F-ABAF04BF239A}"/>
    <hyperlink ref="P229" location="A126034998K" display="A126034998K" xr:uid="{CFE2E0C8-E962-4779-9845-586B5F0DC1AC}"/>
    <hyperlink ref="Q185" location="A126002598C" display="A126002598C" xr:uid="{C14B243E-607D-496D-B615-0FCEAA246EAA}"/>
    <hyperlink ref="Q207" location="A126064806R" display="A126064806R" xr:uid="{89266797-61F9-4CD6-9706-9E369CCF85D5}"/>
    <hyperlink ref="Q229" location="A126033702V" display="A126033702V" xr:uid="{D4F7E465-537D-4A6D-B7C6-CD8AA28820EA}"/>
    <hyperlink ref="S186" location="A126001914A" display="A126001914A" xr:uid="{ECB9A830-4A26-45CB-8D90-8469BA51F1F1}"/>
    <hyperlink ref="S208" location="A126064122A" display="A126064122A" xr:uid="{5E29CB06-A002-4718-9BBE-991FAEB12202}"/>
    <hyperlink ref="S230" location="A126033018X" display="A126033018X" xr:uid="{270B8FD3-05EA-4A81-8CEF-3C02E43305E6}"/>
    <hyperlink ref="O186" location="A126006450F" display="A126006450F" xr:uid="{07C1CB68-97E8-4CC5-8EB2-2084E3CA65A0}"/>
    <hyperlink ref="O208" location="A126068658W" display="A126068658W" xr:uid="{5B1B9CC3-5E5F-4DB6-A453-9A6EC68A3F3A}"/>
    <hyperlink ref="O230" location="A126037554A" display="A126037554A" xr:uid="{9362E0AE-5049-4CCA-A69F-22E9B37C56CD}"/>
    <hyperlink ref="L186" location="A126005154V" display="A126005154V" xr:uid="{873602FC-2D2A-4BAB-86DB-301355B429DC}"/>
    <hyperlink ref="L208" location="A126067362T" display="A126067362T" xr:uid="{17A90939-81E2-49DF-A9A6-B5E3F7C31AF3}"/>
    <hyperlink ref="L230" location="A126036258R" display="A126036258R" xr:uid="{5821737E-3D61-48EA-ADBB-20A96AE6BB39}"/>
    <hyperlink ref="M186" location="A126003210R" display="A126003210R" xr:uid="{AE34FBA3-E1FD-444D-82BF-11B2ED9E99E2}"/>
    <hyperlink ref="M208" location="A126065418F" display="A126065418F" xr:uid="{23E63A71-BADE-4C1A-92DF-2B935C2C4E8D}"/>
    <hyperlink ref="M230" location="A126034314K" display="A126034314K" xr:uid="{D2D059C4-ACDD-48EC-8E99-AE10026BB2CB}"/>
    <hyperlink ref="N208" location="A126068010F" display="A126068010F" xr:uid="{CBAE5CEB-916F-498E-A69B-F5A0B82767D1}"/>
    <hyperlink ref="N230" location="A126036906A" display="A126036906A" xr:uid="{917B1B3C-8D95-49CA-B7FB-919AA23BF8E2}"/>
    <hyperlink ref="R186" location="A126004506V" display="A126004506V" xr:uid="{806C3156-2859-4673-885E-1A67DC0D84C6}"/>
    <hyperlink ref="R208" location="A126066714T" display="A126066714T" xr:uid="{DE0BB4CD-78EE-4309-BAE4-01A2C9B6DECD}"/>
    <hyperlink ref="R230" location="A126035610W" display="A126035610W" xr:uid="{86C1ACA1-C0B1-4D8E-9616-D98F555007D3}"/>
    <hyperlink ref="P186" location="A126003858F" display="A126003858F" xr:uid="{8AAAA9B0-F54B-4270-B859-0353CC27D018}"/>
    <hyperlink ref="P208" location="A126066066F" display="A126066066F" xr:uid="{30F3F260-2B4F-4FD8-9357-6A36B6FA95F0}"/>
    <hyperlink ref="P230" location="A126034962J" display="A126034962J" xr:uid="{2D53F03D-AC29-49BF-A160-5CDC1C24FCD6}"/>
    <hyperlink ref="Q186" location="A126002562A" display="A126002562A" xr:uid="{4B3A2AA4-BDD5-48AD-A11B-68760D08672F}"/>
    <hyperlink ref="Q208" location="A126064770X" display="A126064770X" xr:uid="{DEB458C6-7587-4923-B1AF-7495491BA0C2}"/>
    <hyperlink ref="Q230" location="A126033666W" display="A126033666W" xr:uid="{B11FCC05-8EBF-4EAD-9197-B4DBC5EE820B}"/>
    <hyperlink ref="S187" location="A126001918K" display="A126001918K" xr:uid="{B66B73D8-9DBA-4D6E-AEB5-645673F0B7C5}"/>
    <hyperlink ref="S209" location="A126064126K" display="A126064126K" xr:uid="{9C30A001-492D-4172-84FA-1D94520E9289}"/>
    <hyperlink ref="S231" location="A126033022R" display="A126033022R" xr:uid="{FB52A0E4-4DB9-44A6-8A6E-1F6073025EEC}"/>
    <hyperlink ref="O187" location="A126006454R" display="A126006454R" xr:uid="{103825F3-6DED-44B0-AF53-9EE0A9A02A4D}"/>
    <hyperlink ref="O209" location="A126068662L" display="A126068662L" xr:uid="{A79DFD35-5788-41A6-B8F8-53BD279C2F24}"/>
    <hyperlink ref="O231" location="A126037558K" display="A126037558K" xr:uid="{94C16D8C-8B19-4843-93FE-74F39AC9CF1C}"/>
    <hyperlink ref="L187" location="A126005158C" display="A126005158C" xr:uid="{3A6362B6-EA30-49F1-8F66-D02EDA6D0A83}"/>
    <hyperlink ref="L209" location="A126067366A" display="A126067366A" xr:uid="{38F00D35-6B1B-43E6-80D8-9C261A4DAEF7}"/>
    <hyperlink ref="L231" location="A126036262F" display="A126036262F" xr:uid="{F7BACCF7-F24F-4A33-A817-49D514C75BCA}"/>
    <hyperlink ref="M187" location="A126003214X" display="A126003214X" xr:uid="{4DF79EC4-5343-48FB-A970-E013BD2CBE25}"/>
    <hyperlink ref="M209" location="A126065422W" display="A126065422W" xr:uid="{BCE160A1-BC86-4079-BF0A-5EA0064AE29F}"/>
    <hyperlink ref="M231" location="A126034318V" display="A126034318V" xr:uid="{A9BEFDED-BE0C-424B-B33F-BA0A84538615}"/>
    <hyperlink ref="R187" location="A126004510K" display="A126004510K" xr:uid="{3B62BF8B-0240-493E-AD17-53E37C40EB70}"/>
    <hyperlink ref="R209" location="A126066718A" display="A126066718A" xr:uid="{8EDA5881-D67F-4CBF-B5D6-364C987ADCF2}"/>
    <hyperlink ref="R231" location="A126035614F" display="A126035614F" xr:uid="{98F72BE2-BD0F-40CA-94A4-CC215E5EB861}"/>
    <hyperlink ref="P187" location="A126003862W" display="A126003862W" xr:uid="{A5F38B6E-ECE4-418A-857F-37B611C6F903}"/>
    <hyperlink ref="P209" location="A126066070W" display="A126066070W" xr:uid="{36FAEF26-1DA2-4800-B19E-96122C2BB786}"/>
    <hyperlink ref="P231" location="A126034966T" display="A126034966T" xr:uid="{62427B57-F07F-466F-99C0-C75DA3123BC2}"/>
    <hyperlink ref="S188" location="A126001934K" display="A126001934K" xr:uid="{3A33F3B2-9867-4830-9126-3CEF65AEA9A7}"/>
    <hyperlink ref="S210" location="A126064142K" display="A126064142K" xr:uid="{D3D29852-B47B-4C06-B169-F7049138C1BA}"/>
    <hyperlink ref="S232" location="A126033038J" display="A126033038J" xr:uid="{E6E8A9D0-B384-4588-AB29-0259D3C37173}"/>
    <hyperlink ref="O188" location="A126006470R" display="A126006470R" xr:uid="{2B75AFD7-B27A-4A31-B08A-AA4F9A115D39}"/>
    <hyperlink ref="O210" location="A126068678F" display="A126068678F" xr:uid="{F11E2995-A137-4897-828E-56B3A5D38ADE}"/>
    <hyperlink ref="O232" location="A126037574K" display="A126037574K" xr:uid="{78ECDB34-9172-439A-AD16-C59504D7DC76}"/>
    <hyperlink ref="L188" location="A126005174C" display="A126005174C" xr:uid="{5F5DC897-27E7-4E2B-A5E2-839A8F552CD4}"/>
    <hyperlink ref="L210" location="A126067382A" display="A126067382A" xr:uid="{A45A0FDE-C729-440E-8946-BF0005FF7FC1}"/>
    <hyperlink ref="L232" location="A126036278X" display="A126036278X" xr:uid="{EC2D99BB-9E48-4C6C-B48B-EBED82A30DC1}"/>
    <hyperlink ref="M188" location="A126003230X" display="A126003230X" xr:uid="{0D4EF6AE-4CAA-4EBD-8D4F-4012BEA20965}"/>
    <hyperlink ref="M210" location="A126065438R" display="A126065438R" xr:uid="{FC3A470F-45C3-406F-BFCD-3AD72DAF3598}"/>
    <hyperlink ref="M232" location="A126034334V" display="A126034334V" xr:uid="{A295960D-027E-4B18-A508-82E512E71E7E}"/>
    <hyperlink ref="R188" location="A126004526C" display="A126004526C" xr:uid="{60D2B42C-D2C8-4DFF-B8E4-0328C475FB97}"/>
    <hyperlink ref="R210" location="A126066734A" display="A126066734A" xr:uid="{F1B11C4F-A12E-46B4-9098-4DF9676D898C}"/>
    <hyperlink ref="R232" location="A126035630F" display="A126035630F" xr:uid="{10CC1F70-7182-42E8-9D85-F3C20F635B8F}"/>
    <hyperlink ref="P188" location="A126003878R" display="A126003878R" xr:uid="{3194184E-CFA2-4189-ADB2-1DDEB474C9F1}"/>
    <hyperlink ref="P210" location="A126066086R" display="A126066086R" xr:uid="{2B636F36-94C5-4B5C-A791-BA4D6A9AAF65}"/>
    <hyperlink ref="P232" location="A126034982T" display="A126034982T" xr:uid="{FCFB06EF-65DD-4A6E-B9FF-A2335E41EB4D}"/>
    <hyperlink ref="S189" location="A126001902T" display="A126001902T" xr:uid="{8DA02599-040D-42FB-943A-910DBBEDEF79}"/>
    <hyperlink ref="S211" location="A126064110T" display="A126064110T" xr:uid="{54E6F2B3-E277-4205-BF40-6FC79B365753}"/>
    <hyperlink ref="S233" location="A126033006R" display="A126033006R" xr:uid="{01ED8BF1-1545-40B9-BEEB-BC99E16856C6}"/>
    <hyperlink ref="O189" location="A126006438R" display="A126006438R" xr:uid="{CB4681A4-0717-477F-93C5-3AB28EF00346}"/>
    <hyperlink ref="O211" location="A126068646L" display="A126068646L" xr:uid="{E81DDA6A-8DE1-447B-AE34-D6ECA484FD35}"/>
    <hyperlink ref="O233" location="A126037542T" display="A126037542T" xr:uid="{AEAA52BF-99B1-49F2-B592-B209F6AB366B}"/>
    <hyperlink ref="L189" location="A126005142K" display="A126005142K" xr:uid="{E0A0983B-6E42-466A-B1D8-BDADEAAA290F}"/>
    <hyperlink ref="L211" location="A126067350J" display="A126067350J" xr:uid="{55C87779-82DE-4B18-9B93-7CF2110D8000}"/>
    <hyperlink ref="L233" location="A126036246F" display="A126036246F" xr:uid="{53C5206D-CAB8-47C4-BEEB-5FF00C8CF5A9}"/>
    <hyperlink ref="M189" location="A126003198K" display="A126003198K" xr:uid="{72DC3561-03B8-4C9C-8661-A21751A20590}"/>
    <hyperlink ref="M211" location="A126065406W" display="A126065406W" xr:uid="{8A959A04-5C30-4216-B5BE-E7CC6D78997C}"/>
    <hyperlink ref="M233" location="A126034302A" display="A126034302A" xr:uid="{C40E480B-22F6-4BA7-960D-F055831274AB}"/>
    <hyperlink ref="N189" location="A126005790J" display="A126005790J" xr:uid="{56001FE2-14E0-416A-82B7-55C472C049D3}"/>
    <hyperlink ref="N211" location="A126067998X" display="A126067998X" xr:uid="{8BED6284-82BF-45C5-AD4D-1CFBEA4604CD}"/>
    <hyperlink ref="N233" location="A126036894C" display="A126036894C" xr:uid="{8FC450EA-7D0D-4708-A451-3792E8A668DE}"/>
    <hyperlink ref="R189" location="A126004494W" display="A126004494W" xr:uid="{D096EA85-275D-4BED-844F-587BB5E9DC3D}"/>
    <hyperlink ref="R211" location="A126066702J" display="A126066702J" xr:uid="{5A994581-D0AD-4980-907D-87BDBF92DB96}"/>
    <hyperlink ref="R233" location="A126035598T" display="A126035598T" xr:uid="{78067F48-F4E1-49C1-B671-9D9272A40E9E}"/>
    <hyperlink ref="P189" location="A126003846W" display="A126003846W" xr:uid="{8ECE8E47-80B1-4DCA-8AC9-7855BF35CE96}"/>
    <hyperlink ref="P211" location="A126066054W" display="A126066054W" xr:uid="{13874095-654C-401B-8373-9A035BBFE5FA}"/>
    <hyperlink ref="P233" location="A126034950X" display="A126034950X" xr:uid="{8E3481E7-F851-48A2-8849-A64BCED89D2E}"/>
    <hyperlink ref="Q189" location="A126002550T" display="A126002550T" xr:uid="{54912A37-DDA4-4CE9-8C0F-ED0450BC5E39}"/>
    <hyperlink ref="Q211" location="A126064758J" display="A126064758J" xr:uid="{181BBBA6-E64E-4B18-8CA1-36A51BEE510E}"/>
    <hyperlink ref="Q233" location="A126033654L" display="A126033654L" xr:uid="{069D5A96-C132-4FD2-BA3B-E7FD944799EB}"/>
    <hyperlink ref="S190" location="A126001954V" display="A126001954V" xr:uid="{B622057A-D1E4-44CE-A290-B9886DE3CE07}"/>
    <hyperlink ref="S212" location="A126064162V" display="A126064162V" xr:uid="{7E2ADF01-A53E-493B-9C69-DDF5DEF7E5D7}"/>
    <hyperlink ref="S234" location="A126033058T" display="A126033058T" xr:uid="{81373255-51F1-42C9-BC7A-E4E3E99F5FCA}"/>
    <hyperlink ref="O190" location="A126006490X" display="A126006490X" xr:uid="{1CF45B6E-CC85-43DC-B7D1-28BE18989E53}"/>
    <hyperlink ref="O212" location="A126068698R" display="A126068698R" xr:uid="{A0CAD891-03AB-47C1-8EFE-8730A717AEE5}"/>
    <hyperlink ref="O234" location="A126037594V" display="A126037594V" xr:uid="{9371D6E4-516E-4E17-8847-26E3E9CFC2F0}"/>
    <hyperlink ref="L190" location="A126005194L" display="A126005194L" xr:uid="{958EFDD0-D325-4ECD-B101-E25C43CB03EA}"/>
    <hyperlink ref="L212" location="A126067402X" display="A126067402X" xr:uid="{DEA85647-7566-4C31-AD00-C7B8CA54E8E7}"/>
    <hyperlink ref="L234" location="A126036298J" display="A126036298J" xr:uid="{D8372C51-2EBD-4CA6-AA65-7271B2B45F87}"/>
    <hyperlink ref="M190" location="A126003250J" display="A126003250J" xr:uid="{71E483BE-5C2F-4427-9D9C-8FBBFD511495}"/>
    <hyperlink ref="M212" location="A126065458X" display="A126065458X" xr:uid="{BC33A575-41B7-4D62-BA72-EDD14F373175}"/>
    <hyperlink ref="M234" location="A126034354C" display="A126034354C" xr:uid="{19B4992F-7AB4-4460-9500-26CB27C06217}"/>
    <hyperlink ref="N190" location="A126005842X" display="A126005842X" xr:uid="{751DAE32-8AF9-45E3-A9D3-BCDA2A9D115A}"/>
    <hyperlink ref="N212" location="A126068050X" display="A126068050X" xr:uid="{0E78497C-FF27-42F0-8123-44490EF4ACD8}"/>
    <hyperlink ref="N234" location="A126036946V" display="A126036946V" xr:uid="{80EC4AB2-64AD-4C90-BAB9-CDE8BE57C0BD}"/>
    <hyperlink ref="R190" location="A126004546L" display="A126004546L" xr:uid="{1454095C-7C76-4ADA-8ABD-4998974E049A}"/>
    <hyperlink ref="R212" location="A126066754K" display="A126066754K" xr:uid="{28AD89FF-828C-4D58-B173-BBB1E2593EED}"/>
    <hyperlink ref="R234" location="A126035650R" display="A126035650R" xr:uid="{59876968-E29C-435F-8BD5-8FB99589D0B0}"/>
    <hyperlink ref="P190" location="A126003898X" display="A126003898X" xr:uid="{C3509851-AF22-4FBF-949E-2ED5F6249B63}"/>
    <hyperlink ref="P212" location="A126066106L" display="A126066106L" xr:uid="{2FFC8B1C-F25F-45B5-82C5-29DC30CA31D3}"/>
    <hyperlink ref="P234" location="A126035002T" display="A126035002T" xr:uid="{31AB6201-4E46-435B-A555-BF81E4762318}"/>
    <hyperlink ref="Q190" location="A126002602J" display="A126002602J" xr:uid="{49ADF37B-B375-4EF7-A1D2-CA1C8CC0992C}"/>
    <hyperlink ref="Q212" location="A126064810F" display="A126064810F" xr:uid="{36AA9841-6215-44DA-9E73-7FA897364D29}"/>
    <hyperlink ref="Q234" location="A126033706C" display="A126033706C" xr:uid="{03AF65FC-134A-4BEC-95A3-A281767DBA83}"/>
    <hyperlink ref="S191" location="A126001938V" display="A126001938V" xr:uid="{D8412735-AD48-429F-867C-227C433B8256}"/>
    <hyperlink ref="S213" location="A126064146V" display="A126064146V" xr:uid="{BD5F1D8A-E02E-4031-B15D-1D8E468C8ABE}"/>
    <hyperlink ref="S235" location="A126033042X" display="A126033042X" xr:uid="{F88F58C0-F17C-4E7B-976F-99E8EB265AE1}"/>
    <hyperlink ref="O191" location="A126006474X" display="A126006474X" xr:uid="{394B5404-F29C-45C1-B16F-54A62461F200}"/>
    <hyperlink ref="O213" location="A126068682W" display="A126068682W" xr:uid="{55CABB72-B24A-4BB2-AF41-F599F8FCC6A1}"/>
    <hyperlink ref="O235" location="A126037578V" display="A126037578V" xr:uid="{A0D1B65B-F6D6-466E-9A43-74B7A7497394}"/>
    <hyperlink ref="L191" location="A126005178L" display="A126005178L" xr:uid="{021757CE-7F30-4C2F-BC3F-3A6BC0C3E9AE}"/>
    <hyperlink ref="L213" location="A126067386K" display="A126067386K" xr:uid="{A58FA206-79E3-4BE0-99EF-B21F43812D40}"/>
    <hyperlink ref="L235" location="A126036282R" display="A126036282R" xr:uid="{F2E375A5-4858-4BC8-9935-978005B7CC96}"/>
    <hyperlink ref="M191" location="A126003234J" display="A126003234J" xr:uid="{D56627C5-0079-44ED-825E-1386673EA11A}"/>
    <hyperlink ref="M213" location="A126065442F" display="A126065442F" xr:uid="{FAAA4EB3-FF9D-4783-B13E-02FC66B508E9}"/>
    <hyperlink ref="M235" location="A126034338C" display="A126034338C" xr:uid="{8C6BA1A0-CB92-44C4-8E3E-304963676E20}"/>
    <hyperlink ref="R191" location="A126004530V" display="A126004530V" xr:uid="{E4EA569A-9FE8-4111-ACF4-059A15C39E6A}"/>
    <hyperlink ref="R213" location="A126066738K" display="A126066738K" xr:uid="{073F201D-E7E5-41A9-9B8E-0DDBA686057B}"/>
    <hyperlink ref="R235" location="A126035634R" display="A126035634R" xr:uid="{093DA6EB-4D67-44A2-9A49-C9E3DA8EF5F3}"/>
    <hyperlink ref="P191" location="A126003882F" display="A126003882F" xr:uid="{95A4F459-C012-44E4-AF15-ACD807935AFB}"/>
    <hyperlink ref="P213" location="A126066090F" display="A126066090F" xr:uid="{C31A484E-4A12-4945-B9E6-225055418F0F}"/>
    <hyperlink ref="P235" location="A126034986A" display="A126034986A" xr:uid="{82C147A7-F288-4785-B2FD-907CC0CFC5A1}"/>
    <hyperlink ref="S193" location="A126001958C" display="A126001958C" xr:uid="{1F4F2EA6-C011-45AD-8971-7495D6E2D815}"/>
    <hyperlink ref="S215" location="A126064166C" display="A126064166C" xr:uid="{1446C51D-9B0A-4807-AB5C-03BFD4F3B995}"/>
    <hyperlink ref="S237" location="A126033062J" display="A126033062J" xr:uid="{84BDEB6A-B61C-47C1-BD8A-BE06E10A0680}"/>
    <hyperlink ref="O193" location="A126006494J" display="A126006494J" xr:uid="{0A8C815D-8599-478D-B74A-70686B2DC2EB}"/>
    <hyperlink ref="O215" location="A126068702V" display="A126068702V" xr:uid="{3259AB36-7074-45A4-9959-D8E108F101FF}"/>
    <hyperlink ref="O237" location="A126037598C" display="A126037598C" xr:uid="{099C9B6B-1995-463B-A23E-22BF10611B51}"/>
    <hyperlink ref="L193" location="A126005198W" display="A126005198W" xr:uid="{EE1A4E75-B9EC-4AD4-ADCC-1F0EFEB89B54}"/>
    <hyperlink ref="L215" location="A126067406J" display="A126067406J" xr:uid="{B89F0E46-8924-45A8-B12B-9D9B534FE90B}"/>
    <hyperlink ref="L237" location="A126036302L" display="A126036302L" xr:uid="{7C864B9C-7F5D-4F97-A517-6A5B81D97D25}"/>
    <hyperlink ref="M193" location="A126003254T" display="A126003254T" xr:uid="{5BDD32F5-753A-45CB-95BD-DAAB38AC8F42}"/>
    <hyperlink ref="M215" location="A126065462R" display="A126065462R" xr:uid="{78001A7C-5DAC-4388-BE8C-14CC40C1CDDC}"/>
    <hyperlink ref="M237" location="A126034358L" display="A126034358L" xr:uid="{FA9A0667-F395-46A0-BA88-EE997D0E9565}"/>
    <hyperlink ref="N193" location="A126005846J" display="A126005846J" xr:uid="{2123BB03-EF1A-40F8-97D3-BC81CF3E0F7B}"/>
    <hyperlink ref="N215" location="A126068054J" display="A126068054J" xr:uid="{021AF007-7127-415D-9B60-B38AAE4DB4C1}"/>
    <hyperlink ref="N237" location="A126036950K" display="A126036950K" xr:uid="{7347D47C-D6C9-4765-A0BE-27B8F82444A2}"/>
    <hyperlink ref="R193" location="A126004550C" display="A126004550C" xr:uid="{876CD4D7-8061-47C8-9835-CE29E4B15561}"/>
    <hyperlink ref="R215" location="A126066758V" display="A126066758V" xr:uid="{7A020967-44CD-45B7-82CE-3F83C719B011}"/>
    <hyperlink ref="R237" location="A126035654X" display="A126035654X" xr:uid="{7D8DA359-B4B1-4EC1-8B40-668D90FED4ED}"/>
    <hyperlink ref="P193" location="A126003902C" display="A126003902C" xr:uid="{04370833-5D81-49B2-B062-F2111D0EA6E7}"/>
    <hyperlink ref="P215" location="A126066110C" display="A126066110C" xr:uid="{C3393275-63C5-4A47-B0DC-615714B55BC0}"/>
    <hyperlink ref="P237" location="A126035006A" display="A126035006A" xr:uid="{B7648449-BF0E-41C3-9018-33AE8CE166D4}"/>
    <hyperlink ref="Q193" location="A126002606T" display="A126002606T" xr:uid="{6EF51162-F5D5-4B16-8BC2-154E1F8B98BD}"/>
    <hyperlink ref="Q215" location="A126064814R" display="A126064814R" xr:uid="{E4B362DA-EF2E-4610-9EB7-601D5555447A}"/>
    <hyperlink ref="Q237" location="A126033710V" display="A126033710V" xr:uid="{D866AFBD-AA7A-4A87-9CCF-9CCABA7DF5CC}"/>
    <hyperlink ref="S194" location="A126001906A" display="A126001906A" xr:uid="{46FCE54D-3837-44E0-BBFC-F2D45229F61F}"/>
    <hyperlink ref="S216" location="A126064114A" display="A126064114A" xr:uid="{FA08C3CA-3238-41EA-AD7C-81696C6BEFC0}"/>
    <hyperlink ref="S238" location="A126033010F" display="A126033010F" xr:uid="{0B1802B6-0FE1-494E-B6EB-E8E626B786EE}"/>
    <hyperlink ref="O194" location="A126006442F" display="A126006442F" xr:uid="{F78D6008-CC8B-4FB3-9BF5-0FDAB04B3C03}"/>
    <hyperlink ref="O216" location="A126068650C" display="A126068650C" xr:uid="{87977B46-8F95-4E6F-B3B0-75DD84FB9385}"/>
    <hyperlink ref="O238" location="A126037546A" display="A126037546A" xr:uid="{FF76A842-4B2A-4E63-84D5-B658F3ABA885}"/>
    <hyperlink ref="L194" location="A126005146V" display="A126005146V" xr:uid="{526E08E3-8747-43F7-A3C4-B9BB5788A9DF}"/>
    <hyperlink ref="L216" location="A126067354T" display="A126067354T" xr:uid="{237BAFF3-30BD-4B32-89C9-51E8FF29B956}"/>
    <hyperlink ref="L238" location="A126036250W" display="A126036250W" xr:uid="{7732B1C5-E494-4EEB-B151-945E764B3338}"/>
    <hyperlink ref="M194" location="A126003202R" display="A126003202R" xr:uid="{860491DC-F540-4C1D-A285-4A0966DDF731}"/>
    <hyperlink ref="M216" location="A126065410L" display="A126065410L" xr:uid="{8B32EC93-7CCD-4286-85B9-0001884BB125}"/>
    <hyperlink ref="M238" location="A126034306K" display="A126034306K" xr:uid="{62EAB322-4950-4E41-ABF6-EADDA939DD03}"/>
    <hyperlink ref="N194" location="A126005794T" display="A126005794T" xr:uid="{60980377-105B-47C2-BC77-18A298CFA4D6}"/>
    <hyperlink ref="N216" location="A126068002F" display="A126068002F" xr:uid="{A46FC014-FB0B-4D96-9EEB-AF114A7E9AA2}"/>
    <hyperlink ref="N238" location="A126036898L" display="A126036898L" xr:uid="{B26D3FE0-57C1-4933-9ADC-A9D2630DD01E}"/>
    <hyperlink ref="R194" location="A126004498F" display="A126004498F" xr:uid="{38EFFD10-0F3D-4D06-B2B9-559A88465E7A}"/>
    <hyperlink ref="R216" location="A126066706T" display="A126066706T" xr:uid="{8BC3D67C-9329-49FB-9CBA-8FB1856101C7}"/>
    <hyperlink ref="R238" location="A126035602W" display="A126035602W" xr:uid="{E075FCBB-EA37-42F3-861D-AB419C6ACF1E}"/>
    <hyperlink ref="P194" location="A126003850L" display="A126003850L" xr:uid="{A069B9FD-B2C1-4529-B683-36953D66A1AB}"/>
    <hyperlink ref="P216" location="A126066058F" display="A126066058F" xr:uid="{EA790752-5AD7-42BD-BA96-A1FD2689B709}"/>
    <hyperlink ref="P238" location="A126034954J" display="A126034954J" xr:uid="{5D915DC1-6B1F-407E-9FEC-18B69B58DC94}"/>
    <hyperlink ref="Q194" location="A126002554A" display="A126002554A" xr:uid="{FC044081-EAAF-4619-AC4B-76038158F358}"/>
    <hyperlink ref="Q216" location="A126064762X" display="A126064762X" xr:uid="{AFE30925-3814-4B0C-9DED-DDAD6C038849}"/>
    <hyperlink ref="Q238" location="A126033658W" display="A126033658W" xr:uid="{65F63650-C50D-4E9E-82E3-CC25A5B4F997}"/>
    <hyperlink ref="S195" location="A126001890V" display="A126001890V" xr:uid="{5A6BD595-C23C-43EC-A65F-37A2371A96DE}"/>
    <hyperlink ref="S217" location="A126064098L" display="A126064098L" xr:uid="{1C8572FB-B73D-42D0-8A26-DEC853268477}"/>
    <hyperlink ref="S239" location="A126032994R" display="A126032994R" xr:uid="{DF63B94C-E00E-4458-81BE-2D1D34318084}"/>
    <hyperlink ref="O195" location="A126006426F" display="A126006426F" xr:uid="{DB98A5A2-01F0-43C5-B801-94289C507A23}"/>
    <hyperlink ref="O217" location="A126068634C" display="A126068634C" xr:uid="{67530364-1E5E-413E-BC23-C7748B0FF122}"/>
    <hyperlink ref="O239" location="A126037530J" display="A126037530J" xr:uid="{C1770EED-6D79-4B42-9139-02A2C653A310}"/>
    <hyperlink ref="L195" location="A126005130A" display="A126005130A" xr:uid="{6CB654FF-39AB-4B64-8124-EDC5239C763C}"/>
    <hyperlink ref="L217" location="A126067338T" display="A126067338T" xr:uid="{169ECDBD-E75F-4654-8AA4-8C4515B86A82}"/>
    <hyperlink ref="L239" location="A126036234W" display="A126036234W" xr:uid="{3A00E20D-AD55-4891-A691-3356DA04A8B3}"/>
    <hyperlink ref="M195" location="A126003186A" display="A126003186A" xr:uid="{DC4C4950-87A2-4A22-B9EC-020CA549577F}"/>
    <hyperlink ref="M217" location="A126065394X" display="A126065394X" xr:uid="{A84A921A-44C0-4AF9-B14E-1DD29C8FD0AB}"/>
    <hyperlink ref="M239" location="A126034290C" display="A126034290C" xr:uid="{AE7092F6-41A0-4846-AF76-14E94E107B72}"/>
    <hyperlink ref="N195" location="A126005778T" display="A126005778T" xr:uid="{8F04C533-7C26-4444-A11A-16FB90BBD919}"/>
    <hyperlink ref="N217" location="A126067986R" display="A126067986R" xr:uid="{04444E87-F542-418C-9467-CB1A4995A2DE}"/>
    <hyperlink ref="N239" location="A126036882V" display="A126036882V" xr:uid="{F873F7F8-8C0A-4840-B60B-4C946C1C0DFD}"/>
    <hyperlink ref="R195" location="A126004482L" display="A126004482L" xr:uid="{16EE2C5D-9630-4D10-922E-7B06E719C932}"/>
    <hyperlink ref="R217" location="A126066690K" display="A126066690K" xr:uid="{5C08FA91-7864-46E1-81F4-D85963732FD5}"/>
    <hyperlink ref="R239" location="A126035586J" display="A126035586J" xr:uid="{184AC1AB-0A6F-44A1-95E7-D861FA1C4ED0}"/>
    <hyperlink ref="P195" location="A126003834L" display="A126003834L" xr:uid="{F89E598A-6B35-46FA-8BA5-ECD2CA539B61}"/>
    <hyperlink ref="P217" location="A126066042L" display="A126066042L" xr:uid="{ECB6C051-5351-4DBA-9705-1137DE16CC7A}"/>
    <hyperlink ref="P239" location="A126034938J" display="A126034938J" xr:uid="{214F4608-A0E8-4E4C-909A-74E187588F91}"/>
    <hyperlink ref="Q195" location="A126002538A" display="A126002538A" xr:uid="{AF08F4A9-2DE1-4B61-8934-8C2AE74B181E}"/>
    <hyperlink ref="Q217" location="A126064746X" display="A126064746X" xr:uid="{6D6ED2A4-0B80-4B83-9FBC-124F3C823A4C}"/>
    <hyperlink ref="Q239" location="A126033642C" display="A126033642C" xr:uid="{820A9397-A4C2-447C-92AB-719D768866D0}"/>
    <hyperlink ref="S196" location="A126001894C" display="A126001894C" xr:uid="{1ACF2141-6B88-4F3C-BBDF-EBD2FDC759F2}"/>
    <hyperlink ref="S218" location="A126064102T" display="A126064102T" xr:uid="{7F01BDC9-1177-488D-8EDB-97DD250FFBB3}"/>
    <hyperlink ref="S240" location="A126032998X" display="A126032998X" xr:uid="{78F535E6-6A77-418F-AC1A-95D1A7E08696}"/>
    <hyperlink ref="O196" location="A126006430W" display="A126006430W" xr:uid="{0E3F83B0-4EEC-43FD-842C-F90A43230FB2}"/>
    <hyperlink ref="O218" location="A126068638L" display="A126068638L" xr:uid="{DFC5D3EA-7616-4CFA-84E3-0187EEE4EF74}"/>
    <hyperlink ref="O240" location="A126037534T" display="A126037534T" xr:uid="{451C38A5-EE34-4A14-B1F5-9F475BEF81DA}"/>
    <hyperlink ref="L196" location="A126005134K" display="A126005134K" xr:uid="{4AA12855-F6E8-4676-A56A-1C6787095731}"/>
    <hyperlink ref="L218" location="A126067342J" display="A126067342J" xr:uid="{F7644B47-0588-4F5D-9F16-E2C9154CFBC2}"/>
    <hyperlink ref="L240" location="A126036238F" display="A126036238F" xr:uid="{AB61AFDB-79B4-4B5F-9908-9979D83229A4}"/>
    <hyperlink ref="M196" location="A126003190T" display="A126003190T" xr:uid="{72C63F35-10F0-4464-ABDF-E2DB585D4161}"/>
    <hyperlink ref="M218" location="A126065398J" display="A126065398J" xr:uid="{5C7460AD-3540-41E7-8B89-5B8E75095652}"/>
    <hyperlink ref="M240" location="A126034294L" display="A126034294L" xr:uid="{55839DE7-D44B-4B4C-9870-93363F6F9956}"/>
    <hyperlink ref="N196" location="A126005782J" display="A126005782J" xr:uid="{E2E411F0-0A90-4763-ADAB-B0C646FAC9B3}"/>
    <hyperlink ref="N218" location="A126067990F" display="A126067990F" xr:uid="{D864B93E-B801-4E72-84F6-DF2B4187DA36}"/>
    <hyperlink ref="N240" location="A126036886C" display="A126036886C" xr:uid="{AB25AF74-03B4-4BBC-B507-270BBAEC10D0}"/>
    <hyperlink ref="R196" location="A126004486W" display="A126004486W" xr:uid="{C015A6EA-DF49-4DEF-922D-1A718A03BA78}"/>
    <hyperlink ref="R218" location="A126066694V" display="A126066694V" xr:uid="{C6F4F1DB-9D10-4EBE-B8B3-3C800434674B}"/>
    <hyperlink ref="R240" location="A126035590X" display="A126035590X" xr:uid="{D90F987A-51DF-48BE-BA3B-9ECE5BAD33FB}"/>
    <hyperlink ref="P196" location="A126003838W" display="A126003838W" xr:uid="{8BE6D25A-B05C-4461-B9A7-B19FC3C149B9}"/>
    <hyperlink ref="P218" location="A126066046W" display="A126066046W" xr:uid="{E6EA1806-C6F3-4BD6-AC1A-E5DF073092C8}"/>
    <hyperlink ref="P240" location="A126034942X" display="A126034942X" xr:uid="{022E413B-1C3A-4C1D-8CCC-7A4D21948273}"/>
    <hyperlink ref="Q196" location="A126002542T" display="A126002542T" xr:uid="{E5BC6E3A-6040-4DCB-B809-6C3404A84505}"/>
    <hyperlink ref="Q218" location="A126064750R" display="A126064750R" xr:uid="{1949FC8B-6776-42D0-98D1-089425354B8D}"/>
    <hyperlink ref="Q240" location="A126033646L" display="A126033646L" xr:uid="{C30EDF20-56FB-4049-9C50-1A9D2440CFD1}"/>
    <hyperlink ref="S197" location="A126001922A" display="A126001922A" xr:uid="{BC5E9A5C-E237-4568-BC6D-EA0C8D9089DF}"/>
    <hyperlink ref="S219" location="A126064130A" display="A126064130A" xr:uid="{8182B900-139B-49DC-AC01-F8A554BAFE1E}"/>
    <hyperlink ref="S241" location="A126033026X" display="A126033026X" xr:uid="{05725225-386B-4CB3-8BA7-8F5E3ECF9E1A}"/>
    <hyperlink ref="O197" location="A126006458X" display="A126006458X" xr:uid="{5289F84A-9A39-491E-9892-F88945DA00B3}"/>
    <hyperlink ref="O219" location="A126068666W" display="A126068666W" xr:uid="{744AAEEC-76DB-4AA7-8BE1-9C511EB3B921}"/>
    <hyperlink ref="O241" location="A126037562A" display="A126037562A" xr:uid="{C8220361-EC5E-4910-974B-05C8ABEAD9A0}"/>
    <hyperlink ref="L197" location="A126005162V" display="A126005162V" xr:uid="{53B7ACFD-D20A-4355-BA77-9102171E4E33}"/>
    <hyperlink ref="L219" location="A126067370T" display="A126067370T" xr:uid="{C8F5C4D5-8092-42DD-826E-C8FD41F2A19D}"/>
    <hyperlink ref="L241" location="A126036266R" display="A126036266R" xr:uid="{20B59CA3-A8FD-482F-8731-DB879BFB838E}"/>
    <hyperlink ref="M197" location="A126003218J" display="A126003218J" xr:uid="{9933C8B9-334B-418D-943A-059A6C8B2279}"/>
    <hyperlink ref="M219" location="A126065426F" display="A126065426F" xr:uid="{1DD690C0-3135-4BD0-947B-7D713ACE83FB}"/>
    <hyperlink ref="M241" location="A126034322K" display="A126034322K" xr:uid="{519EE018-BAD3-4862-B4B8-533268406B75}"/>
    <hyperlink ref="N197" location="A126005810F" display="A126005810F" xr:uid="{607B570A-FE4E-4729-B01D-A33E6628A599}"/>
    <hyperlink ref="N219" location="A126068018X" display="A126068018X" xr:uid="{76CEFF0A-218E-49A4-B03E-AFF201AB8A81}"/>
    <hyperlink ref="N241" location="A126036914A" display="A126036914A" xr:uid="{8299DFD0-25E8-4B10-AF22-78D414B79BB4}"/>
    <hyperlink ref="R197" location="A126004514V" display="A126004514V" xr:uid="{0C77EAAD-A6E7-43B2-9600-FFD99FE89B4A}"/>
    <hyperlink ref="R219" location="A126066722T" display="A126066722T" xr:uid="{0D43FA00-88FC-4E69-A4C9-2172C27BCCEC}"/>
    <hyperlink ref="R241" location="A126035618R" display="A126035618R" xr:uid="{1780A3DD-645E-4655-AB9C-191B798A29BE}"/>
    <hyperlink ref="P197" location="A126003866F" display="A126003866F" xr:uid="{C0626ADC-5FB8-492A-AF3B-D8CABB8884E7}"/>
    <hyperlink ref="P219" location="A126066074F" display="A126066074F" xr:uid="{FF618CF2-B2C1-45F0-BEB2-49B7CC334343}"/>
    <hyperlink ref="P241" location="A126034970J" display="A126034970J" xr:uid="{E98CBC2D-D2E5-4676-809F-6B0C1F5B2459}"/>
    <hyperlink ref="Q197" location="A126002570A" display="A126002570A" xr:uid="{60C41090-C250-4F59-AC06-0CFA0DB03F75}"/>
    <hyperlink ref="Q219" location="A126064778T" display="A126064778T" xr:uid="{3017869F-4822-4192-833C-F9B3560F1842}"/>
    <hyperlink ref="Q241" location="A126033674W" display="A126033674W" xr:uid="{D1343C1E-7CD0-46B5-8EA2-3A6457087C83}"/>
    <hyperlink ref="S198" location="A126001898L" display="A126001898L" xr:uid="{E3452504-C5E8-457F-9FC1-9AF8EF7CE181}"/>
    <hyperlink ref="S220" location="A126064106A" display="A126064106A" xr:uid="{5AC64F17-42B0-455F-9F34-37A823D04E01}"/>
    <hyperlink ref="S242" location="A126033002F" display="A126033002F" xr:uid="{FD611A1A-996A-4A99-97A8-7020CD4DA3F4}"/>
    <hyperlink ref="O198" location="A126006434F" display="A126006434F" xr:uid="{1F346889-A747-4A4A-9205-2679E0043F32}"/>
    <hyperlink ref="O220" location="A126068642C" display="A126068642C" xr:uid="{46B3AE66-FFBA-4737-8701-CD38436558CF}"/>
    <hyperlink ref="O242" location="A126037538A" display="A126037538A" xr:uid="{D083E3CC-1DD6-42E5-988E-C91B526939D7}"/>
    <hyperlink ref="L198" location="A126005138V" display="A126005138V" xr:uid="{2BF76526-9BFA-4093-AFD6-0A82EEEE6514}"/>
    <hyperlink ref="L220" location="A126067346T" display="A126067346T" xr:uid="{68F4C57B-71E0-4FAE-AC42-BF0D45C0F843}"/>
    <hyperlink ref="L242" location="A126036242W" display="A126036242W" xr:uid="{209C8446-09EA-461E-8C2F-DE27278BA981}"/>
    <hyperlink ref="M198" location="A126003194A" display="A126003194A" xr:uid="{4E0BA139-2AFF-4554-BF62-9698733D1689}"/>
    <hyperlink ref="M220" location="A126065402L" display="A126065402L" xr:uid="{9967244B-18EC-46B4-8B3D-E5CCA51E1DBC}"/>
    <hyperlink ref="M242" location="A126034298W" display="A126034298W" xr:uid="{220572D8-8238-4B64-8CAA-B0F5D9C86D58}"/>
    <hyperlink ref="N198" location="A126005786T" display="A126005786T" xr:uid="{D7590E46-2C77-4849-978F-E810E6E34D39}"/>
    <hyperlink ref="N220" location="A126067994R" display="A126067994R" xr:uid="{730CC6A4-63B9-45E8-BA8E-DCA6FBEFD3CE}"/>
    <hyperlink ref="N242" location="A126036890V" display="A126036890V" xr:uid="{BB087D4B-833F-4C20-BE80-6EDF97B1FA43}"/>
    <hyperlink ref="R198" location="A126004490L" display="A126004490L" xr:uid="{7CBCA60A-7139-4372-965B-AA5A5F8C3AD3}"/>
    <hyperlink ref="R220" location="A126066698C" display="A126066698C" xr:uid="{EE567AF8-6B63-42A6-B593-B45E9F83BA61}"/>
    <hyperlink ref="R242" location="A126035594J" display="A126035594J" xr:uid="{281F32C0-9085-4F54-923F-2CA4026CCEA8}"/>
    <hyperlink ref="P198" location="A126003842L" display="A126003842L" xr:uid="{733E1744-1A59-4929-A900-F449E8C60ACC}"/>
    <hyperlink ref="P220" location="A126066050L" display="A126066050L" xr:uid="{BAF898BF-5965-4944-AC49-46298E464D17}"/>
    <hyperlink ref="P242" location="A126034946J" display="A126034946J" xr:uid="{D25D2477-34C2-4A08-AEE5-659AE7838743}"/>
    <hyperlink ref="Q198" location="A126002546A" display="A126002546A" xr:uid="{E6384701-FC07-42BD-B9B6-8410FB060343}"/>
    <hyperlink ref="Q220" location="A126064754X" display="A126064754X" xr:uid="{D49AB794-33B5-45DE-B49E-5C2116EE28C5}"/>
    <hyperlink ref="Q242" location="A126033650C" display="A126033650C" xr:uid="{D142BAFF-48B5-41A5-A21D-1A7B325E9AB7}"/>
    <hyperlink ref="S199" location="A126001926K" display="A126001926K" xr:uid="{D126B36E-D316-4B90-BEF7-0E1CA8F07707}"/>
    <hyperlink ref="S221" location="A126064134K" display="A126064134K" xr:uid="{899D2929-FEAD-4133-BA1A-C45AA2065357}"/>
    <hyperlink ref="S243" location="A126033030R" display="A126033030R" xr:uid="{980CBF5B-2A92-4D09-95BC-F05F30DBFA69}"/>
    <hyperlink ref="O199" location="A126006462R" display="A126006462R" xr:uid="{E9331070-173F-4FC9-BD58-5357D8631623}"/>
    <hyperlink ref="O221" location="A126068670L" display="A126068670L" xr:uid="{131D817B-99C8-4C15-9B64-C239F29FF470}"/>
    <hyperlink ref="O243" location="A126037566K" display="A126037566K" xr:uid="{E98AF235-5AD3-4391-888F-41CE95773095}"/>
    <hyperlink ref="L199" location="A126005166C" display="A126005166C" xr:uid="{839B65C5-9FF0-4463-A231-D62E277AD88F}"/>
    <hyperlink ref="L221" location="A126067374A" display="A126067374A" xr:uid="{6BCD5EB6-8939-4B1B-BA5E-B7B659F67855}"/>
    <hyperlink ref="L243" location="A126036270F" display="A126036270F" xr:uid="{FAF02D6B-AA01-4F62-930F-6F8231BF7124}"/>
    <hyperlink ref="M199" location="A126003222X" display="A126003222X" xr:uid="{D81F4F2F-0512-4D9F-B0A1-6AF1CC272AE0}"/>
    <hyperlink ref="M221" location="A126065430W" display="A126065430W" xr:uid="{1E7F48C0-13B0-43C5-A5CC-B7ECDD89EEEB}"/>
    <hyperlink ref="M243" location="A126034326V" display="A126034326V" xr:uid="{F5D7A2C5-F5B2-47EE-87D2-D16B58D02B82}"/>
    <hyperlink ref="N199" location="A126005814R" display="A126005814R" xr:uid="{A1B3ADBF-7F65-449F-871E-C7F493FC1305}"/>
    <hyperlink ref="N221" location="A126068022R" display="A126068022R" xr:uid="{721893A8-1D26-4BA8-8DF5-7AC48E76F778}"/>
    <hyperlink ref="N243" location="A126036918K" display="A126036918K" xr:uid="{1D677CFF-FCB6-4D4F-9C0F-2449A47B9138}"/>
    <hyperlink ref="R199" location="A126004518C" display="A126004518C" xr:uid="{401035DB-2DEC-400A-96C2-64C420D0751B}"/>
    <hyperlink ref="R221" location="A126066726A" display="A126066726A" xr:uid="{F58A931F-65D7-484E-9EBF-37936E3B533D}"/>
    <hyperlink ref="R243" location="A126035622F" display="A126035622F" xr:uid="{4234D381-C57D-4937-BAF8-E49B9C44A1D5}"/>
    <hyperlink ref="P199" location="A126003870W" display="A126003870W" xr:uid="{BB2B51B7-260A-48C8-BD95-9CAF8E3E3D4D}"/>
    <hyperlink ref="P221" location="A126066078R" display="A126066078R" xr:uid="{804015D5-E72A-4A74-A0FE-345009104668}"/>
    <hyperlink ref="P243" location="A126034974T" display="A126034974T" xr:uid="{CC7FC02F-380D-4865-8B86-B52C4264EC64}"/>
    <hyperlink ref="Q199" location="A126002574K" display="A126002574K" xr:uid="{9CEC73B2-ADA7-4D8D-A554-BE3465A4D120}"/>
    <hyperlink ref="Q221" location="A126064782J" display="A126064782J" xr:uid="{D5C9D3FD-0F57-49D2-AE10-0D4999CADEA0}"/>
    <hyperlink ref="Q243" location="A126033678F" display="A126033678F" xr:uid="{7E227108-870C-4E78-873C-AFEB838C7524}"/>
    <hyperlink ref="AA200" location="A126001642J" display="A126001642J" xr:uid="{EF419D99-BC7E-49F5-94B5-35986163F531}"/>
    <hyperlink ref="AA222" location="A126063850F" display="A126063850F" xr:uid="{873376E1-17CD-41F7-BA9B-52CBCE0BBE15}"/>
    <hyperlink ref="AA244" location="A126032746C" display="A126032746C" xr:uid="{68E2D1E3-B129-4BC2-B45A-460F95926BC3}"/>
    <hyperlink ref="W200" location="A126006178F" display="A126006178F" xr:uid="{D328A95B-99A8-43C6-8E10-7DB4DDB1B35B}"/>
    <hyperlink ref="W222" location="A126068386C" display="A126068386C" xr:uid="{94C5ED7A-8DD9-454F-8A14-A0253483B91A}"/>
    <hyperlink ref="W244" location="A126037282J" display="A126037282J" xr:uid="{F276D433-E521-4618-8C83-FEEB7116446A}"/>
    <hyperlink ref="T200" location="A126004882X" display="A126004882X" xr:uid="{2CA5F0EB-2E97-4658-B34C-A2C5DEE5C66F}"/>
    <hyperlink ref="T222" location="A126067090X" display="A126067090X" xr:uid="{96927EDD-E89E-4F96-B34E-ADCD42630804}"/>
    <hyperlink ref="T244" location="A126035986V" display="A126035986V" xr:uid="{96263E14-CC46-447D-9867-F8F6E57C0212}"/>
    <hyperlink ref="U200" location="A126002938L" display="A126002938L" xr:uid="{4080406E-5124-4298-A840-B313931529F2}"/>
    <hyperlink ref="U222" location="A126065146L" display="A126065146L" xr:uid="{DAD619D1-4A2B-402F-B87A-B37EA9B087F8}"/>
    <hyperlink ref="U244" location="A126034042T" display="A126034042T" xr:uid="{5397B884-C35F-43CB-BEC5-86AA64287624}"/>
    <hyperlink ref="V200" location="A126005530L" display="A126005530L" xr:uid="{3AC260AF-1221-4B73-9F73-D8F21B320007}"/>
    <hyperlink ref="V222" location="A126067738C" display="A126067738C" xr:uid="{8E8D869F-91F8-40BC-BF68-7EA65FFECE7F}"/>
    <hyperlink ref="V244" location="A126036634J" display="A126036634J" xr:uid="{8238FBEE-919F-4857-B9E4-381F790A6619}"/>
    <hyperlink ref="Z200" location="A126004234A" display="A126004234A" xr:uid="{C7ADBC2F-7C2D-467B-BD5D-C1DF284CE195}"/>
    <hyperlink ref="Z222" location="A126066442X" display="A126066442X" xr:uid="{26623471-2D51-43DC-8228-2575653E63DC}"/>
    <hyperlink ref="Z244" location="A126035338W" display="A126035338W" xr:uid="{8434F5A6-8F9E-4633-BA4D-D3DD2B66DB69}"/>
    <hyperlink ref="X200" location="A126003586L" display="A126003586L" xr:uid="{1CC7C5FD-7676-45F8-A3BD-C71CE42558F1}"/>
    <hyperlink ref="X222" location="A126065794K" display="A126065794K" xr:uid="{81F3E335-6A2B-4FCC-A614-47C35C5404B3}"/>
    <hyperlink ref="X244" location="A126034690R" display="A126034690R" xr:uid="{42DADF3E-F119-44B8-B2CC-20293CA5CB7D}"/>
    <hyperlink ref="Y200" location="A126002290J" display="A126002290J" xr:uid="{0A310114-6922-4D2B-9489-9FCCEE6B35AE}"/>
    <hyperlink ref="Y222" location="A126064498X" display="A126064498X" xr:uid="{B6320D0E-AEE7-47F6-844D-06F9414EEAF1}"/>
    <hyperlink ref="Y244" location="A126033394C" display="A126033394C" xr:uid="{8001FCF1-361D-4931-B9EC-77C4AB96BFFA}"/>
    <hyperlink ref="AA181" location="A126001654T" display="A126001654T" xr:uid="{E654A401-6477-4B80-A798-FC44E3D726D8}"/>
    <hyperlink ref="AA203" location="A126063862R" display="A126063862R" xr:uid="{809AA206-9343-4DD1-ADC6-552CE32D6C50}"/>
    <hyperlink ref="AA225" location="A126032758L" display="A126032758L" xr:uid="{77A7E6A3-F8CD-4666-950A-BB0530E07CC9}"/>
    <hyperlink ref="W181" location="A126006190W" display="A126006190W" xr:uid="{115B7481-6B45-431A-B391-F7D1B9FFDFD0}"/>
    <hyperlink ref="W203" location="A126068398L" display="A126068398L" xr:uid="{8585C358-CB45-4EFE-A718-7A2ED32075B0}"/>
    <hyperlink ref="W225" location="A126037294T" display="A126037294T" xr:uid="{D44D18BA-7A29-4FC8-9D4E-9835E1A4ACAD}"/>
    <hyperlink ref="T181" location="A126004894J" display="A126004894J" xr:uid="{3BADF685-EAE7-4D53-83C4-D3BA06A9BC58}"/>
    <hyperlink ref="T203" location="A126067102W" display="A126067102W" xr:uid="{8F5BA7F0-53A5-46DD-AE49-569B8891ABD5}"/>
    <hyperlink ref="T225" location="A126035998C" display="A126035998C" xr:uid="{F36BBFBE-2231-4412-BD32-BD47325CE870}"/>
    <hyperlink ref="U181" location="A126002950C" display="A126002950C" xr:uid="{35DFBCB2-7016-45D0-8792-EF9D6A53F859}"/>
    <hyperlink ref="U203" location="A126065158W" display="A126065158W" xr:uid="{B3CA197F-537F-49FF-AC1D-6A4C9E266D98}"/>
    <hyperlink ref="U225" location="A126034054A" display="A126034054A" xr:uid="{3EC90A72-9737-4B7A-AC5C-E297585B838E}"/>
    <hyperlink ref="V181" location="A126005542W" display="A126005542W" xr:uid="{74C366EF-2CFF-448C-8776-E2A6FB0A5513}"/>
    <hyperlink ref="V203" location="A126067750V" display="A126067750V" xr:uid="{E005AE30-856F-49E3-9368-7E1D7940179C}"/>
    <hyperlink ref="V225" location="A126036646T" display="A126036646T" xr:uid="{1D2D35F3-624C-4049-8F2A-5C36D796F05F}"/>
    <hyperlink ref="Z181" location="A126004246K" display="A126004246K" xr:uid="{6F8FB6EC-14D0-47FD-B663-1D06903A2488}"/>
    <hyperlink ref="Z203" location="A126066454J" display="A126066454J" xr:uid="{3D05705C-460C-431E-B08C-3F06EC182DB2}"/>
    <hyperlink ref="Z225" location="A126035350L" display="A126035350L" xr:uid="{D1521268-C457-4D6F-9F03-1226D2735D33}"/>
    <hyperlink ref="X181" location="A126003598W" display="A126003598W" xr:uid="{892A4561-BCBB-4A11-9081-A047DB482DA6}"/>
    <hyperlink ref="X203" location="A126065806J" display="A126065806J" xr:uid="{CA77B1D3-7D52-48F4-B0B6-9EBB63610E89}"/>
    <hyperlink ref="X225" location="A126034702L" display="A126034702L" xr:uid="{05BADB35-C3C1-45D8-9FDC-136C9F318F30}"/>
    <hyperlink ref="Y181" location="A126002302F" display="A126002302F" xr:uid="{7F8A2D4E-07C6-4EFD-8475-11B62EEEF9C6}"/>
    <hyperlink ref="Y203" location="A126064510C" display="A126064510C" xr:uid="{36D2471E-7569-4A5B-8A63-F2C5BFBA740E}"/>
    <hyperlink ref="Y225" location="A126033406A" display="A126033406A" xr:uid="{70E1668F-9C09-4C6C-8E00-20CD4CA277F2}"/>
    <hyperlink ref="AA182" location="A126001622X" display="A126001622X" xr:uid="{A1DDBB18-703C-4D52-934C-6ED9996EAF47}"/>
    <hyperlink ref="AA204" location="A126063830W" display="A126063830W" xr:uid="{AFE2B070-6764-478C-92E8-A9EFCF486F65}"/>
    <hyperlink ref="AA226" location="A126032726V" display="A126032726V" xr:uid="{CB5FFB2D-9108-4B93-99EC-EBDA55CE30B1}"/>
    <hyperlink ref="W182" location="A126006158W" display="A126006158W" xr:uid="{BB4B65EF-7414-4CAF-8B1F-684A48C241DF}"/>
    <hyperlink ref="W204" location="A126068366V" display="A126068366V" xr:uid="{ED440064-60CA-49BB-A8B3-B709C9D49509}"/>
    <hyperlink ref="W226" location="A126037262X" display="A126037262X" xr:uid="{6FF4DE91-EDAA-4770-AF62-82FD58997F6F}"/>
    <hyperlink ref="T182" location="A126004862R" display="A126004862R" xr:uid="{2F1FADDA-92DE-45DF-A241-A34D6355D51B}"/>
    <hyperlink ref="T204" location="A126067070R" display="A126067070R" xr:uid="{A5244B32-9B86-4FE9-AA9B-55E2A4177E8C}"/>
    <hyperlink ref="T226" location="A126035966K" display="A126035966K" xr:uid="{FD37CDA9-B8AB-48C8-8993-8ED9D2D26CD0}"/>
    <hyperlink ref="U182" location="A126002918C" display="A126002918C" xr:uid="{E31BF492-AE1D-4E29-AFD5-C99454200160}"/>
    <hyperlink ref="U204" location="A126065126C" display="A126065126C" xr:uid="{6093BD85-43B0-474B-BE78-A8F02FC7AA2F}"/>
    <hyperlink ref="U226" location="A126034022J" display="A126034022J" xr:uid="{C3EEE4FB-619C-4866-B956-DD8C517A3F37}"/>
    <hyperlink ref="V182" location="A126005510C" display="A126005510C" xr:uid="{A628ACA1-7F03-44A9-981A-96FE9A7C06E2}"/>
    <hyperlink ref="V204" location="A126067718V" display="A126067718V" xr:uid="{B2560C4B-48C2-47C5-902E-2E5CD3BB76F1}"/>
    <hyperlink ref="V226" location="A126036614X" display="A126036614X" xr:uid="{2EB5D7CD-8CCC-4A8D-98A3-00AACFD26719}"/>
    <hyperlink ref="Z182" location="A126004214T" display="A126004214T" xr:uid="{394F2A31-65C7-4DED-BFD0-0B36F88B7710}"/>
    <hyperlink ref="Z204" location="A126066422R" display="A126066422R" xr:uid="{8541F9AA-C255-4979-8FF1-6D9A1CADF9A3}"/>
    <hyperlink ref="Z226" location="A126035318L" display="A126035318L" xr:uid="{9BD9AF8A-6BC3-401E-81BD-1F8759D85464}"/>
    <hyperlink ref="X182" location="A126003566C" display="A126003566C" xr:uid="{B08AEAA8-793D-47B8-A54A-4D7F8361AAA6}"/>
    <hyperlink ref="X204" location="A126065774A" display="A126065774A" xr:uid="{A2C24AEC-5137-47A5-B911-9833029E7C83}"/>
    <hyperlink ref="X226" location="A126034670F" display="A126034670F" xr:uid="{F8CD4D6E-2B48-4516-99EC-16CDE1D3D3DA}"/>
    <hyperlink ref="Y182" location="A126002270X" display="A126002270X" xr:uid="{162C4D09-A1C3-4EB3-9E8C-CD9729A7F662}"/>
    <hyperlink ref="Y204" location="A126064478R" display="A126064478R" xr:uid="{83BC33CE-3F36-4658-8EA3-383C463F602F}"/>
    <hyperlink ref="Y226" location="A126033374V" display="A126033374V" xr:uid="{2E6033DF-8357-473E-9761-1DD18F6FCB5A}"/>
    <hyperlink ref="AA183" location="A126001658A" display="A126001658A" xr:uid="{1B33AB6B-9429-4833-9B63-00F00DEE9B5F}"/>
    <hyperlink ref="AA205" location="A126063866X" display="A126063866X" xr:uid="{F1FCC930-0957-4CEC-83A7-D853B45ECA5A}"/>
    <hyperlink ref="AA227" location="A126032762C" display="A126032762C" xr:uid="{E9FF858E-4DFB-4718-A71D-96FB8932CEA2}"/>
    <hyperlink ref="W183" location="A126006194F" display="A126006194F" xr:uid="{87E90A51-8EDA-4BB6-AA55-055B7E527AA0}"/>
    <hyperlink ref="W205" location="A126068402T" display="A126068402T" xr:uid="{377AEB3A-2157-4F18-9037-0BD1661623C1}"/>
    <hyperlink ref="W227" location="A126037298A" display="A126037298A" xr:uid="{1253A45D-0A16-4B42-85BA-6F0A454E538E}"/>
    <hyperlink ref="T183" location="A126004898T" display="A126004898T" xr:uid="{D78CC4C3-98D2-4148-BDEA-1313BDE65100}"/>
    <hyperlink ref="T205" location="A126067106F" display="A126067106F" xr:uid="{81226556-5B3F-4D8D-91B5-45DA2CA83D12}"/>
    <hyperlink ref="T227" location="A126036002K" display="A126036002K" xr:uid="{A6F6B04E-B791-40AC-81FF-E4226CD635C4}"/>
    <hyperlink ref="U183" location="A126002954L" display="A126002954L" xr:uid="{23AE2F71-8F12-4AD8-9823-CF32D638D0D4}"/>
    <hyperlink ref="U205" location="A126065162L" display="A126065162L" xr:uid="{CD734774-3D25-4460-A539-D11EDA87960F}"/>
    <hyperlink ref="U227" location="A126034058K" display="A126034058K" xr:uid="{EEBD0D28-8A6B-43A9-8F5E-B9B289957F1D}"/>
    <hyperlink ref="V183" location="A126005546F" display="A126005546F" xr:uid="{E30F48C6-7BEB-4FC9-8F76-40202BE54779}"/>
    <hyperlink ref="V205" location="A126067754C" display="A126067754C" xr:uid="{684F8207-05E6-4BF0-87BB-462DB43C0829}"/>
    <hyperlink ref="V227" location="A126036650J" display="A126036650J" xr:uid="{12485C00-2DAC-4083-A90C-730A1BD71B89}"/>
    <hyperlink ref="Z183" location="A126004250A" display="A126004250A" xr:uid="{74CA386E-56A6-4C90-BAFF-950C591B2EC2}"/>
    <hyperlink ref="Z205" location="A126066458T" display="A126066458T" xr:uid="{4249CA76-FB9C-4FB3-8641-58A0410D7EA1}"/>
    <hyperlink ref="Z227" location="A126035354W" display="A126035354W" xr:uid="{BAA9481E-1ED6-4337-867D-22F8240162AD}"/>
    <hyperlink ref="X183" location="A126003602A" display="A126003602A" xr:uid="{7D43DF0D-6234-46DC-8FD1-4B7802775842}"/>
    <hyperlink ref="X205" location="A126065810X" display="A126065810X" xr:uid="{1A69DA0E-3904-4698-A888-49E20D2E420C}"/>
    <hyperlink ref="X227" location="A126034706W" display="A126034706W" xr:uid="{223DE322-4BE2-48C0-89EB-D46E3970ED80}"/>
    <hyperlink ref="Y183" location="A126002306R" display="A126002306R" xr:uid="{75B1CE07-1DC0-4BA1-BD70-B32B447D89E0}"/>
    <hyperlink ref="Y205" location="A126064514L" display="A126064514L" xr:uid="{BFD6C1A3-05E3-4273-8E96-F26AEEC62121}"/>
    <hyperlink ref="Y227" location="A126033410T" display="A126033410T" xr:uid="{2A6EDD23-9133-4873-B70E-D21CF506AF40}"/>
    <hyperlink ref="AA185" location="A126001662T" display="A126001662T" xr:uid="{3D53DE67-D0EC-412E-ADF1-D41080309DC9}"/>
    <hyperlink ref="AA207" location="A126063870R" display="A126063870R" xr:uid="{48323D9E-FFBD-441F-B9C9-C308A5FE6A51}"/>
    <hyperlink ref="AA229" location="A126032766L" display="A126032766L" xr:uid="{999984DC-A178-4D93-BCB8-BDFE1CCC2E4B}"/>
    <hyperlink ref="W185" location="A126006198R" display="A126006198R" xr:uid="{247EB1A7-5D04-4F8B-A97F-AC7E0D73FBA5}"/>
    <hyperlink ref="W207" location="A126068406A" display="A126068406A" xr:uid="{5FA28A85-6421-4044-8E46-5E7B93A69CEF}"/>
    <hyperlink ref="W229" location="A126037302F" display="A126037302F" xr:uid="{DC424233-4641-4A8D-9D11-3C73495C3318}"/>
    <hyperlink ref="T185" location="A126004902W" display="A126004902W" xr:uid="{E7492E56-BDB3-404F-8FB5-03734C5A88DE}"/>
    <hyperlink ref="T207" location="A126067110W" display="A126067110W" xr:uid="{872BA488-4440-4F88-B1B3-07F264632FCA}"/>
    <hyperlink ref="T229" location="A126036006V" display="A126036006V" xr:uid="{07A30844-B815-4B43-B656-8C964DDCF823}"/>
    <hyperlink ref="U185" location="A126002958W" display="A126002958W" xr:uid="{A730C683-9740-4C03-AA35-9949D96E9BD5}"/>
    <hyperlink ref="U207" location="A126065166W" display="A126065166W" xr:uid="{6DE275D4-0E0B-4C54-8D99-2D705A40AF42}"/>
    <hyperlink ref="U229" location="A126034062A" display="A126034062A" xr:uid="{4E09F54F-1C55-4CD2-B104-01103EC66103}"/>
    <hyperlink ref="V185" location="A126005550W" display="A126005550W" xr:uid="{8E1162F2-A8A0-4177-9DB2-4E877509A440}"/>
    <hyperlink ref="V207" location="A126067758L" display="A126067758L" xr:uid="{01374F28-7C3C-4B35-903D-678BD8C4CD3A}"/>
    <hyperlink ref="V229" location="A126036654T" display="A126036654T" xr:uid="{8FC59312-BFFA-46A7-90AF-404FFA45FAA5}"/>
    <hyperlink ref="Z185" location="A126004254K" display="A126004254K" xr:uid="{58535493-CB59-46C7-9439-9D24CF54FFDD}"/>
    <hyperlink ref="Z207" location="A126066462J" display="A126066462J" xr:uid="{15010857-2E09-45C6-81B9-6651B96759BF}"/>
    <hyperlink ref="Z229" location="A126035358F" display="A126035358F" xr:uid="{CD254735-9249-4553-923C-6D71B744DC36}"/>
    <hyperlink ref="X185" location="A126003606K" display="A126003606K" xr:uid="{BE2DE087-5949-4280-AC77-12E94E6B25A1}"/>
    <hyperlink ref="X207" location="A126065814J" display="A126065814J" xr:uid="{3ADE5F8A-87B2-40AC-9F45-FBA70D424074}"/>
    <hyperlink ref="X229" location="A126034710L" display="A126034710L" xr:uid="{EFFE8EE6-AB25-48B4-A8E3-4406833F08FF}"/>
    <hyperlink ref="Y185" location="A126002310F" display="A126002310F" xr:uid="{8E251659-0CBD-45A2-9C35-8E0A5D9D1A2A}"/>
    <hyperlink ref="Y207" location="A126064518W" display="A126064518W" xr:uid="{1E8E8643-5ABB-46E3-A4BE-43195C41FE74}"/>
    <hyperlink ref="Y229" location="A126033414A" display="A126033414A" xr:uid="{D486E022-E338-44E5-B1FE-7CB92E3507F5}"/>
    <hyperlink ref="AA186" location="A126001626J" display="A126001626J" xr:uid="{75E0BBEF-FDAF-4245-B19A-307A836F53E6}"/>
    <hyperlink ref="AA208" location="A126063834F" display="A126063834F" xr:uid="{7655C690-D458-4F3F-A7F0-262F778F2442}"/>
    <hyperlink ref="AA230" location="A126032730K" display="A126032730K" xr:uid="{32FFFFA8-C1C0-41C9-9D3F-2C859BD774C2}"/>
    <hyperlink ref="W186" location="A126006162L" display="A126006162L" xr:uid="{4C3EDD4C-821E-4C52-A1A6-D02DF1AA002F}"/>
    <hyperlink ref="W208" location="A126068370K" display="A126068370K" xr:uid="{978B5DF7-F599-4663-9606-E2CA3EC81FB8}"/>
    <hyperlink ref="W230" location="A126037266J" display="A126037266J" xr:uid="{FF747060-88E6-4D86-B621-DF86C16068E3}"/>
    <hyperlink ref="T186" location="A126004866X" display="A126004866X" xr:uid="{8D905215-F863-4244-8E15-1330EA8AADF6}"/>
    <hyperlink ref="T208" location="A126067074X" display="A126067074X" xr:uid="{FB7BF970-0E9A-4707-8A32-75CCA6E3E4EB}"/>
    <hyperlink ref="T230" location="A126035970A" display="A126035970A" xr:uid="{897D0CD5-53F8-429D-AFCE-7D1EB0180D68}"/>
    <hyperlink ref="U186" location="A126002922V" display="A126002922V" xr:uid="{E1FB439A-8496-4D34-95AD-BF2942BF6848}"/>
    <hyperlink ref="U208" location="A126065130V" display="A126065130V" xr:uid="{0832E34A-6158-4F63-8B3D-32D4552271D6}"/>
    <hyperlink ref="U230" location="A126034026T" display="A126034026T" xr:uid="{D5696925-85CF-4AA8-AE31-376B3B38C6CC}"/>
    <hyperlink ref="V186" location="A126005514L" display="A126005514L" xr:uid="{609B9AEB-33FA-4EE4-BB2A-9AF643B14F57}"/>
    <hyperlink ref="V208" location="A126067722K" display="A126067722K" xr:uid="{D949E466-6328-4F09-BC71-65A302A98BAA}"/>
    <hyperlink ref="V230" location="A126036618J" display="A126036618J" xr:uid="{DDFB8167-30EC-439A-B2D4-F1BCC00C371E}"/>
    <hyperlink ref="Z186" location="A126004218A" display="A126004218A" xr:uid="{5C143BBA-5FBC-4513-82B1-B1245A57556E}"/>
    <hyperlink ref="Z208" location="A126066426X" display="A126066426X" xr:uid="{5D4C2892-5F93-4CAA-AF09-D86B6F0B4804}"/>
    <hyperlink ref="Z230" location="A126035322C" display="A126035322C" xr:uid="{B20C4225-2DF8-40B1-BB69-72C421A1CF9B}"/>
    <hyperlink ref="X186" location="A126003570V" display="A126003570V" xr:uid="{F7046150-4BE5-4D2F-ABEA-4A15E3F3D639}"/>
    <hyperlink ref="X208" location="A126065778K" display="A126065778K" xr:uid="{7FF6363F-5262-4E47-94DA-E94E54927310}"/>
    <hyperlink ref="X230" location="A126034674R" display="A126034674R" xr:uid="{1932A277-9EE2-42E8-8A9B-577E095E9340}"/>
    <hyperlink ref="Y186" location="A126002274J" display="A126002274J" xr:uid="{7FD61D91-AFB6-418E-89F7-7B53D9B86151}"/>
    <hyperlink ref="Y208" location="A126064482F" display="A126064482F" xr:uid="{4E16445C-6026-4DA9-9D89-791CA22AB1E1}"/>
    <hyperlink ref="Y230" location="A126033378C" display="A126033378C" xr:uid="{97C02C00-6A98-4DFE-8E82-C4AB40282E85}"/>
    <hyperlink ref="AA187" location="A126001630X" display="A126001630X" xr:uid="{0AD3EA1A-6182-4387-8174-F4F6708AC239}"/>
    <hyperlink ref="AA209" location="A126063838R" display="A126063838R" xr:uid="{D7B04DA9-F98A-4308-89BF-0B9A90B48FD1}"/>
    <hyperlink ref="AA231" location="A126032734V" display="A126032734V" xr:uid="{AB98C231-5CA9-4630-9D82-5886C05041BB}"/>
    <hyperlink ref="W187" location="A126006166W" display="A126006166W" xr:uid="{03715DA6-E287-4A00-9CA0-F53F31A8E09E}"/>
    <hyperlink ref="W209" location="A126068374V" display="A126068374V" xr:uid="{8C202F24-49B2-4B5C-BE57-0728424BEDD5}"/>
    <hyperlink ref="W231" location="A126037270X" display="A126037270X" xr:uid="{E4F8D480-245B-4A96-9131-52B3FD34BB8D}"/>
    <hyperlink ref="T187" location="A126004870R" display="A126004870R" xr:uid="{296FB446-2717-4B39-9C0B-7233576679F0}"/>
    <hyperlink ref="T209" location="A126067078J" display="A126067078J" xr:uid="{F49A67ED-F0F9-4580-A9F1-0E12C245A955}"/>
    <hyperlink ref="T231" location="A126035974K" display="A126035974K" xr:uid="{547E64CF-B16C-4BBB-81D5-0CFFE4CBCA44}"/>
    <hyperlink ref="U187" location="A126002926C" display="A126002926C" xr:uid="{870ABCB7-BED4-4AC7-86CA-DC1329A34972}"/>
    <hyperlink ref="U209" location="A126065134C" display="A126065134C" xr:uid="{94D59E71-8D86-44B7-B7F0-A86832B0322B}"/>
    <hyperlink ref="U231" location="A126034030J" display="A126034030J" xr:uid="{05FEA767-9B13-4EF1-8D34-95E9792B0B1B}"/>
    <hyperlink ref="Z187" location="A126004222T" display="A126004222T" xr:uid="{850AEFE6-E568-4496-98A7-2D3B8510F15F}"/>
    <hyperlink ref="Z209" location="A126066430R" display="A126066430R" xr:uid="{D0573434-88C0-42A7-B9B4-86899F3FAE69}"/>
    <hyperlink ref="Z231" location="A126035326L" display="A126035326L" xr:uid="{BCAE823A-DAD5-4085-B807-B60057B5B20A}"/>
    <hyperlink ref="X187" location="A126003574C" display="A126003574C" xr:uid="{F620F410-9FE8-4592-B73F-5093C8EE9E3A}"/>
    <hyperlink ref="X209" location="A126065782A" display="A126065782A" xr:uid="{601B8FA7-FFCB-4AB2-96F2-3383584ED450}"/>
    <hyperlink ref="X231" location="A126034678X" display="A126034678X" xr:uid="{6DAEF985-894D-4FB8-9478-BB4F2EE799C0}"/>
    <hyperlink ref="AA188" location="A126001646T" display="A126001646T" xr:uid="{DE5042C0-48C7-4C80-82BD-21F71DD776AC}"/>
    <hyperlink ref="AA210" location="A126063854R" display="A126063854R" xr:uid="{43D31335-F7CA-4F2C-BD9D-BB6B9AE75F09}"/>
    <hyperlink ref="AA232" location="A126032750V" display="A126032750V" xr:uid="{F245D5AD-0E78-4265-8621-8C94792AA9C9}"/>
    <hyperlink ref="W188" location="A126006182W" display="A126006182W" xr:uid="{16C7953E-A060-435B-A0BA-54DD14ECCE52}"/>
    <hyperlink ref="W210" location="A126068390V" display="A126068390V" xr:uid="{88551FC6-D696-480F-BE63-1B1AF0CB9D1F}"/>
    <hyperlink ref="W232" location="A126037286T" display="A126037286T" xr:uid="{70CD273E-3F13-45B8-A945-B3FF7E1340DF}"/>
    <hyperlink ref="T188" location="A126004886J" display="A126004886J" xr:uid="{2413F337-B275-407B-AD48-5A4F05E6D037}"/>
    <hyperlink ref="T210" location="A126067094J" display="A126067094J" xr:uid="{F214BE28-118D-418B-B295-C9D52E1E9490}"/>
    <hyperlink ref="T232" location="A126035990K" display="A126035990K" xr:uid="{758D3EA5-B86D-4C0E-8312-3CB66E9BD149}"/>
    <hyperlink ref="U188" location="A126002942C" display="A126002942C" xr:uid="{F59247AB-16DA-4E3F-B7CB-621FFD4B7616}"/>
    <hyperlink ref="U210" location="A126065150C" display="A126065150C" xr:uid="{60F3C794-00C5-4075-91D8-DE4D7D8A04C6}"/>
    <hyperlink ref="U232" location="A126034046A" display="A126034046A" xr:uid="{AC693622-D82E-4727-AC5A-4E1E097B8DC5}"/>
    <hyperlink ref="Z188" location="A126004238K" display="A126004238K" xr:uid="{8DE4C266-2648-4182-AD6E-32B999F9C155}"/>
    <hyperlink ref="Z210" location="A126066446J" display="A126066446J" xr:uid="{31BA31BA-C849-44DC-B695-9A6943792FC7}"/>
    <hyperlink ref="Z232" location="A126035342L" display="A126035342L" xr:uid="{600E89B1-AC20-4F92-9D36-F00B2DC87CC4}"/>
    <hyperlink ref="X188" location="A126003590C" display="A126003590C" xr:uid="{B464AE66-1196-45A8-87E9-18AA94F86795}"/>
    <hyperlink ref="X210" location="A126065798V" display="A126065798V" xr:uid="{C5ED6D4C-1931-4D6A-A95B-204C9657AC0C}"/>
    <hyperlink ref="X232" location="A126034694X" display="A126034694X" xr:uid="{2FA6AB85-F6A3-4E4D-9C27-34FF234819CE}"/>
    <hyperlink ref="AA189" location="A126001614X" display="A126001614X" xr:uid="{159EF395-88C6-4C32-8E9A-160D6061B881}"/>
    <hyperlink ref="AA211" location="A126063822W" display="A126063822W" xr:uid="{F7126592-53A6-42BA-828D-E1847F4355E7}"/>
    <hyperlink ref="AA233" location="A126032718V" display="A126032718V" xr:uid="{CD7F7AD0-5542-4A42-A712-1F0FD8C99E59}"/>
    <hyperlink ref="W189" location="A126006150C" display="A126006150C" xr:uid="{B38F9BB1-A74C-4E36-836B-B35000560DF5}"/>
    <hyperlink ref="W211" location="A126068358V" display="A126068358V" xr:uid="{B151D783-32E7-4780-A697-66ACC85947B5}"/>
    <hyperlink ref="W233" location="A126037254X" display="A126037254X" xr:uid="{ABA99AB2-6615-4970-BCDF-D85F85211B6F}"/>
    <hyperlink ref="T189" location="A126004854R" display="A126004854R" xr:uid="{9AFC8AFC-EB2D-43E7-A80C-43BC03637562}"/>
    <hyperlink ref="T211" location="A126067062R" display="A126067062R" xr:uid="{A90F8BF6-BFA3-484B-B710-73CCE899854B}"/>
    <hyperlink ref="T233" location="A126035958K" display="A126035958K" xr:uid="{557D5D4E-B612-4B59-9C35-5137D4D24BA8}"/>
    <hyperlink ref="U189" location="A126002910K" display="A126002910K" xr:uid="{A332CC57-BE89-4519-9E78-A234DB633F53}"/>
    <hyperlink ref="U211" location="A126065118C" display="A126065118C" xr:uid="{237F4D9A-E3BA-4A71-8D9B-E6C6089450A9}"/>
    <hyperlink ref="U233" location="A126034014J" display="A126034014J" xr:uid="{15F14CA1-441C-4074-B11A-68F694D766CF}"/>
    <hyperlink ref="V189" location="A126005502C" display="A126005502C" xr:uid="{CAC1E808-2BA3-4A3C-9D29-489617A9C077}"/>
    <hyperlink ref="V211" location="A126067710A" display="A126067710A" xr:uid="{CAB1D3DC-2D52-44C7-95BE-1567F8CD02DE}"/>
    <hyperlink ref="V233" location="A126036606X" display="A126036606X" xr:uid="{7D3EE92B-C140-4FEF-AC04-C4DCDBBD9885}"/>
    <hyperlink ref="Z189" location="A126004206T" display="A126004206T" xr:uid="{51663424-7195-4EB3-97D4-05A4A77537D7}"/>
    <hyperlink ref="Z211" location="A126066414R" display="A126066414R" xr:uid="{370711AF-3736-44F2-8A75-5AD3A5A810FD}"/>
    <hyperlink ref="Z233" location="A126035310V" display="A126035310V" xr:uid="{165F141B-5811-4317-9BA0-89812E1D299A}"/>
    <hyperlink ref="X189" location="A126003558C" display="A126003558C" xr:uid="{98A3BDF6-EB18-4373-8447-D3A890DF2556}"/>
    <hyperlink ref="X211" location="A126065766A" display="A126065766A" xr:uid="{3AB13EF3-4A5D-4F72-9432-0FE000D33CF2}"/>
    <hyperlink ref="X233" location="A126034662F" display="A126034662F" xr:uid="{3AD12611-1E47-441C-8CAE-EFCA18EE3402}"/>
    <hyperlink ref="Y189" location="A126002262X" display="A126002262X" xr:uid="{7767C11B-1B0F-49D3-8BDD-1A2248DFD3EC}"/>
    <hyperlink ref="Y211" location="A126064470W" display="A126064470W" xr:uid="{26EC9505-79AF-433F-A440-FE68AC8AEDF0}"/>
    <hyperlink ref="Y233" location="A126033366V" display="A126033366V" xr:uid="{DF41A051-D533-408B-AD70-4E3D6514725B}"/>
    <hyperlink ref="AA190" location="A126001666A" display="A126001666A" xr:uid="{7D5F6312-06E0-43FC-B515-BD0FE14E4B0D}"/>
    <hyperlink ref="AA212" location="A126063874X" display="A126063874X" xr:uid="{11AA5604-0419-4EC1-ADF8-F93FD6FB112D}"/>
    <hyperlink ref="AA234" location="A126032770C" display="A126032770C" xr:uid="{CFB74AB0-B610-4EA0-A3B5-7DB40DFDC1FD}"/>
    <hyperlink ref="W190" location="A126006202V" display="A126006202V" xr:uid="{564D399B-F045-41F8-B4AB-1968C212AAA5}"/>
    <hyperlink ref="W212" location="A126068410T" display="A126068410T" xr:uid="{59173EEF-CCB8-4437-BF27-6BB8F4DFA7E7}"/>
    <hyperlink ref="W234" location="A126037306R" display="A126037306R" xr:uid="{076C27D5-6711-4BD7-A654-9974C06F7A15}"/>
    <hyperlink ref="T190" location="A126004906F" display="A126004906F" xr:uid="{09A8A8EF-EA76-48F0-B91E-20EBF4205A6D}"/>
    <hyperlink ref="T212" location="A126067114F" display="A126067114F" xr:uid="{A9895DB0-FF68-429F-BCE3-92CA14E30485}"/>
    <hyperlink ref="T234" location="A126036010K" display="A126036010K" xr:uid="{EF35C59A-8720-4F0E-86AE-398F0AD042FD}"/>
    <hyperlink ref="U190" location="A126002962L" display="A126002962L" xr:uid="{6BA902DD-2574-429E-B2BC-26EAEFF30AC3}"/>
    <hyperlink ref="U212" location="A126065170L" display="A126065170L" xr:uid="{B991DF2A-83F2-4A78-803F-6A8F44EC3D4D}"/>
    <hyperlink ref="U234" location="A126034066K" display="A126034066K" xr:uid="{2612EFEE-6B6A-4F0B-B6D0-2293E8F1F70F}"/>
    <hyperlink ref="V190" location="A126005554F" display="A126005554F" xr:uid="{F7C46AFB-6869-4071-BFD2-81928DD07745}"/>
    <hyperlink ref="V212" location="A126067762C" display="A126067762C" xr:uid="{A90E4168-D871-44AB-9C6A-B735B8F71420}"/>
    <hyperlink ref="V234" location="A126036658A" display="A126036658A" xr:uid="{492EA0A2-D3E1-4A65-A13D-F1DD5238CD44}"/>
    <hyperlink ref="Z190" location="A126004258V" display="A126004258V" xr:uid="{0048560D-4ABF-4833-9ECB-A61FADEC86FF}"/>
    <hyperlink ref="Z212" location="A126066466T" display="A126066466T" xr:uid="{616CC1A0-944F-4327-82C4-BE812C8D2455}"/>
    <hyperlink ref="Z234" location="A126035362W" display="A126035362W" xr:uid="{D9E0EBA2-E20C-400A-B20D-2F7AE6E8B771}"/>
    <hyperlink ref="X190" location="A126003610A" display="A126003610A" xr:uid="{46D12911-A242-4A6B-812F-FD06C64A7121}"/>
    <hyperlink ref="X212" location="A126065818T" display="A126065818T" xr:uid="{5BB26276-1B91-42AE-B10D-3B7BF0FA1941}"/>
    <hyperlink ref="X234" location="A126034714W" display="A126034714W" xr:uid="{0C7DF0ED-8AE8-4C72-837A-DA6471279194}"/>
    <hyperlink ref="Y190" location="A126002314R" display="A126002314R" xr:uid="{9DEAFBCD-E0CD-4F4C-89D9-B4C534558A66}"/>
    <hyperlink ref="Y212" location="A126064522L" display="A126064522L" xr:uid="{D75A755E-C12B-4500-B3FB-467A27838562}"/>
    <hyperlink ref="Y234" location="A126033418K" display="A126033418K" xr:uid="{38B4279C-D49A-41FB-AA0F-B9D2DF8F9F80}"/>
    <hyperlink ref="AA191" location="A126001650J" display="A126001650J" xr:uid="{E41A5112-7CEA-4C7F-8A47-E0993B0313B2}"/>
    <hyperlink ref="AA213" location="A126063858X" display="A126063858X" xr:uid="{895EA29E-EFA8-47CE-BDF0-427AE79AEB05}"/>
    <hyperlink ref="AA235" location="A126032754C" display="A126032754C" xr:uid="{34818230-6B5B-4EBE-A576-DD30C4FEDADE}"/>
    <hyperlink ref="W191" location="A126006186F" display="A126006186F" xr:uid="{A2999E22-9939-4113-B082-6E4FE609E8A7}"/>
    <hyperlink ref="W213" location="A126068394C" display="A126068394C" xr:uid="{6D757250-07EB-424A-B17F-02EBE2FB02DC}"/>
    <hyperlink ref="W235" location="A126037290J" display="A126037290J" xr:uid="{64A79763-5575-4ED1-94CA-3951ADE72A4C}"/>
    <hyperlink ref="T191" location="A126004890X" display="A126004890X" xr:uid="{6E4FF5AD-7EBB-48B6-9885-F0F8D5C4B62A}"/>
    <hyperlink ref="T213" location="A126067098T" display="A126067098T" xr:uid="{8B6BB9AA-0828-486B-8F9F-4A450D55B613}"/>
    <hyperlink ref="T235" location="A126035994V" display="A126035994V" xr:uid="{22B14AF7-9DA3-41A7-A589-8CDBFAE252B4}"/>
    <hyperlink ref="U191" location="A126002946L" display="A126002946L" xr:uid="{1383EDE8-7482-4B7A-B6CB-0C19AFD1BDFF}"/>
    <hyperlink ref="U213" location="A126065154L" display="A126065154L" xr:uid="{12F2EE1A-97BF-48C8-81C8-5EE87277EEA2}"/>
    <hyperlink ref="U235" location="A126034050T" display="A126034050T" xr:uid="{F85ADB30-6D3D-4D78-8AE2-794AF6521DE1}"/>
    <hyperlink ref="Z191" location="A126004242A" display="A126004242A" xr:uid="{F4D417C9-1C7D-4EE4-8CC8-0E85CED03B78}"/>
    <hyperlink ref="Z213" location="A126066450X" display="A126066450X" xr:uid="{18FE30F7-69EC-4D23-91F6-8B7621B06942}"/>
    <hyperlink ref="Z235" location="A126035346W" display="A126035346W" xr:uid="{B48D6D09-7D7E-4C08-90AB-6930924B37FD}"/>
    <hyperlink ref="X191" location="A126003594L" display="A126003594L" xr:uid="{9DF3A9BA-1AB8-44F3-8118-29ED2897C515}"/>
    <hyperlink ref="X213" location="A126065802X" display="A126065802X" xr:uid="{BA48410C-A94F-4D48-93A4-7D7A2682D07B}"/>
    <hyperlink ref="X235" location="A126034698J" display="A126034698J" xr:uid="{6A50CFE2-1F2D-4BC1-9AC8-3311DB3CE1EE}"/>
    <hyperlink ref="AA193" location="A126001670T" display="A126001670T" xr:uid="{0A913D4B-21EA-44D6-BA9B-78F06D15BA39}"/>
    <hyperlink ref="AA215" location="A126063878J" display="A126063878J" xr:uid="{C8C8AAD2-A83F-44A1-ACA8-BF28D988C13F}"/>
    <hyperlink ref="AA237" location="A126032774L" display="A126032774L" xr:uid="{32E4DE6B-C318-47FE-AFB2-A6F1ADD999B7}"/>
    <hyperlink ref="W193" location="A126006206C" display="A126006206C" xr:uid="{FC1DD539-33AE-4D64-9DED-06887083C92C}"/>
    <hyperlink ref="W215" location="A126068414A" display="A126068414A" xr:uid="{1CBA3678-7EF1-4BDA-A8A3-F445C94377F2}"/>
    <hyperlink ref="W237" location="A126037310F" display="A126037310F" xr:uid="{5B98F5CA-9B15-421A-9DB2-735794A6D8E6}"/>
    <hyperlink ref="T193" location="A126004910W" display="A126004910W" xr:uid="{833EAD55-32FE-4675-A039-180A790D0F70}"/>
    <hyperlink ref="T215" location="A126067118R" display="A126067118R" xr:uid="{6D4ED390-A9CA-4A1C-AFC3-CBC4DB5B4F25}"/>
    <hyperlink ref="T237" location="A126036014V" display="A126036014V" xr:uid="{0E7249A9-08B4-4CF7-80D9-9A55014C50A1}"/>
    <hyperlink ref="U193" location="A126002966W" display="A126002966W" xr:uid="{DC691C25-C197-467B-AA4C-06B07F9E4782}"/>
    <hyperlink ref="U215" location="A126065174W" display="A126065174W" xr:uid="{9072AE82-8DC7-4F99-B14E-65930F6DB9EE}"/>
    <hyperlink ref="U237" location="A126034070A" display="A126034070A" xr:uid="{371E5C86-CEE6-4C6D-9FB7-57C08CA5BDE1}"/>
    <hyperlink ref="V193" location="A126005558R" display="A126005558R" xr:uid="{AEF92716-B184-419C-AB72-CE359A59F138}"/>
    <hyperlink ref="V215" location="A126067766L" display="A126067766L" xr:uid="{44E210B2-E71B-4648-ACA2-58D78B411C06}"/>
    <hyperlink ref="V237" location="A126036662T" display="A126036662T" xr:uid="{A221B6DE-D2B1-4080-BB18-D6F95A55B5FE}"/>
    <hyperlink ref="Z193" location="A126004262K" display="A126004262K" xr:uid="{BFC41964-39C7-4087-907A-DD4B8D6EC34F}"/>
    <hyperlink ref="Z215" location="A126066470J" display="A126066470J" xr:uid="{B4D9E486-3A0C-47DA-96A1-AB66377EA804}"/>
    <hyperlink ref="Z237" location="A126035366F" display="A126035366F" xr:uid="{CCA460D7-C68F-4C91-857F-06DA2E45236B}"/>
    <hyperlink ref="X193" location="A126003614K" display="A126003614K" xr:uid="{CC556957-42C3-40C6-9A19-3C0C6D1F06D5}"/>
    <hyperlink ref="X215" location="A126065822J" display="A126065822J" xr:uid="{66568CEC-A7BE-4CA0-9B38-390026397221}"/>
    <hyperlink ref="X237" location="A126034718F" display="A126034718F" xr:uid="{2DBADE5C-A6C8-4F6C-B4A4-A04E3FACAD26}"/>
    <hyperlink ref="Y193" location="A126002318X" display="A126002318X" xr:uid="{C4CB6E39-AE61-4077-BC00-6409E2CAF295}"/>
    <hyperlink ref="Y215" location="A126064526W" display="A126064526W" xr:uid="{2C47D552-E4C7-470B-A714-3B9C5F301A67}"/>
    <hyperlink ref="Y237" location="A126033422A" display="A126033422A" xr:uid="{DC255B80-C033-4D05-AAF2-19BB06A02996}"/>
    <hyperlink ref="AA194" location="A126001618J" display="A126001618J" xr:uid="{61519B93-3550-4A11-AC4A-75161D819531}"/>
    <hyperlink ref="AA216" location="A126063826F" display="A126063826F" xr:uid="{548520C0-C436-4742-BDE4-7CF875062381}"/>
    <hyperlink ref="AA238" location="A126032722K" display="A126032722K" xr:uid="{4F20CF23-33A7-499B-96C3-BA87CB47A334}"/>
    <hyperlink ref="W194" location="A126006154L" display="A126006154L" xr:uid="{75ECD42D-CFD4-4BFF-88E4-08B393AA818D}"/>
    <hyperlink ref="W216" location="A126068362K" display="A126068362K" xr:uid="{92536A42-A7E2-48A8-9DBB-B5CE7F9C1DA4}"/>
    <hyperlink ref="W238" location="A126037258J" display="A126037258J" xr:uid="{8957814E-875C-4921-903E-F3E0D766DDF6}"/>
    <hyperlink ref="T194" location="A126004858X" display="A126004858X" xr:uid="{DA4B701C-B035-4EC3-94FE-4896D1D90AC5}"/>
    <hyperlink ref="T216" location="A126067066X" display="A126067066X" xr:uid="{0A7041DF-69DF-415A-91B0-E844B40B8EA0}"/>
    <hyperlink ref="T238" location="A126035962A" display="A126035962A" xr:uid="{AD6057E0-DBA7-40AB-B54C-C82237046132}"/>
    <hyperlink ref="U194" location="A126002914V" display="A126002914V" xr:uid="{AFF9C750-AC1E-4E7A-843C-361BBE6F74C0}"/>
    <hyperlink ref="U216" location="A126065122V" display="A126065122V" xr:uid="{BD5A6279-EA6B-4746-8B5D-754D8A5362FE}"/>
    <hyperlink ref="U238" location="A126034018T" display="A126034018T" xr:uid="{86A475E0-DDB5-4411-A667-B088EF1B0C9F}"/>
    <hyperlink ref="V194" location="A126005506L" display="A126005506L" xr:uid="{E850DA6C-BEC9-4EEE-8A00-720325E76E43}"/>
    <hyperlink ref="V216" location="A126067714K" display="A126067714K" xr:uid="{D567128D-CF8C-4CC3-8C74-FECBC609DC63}"/>
    <hyperlink ref="V238" location="A126036610R" display="A126036610R" xr:uid="{9AC38C3C-B687-49A3-BD51-BD30E1771537}"/>
    <hyperlink ref="Z194" location="A126004210J" display="A126004210J" xr:uid="{6F470067-9712-4058-B1A8-F2A61BE36421}"/>
    <hyperlink ref="Z216" location="A126066418X" display="A126066418X" xr:uid="{DEF927FB-5D17-410B-B4A3-9BF70F6CDC7B}"/>
    <hyperlink ref="Z238" location="A126035314C" display="A126035314C" xr:uid="{DEADB4E5-D163-49B0-92DC-9DB6F1779940}"/>
    <hyperlink ref="X194" location="A126003562V" display="A126003562V" xr:uid="{61787918-4DB9-4D0C-B534-221632C05DF9}"/>
    <hyperlink ref="X216" location="A126065770T" display="A126065770T" xr:uid="{9DCFE2B4-A0EC-41DA-81BC-23A05BA53059}"/>
    <hyperlink ref="X238" location="A126034666R" display="A126034666R" xr:uid="{31017B5F-852B-47E0-909A-E84A50E7AD4C}"/>
    <hyperlink ref="Y194" location="A126002266J" display="A126002266J" xr:uid="{A0E5D60F-F60E-455C-8BF7-5AD211CDD958}"/>
    <hyperlink ref="Y216" location="A126064474F" display="A126064474F" xr:uid="{FC4D36E3-269F-4315-8E30-D9BBC320D5B7}"/>
    <hyperlink ref="Y238" location="A126033370K" display="A126033370K" xr:uid="{61FDD50A-6663-47BF-BE56-8E1C33BA4C97}"/>
    <hyperlink ref="AA195" location="A126001602R" display="A126001602R" xr:uid="{636FB9DA-C203-4629-9BBF-036BF42D9269}"/>
    <hyperlink ref="AA217" location="A126063810L" display="A126063810L" xr:uid="{A14E6B87-5A6D-46F2-972B-B56F22369282}"/>
    <hyperlink ref="AA239" location="A126032706K" display="A126032706K" xr:uid="{D3984097-C14E-4425-B7EE-432295BFE188}"/>
    <hyperlink ref="W195" location="A126006138L" display="A126006138L" xr:uid="{B6960811-A5D3-4723-9D59-2C15F50083B4}"/>
    <hyperlink ref="W217" location="A126068346K" display="A126068346K" xr:uid="{031C0914-6A6C-4ACB-BCAA-2738AFDF3F6E}"/>
    <hyperlink ref="W239" location="A126037242R" display="A126037242R" xr:uid="{3EE3E1DA-24A4-4E7A-8C30-DA8C6F820FE7}"/>
    <hyperlink ref="T195" location="A126004842F" display="A126004842F" xr:uid="{2FE9E525-9E3F-4117-85C2-E873F766AAE0}"/>
    <hyperlink ref="T217" location="A126067050F" display="A126067050F" xr:uid="{7A800DC6-7F24-4606-BA08-AE5BC6950631}"/>
    <hyperlink ref="T239" location="A126035946A" display="A126035946A" xr:uid="{B8F7691A-C98F-4A91-9B4F-EFA106B6B65D}"/>
    <hyperlink ref="U195" location="A126002898F" display="A126002898F" xr:uid="{48A0D4EF-4F0B-402B-B24D-76FCD398ED45}"/>
    <hyperlink ref="U217" location="A126065106V" display="A126065106V" xr:uid="{40B51676-2434-4787-ADAF-01D2554A9741}"/>
    <hyperlink ref="U239" location="A126034002X" display="A126034002X" xr:uid="{9F817BDC-B9D7-4390-BB33-2505B14046BA}"/>
    <hyperlink ref="V195" location="A126005490F" display="A126005490F" xr:uid="{DF8152EA-9DDF-4DD8-8DBC-5A05B9C792ED}"/>
    <hyperlink ref="V217" location="A126067698W" display="A126067698W" xr:uid="{876DB6E5-E94A-4E02-A2F8-38E46297D727}"/>
    <hyperlink ref="V239" location="A126036594A" display="A126036594A" xr:uid="{495BF18C-9647-4F83-91CE-8EFE7F42CCB8}"/>
    <hyperlink ref="Z195" location="A126004194V" display="A126004194V" xr:uid="{EEFFCA7D-0FB3-4075-9230-343BE0A997B6}"/>
    <hyperlink ref="Z217" location="A126066402F" display="A126066402F" xr:uid="{1D4E80D9-C0A4-4155-9EE9-1EF138578A6B}"/>
    <hyperlink ref="Z239" location="A126035298R" display="A126035298R" xr:uid="{14D74D19-B9E5-4540-BA29-9C1E90A2BD09}"/>
    <hyperlink ref="X195" location="A126003546V" display="A126003546V" xr:uid="{71271B93-19FF-4B65-879F-74D3FC0AE4FB}"/>
    <hyperlink ref="X217" location="A126065754T" display="A126065754T" xr:uid="{A1EE8485-5C70-472C-A3FF-B83D3EF14614}"/>
    <hyperlink ref="X239" location="A126034650W" display="A126034650W" xr:uid="{BBF6A9FB-BC5B-490F-809B-A334C5E2A442}"/>
    <hyperlink ref="Y195" location="A126002250R" display="A126002250R" xr:uid="{291FA4CD-A890-47A0-B50D-E9174387938D}"/>
    <hyperlink ref="Y217" location="A126064458F" display="A126064458F" xr:uid="{FED89F1C-E7DE-4ED9-BDE7-A05CEFF3485E}"/>
    <hyperlink ref="Y239" location="A126033354K" display="A126033354K" xr:uid="{6348C001-9D75-4104-8582-CC735D248AD8}"/>
    <hyperlink ref="AA196" location="A126001606X" display="A126001606X" xr:uid="{AC75D99D-776A-40E6-8C79-73530C3F5BB8}"/>
    <hyperlink ref="AA218" location="A126063814W" display="A126063814W" xr:uid="{72FBB1A0-8A3C-42E9-BD05-2E973AEBAEC6}"/>
    <hyperlink ref="AA240" location="A126032710A" display="A126032710A" xr:uid="{3BA801D4-AAB8-4625-9F2F-B1F93DA5CF76}"/>
    <hyperlink ref="W196" location="A126006142C" display="A126006142C" xr:uid="{0D831CF2-F818-4FF3-A86C-62910D3AA3FA}"/>
    <hyperlink ref="W218" location="A126068350A" display="A126068350A" xr:uid="{3DAC28B5-8EBA-4EDE-9E64-F1FE1CDFAA50}"/>
    <hyperlink ref="W240" location="A126037246X" display="A126037246X" xr:uid="{52D2D688-3044-480B-BE70-AC8B7AC5B9DF}"/>
    <hyperlink ref="T196" location="A126004846R" display="A126004846R" xr:uid="{C136AA20-1EFF-4790-B41B-73858BA471FD}"/>
    <hyperlink ref="T218" location="A126067054R" display="A126067054R" xr:uid="{509C3E0D-1AF7-4DFF-B3B0-1D7BE60D62F9}"/>
    <hyperlink ref="T240" location="A126035950T" display="A126035950T" xr:uid="{BED0C88C-7848-491A-A07C-53F136A066DC}"/>
    <hyperlink ref="U196" location="A126002902K" display="A126002902K" xr:uid="{FADF808F-68A0-49E7-84D2-16FC8E6737AF}"/>
    <hyperlink ref="U218" location="A126065110K" display="A126065110K" xr:uid="{52F9941B-15D6-4B3F-91D2-48AFFAB8B375}"/>
    <hyperlink ref="U240" location="A126034006J" display="A126034006J" xr:uid="{B4B0E135-E5FA-4A36-A52D-77269B1A2398}"/>
    <hyperlink ref="V196" location="A126005494R" display="A126005494R" xr:uid="{797A413C-16D2-4A45-A8FE-77468B9F5A70}"/>
    <hyperlink ref="V218" location="A126067702A" display="A126067702A" xr:uid="{CADAA0C5-684B-43B1-A240-2F01724B47E6}"/>
    <hyperlink ref="V240" location="A126036598K" display="A126036598K" xr:uid="{1B00F3E1-7042-4D56-ACDA-3ECCF0DC0DF1}"/>
    <hyperlink ref="Z196" location="A126004198C" display="A126004198C" xr:uid="{4F1C3860-1C28-487E-B739-1A931A81B789}"/>
    <hyperlink ref="Z218" location="A126066406R" display="A126066406R" xr:uid="{34A042F2-A2D8-4B3C-B67A-FDADAB48C2AC}"/>
    <hyperlink ref="Z240" location="A126035302V" display="A126035302V" xr:uid="{BBE6E861-1BDB-4040-9F4C-CB854FE68F84}"/>
    <hyperlink ref="X196" location="A126003550K" display="A126003550K" xr:uid="{16E515A9-CD35-4D9A-820F-96F2DCA1833B}"/>
    <hyperlink ref="X218" location="A126065758A" display="A126065758A" xr:uid="{72E4DF4B-689E-4D8F-9DE8-F6DC989CDDF2}"/>
    <hyperlink ref="X240" location="A126034654F" display="A126034654F" xr:uid="{2D6A3D04-4449-4729-9071-7276773BDD5C}"/>
    <hyperlink ref="Y196" location="A126002254X" display="A126002254X" xr:uid="{42A0C6A0-95BB-42FB-894A-9BB940B6AA28}"/>
    <hyperlink ref="Y218" location="A126064462W" display="A126064462W" xr:uid="{ABA27665-9245-4D83-B361-30EE120337A8}"/>
    <hyperlink ref="Y240" location="A126033358V" display="A126033358V" xr:uid="{140B5D5C-F2C5-4DBF-A073-53CE9BA35A78}"/>
    <hyperlink ref="AA197" location="A126001634J" display="A126001634J" xr:uid="{AF03C41C-BEDE-4E5C-A4E8-7F6968D532A4}"/>
    <hyperlink ref="AA219" location="A126063842F" display="A126063842F" xr:uid="{7C37BF99-A198-46D6-848C-F0640C1AB475}"/>
    <hyperlink ref="AA241" location="A126032738C" display="A126032738C" xr:uid="{2EF2C061-5F5B-4986-8399-62217986E15A}"/>
    <hyperlink ref="W197" location="A126006170L" display="A126006170L" xr:uid="{731FF2F9-96D9-4ED1-A862-FAE55BB7DEFC}"/>
    <hyperlink ref="W219" location="A126068378C" display="A126068378C" xr:uid="{18C16D4A-B6EF-429B-AEC4-2A6B7E4E90C2}"/>
    <hyperlink ref="W241" location="A126037274J" display="A126037274J" xr:uid="{40A3E638-CD7F-4754-9302-A729F23162CB}"/>
    <hyperlink ref="T197" location="A126004874X" display="A126004874X" xr:uid="{C2D46FBC-2B00-4DDD-9B88-2845F58D1B24}"/>
    <hyperlink ref="T219" location="A126067082X" display="A126067082X" xr:uid="{FCD02196-9200-426D-8888-AA04DE1E968A}"/>
    <hyperlink ref="T241" location="A126035978V" display="A126035978V" xr:uid="{6DA7EDB5-EBB3-48CF-91D1-49F1E1E36342}"/>
    <hyperlink ref="U197" location="A126002930V" display="A126002930V" xr:uid="{81867B55-2B9B-40B7-859E-57AD9FE1B329}"/>
    <hyperlink ref="U219" location="A126065138L" display="A126065138L" xr:uid="{51A2BAC8-7537-4DE4-8508-9C986E3B9453}"/>
    <hyperlink ref="U241" location="A126034034T" display="A126034034T" xr:uid="{CB4A6561-5EBC-4F56-8511-B112620040FB}"/>
    <hyperlink ref="V197" location="A126005522L" display="A126005522L" xr:uid="{9A784BF4-F023-4F3F-B6BC-956A9B8906D5}"/>
    <hyperlink ref="V219" location="A126067730K" display="A126067730K" xr:uid="{36FBA9B5-E6A2-4DA3-96B4-D417C675EEEC}"/>
    <hyperlink ref="V241" location="A126036626J" display="A126036626J" xr:uid="{8B7CAA20-2FC2-4FA8-A78C-B7E2502C774A}"/>
    <hyperlink ref="Z197" location="A126004226A" display="A126004226A" xr:uid="{B4427AF6-B14D-4BF2-8B89-4475D553DF69}"/>
    <hyperlink ref="Z219" location="A126066434X" display="A126066434X" xr:uid="{B75B9A71-E519-4DF2-8AF5-8ADBC434EA4F}"/>
    <hyperlink ref="Z241" location="A126035330C" display="A126035330C" xr:uid="{E65830D5-29FE-474D-8D0A-A00239F1C714}"/>
    <hyperlink ref="X197" location="A126003578L" display="A126003578L" xr:uid="{5452F099-1805-449A-AD05-DF3D000CDEE6}"/>
    <hyperlink ref="X219" location="A126065786K" display="A126065786K" xr:uid="{B14384B2-245E-491B-8BFB-433E19D045D7}"/>
    <hyperlink ref="X241" location="A126034682R" display="A126034682R" xr:uid="{2AB68158-4E26-4092-BBAB-E7C1E47D0C5A}"/>
    <hyperlink ref="Y197" location="A126002282J" display="A126002282J" xr:uid="{829C37A7-3430-4E9A-9231-15700E5F2909}"/>
    <hyperlink ref="Y219" location="A126064490F" display="A126064490F" xr:uid="{FE4CDEA7-371B-4A60-A338-F04D017EA4EA}"/>
    <hyperlink ref="Y241" location="A126033386C" display="A126033386C" xr:uid="{F6E1696E-7CD5-44EC-AAAF-6D860E132FF9}"/>
    <hyperlink ref="AA198" location="A126001610R" display="A126001610R" xr:uid="{E9BB27ED-1346-4923-ACD5-9D87142BF055}"/>
    <hyperlink ref="AA220" location="A126063818F" display="A126063818F" xr:uid="{D237BA97-48D1-4FC8-914D-0CE3BA389E1C}"/>
    <hyperlink ref="AA242" location="A126032714K" display="A126032714K" xr:uid="{3F941AFE-87BB-49C2-B41F-769C473E3575}"/>
    <hyperlink ref="W198" location="A126006146L" display="A126006146L" xr:uid="{5220F700-150D-4FBC-B557-2C8D474DA66D}"/>
    <hyperlink ref="W220" location="A126068354K" display="A126068354K" xr:uid="{DB756125-0612-4BC3-86D8-465D2E198814}"/>
    <hyperlink ref="W242" location="A126037250R" display="A126037250R" xr:uid="{271E5BCC-1A52-4571-A6BC-29B81ED908F3}"/>
    <hyperlink ref="T198" location="A126004850F" display="A126004850F" xr:uid="{00903E35-BEF2-4504-9422-0530A6D3B8E0}"/>
    <hyperlink ref="T220" location="A126067058X" display="A126067058X" xr:uid="{4D5C5AAB-8721-4E78-B8F8-05B0A72813D0}"/>
    <hyperlink ref="T242" location="A126035954A" display="A126035954A" xr:uid="{E0866445-8449-4480-83FE-E3409E3F2A65}"/>
    <hyperlink ref="U198" location="A126002906V" display="A126002906V" xr:uid="{252BEA4C-C677-427D-B498-A123989DC944}"/>
    <hyperlink ref="U220" location="A126065114V" display="A126065114V" xr:uid="{78DF27AC-3EBE-45D2-86EF-B24FEE72FF83}"/>
    <hyperlink ref="U242" location="A126034010X" display="A126034010X" xr:uid="{13C4D11F-CA46-4262-BB5D-1051DEC6ACBA}"/>
    <hyperlink ref="V198" location="A126005498X" display="A126005498X" xr:uid="{801D654A-58AD-41A9-ADAD-32A987141028}"/>
    <hyperlink ref="V220" location="A126067706K" display="A126067706K" xr:uid="{F72AA56C-F162-4841-8E0D-B48716A2E5CC}"/>
    <hyperlink ref="V242" location="A126036602R" display="A126036602R" xr:uid="{05460FF5-F064-4107-AACC-2B230520DA7D}"/>
    <hyperlink ref="Z198" location="A126004202J" display="A126004202J" xr:uid="{C4A9ECCD-5E30-4C19-B03E-42373B22D9D4}"/>
    <hyperlink ref="Z220" location="A126066410F" display="A126066410F" xr:uid="{0A76413E-79AD-4D64-8432-865732FEA974}"/>
    <hyperlink ref="Z242" location="A126035306C" display="A126035306C" xr:uid="{60F3BAC9-BE57-47CD-A446-A2D686B5D029}"/>
    <hyperlink ref="X198" location="A126003554V" display="A126003554V" xr:uid="{76AAED9E-9B65-469E-86BB-BE88FDCF300B}"/>
    <hyperlink ref="X220" location="A126065762T" display="A126065762T" xr:uid="{864B19A1-E851-4807-99E1-9C9CC91C1292}"/>
    <hyperlink ref="X242" location="A126034658R" display="A126034658R" xr:uid="{8407A4A7-A443-4050-A86E-33797D3DFD49}"/>
    <hyperlink ref="Y198" location="A126002258J" display="A126002258J" xr:uid="{14F5F341-972B-4DDB-9E96-A7791FCD7308}"/>
    <hyperlink ref="Y220" location="A126064466F" display="A126064466F" xr:uid="{3BA4D08E-D09F-467B-AA57-A3CF114C2E11}"/>
    <hyperlink ref="Y242" location="A126033362K" display="A126033362K" xr:uid="{65CC36B8-F3AE-4ED2-B424-534DB4AF10CA}"/>
    <hyperlink ref="AA199" location="A126001638T" display="A126001638T" xr:uid="{354F2510-3F82-445F-854E-238BAAE37BF2}"/>
    <hyperlink ref="AA221" location="A126063846R" display="A126063846R" xr:uid="{3CBC83A4-28BE-4637-98B2-12F978092359}"/>
    <hyperlink ref="AA243" location="A126032742V" display="A126032742V" xr:uid="{4EF32CF2-C010-4343-A4E7-62FC16CFD456}"/>
    <hyperlink ref="W199" location="A126006174W" display="A126006174W" xr:uid="{337857C6-3A02-49C6-A26C-BC400BDC70EC}"/>
    <hyperlink ref="W221" location="A126068382V" display="A126068382V" xr:uid="{17A39B9B-B08E-44E5-A3EF-F407EC197C9C}"/>
    <hyperlink ref="W243" location="A126037278T" display="A126037278T" xr:uid="{D7B2DDE8-0ADD-40F6-8FBE-2655C87936BE}"/>
    <hyperlink ref="T199" location="A126004878J" display="A126004878J" xr:uid="{6CDB4A3C-0ACB-46B3-A0BA-A9CF50C6BEF8}"/>
    <hyperlink ref="T221" location="A126067086J" display="A126067086J" xr:uid="{542A667A-4BB0-452A-AB5F-8ACA797BFAA1}"/>
    <hyperlink ref="T243" location="A126035982K" display="A126035982K" xr:uid="{7B093990-E745-4962-A195-92F0F8C406D8}"/>
    <hyperlink ref="U199" location="A126002934C" display="A126002934C" xr:uid="{CF0ADA59-6740-4B8E-AF4C-DF71A92F5E2B}"/>
    <hyperlink ref="U221" location="A126065142C" display="A126065142C" xr:uid="{E891804A-8FA2-49CE-AB1F-7F4B9F7FAD41}"/>
    <hyperlink ref="U243" location="A126034038A" display="A126034038A" xr:uid="{E246A101-B175-4B13-B370-C1691460ED8F}"/>
    <hyperlink ref="V199" location="A126005526W" display="A126005526W" xr:uid="{588F7234-02A0-4E7D-B3D6-9DE8073EAF58}"/>
    <hyperlink ref="V221" location="A126067734V" display="A126067734V" xr:uid="{84B1D733-3DD9-462A-886A-F297E7208809}"/>
    <hyperlink ref="V243" location="A126036630X" display="A126036630X" xr:uid="{08F4BB54-B656-4118-ABB1-90970EB404D6}"/>
    <hyperlink ref="Z199" location="A126004230T" display="A126004230T" xr:uid="{44FB0692-8D06-48B8-82D2-82247CB05B99}"/>
    <hyperlink ref="Z221" location="A126066438J" display="A126066438J" xr:uid="{69A8F763-4707-4946-B133-77CAFF005C3F}"/>
    <hyperlink ref="Z243" location="A126035334L" display="A126035334L" xr:uid="{56C51115-9A53-4BC4-828A-D4491E895444}"/>
    <hyperlink ref="X199" location="A126003582C" display="A126003582C" xr:uid="{1CB4CF3B-1315-4E32-8A6B-1B3BA7788329}"/>
    <hyperlink ref="X221" location="A126065790A" display="A126065790A" xr:uid="{97969334-B6C7-42CA-B8D1-D84A607737E6}"/>
    <hyperlink ref="X243" location="A126034686X" display="A126034686X" xr:uid="{5C4A0F22-6EE1-41B2-8EF9-7F3C02785214}"/>
    <hyperlink ref="Y199" location="A126002286T" display="A126002286T" xr:uid="{F191FDBD-FAB4-4451-9642-99557BC41BBB}"/>
    <hyperlink ref="Y221" location="A126064494R" display="A126064494R" xr:uid="{75B9705D-4561-4D0C-8AC2-0A4B034046BA}"/>
    <hyperlink ref="Y243" location="A126033390V" display="A126033390V" xr:uid="{FA1F13F8-29D5-40EF-80E8-FF36B3E9676B}"/>
    <hyperlink ref="AI200" location="A126002002C" display="A126002002C" xr:uid="{D31F7CE4-BCF5-45AA-9994-A0CFF01CFA63}"/>
    <hyperlink ref="AI222" location="A126064210A" display="A126064210A" xr:uid="{A74C2C73-2869-46E7-AB55-A116485CB6DA}"/>
    <hyperlink ref="AI244" location="A126033106X" display="A126033106X" xr:uid="{6531465A-AEE8-4873-8CFC-7C16B9674AB5}"/>
    <hyperlink ref="AE200" location="A126006538X" display="A126006538X" xr:uid="{AFAA5E08-FBA6-45CD-9FFD-3591FEC18A2B}"/>
    <hyperlink ref="AE222" location="A126068746W" display="A126068746W" xr:uid="{23A50247-C20D-4D26-91A4-ED68680B1E19}"/>
    <hyperlink ref="AE244" location="A126037642A" display="A126037642A" xr:uid="{BC4E1983-4C2E-4E2A-B083-BADC166BF9A1}"/>
    <hyperlink ref="AB200" location="A126005242V" display="A126005242V" xr:uid="{89FF1F21-E71B-4C1C-8CAD-031BD2EF57BE}"/>
    <hyperlink ref="AB222" location="A126067450T" display="A126067450T" xr:uid="{FA0C7BAF-494F-4639-B624-B257D5BDF332}"/>
    <hyperlink ref="AB244" location="A126036346R" display="A126036346R" xr:uid="{4C8F31A7-2173-4887-AE7C-AFDA0EB5C733}"/>
    <hyperlink ref="AC200" location="A126003298V" display="A126003298V" xr:uid="{0D5DF4CB-7221-4A47-BE80-32098C17819E}"/>
    <hyperlink ref="AC222" location="A126065506F" display="A126065506F" xr:uid="{3B51F95A-AD45-4939-BDB8-BC6682B15EC4}"/>
    <hyperlink ref="AC244" location="A126034402K" display="A126034402K" xr:uid="{A173D379-A30D-41F8-B499-50469565F86A}"/>
    <hyperlink ref="AD200" location="A126005890T" display="A126005890T" xr:uid="{A16C20A2-3FCC-447F-B502-E40ABA1F9B39}"/>
    <hyperlink ref="AD222" location="A126068098K" display="A126068098K" xr:uid="{9B4FD4BD-94AB-4028-B5A1-E7BD016BB8A1}"/>
    <hyperlink ref="AD244" location="A126036994L" display="A126036994L" xr:uid="{1ED9272B-5475-42E3-8FD1-3FD47DCD09AD}"/>
    <hyperlink ref="AH200" location="A126004594F" display="A126004594F" xr:uid="{F597F39B-D4A8-40E9-B3F8-605058B8234A}"/>
    <hyperlink ref="AH222" location="A126066802T" display="A126066802T" xr:uid="{23230BE7-0230-490A-AF87-857448F69DD0}"/>
    <hyperlink ref="AH244" location="A126035698A" display="A126035698A" xr:uid="{D9E4890C-30EF-4CBB-B19A-13E0EC4791B9}"/>
    <hyperlink ref="AF200" location="A126003946F" display="A126003946F" xr:uid="{96554D76-0DBF-4A5D-9DF7-317A735F5050}"/>
    <hyperlink ref="AF222" location="A126066154F" display="A126066154F" xr:uid="{CC5F9390-C58E-45D1-A47C-9743C774F11B}"/>
    <hyperlink ref="AF244" location="A126035050K" display="A126035050K" xr:uid="{CB92721E-A94B-44FC-9FFE-187851C69F4B}"/>
    <hyperlink ref="AG200" location="A126002650A" display="A126002650A" xr:uid="{BDF117DD-F24E-4EB2-9032-7D6E8F975D8B}"/>
    <hyperlink ref="AG222" location="A126064858T" display="A126064858T" xr:uid="{C4E4A81B-F14C-4463-B2B5-B502E39B7A93}"/>
    <hyperlink ref="AG244" location="A126033754W" display="A126033754W" xr:uid="{6B6A66C2-DE29-4DF0-8F0A-9B0A71DA1E9E}"/>
    <hyperlink ref="AI181" location="A126002014L" display="A126002014L" xr:uid="{70A0CAC6-FF7B-46D9-8605-AAE9631C2AB7}"/>
    <hyperlink ref="AI203" location="A126064222K" display="A126064222K" xr:uid="{9822991E-960B-4F9C-B2E9-7D36E81CFC7C}"/>
    <hyperlink ref="AI225" location="A126033118J" display="A126033118J" xr:uid="{3C2EC394-3AD1-4801-A7E0-E6B6342C1AE4}"/>
    <hyperlink ref="AE181" location="A126006550R" display="A126006550R" xr:uid="{8BC3F373-C082-4766-A677-6E55BB3A4E7B}"/>
    <hyperlink ref="AE203" location="A126068758F" display="A126068758F" xr:uid="{F606743A-6772-4875-A1BB-BB5DC6DC5574}"/>
    <hyperlink ref="AE225" location="A126037654K" display="A126037654K" xr:uid="{2BEDDE06-E00F-4186-B333-D57FEFDC25FD}"/>
    <hyperlink ref="AB181" location="A126005254C" display="A126005254C" xr:uid="{D5701C89-7327-4DA8-AEBB-5684C61FACAB}"/>
    <hyperlink ref="AB203" location="A126067462A" display="A126067462A" xr:uid="{76ACB3BF-8A84-4988-BF07-C070F27134E9}"/>
    <hyperlink ref="AB225" location="A126036358X" display="A126036358X" xr:uid="{C546F8DD-8E03-480D-AFB0-3BEFB018FFB1}"/>
    <hyperlink ref="AC181" location="A126003310X" display="A126003310X" xr:uid="{61A14A81-3489-4C90-9B2F-F5ABC3A2673F}"/>
    <hyperlink ref="AC203" location="A126065518R" display="A126065518R" xr:uid="{76788A9C-3F33-4C37-A1E7-43D50D9371E6}"/>
    <hyperlink ref="AC225" location="A126034414V" display="A126034414V" xr:uid="{D1751369-AFE1-45C8-B595-5C4D897D1026}"/>
    <hyperlink ref="AD181" location="A126005902R" display="A126005902R" xr:uid="{FC5FAD1A-CEEB-4E60-B161-97D827A3A8FD}"/>
    <hyperlink ref="AD203" location="A126068110R" display="A126068110R" xr:uid="{E227DB5E-7FC5-413B-93EA-4650883FAC7C}"/>
    <hyperlink ref="AD225" location="A126037006L" display="A126037006L" xr:uid="{0640611C-F136-463D-85C3-508898F928F8}"/>
    <hyperlink ref="AH181" location="A126004606C" display="A126004606C" xr:uid="{B806F8E0-E879-4DC2-8F45-10091B4B6AD6}"/>
    <hyperlink ref="AH203" location="A126066814A" display="A126066814A" xr:uid="{00D73CD6-067B-46AF-A8B5-7F83DCAAA349}"/>
    <hyperlink ref="AH225" location="A126035710F" display="A126035710F" xr:uid="{B184EB33-41C3-4386-9E4C-4E7279856151}"/>
    <hyperlink ref="AF181" location="A126003958R" display="A126003958R" xr:uid="{C436B09F-1406-431E-8B2B-7F0E5EBAD67D}"/>
    <hyperlink ref="AF203" location="A126066166R" display="A126066166R" xr:uid="{EF6BB4C4-B94D-4823-915B-9EE343EF06DB}"/>
    <hyperlink ref="AF225" location="A126035062V" display="A126035062V" xr:uid="{A3057215-BD7E-4A62-A310-24682B011AF4}"/>
    <hyperlink ref="AG181" location="A126002662K" display="A126002662K" xr:uid="{B4D13555-A787-4FEA-8743-E73E371A94C1}"/>
    <hyperlink ref="AG203" location="A126064870J" display="A126064870J" xr:uid="{522D11FC-4D80-4144-A008-6FF66ACCCE96}"/>
    <hyperlink ref="AG225" location="A126033766F" display="A126033766F" xr:uid="{BBF148DB-DD8E-4D62-868E-1452E7AB67F1}"/>
    <hyperlink ref="AI182" location="A126001982C" display="A126001982C" xr:uid="{774A5096-9445-4D3E-AE49-EB19A9C930FC}"/>
    <hyperlink ref="AI204" location="A126064190C" display="A126064190C" xr:uid="{E79AE8DA-3703-471E-BC24-42F0C5819942}"/>
    <hyperlink ref="AI226" location="A126033086A" display="A126033086A" xr:uid="{F94BCE03-2413-4E59-9F1E-9BC1605707D2}"/>
    <hyperlink ref="AE182" location="A126006518R" display="A126006518R" xr:uid="{EBD5EE4F-C01E-4855-A9A6-3DADAD9375ED}"/>
    <hyperlink ref="AE204" location="A126068726L" display="A126068726L" xr:uid="{9AF785CF-9191-42E8-A3A2-ABD35FB3FE35}"/>
    <hyperlink ref="AE226" location="A126037622T" display="A126037622T" xr:uid="{EEFAA67D-99B8-4A7A-9E2C-A4C49C6A4238}"/>
    <hyperlink ref="AB182" location="A126005222K" display="A126005222K" xr:uid="{35AE83C0-7070-4DB9-AD75-A14F56AFEED5}"/>
    <hyperlink ref="AB204" location="A126067430J" display="A126067430J" xr:uid="{3C238D12-89A9-458A-ACCF-100197C0960D}"/>
    <hyperlink ref="AB226" location="A126036326F" display="A126036326F" xr:uid="{D0BD2DAD-3D85-464F-A499-9A269ACA6F29}"/>
    <hyperlink ref="AC182" location="A126003278K" display="A126003278K" xr:uid="{D6B48FBC-0C78-4EC5-8AD0-D1E49B72AC51}"/>
    <hyperlink ref="AC204" location="A126065486J" display="A126065486J" xr:uid="{D4EF859D-F2A4-426D-BD06-8F72FA8AEA1B}"/>
    <hyperlink ref="AC226" location="A126034382L" display="A126034382L" xr:uid="{87092F90-D08C-4623-99EB-FBD4931002BA}"/>
    <hyperlink ref="AD182" location="A126005870J" display="A126005870J" xr:uid="{09D2B7DE-947D-4D35-8848-4EFB9EBDBB1D}"/>
    <hyperlink ref="AD204" location="A126068078A" display="A126068078A" xr:uid="{59108A6E-294E-4FDB-BEFF-B358BCDB2C06}"/>
    <hyperlink ref="AD226" location="A126036974C" display="A126036974C" xr:uid="{D1EB02DF-A99A-4590-A9B7-D5FEC639429B}"/>
    <hyperlink ref="AH182" location="A126004574W" display="A126004574W" xr:uid="{9E78F540-E788-482C-87AB-F398B42FEF8F}"/>
    <hyperlink ref="AH204" location="A126066782V" display="A126066782V" xr:uid="{2FE5BB62-0F85-4B6E-AB51-BB6BB6C0390E}"/>
    <hyperlink ref="AH226" location="A126035678T" display="A126035678T" xr:uid="{A2083F95-FC59-4FF4-A3E2-3CD48CAF6F21}"/>
    <hyperlink ref="AF182" location="A126003926W" display="A126003926W" xr:uid="{7064A610-15FF-4009-AE33-643B1127E596}"/>
    <hyperlink ref="AF204" location="A126066134W" display="A126066134W" xr:uid="{D538882A-239D-486A-83B6-C5AC1BF267A1}"/>
    <hyperlink ref="AF226" location="A126035030A" display="A126035030A" xr:uid="{A3EC91CE-5D4C-4A6F-9ABA-7C8C95D67864}"/>
    <hyperlink ref="AG182" location="A126002630T" display="A126002630T" xr:uid="{F63E654D-A3DD-4C36-938C-1E1A9A307621}"/>
    <hyperlink ref="AG204" location="A126064838J" display="A126064838J" xr:uid="{400C9DE8-1161-4555-B9DD-1310F10A4857}"/>
    <hyperlink ref="AG226" location="A126033734L" display="A126033734L" xr:uid="{48E89D97-8A81-456A-9DC5-51CCD8F1F64C}"/>
    <hyperlink ref="AI183" location="A126002018W" display="A126002018W" xr:uid="{F08D3A51-7D42-47B8-9B2D-37A3ADCCC772}"/>
    <hyperlink ref="AI205" location="A126064226V" display="A126064226V" xr:uid="{27CE6B14-4F0F-486F-9E40-DD467AA251EF}"/>
    <hyperlink ref="AI227" location="A126033122X" display="A126033122X" xr:uid="{11FB9C6A-422B-4A77-B713-757283FBBE3C}"/>
    <hyperlink ref="AE183" location="A126006554X" display="A126006554X" xr:uid="{F7FE0729-51F1-46F5-B3BD-FE1B74F4CA32}"/>
    <hyperlink ref="AE205" location="A126068762W" display="A126068762W" xr:uid="{7AA92697-878C-463E-BDB9-068ED5D83A1D}"/>
    <hyperlink ref="AE227" location="A126037658V" display="A126037658V" xr:uid="{53018D1A-D33C-4D1E-9AB4-08011802DC75}"/>
    <hyperlink ref="AB183" location="A126005258L" display="A126005258L" xr:uid="{3A14D9BB-0136-48F9-929B-B92FFC9E93DF}"/>
    <hyperlink ref="AB205" location="A126067466K" display="A126067466K" xr:uid="{052F79EA-03C0-45CB-AEDB-81BD3632C73C}"/>
    <hyperlink ref="AB227" location="A126036362R" display="A126036362R" xr:uid="{852B6052-9C43-4892-B123-A7923760863C}"/>
    <hyperlink ref="AC183" location="A126003314J" display="A126003314J" xr:uid="{354EF827-E60F-40A1-BF4E-C1EACDF5218A}"/>
    <hyperlink ref="AC205" location="A126065522F" display="A126065522F" xr:uid="{C46047E9-557C-4F38-A0BF-B67FB609F9C2}"/>
    <hyperlink ref="AC227" location="A126034418C" display="A126034418C" xr:uid="{F87F296E-7CB4-480C-B04C-A70F9EC953FF}"/>
    <hyperlink ref="AD183" location="A126005906X" display="A126005906X" xr:uid="{BBDC527A-9FF3-4459-92DF-36966B3E652E}"/>
    <hyperlink ref="AD205" location="A126068114X" display="A126068114X" xr:uid="{516E37C9-FA57-4A26-B687-C50C03F0830A}"/>
    <hyperlink ref="AD227" location="A126037010C" display="A126037010C" xr:uid="{BA7F6DCE-A9BA-49F9-ACE8-D618F784D29A}"/>
    <hyperlink ref="AH183" location="A126004610V" display="A126004610V" xr:uid="{8029BB5C-4619-4852-9890-C7B0368890A9}"/>
    <hyperlink ref="AH205" location="A126066818K" display="A126066818K" xr:uid="{32FBE044-0479-4483-BE8A-A14951E4D524}"/>
    <hyperlink ref="AH227" location="A126035714R" display="A126035714R" xr:uid="{55500A1E-1A35-4A42-A4C0-1AE53AAE2E85}"/>
    <hyperlink ref="AF183" location="A126003962F" display="A126003962F" xr:uid="{56BE73C9-67C8-4DE5-93D2-65CC25AED479}"/>
    <hyperlink ref="AF205" location="A126066170F" display="A126066170F" xr:uid="{2A03E535-7CB8-4402-A9EA-9048466CA3AE}"/>
    <hyperlink ref="AF227" location="A126035066C" display="A126035066C" xr:uid="{46738AC4-D7D0-49F0-A738-224909E8686B}"/>
    <hyperlink ref="AG183" location="A126002666V" display="A126002666V" xr:uid="{AD5E2AAF-8182-4696-9EAD-6B1E47375024}"/>
    <hyperlink ref="AG205" location="A126064874T" display="A126064874T" xr:uid="{7349B5AB-86FD-4218-AB21-521C8DC0C7E8}"/>
    <hyperlink ref="AG227" location="A126033770W" display="A126033770W" xr:uid="{877DB492-D42D-4C28-9274-1C2838C1BDF5}"/>
    <hyperlink ref="AI185" location="A126002022L" display="A126002022L" xr:uid="{E8907535-1A55-4590-8798-CA5D36CA2A63}"/>
    <hyperlink ref="AI207" location="A126064230K" display="A126064230K" xr:uid="{815EA239-5445-4561-952A-55770468D103}"/>
    <hyperlink ref="AI229" location="A126033126J" display="A126033126J" xr:uid="{8362B59F-6B91-42E2-985C-7CED58A05E70}"/>
    <hyperlink ref="AE185" location="A126006558J" display="A126006558J" xr:uid="{53CEE341-DCC3-4326-B229-2D6A88EB9828}"/>
    <hyperlink ref="AE207" location="A126068766F" display="A126068766F" xr:uid="{9ED4A8AF-5C6C-439A-A5D0-7642724BFCF4}"/>
    <hyperlink ref="AE229" location="A126037662K" display="A126037662K" xr:uid="{0B95C99F-38E6-426E-B29B-09741F89573F}"/>
    <hyperlink ref="AB185" location="A126005262C" display="A126005262C" xr:uid="{9C4825FD-2C46-482A-ADD8-6D9F41E27304}"/>
    <hyperlink ref="AB207" location="A126067470A" display="A126067470A" xr:uid="{F73AB2C1-A1C1-40D1-A0E9-6113626F98A3}"/>
    <hyperlink ref="AB229" location="A126036366X" display="A126036366X" xr:uid="{DAB5452A-8C58-4C29-A1B7-F2977101FA21}"/>
    <hyperlink ref="AC185" location="A126003318T" display="A126003318T" xr:uid="{7503887B-95E0-428F-ABD9-A79670EF6003}"/>
    <hyperlink ref="AC207" location="A126065526R" display="A126065526R" xr:uid="{F1E0E500-4FAF-4E01-BC01-4F215BAA3085}"/>
    <hyperlink ref="AC229" location="A126034422V" display="A126034422V" xr:uid="{EB14BCF7-CD4E-4D79-A0BF-E4551D57D8C3}"/>
    <hyperlink ref="AD185" location="A126005910R" display="A126005910R" xr:uid="{EC9B5D17-7873-42A9-9295-E90DA5DCA904}"/>
    <hyperlink ref="AD207" location="A126068118J" display="A126068118J" xr:uid="{77A48AA9-E17D-447C-B31F-5A845B3A327C}"/>
    <hyperlink ref="AD229" location="A126037014L" display="A126037014L" xr:uid="{0F7C0A5C-A22D-4A2E-8E00-408E4DEE181C}"/>
    <hyperlink ref="AH185" location="A126004614C" display="A126004614C" xr:uid="{165BA704-D7AC-4A4F-9565-ED8A9213E8E9}"/>
    <hyperlink ref="AH207" location="A126066822A" display="A126066822A" xr:uid="{855A7682-AEC1-4E58-83B9-8CA484089D65}"/>
    <hyperlink ref="AH229" location="A126035718X" display="A126035718X" xr:uid="{E87408F4-FD46-4009-AAD4-A98729FC98F4}"/>
    <hyperlink ref="AF185" location="A126003966R" display="A126003966R" xr:uid="{7CFE8CC4-4DE8-470D-A9E1-E9F554284B72}"/>
    <hyperlink ref="AF207" location="A126066174R" display="A126066174R" xr:uid="{6AD1E1A7-F818-4DE8-91F3-9892B00ED9DC}"/>
    <hyperlink ref="AF229" location="A126035070V" display="A126035070V" xr:uid="{985C9A52-E077-48F7-8258-7E769547D885}"/>
    <hyperlink ref="AG185" location="A126002670K" display="A126002670K" xr:uid="{3272CE66-7E18-4301-92E2-CD374191B6B2}"/>
    <hyperlink ref="AG207" location="A126064878A" display="A126064878A" xr:uid="{06082C9B-50E6-4916-B087-9DC7C44A7BD4}"/>
    <hyperlink ref="AG229" location="A126033774F" display="A126033774F" xr:uid="{F0B3E464-5E10-49E9-92D0-5695DF4DA094}"/>
    <hyperlink ref="AI186" location="A126001986L" display="A126001986L" xr:uid="{932AB34E-917C-4935-A61A-2EE332EC23DE}"/>
    <hyperlink ref="AI208" location="A126064194L" display="A126064194L" xr:uid="{CFDBB26F-7A59-463D-A8FC-3CD6D1707607}"/>
    <hyperlink ref="AI230" location="A126033090T" display="A126033090T" xr:uid="{4AD33259-B9D4-4958-BA9E-AAF443C9D719}"/>
    <hyperlink ref="AE186" location="A126006522F" display="A126006522F" xr:uid="{39F00027-7F72-4531-9F1D-92CD919CE418}"/>
    <hyperlink ref="AE208" location="A126068730C" display="A126068730C" xr:uid="{EB84BA70-CFFD-482C-8B70-0E79C549ED16}"/>
    <hyperlink ref="AE230" location="A126037626A" display="A126037626A" xr:uid="{4EC62AF5-D6C9-45A3-90FB-B9D135A671B8}"/>
    <hyperlink ref="AB186" location="A126005226V" display="A126005226V" xr:uid="{2E00CDF5-E0FD-47B7-9BD4-21D563C6A0E3}"/>
    <hyperlink ref="AB208" location="A126067434T" display="A126067434T" xr:uid="{D438883F-5981-4A95-98D6-1C68E4862450}"/>
    <hyperlink ref="AB230" location="A126036330W" display="A126036330W" xr:uid="{2D7894EF-E4A4-4124-93BD-7D11711EE341}"/>
    <hyperlink ref="AC186" location="A126003282A" display="A126003282A" xr:uid="{FE6FCF6F-440F-411D-ACDB-B7D759043889}"/>
    <hyperlink ref="AC208" location="A126065490X" display="A126065490X" xr:uid="{28EDC89B-AC2D-4006-875F-2E2479FB53B2}"/>
    <hyperlink ref="AC230" location="A126034386W" display="A126034386W" xr:uid="{1D99529C-9171-499B-8DE9-DC428C50E638}"/>
    <hyperlink ref="AD186" location="A126005874T" display="A126005874T" xr:uid="{171915A3-1D6F-4F8B-A145-740BA5FFFCB7}"/>
    <hyperlink ref="AD208" location="A126068082T" display="A126068082T" xr:uid="{BDADE0A2-50DD-4EFC-9CA1-1D4095C9C5BE}"/>
    <hyperlink ref="AD230" location="A126036978L" display="A126036978L" xr:uid="{DFAE3D29-0578-4E58-BB3B-19A47DC8FE9F}"/>
    <hyperlink ref="AH186" location="A126004578F" display="A126004578F" xr:uid="{5BDA1897-5B85-4865-9207-3D6F1FDFAFDA}"/>
    <hyperlink ref="AH208" location="A126066786C" display="A126066786C" xr:uid="{A4FF2F58-833D-4744-B606-6B1B1D4CD901}"/>
    <hyperlink ref="AH230" location="A126035682J" display="A126035682J" xr:uid="{C0A57EC7-266F-4CCD-B622-844F1CD9D46D}"/>
    <hyperlink ref="AF186" location="A126003930L" display="A126003930L" xr:uid="{D05661C3-70FB-4605-9B44-7130951CAD50}"/>
    <hyperlink ref="AF208" location="A126066138F" display="A126066138F" xr:uid="{FDC7549C-9180-4441-86DA-85368B533F10}"/>
    <hyperlink ref="AF230" location="A126035034K" display="A126035034K" xr:uid="{A0083E43-FDAF-49AE-92A0-D67CA0C8B5F2}"/>
    <hyperlink ref="AG186" location="A126002634A" display="A126002634A" xr:uid="{E32EAD83-EE64-4854-BD87-4D7E2D6584A9}"/>
    <hyperlink ref="AG208" location="A126064842X" display="A126064842X" xr:uid="{B9DF01F3-E2EC-4B85-9EB0-8BA8CC1180AE}"/>
    <hyperlink ref="AG230" location="A126033738W" display="A126033738W" xr:uid="{9590A6B7-2BC5-4E70-9106-69952E4EBE55}"/>
    <hyperlink ref="AI187" location="A126001990C" display="A126001990C" xr:uid="{7E647981-6403-415C-8B19-69CBADD490A7}"/>
    <hyperlink ref="AI209" location="A126064198W" display="A126064198W" xr:uid="{DA235CED-14B2-4188-8CCE-FEC995088BA6}"/>
    <hyperlink ref="AI231" location="A126033094A" display="A126033094A" xr:uid="{B98874F0-DCBF-452B-8813-A5A19B5E0F6A}"/>
    <hyperlink ref="AE187" location="A126006526R" display="A126006526R" xr:uid="{B1C6299D-53E7-450A-BE1B-7796113234A3}"/>
    <hyperlink ref="AE209" location="A126068734L" display="A126068734L" xr:uid="{AB5B3D0E-5436-4EFB-A148-625995E5B9A5}"/>
    <hyperlink ref="AE231" location="A126037630T" display="A126037630T" xr:uid="{CDFD0C05-B216-4F92-833B-70EF1AEA757D}"/>
    <hyperlink ref="AB187" location="A126005230K" display="A126005230K" xr:uid="{4FF03D82-D01D-4DD6-95C9-4C7D25BBE986}"/>
    <hyperlink ref="AB209" location="A126067438A" display="A126067438A" xr:uid="{54E6D213-E8CB-4DF8-914D-541D87F45FBD}"/>
    <hyperlink ref="AB231" location="A126036334F" display="A126036334F" xr:uid="{EE852ABA-5E9E-419B-8B9B-A140B6881181}"/>
    <hyperlink ref="AC187" location="A126003286K" display="A126003286K" xr:uid="{F9C2EAB0-635B-4106-89AC-5A62179EF521}"/>
    <hyperlink ref="AC209" location="A126065494J" display="A126065494J" xr:uid="{B904429D-01E1-41E5-98E3-F0433D25938E}"/>
    <hyperlink ref="AC231" location="A126034390L" display="A126034390L" xr:uid="{584FB423-CCFB-4D95-B824-56F69B26C63A}"/>
    <hyperlink ref="AH187" location="A126004582W" display="A126004582W" xr:uid="{26A386ED-2DBA-479A-9E63-463674BC46E0}"/>
    <hyperlink ref="AH209" location="A126066790V" display="A126066790V" xr:uid="{0600BFF3-D758-4127-877B-82FA3FBF93EF}"/>
    <hyperlink ref="AH231" location="A126035686T" display="A126035686T" xr:uid="{835B1E0E-C979-4854-B295-EFB8B1085744}"/>
    <hyperlink ref="AF187" location="A126003934W" display="A126003934W" xr:uid="{D9D3880A-6B1A-473D-8AB1-F2392946FEC9}"/>
    <hyperlink ref="AF209" location="A126066142W" display="A126066142W" xr:uid="{27ACE57B-ED36-4775-8760-2C316790BD38}"/>
    <hyperlink ref="AF231" location="A126035038V" display="A126035038V" xr:uid="{4CB3267A-5975-472E-8E21-E892AB170F69}"/>
    <hyperlink ref="AI188" location="A126002006L" display="A126002006L" xr:uid="{8E420928-E796-42BD-BDBF-14B984CF38FA}"/>
    <hyperlink ref="AI210" location="A126064214K" display="A126064214K" xr:uid="{928D39F4-550F-4874-AAA0-905B0DE4BB2A}"/>
    <hyperlink ref="AI232" location="A126033110R" display="A126033110R" xr:uid="{519AE2C7-E303-43FB-B94A-ED7A5A9F151C}"/>
    <hyperlink ref="AE188" location="A126006542R" display="A126006542R" xr:uid="{61CB564E-C47D-4ECC-B5D8-45B1F1ABA5DA}"/>
    <hyperlink ref="AE210" location="A126068750L" display="A126068750L" xr:uid="{21861E7B-3303-409D-8042-938AEDC71626}"/>
    <hyperlink ref="AE232" location="A126037646K" display="A126037646K" xr:uid="{FF21B649-FD95-4A87-B6B0-BD141F5A1E9A}"/>
    <hyperlink ref="AB188" location="A126005246C" display="A126005246C" xr:uid="{59D0BA56-BB0E-4450-8B08-C222688D7CEE}"/>
    <hyperlink ref="AB210" location="A126067454A" display="A126067454A" xr:uid="{34BDAE68-00F0-480F-B00F-ABC34214C501}"/>
    <hyperlink ref="AB232" location="A126036350F" display="A126036350F" xr:uid="{3B00155E-5F29-405F-B796-C5ECD84E9EEB}"/>
    <hyperlink ref="AC188" location="A126003302X" display="A126003302X" xr:uid="{02D6E8E5-D61A-4DFD-B70F-C23CBE11DBFB}"/>
    <hyperlink ref="AC210" location="A126065510W" display="A126065510W" xr:uid="{D12E3FCE-2945-45CE-81B2-1A2DEE326A56}"/>
    <hyperlink ref="AC232" location="A126034406V" display="A126034406V" xr:uid="{4018C3FC-2467-4737-B3B0-F32083831D67}"/>
    <hyperlink ref="AH188" location="A126004598R" display="A126004598R" xr:uid="{2F2C1652-DD61-40DD-B34A-FFE7EDCC4777}"/>
    <hyperlink ref="AH210" location="A126066806A" display="A126066806A" xr:uid="{14B47E9F-3107-4D5D-86CF-0CE05988BEB1}"/>
    <hyperlink ref="AH232" location="A126035702F" display="A126035702F" xr:uid="{15CBC09C-BF5C-485A-B97C-AABA8832CD16}"/>
    <hyperlink ref="AF188" location="A126003950W" display="A126003950W" xr:uid="{F262AEE5-B185-4748-82E7-3237AC7EA769}"/>
    <hyperlink ref="AF210" location="A126066158R" display="A126066158R" xr:uid="{48E02211-AF5A-48DF-9322-C3EC2DF7F93D}"/>
    <hyperlink ref="AF232" location="A126035054V" display="A126035054V" xr:uid="{3433C6B1-58B2-4767-8D19-A496252B2B99}"/>
    <hyperlink ref="AI189" location="A126001974C" display="A126001974C" xr:uid="{5076489E-0A5B-40C5-959C-0CBBC2048C60}"/>
    <hyperlink ref="AI211" location="A126064182C" display="A126064182C" xr:uid="{CA25DC57-D556-473F-9DC1-F52F22B07338}"/>
    <hyperlink ref="AI233" location="A126033078A" display="A126033078A" xr:uid="{AAC2990B-945D-41E6-80B9-5F843CB538E2}"/>
    <hyperlink ref="AE189" location="A126006510W" display="A126006510W" xr:uid="{B9D104D6-F781-4D8B-8B0E-53BDBA8B544F}"/>
    <hyperlink ref="AE211" location="A126068718L" display="A126068718L" xr:uid="{6D2586B6-194E-4FD2-8F98-6BB8E91AB0A5}"/>
    <hyperlink ref="AE233" location="A126037614T" display="A126037614T" xr:uid="{0A43617E-18C5-4CD8-9C8A-35951532AC67}"/>
    <hyperlink ref="AB189" location="A126005214K" display="A126005214K" xr:uid="{D4CBCE81-1F37-428B-A261-7F468974D990}"/>
    <hyperlink ref="AB211" location="A126067422J" display="A126067422J" xr:uid="{E5083252-2F91-44A8-A5B9-65FE9A2BA376}"/>
    <hyperlink ref="AB233" location="A126036318F" display="A126036318F" xr:uid="{1B4934E6-D456-41FD-BE56-9693DEE6B24F}"/>
    <hyperlink ref="AC189" location="A126003270T" display="A126003270T" xr:uid="{B21307D1-963C-4D1E-B091-B477F003C0A2}"/>
    <hyperlink ref="AC211" location="A126065478J" display="A126065478J" xr:uid="{F7DA2655-D817-4C78-BC53-6F6DC695FF59}"/>
    <hyperlink ref="AC233" location="A126034374L" display="A126034374L" xr:uid="{021DB80E-CBEE-4FEE-BE83-6DC9C56BF024}"/>
    <hyperlink ref="AD189" location="A126005862J" display="A126005862J" xr:uid="{30F1DDE8-CBF3-4A8B-A8C3-420E70E96D16}"/>
    <hyperlink ref="AD211" location="A126068070J" display="A126068070J" xr:uid="{095B8AAB-A6A8-4ADA-8D6A-9146215465AB}"/>
    <hyperlink ref="AD233" location="A126036966C" display="A126036966C" xr:uid="{0B756A16-47C4-46D5-BD54-C6978CE40A91}"/>
    <hyperlink ref="AH189" location="A126004566W" display="A126004566W" xr:uid="{69AAD056-11B3-45FF-9C3E-269E9BDD3FE6}"/>
    <hyperlink ref="AH211" location="A126066774V" display="A126066774V" xr:uid="{50972299-1FB6-4AE2-A50C-3ED5F72FC0E6}"/>
    <hyperlink ref="AH233" location="A126035670X" display="A126035670X" xr:uid="{066D7839-ADFD-40A1-8AC7-5AC55B80724C}"/>
    <hyperlink ref="AF189" location="A126003918W" display="A126003918W" xr:uid="{C4685E98-579F-42CA-99F4-4066AD7D14DF}"/>
    <hyperlink ref="AF211" location="A126066126W" display="A126066126W" xr:uid="{CDCC48F4-4F38-4D67-A553-5DFC80208C64}"/>
    <hyperlink ref="AF233" location="A126035022A" display="A126035022A" xr:uid="{2F95265D-821F-493E-B700-373F571ECC1E}"/>
    <hyperlink ref="AG189" location="A126002622T" display="A126002622T" xr:uid="{7F6D7607-0366-4B0E-B804-2603C1220F49}"/>
    <hyperlink ref="AG211" location="A126064830R" display="A126064830R" xr:uid="{A475BFEC-E32F-43F5-8B3B-4F0681622376}"/>
    <hyperlink ref="AG233" location="A126033726L" display="A126033726L" xr:uid="{E1BE099F-B85F-409B-B70A-0FA961BCA521}"/>
    <hyperlink ref="AI190" location="A126002026W" display="A126002026W" xr:uid="{463C04ED-6722-4F9F-9599-B185837D8C8D}"/>
    <hyperlink ref="AI212" location="A126064234V" display="A126064234V" xr:uid="{45E9083E-7D97-4A02-9DF1-85396E9DB8A3}"/>
    <hyperlink ref="AI234" location="A126033130X" display="A126033130X" xr:uid="{A3ECB361-6C77-46B2-89FE-99B4C117DC51}"/>
    <hyperlink ref="AE190" location="A126006562X" display="A126006562X" xr:uid="{A20B620F-C22C-4C42-A659-BEDB16A22C05}"/>
    <hyperlink ref="AE212" location="A126068770W" display="A126068770W" xr:uid="{62D2B517-5ACF-4E3F-A846-E96DAE8E4F03}"/>
    <hyperlink ref="AE234" location="A126037666V" display="A126037666V" xr:uid="{D9CD4F24-6BC4-4FE0-AD64-4CF8094A47B3}"/>
    <hyperlink ref="AB190" location="A126005266L" display="A126005266L" xr:uid="{02E9BE54-7628-4626-9789-9C3318AAC5A6}"/>
    <hyperlink ref="AB212" location="A126067474K" display="A126067474K" xr:uid="{F455B568-24D6-4C4B-AFF7-0DA75568D984}"/>
    <hyperlink ref="AB234" location="A126036370R" display="A126036370R" xr:uid="{CE9A905E-8780-49CC-9805-0D58509C79BD}"/>
    <hyperlink ref="AC190" location="A126003322J" display="A126003322J" xr:uid="{0505FA70-4C55-4816-AB54-CE19872E622F}"/>
    <hyperlink ref="AC212" location="A126065530F" display="A126065530F" xr:uid="{4B8E736B-0FF6-4B1B-911F-FFE3B6CC625C}"/>
    <hyperlink ref="AC234" location="A126034426C" display="A126034426C" xr:uid="{A0055AF8-7B8A-49EB-B930-1DB80B0AB477}"/>
    <hyperlink ref="AD190" location="A126005914X" display="A126005914X" xr:uid="{41F53A3E-DFB6-4038-9C86-F80FEB7104AE}"/>
    <hyperlink ref="AD212" location="A126068122X" display="A126068122X" xr:uid="{58AF9B6A-C421-4AF9-9560-6DCE727C4651}"/>
    <hyperlink ref="AD234" location="A126037018W" display="A126037018W" xr:uid="{EEEFE83F-1994-4EF1-A399-B1B0D51DFFCC}"/>
    <hyperlink ref="AH190" location="A126004618L" display="A126004618L" xr:uid="{AD528112-4344-45B6-BE01-446EC8F1A0D1}"/>
    <hyperlink ref="AH212" location="A126066826K" display="A126066826K" xr:uid="{DF31FD89-3268-48BB-B6DA-C1C399F60C04}"/>
    <hyperlink ref="AH234" location="A126035722R" display="A126035722R" xr:uid="{ADAD75F7-EB8F-49CA-8C82-615C8C55EC54}"/>
    <hyperlink ref="AF190" location="A126003970F" display="A126003970F" xr:uid="{6058835C-7BE0-48C4-BF32-98DF13FD39A6}"/>
    <hyperlink ref="AF212" location="A126066178X" display="A126066178X" xr:uid="{E5FA3A26-71C7-413B-A6D0-F31B590998A2}"/>
    <hyperlink ref="AF234" location="A126035074C" display="A126035074C" xr:uid="{508E6B6E-EB67-4709-AD5F-6386BE0EFAEA}"/>
    <hyperlink ref="AG190" location="A126002674V" display="A126002674V" xr:uid="{DE977F2E-72DC-40E2-810D-C429AE20EFD5}"/>
    <hyperlink ref="AG212" location="A126064882T" display="A126064882T" xr:uid="{DC4CD2B1-FFFD-4BCA-A766-D41C45B0C675}"/>
    <hyperlink ref="AG234" location="A126033778R" display="A126033778R" xr:uid="{9B0D33E7-17DD-4AB6-B9AA-C87B14F78F3C}"/>
    <hyperlink ref="AI191" location="A126002010C" display="A126002010C" xr:uid="{F2218351-9EF2-4F24-A186-D3488329AE34}"/>
    <hyperlink ref="AI213" location="A126064218V" display="A126064218V" xr:uid="{55413771-CBC9-4781-9275-9D27E588CDA8}"/>
    <hyperlink ref="AI235" location="A126033114X" display="A126033114X" xr:uid="{45523F86-BEFE-4195-8352-AC3ABC2399EA}"/>
    <hyperlink ref="AE191" location="A126006546X" display="A126006546X" xr:uid="{F62754A1-F53D-4114-9B8A-6D3F4F3A82DA}"/>
    <hyperlink ref="AE213" location="A126068754W" display="A126068754W" xr:uid="{90BF40D1-C7B6-4026-A05F-46B8B761DD9E}"/>
    <hyperlink ref="AE235" location="A126037650A" display="A126037650A" xr:uid="{8E128426-8BFE-46C3-B954-67EE542CF0FC}"/>
    <hyperlink ref="AB191" location="A126005250V" display="A126005250V" xr:uid="{39177948-82EC-4E9E-B43A-AB640906CEE4}"/>
    <hyperlink ref="AB213" location="A126067458K" display="A126067458K" xr:uid="{28864BC5-E6C6-4EB6-B134-1E4CA9E97D76}"/>
    <hyperlink ref="AB235" location="A126036354R" display="A126036354R" xr:uid="{FD440881-E8E5-472A-AFAC-935AEFE0D8C0}"/>
    <hyperlink ref="AC191" location="A126003306J" display="A126003306J" xr:uid="{BB6909F2-347B-46CE-A106-34652445EDE9}"/>
    <hyperlink ref="AC213" location="A126065514F" display="A126065514F" xr:uid="{40A4E25F-6FE6-447D-AD34-4E205C3B199A}"/>
    <hyperlink ref="AC235" location="A126034410K" display="A126034410K" xr:uid="{E129DB60-481F-4AA1-85BD-8CF55592BE65}"/>
    <hyperlink ref="AH191" location="A126004602V" display="A126004602V" xr:uid="{24F5395E-5F71-461C-B09C-13062C613C8F}"/>
    <hyperlink ref="AH213" location="A126066810T" display="A126066810T" xr:uid="{28BBA254-4B49-437E-BC30-FDE0D0AF6A4D}"/>
    <hyperlink ref="AH235" location="A126035706R" display="A126035706R" xr:uid="{088CC345-A838-4D04-9CBE-B852C045E1C2}"/>
    <hyperlink ref="AF191" location="A126003954F" display="A126003954F" xr:uid="{8C9D2710-81AF-4BBB-89E4-C53F8F16FBF2}"/>
    <hyperlink ref="AF213" location="A126066162F" display="A126066162F" xr:uid="{7CC10D41-4E96-4757-8F14-7FC84A1FF87E}"/>
    <hyperlink ref="AF235" location="A126035058C" display="A126035058C" xr:uid="{9DBE47ED-46C7-48CD-840B-57EA8FEF4A1F}"/>
    <hyperlink ref="AI193" location="A126002030L" display="A126002030L" xr:uid="{2443407E-648D-4FDB-89F7-CA32C3ED4EAB}"/>
    <hyperlink ref="AI215" location="A126064238C" display="A126064238C" xr:uid="{E86D7CD9-D4AC-4124-945D-C2026EFB5BFD}"/>
    <hyperlink ref="AI237" location="A126033134J" display="A126033134J" xr:uid="{CE9C6EB4-3456-461C-857B-6F9E0CE587E4}"/>
    <hyperlink ref="AE193" location="A126006566J" display="A126006566J" xr:uid="{CD3CD7FF-290C-48EA-9D03-D79ABB41E1C8}"/>
    <hyperlink ref="AE215" location="A126068774F" display="A126068774F" xr:uid="{3B173BEF-D48D-48EF-89DA-40F512451C4E}"/>
    <hyperlink ref="AE237" location="A126037670K" display="A126037670K" xr:uid="{E79F59BD-692D-4DCD-A02D-B6BFD1C395C2}"/>
    <hyperlink ref="AB193" location="A126005270C" display="A126005270C" xr:uid="{F2555526-FF71-47B5-9498-3A868959EA9D}"/>
    <hyperlink ref="AB215" location="A126067478V" display="A126067478V" xr:uid="{FC0C6C45-0D53-48F3-9006-76F940D116FC}"/>
    <hyperlink ref="AB237" location="A126036374X" display="A126036374X" xr:uid="{7B8F6EA0-8C53-424D-ACD9-80A6FDB0B2B9}"/>
    <hyperlink ref="AC193" location="A126003326T" display="A126003326T" xr:uid="{A28D301F-1E4E-4654-888B-96CC9F10485E}"/>
    <hyperlink ref="AC215" location="A126065534R" display="A126065534R" xr:uid="{D53F470D-4964-474B-B801-96E7D3EE3A51}"/>
    <hyperlink ref="AC237" location="A126034430V" display="A126034430V" xr:uid="{5CE949C5-E721-48B4-81B7-D45BD9DF7973}"/>
    <hyperlink ref="AD193" location="A126005918J" display="A126005918J" xr:uid="{87C920BB-6043-4B9E-8164-006E1D308F6E}"/>
    <hyperlink ref="AD215" location="A126068126J" display="A126068126J" xr:uid="{4073995A-02BD-4635-8F94-2A17CC2D52C0}"/>
    <hyperlink ref="AD237" location="A126037022L" display="A126037022L" xr:uid="{0AF47B9C-7529-495B-9920-EE01BBCF4C8C}"/>
    <hyperlink ref="AH193" location="A126004622C" display="A126004622C" xr:uid="{F036987E-D94E-4A0E-A078-1F8C246B2A9E}"/>
    <hyperlink ref="AH215" location="A126066830A" display="A126066830A" xr:uid="{D61B3454-1C96-4988-9D99-932C89D4898E}"/>
    <hyperlink ref="AH237" location="A126035726X" display="A126035726X" xr:uid="{D2EB74AE-E3B4-40EE-B61A-A32224B6F1F4}"/>
    <hyperlink ref="AF193" location="A126003974R" display="A126003974R" xr:uid="{2211D660-87A6-4E87-B340-ED37D09E9124}"/>
    <hyperlink ref="AF215" location="A126066182R" display="A126066182R" xr:uid="{9E4A73AB-21BE-4513-8444-808DC936F97E}"/>
    <hyperlink ref="AF237" location="A126035078L" display="A126035078L" xr:uid="{49C0435D-5298-4D07-B7DE-741E4459A935}"/>
    <hyperlink ref="AG193" location="A126002678C" display="A126002678C" xr:uid="{8C7AE247-8091-4B5A-97E5-FC118C6E8F67}"/>
    <hyperlink ref="AG215" location="A126064886A" display="A126064886A" xr:uid="{494A97FB-C8C6-4348-A419-4CD98348C59A}"/>
    <hyperlink ref="AG237" location="A126033782F" display="A126033782F" xr:uid="{ADF54875-BB5C-436E-B93F-D5FBBCD04923}"/>
    <hyperlink ref="AI194" location="A126001978L" display="A126001978L" xr:uid="{5C5E1597-D015-4687-B2A0-BE9603FB9737}"/>
    <hyperlink ref="AI216" location="A126064186L" display="A126064186L" xr:uid="{E19EED65-190C-4A40-B9A2-68E95DC93118}"/>
    <hyperlink ref="AI238" location="A126033082T" display="A126033082T" xr:uid="{596B72CA-0585-495A-A51B-9FD27F26F8B4}"/>
    <hyperlink ref="AE194" location="A126006514F" display="A126006514F" xr:uid="{EB1D2BDC-7697-44F3-8F18-35E6AD27D025}"/>
    <hyperlink ref="AE216" location="A126068722C" display="A126068722C" xr:uid="{3D900F9C-F9FF-42E7-A4AB-1BCB8B3E00B4}"/>
    <hyperlink ref="AE238" location="A126037618A" display="A126037618A" xr:uid="{4C728E2C-04EC-46DC-A514-7686695AC6C8}"/>
    <hyperlink ref="AB194" location="A126005218V" display="A126005218V" xr:uid="{DF982B86-25AE-4064-AE12-88A3F47AD062}"/>
    <hyperlink ref="AB216" location="A126067426T" display="A126067426T" xr:uid="{65332577-E933-43B2-AA95-CEFD47DBEEA4}"/>
    <hyperlink ref="AB238" location="A126036322W" display="A126036322W" xr:uid="{ADC76422-A4DF-4567-B2BF-4E46D6DFDADC}"/>
    <hyperlink ref="AC194" location="A126003274A" display="A126003274A" xr:uid="{78E422D3-0D4A-4E89-8FCB-B25DD6E1DB8B}"/>
    <hyperlink ref="AC216" location="A126065482X" display="A126065482X" xr:uid="{44CF8F91-DACF-4BA5-97F9-CF3485C3FAEE}"/>
    <hyperlink ref="AC238" location="A126034378W" display="A126034378W" xr:uid="{ED5A6A38-99B3-49CA-97B4-9319A31F8FC6}"/>
    <hyperlink ref="AD194" location="A126005866T" display="A126005866T" xr:uid="{1862A436-B121-47F4-8D68-E3A5A05E715C}"/>
    <hyperlink ref="AD216" location="A126068074T" display="A126068074T" xr:uid="{95C623DD-CD75-4531-AA6B-3EADAD67D6F8}"/>
    <hyperlink ref="AD238" location="A126036970V" display="A126036970V" xr:uid="{DA100DDD-03CE-465A-A00B-E44B23666606}"/>
    <hyperlink ref="AH194" location="A126004570L" display="A126004570L" xr:uid="{C2BFDB0F-982D-47D1-971A-746352B83D07}"/>
    <hyperlink ref="AH216" location="A126066778C" display="A126066778C" xr:uid="{3E03F641-F6AD-46E8-B70E-DF066568AFB6}"/>
    <hyperlink ref="AH238" location="A126035674J" display="A126035674J" xr:uid="{7755259E-C25C-4537-8082-14AEA97ECD9E}"/>
    <hyperlink ref="AF194" location="A126003922L" display="A126003922L" xr:uid="{AC80B8C9-71CB-4D55-84CC-B8F1E6002DE1}"/>
    <hyperlink ref="AF216" location="A126066130L" display="A126066130L" xr:uid="{E0D91485-03DE-4036-832F-4E2A1A6891E3}"/>
    <hyperlink ref="AF238" location="A126035026K" display="A126035026K" xr:uid="{99B5CD6E-501A-4940-B6FA-B8BAAE162BC6}"/>
    <hyperlink ref="AG194" location="A126002626A" display="A126002626A" xr:uid="{4C3C23F5-C31F-40FA-A0E8-B6AF619BD82F}"/>
    <hyperlink ref="AG216" location="A126064834X" display="A126064834X" xr:uid="{6F88A744-EF61-4084-A790-817477158A58}"/>
    <hyperlink ref="AG238" location="A126033730C" display="A126033730C" xr:uid="{799246F5-AD2F-4BC4-BB08-B2E93C0F6EAD}"/>
    <hyperlink ref="AI195" location="A126001962V" display="A126001962V" xr:uid="{51C4E314-7309-47B9-B764-7001C633F31D}"/>
    <hyperlink ref="AI217" location="A126064170V" display="A126064170V" xr:uid="{30A84EDD-AAFE-48A1-A6B1-1753CD2ED1DD}"/>
    <hyperlink ref="AI239" location="A126033066T" display="A126033066T" xr:uid="{3018BB81-9194-4BFB-B02F-7FA886E40315}"/>
    <hyperlink ref="AE195" location="A126006498T" display="A126006498T" xr:uid="{5E9799C4-5699-40B2-B897-D32EB2C62645}"/>
    <hyperlink ref="AE217" location="A126068706C" display="A126068706C" xr:uid="{0CCDCD72-27C1-4329-91A4-732EF51599C7}"/>
    <hyperlink ref="AE239" location="A126037602J" display="A126037602J" xr:uid="{23E38201-70E0-4866-AC6C-DED1646D5217}"/>
    <hyperlink ref="AB195" location="A126005202A" display="A126005202A" xr:uid="{F5491B88-E5A1-443E-A7BA-739468B802AD}"/>
    <hyperlink ref="AB217" location="A126067410X" display="A126067410X" xr:uid="{9214B5D0-651C-4375-8E33-F4CB43953C5A}"/>
    <hyperlink ref="AB239" location="A126036306W" display="A126036306W" xr:uid="{75572663-E5B1-49B0-BA4D-395A30B86304}"/>
    <hyperlink ref="AC195" location="A126003258A" display="A126003258A" xr:uid="{8F31D8F5-5416-4453-AE4C-2B0FCDA87F33}"/>
    <hyperlink ref="AC217" location="A126065466X" display="A126065466X" xr:uid="{ED43E845-303B-4D78-A622-40A7B65600B8}"/>
    <hyperlink ref="AC239" location="A126034362C" display="A126034362C" xr:uid="{5529C335-858A-471F-B1DA-1F9F9B838A21}"/>
    <hyperlink ref="AD195" location="A126005850X" display="A126005850X" xr:uid="{AA953B2C-9AC0-4B6F-86D7-0808C8024CE7}"/>
    <hyperlink ref="AD217" location="A126068058T" display="A126068058T" xr:uid="{6154E1CE-D16D-4C01-9658-D78775B65E36}"/>
    <hyperlink ref="AD239" location="A126036954V" display="A126036954V" xr:uid="{09A548E5-9C82-46F9-9311-48CA36F65DE2}"/>
    <hyperlink ref="AH195" location="A126004554L" display="A126004554L" xr:uid="{292FB1C3-7AB0-462F-A6E9-A58CB2440043}"/>
    <hyperlink ref="AH217" location="A126066762K" display="A126066762K" xr:uid="{B264FA30-FA00-417F-BE83-7CA1EBD15E7F}"/>
    <hyperlink ref="AH239" location="A126035658J" display="A126035658J" xr:uid="{63DAA486-0CE1-4625-A938-DD680BA1A18C}"/>
    <hyperlink ref="AF195" location="A126003906L" display="A126003906L" xr:uid="{02862435-3D2A-4B38-B57B-1295B9C88122}"/>
    <hyperlink ref="AF217" location="A126066114L" display="A126066114L" xr:uid="{8711D0C5-10A1-416C-9E7E-8722A2FEF9C5}"/>
    <hyperlink ref="AF239" location="A126035010T" display="A126035010T" xr:uid="{D7C974BE-30BD-410A-8396-59DEC7306EFB}"/>
    <hyperlink ref="AG195" location="A126002610J" display="A126002610J" xr:uid="{20019013-C3CE-4C86-8478-BDCE0D7AEEF6}"/>
    <hyperlink ref="AG217" location="A126064818X" display="A126064818X" xr:uid="{15436155-FC74-4D50-BF38-BC96435937FE}"/>
    <hyperlink ref="AG239" location="A126033714C" display="A126033714C" xr:uid="{9D307295-B687-47AF-B4C7-0F7FC291D6AE}"/>
    <hyperlink ref="AI196" location="A126001966C" display="A126001966C" xr:uid="{5F1CA23F-218E-4F9E-A38B-E3FC42B5F0FE}"/>
    <hyperlink ref="AI218" location="A126064174C" display="A126064174C" xr:uid="{4B3A4744-845C-4489-AF58-1D77C6109DDE}"/>
    <hyperlink ref="AI240" location="A126033070J" display="A126033070J" xr:uid="{CD83B43B-C0FB-4C64-9B1B-85897F56FE86}"/>
    <hyperlink ref="AE196" location="A126006502W" display="A126006502W" xr:uid="{2CE49070-4595-45F7-AE1F-99C85298496C}"/>
    <hyperlink ref="AE218" location="A126068710V" display="A126068710V" xr:uid="{AA47384A-2033-4367-80C2-04A9437E38C8}"/>
    <hyperlink ref="AE240" location="A126037606T" display="A126037606T" xr:uid="{D4A596BA-FA3D-420B-941A-A1700170B779}"/>
    <hyperlink ref="AB196" location="A126005206K" display="A126005206K" xr:uid="{2FD84D59-2A44-452F-B547-D037367AFA82}"/>
    <hyperlink ref="AB218" location="A126067414J" display="A126067414J" xr:uid="{476C15B5-CCC1-4D5B-8BD0-14681765072F}"/>
    <hyperlink ref="AB240" location="A126036310L" display="A126036310L" xr:uid="{C7C8EB96-CA57-441F-ABA1-5B3F9EDF6D80}"/>
    <hyperlink ref="AC196" location="A126003262T" display="A126003262T" xr:uid="{06FEFE0C-9051-4C12-9023-329CE5CDB571}"/>
    <hyperlink ref="AC218" location="A126065470R" display="A126065470R" xr:uid="{58E59042-16AE-459B-B664-A65B38DCD474}"/>
    <hyperlink ref="AC240" location="A126034366L" display="A126034366L" xr:uid="{0DCBC3BA-E621-4EE0-BDA1-9696D1E60382}"/>
    <hyperlink ref="AD196" location="A126005854J" display="A126005854J" xr:uid="{FF002A98-132D-45E5-BA53-3B163E906EF5}"/>
    <hyperlink ref="AD218" location="A126068062J" display="A126068062J" xr:uid="{D7F95346-FFC5-49BC-91C5-36C73BC4BF29}"/>
    <hyperlink ref="AD240" location="A126036958C" display="A126036958C" xr:uid="{D480573A-19FF-4FFB-8C4E-01B6D407CA80}"/>
    <hyperlink ref="AH196" location="A126004558W" display="A126004558W" xr:uid="{107503CF-01D5-41BB-B090-9AEA2F4445B1}"/>
    <hyperlink ref="AH218" location="A126066766V" display="A126066766V" xr:uid="{E0A58908-5506-4866-AF70-CEB30892856B}"/>
    <hyperlink ref="AH240" location="A126035662X" display="A126035662X" xr:uid="{6DC412C7-8B89-4627-8D3A-311ABDDDFDF8}"/>
    <hyperlink ref="AF196" location="A126003910C" display="A126003910C" xr:uid="{6ECD30A6-3D39-4B04-B84B-513DEBB6378C}"/>
    <hyperlink ref="AF218" location="A126066118W" display="A126066118W" xr:uid="{D37C0EB1-8695-4CC7-8A16-24A5544FFA5F}"/>
    <hyperlink ref="AF240" location="A126035014A" display="A126035014A" xr:uid="{D6EB5DF8-071B-4D08-AA73-A395E015D739}"/>
    <hyperlink ref="AG196" location="A126002614T" display="A126002614T" xr:uid="{F9114DB7-E9CF-4D72-BA29-74A362B2D613}"/>
    <hyperlink ref="AG218" location="A126064822R" display="A126064822R" xr:uid="{4A86BCAD-CFE1-4A06-BCCE-D63848F41B85}"/>
    <hyperlink ref="AG240" location="A126033718L" display="A126033718L" xr:uid="{530DA37E-1251-43B4-93C4-0E69093F70A5}"/>
    <hyperlink ref="AI197" location="A126001994L" display="A126001994L" xr:uid="{FD85DA9B-DC05-4FC9-9E6E-D35F30C7D3C9}"/>
    <hyperlink ref="AI219" location="A126064202A" display="A126064202A" xr:uid="{16D9839A-1E61-47E7-885F-FDD8FCB1100D}"/>
    <hyperlink ref="AI241" location="A126033098K" display="A126033098K" xr:uid="{AF657C95-F0A1-4163-BC0F-57F5A6478352}"/>
    <hyperlink ref="AE197" location="A126006530F" display="A126006530F" xr:uid="{30314210-C6D1-450E-8C5E-7C19185E18F4}"/>
    <hyperlink ref="AE219" location="A126068738W" display="A126068738W" xr:uid="{B96DC8C1-3772-4CA6-92EC-75DDB6B33238}"/>
    <hyperlink ref="AE241" location="A126037634A" display="A126037634A" xr:uid="{2453D8EC-3215-410C-8897-BD036DFF6A88}"/>
    <hyperlink ref="AB197" location="A126005234V" display="A126005234V" xr:uid="{3ABF2FAB-AF7E-41A7-86BF-4909395B4E4C}"/>
    <hyperlink ref="AB219" location="A126067442T" display="A126067442T" xr:uid="{29079915-A25A-4A64-AD15-CC75A95E9CB7}"/>
    <hyperlink ref="AB241" location="A126036338R" display="A126036338R" xr:uid="{A0A082E4-20EA-4BA5-8432-B31901C2B322}"/>
    <hyperlink ref="AC197" location="A126003290A" display="A126003290A" xr:uid="{3C0103F3-938E-48FA-95DA-A6239FCDF10A}"/>
    <hyperlink ref="AC219" location="A126065498T" display="A126065498T" xr:uid="{14D6F634-C3AD-43E2-BAB1-726D1956D941}"/>
    <hyperlink ref="AC241" location="A126034394W" display="A126034394W" xr:uid="{EB316FC3-DC0E-4047-A14B-FF77D398E2A3}"/>
    <hyperlink ref="AD197" location="A126005882T" display="A126005882T" xr:uid="{3923F4FD-FB3F-4053-AAFB-A5D1F07B3A1E}"/>
    <hyperlink ref="AD219" location="A126068090T" display="A126068090T" xr:uid="{C54C9BF5-841F-41B6-A4CC-D24FC7781BA0}"/>
    <hyperlink ref="AD241" location="A126036986L" display="A126036986L" xr:uid="{6DFA34E2-B9FC-4889-BC84-A780737ECA49}"/>
    <hyperlink ref="AH197" location="A126004586F" display="A126004586F" xr:uid="{2BC6C2D0-FF83-453E-A538-F9B39E811D3E}"/>
    <hyperlink ref="AH219" location="A126066794C" display="A126066794C" xr:uid="{9C1CF3CD-4FD0-4E6A-860D-05C101373155}"/>
    <hyperlink ref="AH241" location="A126035690J" display="A126035690J" xr:uid="{747A1280-1CC3-4C34-9308-0F91271314A3}"/>
    <hyperlink ref="AF197" location="A126003938F" display="A126003938F" xr:uid="{ADC72236-1EA4-4F50-A14B-08B13319794C}"/>
    <hyperlink ref="AF219" location="A126066146F" display="A126066146F" xr:uid="{1EA7D3A1-89A3-42A0-B38E-A620C49EDF16}"/>
    <hyperlink ref="AF241" location="A126035042K" display="A126035042K" xr:uid="{EAB515A8-BF95-4422-8C05-85615F6ACE6A}"/>
    <hyperlink ref="AG197" location="A126002642A" display="A126002642A" xr:uid="{78251091-DA38-4D19-BBBA-969F80667B28}"/>
    <hyperlink ref="AG219" location="A126064850X" display="A126064850X" xr:uid="{F775F048-41E6-4888-A3C7-E2C973DF3D6F}"/>
    <hyperlink ref="AG241" location="A126033746W" display="A126033746W" xr:uid="{8C87B56E-DE16-4829-A0BC-3B735CA0FD66}"/>
    <hyperlink ref="AI198" location="A126001970V" display="A126001970V" xr:uid="{783ACAAE-A012-4E52-9824-41F889E11AE7}"/>
    <hyperlink ref="AI220" location="A126064178L" display="A126064178L" xr:uid="{77DD2EC1-CACF-4213-B21C-5E5EEEC3CBEE}"/>
    <hyperlink ref="AI242" location="A126033074T" display="A126033074T" xr:uid="{F7C99367-B2EB-4276-B2C3-1A9520816030}"/>
    <hyperlink ref="AE198" location="A126006506F" display="A126006506F" xr:uid="{DF53E7C5-4CB9-4D37-88D4-D31BDACDAF1C}"/>
    <hyperlink ref="AE220" location="A126068714C" display="A126068714C" xr:uid="{B6936406-79A0-4A66-915B-648D23172F8F}"/>
    <hyperlink ref="AE242" location="A126037610J" display="A126037610J" xr:uid="{34B10B75-5523-4869-A488-E3150029CB7D}"/>
    <hyperlink ref="AB198" location="A126005210A" display="A126005210A" xr:uid="{481700D3-C684-4B24-A251-DB20B9E6CCEC}"/>
    <hyperlink ref="AB220" location="A126067418T" display="A126067418T" xr:uid="{ED963352-47D1-4E05-A3BE-0B22E839D1D9}"/>
    <hyperlink ref="AB242" location="A126036314W" display="A126036314W" xr:uid="{6A80BBFE-B1EE-4E22-BEE7-706B32C15D34}"/>
    <hyperlink ref="AC198" location="A126003266A" display="A126003266A" xr:uid="{90FDD0DB-D1A6-4428-A97A-85F7A55C9B3F}"/>
    <hyperlink ref="AC220" location="A126065474X" display="A126065474X" xr:uid="{6AAE7E5B-A33E-4541-9D00-5FA5651C6E49}"/>
    <hyperlink ref="AC242" location="A126034370C" display="A126034370C" xr:uid="{4A24957C-F8BE-49E5-938A-FCE1738B61AA}"/>
    <hyperlink ref="AD198" location="A126005858T" display="A126005858T" xr:uid="{A4B7F917-1BB3-4E41-8D15-A7BD9F0B7E31}"/>
    <hyperlink ref="AD220" location="A126068066T" display="A126068066T" xr:uid="{99F958C1-ED74-4824-B697-CC1464B7F90C}"/>
    <hyperlink ref="AD242" location="A126036962V" display="A126036962V" xr:uid="{31EEAD15-10BB-42FD-AF80-CB4AED42EB1C}"/>
    <hyperlink ref="AH198" location="A126004562L" display="A126004562L" xr:uid="{99A5C9A5-A5C8-4A45-9C15-E3ADEAA7CAA0}"/>
    <hyperlink ref="AH220" location="A126066770K" display="A126066770K" xr:uid="{32DE3E82-BE71-48F5-AD2D-5456EA13A7B7}"/>
    <hyperlink ref="AH242" location="A126035666J" display="A126035666J" xr:uid="{94026F55-36CD-4126-8612-8265681D5A46}"/>
    <hyperlink ref="AF198" location="A126003914L" display="A126003914L" xr:uid="{5E56FD77-CB59-4FE4-9141-E0E2B3809762}"/>
    <hyperlink ref="AF220" location="A126066122L" display="A126066122L" xr:uid="{E81A331B-71D9-41CF-9E8B-C279485D46A0}"/>
    <hyperlink ref="AF242" location="A126035018K" display="A126035018K" xr:uid="{31BA640F-FEDC-460B-A863-87FB3250F595}"/>
    <hyperlink ref="AG198" location="A126002618A" display="A126002618A" xr:uid="{A7481103-0A51-4FD5-9A5E-87A9131EFFFC}"/>
    <hyperlink ref="AG220" location="A126064826X" display="A126064826X" xr:uid="{7845C24E-CA70-4556-9C59-052AE6F60C01}"/>
    <hyperlink ref="AG242" location="A126033722C" display="A126033722C" xr:uid="{A21146D0-2753-472F-B6F9-93E86112D353}"/>
    <hyperlink ref="AI199" location="A126001998W" display="A126001998W" xr:uid="{427E1272-409A-4D85-B134-0490C365642D}"/>
    <hyperlink ref="AI221" location="A126064206K" display="A126064206K" xr:uid="{9F74A23A-5D7A-4DAF-AC4B-299CBD320165}"/>
    <hyperlink ref="AI243" location="A126033102R" display="A126033102R" xr:uid="{FECC6359-FCC6-4ABD-A6B9-C53F1A2A0188}"/>
    <hyperlink ref="AE199" location="A126006534R" display="A126006534R" xr:uid="{55E3B3FA-B4A0-4452-9B7D-2398E5B0946E}"/>
    <hyperlink ref="AE221" location="A126068742L" display="A126068742L" xr:uid="{2AC77019-E6E9-4624-BC55-D8C20D3F442B}"/>
    <hyperlink ref="AE243" location="A126037638K" display="A126037638K" xr:uid="{B07DC033-651B-454D-A43F-6CC3B5521983}"/>
    <hyperlink ref="AB199" location="A126005238C" display="A126005238C" xr:uid="{BDDFF688-BCE7-45A9-9054-F522950F6095}"/>
    <hyperlink ref="AB221" location="A126067446A" display="A126067446A" xr:uid="{7BEC1064-1CE2-4AB4-92B8-14C5882E277E}"/>
    <hyperlink ref="AB243" location="A126036342F" display="A126036342F" xr:uid="{0EA4DFE8-7355-4182-B7F6-F9622C9ACD22}"/>
    <hyperlink ref="AC199" location="A126003294K" display="A126003294K" xr:uid="{2CB95BD6-986D-4063-931C-C6C8B116C17F}"/>
    <hyperlink ref="AC221" location="A126065502W" display="A126065502W" xr:uid="{BE499B94-F6A8-430C-84AC-627B28224E52}"/>
    <hyperlink ref="AC243" location="A126034398F" display="A126034398F" xr:uid="{16BECA29-DF78-47DC-A308-920D499EF008}"/>
    <hyperlink ref="AD199" location="A126005886A" display="A126005886A" xr:uid="{38150D55-4D7B-4EC8-B204-C60B48B981A3}"/>
    <hyperlink ref="AD221" location="A126068094A" display="A126068094A" xr:uid="{77C4ED62-3FDF-4C28-887C-8BEB7C3B9455}"/>
    <hyperlink ref="AD243" location="A126036990C" display="A126036990C" xr:uid="{078B9B36-E51B-4F09-BD86-CBE38434C2F8}"/>
    <hyperlink ref="AH199" location="A126004590W" display="A126004590W" xr:uid="{BE30DFDE-1DC2-4FDE-AB68-4F056CB844CE}"/>
    <hyperlink ref="AH221" location="A126066798L" display="A126066798L" xr:uid="{A51929DC-D58F-44BF-A11D-BC1B925996C5}"/>
    <hyperlink ref="AH243" location="A126035694T" display="A126035694T" xr:uid="{71BEE929-EF9B-49A1-A52B-9D98D99E8F86}"/>
    <hyperlink ref="AF199" location="A126003942W" display="A126003942W" xr:uid="{A5CD56C5-10FD-4F68-9907-2E34BCE57AAE}"/>
    <hyperlink ref="AF221" location="A126066150W" display="A126066150W" xr:uid="{B607E043-B13B-40B3-9607-91F9DBE74F9F}"/>
    <hyperlink ref="AF243" location="A126035046V" display="A126035046V" xr:uid="{D2222A37-E329-4296-ABF0-0F5452807202}"/>
    <hyperlink ref="AG199" location="A126002646K" display="A126002646K" xr:uid="{D1E53E54-0DE3-4F38-BD74-1DD9071B73FA}"/>
    <hyperlink ref="AG221" location="A126064854J" display="A126064854J" xr:uid="{28B94279-A827-4295-BF3A-D8E79A8F46F8}"/>
    <hyperlink ref="AG243" location="A126033750L" display="A126033750L" xr:uid="{83B85A15-1F16-4CC6-9811-89F6CBB84F40}"/>
    <hyperlink ref="AQ200" location="A126002074R" display="A126002074R" xr:uid="{8080BEAB-67D6-4604-AF69-64D208C5DA8C}"/>
    <hyperlink ref="AQ222" location="A126064282L" display="A126064282L" xr:uid="{A091E473-932F-45F7-807E-E4FDC70535E0}"/>
    <hyperlink ref="AQ244" location="A126033178K" display="A126033178K" xr:uid="{608BC971-865B-4585-84AF-5F2D66335986}"/>
    <hyperlink ref="AM200" location="A126006610F" display="A126006610F" xr:uid="{3CA7B1D2-DAA1-4F6E-A7B8-F4C0887D2B39}"/>
    <hyperlink ref="AM222" location="A126068818W" display="A126068818W" xr:uid="{CAA8280B-00BF-411D-8EC1-04414104890A}"/>
    <hyperlink ref="AM244" location="A126037714A" display="A126037714A" xr:uid="{D926320E-2E6A-474E-8054-0286F10571DA}"/>
    <hyperlink ref="AJ200" location="A126005314V" display="A126005314V" xr:uid="{3045098A-FFAE-4AE4-B6B1-38A3A6AB2049}"/>
    <hyperlink ref="AJ222" location="A126067522T" display="A126067522T" xr:uid="{8DC4A110-2697-4408-BF59-400AB31EA335}"/>
    <hyperlink ref="AJ244" location="A126036418R" display="A126036418R" xr:uid="{44550A1D-44D3-4ECB-91F8-6BF12E9D69FC}"/>
    <hyperlink ref="AK200" location="A126003370A" display="A126003370A" xr:uid="{5D914EFA-62DE-4D25-A41B-F96C59CDE38B}"/>
    <hyperlink ref="AK222" location="A126065578T" display="A126065578T" xr:uid="{6FB133F1-123E-415E-ADD9-C11112A32BB3}"/>
    <hyperlink ref="AK244" location="A126034474W" display="A126034474W" xr:uid="{8E684C3C-69BD-4C8C-9308-975BB7637CB5}"/>
    <hyperlink ref="AL200" location="A126005962T" display="A126005962T" xr:uid="{6D8FC408-CD54-42C3-B9DB-B3BD9DE03E4C}"/>
    <hyperlink ref="AL222" location="A126068170T" display="A126068170T" xr:uid="{E8391385-1D1B-4C9A-82E2-7B59690AF02F}"/>
    <hyperlink ref="AL244" location="A126037066R" display="A126037066R" xr:uid="{F9C05F8A-24BD-4CD8-A7D8-F5F3FF3C53DA}"/>
    <hyperlink ref="AP200" location="A126004666F" display="A126004666F" xr:uid="{4D1C49C8-C02B-4601-BD72-50F725E0DF43}"/>
    <hyperlink ref="AP222" location="A126066874C" display="A126066874C" xr:uid="{A2667F82-1A33-43F6-9D85-0251BE394A5C}"/>
    <hyperlink ref="AP244" location="A126035770J" display="A126035770J" xr:uid="{30AC21F2-DE75-4563-A7A6-C28D07B3E19F}"/>
    <hyperlink ref="AN200" location="A126004018J" display="A126004018J" xr:uid="{69ED8746-3A84-4DB3-A93A-D29768BAB47D}"/>
    <hyperlink ref="AN222" location="A126066226F" display="A126066226F" xr:uid="{2D6A527C-E94B-41E5-A93F-CD8C3AE4411A}"/>
    <hyperlink ref="AN244" location="A126035122K" display="A126035122K" xr:uid="{B64EB894-7B26-4D15-9871-D4CCBE979CA1}"/>
    <hyperlink ref="AO200" location="A126002722A" display="A126002722A" xr:uid="{A764C37B-473B-4503-8298-13EDDB0ABD2A}"/>
    <hyperlink ref="AO222" location="A126064930X" display="A126064930X" xr:uid="{B47826D0-9926-4E81-9263-C9BFDCC20D24}"/>
    <hyperlink ref="AO244" location="A126033826W" display="A126033826W" xr:uid="{41786A91-DBCC-4AB7-856C-3616DD962AB0}"/>
    <hyperlink ref="AQ181" location="A126002086X" display="A126002086X" xr:uid="{391CC288-29AC-43E8-9CB8-ED8CFD640E07}"/>
    <hyperlink ref="AQ203" location="A126064294W" display="A126064294W" xr:uid="{A1D10D88-E420-4D4A-941C-36F8EC55D634}"/>
    <hyperlink ref="AQ225" location="A126033190A" display="A126033190A" xr:uid="{5DDDADD6-E8E9-466B-AD61-C29669B80DEB}"/>
    <hyperlink ref="AM181" location="A126006622R" display="A126006622R" xr:uid="{37118754-ED9E-4591-87F6-A1D00E203CAA}"/>
    <hyperlink ref="AM203" location="A126068830L" display="A126068830L" xr:uid="{0D838C2D-9E3D-42AA-BAED-CDC3678BC90D}"/>
    <hyperlink ref="AM225" location="A126037726K" display="A126037726K" xr:uid="{FC1FAD50-0B0F-4E02-A1D9-85E730ED7D23}"/>
    <hyperlink ref="AJ181" location="A126005326C" display="A126005326C" xr:uid="{47AAFF9C-3002-471D-8BBD-2746CFC35A96}"/>
    <hyperlink ref="AJ203" location="A126067534A" display="A126067534A" xr:uid="{1395132D-9246-4822-85FD-08F129F02D95}"/>
    <hyperlink ref="AJ225" location="A126036430F" display="A126036430F" xr:uid="{D0AD564A-9724-4F67-86A5-8B96C2E5509C}"/>
    <hyperlink ref="AK181" location="A126003382K" display="A126003382K" xr:uid="{C30B2A25-E658-4E38-B053-82D881C6D6BA}"/>
    <hyperlink ref="AK203" location="A126065590J" display="A126065590J" xr:uid="{07B886D4-EC7D-4A08-9463-6581AD4E2EC4}"/>
    <hyperlink ref="AK225" location="A126034486F" display="A126034486F" xr:uid="{25751539-EC51-4650-9B18-9898F33FF43E}"/>
    <hyperlink ref="AL181" location="A126005974A" display="A126005974A" xr:uid="{3091071E-5B4D-4011-8F5D-2763C27D6C02}"/>
    <hyperlink ref="AL203" location="A126068182A" display="A126068182A" xr:uid="{BEFC369B-5ED1-499A-9804-37DFDD235AD6}"/>
    <hyperlink ref="AL225" location="A126037078X" display="A126037078X" xr:uid="{EC2A58C8-7A0D-4285-9C9A-7BBCDB7FAAD2}"/>
    <hyperlink ref="AP181" location="A126004678R" display="A126004678R" xr:uid="{9F841834-CF32-4F2B-9938-6B3EB8C39DD9}"/>
    <hyperlink ref="AP203" location="A126066886L" display="A126066886L" xr:uid="{5C9699B3-11D7-4CD5-9AE5-58078104513D}"/>
    <hyperlink ref="AP225" location="A126035782T" display="A126035782T" xr:uid="{9617C95A-D5A5-4FC9-AC82-E935DBD78EF2}"/>
    <hyperlink ref="AN181" location="A126004030X" display="A126004030X" xr:uid="{28AEE4F3-356C-44E3-A9AA-F6EA8BA86F10}"/>
    <hyperlink ref="AN203" location="A126066238R" display="A126066238R" xr:uid="{62580DF2-6CFC-40ED-95D0-0A95DCD0246D}"/>
    <hyperlink ref="AN225" location="A126035134V" display="A126035134V" xr:uid="{778BD5BD-9A04-43BC-B525-1856E1C0F793}"/>
    <hyperlink ref="AO181" location="A126002734K" display="A126002734K" xr:uid="{7E6C6F87-7E9E-4394-92C2-0EFFF82CD214}"/>
    <hyperlink ref="AO203" location="A126064942J" display="A126064942J" xr:uid="{CE346CAD-724A-4C6A-8BE5-5B6CE1927F5C}"/>
    <hyperlink ref="AO225" location="A126033838F" display="A126033838F" xr:uid="{D693D961-CC83-4AB3-8DA2-64ACCD07BE7B}"/>
    <hyperlink ref="AQ182" location="A126002054F" display="A126002054F" xr:uid="{8049926C-AC1B-4AEE-83B8-0407E4D16C09}"/>
    <hyperlink ref="AQ204" location="A126064262C" display="A126064262C" xr:uid="{9EEB7CFC-AB90-44E7-AEED-DA543B042C36}"/>
    <hyperlink ref="AQ226" location="A126033158A" display="A126033158A" xr:uid="{28CC440A-2837-4F4D-95B5-B9EC687B5D33}"/>
    <hyperlink ref="AM182" location="A126006590J" display="A126006590J" xr:uid="{AEC01C03-C3AF-419F-993D-1980CE69DE2F}"/>
    <hyperlink ref="AM204" location="A126068798X" display="A126068798X" xr:uid="{24656C7A-27B5-4AF1-AF31-1322D707B879}"/>
    <hyperlink ref="AM226" location="A126037694C" display="A126037694C" xr:uid="{7C4FDC09-7F0C-40CC-AABA-F56DA6AA8E04}"/>
    <hyperlink ref="AJ182" location="A126005294W" display="A126005294W" xr:uid="{5682C387-ADDF-4EDC-BEB3-92B465515339}"/>
    <hyperlink ref="AJ204" location="A126067502J" display="A126067502J" xr:uid="{1FD883BB-4E40-4D65-BA1C-BA02B9175187}"/>
    <hyperlink ref="AJ226" location="A126036398T" display="A126036398T" xr:uid="{10E05DFC-8E30-4C7E-9925-FA80E2D8D72E}"/>
    <hyperlink ref="AK182" location="A126003350T" display="A126003350T" xr:uid="{A3B3ADFC-4441-4127-A8FE-58CB0140D579}"/>
    <hyperlink ref="AK204" location="A126065558J" display="A126065558J" xr:uid="{2D6671D8-5857-4DDB-8575-CCA53CC49662}"/>
    <hyperlink ref="AK226" location="A126034454L" display="A126034454L" xr:uid="{EFED3193-9944-4688-8A9D-20E43A95FDA5}"/>
    <hyperlink ref="AL182" location="A126005942J" display="A126005942J" xr:uid="{36C7DB3B-9805-42C8-9952-D91ABBC6E9C7}"/>
    <hyperlink ref="AL204" location="A126068150J" display="A126068150J" xr:uid="{8E11C844-D43B-4760-98F4-F6D8B394783E}"/>
    <hyperlink ref="AL226" location="A126037046F" display="A126037046F" xr:uid="{BA0FA9A4-0807-4DCB-AA8B-ECE4492861EA}"/>
    <hyperlink ref="AP182" location="A126004646W" display="A126004646W" xr:uid="{6DE0F4DA-83B9-40CB-AB4A-5724C4536F86}"/>
    <hyperlink ref="AP204" location="A126066854V" display="A126066854V" xr:uid="{D5BBB43C-C9B3-4163-9A3B-734D1581FF2C}"/>
    <hyperlink ref="AP226" location="A126035750X" display="A126035750X" xr:uid="{A2F0958D-2E49-4B3B-87E9-177E46DD3F82}"/>
    <hyperlink ref="AN182" location="A126003998J" display="A126003998J" xr:uid="{3332F0DF-1945-43A0-B933-366FA55804AC}"/>
    <hyperlink ref="AN204" location="A126066206W" display="A126066206W" xr:uid="{18E1EB8A-1C07-448B-816B-1117E9C8380D}"/>
    <hyperlink ref="AN226" location="A126035102A" display="A126035102A" xr:uid="{D35C190E-A25F-4EEE-A53E-099795D46861}"/>
    <hyperlink ref="AO182" location="A126002702T" display="A126002702T" xr:uid="{584DED59-3D33-440D-B2D0-9F6A689A182B}"/>
    <hyperlink ref="AO204" location="A126064910R" display="A126064910R" xr:uid="{20B334B0-9704-45C2-A759-F38CC4BDA2CA}"/>
    <hyperlink ref="AO226" location="A126033806L" display="A126033806L" xr:uid="{C23902E5-C291-4425-B823-37FC8C0ACB2F}"/>
    <hyperlink ref="AQ183" location="A126002090R" display="A126002090R" xr:uid="{3FFA4142-006F-4B38-83E6-D563F62C5ADF}"/>
    <hyperlink ref="AQ205" location="A126064298F" display="A126064298F" xr:uid="{4900E0FB-0195-4F4A-801C-C36164C2687D}"/>
    <hyperlink ref="AQ227" location="A126033194K" display="A126033194K" xr:uid="{3B79DE69-3DC2-46D6-82AD-BC12DE84E552}"/>
    <hyperlink ref="AM183" location="A126006626X" display="A126006626X" xr:uid="{EFF0503C-1D64-4B09-88C3-000C855937E7}"/>
    <hyperlink ref="AM205" location="A126068834W" display="A126068834W" xr:uid="{3AB5B189-6116-4524-BAE4-7E9243DE69FB}"/>
    <hyperlink ref="AM227" location="A126037730A" display="A126037730A" xr:uid="{F905E5C0-A3D9-4904-AF5C-F03822F87325}"/>
    <hyperlink ref="AJ183" location="A126005330V" display="A126005330V" xr:uid="{E9688EF2-7FA7-4541-90BB-DDEFE970F2D6}"/>
    <hyperlink ref="AJ205" location="A126067538K" display="A126067538K" xr:uid="{6D5F950F-4E7C-4900-A1F8-7DF2DB4F7FE0}"/>
    <hyperlink ref="AJ227" location="A126036434R" display="A126036434R" xr:uid="{A96C5E89-F3F8-47E3-AEF6-B322BB91F470}"/>
    <hyperlink ref="AK183" location="A126003386V" display="A126003386V" xr:uid="{3144091F-94F3-4081-9F3F-AF91F10FDC05}"/>
    <hyperlink ref="AK205" location="A126065594T" display="A126065594T" xr:uid="{64ABD5BE-6531-415A-98D1-7DD7A69FBE46}"/>
    <hyperlink ref="AK227" location="A126034490W" display="A126034490W" xr:uid="{ED28B8AD-BB8A-40C6-A66B-3F163C369EA7}"/>
    <hyperlink ref="AL183" location="A126005978K" display="A126005978K" xr:uid="{5261DF0D-EE3D-4C7E-BA8C-923B1FD518CA}"/>
    <hyperlink ref="AL205" location="A126068186K" display="A126068186K" xr:uid="{2FC6DDB1-A4D0-418C-BC3E-38B370006A94}"/>
    <hyperlink ref="AL227" location="A126037082R" display="A126037082R" xr:uid="{42EB9A24-FA51-4F49-B655-06013A028536}"/>
    <hyperlink ref="AP183" location="A126004682F" display="A126004682F" xr:uid="{753611BE-678D-41ED-84F0-B5A619DAEB3C}"/>
    <hyperlink ref="AP205" location="A126066890C" display="A126066890C" xr:uid="{A67061DB-6173-4D5D-8683-FD4D0A82CB19}"/>
    <hyperlink ref="AP227" location="A126035786A" display="A126035786A" xr:uid="{76554C8D-AD17-4A06-83F2-C4314213B260}"/>
    <hyperlink ref="AN183" location="A126004034J" display="A126004034J" xr:uid="{1FAD8B20-B81A-4673-AD07-080F63E524E8}"/>
    <hyperlink ref="AN205" location="A126066242F" display="A126066242F" xr:uid="{5708D50A-DCD0-4C77-A64D-813C292649A7}"/>
    <hyperlink ref="AN227" location="A126035138C" display="A126035138C" xr:uid="{52053642-4AF0-4448-8262-26619F1E40B9}"/>
    <hyperlink ref="AO183" location="A126002738V" display="A126002738V" xr:uid="{2A9C9C80-D18F-48F1-ABD6-0A7D9E75A9C9}"/>
    <hyperlink ref="AO205" location="A126064946T" display="A126064946T" xr:uid="{F049A24F-152D-4D98-A438-3219AFBA90BC}"/>
    <hyperlink ref="AO227" location="A126033842W" display="A126033842W" xr:uid="{6044E8F8-E2F5-4805-9C6E-A7F6280BE9AD}"/>
    <hyperlink ref="AQ185" location="A126002094X" display="A126002094X" xr:uid="{6808E7BD-D839-4727-8B56-294756468100}"/>
    <hyperlink ref="AQ207" location="A126064302K" display="A126064302K" xr:uid="{6AF4312E-3323-48BE-A304-5DF2A812883A}"/>
    <hyperlink ref="AQ229" location="A126033198V" display="A126033198V" xr:uid="{AE73837F-F8EC-4C9D-936E-3040ED80EA6C}"/>
    <hyperlink ref="AM185" location="A126006630R" display="A126006630R" xr:uid="{3418B903-EFD4-483B-B409-0C90D1F9CF20}"/>
    <hyperlink ref="AM207" location="A126068838F" display="A126068838F" xr:uid="{6389EE24-9563-48C1-81C5-DCE948992365}"/>
    <hyperlink ref="AM229" location="A126037734K" display="A126037734K" xr:uid="{386A0551-A2C0-48FC-A43B-CD69C8AAA30E}"/>
    <hyperlink ref="AJ185" location="A126005334C" display="A126005334C" xr:uid="{EBE7381F-E2A9-45A7-BAE1-AD33575781B4}"/>
    <hyperlink ref="AJ207" location="A126067542A" display="A126067542A" xr:uid="{A2269F97-81E2-4C3A-8F80-C9D93889A829}"/>
    <hyperlink ref="AJ229" location="A126036438X" display="A126036438X" xr:uid="{0C10DC9B-5A75-4782-B375-1A6BC7261D6F}"/>
    <hyperlink ref="AK185" location="A126003390K" display="A126003390K" xr:uid="{39253589-3E87-44DA-8587-BAC9062DE4B6}"/>
    <hyperlink ref="AK207" location="A126065598A" display="A126065598A" xr:uid="{8D9BBDD8-60B4-4978-A8E4-0A07D6596E70}"/>
    <hyperlink ref="AK229" location="A126034494F" display="A126034494F" xr:uid="{935171DB-8EDE-415A-BE7B-1DD7ECAA2203}"/>
    <hyperlink ref="AL185" location="A126005982A" display="A126005982A" xr:uid="{01CF64EE-68CE-4444-AFCA-EA2495A13756}"/>
    <hyperlink ref="AL207" location="A126068190A" display="A126068190A" xr:uid="{F7A5AECF-C33B-47ED-A143-C064BAF07A28}"/>
    <hyperlink ref="AL229" location="A126037086X" display="A126037086X" xr:uid="{977758BA-EE4E-4B89-83F0-9F438CF57EFE}"/>
    <hyperlink ref="AP185" location="A126004686R" display="A126004686R" xr:uid="{7A2F6073-1043-4C84-B70B-8EA8CD2139DF}"/>
    <hyperlink ref="AP207" location="A126066894L" display="A126066894L" xr:uid="{5AEA05B7-D069-46CA-9798-45FEB2F8462B}"/>
    <hyperlink ref="AP229" location="A126035790T" display="A126035790T" xr:uid="{A4252951-853F-4B5E-84CD-BA2B183DE80E}"/>
    <hyperlink ref="AN185" location="A126004038T" display="A126004038T" xr:uid="{CE3E6177-CC38-4840-8195-D1235580474C}"/>
    <hyperlink ref="AN207" location="A126066246R" display="A126066246R" xr:uid="{EFCD838C-EB35-40E3-B973-D74F1CA7F4C9}"/>
    <hyperlink ref="AN229" location="A126035142V" display="A126035142V" xr:uid="{3E357BA7-DADA-4B77-BC17-0C6B5E8688CA}"/>
    <hyperlink ref="AO185" location="A126002742K" display="A126002742K" xr:uid="{A5FBD7C1-62DC-45B1-82D4-5BDAF0E7C3B8}"/>
    <hyperlink ref="AO207" location="A126064950J" display="A126064950J" xr:uid="{7C321E69-96FB-478C-9E94-24204BB597B3}"/>
    <hyperlink ref="AO229" location="A126033846F" display="A126033846F" xr:uid="{CE7EBB33-6117-48A3-A140-C468F55C2A3F}"/>
    <hyperlink ref="AQ186" location="A126002058R" display="A126002058R" xr:uid="{C46C2C3A-9683-428E-8762-6522EC4C20CD}"/>
    <hyperlink ref="AQ208" location="A126064266L" display="A126064266L" xr:uid="{EAC456AC-1BCC-4FF1-A639-874E210F0E0F}"/>
    <hyperlink ref="AQ230" location="A126033162T" display="A126033162T" xr:uid="{54C7D658-00E3-461F-BD87-980B00C869BA}"/>
    <hyperlink ref="AM186" location="A126006594T" display="A126006594T" xr:uid="{6119BE1B-AB5A-4110-B593-4F7E4AF4B657}"/>
    <hyperlink ref="AM208" location="A126068802C" display="A126068802C" xr:uid="{E4210C51-8D1C-489C-81AD-E32AAFF2AD76}"/>
    <hyperlink ref="AM230" location="A126037698L" display="A126037698L" xr:uid="{CF448E29-EE97-42E3-9565-FD3415E10E31}"/>
    <hyperlink ref="AJ186" location="A126005298F" display="A126005298F" xr:uid="{B3734369-40B2-49E0-B6AF-9C92C3085E85}"/>
    <hyperlink ref="AJ208" location="A126067506T" display="A126067506T" xr:uid="{E8C6A20E-EB6F-48C0-9BA4-8A5A648DB11A}"/>
    <hyperlink ref="AJ230" location="A126036402W" display="A126036402W" xr:uid="{C9389424-3D63-4B45-9C80-152EFAF13C73}"/>
    <hyperlink ref="AK186" location="A126003354A" display="A126003354A" xr:uid="{F3C0D673-9565-4959-8988-E49DF4FEFC37}"/>
    <hyperlink ref="AK208" location="A126065562X" display="A126065562X" xr:uid="{8658996E-F753-4CA1-83B6-0BE0C1F6C1F8}"/>
    <hyperlink ref="AK230" location="A126034458W" display="A126034458W" xr:uid="{AB10FF32-42ED-49BA-ACE1-A5EEDCD480C4}"/>
    <hyperlink ref="AL186" location="A126005946T" display="A126005946T" xr:uid="{53609934-F7C5-47D1-AE94-E70332A6082B}"/>
    <hyperlink ref="AL208" location="A126068154T" display="A126068154T" xr:uid="{097F2DD6-1D57-4369-8BF5-99FBEFC9DD51}"/>
    <hyperlink ref="AL230" location="A126037050W" display="A126037050W" xr:uid="{C1A75547-F31E-467D-B11E-C455A742FC61}"/>
    <hyperlink ref="AP186" location="A126004650L" display="A126004650L" xr:uid="{A1C72124-3768-4C3A-BC48-27045155C72F}"/>
    <hyperlink ref="AP208" location="A126066858C" display="A126066858C" xr:uid="{D3FE1D2C-858B-4190-AEA4-422A40FF330C}"/>
    <hyperlink ref="AP230" location="A126035754J" display="A126035754J" xr:uid="{583A908A-96B9-4AD1-92E5-FA4C5EDC7A00}"/>
    <hyperlink ref="AN186" location="A126004002R" display="A126004002R" xr:uid="{3FE456A7-C761-47EC-883D-C96E99E9A4AF}"/>
    <hyperlink ref="AN208" location="A126066210L" display="A126066210L" xr:uid="{3C7CDC7C-C847-4B01-8BF5-442B0913CFAF}"/>
    <hyperlink ref="AN230" location="A126035106K" display="A126035106K" xr:uid="{7F6D6BCC-7A78-4D14-93CB-1668E2FDADC3}"/>
    <hyperlink ref="AO186" location="A126002706A" display="A126002706A" xr:uid="{41AA1B36-6A80-4913-A4BA-96BAA187BF86}"/>
    <hyperlink ref="AO208" location="A126064914X" display="A126064914X" xr:uid="{DB5CACE3-7563-460B-964C-A5C3036C8B2A}"/>
    <hyperlink ref="AO230" location="A126033810C" display="A126033810C" xr:uid="{6B40F4BF-2A1E-4E46-B726-50B3DAD6D59B}"/>
    <hyperlink ref="AQ187" location="A126002062F" display="A126002062F" xr:uid="{22F7F7E1-517F-4CE1-8D6A-95B39B88CF4C}"/>
    <hyperlink ref="AQ209" location="A126064270C" display="A126064270C" xr:uid="{4C4F2289-33D4-49B0-9B06-D438181C9680}"/>
    <hyperlink ref="AQ231" location="A126033166A" display="A126033166A" xr:uid="{BC606C6E-90CF-4D7C-B485-941A62ACA8B1}"/>
    <hyperlink ref="AM187" location="A126006598A" display="A126006598A" xr:uid="{4565236E-689E-4135-9AEA-040D9F4BCAB3}"/>
    <hyperlink ref="AM209" location="A126068806L" display="A126068806L" xr:uid="{D7B5F516-D9BC-4EE7-BCC8-7F3A30F3A915}"/>
    <hyperlink ref="AM231" location="A126037702T" display="A126037702T" xr:uid="{4E4D3F28-BB30-4CE8-9933-40F1497A5DD1}"/>
    <hyperlink ref="AJ187" location="A126005302K" display="A126005302K" xr:uid="{92F4AB17-B086-4D46-86B7-32F6600FECA4}"/>
    <hyperlink ref="AJ209" location="A126067510J" display="A126067510J" xr:uid="{369B53C0-B05A-44CF-B742-A5B882C0FB7C}"/>
    <hyperlink ref="AJ231" location="A126036406F" display="A126036406F" xr:uid="{7E0B64C4-A465-453B-8C57-306776282F99}"/>
    <hyperlink ref="AK187" location="A126003358K" display="A126003358K" xr:uid="{CCABE432-86E3-432D-8F80-DFC43961EBA5}"/>
    <hyperlink ref="AK209" location="A126065566J" display="A126065566J" xr:uid="{DB92CCAE-64AB-492F-A57C-F6510996E4A8}"/>
    <hyperlink ref="AK231" location="A126034462L" display="A126034462L" xr:uid="{364DEB2F-C429-40C5-AEB2-FFD346962FA1}"/>
    <hyperlink ref="AP187" location="A126004654W" display="A126004654W" xr:uid="{ED7E5B16-1D87-4831-842A-AAB186BD3958}"/>
    <hyperlink ref="AP209" location="A126066862V" display="A126066862V" xr:uid="{7C1CE20E-38E8-460F-A0D4-7C8E62FEB608}"/>
    <hyperlink ref="AP231" location="A126035758T" display="A126035758T" xr:uid="{D8084383-2506-4C25-8AF5-6DB2733AB111}"/>
    <hyperlink ref="AN187" location="A126004006X" display="A126004006X" xr:uid="{142067A5-4E0B-4249-9C23-BF7EEEE87C3D}"/>
    <hyperlink ref="AN209" location="A126066214W" display="A126066214W" xr:uid="{B06BF3AD-3759-41D9-ABB2-93461A549B94}"/>
    <hyperlink ref="AN231" location="A126035110A" display="A126035110A" xr:uid="{F2C65919-0BBC-4EF7-9DEC-F981F0FC451D}"/>
    <hyperlink ref="AQ188" location="A126002078X" display="A126002078X" xr:uid="{131B0627-E594-4A3D-A63D-006EA9E3BBA6}"/>
    <hyperlink ref="AQ210" location="A126064286W" display="A126064286W" xr:uid="{228AF0EE-7FE4-4475-B4FE-CE982C4975F5}"/>
    <hyperlink ref="AQ232" location="A126033182A" display="A126033182A" xr:uid="{DD5368BB-3478-4D9C-9968-6496D6D5286D}"/>
    <hyperlink ref="AM188" location="A126006614R" display="A126006614R" xr:uid="{D486EACC-4D83-47E0-BC52-34FAE501B0DD}"/>
    <hyperlink ref="AM210" location="A126068822L" display="A126068822L" xr:uid="{BF878FD0-A9A6-4E82-AE33-6EC7C288C64E}"/>
    <hyperlink ref="AM232" location="A126037718K" display="A126037718K" xr:uid="{51B278B2-056E-4E8B-B3AB-895387C4425F}"/>
    <hyperlink ref="AJ188" location="A126005318C" display="A126005318C" xr:uid="{7A9A6085-0722-4697-8C4E-DB5450A2AE44}"/>
    <hyperlink ref="AJ210" location="A126067526A" display="A126067526A" xr:uid="{709E159B-520C-4872-9408-896DAE5BF03A}"/>
    <hyperlink ref="AJ232" location="A126036422F" display="A126036422F" xr:uid="{F2DBB300-AD42-484C-A779-AE2B4AC668B8}"/>
    <hyperlink ref="AK188" location="A126003374K" display="A126003374K" xr:uid="{45CA1DC9-7EA7-42DE-AFFE-02E71D6EE063}"/>
    <hyperlink ref="AK210" location="A126065582J" display="A126065582J" xr:uid="{F4C85506-89E3-44D3-8518-1022A77115A9}"/>
    <hyperlink ref="AK232" location="A126034478F" display="A126034478F" xr:uid="{5A1A4E79-F01E-4BB0-BC87-4B5CB785170B}"/>
    <hyperlink ref="AP188" location="A126004670W" display="A126004670W" xr:uid="{8EDA9AA7-CE7B-41E1-9058-2B8556D3A9D8}"/>
    <hyperlink ref="AP210" location="A126066878L" display="A126066878L" xr:uid="{BC9331F5-13A1-41C3-87D0-EA541F1E4394}"/>
    <hyperlink ref="AP232" location="A126035774T" display="A126035774T" xr:uid="{54876B81-2696-4BF4-AC07-096EB2153A3E}"/>
    <hyperlink ref="AN188" location="A126004022X" display="A126004022X" xr:uid="{ED91908B-54F8-4DD0-9AC7-C7B4D59FE77A}"/>
    <hyperlink ref="AN210" location="A126066230W" display="A126066230W" xr:uid="{80612D5C-5FBC-4A43-BBA7-78BFDA707369}"/>
    <hyperlink ref="AN232" location="A126035126V" display="A126035126V" xr:uid="{C0B7097C-3B52-4F9A-A8AD-D740DA32957F}"/>
    <hyperlink ref="AQ189" location="A126002046F" display="A126002046F" xr:uid="{A9885380-6C5B-480C-B3BD-8D1320696E1C}"/>
    <hyperlink ref="AQ211" location="A126064254C" display="A126064254C" xr:uid="{BC4B66AA-EEA5-4282-9659-D0BE7E80616D}"/>
    <hyperlink ref="AQ233" location="A126033150J" display="A126033150J" xr:uid="{1D399670-7B61-4E32-AFCF-5CBB0FB3F8DE}"/>
    <hyperlink ref="AM189" location="A126006582J" display="A126006582J" xr:uid="{9F9BC5A1-0935-4E8A-9538-BF5345E448E9}"/>
    <hyperlink ref="AM211" location="A126068790F" display="A126068790F" xr:uid="{CA35EF10-C40D-4B81-93C3-22F3B599E249}"/>
    <hyperlink ref="AM233" location="A126037686C" display="A126037686C" xr:uid="{3F6D3FC7-0035-44F3-9AE4-AC00B8025F90}"/>
    <hyperlink ref="AJ189" location="A126005286W" display="A126005286W" xr:uid="{9837CAC4-FB15-4046-B350-2F00D454279F}"/>
    <hyperlink ref="AJ211" location="A126067494V" display="A126067494V" xr:uid="{6A517074-FFE8-405F-B51C-3EEADC7EE10D}"/>
    <hyperlink ref="AJ233" location="A126036390X" display="A126036390X" xr:uid="{40CD33AF-5C1B-43A3-9C52-DE942D131C77}"/>
    <hyperlink ref="AK189" location="A126003342T" display="A126003342T" xr:uid="{DB5C4DC9-DF96-4282-B084-0B437B2EA323}"/>
    <hyperlink ref="AK211" location="A126065550R" display="A126065550R" xr:uid="{B2E3E81C-AA28-4D0B-98F9-171A98EB5F87}"/>
    <hyperlink ref="AK233" location="A126034446L" display="A126034446L" xr:uid="{6E67E9A6-0F74-4006-B423-9A00DB745CEB}"/>
    <hyperlink ref="AL189" location="A126005934J" display="A126005934J" xr:uid="{3153BE99-E613-419F-9AAC-320CB2AD53A2}"/>
    <hyperlink ref="AL211" location="A126068142J" display="A126068142J" xr:uid="{AC2A2ACB-7BE3-4327-8ED6-2B57AB8F6E5D}"/>
    <hyperlink ref="AL233" location="A126037038F" display="A126037038F" xr:uid="{1FF60890-007F-434F-BC6E-09AE9A6A7295}"/>
    <hyperlink ref="AP189" location="A126004638W" display="A126004638W" xr:uid="{A670DD83-1CDD-4668-A5E5-1CD99734FB6A}"/>
    <hyperlink ref="AP211" location="A126066846V" display="A126066846V" xr:uid="{C9098A25-2802-42C6-9036-E6F6E38FF9F2}"/>
    <hyperlink ref="AP233" location="A126035742X" display="A126035742X" xr:uid="{2D2FD0CB-D41C-4F2A-936D-7E4E4C3B1917}"/>
    <hyperlink ref="AN189" location="A126003990R" display="A126003990R" xr:uid="{055D0DB4-5B70-4CDE-AC12-5276092F2761}"/>
    <hyperlink ref="AN211" location="A126066198J" display="A126066198J" xr:uid="{5ABA8F18-2DFF-4833-9534-0C47CD2CFBFA}"/>
    <hyperlink ref="AN233" location="A126035094L" display="A126035094L" xr:uid="{CE6F67F8-D38D-416F-AC51-14EA13D42257}"/>
    <hyperlink ref="AO189" location="A126002694C" display="A126002694C" xr:uid="{85B1CE36-D941-4BE9-BB4E-02DDED8757EE}"/>
    <hyperlink ref="AO211" location="A126064902R" display="A126064902R" xr:uid="{31868DFD-C08F-4F6B-872C-F4456B10F9BA}"/>
    <hyperlink ref="AO233" location="A126033798X" display="A126033798X" xr:uid="{8B8D7762-4944-4EA3-AEA1-AB834B4EEABF}"/>
    <hyperlink ref="AQ190" location="A126002098J" display="A126002098J" xr:uid="{4197FEAA-5A50-49F2-8780-2CA9F6C8ECD4}"/>
    <hyperlink ref="AQ212" location="A126064306V" display="A126064306V" xr:uid="{B6465B06-5B2F-46BC-B9AE-A859D371BE42}"/>
    <hyperlink ref="AQ234" location="A126033202X" display="A126033202X" xr:uid="{F5F044A4-1A71-48B0-BBC8-DE29B8D24666}"/>
    <hyperlink ref="AM190" location="A126006634X" display="A126006634X" xr:uid="{BB9DB11F-7118-485B-8369-778CECDDDAE7}"/>
    <hyperlink ref="AM212" location="A126068842W" display="A126068842W" xr:uid="{853580FF-A212-49B1-995E-C90BE44306D5}"/>
    <hyperlink ref="AM234" location="A126037738V" display="A126037738V" xr:uid="{8DB66DFF-4493-4F07-80E5-7042C21E47BA}"/>
    <hyperlink ref="AJ190" location="A126005338L" display="A126005338L" xr:uid="{12D42AAF-2133-4B24-9195-8DE65FAEE9FA}"/>
    <hyperlink ref="AJ212" location="A126067546K" display="A126067546K" xr:uid="{80AD207E-D7F8-4CBE-A0C7-290D50781196}"/>
    <hyperlink ref="AJ234" location="A126036442R" display="A126036442R" xr:uid="{A3E86E43-AF2A-4F3D-BDFA-42C40CED15D6}"/>
    <hyperlink ref="AK190" location="A126003394V" display="A126003394V" xr:uid="{3127A020-2C0C-40A3-BC06-09C2B8865674}"/>
    <hyperlink ref="AK212" location="A126065602F" display="A126065602F" xr:uid="{4BEECFE3-234E-4252-9631-3E4506F07702}"/>
    <hyperlink ref="AK234" location="A126034498R" display="A126034498R" xr:uid="{BFCE566D-3ADB-4ED4-BE7C-83272D28A58A}"/>
    <hyperlink ref="AL190" location="A126005986K" display="A126005986K" xr:uid="{414D4100-EFB0-42F7-ADA8-1611EC62B314}"/>
    <hyperlink ref="AL212" location="A126068194K" display="A126068194K" xr:uid="{B1DB0F1A-9BFD-470B-ABAF-9211B370EC4B}"/>
    <hyperlink ref="AL234" location="A126037090R" display="A126037090R" xr:uid="{6AB06427-3FDF-4177-AFF6-CBBF48FB09E3}"/>
    <hyperlink ref="AP190" location="A126004690F" display="A126004690F" xr:uid="{7085643C-B5CB-4C76-B8B7-B9552F421916}"/>
    <hyperlink ref="AP212" location="A126066898W" display="A126066898W" xr:uid="{4B8E1213-41B1-4E3E-8B46-98FEEE98D85A}"/>
    <hyperlink ref="AP234" location="A126035794A" display="A126035794A" xr:uid="{2650E273-3C2C-4C9F-BF0C-20A551D43886}"/>
    <hyperlink ref="AN190" location="A126004042J" display="A126004042J" xr:uid="{048B1F1F-7685-4E69-8D59-F52723B09479}"/>
    <hyperlink ref="AN212" location="A126066250F" display="A126066250F" xr:uid="{FBA6F9B1-054A-4634-8195-EF11F7B6E899}"/>
    <hyperlink ref="AN234" location="A126035146C" display="A126035146C" xr:uid="{64EC9115-0463-4A24-B2A5-5DB15331CE63}"/>
    <hyperlink ref="AO190" location="A126002746V" display="A126002746V" xr:uid="{B1536231-28C8-4A0F-B94D-0BF6D1148663}"/>
    <hyperlink ref="AO212" location="A126064954T" display="A126064954T" xr:uid="{6C694CCC-D4AA-4ADF-A38B-3C2E087EE35A}"/>
    <hyperlink ref="AO234" location="A126033850W" display="A126033850W" xr:uid="{668AF40E-2020-44FD-A938-EAE02D1716E0}"/>
    <hyperlink ref="AQ191" location="A126002082R" display="A126002082R" xr:uid="{9456C280-A7BC-4F72-A984-D7C69B13D149}"/>
    <hyperlink ref="AQ213" location="A126064290L" display="A126064290L" xr:uid="{E728E89F-FD55-4B4E-AE6F-0B41B1BBA417}"/>
    <hyperlink ref="AQ235" location="A126033186K" display="A126033186K" xr:uid="{57C68086-3B69-491C-A3D9-43D1B554157F}"/>
    <hyperlink ref="AM191" location="A126006618X" display="A126006618X" xr:uid="{7B56E805-4B89-48D1-92B1-58A407A68FD2}"/>
    <hyperlink ref="AM213" location="A126068826W" display="A126068826W" xr:uid="{E2038BD9-0BA8-4FDE-9C79-C492219D8F8C}"/>
    <hyperlink ref="AM235" location="A126037722A" display="A126037722A" xr:uid="{6D1FC706-3052-43C5-A070-479AD1DAC912}"/>
    <hyperlink ref="AJ191" location="A126005322V" display="A126005322V" xr:uid="{147BE239-13A0-4F65-B72A-66923C68A6C8}"/>
    <hyperlink ref="AJ213" location="A126067530T" display="A126067530T" xr:uid="{3C30F93E-000D-4D50-9228-56DB4F673D58}"/>
    <hyperlink ref="AJ235" location="A126036426R" display="A126036426R" xr:uid="{DA4C2A36-BE83-4CC8-883E-4CE5DE9E2B85}"/>
    <hyperlink ref="AK191" location="A126003378V" display="A126003378V" xr:uid="{34904589-3D18-4E91-89A9-0B7F44C5E192}"/>
    <hyperlink ref="AK213" location="A126065586T" display="A126065586T" xr:uid="{5794014B-3F32-4281-BF95-1D75C26A1E4E}"/>
    <hyperlink ref="AK235" location="A126034482W" display="A126034482W" xr:uid="{A08F96DF-0AA9-4618-8359-7F02C3A4C8FF}"/>
    <hyperlink ref="AP191" location="A126004674F" display="A126004674F" xr:uid="{7A9E5FCF-55D3-4EE2-A1AA-E36723620EB4}"/>
    <hyperlink ref="AP213" location="A126066882C" display="A126066882C" xr:uid="{092F6502-BB1E-4571-8A4A-17263037ED47}"/>
    <hyperlink ref="AP235" location="A126035778A" display="A126035778A" xr:uid="{774DC6BB-33C5-41CC-A44C-7825D1DD2AAA}"/>
    <hyperlink ref="AN191" location="A126004026J" display="A126004026J" xr:uid="{67A31176-DB7B-4EAA-B2A1-D0E911C340A7}"/>
    <hyperlink ref="AN213" location="A126066234F" display="A126066234F" xr:uid="{968E7BB6-8C51-4856-82FF-07C5A6A636D1}"/>
    <hyperlink ref="AN235" location="A126035130K" display="A126035130K" xr:uid="{F6CCEE87-7680-4C20-AC84-5E9CA9E4E56B}"/>
    <hyperlink ref="AQ193" location="A126002102L" display="A126002102L" xr:uid="{55E8E817-E544-49F1-879D-9A4988A96C6A}"/>
    <hyperlink ref="AQ215" location="A126064310K" display="A126064310K" xr:uid="{78EFD85B-3DB4-4503-8645-E83761DF36E0}"/>
    <hyperlink ref="AQ237" location="A126033206J" display="A126033206J" xr:uid="{D6457EE8-BEA2-4CD6-AE65-9F10D80D486C}"/>
    <hyperlink ref="AM193" location="A126006638J" display="A126006638J" xr:uid="{9C2E09E7-1B1B-44A0-972A-D51294C33ACD}"/>
    <hyperlink ref="AM215" location="A126068846F" display="A126068846F" xr:uid="{00AE1027-1B08-4F45-8F33-A18197718812}"/>
    <hyperlink ref="AM237" location="A126037742K" display="A126037742K" xr:uid="{1BBBCCC1-B722-4A6B-822C-42F7059B321C}"/>
    <hyperlink ref="AJ193" location="A126005342C" display="A126005342C" xr:uid="{8B998D91-EE86-463F-AC88-4D81EF75AFE2}"/>
    <hyperlink ref="AJ215" location="A126067550A" display="A126067550A" xr:uid="{B3E20BC8-30C0-402D-8ECD-76EF0CC80B47}"/>
    <hyperlink ref="AJ237" location="A126036446X" display="A126036446X" xr:uid="{35657915-58D6-49DA-B2D6-BD64DA7A8600}"/>
    <hyperlink ref="AK193" location="A126003398C" display="A126003398C" xr:uid="{E9FC600F-6193-41CA-9030-E8BDE055A098}"/>
    <hyperlink ref="AK215" location="A126065606R" display="A126065606R" xr:uid="{76FA665F-C341-4F4A-8A45-799BC2B32D92}"/>
    <hyperlink ref="AK237" location="A126034502V" display="A126034502V" xr:uid="{03BE3E09-A191-4352-AB4E-D4792556D0B0}"/>
    <hyperlink ref="AL193" location="A126005990A" display="A126005990A" xr:uid="{85A8432B-0537-4349-82E1-B38883BD06DB}"/>
    <hyperlink ref="AL215" location="A126068198V" display="A126068198V" xr:uid="{BCCCA21C-D198-478E-AB26-59927ED4DCD5}"/>
    <hyperlink ref="AL237" location="A126037094X" display="A126037094X" xr:uid="{A42F4354-4182-43F7-BE31-12C68C349C92}"/>
    <hyperlink ref="AP193" location="A126004694R" display="A126004694R" xr:uid="{7C88354A-8F0F-4673-BE9A-71F93BCD9835}"/>
    <hyperlink ref="AP215" location="A126066902A" display="A126066902A" xr:uid="{C3B66395-D6FF-484F-893D-CF9E3692F593}"/>
    <hyperlink ref="AP237" location="A126035798K" display="A126035798K" xr:uid="{20A479EA-279F-4523-8062-D0057AA2F708}"/>
    <hyperlink ref="AN193" location="A126004046T" display="A126004046T" xr:uid="{34D365D5-A431-4BF1-9540-3D57B1E9CE0A}"/>
    <hyperlink ref="AN215" location="A126066254R" display="A126066254R" xr:uid="{A5518C1F-4A85-47B1-9CB0-B8A3606B5FBC}"/>
    <hyperlink ref="AN237" location="A126035150V" display="A126035150V" xr:uid="{D1E53AB4-E0C4-4743-AB47-410252BA1D85}"/>
    <hyperlink ref="AO193" location="A126002750K" display="A126002750K" xr:uid="{5A6A6796-F092-4B4A-8B11-0EFDE8F885B1}"/>
    <hyperlink ref="AO215" location="A126064958A" display="A126064958A" xr:uid="{739D52D6-D16D-408B-BAEA-7490E15871B9}"/>
    <hyperlink ref="AO237" location="A126033854F" display="A126033854F" xr:uid="{EB3F4815-DE22-4D13-B168-0B811979085A}"/>
    <hyperlink ref="AQ194" location="A126002050W" display="A126002050W" xr:uid="{93E9583F-85C5-4814-AF40-78FBA6A0294F}"/>
    <hyperlink ref="AQ216" location="A126064258L" display="A126064258L" xr:uid="{4F338692-9EE5-48F2-8BDB-68693F850D28}"/>
    <hyperlink ref="AQ238" location="A126033154T" display="A126033154T" xr:uid="{E98264FD-E365-47B6-9C22-3DC0AFA1729C}"/>
    <hyperlink ref="AM194" location="A126006586T" display="A126006586T" xr:uid="{CE2842FD-C153-4DB6-A401-4B3169245E26}"/>
    <hyperlink ref="AM216" location="A126068794R" display="A126068794R" xr:uid="{6B8D28F3-90AF-46C6-8131-EFFC11C935C6}"/>
    <hyperlink ref="AM238" location="A126037690V" display="A126037690V" xr:uid="{B5FBDC44-3D43-4EF2-B546-2AE88ABEBA50}"/>
    <hyperlink ref="AJ194" location="A126005290L" display="A126005290L" xr:uid="{C4A99832-FF71-4943-B3A7-E039CA53E52F}"/>
    <hyperlink ref="AJ216" location="A126067498C" display="A126067498C" xr:uid="{6B5C5B94-8144-4460-B1A9-70908CB98A01}"/>
    <hyperlink ref="AJ238" location="A126036394J" display="A126036394J" xr:uid="{D37B173B-D4D4-4321-9731-A59CC08DF5E4}"/>
    <hyperlink ref="AK194" location="A126003346A" display="A126003346A" xr:uid="{FD660D11-6B93-454A-BAC2-59B344C2451F}"/>
    <hyperlink ref="AK216" location="A126065554X" display="A126065554X" xr:uid="{2470C79F-B200-4752-ABE1-8C967A0DC07F}"/>
    <hyperlink ref="AK238" location="A126034450C" display="A126034450C" xr:uid="{4CD38E85-4D1C-4DC3-AAF4-4B1C19E1A5A7}"/>
    <hyperlink ref="AL194" location="A126005938T" display="A126005938T" xr:uid="{0AB407BD-E889-40B3-9BCB-F2228AD852B1}"/>
    <hyperlink ref="AL216" location="A126068146T" display="A126068146T" xr:uid="{7794C93D-6B90-4C8D-B169-3BCEBBD0AE3D}"/>
    <hyperlink ref="AL238" location="A126037042W" display="A126037042W" xr:uid="{CFEC9B1D-662C-4A7B-B4FB-80F47A11629E}"/>
    <hyperlink ref="AP194" location="A126004642L" display="A126004642L" xr:uid="{3115D1C1-8548-404F-A875-899B69414C1A}"/>
    <hyperlink ref="AP216" location="A126066850K" display="A126066850K" xr:uid="{3EE9796F-CFF6-4721-923E-B6D7D29AA11C}"/>
    <hyperlink ref="AP238" location="A126035746J" display="A126035746J" xr:uid="{AC23EE76-F981-45FF-A975-FAB6DF3096ED}"/>
    <hyperlink ref="AN194" location="A126003994X" display="A126003994X" xr:uid="{01EAF599-2BF0-4F98-B768-D8071AB9D484}"/>
    <hyperlink ref="AN216" location="A126066202L" display="A126066202L" xr:uid="{7BCF5EEF-2EE7-4B64-809E-ED08F79B50D6}"/>
    <hyperlink ref="AN238" location="A126035098W" display="A126035098W" xr:uid="{F7D75550-E857-4D64-9900-FA08B52F529C}"/>
    <hyperlink ref="AO194" location="A126002698L" display="A126002698L" xr:uid="{DB3979EF-29D9-47BC-B970-2F7B79DB10DD}"/>
    <hyperlink ref="AO216" location="A126064906X" display="A126064906X" xr:uid="{654DC68B-D445-4A5A-90F5-F17E4A53BBCC}"/>
    <hyperlink ref="AO238" location="A126033802C" display="A126033802C" xr:uid="{2F19B2E8-2BF5-4DC6-A7FB-75AB8173CBB4}"/>
    <hyperlink ref="AQ195" location="A126002034W" display="A126002034W" xr:uid="{4E573028-979A-43E4-9033-A3ED5118787D}"/>
    <hyperlink ref="AQ217" location="A126064242V" display="A126064242V" xr:uid="{514CFC79-C4AE-42E5-A31C-C3081BFB63D0}"/>
    <hyperlink ref="AQ239" location="A126033138T" display="A126033138T" xr:uid="{62F7E5F3-7E36-413B-9C64-B9952605638D}"/>
    <hyperlink ref="AM195" location="A126006570X" display="A126006570X" xr:uid="{7708E8F9-E1C4-4F06-AE88-D8907AE82863}"/>
    <hyperlink ref="AM217" location="A126068778R" display="A126068778R" xr:uid="{72DA7112-0CE3-4AE2-A7AC-4A97BE642F85}"/>
    <hyperlink ref="AM239" location="A126037674V" display="A126037674V" xr:uid="{074D152F-2641-4A72-94C1-96BF21FD2A7B}"/>
    <hyperlink ref="AJ195" location="A126005274L" display="A126005274L" xr:uid="{85889F19-CD62-4623-8A2A-C2D2989026C9}"/>
    <hyperlink ref="AJ217" location="A126067482K" display="A126067482K" xr:uid="{8100F6F6-B6B1-463A-BB79-7177AE7D8F5E}"/>
    <hyperlink ref="AJ239" location="A126036378J" display="A126036378J" xr:uid="{8870A4B5-E37A-404E-B878-2A0C3B736A4A}"/>
    <hyperlink ref="AK195" location="A126003330J" display="A126003330J" xr:uid="{D1317942-24B4-49AA-AE6D-2FE9888B34AB}"/>
    <hyperlink ref="AK217" location="A126065538X" display="A126065538X" xr:uid="{F9B5D54F-AFAF-4312-99C5-620B8F8E245A}"/>
    <hyperlink ref="AK239" location="A126034434C" display="A126034434C" xr:uid="{30EE2106-07B8-45D7-8FEC-16C101DD7A17}"/>
    <hyperlink ref="AL195" location="A126005922X" display="A126005922X" xr:uid="{20C42687-0224-4C59-AD26-351390A78A9F}"/>
    <hyperlink ref="AL217" location="A126068130X" display="A126068130X" xr:uid="{7C9E454A-4579-433A-BA32-9A79D7BD8FD5}"/>
    <hyperlink ref="AL239" location="A126037026W" display="A126037026W" xr:uid="{71B13033-5D4B-4033-9438-7ED6A0A5C526}"/>
    <hyperlink ref="AP195" location="A126004626L" display="A126004626L" xr:uid="{32A960E5-F868-4E57-93B5-7A73AE51BDEA}"/>
    <hyperlink ref="AP217" location="A126066834K" display="A126066834K" xr:uid="{D56BF7CB-73E1-41E4-9EF9-F5B6D791E7DA}"/>
    <hyperlink ref="AP239" location="A126035730R" display="A126035730R" xr:uid="{27C6196E-34C0-4830-B9A3-175FE1A84A22}"/>
    <hyperlink ref="AN195" location="A126003978X" display="A126003978X" xr:uid="{B166BD5E-F54A-4C07-8C4F-C186131257F3}"/>
    <hyperlink ref="AN217" location="A126066186X" display="A126066186X" xr:uid="{D2B522F4-8A8E-423E-9F89-FC2AD1D8414C}"/>
    <hyperlink ref="AN239" location="A126035082C" display="A126035082C" xr:uid="{B14C4D75-C688-42DA-8FE9-D546B6280A80}"/>
    <hyperlink ref="AO195" location="A126002682V" display="A126002682V" xr:uid="{63D27742-0A49-4172-9174-C6FE2700F1D5}"/>
    <hyperlink ref="AO217" location="A126064890T" display="A126064890T" xr:uid="{5DF25AC6-6B2B-4D0C-B6B0-C2931FE2577A}"/>
    <hyperlink ref="AO239" location="A126033786R" display="A126033786R" xr:uid="{35EB5637-A564-468F-910C-AC3BDB532E1A}"/>
    <hyperlink ref="AQ196" location="A126002038F" display="A126002038F" xr:uid="{6E300182-F350-492A-A8CA-5FC514CB003C}"/>
    <hyperlink ref="AQ218" location="A126064246C" display="A126064246C" xr:uid="{3F9A5DFF-C9F2-433D-947E-FF3C0C11BA89}"/>
    <hyperlink ref="AQ240" location="A126033142J" display="A126033142J" xr:uid="{FA3A2E2E-B2DB-4EF9-91E4-500AB1025ED9}"/>
    <hyperlink ref="AM196" location="A126006574J" display="A126006574J" xr:uid="{65772E99-33E1-42C7-990A-DBADDD75CD55}"/>
    <hyperlink ref="AM218" location="A126068782F" display="A126068782F" xr:uid="{07F6D734-A371-4D3F-A2C6-33EBD335FE54}"/>
    <hyperlink ref="AM240" location="A126037678C" display="A126037678C" xr:uid="{239D95F7-7B02-4A9A-B805-A42C1F1C9840}"/>
    <hyperlink ref="AJ196" location="A126005278W" display="A126005278W" xr:uid="{DACB323C-74E3-4C6C-A403-8131AA45658D}"/>
    <hyperlink ref="AJ218" location="A126067486V" display="A126067486V" xr:uid="{8FED619C-7A11-4175-ADBF-065803D401C2}"/>
    <hyperlink ref="AJ240" location="A126036382X" display="A126036382X" xr:uid="{1B5233CD-95E1-4C70-86F0-7CE7EACB235F}"/>
    <hyperlink ref="AK196" location="A126003334T" display="A126003334T" xr:uid="{362FE073-5721-4FCB-B84A-0B6F397D735F}"/>
    <hyperlink ref="AK218" location="A126065542R" display="A126065542R" xr:uid="{5C8DD09D-DC3D-4669-827F-D24580F20798}"/>
    <hyperlink ref="AK240" location="A126034438L" display="A126034438L" xr:uid="{AC83BE0C-7C68-4295-A365-F963CA3361BD}"/>
    <hyperlink ref="AL196" location="A126005926J" display="A126005926J" xr:uid="{8CAC0AE8-D9F4-4674-8137-3E808B9C8F6C}"/>
    <hyperlink ref="AL218" location="A126068134J" display="A126068134J" xr:uid="{94561861-7000-4C1D-AE5A-A3940799F943}"/>
    <hyperlink ref="AL240" location="A126037030L" display="A126037030L" xr:uid="{366E4480-C038-4414-88B3-80B871A01258}"/>
    <hyperlink ref="AP196" location="A126004630C" display="A126004630C" xr:uid="{E2B77388-F47F-48A1-865C-A38272DB3679}"/>
    <hyperlink ref="AP218" location="A126066838V" display="A126066838V" xr:uid="{5314E21C-8E6A-4DFA-8813-C12FA800177A}"/>
    <hyperlink ref="AP240" location="A126035734X" display="A126035734X" xr:uid="{FD1C39E6-B82D-4F9A-A88E-B7B5A8583C2A}"/>
    <hyperlink ref="AN196" location="A126003982R" display="A126003982R" xr:uid="{6066DDD6-2E01-4F30-AEFF-D72A96F8D2ED}"/>
    <hyperlink ref="AN218" location="A126066190R" display="A126066190R" xr:uid="{77269AFB-8223-4F00-89E8-2B2701958208}"/>
    <hyperlink ref="AN240" location="A126035086L" display="A126035086L" xr:uid="{0B020AE1-CF7C-4769-92B3-BD3DBD7F02FB}"/>
    <hyperlink ref="AO196" location="A126002686C" display="A126002686C" xr:uid="{325C8CC5-2BF6-456C-AE49-16D8638AD3AB}"/>
    <hyperlink ref="AO218" location="A126064894A" display="A126064894A" xr:uid="{34F25D23-F205-4A5A-A493-83270D469D25}"/>
    <hyperlink ref="AO240" location="A126033790F" display="A126033790F" xr:uid="{D0940323-7B12-42E8-BAE6-40FA4BA16ADE}"/>
    <hyperlink ref="AQ197" location="A126002066R" display="A126002066R" xr:uid="{D001D402-5A05-42CB-A99C-9DE60725E198}"/>
    <hyperlink ref="AQ219" location="A126064274L" display="A126064274L" xr:uid="{FDAA4437-4692-448F-A365-B5D7458C6216}"/>
    <hyperlink ref="AQ241" location="A126033170T" display="A126033170T" xr:uid="{7D156746-4E7E-4016-AC52-502597E4A958}"/>
    <hyperlink ref="AM197" location="A126006602F" display="A126006602F" xr:uid="{555CBF62-8A9A-48D4-9EC1-5024ACC77185}"/>
    <hyperlink ref="AM219" location="A126068810C" display="A126068810C" xr:uid="{108D3294-BB41-4959-9D65-CEB6A32A7B04}"/>
    <hyperlink ref="AM241" location="A126037706A" display="A126037706A" xr:uid="{906C242D-F9E2-468B-BA13-6B987CFB72FE}"/>
    <hyperlink ref="AJ197" location="A126005306V" display="A126005306V" xr:uid="{203DF078-F116-463E-BF7D-FCB71D47D6D6}"/>
    <hyperlink ref="AJ219" location="A126067514T" display="A126067514T" xr:uid="{AEFEEDB2-6B1B-45CF-A182-7D4920B46A38}"/>
    <hyperlink ref="AJ241" location="A126036410W" display="A126036410W" xr:uid="{FDC35BA6-5D82-4093-8C72-7532F4AE982A}"/>
    <hyperlink ref="AK197" location="A126003362A" display="A126003362A" xr:uid="{7A824BDB-042E-4BD0-9DB1-72FAEBC17867}"/>
    <hyperlink ref="AK219" location="A126065570X" display="A126065570X" xr:uid="{3D6DAA36-AF91-47A8-BDF3-DE632D9DC2F3}"/>
    <hyperlink ref="AK241" location="A126034466W" display="A126034466W" xr:uid="{0175F6C3-1F7E-414B-911F-6A73A2B41DF7}"/>
    <hyperlink ref="AL197" location="A126005954T" display="A126005954T" xr:uid="{AE6A1EF7-ED93-4E67-B90B-41F3A4BE96B7}"/>
    <hyperlink ref="AL219" location="A126068162T" display="A126068162T" xr:uid="{0F0B0D1D-E0E0-4D50-A974-9A7F8CD6B688}"/>
    <hyperlink ref="AL241" location="A126037058R" display="A126037058R" xr:uid="{FBEE2999-E7D3-43FF-8A98-F2BCEDDC2ACA}"/>
    <hyperlink ref="AP197" location="A126004658F" display="A126004658F" xr:uid="{7CBBD4AA-32E6-4D5F-BD31-EB520A7986A8}"/>
    <hyperlink ref="AP219" location="A126066866C" display="A126066866C" xr:uid="{DBB2A13B-6EFE-4417-9038-AB795D896A28}"/>
    <hyperlink ref="AP241" location="A126035762J" display="A126035762J" xr:uid="{85B57FF0-ECFA-4BFC-A885-6F1F8B12BD77}"/>
    <hyperlink ref="AN197" location="A126004010R" display="A126004010R" xr:uid="{7328B4B5-848E-497E-A422-73F0B14A8982}"/>
    <hyperlink ref="AN219" location="A126066218F" display="A126066218F" xr:uid="{9A6DE473-947A-4D8C-BBA0-183A472CD9C5}"/>
    <hyperlink ref="AN241" location="A126035114K" display="A126035114K" xr:uid="{F7EEEC7C-F11C-469A-B67B-DE99213A824A}"/>
    <hyperlink ref="AO197" location="A126002714A" display="A126002714A" xr:uid="{9566B653-9BAB-4988-9C24-13414B1BCB58}"/>
    <hyperlink ref="AO219" location="A126064922X" display="A126064922X" xr:uid="{A42B8546-47C2-49DF-A1B3-CD58586AFE55}"/>
    <hyperlink ref="AO241" location="A126033818W" display="A126033818W" xr:uid="{CB2D9959-940F-4E46-8D4F-49491BD6926A}"/>
    <hyperlink ref="AQ198" location="A126002042W" display="A126002042W" xr:uid="{8FA97478-72E9-4701-978E-DDEF79192524}"/>
    <hyperlink ref="AQ220" location="A126064250V" display="A126064250V" xr:uid="{CDC85EA7-E1A0-4031-98EF-2C88EEDBCE68}"/>
    <hyperlink ref="AQ242" location="A126033146T" display="A126033146T" xr:uid="{FA8E7DC4-A922-4CC8-976D-3EBEE7A81EB2}"/>
    <hyperlink ref="AM198" location="A126006578T" display="A126006578T" xr:uid="{E5648A6C-A819-4544-A09E-578A6BD8428C}"/>
    <hyperlink ref="AM220" location="A126068786R" display="A126068786R" xr:uid="{3900DF3A-FE25-461E-BB92-BE71B8FD7AAA}"/>
    <hyperlink ref="AM242" location="A126037682V" display="A126037682V" xr:uid="{C15FFD70-69F1-4ECB-9230-6A3B8D569AE5}"/>
    <hyperlink ref="AJ198" location="A126005282L" display="A126005282L" xr:uid="{5FCD9119-CE2D-482B-A523-4386909E11F0}"/>
    <hyperlink ref="AJ220" location="A126067490K" display="A126067490K" xr:uid="{9B700B7D-8099-42B7-A58D-F105FDDED188}"/>
    <hyperlink ref="AJ242" location="A126036386J" display="A126036386J" xr:uid="{DEDDB1E3-6981-47C7-8368-4CD7CF59B7EF}"/>
    <hyperlink ref="AK198" location="A126003338A" display="A126003338A" xr:uid="{E87C4C3E-574F-47C2-A066-25FB2CFFC442}"/>
    <hyperlink ref="AK220" location="A126065546X" display="A126065546X" xr:uid="{C348AA10-7261-4ABD-B277-E1F52DA740DE}"/>
    <hyperlink ref="AK242" location="A126034442C" display="A126034442C" xr:uid="{C5BEAA7D-7DA9-47A8-A8DC-558C3CEAC601}"/>
    <hyperlink ref="AL198" location="A126005930X" display="A126005930X" xr:uid="{A102FB4C-B849-4FAB-83BC-88008B1C6B19}"/>
    <hyperlink ref="AL220" location="A126068138T" display="A126068138T" xr:uid="{DEAC2E7F-32C7-4CFA-8A8D-293F28F248E0}"/>
    <hyperlink ref="AL242" location="A126037034W" display="A126037034W" xr:uid="{1B0287B4-7A9C-4658-BB7E-4E9154AB533F}"/>
    <hyperlink ref="AP198" location="A126004634L" display="A126004634L" xr:uid="{C1D51856-7535-4DA5-A44C-7437F4287DFB}"/>
    <hyperlink ref="AP220" location="A126066842K" display="A126066842K" xr:uid="{C9D72F8C-DE1F-4614-8530-E2A0A25195CF}"/>
    <hyperlink ref="AP242" location="A126035738J" display="A126035738J" xr:uid="{C6080730-E59D-4C25-AC78-7D51F3E3F1DF}"/>
    <hyperlink ref="AN198" location="A126003986X" display="A126003986X" xr:uid="{F8899EC5-4EA7-4BC9-A1DE-5A038B11BD67}"/>
    <hyperlink ref="AN220" location="A126066194X" display="A126066194X" xr:uid="{A82871E9-F34B-4D98-B6E1-09036553C9D3}"/>
    <hyperlink ref="AN242" location="A126035090C" display="A126035090C" xr:uid="{36A28250-667C-46E8-8544-D5800DCF8883}"/>
    <hyperlink ref="AO198" location="A126002690V" display="A126002690V" xr:uid="{CDF46AB7-4130-44CF-9758-DC9AE68F8642}"/>
    <hyperlink ref="AO220" location="A126064898K" display="A126064898K" xr:uid="{0D1C381C-6421-49AE-9178-452653D1E837}"/>
    <hyperlink ref="AO242" location="A126033794R" display="A126033794R" xr:uid="{76414D5D-21AE-4D3C-BA63-75772CC8EC4C}"/>
    <hyperlink ref="AQ199" location="A126002070F" display="A126002070F" xr:uid="{A642979F-5A31-440F-AA85-A9D5A8733A0B}"/>
    <hyperlink ref="AQ221" location="A126064278W" display="A126064278W" xr:uid="{09017FE9-3EDD-48A0-A52A-998AE5F358DA}"/>
    <hyperlink ref="AQ243" location="A126033174A" display="A126033174A" xr:uid="{7CF66E7D-11E8-4CF9-8666-EB47B5E73E95}"/>
    <hyperlink ref="AM199" location="A126006606R" display="A126006606R" xr:uid="{211D6653-E5A8-4232-B509-8DBB37A481DC}"/>
    <hyperlink ref="AM221" location="A126068814L" display="A126068814L" xr:uid="{871CD760-DDA0-4DF6-8808-1E1E5177E827}"/>
    <hyperlink ref="AM243" location="A126037710T" display="A126037710T" xr:uid="{9BD92B4C-22FE-46A8-8EE9-3E87D03B0C76}"/>
    <hyperlink ref="AJ199" location="A126005310K" display="A126005310K" xr:uid="{1FAA97CF-F59E-451F-B021-9B81B84045F1}"/>
    <hyperlink ref="AJ221" location="A126067518A" display="A126067518A" xr:uid="{5D09F727-5201-4247-B313-BED53C0E800E}"/>
    <hyperlink ref="AJ243" location="A126036414F" display="A126036414F" xr:uid="{667D3958-92FF-4F19-8E13-251B99CB991B}"/>
    <hyperlink ref="AK199" location="A126003366K" display="A126003366K" xr:uid="{67CB38E7-1F89-4E58-8979-B9947F465B04}"/>
    <hyperlink ref="AK221" location="A126065574J" display="A126065574J" xr:uid="{1039A133-3CFC-4B90-8FCE-704466D5F362}"/>
    <hyperlink ref="AK243" location="A126034470L" display="A126034470L" xr:uid="{B2F41D7E-9C6A-4389-A8DF-F3C51F3BE477}"/>
    <hyperlink ref="AL199" location="A126005958A" display="A126005958A" xr:uid="{98A5DE82-F7DA-43DE-BA89-A31E9E2D2CE5}"/>
    <hyperlink ref="AL221" location="A126068166A" display="A126068166A" xr:uid="{8037C7A6-FC61-482D-8E1F-B6F08506C32E}"/>
    <hyperlink ref="AL243" location="A126037062F" display="A126037062F" xr:uid="{B0BC9535-5EC7-42AE-A68F-3E6E1060CCD9}"/>
    <hyperlink ref="AP199" location="A126004662W" display="A126004662W" xr:uid="{D9AB10CA-3D07-45B0-9EF2-06D2423F8C5E}"/>
    <hyperlink ref="AP221" location="A126066870V" display="A126066870V" xr:uid="{7ADB03D8-F686-462E-9C33-D655A10F79BB}"/>
    <hyperlink ref="AP243" location="A126035766T" display="A126035766T" xr:uid="{F9335EA1-3260-4D7B-9538-A6D84701C7D8}"/>
    <hyperlink ref="AN199" location="A126004014X" display="A126004014X" xr:uid="{7667FFCB-C7DF-4A8E-AD7F-7D181AB254C2}"/>
    <hyperlink ref="AN221" location="A126066222W" display="A126066222W" xr:uid="{F7F578B5-62DC-433B-932F-794F37C4FCD5}"/>
    <hyperlink ref="AN243" location="A126035118V" display="A126035118V" xr:uid="{EA6E2659-000F-499E-A9DF-2A75615FE7C1}"/>
    <hyperlink ref="AO199" location="A126002718K" display="A126002718K" xr:uid="{D5C26810-ADFC-46B1-8FEA-25F256314A5F}"/>
    <hyperlink ref="AO221" location="A126064926J" display="A126064926J" xr:uid="{8AAA0023-FA95-4697-9179-DE6C0FBE4387}"/>
    <hyperlink ref="AO243" location="A126033822L" display="A126033822L" xr:uid="{70AB6002-CDDC-4701-8326-252838FCF25B}"/>
    <hyperlink ref="AY200" location="A126001714J" display="A126001714J" xr:uid="{DD02AC81-8337-4C2B-9493-07B808AAD83B}"/>
    <hyperlink ref="AY222" location="A126063922F" display="A126063922F" xr:uid="{F2094E47-20B9-4CDC-BE8E-D8AF0534EFBC}"/>
    <hyperlink ref="AY244" location="A126032818C" display="A126032818C" xr:uid="{CE63F060-7E18-4807-962E-8610A27492E2}"/>
    <hyperlink ref="AU200" location="A126006250L" display="A126006250L" xr:uid="{20A42CB7-9BE4-4BA9-84C7-91C6D7D6A231}"/>
    <hyperlink ref="AU222" location="A126068458C" display="A126068458C" xr:uid="{BD5DDEE9-A001-46DB-A0AF-8E354466F91B}"/>
    <hyperlink ref="AU244" location="A126037354J" display="A126037354J" xr:uid="{6024D4FA-0114-4C74-B087-729B283B265B}"/>
    <hyperlink ref="AR200" location="A126004954X" display="A126004954X" xr:uid="{2177456E-6420-4777-AF9A-9E28475B4A3A}"/>
    <hyperlink ref="AR222" location="A126067162X" display="A126067162X" xr:uid="{86E99D44-5C07-4F63-A21B-E527EED8B4AA}"/>
    <hyperlink ref="AR244" location="A126036058W" display="A126036058W" xr:uid="{B7F14F33-01D8-4D14-8E2C-4F2F690FC293}"/>
    <hyperlink ref="AS200" location="A126003010W" display="A126003010W" xr:uid="{DD0594FE-25FC-403F-BE69-63CCF38E6841}"/>
    <hyperlink ref="AS222" location="A126065218L" display="A126065218L" xr:uid="{E25FF583-8063-4F51-86E3-6363DFD1590F}"/>
    <hyperlink ref="AS244" location="A126034114T" display="A126034114T" xr:uid="{12B3B0B9-E09A-43C5-B9DC-684E22E509B9}"/>
    <hyperlink ref="AT200" location="A126005602L" display="A126005602L" xr:uid="{985B963B-10E5-40DB-B891-56C4FB0F035B}"/>
    <hyperlink ref="AT222" location="A126067810K" display="A126067810K" xr:uid="{4E19C675-E4D9-4C02-AE43-DA6FC6305279}"/>
    <hyperlink ref="AT244" location="A126036706J" display="A126036706J" xr:uid="{6FED31F7-E451-4371-B1E0-53B1F0F67EB1}"/>
    <hyperlink ref="AX200" location="A126004306A" display="A126004306A" xr:uid="{90BF51E6-26C9-4325-B1EC-F27930E9E99A}"/>
    <hyperlink ref="AX222" location="A126066514X" display="A126066514X" xr:uid="{B78E2256-4D4C-4F29-BB5C-65BC813BA8D9}"/>
    <hyperlink ref="AX244" location="A126035410C" display="A126035410C" xr:uid="{DF380A42-56FB-4896-B68D-461DD4D40003}"/>
    <hyperlink ref="AV200" location="A126003658L" display="A126003658L" xr:uid="{18DCB887-4B71-46AF-B83A-22E0B1D83CCC}"/>
    <hyperlink ref="AV222" location="A126065866K" display="A126065866K" xr:uid="{D1B0D30B-7247-45F4-8D48-85841B2A7CB7}"/>
    <hyperlink ref="AV244" location="A126034762R" display="A126034762R" xr:uid="{199821E1-AE36-43BE-9100-A964F09FB008}"/>
    <hyperlink ref="AW200" location="A126002362J" display="A126002362J" xr:uid="{20370C4A-92F4-491C-B636-3032A8CE254E}"/>
    <hyperlink ref="AW222" location="A126064570F" display="A126064570F" xr:uid="{87519EFE-4A8B-409A-B5B1-D8382871F831}"/>
    <hyperlink ref="AW244" location="A126033466C" display="A126033466C" xr:uid="{87AE0B3B-2CAE-4B6F-AB3C-12310DB04213}"/>
    <hyperlink ref="AY181" location="A126001726T" display="A126001726T" xr:uid="{2276E44E-E93D-4BCB-A478-50E99D124B74}"/>
    <hyperlink ref="AY203" location="A126063934R" display="A126063934R" xr:uid="{B442D1CA-184A-41DF-8B67-F73887D3BAEB}"/>
    <hyperlink ref="AY225" location="A126032830V" display="A126032830V" xr:uid="{94B618A3-E9F4-439F-A8AC-BDB04DF196D3}"/>
    <hyperlink ref="AU181" location="A126006262W" display="A126006262W" xr:uid="{E70FADD2-8DF2-4303-B9BF-70A69C899CE1}"/>
    <hyperlink ref="AU203" location="A126068470V" display="A126068470V" xr:uid="{8D9507C4-B1B8-426F-9F61-7380911810E9}"/>
    <hyperlink ref="AU225" location="A126037366T" display="A126037366T" xr:uid="{D7D83285-D9F0-435E-8BDE-926EAD0B86F8}"/>
    <hyperlink ref="AR181" location="A126004966J" display="A126004966J" xr:uid="{E5D88E14-4B97-437C-A06A-B3FD7271117B}"/>
    <hyperlink ref="AR203" location="A126067174J" display="A126067174J" xr:uid="{1584F821-3CD4-4155-B777-4D53871EC093}"/>
    <hyperlink ref="AR225" location="A126036070L" display="A126036070L" xr:uid="{31B3F745-AEE2-4AE9-9803-DCEBCF13AFB7}"/>
    <hyperlink ref="AS181" location="A126003022F" display="A126003022F" xr:uid="{C48E8711-A087-4DCF-93EE-0FF10090E614}"/>
    <hyperlink ref="AS203" location="A126065230C" display="A126065230C" xr:uid="{077C85C4-2631-4912-9FA4-E75359569241}"/>
    <hyperlink ref="AS225" location="A126034126A" display="A126034126A" xr:uid="{4A977FCA-D145-4CC7-9883-D2F58D131042}"/>
    <hyperlink ref="AT181" location="A126005614W" display="A126005614W" xr:uid="{DB854B41-3D61-4EA5-B062-9422349859BC}"/>
    <hyperlink ref="AT203" location="A126067822V" display="A126067822V" xr:uid="{54AD2D9D-B921-458E-A634-4865D2DB14BA}"/>
    <hyperlink ref="AT225" location="A126036718T" display="A126036718T" xr:uid="{C74CF887-9C47-481C-8FC1-A904210A3907}"/>
    <hyperlink ref="AX181" location="A126004318K" display="A126004318K" xr:uid="{042549F9-C2E5-459A-9B1B-0A111E18946A}"/>
    <hyperlink ref="AX203" location="A126066526J" display="A126066526J" xr:uid="{D210097B-5FBF-4E51-854A-30F9272BD20E}"/>
    <hyperlink ref="AX225" location="A126035422L" display="A126035422L" xr:uid="{2FA07233-2105-4215-BCBA-CE4BD30CE795}"/>
    <hyperlink ref="AV181" location="A126003670C" display="A126003670C" xr:uid="{0D023429-7BBA-4B7E-B3B9-5F41CE11E749}"/>
    <hyperlink ref="AV203" location="A126065878V" display="A126065878V" xr:uid="{3C45C074-3C51-44FE-ADD3-0DB23BBF9000}"/>
    <hyperlink ref="AV225" location="A126034774X" display="A126034774X" xr:uid="{F4FE21B3-960B-4E84-B396-F85FF3880D56}"/>
    <hyperlink ref="AW181" location="A126002374T" display="A126002374T" xr:uid="{CDF1F248-4E68-4EE3-9044-C3F00C91D41B}"/>
    <hyperlink ref="AW203" location="A126064582R" display="A126064582R" xr:uid="{C8D03DE9-F6C3-42D6-B2DF-33CE1D0BD04B}"/>
    <hyperlink ref="AW225" location="A126033478L" display="A126033478L" xr:uid="{A5C6CBFD-8E0F-45BF-AB99-1310D268C00C}"/>
    <hyperlink ref="AY182" location="A126001694K" display="A126001694K" xr:uid="{5CAC45DD-4FBC-4E9C-AACD-7CBAD7D35575}"/>
    <hyperlink ref="AY204" location="A126063902W" display="A126063902W" xr:uid="{7368952A-7E8C-42D3-968D-0F9D24768F18}"/>
    <hyperlink ref="AY226" location="A126032798F" display="A126032798F" xr:uid="{89794407-2CB4-4574-A50B-9145DAA9C84C}"/>
    <hyperlink ref="AU182" location="A126006230C" display="A126006230C" xr:uid="{5DADB7EE-7CEE-4379-875D-CFFF6E373ACA}"/>
    <hyperlink ref="AU204" location="A126068438V" display="A126068438V" xr:uid="{A577775E-9092-4D4F-B7C9-A5C58BA21F5D}"/>
    <hyperlink ref="AU226" location="A126037334X" display="A126037334X" xr:uid="{43900A4E-60B6-4C90-8679-32ED07050701}"/>
    <hyperlink ref="AR182" location="A126004934R" display="A126004934R" xr:uid="{C72F8958-C202-42DC-AAD3-F30821D54285}"/>
    <hyperlink ref="AR204" location="A126067142R" display="A126067142R" xr:uid="{07BF4E74-F42A-4AE8-8E84-5A71F54E60D8}"/>
    <hyperlink ref="AR226" location="A126036038L" display="A126036038L" xr:uid="{D3FDA90A-B8BD-455C-80DE-8641E198F049}"/>
    <hyperlink ref="AS182" location="A126002990W" display="A126002990W" xr:uid="{060B39F4-678C-4845-B9E3-17523F293744}"/>
    <hyperlink ref="AS204" location="A126065198R" display="A126065198R" xr:uid="{20E22331-2953-42C6-9A20-971D9973698C}"/>
    <hyperlink ref="AS226" location="A126034094V" display="A126034094V" xr:uid="{0D12C660-678C-4450-B633-D57080AB4B6E}"/>
    <hyperlink ref="AT182" location="A126005582R" display="A126005582R" xr:uid="{9625F94D-F005-450A-AEFC-76DCF5534FD0}"/>
    <hyperlink ref="AT204" location="A126067790L" display="A126067790L" xr:uid="{D38B2358-DCB8-4F11-97FD-91EC6FA9BEB1}"/>
    <hyperlink ref="AT226" location="A126036686K" display="A126036686K" xr:uid="{EC47D2D5-A150-4609-9ABB-0365C5E3FA77}"/>
    <hyperlink ref="AX182" location="A126004286C" display="A126004286C" xr:uid="{2BAE71CA-5B4B-4221-B9B4-76624C0677C4}"/>
    <hyperlink ref="AX204" location="A126066494A" display="A126066494A" xr:uid="{85B863C0-47EB-426F-A377-DF7473B1480B}"/>
    <hyperlink ref="AX226" location="A126035390F" display="A126035390F" xr:uid="{06258ED0-CFE3-4B0E-964B-7BDF14E7AA51}"/>
    <hyperlink ref="AV182" location="A126003638C" display="A126003638C" xr:uid="{FEA3767D-DC88-4AED-AD05-AB448D246CA4}"/>
    <hyperlink ref="AV204" location="A126065846A" display="A126065846A" xr:uid="{CE114BFF-E552-4FC8-88A0-6141C3A5D4B9}"/>
    <hyperlink ref="AV226" location="A126034742F" display="A126034742F" xr:uid="{3E5EDBD8-D58C-43D8-8FAD-C5ECE4F0DB91}"/>
    <hyperlink ref="AW182" location="A126002342X" display="A126002342X" xr:uid="{CE61D8D1-03E2-4F43-86FF-A95CE7EAEAF5}"/>
    <hyperlink ref="AW204" location="A126064550W" display="A126064550W" xr:uid="{BE945E7A-11FF-4DBA-B139-F36598166BCC}"/>
    <hyperlink ref="AW226" location="A126033446V" display="A126033446V" xr:uid="{CF0279CE-C283-4A84-8FA3-89BBD67504EE}"/>
    <hyperlink ref="AY183" location="A126001730J" display="A126001730J" xr:uid="{7CAE0F80-6530-4510-BEF1-C465339BB8FD}"/>
    <hyperlink ref="AY205" location="A126063938X" display="A126063938X" xr:uid="{0C797376-D4B0-4896-9811-350AE6738AA2}"/>
    <hyperlink ref="AY227" location="A126032834C" display="A126032834C" xr:uid="{79729915-2F99-4003-AD59-22326EF186B6}"/>
    <hyperlink ref="AU183" location="A126006266F" display="A126006266F" xr:uid="{1E584989-2F5E-4491-BBE6-9AA44F1B90D5}"/>
    <hyperlink ref="AU205" location="A126068474C" display="A126068474C" xr:uid="{83C8A592-1417-46B0-847A-F7E0C6DB7A61}"/>
    <hyperlink ref="AU227" location="A126037370J" display="A126037370J" xr:uid="{8D4C5844-BAFC-408D-8695-CE338F699D3E}"/>
    <hyperlink ref="AR183" location="A126004970X" display="A126004970X" xr:uid="{962252DA-0BDF-4961-9230-D5054C4B012B}"/>
    <hyperlink ref="AR205" location="A126067178T" display="A126067178T" xr:uid="{7D735FB9-D2C4-4DA4-ACCB-B49EB166CD01}"/>
    <hyperlink ref="AR227" location="A126036074W" display="A126036074W" xr:uid="{4EAAC893-3642-4F9B-93A7-140496A1C791}"/>
    <hyperlink ref="AS183" location="A126003026R" display="A126003026R" xr:uid="{DCE58A59-9EDF-4D12-BCC3-500EC793A907}"/>
    <hyperlink ref="AS205" location="A126065234L" display="A126065234L" xr:uid="{0F2DDF8D-8C1E-48E7-9109-F684DD128531}"/>
    <hyperlink ref="AS227" location="A126034130T" display="A126034130T" xr:uid="{9BEF7D75-01B8-4F21-95EB-664AB1E29F47}"/>
    <hyperlink ref="AT183" location="A126005618F" display="A126005618F" xr:uid="{8553998E-E8BE-497D-B6DB-9CAE75AC5EF5}"/>
    <hyperlink ref="AT205" location="A126067826C" display="A126067826C" xr:uid="{B2F03BDD-CC67-49CB-8190-606EF69135FB}"/>
    <hyperlink ref="AT227" location="A126036722J" display="A126036722J" xr:uid="{AD931E81-451A-49F3-839D-9B1E736A3155}"/>
    <hyperlink ref="AX183" location="A126004322A" display="A126004322A" xr:uid="{F8E4D363-03DA-408F-8CD6-4A71E58E4A5B}"/>
    <hyperlink ref="AX205" location="A126066530X" display="A126066530X" xr:uid="{A6E66568-D471-48F6-9941-500AEA5B5E5B}"/>
    <hyperlink ref="AX227" location="A126035426W" display="A126035426W" xr:uid="{632F84D5-CBF6-4D21-85D3-9CF646563D11}"/>
    <hyperlink ref="AV183" location="A126003674L" display="A126003674L" xr:uid="{F0ADD6F4-7F51-4358-9B18-6CB57CE5CFAF}"/>
    <hyperlink ref="AV205" location="A126065882K" display="A126065882K" xr:uid="{E9DFF4EF-6A8F-4A1D-8EB2-02A312D13127}"/>
    <hyperlink ref="AV227" location="A126034778J" display="A126034778J" xr:uid="{0198309A-CB11-4D5B-8E3C-4BB61D57715A}"/>
    <hyperlink ref="AW183" location="A126002378A" display="A126002378A" xr:uid="{93D1B26F-F8EF-4EA4-BFA0-C36F3872F726}"/>
    <hyperlink ref="AW205" location="A126064586X" display="A126064586X" xr:uid="{C8593C9D-E689-4C9D-B12C-CD2929148C76}"/>
    <hyperlink ref="AW227" location="A126033482C" display="A126033482C" xr:uid="{89A3FFA0-C710-467B-B0C3-657EE661AE14}"/>
    <hyperlink ref="AY185" location="A126001734T" display="A126001734T" xr:uid="{43FACFFE-C5E0-4326-96E3-A8B28FA25B1C}"/>
    <hyperlink ref="AY207" location="A126063942R" display="A126063942R" xr:uid="{27E23747-1A58-432A-9CE9-52D2ACBDF1C6}"/>
    <hyperlink ref="AY229" location="A126032838L" display="A126032838L" xr:uid="{892387C0-3226-404C-9D98-9895FF985469}"/>
    <hyperlink ref="AU185" location="A126006270W" display="A126006270W" xr:uid="{E670BDE6-9F52-4684-95F2-1BFC0430AF8F}"/>
    <hyperlink ref="AU207" location="A126068478L" display="A126068478L" xr:uid="{DB47B205-17D8-4B1A-85DA-D1B6B77C67F1}"/>
    <hyperlink ref="AU229" location="A126037374T" display="A126037374T" xr:uid="{5B17A90C-AE5B-47AA-B66B-7996462FFC84}"/>
    <hyperlink ref="AR185" location="A126004974J" display="A126004974J" xr:uid="{CC6E7D60-E8CF-43C7-A04E-3EC4E029788D}"/>
    <hyperlink ref="AR207" location="A126067182J" display="A126067182J" xr:uid="{75630C82-2994-4CC4-A3A4-44E618299F22}"/>
    <hyperlink ref="AR229" location="A126036078F" display="A126036078F" xr:uid="{B65116CE-E855-4B54-B131-BCE128639B60}"/>
    <hyperlink ref="AS185" location="A126003030F" display="A126003030F" xr:uid="{6EB425C2-DBA2-43E3-A96E-DA04B2BF49B3}"/>
    <hyperlink ref="AS207" location="A126065238W" display="A126065238W" xr:uid="{BA05951E-5753-4581-AC11-6015AD92FAA8}"/>
    <hyperlink ref="AS229" location="A126034134A" display="A126034134A" xr:uid="{F2097C28-6688-4B4E-AB16-FA76071FD960}"/>
    <hyperlink ref="AT185" location="A126005622W" display="A126005622W" xr:uid="{7FEED6CC-0137-42BC-969D-C983DE1C2C20}"/>
    <hyperlink ref="AT207" location="A126067830V" display="A126067830V" xr:uid="{0E499191-24F4-44EA-9BDE-C72B6F2927FD}"/>
    <hyperlink ref="AT229" location="A126036726T" display="A126036726T" xr:uid="{5A169DBB-7986-4A4A-A16D-838784790CDB}"/>
    <hyperlink ref="AX185" location="A126004326K" display="A126004326K" xr:uid="{07595D54-3B29-4C1F-9819-BA5B2D289BD9}"/>
    <hyperlink ref="AX207" location="A126066534J" display="A126066534J" xr:uid="{D1AD33BD-4BA0-49E5-A545-E35E0C057AB9}"/>
    <hyperlink ref="AX229" location="A126035430L" display="A126035430L" xr:uid="{702C010C-2C20-4ECC-BDD0-04F3B5775186}"/>
    <hyperlink ref="AV185" location="A126003678W" display="A126003678W" xr:uid="{04BD60E8-5DC4-49C4-80B7-3694AEE15938}"/>
    <hyperlink ref="AV207" location="A126065886V" display="A126065886V" xr:uid="{EFF3D3F0-9EFA-4927-8444-FBFEBBBED8D4}"/>
    <hyperlink ref="AV229" location="A126034782X" display="A126034782X" xr:uid="{8C822943-FA28-411C-8B05-BC3C82EA2A97}"/>
    <hyperlink ref="AW185" location="A126002382T" display="A126002382T" xr:uid="{0A92403E-915F-4E33-90E9-9775BE485CB1}"/>
    <hyperlink ref="AW207" location="A126064590R" display="A126064590R" xr:uid="{315676EE-AFFC-4839-B298-4744983A963B}"/>
    <hyperlink ref="AW229" location="A126033486L" display="A126033486L" xr:uid="{71DABDA0-73B9-4CFA-A58E-E1AE0EFFA071}"/>
    <hyperlink ref="AY186" location="A126001698V" display="A126001698V" xr:uid="{088AE0C7-89DC-4E59-ADDD-AAE98BF1CD1F}"/>
    <hyperlink ref="AY208" location="A126063906F" display="A126063906F" xr:uid="{67BCB721-F365-4DE3-85D7-70F3495EBAB2}"/>
    <hyperlink ref="AY230" location="A126032802K" display="A126032802K" xr:uid="{C056BF06-A521-4C68-9605-11FDFBBE8135}"/>
    <hyperlink ref="AU186" location="A126006234L" display="A126006234L" xr:uid="{1C95EB7D-49A6-40AF-9878-0C3195F0EA16}"/>
    <hyperlink ref="AU208" location="A126068442K" display="A126068442K" xr:uid="{1782E80E-59BA-4729-B0E8-24AF2635CC0F}"/>
    <hyperlink ref="AU230" location="A126037338J" display="A126037338J" xr:uid="{22587C72-A211-4AAB-8C56-5C84914A3DB2}"/>
    <hyperlink ref="AR186" location="A126004938X" display="A126004938X" xr:uid="{9AF35824-5399-4500-AB65-519885B80284}"/>
    <hyperlink ref="AR208" location="A126067146X" display="A126067146X" xr:uid="{19735BE6-FB16-4E90-A89D-6C952410D36D}"/>
    <hyperlink ref="AR230" location="A126036042C" display="A126036042C" xr:uid="{255C8AAA-F18D-487B-8139-63484D750F0A}"/>
    <hyperlink ref="AS186" location="A126002994F" display="A126002994F" xr:uid="{612B9061-94E1-414C-BC1E-1C83DACF6879}"/>
    <hyperlink ref="AS208" location="A126065202V" display="A126065202V" xr:uid="{E771D2E4-4A3C-4B21-8E7E-B0705560B693}"/>
    <hyperlink ref="AS230" location="A126034098C" display="A126034098C" xr:uid="{AFEE54C6-EB51-4853-B7E1-58E6C4CF568E}"/>
    <hyperlink ref="AT186" location="A126005586X" display="A126005586X" xr:uid="{43D21F0B-26FE-4EFC-AC06-01E69DA85166}"/>
    <hyperlink ref="AT208" location="A126067794W" display="A126067794W" xr:uid="{6BCF31C2-925A-4110-88DD-98BA51E8D22B}"/>
    <hyperlink ref="AT230" location="A126036690A" display="A126036690A" xr:uid="{C5FDAF34-BF23-44C3-9B94-C6FE974DB00D}"/>
    <hyperlink ref="AX186" location="A126004290V" display="A126004290V" xr:uid="{CFB6A1F6-7961-4BB5-9672-870581487E79}"/>
    <hyperlink ref="AX208" location="A126066498K" display="A126066498K" xr:uid="{B4FA3410-2A5F-412A-9AB5-9C5594531990}"/>
    <hyperlink ref="AX230" location="A126035394R" display="A126035394R" xr:uid="{100235F5-D917-48EC-94EE-F84DC239B3E3}"/>
    <hyperlink ref="AV186" location="A126003642V" display="A126003642V" xr:uid="{49C2C1B6-14E1-4C41-AD0E-646530C76A01}"/>
    <hyperlink ref="AV208" location="A126065850T" display="A126065850T" xr:uid="{D6F2E12F-B47E-4AD7-8D8B-50688EBD938C}"/>
    <hyperlink ref="AV230" location="A126034746R" display="A126034746R" xr:uid="{8BA575DF-ED72-4EF5-AA20-28E194AD1DB4}"/>
    <hyperlink ref="AW186" location="A126002346J" display="A126002346J" xr:uid="{3E3A9F8B-E234-4E75-B501-BFD9F63D0256}"/>
    <hyperlink ref="AW208" location="A126064554F" display="A126064554F" xr:uid="{B0A0F015-58EF-44C2-BA5F-8AE8D9FAC360}"/>
    <hyperlink ref="AW230" location="A126033450K" display="A126033450K" xr:uid="{F1100FCB-8637-4003-879F-AF6B002482FB}"/>
    <hyperlink ref="AY187" location="A126001702X" display="A126001702X" xr:uid="{BC3E9A56-3681-4F6F-9FB8-99335F32E693}"/>
    <hyperlink ref="AY209" location="A126063910W" display="A126063910W" xr:uid="{2680E376-335A-4C0B-9A2D-2A9F335FCE12}"/>
    <hyperlink ref="AY231" location="A126032806V" display="A126032806V" xr:uid="{AB9F1A19-B86B-404B-93B8-909E72A3BD39}"/>
    <hyperlink ref="AU187" location="A126006238W" display="A126006238W" xr:uid="{1327AF92-B971-4AFF-8652-A95C30048606}"/>
    <hyperlink ref="AU209" location="A126068446V" display="A126068446V" xr:uid="{9D2C24B7-FAB4-4779-9F96-A5916D8B2367}"/>
    <hyperlink ref="AU231" location="A126037342X" display="A126037342X" xr:uid="{ABCBACA4-1C8C-4C2F-8D95-0E0FBB1E4FF7}"/>
    <hyperlink ref="AR187" location="A126004942R" display="A126004942R" xr:uid="{C08B507F-3B26-4944-AFA5-D85BEDD708D5}"/>
    <hyperlink ref="AR209" location="A126067150R" display="A126067150R" xr:uid="{B4B6B30A-EDDF-49CD-AAFA-B6E2F57BDC82}"/>
    <hyperlink ref="AR231" location="A126036046L" display="A126036046L" xr:uid="{F440538E-10F6-4F73-A8EA-3135B66F7704}"/>
    <hyperlink ref="AS187" location="A126002998R" display="A126002998R" xr:uid="{8A6154C5-6472-4E39-B2CB-B61ADC2CBBE9}"/>
    <hyperlink ref="AS209" location="A126065206C" display="A126065206C" xr:uid="{FD659CD3-EC9F-4D53-A10F-8CF67D50986D}"/>
    <hyperlink ref="AS231" location="A126034102J" display="A126034102J" xr:uid="{83B69ADB-6F6F-4C2B-BB13-35AE899127CC}"/>
    <hyperlink ref="AX187" location="A126004294C" display="A126004294C" xr:uid="{FC901896-B3C6-4530-B7FE-B96F94D725F9}"/>
    <hyperlink ref="AX209" location="A126066502R" display="A126066502R" xr:uid="{7D5A345D-4064-450C-8CF8-BF14DF64761A}"/>
    <hyperlink ref="AX231" location="A126035398X" display="A126035398X" xr:uid="{D1E72C86-338B-45E7-BDE6-8F3ECEAD4CE9}"/>
    <hyperlink ref="AV187" location="A126003646C" display="A126003646C" xr:uid="{33678214-95B2-453D-9699-D0F070C44702}"/>
    <hyperlink ref="AV209" location="A126065854A" display="A126065854A" xr:uid="{A722A7B0-1FA9-4905-8BC2-807DD1A8D4E1}"/>
    <hyperlink ref="AV231" location="A126034750F" display="A126034750F" xr:uid="{50EC24BB-4820-412D-A73C-5CD9D515E929}"/>
    <hyperlink ref="AY188" location="A126001718T" display="A126001718T" xr:uid="{1711E6DB-EF80-4578-A29B-427123E09225}"/>
    <hyperlink ref="AY210" location="A126063926R" display="A126063926R" xr:uid="{83C0C9BA-27CC-45A8-BB1C-7BE4997DAC0D}"/>
    <hyperlink ref="AY232" location="A126032822V" display="A126032822V" xr:uid="{61359864-2D1A-49CD-B8AE-141E2572CA45}"/>
    <hyperlink ref="AU188" location="A126006254W" display="A126006254W" xr:uid="{79462B8E-F197-4E86-93A0-A366329DCF0F}"/>
    <hyperlink ref="AU210" location="A126068462V" display="A126068462V" xr:uid="{0AFEAE27-2FEA-406C-8BA2-F09854E8DD91}"/>
    <hyperlink ref="AU232" location="A126037358T" display="A126037358T" xr:uid="{88A518A8-A871-4B0C-951D-291982DC3BC9}"/>
    <hyperlink ref="AR188" location="A126004958J" display="A126004958J" xr:uid="{3E6B9BB9-1731-4F1E-9ACD-760E3A740128}"/>
    <hyperlink ref="AR210" location="A126067166J" display="A126067166J" xr:uid="{A42D3E5F-EFE7-485A-B672-06FD409F77C4}"/>
    <hyperlink ref="AR232" location="A126036062L" display="A126036062L" xr:uid="{AE8ABD94-A9E4-458F-9053-BB29804734FB}"/>
    <hyperlink ref="AS188" location="A126003014F" display="A126003014F" xr:uid="{380CCE63-49C8-426A-AC2A-FAC22F8FC229}"/>
    <hyperlink ref="AS210" location="A126065222C" display="A126065222C" xr:uid="{D6430A3F-7902-4E63-86C4-071EB61DC543}"/>
    <hyperlink ref="AS232" location="A126034118A" display="A126034118A" xr:uid="{3BBE1B57-A1BF-4D85-BFF1-467C821E0687}"/>
    <hyperlink ref="AX188" location="A126004310T" display="A126004310T" xr:uid="{070E5C56-E81B-4D33-BBC1-7152F0910808}"/>
    <hyperlink ref="AX210" location="A126066518J" display="A126066518J" xr:uid="{199DAA30-ACE6-44DF-8504-3B0351DA56FA}"/>
    <hyperlink ref="AX232" location="A126035414L" display="A126035414L" xr:uid="{4DD039BF-3815-4066-8BE1-604BF1D05C85}"/>
    <hyperlink ref="AV188" location="A126003662C" display="A126003662C" xr:uid="{976B1997-9094-4D26-ACE7-367A955AE73A}"/>
    <hyperlink ref="AV210" location="A126065870A" display="A126065870A" xr:uid="{17B0EE22-0C54-4A5C-A110-9D419651BD63}"/>
    <hyperlink ref="AV232" location="A126034766X" display="A126034766X" xr:uid="{BD6AEC40-FEFA-45E8-99B5-425590B805DB}"/>
    <hyperlink ref="AY189" location="A126001686K" display="A126001686K" xr:uid="{34772A3A-51E5-4E2A-81A1-716C68300B04}"/>
    <hyperlink ref="AY211" location="A126063894J" display="A126063894J" xr:uid="{349007A4-2462-4EA4-9751-218173B50433}"/>
    <hyperlink ref="AY233" location="A126032790L" display="A126032790L" xr:uid="{AC5E535B-3AF5-4014-977B-0DAD483FD04D}"/>
    <hyperlink ref="AU189" location="A126006222C" display="A126006222C" xr:uid="{8F4EBE67-AC25-4690-B172-8632897B46C7}"/>
    <hyperlink ref="AU211" location="A126068430A" display="A126068430A" xr:uid="{944CB06D-A2E2-42E2-AA15-A37F424BBC9E}"/>
    <hyperlink ref="AU233" location="A126037326X" display="A126037326X" xr:uid="{0DDF934C-EBAE-4EE6-B280-D112937CA605}"/>
    <hyperlink ref="AR189" location="A126004926R" display="A126004926R" xr:uid="{CC834BA6-2A5D-4893-8B79-203DFE8AB58C}"/>
    <hyperlink ref="AR211" location="A126067134R" display="A126067134R" xr:uid="{B34315E5-2FBA-4BE5-9778-A484A9E2D1F9}"/>
    <hyperlink ref="AR233" location="A126036030V" display="A126036030V" xr:uid="{5179A3E8-B11A-4B32-A028-D6A094572A2A}"/>
    <hyperlink ref="AS189" location="A126002982W" display="A126002982W" xr:uid="{726345FB-6051-43C2-93D1-9EC3BA03858D}"/>
    <hyperlink ref="AS211" location="A126065190W" display="A126065190W" xr:uid="{E169E0E1-37DE-429E-A3A3-6FDFEC03094B}"/>
    <hyperlink ref="AS233" location="A126034086V" display="A126034086V" xr:uid="{842375C3-5339-45CC-BE99-7039B893A7EC}"/>
    <hyperlink ref="AT189" location="A126005574R" display="A126005574R" xr:uid="{3D7165C8-9C0C-4198-BDE0-FD0B23EBD7AC}"/>
    <hyperlink ref="AT211" location="A126067782L" display="A126067782L" xr:uid="{825F8D38-A833-40CA-88B0-6DDD0327A728}"/>
    <hyperlink ref="AT233" location="A126036678K" display="A126036678K" xr:uid="{9FC31308-21BC-4962-AB2A-E43915F104D7}"/>
    <hyperlink ref="AX189" location="A126004278C" display="A126004278C" xr:uid="{A2AA3653-8FAC-4A28-9BED-E31BBF9CFAE7}"/>
    <hyperlink ref="AX211" location="A126066486A" display="A126066486A" xr:uid="{A44BA3D7-E3C6-4394-887C-F454A9EB2665}"/>
    <hyperlink ref="AX233" location="A126035382F" display="A126035382F" xr:uid="{8FB05A89-00EA-4178-AAF3-11FF0AC3FA54}"/>
    <hyperlink ref="AV189" location="A126003630K" display="A126003630K" xr:uid="{259C9C0F-C9BB-491A-BF66-34999585D230}"/>
    <hyperlink ref="AV211" location="A126065838A" display="A126065838A" xr:uid="{BDD17E3F-26F2-4E24-9ADB-EB5C98F7661F}"/>
    <hyperlink ref="AV233" location="A126034734F" display="A126034734F" xr:uid="{36860D3D-4C2E-4F1D-A94A-77DF9D975412}"/>
    <hyperlink ref="AW189" location="A126002334X" display="A126002334X" xr:uid="{663CD376-BA30-4B5A-999E-25BC153CAA15}"/>
    <hyperlink ref="AW211" location="A126064542W" display="A126064542W" xr:uid="{12370493-9918-4BD0-A2F2-0567BC63375F}"/>
    <hyperlink ref="AW233" location="A126033438V" display="A126033438V" xr:uid="{1B782836-700E-428B-B4ED-77FECC08BD63}"/>
    <hyperlink ref="AY190" location="A126001738A" display="A126001738A" xr:uid="{0E121AAC-B29C-4E6F-9085-86B012C33849}"/>
    <hyperlink ref="AY212" location="A126063946X" display="A126063946X" xr:uid="{53AA6EBF-0DA6-454F-A755-BE582EAC6430}"/>
    <hyperlink ref="AY234" location="A126032842C" display="A126032842C" xr:uid="{94A0E9C2-1EFA-4D8B-AAC7-BEC22FB18AE6}"/>
    <hyperlink ref="AU190" location="A126006274F" display="A126006274F" xr:uid="{87D949B0-0B7A-4C7C-885A-BCE493174B34}"/>
    <hyperlink ref="AU212" location="A126068482C" display="A126068482C" xr:uid="{A690DF8E-96EA-4B52-A402-CFD29886B8ED}"/>
    <hyperlink ref="AU234" location="A126037378A" display="A126037378A" xr:uid="{0911D5AA-27CE-4C1E-8C27-B5BB953F474D}"/>
    <hyperlink ref="AR190" location="A126004978T" display="A126004978T" xr:uid="{ACA38685-CFEB-42AE-9D85-913D4E68936E}"/>
    <hyperlink ref="AR212" location="A126067186T" display="A126067186T" xr:uid="{D29629A4-610D-4632-8A2F-6B3B1B9ECAF3}"/>
    <hyperlink ref="AR234" location="A126036082W" display="A126036082W" xr:uid="{0110FBBB-DCE2-478F-A300-42507CF549FD}"/>
    <hyperlink ref="AS190" location="A126003034R" display="A126003034R" xr:uid="{FB0A4BFE-9F08-41CD-9E80-D93735E9298B}"/>
    <hyperlink ref="AS212" location="A126065242L" display="A126065242L" xr:uid="{EB26F1A6-2B9A-4751-B5A5-EA4BACDEBB46}"/>
    <hyperlink ref="AS234" location="A126034138K" display="A126034138K" xr:uid="{8F15C0F5-EF36-4CBE-886E-3A727DE5C0DA}"/>
    <hyperlink ref="AT190" location="A126005626F" display="A126005626F" xr:uid="{270F711C-8DC7-405C-BFB1-B1535DD3BF63}"/>
    <hyperlink ref="AT212" location="A126067834C" display="A126067834C" xr:uid="{E3276BCF-BEDA-46A1-B244-5057C61EBF92}"/>
    <hyperlink ref="AT234" location="A126036730J" display="A126036730J" xr:uid="{2FCB79D8-E7A9-4ABA-A3DC-75B2DD66B2C8}"/>
    <hyperlink ref="AX190" location="A126004330A" display="A126004330A" xr:uid="{072243EC-2437-43A7-AB07-217FE96FD2DF}"/>
    <hyperlink ref="AX212" location="A126066538T" display="A126066538T" xr:uid="{2627C8C0-69DB-4051-851C-DC1517F4FBAC}"/>
    <hyperlink ref="AX234" location="A126035434W" display="A126035434W" xr:uid="{35578DEF-6881-4954-AB38-2ED1B734EB1C}"/>
    <hyperlink ref="AV190" location="A126003682L" display="A126003682L" xr:uid="{74C88E2D-3924-45AF-8292-8FF4D8D2BCE6}"/>
    <hyperlink ref="AV212" location="A126065890K" display="A126065890K" xr:uid="{E1EDD995-8BA7-4BC8-A121-3B3AA3CCD6C4}"/>
    <hyperlink ref="AV234" location="A126034786J" display="A126034786J" xr:uid="{AD257B3E-BF1E-4BCE-A255-DC47E20EDC75}"/>
    <hyperlink ref="AW190" location="A126002386A" display="A126002386A" xr:uid="{CBF3B61F-90BC-4317-9BA6-541D18A47276}"/>
    <hyperlink ref="AW212" location="A126064594X" display="A126064594X" xr:uid="{99EA8908-2522-43D9-BD30-23FB517D650D}"/>
    <hyperlink ref="AW234" location="A126033490C" display="A126033490C" xr:uid="{5B4525EF-EC96-4C57-ABAD-FF6CB4F85D7F}"/>
    <hyperlink ref="AY191" location="A126001722J" display="A126001722J" xr:uid="{F4D4AEBF-9864-4F26-BC4A-2339100261AC}"/>
    <hyperlink ref="AY213" location="A126063930F" display="A126063930F" xr:uid="{47EB3DB8-0ADF-438A-A36B-A93B2AE7C23E}"/>
    <hyperlink ref="AY235" location="A126032826C" display="A126032826C" xr:uid="{CE83B55B-D48C-4F90-B456-814A90DC1D2F}"/>
    <hyperlink ref="AU191" location="A126006258F" display="A126006258F" xr:uid="{FF411B03-6250-46EC-81E6-AD86A1119A44}"/>
    <hyperlink ref="AU213" location="A126068466C" display="A126068466C" xr:uid="{0359B50C-2527-41C9-900F-3D95ED9DC119}"/>
    <hyperlink ref="AU235" location="A126037362J" display="A126037362J" xr:uid="{ED8C9EDB-8669-44B2-A036-B3BCF1E8C38C}"/>
    <hyperlink ref="AR191" location="A126004962X" display="A126004962X" xr:uid="{AA7F9527-84A8-45FD-877C-ABB8B35D7AA7}"/>
    <hyperlink ref="AR213" location="A126067170X" display="A126067170X" xr:uid="{0BB489E0-4527-4EE8-AA67-D4E8B9DE80A2}"/>
    <hyperlink ref="AR235" location="A126036066W" display="A126036066W" xr:uid="{B6CF2FEC-6117-42B0-AA69-A259D1F39217}"/>
    <hyperlink ref="AS191" location="A126003018R" display="A126003018R" xr:uid="{9B1A202F-5C20-4C56-8C21-C4F300F79F28}"/>
    <hyperlink ref="AS213" location="A126065226L" display="A126065226L" xr:uid="{1FB6FF0C-43C1-4FB8-B8D0-5DB40187EA0E}"/>
    <hyperlink ref="AS235" location="A126034122T" display="A126034122T" xr:uid="{AAA40FD9-041F-4FEB-9B25-1E92497C7FB0}"/>
    <hyperlink ref="AX191" location="A126004314A" display="A126004314A" xr:uid="{C0FE1D8D-EC56-4382-8BD0-3AADD9A0FFC9}"/>
    <hyperlink ref="AX213" location="A126066522X" display="A126066522X" xr:uid="{73895F0E-C762-444D-B3F7-186CDFB9D0D7}"/>
    <hyperlink ref="AX235" location="A126035418W" display="A126035418W" xr:uid="{9BF3D30B-A9FF-41E0-BD38-409968F5ED5C}"/>
    <hyperlink ref="AV191" location="A126003666L" display="A126003666L" xr:uid="{09FAA30D-2BED-4E3B-BC2B-1B7F0989FD8C}"/>
    <hyperlink ref="AV213" location="A126065874K" display="A126065874K" xr:uid="{94A0AE36-F8B9-4D4F-9DE5-F91DE3224554}"/>
    <hyperlink ref="AV235" location="A126034770R" display="A126034770R" xr:uid="{46F0A154-E019-4018-A931-BF09B2AD2748}"/>
    <hyperlink ref="AY193" location="A126001742T" display="A126001742T" xr:uid="{6B561DFB-EBFC-4199-8CA5-E85A6132D2C4}"/>
    <hyperlink ref="AY215" location="A126063950R" display="A126063950R" xr:uid="{26914C4A-D9F3-426B-B3E2-7FC7B2F75982}"/>
    <hyperlink ref="AY237" location="A126032846L" display="A126032846L" xr:uid="{A699FFB1-98A3-4E07-98C8-6A9CB4710ADA}"/>
    <hyperlink ref="AU193" location="A126006278R" display="A126006278R" xr:uid="{E44CBD41-348E-4FDE-80CB-0C2159460BE5}"/>
    <hyperlink ref="AU215" location="A126068486L" display="A126068486L" xr:uid="{44479B1B-760D-4B29-ABEC-20E28B1304A8}"/>
    <hyperlink ref="AU237" location="A126037382T" display="A126037382T" xr:uid="{C1C1A51F-C05F-417B-B206-1DD6B81BF09A}"/>
    <hyperlink ref="AR193" location="A126004982J" display="A126004982J" xr:uid="{5938E97F-00AF-4F79-97D7-F49085C148B2}"/>
    <hyperlink ref="AR215" location="A126067190J" display="A126067190J" xr:uid="{5C0EA9B0-B3CD-45C7-96D3-2987EC8814CE}"/>
    <hyperlink ref="AR237" location="A126036086F" display="A126036086F" xr:uid="{C3E522D2-CE32-4469-82D9-EB48814DD472}"/>
    <hyperlink ref="AS193" location="A126003038X" display="A126003038X" xr:uid="{D379E3FF-E609-4CE9-BDDC-709F4BD72E90}"/>
    <hyperlink ref="AS215" location="A126065246W" display="A126065246W" xr:uid="{B7DD977E-F16B-46CB-B3E6-00730E878C86}"/>
    <hyperlink ref="AS237" location="A126034142A" display="A126034142A" xr:uid="{BAC79C61-40F3-4594-9D02-9D001E00316F}"/>
    <hyperlink ref="AT193" location="A126005630W" display="A126005630W" xr:uid="{C3FB360D-BC2E-4E4B-9A85-EFC242FC6301}"/>
    <hyperlink ref="AT215" location="A126067838L" display="A126067838L" xr:uid="{4D1185B1-4028-4A75-ACFD-C7A91A5F05C4}"/>
    <hyperlink ref="AT237" location="A126036734T" display="A126036734T" xr:uid="{04D5B85D-FDAD-48BD-B102-575E0233B890}"/>
    <hyperlink ref="AX193" location="A126004334K" display="A126004334K" xr:uid="{B8DB6F34-66F3-4383-B880-D21DE607EDCC}"/>
    <hyperlink ref="AX215" location="A126066542J" display="A126066542J" xr:uid="{F8A00797-2DD3-4157-83D3-5721C0381E2B}"/>
    <hyperlink ref="AX237" location="A126035438F" display="A126035438F" xr:uid="{F78C4C1F-094F-406D-849D-EEBB1F79440C}"/>
    <hyperlink ref="AV193" location="A126003686W" display="A126003686W" xr:uid="{554C4CC7-1FC2-41C0-8833-1D94E92DB660}"/>
    <hyperlink ref="AV215" location="A126065894V" display="A126065894V" xr:uid="{F1448A77-5ABC-4204-A270-69BEDDC6A239}"/>
    <hyperlink ref="AV237" location="A126034790X" display="A126034790X" xr:uid="{D9C2120F-5EA5-4F3D-8AC7-13B79B2E7E32}"/>
    <hyperlink ref="AW193" location="A126002390T" display="A126002390T" xr:uid="{652B2DC1-E9E8-4DB9-B7A7-3592AF0566B7}"/>
    <hyperlink ref="AW215" location="A126064598J" display="A126064598J" xr:uid="{4373285B-FB54-483A-9D92-62EE223F0208}"/>
    <hyperlink ref="AW237" location="A126033494L" display="A126033494L" xr:uid="{701EC080-77B1-4AD6-8CE3-6494686E0465}"/>
    <hyperlink ref="AY194" location="A126001690A" display="A126001690A" xr:uid="{A8F18C7E-84F0-40E5-96E7-235060C5E391}"/>
    <hyperlink ref="AY216" location="A126063898T" display="A126063898T" xr:uid="{AECC7188-310D-49AA-99BF-D3EBF66C6BA9}"/>
    <hyperlink ref="AY238" location="A126032794W" display="A126032794W" xr:uid="{5C4A7838-5267-40AF-8FA1-EB1D8193744D}"/>
    <hyperlink ref="AU194" location="A126006226L" display="A126006226L" xr:uid="{F474833C-DBA0-4E9A-BA79-346EE0F337BA}"/>
    <hyperlink ref="AU216" location="A126068434K" display="A126068434K" xr:uid="{C5A7F483-C3A2-42CE-A5BE-B505BD01BDEF}"/>
    <hyperlink ref="AU238" location="A126037330R" display="A126037330R" xr:uid="{8C7AC0D5-595C-436A-91AC-AD86C03DEAB0}"/>
    <hyperlink ref="AR194" location="A126004930F" display="A126004930F" xr:uid="{4BE13718-F4CD-4F26-8A97-1005A2E90150}"/>
    <hyperlink ref="AR216" location="A126067138X" display="A126067138X" xr:uid="{829AE986-8208-46A0-B3D5-01FDEFED4D56}"/>
    <hyperlink ref="AR238" location="A126036034C" display="A126036034C" xr:uid="{4A8604A9-38BC-452C-B4C6-2BA633B7257E}"/>
    <hyperlink ref="AS194" location="A126002986F" display="A126002986F" xr:uid="{E663F3C2-3975-4680-BCA0-34280FAB206D}"/>
    <hyperlink ref="AS216" location="A126065194F" display="A126065194F" xr:uid="{68592456-49F2-48FA-B803-F77BB4DEFA30}"/>
    <hyperlink ref="AS238" location="A126034090K" display="A126034090K" xr:uid="{A51A5644-DC5E-42CC-80FB-3C37A9441DCC}"/>
    <hyperlink ref="AT194" location="A126005578X" display="A126005578X" xr:uid="{57C2FEC4-9519-469E-A504-E9EED46B949C}"/>
    <hyperlink ref="AT216" location="A126067786W" display="A126067786W" xr:uid="{ED6E18E4-4A57-4334-977A-6D4ABD0BE5AD}"/>
    <hyperlink ref="AT238" location="A126036682A" display="A126036682A" xr:uid="{FF2A675B-72A5-4C0F-890A-6D128CD0885E}"/>
    <hyperlink ref="AX194" location="A126004282V" display="A126004282V" xr:uid="{F54596FF-3B54-4068-94CB-CFDBDEFCE87B}"/>
    <hyperlink ref="AX216" location="A126066490T" display="A126066490T" xr:uid="{5436115E-E519-4A9D-8B47-06E5901AE358}"/>
    <hyperlink ref="AX238" location="A126035386R" display="A126035386R" xr:uid="{A9E8EB4D-7CB5-43DC-BC10-DA80A3A8617B}"/>
    <hyperlink ref="AV194" location="A126003634V" display="A126003634V" xr:uid="{2C932ACF-78DD-4D8B-8F4C-EB6EDEC97043}"/>
    <hyperlink ref="AV216" location="A126065842T" display="A126065842T" xr:uid="{F325CA2D-2B8B-4284-8918-9DCE3DC92E26}"/>
    <hyperlink ref="AV238" location="A126034738R" display="A126034738R" xr:uid="{4A25988F-36BA-48B5-A3FA-8CA3E8E62E4E}"/>
    <hyperlink ref="AW194" location="A126002338J" display="A126002338J" xr:uid="{4F7A89E3-7BC5-420A-ADA5-3BF14FC31A20}"/>
    <hyperlink ref="AW216" location="A126064546F" display="A126064546F" xr:uid="{D34E9189-AF55-46E0-A3DE-011A0B9F4513}"/>
    <hyperlink ref="AW238" location="A126033442K" display="A126033442K" xr:uid="{2F05DBD4-FD6C-4F58-9F59-A36DB2E2CF0E}"/>
    <hyperlink ref="AY195" location="A126001674A" display="A126001674A" xr:uid="{08DCA94E-3C26-4F16-B7E7-B8083D265CB4}"/>
    <hyperlink ref="AY217" location="A126063882X" display="A126063882X" xr:uid="{CF7112ED-20C7-4777-A3B2-3BD5CB0BEC7D}"/>
    <hyperlink ref="AY239" location="A126032778W" display="A126032778W" xr:uid="{F86C8F9F-21D0-45CF-B9C4-8D9EC1AADE75}"/>
    <hyperlink ref="AU195" location="A126006210V" display="A126006210V" xr:uid="{41224184-A0BE-4BA6-94D3-CE52334EF9DD}"/>
    <hyperlink ref="AU217" location="A126068418K" display="A126068418K" xr:uid="{8D60DD7A-D8B4-4660-8C20-68F178A307EB}"/>
    <hyperlink ref="AU239" location="A126037314R" display="A126037314R" xr:uid="{49343637-AA84-4265-B554-533572661563}"/>
    <hyperlink ref="AR195" location="A126004914F" display="A126004914F" xr:uid="{2C897079-51BD-4ABE-8069-AB5619EB912D}"/>
    <hyperlink ref="AR217" location="A126067122F" display="A126067122F" xr:uid="{26CE46C3-4BBC-428D-AA7A-700A0327C8B1}"/>
    <hyperlink ref="AR239" location="A126036018C" display="A126036018C" xr:uid="{7991E8BD-476E-484D-86F9-7F55560D5D5A}"/>
    <hyperlink ref="AS195" location="A126002970L" display="A126002970L" xr:uid="{076361BD-0B47-4ACB-A8C2-DCF5625564D9}"/>
    <hyperlink ref="AS217" location="A126065178F" display="A126065178F" xr:uid="{5DE0F466-8454-4117-AD40-26718D71D973}"/>
    <hyperlink ref="AS239" location="A126034074K" display="A126034074K" xr:uid="{55230F68-74CB-499E-A40F-875158C538D2}"/>
    <hyperlink ref="AT195" location="A126005562F" display="A126005562F" xr:uid="{B28E3288-20B4-488A-840C-34760BC0D7A7}"/>
    <hyperlink ref="AT217" location="A126067770C" display="A126067770C" xr:uid="{AA040B6E-AE48-4FDD-B207-352EAF57BAF0}"/>
    <hyperlink ref="AT239" location="A126036666A" display="A126036666A" xr:uid="{0C79E2A7-E4DC-4577-8D30-130B73210847}"/>
    <hyperlink ref="AX195" location="A126004266V" display="A126004266V" xr:uid="{9045293B-7CD0-416C-A03C-F1C9F2B44800}"/>
    <hyperlink ref="AX217" location="A126066474T" display="A126066474T" xr:uid="{7A5EAC52-4E18-4337-B9AD-D8E48FD06ACE}"/>
    <hyperlink ref="AX239" location="A126035370W" display="A126035370W" xr:uid="{AE8C13A2-394F-437D-B4D9-497FF561C6DA}"/>
    <hyperlink ref="AV195" location="A126003618V" display="A126003618V" xr:uid="{3E5F9B42-869B-4B14-9745-E359E6257352}"/>
    <hyperlink ref="AV217" location="A126065826T" display="A126065826T" xr:uid="{5579F7E2-3B50-4A19-9685-59A9D3136ACA}"/>
    <hyperlink ref="AV239" location="A126034722W" display="A126034722W" xr:uid="{E0048ECA-67E6-4197-8E95-992947D88E38}"/>
    <hyperlink ref="AW195" location="A126002322R" display="A126002322R" xr:uid="{6D601FA3-158E-4C7A-AB96-AF05898F4C45}"/>
    <hyperlink ref="AW217" location="A126064530L" display="A126064530L" xr:uid="{89F72355-A192-4927-BDD0-BFCF414A3D9B}"/>
    <hyperlink ref="AW239" location="A126033426K" display="A126033426K" xr:uid="{791D0BE6-6DC6-44BB-80C9-40ACF8D72747}"/>
    <hyperlink ref="AY196" location="A126001678K" display="A126001678K" xr:uid="{C34F928E-8EC1-4379-A278-4F65F8C7B6D4}"/>
    <hyperlink ref="AY218" location="A126063886J" display="A126063886J" xr:uid="{0F827CA9-6ED9-417D-BC65-EDFA2B4670E3}"/>
    <hyperlink ref="AY240" location="A126032782L" display="A126032782L" xr:uid="{42A5C340-691C-434C-9FCB-01A347BD6167}"/>
    <hyperlink ref="AU196" location="A126006214C" display="A126006214C" xr:uid="{B321B101-D203-44D9-92DD-06E485B98F31}"/>
    <hyperlink ref="AU218" location="A126068422A" display="A126068422A" xr:uid="{4FBB95FA-13F9-461C-8482-4B7A6ABE8369}"/>
    <hyperlink ref="AU240" location="A126037318X" display="A126037318X" xr:uid="{F3CF9242-609D-4E3A-B66D-1E9CBFB7F45C}"/>
    <hyperlink ref="AR196" location="A126004918R" display="A126004918R" xr:uid="{39282099-87B1-445F-B72F-33458377F842}"/>
    <hyperlink ref="AR218" location="A126067126R" display="A126067126R" xr:uid="{113AEE14-EBBA-441D-90CB-38CE1A721A3E}"/>
    <hyperlink ref="AR240" location="A126036022V" display="A126036022V" xr:uid="{ED15EE09-4CB5-4DFB-9A52-3EC824260C20}"/>
    <hyperlink ref="AS196" location="A126002974W" display="A126002974W" xr:uid="{C0514733-8CF8-4635-8A66-3FD04B06EB82}"/>
    <hyperlink ref="AS218" location="A126065182W" display="A126065182W" xr:uid="{46E3B95D-AECF-4555-AD39-4D6834418279}"/>
    <hyperlink ref="AS240" location="A126034078V" display="A126034078V" xr:uid="{D2E43225-BBCD-4529-88CE-A08007F2979D}"/>
    <hyperlink ref="AT196" location="A126005566R" display="A126005566R" xr:uid="{E4BFA292-0269-419A-8A3E-56E690EE0252}"/>
    <hyperlink ref="AT218" location="A126067774L" display="A126067774L" xr:uid="{0B47CAA9-69CA-415F-B2F2-FBBC542D7E07}"/>
    <hyperlink ref="AT240" location="A126036670T" display="A126036670T" xr:uid="{88FBCC9E-B2E0-437A-A5E0-690086803219}"/>
    <hyperlink ref="AX196" location="A126004270K" display="A126004270K" xr:uid="{229476AA-A008-494F-87E6-BF7F4C9177D7}"/>
    <hyperlink ref="AX218" location="A126066478A" display="A126066478A" xr:uid="{F21E5E29-D105-4DC3-8FCC-BB36EB0994CD}"/>
    <hyperlink ref="AX240" location="A126035374F" display="A126035374F" xr:uid="{58FC72B2-5F04-4396-A1A1-10530A1D33E1}"/>
    <hyperlink ref="AV196" location="A126003622K" display="A126003622K" xr:uid="{885922FE-8E2D-4CE3-A5C2-65C8AE221071}"/>
    <hyperlink ref="AV218" location="A126065830J" display="A126065830J" xr:uid="{557DB270-081C-492C-8F92-3CC0E3E8BA27}"/>
    <hyperlink ref="AV240" location="A126034726F" display="A126034726F" xr:uid="{47525241-06B6-49BF-A79A-0F83ED8AFCAC}"/>
    <hyperlink ref="AW196" location="A126002326X" display="A126002326X" xr:uid="{9A78490C-6710-45E6-829D-34EB182FD55A}"/>
    <hyperlink ref="AW218" location="A126064534W" display="A126064534W" xr:uid="{FCC714B5-76A5-4BF8-A26E-3D076B97AA32}"/>
    <hyperlink ref="AW240" location="A126033430A" display="A126033430A" xr:uid="{22806B07-507D-45B3-9685-1354C76DC1AB}"/>
    <hyperlink ref="AY197" location="A126001706J" display="A126001706J" xr:uid="{B650501A-3170-41A4-A3E6-B034CFA21DA5}"/>
    <hyperlink ref="AY219" location="A126063914F" display="A126063914F" xr:uid="{195889DA-5807-4DA7-82B0-DBF990F47E99}"/>
    <hyperlink ref="AY241" location="A126032810K" display="A126032810K" xr:uid="{DEE94EE8-411B-4CAF-9533-D47662D38B63}"/>
    <hyperlink ref="AU197" location="A126006242L" display="A126006242L" xr:uid="{1F7B6596-D900-47DF-B386-F40CBC2D1278}"/>
    <hyperlink ref="AU219" location="A126068450K" display="A126068450K" xr:uid="{FED8EC09-16EE-41F6-8ECB-CCEE545CF54A}"/>
    <hyperlink ref="AU241" location="A126037346J" display="A126037346J" xr:uid="{9DE87D3F-8E8A-462E-BFDE-86B709E3392D}"/>
    <hyperlink ref="AR197" location="A126004946X" display="A126004946X" xr:uid="{BE277577-F042-4E6F-AF26-126813B50D77}"/>
    <hyperlink ref="AR219" location="A126067154X" display="A126067154X" xr:uid="{FCE5C686-8F68-43C7-BAFE-0467F7B1CA7C}"/>
    <hyperlink ref="AR241" location="A126036050C" display="A126036050C" xr:uid="{B45C0056-65FD-4FE4-9259-67491AF4D16D}"/>
    <hyperlink ref="AS197" location="A126003002W" display="A126003002W" xr:uid="{7DA4DA60-3C2A-4337-87F0-50F25BAB2237}"/>
    <hyperlink ref="AS219" location="A126065210V" display="A126065210V" xr:uid="{01A449E4-A2CE-4E88-AE39-67411BEC61D9}"/>
    <hyperlink ref="AS241" location="A126034106T" display="A126034106T" xr:uid="{EE898BEE-2807-4F09-9CFA-1C7AEC3D9BB1}"/>
    <hyperlink ref="AT197" location="A126005594X" display="A126005594X" xr:uid="{E31193B4-99DD-4C48-BFC4-51B025DE23D2}"/>
    <hyperlink ref="AT219" location="A126067802K" display="A126067802K" xr:uid="{C1636281-E2A1-4CD4-B3F6-F2AE89D1A2CD}"/>
    <hyperlink ref="AT241" location="A126036698V" display="A126036698V" xr:uid="{312C645E-3CB4-4484-B6CF-427F36DA5DCE}"/>
    <hyperlink ref="AX197" location="A126004298L" display="A126004298L" xr:uid="{44B52FD1-49CB-4372-8793-D2B6FB67CDF3}"/>
    <hyperlink ref="AX219" location="A126066506X" display="A126066506X" xr:uid="{D19DE80F-D191-4FB1-8DEB-C9808449C06B}"/>
    <hyperlink ref="AX241" location="A126035402C" display="A126035402C" xr:uid="{692B6658-0BBB-4375-96E9-4CE4785BC285}"/>
    <hyperlink ref="AV197" location="A126003650V" display="A126003650V" xr:uid="{BE6E28F8-E123-4A70-AE57-76C0ED5C592E}"/>
    <hyperlink ref="AV219" location="A126065858K" display="A126065858K" xr:uid="{C0144471-7C14-4C32-86B4-BB101830E091}"/>
    <hyperlink ref="AV241" location="A126034754R" display="A126034754R" xr:uid="{1A28D197-4FE1-47CE-AC4A-C95E8A74B48C}"/>
    <hyperlink ref="AW197" location="A126002354J" display="A126002354J" xr:uid="{BF26F413-2622-43E3-93E5-177397424B98}"/>
    <hyperlink ref="AW219" location="A126064562F" display="A126064562F" xr:uid="{984C0077-B143-46FC-AE33-FCE380F73286}"/>
    <hyperlink ref="AW241" location="A126033458C" display="A126033458C" xr:uid="{96AC78C7-2696-480F-8393-8AFD9C9D7E05}"/>
    <hyperlink ref="AY198" location="A126001682A" display="A126001682A" xr:uid="{4DAE1E2B-1962-4F5D-8540-B6EFD7A9517F}"/>
    <hyperlink ref="AY220" location="A126063890X" display="A126063890X" xr:uid="{86586174-2231-45ED-A427-A62275E97361}"/>
    <hyperlink ref="AY242" location="A126032786W" display="A126032786W" xr:uid="{E43C967C-4480-437A-BEF9-A75EA573A0DE}"/>
    <hyperlink ref="AU198" location="A126006218L" display="A126006218L" xr:uid="{BAFA3188-C4B0-4B26-B81C-224D3B7AD769}"/>
    <hyperlink ref="AU220" location="A126068426K" display="A126068426K" xr:uid="{B45A532B-C720-48D2-A70E-AF1167780A5B}"/>
    <hyperlink ref="AU242" location="A126037322R" display="A126037322R" xr:uid="{87BA5661-133D-475A-9859-566651B12847}"/>
    <hyperlink ref="AR198" location="A126004922F" display="A126004922F" xr:uid="{15014C78-7A64-44FD-A7D0-6FE015E65A54}"/>
    <hyperlink ref="AR220" location="A126067130F" display="A126067130F" xr:uid="{92D29EE0-6FD2-4885-A18A-9274B438EAF4}"/>
    <hyperlink ref="AR242" location="A126036026C" display="A126036026C" xr:uid="{EB2D2AAD-C91C-4DD6-BAB5-D805D61023FA}"/>
    <hyperlink ref="AS198" location="A126002978F" display="A126002978F" xr:uid="{66DC1C90-B097-4BB7-872B-2003BC094D99}"/>
    <hyperlink ref="AS220" location="A126065186F" display="A126065186F" xr:uid="{E3E609DF-076F-4C4B-A06D-F352D63F068B}"/>
    <hyperlink ref="AS242" location="A126034082K" display="A126034082K" xr:uid="{297A3730-3546-4D21-A61A-4470D07EE9B4}"/>
    <hyperlink ref="AT198" location="A126005570F" display="A126005570F" xr:uid="{951024A6-130C-4F93-8AFB-89D26824630A}"/>
    <hyperlink ref="AT220" location="A126067778W" display="A126067778W" xr:uid="{169B0638-FB0E-4102-AC44-AEE20C8B8F17}"/>
    <hyperlink ref="AT242" location="A126036674A" display="A126036674A" xr:uid="{073FF248-8138-4EF0-A9B0-12E47A9FE4FF}"/>
    <hyperlink ref="AX198" location="A126004274V" display="A126004274V" xr:uid="{71FCD6DB-F38A-4251-9267-69DFA573F2E8}"/>
    <hyperlink ref="AX220" location="A126066482T" display="A126066482T" xr:uid="{7EDD89A4-ADCF-49D5-8A77-CCB713BFD62E}"/>
    <hyperlink ref="AX242" location="A126035378R" display="A126035378R" xr:uid="{A90BB884-EFA1-4AB3-A3CA-A134B0420394}"/>
    <hyperlink ref="AV198" location="A126003626V" display="A126003626V" xr:uid="{ED5D61F1-3D50-4C01-8462-660CEB53111E}"/>
    <hyperlink ref="AV220" location="A126065834T" display="A126065834T" xr:uid="{D7EE2F38-1518-40AB-8137-19CEDCEFDD32}"/>
    <hyperlink ref="AV242" location="A126034730W" display="A126034730W" xr:uid="{D0294A55-492A-4444-8E6C-6C235989E1E6}"/>
    <hyperlink ref="AW198" location="A126002330R" display="A126002330R" xr:uid="{664D51F9-4153-43D0-9F61-CD46711D06B9}"/>
    <hyperlink ref="AW220" location="A126064538F" display="A126064538F" xr:uid="{FF343AE2-B1D6-4507-8284-23C6E503A7D7}"/>
    <hyperlink ref="AW242" location="A126033434K" display="A126033434K" xr:uid="{D8D72AE2-7841-44D4-9CB9-C6A1875F9163}"/>
    <hyperlink ref="AY199" location="A126001710X" display="A126001710X" xr:uid="{86C29937-2661-4A31-91B8-6A05128FE574}"/>
    <hyperlink ref="AY221" location="A126063918R" display="A126063918R" xr:uid="{44E5A67B-0486-4766-9AE8-08EAD539E958}"/>
    <hyperlink ref="AY243" location="A126032814V" display="A126032814V" xr:uid="{BD25F135-7687-4B7C-8A43-9049005A5493}"/>
    <hyperlink ref="AU199" location="A126006246W" display="A126006246W" xr:uid="{A4368312-B74F-4654-9297-2F3CB72E1909}"/>
    <hyperlink ref="AU221" location="A126068454V" display="A126068454V" xr:uid="{AD259023-A74A-4B83-AFED-F5FF51AE7A36}"/>
    <hyperlink ref="AU243" location="A126037350X" display="A126037350X" xr:uid="{656509DB-7FA7-4634-891B-BAB6F1EFC291}"/>
    <hyperlink ref="AR199" location="A126004950R" display="A126004950R" xr:uid="{D174C7AB-EA33-4107-8E5D-06776990F2C1}"/>
    <hyperlink ref="AR221" location="A126067158J" display="A126067158J" xr:uid="{0960CCC1-965C-4C0F-B536-AD0E39145412}"/>
    <hyperlink ref="AR243" location="A126036054L" display="A126036054L" xr:uid="{E9AF6627-D816-47F6-841D-E97910E58861}"/>
    <hyperlink ref="AS199" location="A126003006F" display="A126003006F" xr:uid="{6F826A7A-0911-48F7-B349-9DFA8EF7AD02}"/>
    <hyperlink ref="AS221" location="A126065214C" display="A126065214C" xr:uid="{01C3EBE0-7463-48FE-A192-4B75187030FF}"/>
    <hyperlink ref="AS243" location="A126034110J" display="A126034110J" xr:uid="{25EED84D-E2DA-4C53-B517-BA61DCB41283}"/>
    <hyperlink ref="AT199" location="A126005598J" display="A126005598J" xr:uid="{4CB20321-92A8-4395-B850-27C0D6007E7D}"/>
    <hyperlink ref="AT221" location="A126067806V" display="A126067806V" xr:uid="{813326CE-529F-4AE3-8B07-0225FB3DB9A2}"/>
    <hyperlink ref="AT243" location="A126036702X" display="A126036702X" xr:uid="{32974860-E9A6-4E00-8AF3-E946BD9D1078}"/>
    <hyperlink ref="AX199" location="A126004302T" display="A126004302T" xr:uid="{ED1E9041-3875-4D5C-904B-7DF0D64DB496}"/>
    <hyperlink ref="AX221" location="A126066510R" display="A126066510R" xr:uid="{CA53F4FF-5875-4F25-AC1C-FB611B87FC78}"/>
    <hyperlink ref="AX243" location="A126035406L" display="A126035406L" xr:uid="{FB9F0AED-80AB-4713-9A3C-287D20314D77}"/>
    <hyperlink ref="AV199" location="A126003654C" display="A126003654C" xr:uid="{A6A2B15A-85DD-451A-9F11-A09ECC3126BC}"/>
    <hyperlink ref="AV221" location="A126065862A" display="A126065862A" xr:uid="{6E5A1A03-4251-4D4D-BF65-2BE590E48651}"/>
    <hyperlink ref="AV243" location="A126034758X" display="A126034758X" xr:uid="{2F439413-E1B4-4472-98BC-FD781D8763D7}"/>
    <hyperlink ref="AW199" location="A126002358T" display="A126002358T" xr:uid="{31FBAFED-E743-4D08-BE39-AFC5644894E5}"/>
    <hyperlink ref="AW221" location="A126064566R" display="A126064566R" xr:uid="{B257DE32-52A1-4E98-82A2-F2AF24919397}"/>
    <hyperlink ref="AW243" location="A126033462V" display="A126033462V" xr:uid="{3648EAC6-2EC4-4145-A7C0-01E71BF5AC68}"/>
    <hyperlink ref="BG200" location="A126001786V" display="A126001786V" xr:uid="{17717CEE-2DA9-4E87-A37E-C1C621BFCD9E}"/>
    <hyperlink ref="BG222" location="A126063994T" display="A126063994T" xr:uid="{373C77E6-25B6-4D5B-9F36-9CC653BE734B}"/>
    <hyperlink ref="BG244" location="A126032890W" display="A126032890W" xr:uid="{0EAE8B9D-A7D5-43DB-AD0B-B32AAA04699B}"/>
    <hyperlink ref="BC200" location="A126006322L" display="A126006322L" xr:uid="{7080CB1D-89E2-4C3D-AB62-84B3C101063C}"/>
    <hyperlink ref="BC222" location="A126068530K" display="A126068530K" xr:uid="{DD7CC551-D6D2-43E1-A690-2BCEB010DE06}"/>
    <hyperlink ref="BC244" location="A126037426J" display="A126037426J" xr:uid="{22E1A22B-0994-4EE7-B219-0067D3CA4BFF}"/>
    <hyperlink ref="AZ200" location="A126005026A" display="A126005026A" xr:uid="{00B9FA7B-4EE7-4754-AA05-F924AA0EBC91}"/>
    <hyperlink ref="AZ222" location="A126067234X" display="A126067234X" xr:uid="{95EB9422-5DAB-475F-AAF3-8C7A680EBEA5}"/>
    <hyperlink ref="AZ244" location="A126036130C" display="A126036130C" xr:uid="{44C709FB-F3EC-4695-9414-13DDD3F5564D}"/>
    <hyperlink ref="BA200" location="A126003082J" display="A126003082J" xr:uid="{2D13CDCF-218A-4A61-BF72-EE9F7FF91338}"/>
    <hyperlink ref="BA222" location="A126065290F" display="A126065290F" xr:uid="{77342116-0142-40FF-9F47-EAC9B007F3A3}"/>
    <hyperlink ref="BA244" location="A126034186C" display="A126034186C" xr:uid="{1CDFB978-5419-485D-BE2E-AE38CBAEA80E}"/>
    <hyperlink ref="BB200" location="A126005674X" display="A126005674X" xr:uid="{3D338AAA-C5E5-4B84-A108-8908C50EBD8D}"/>
    <hyperlink ref="BB222" location="A126067882W" display="A126067882W" xr:uid="{504366B8-23E6-4E74-871D-A3007060899A}"/>
    <hyperlink ref="BB244" location="A126036778V" display="A126036778V" xr:uid="{FC81ABE6-F28A-4750-8AE6-B2F7D1B699EB}"/>
    <hyperlink ref="BF200" location="A126004378L" display="A126004378L" xr:uid="{FB6CEA08-7F1E-4427-A869-84E7AFE84511}"/>
    <hyperlink ref="BF222" location="A126066586K" display="A126066586K" xr:uid="{DF7BE670-2E4B-419F-89FB-5A0CA403BB83}"/>
    <hyperlink ref="BF244" location="A126035482R" display="A126035482R" xr:uid="{465E0D4E-45AB-49A1-9140-125EA5812F76}"/>
    <hyperlink ref="BD200" location="A126003730V" display="A126003730V" xr:uid="{BBFDCF5A-DD7E-40EA-A3FD-D960ED3EC7F3}"/>
    <hyperlink ref="BD222" location="A126065938K" display="A126065938K" xr:uid="{41B64DD5-6862-4A12-A1CA-41BB7BFC5138}"/>
    <hyperlink ref="BD244" location="A126034834R" display="A126034834R" xr:uid="{DAD43850-61D8-4345-B58D-53C94A7EB60D}"/>
    <hyperlink ref="BE200" location="A126002434J" display="A126002434J" xr:uid="{EEA37CE8-42EE-47F2-8FFC-2C3EAAF4D2C5}"/>
    <hyperlink ref="BE222" location="A126064642F" display="A126064642F" xr:uid="{F3C453ED-5A7E-43BC-83F9-E9D94DCCEE22}"/>
    <hyperlink ref="BE244" location="A126033538C" display="A126033538C" xr:uid="{05530B33-1AFF-4B6B-895A-A4139DD27194}"/>
    <hyperlink ref="BG181" location="A126001798C" display="A126001798C" xr:uid="{F54073BA-B2A4-41D3-B9F5-A6CACC36F229}"/>
    <hyperlink ref="BG203" location="A126064006T" display="A126064006T" xr:uid="{4438447B-718B-49A7-A12B-FB3329E3CB33}"/>
    <hyperlink ref="BG225" location="A126032902V" display="A126032902V" xr:uid="{6FF161D8-F8F4-411E-9BD6-A44B389A6BBD}"/>
    <hyperlink ref="BC181" location="A126006334W" display="A126006334W" xr:uid="{01F8CFB1-EE2D-420E-927E-CA65DE06B958}"/>
    <hyperlink ref="BC203" location="A126068542V" display="A126068542V" xr:uid="{520866CB-AF2E-46DB-8E42-6A98DC23A1F9}"/>
    <hyperlink ref="BC225" location="A126037438T" display="A126037438T" xr:uid="{605F0A89-4D85-4ED5-B1A7-AFABF3DC6104}"/>
    <hyperlink ref="AZ181" location="A126005038K" display="A126005038K" xr:uid="{2656A945-234D-48FF-A746-4255F05D5C7E}"/>
    <hyperlink ref="AZ203" location="A126067246J" display="A126067246J" xr:uid="{41DA6BC8-0833-428F-BEBD-4A9EBA92AC3F}"/>
    <hyperlink ref="AZ225" location="A126036142L" display="A126036142L" xr:uid="{FE410F73-151E-4C05-A584-BE0741794ED3}"/>
    <hyperlink ref="BA181" location="A126003094T" display="A126003094T" xr:uid="{37A85FA6-989D-4A80-B8E0-AD97DCD73554}"/>
    <hyperlink ref="BA203" location="A126065302C" display="A126065302C" xr:uid="{CA43FBC6-1CC4-486B-983E-52D44B0A8FB1}"/>
    <hyperlink ref="BA225" location="A126034198L" display="A126034198L" xr:uid="{9FF923CE-C168-4141-8ACA-AF54F38AD513}"/>
    <hyperlink ref="BB181" location="A126005686J" display="A126005686J" xr:uid="{C05A1DB6-455E-45DA-AEFB-465C5ACCC16A}"/>
    <hyperlink ref="BB203" location="A126067894F" display="A126067894F" xr:uid="{8E09EA9E-D1DF-4DAE-B788-DDF531CD2F5C}"/>
    <hyperlink ref="BB225" location="A126036790K" display="A126036790K" xr:uid="{38FF57A3-8252-4539-8AB5-D18D32980F43}"/>
    <hyperlink ref="BF181" location="A126004390C" display="A126004390C" xr:uid="{9FFD9E23-99C1-4853-9A84-C0C556A6A5CD}"/>
    <hyperlink ref="BF203" location="A126066598V" display="A126066598V" xr:uid="{CFA0580D-0941-4F75-82DA-05EC49D8A963}"/>
    <hyperlink ref="BF225" location="A126035494X" display="A126035494X" xr:uid="{958EBB2B-4527-4E6E-B695-07AC2092F97F}"/>
    <hyperlink ref="BD181" location="A126003742C" display="A126003742C" xr:uid="{E7DD910B-23C5-4CD8-9D9B-11F10633B2A9}"/>
    <hyperlink ref="BD203" location="A126065950A" display="A126065950A" xr:uid="{E2D9DB0C-FC55-4918-9905-F7C5B80DD4CF}"/>
    <hyperlink ref="BD225" location="A126034846X" display="A126034846X" xr:uid="{A3ECC862-A0F6-4B9C-8EC1-4400C04841F2}"/>
    <hyperlink ref="BE181" location="A126002446T" display="A126002446T" xr:uid="{F44F25E6-8012-4C29-BA53-6BBE8677FE6F}"/>
    <hyperlink ref="BE203" location="A126064654R" display="A126064654R" xr:uid="{7B939C15-37A1-47C2-81F6-DE983FF17515}"/>
    <hyperlink ref="BE225" location="A126033550V" display="A126033550V" xr:uid="{B892429C-B91B-4EE0-8F94-71D2316162A6}"/>
    <hyperlink ref="BG182" location="A126001766K" display="A126001766K" xr:uid="{1E83BF68-9177-49CC-8798-4BA864B900AC}"/>
    <hyperlink ref="BG204" location="A126063974J" display="A126063974J" xr:uid="{8C49CC7A-CC77-4B62-90F9-D130966502D8}"/>
    <hyperlink ref="BG226" location="A126032870L" display="A126032870L" xr:uid="{B3471433-ED32-4D13-8C13-02C2C89963A7}"/>
    <hyperlink ref="BC182" location="A126006302C" display="A126006302C" xr:uid="{21E97B88-309E-45E0-8136-B53A1AF04A9C}"/>
    <hyperlink ref="BC204" location="A126068510A" display="A126068510A" xr:uid="{84BFDDF4-C344-4BD3-B13B-65B8C9B3A2A8}"/>
    <hyperlink ref="BC226" location="A126037406X" display="A126037406X" xr:uid="{ED38226C-D56C-4081-96B7-6A96C00E1A5E}"/>
    <hyperlink ref="AZ182" location="A126005006T" display="A126005006T" xr:uid="{05F17F47-B056-45E1-940C-5FF89EF33DE3}"/>
    <hyperlink ref="AZ204" location="A126067214R" display="A126067214R" xr:uid="{3E69BA4D-E69C-4931-A792-161918BA7AD9}"/>
    <hyperlink ref="AZ226" location="A126036110V" display="A126036110V" xr:uid="{9B5E5C8E-22E3-4C79-B442-EE892BD4D3DB}"/>
    <hyperlink ref="BA182" location="A126003062X" display="A126003062X" xr:uid="{8ECEAA1A-26C8-451E-BB0A-424D295F86ED}"/>
    <hyperlink ref="BA204" location="A126065270W" display="A126065270W" xr:uid="{612AA22D-0620-4326-BF3D-B4FAF791B484}"/>
    <hyperlink ref="BA226" location="A126034166V" display="A126034166V" xr:uid="{47610964-31AE-46F6-9F9A-019E1B393DA7}"/>
    <hyperlink ref="BB182" location="A126005654R" display="A126005654R" xr:uid="{D9443E1A-8BAF-41C4-AB2E-201255D7B2DF}"/>
    <hyperlink ref="BB204" location="A126067862L" display="A126067862L" xr:uid="{B8A4B1BA-7478-4338-AF06-E192B43DCAF7}"/>
    <hyperlink ref="BB226" location="A126036758K" display="A126036758K" xr:uid="{482D0210-6339-46B0-8114-2D7BB994F728}"/>
    <hyperlink ref="BF182" location="A126004358C" display="A126004358C" xr:uid="{120255CB-8126-41F8-A4BC-597774AF31AD}"/>
    <hyperlink ref="BF204" location="A126066566A" display="A126066566A" xr:uid="{5431DC86-4A51-4E8A-818B-5590D9FAF797}"/>
    <hyperlink ref="BF226" location="A126035462F" display="A126035462F" xr:uid="{FA44C8AF-0FE3-48C0-90E6-AC6B8E75F9B0}"/>
    <hyperlink ref="BD182" location="A126003710K" display="A126003710K" xr:uid="{ED2E8B39-8220-4122-83E3-917E2BC82DC1}"/>
    <hyperlink ref="BD204" location="A126065918A" display="A126065918A" xr:uid="{A5400453-E68E-4671-84F0-8937184B829E}"/>
    <hyperlink ref="BD226" location="A126034814F" display="A126034814F" xr:uid="{B2F36A71-0234-4B9F-BCBA-95E3D7EF84C7}"/>
    <hyperlink ref="BE182" location="A126002414X" display="A126002414X" xr:uid="{E975EC01-A80F-42D3-9A54-F32E32205051}"/>
    <hyperlink ref="BE204" location="A126064622W" display="A126064622W" xr:uid="{04DBF578-4BBF-40C4-9705-403D79AAD165}"/>
    <hyperlink ref="BE226" location="A126033518V" display="A126033518V" xr:uid="{1BDF3AE9-90D1-422E-B8CF-36A3E096EC78}"/>
    <hyperlink ref="BG183" location="A126001802J" display="A126001802J" xr:uid="{55A7AAD6-22D8-477F-870C-D09C4D531160}"/>
    <hyperlink ref="BG205" location="A126064010J" display="A126064010J" xr:uid="{53F2A920-25D1-4F80-8707-446D8D71D4E8}"/>
    <hyperlink ref="BG227" location="A126032906C" display="A126032906C" xr:uid="{918D9492-E175-4198-9F84-DC452CADD323}"/>
    <hyperlink ref="BC183" location="A126006338F" display="A126006338F" xr:uid="{1717806D-4649-4C64-BB60-18EAC020827A}"/>
    <hyperlink ref="BC205" location="A126068546C" display="A126068546C" xr:uid="{EEF66EFF-6CCF-4FD0-8149-6C866B8DBAE3}"/>
    <hyperlink ref="BC227" location="A126037442J" display="A126037442J" xr:uid="{CACB68FB-2BC5-4F92-B055-1CC26305750C}"/>
    <hyperlink ref="AZ183" location="A126005042A" display="A126005042A" xr:uid="{E9E86AE4-1115-474F-A00D-6FE4245337E2}"/>
    <hyperlink ref="AZ205" location="A126067250X" display="A126067250X" xr:uid="{8695BA9C-D14F-4D1C-BFE6-526C7EA607BF}"/>
    <hyperlink ref="AZ227" location="A126036146W" display="A126036146W" xr:uid="{EAF57C05-E9FB-4D69-B9E7-5CE898100FAC}"/>
    <hyperlink ref="BA183" location="A126003098A" display="A126003098A" xr:uid="{DCBB6164-B2B6-440A-9B7D-EF9D3D6E77DB}"/>
    <hyperlink ref="BA205" location="A126065306L" display="A126065306L" xr:uid="{394706D3-7036-45C9-BACE-8ED78C32895A}"/>
    <hyperlink ref="BA227" location="A126034202T" display="A126034202T" xr:uid="{38C9C8A6-A89A-4DD5-A21E-47355C640152}"/>
    <hyperlink ref="BB183" location="A126005690X" display="A126005690X" xr:uid="{E7729374-E0E5-4A8C-B830-7A8BB663EA99}"/>
    <hyperlink ref="BB205" location="A126067898R" display="A126067898R" xr:uid="{25EAD80F-A1F8-434D-9358-4D966912169B}"/>
    <hyperlink ref="BB227" location="A126036794V" display="A126036794V" xr:uid="{4EE94863-BC8F-4AAE-8451-F319DF1F84E3}"/>
    <hyperlink ref="BF183" location="A126004394L" display="A126004394L" xr:uid="{83A58450-80DC-4EBD-9381-FCBDCCF05B9E}"/>
    <hyperlink ref="BF205" location="A126066602X" display="A126066602X" xr:uid="{612C093C-640C-49E2-A603-2C0A3FE8630F}"/>
    <hyperlink ref="BF227" location="A126035498J" display="A126035498J" xr:uid="{0CCE43D9-6056-4B8C-B732-A252FB338102}"/>
    <hyperlink ref="BD183" location="A126003746L" display="A126003746L" xr:uid="{E092CDCA-3B27-4BC8-9D65-E9244006F7B5}"/>
    <hyperlink ref="BD205" location="A126065954K" display="A126065954K" xr:uid="{CD45167E-57EE-43CF-8E7C-2420CB276B7C}"/>
    <hyperlink ref="BD227" location="A126034850R" display="A126034850R" xr:uid="{53AB178E-47CC-4F67-BB56-4FEE7C8FB19D}"/>
    <hyperlink ref="BE183" location="A126002450J" display="A126002450J" xr:uid="{423F4401-BED7-44CA-BF33-2814D0C525FE}"/>
    <hyperlink ref="BE205" location="A126064658X" display="A126064658X" xr:uid="{0941AE5A-B4D9-4F92-A865-5E851B0CF8D0}"/>
    <hyperlink ref="BE227" location="A126033554C" display="A126033554C" xr:uid="{26FCA781-20F1-4FC7-94B0-48ECB48B813B}"/>
    <hyperlink ref="BG185" location="A126001806T" display="A126001806T" xr:uid="{ADF7BF33-B7F4-45CB-8F14-C37E802D05BC}"/>
    <hyperlink ref="BG207" location="A126064014T" display="A126064014T" xr:uid="{A846EBB5-28BD-4C7C-B165-6F0EAC4ADCD3}"/>
    <hyperlink ref="BG229" location="A126032910V" display="A126032910V" xr:uid="{4F116023-0E66-45E7-BC92-DBDDEA448C56}"/>
    <hyperlink ref="BC185" location="A126006342W" display="A126006342W" xr:uid="{DD6DDFDF-8F1E-424E-8BCF-95CD1D24EDC3}"/>
    <hyperlink ref="BC207" location="A126068550V" display="A126068550V" xr:uid="{26A79281-33EB-4500-BD63-6327F186207F}"/>
    <hyperlink ref="BC229" location="A126037446T" display="A126037446T" xr:uid="{582E41EC-82B2-4EDD-84D8-C6E9B5E2ABC3}"/>
    <hyperlink ref="AZ185" location="A126005046K" display="A126005046K" xr:uid="{90196174-9F32-4077-A2C4-B69118DDB21C}"/>
    <hyperlink ref="AZ207" location="A126067254J" display="A126067254J" xr:uid="{057FB53A-6EEE-46AC-BC7D-2855B06A83AF}"/>
    <hyperlink ref="AZ229" location="A126036150L" display="A126036150L" xr:uid="{80530141-666D-4565-B946-383AF82D3ADF}"/>
    <hyperlink ref="BA185" location="A126003102F" display="A126003102F" xr:uid="{A0866CBE-3788-4ED2-8EFB-5FEE82DB6CCD}"/>
    <hyperlink ref="BA207" location="A126065310C" display="A126065310C" xr:uid="{8B9B3280-BE8D-4259-BA9D-3E68697680BA}"/>
    <hyperlink ref="BA229" location="A126034206A" display="A126034206A" xr:uid="{4089916F-43FC-4FDD-8439-3FD002DA9DB7}"/>
    <hyperlink ref="BB185" location="A126005694J" display="A126005694J" xr:uid="{7C9865E7-4307-4E4B-B4EE-B2F40EB59BB4}"/>
    <hyperlink ref="BB207" location="A126067902V" display="A126067902V" xr:uid="{27AB44AD-91F8-4671-B384-7139AC484FBD}"/>
    <hyperlink ref="BB229" location="A126036798C" display="A126036798C" xr:uid="{25BD2B12-4366-41FF-98F6-5B547842DD95}"/>
    <hyperlink ref="BF185" location="A126004398W" display="A126004398W" xr:uid="{85B32376-0ADC-48E8-B16C-24CE9853107E}"/>
    <hyperlink ref="BF207" location="A126066606J" display="A126066606J" xr:uid="{B465397E-8937-4999-96B2-327DAD96BAB5}"/>
    <hyperlink ref="BF229" location="A126035502L" display="A126035502L" xr:uid="{CEF816AD-C1E2-4ABF-9A42-7C90AA4F7906}"/>
    <hyperlink ref="BD185" location="A126003750C" display="A126003750C" xr:uid="{A2761D42-5C89-4E25-8B1B-34D6EB25A8CA}"/>
    <hyperlink ref="BD207" location="A126065958V" display="A126065958V" xr:uid="{10036B90-9FDE-49FF-BC0B-B6292AF19D08}"/>
    <hyperlink ref="BD229" location="A126034854X" display="A126034854X" xr:uid="{A08FCBD0-9EC5-45AC-B16E-F67763C655BB}"/>
    <hyperlink ref="BE185" location="A126002454T" display="A126002454T" xr:uid="{54DEBD32-99A8-4A20-8664-A4C93F7591BA}"/>
    <hyperlink ref="BE207" location="A126064662R" display="A126064662R" xr:uid="{75FA3B70-9C5B-4784-8681-8B7BFEFAB59E}"/>
    <hyperlink ref="BE229" location="A126033558L" display="A126033558L" xr:uid="{55BF7666-5E9A-47D0-BF1B-C0850CF4991C}"/>
    <hyperlink ref="BG186" location="A126001770A" display="A126001770A" xr:uid="{763CDC63-9B4F-46AF-9D2D-59C8E32299EF}"/>
    <hyperlink ref="BG208" location="A126063978T" display="A126063978T" xr:uid="{079C3837-95B0-4625-9E27-A46F0F47BA20}"/>
    <hyperlink ref="BG230" location="A126032874W" display="A126032874W" xr:uid="{EFCE94A0-852F-4055-AAFC-C8DDD35B8D39}"/>
    <hyperlink ref="BC186" location="A126006306L" display="A126006306L" xr:uid="{73D9482F-2148-4D6F-8115-85E930A0BBAF}"/>
    <hyperlink ref="BC208" location="A126068514K" display="A126068514K" xr:uid="{DF8FE535-16B1-4526-8DEB-5B98611EE641}"/>
    <hyperlink ref="BC230" location="A126037410R" display="A126037410R" xr:uid="{990CFF48-552D-44F8-9588-D2A97707070D}"/>
    <hyperlink ref="AZ186" location="A126005010J" display="A126005010J" xr:uid="{5FC3944E-3BF5-475F-983F-604728B0AF92}"/>
    <hyperlink ref="AZ208" location="A126067218X" display="A126067218X" xr:uid="{BFD7724D-29C2-48B9-9575-61EAE6A62244}"/>
    <hyperlink ref="AZ230" location="A126036114C" display="A126036114C" xr:uid="{ADEA6CA1-3C10-4CBF-B271-3E221EBE2D36}"/>
    <hyperlink ref="BA186" location="A126003066J" display="A126003066J" xr:uid="{10B0EE9A-7E38-4660-B2AE-5029E8D45CCF}"/>
    <hyperlink ref="BA208" location="A126065274F" display="A126065274F" xr:uid="{88D9BEE1-7662-4049-9A60-1F5C27D64A3E}"/>
    <hyperlink ref="BA230" location="A126034170K" display="A126034170K" xr:uid="{5D5764E5-A340-486A-86D9-5E08F041FFB6}"/>
    <hyperlink ref="BB186" location="A126005658X" display="A126005658X" xr:uid="{781D355C-9B1A-4809-B01C-701480E5A4F7}"/>
    <hyperlink ref="BB208" location="A126067866W" display="A126067866W" xr:uid="{574F5D40-AE79-4773-AC1B-6DB731D06354}"/>
    <hyperlink ref="BB230" location="A126036762A" display="A126036762A" xr:uid="{B112121C-61D2-4301-AF79-75D1B9D16BBE}"/>
    <hyperlink ref="BF186" location="A126004362V" display="A126004362V" xr:uid="{89BF88A3-FDC0-4DD9-832C-7973C1A64AFE}"/>
    <hyperlink ref="BF208" location="A126066570T" display="A126066570T" xr:uid="{7A262532-C599-43BD-A0F4-E8BDFC7B1A62}"/>
    <hyperlink ref="BF230" location="A126035466R" display="A126035466R" xr:uid="{2CFC1145-3D75-4C09-BC30-8CF876F51B6F}"/>
    <hyperlink ref="BD186" location="A126003714V" display="A126003714V" xr:uid="{7811EF96-0FD7-42FB-B924-BE4C49124714}"/>
    <hyperlink ref="BD208" location="A126065922T" display="A126065922T" xr:uid="{35F552CD-F4E2-4ECD-8484-A5950493C6E4}"/>
    <hyperlink ref="BD230" location="A126034818R" display="A126034818R" xr:uid="{B4A30841-EDFD-435A-B4C8-620756B2E601}"/>
    <hyperlink ref="BE186" location="A126002418J" display="A126002418J" xr:uid="{C46DBFEC-D92B-4D4A-B4E4-19581B3CB41E}"/>
    <hyperlink ref="BE208" location="A126064626F" display="A126064626F" xr:uid="{440FAE3A-57B7-4E22-9F5B-3B944C504D26}"/>
    <hyperlink ref="BE230" location="A126033522K" display="A126033522K" xr:uid="{7174F058-F981-43FF-B311-0DA717D8D14E}"/>
    <hyperlink ref="BG187" location="A126001774K" display="A126001774K" xr:uid="{69B2A9E9-61A8-4785-99EE-DD437B487454}"/>
    <hyperlink ref="BG209" location="A126063982J" display="A126063982J" xr:uid="{97F8103A-80D8-444C-ADCE-E32F745C3643}"/>
    <hyperlink ref="BG231" location="A126032878F" display="A126032878F" xr:uid="{C49C1A0D-9FC4-466D-B7F2-EB0AF5829546}"/>
    <hyperlink ref="BC187" location="A126006310C" display="A126006310C" xr:uid="{513570FA-B894-4A42-A509-B5C2144E644E}"/>
    <hyperlink ref="BC209" location="A126068518V" display="A126068518V" xr:uid="{11D76A8D-7ADE-40A6-9BA7-A9A72AA877EB}"/>
    <hyperlink ref="BC231" location="A126037414X" display="A126037414X" xr:uid="{9F1A6F95-2B59-4513-A593-DDF7E6E4557C}"/>
    <hyperlink ref="AZ187" location="A126005014T" display="A126005014T" xr:uid="{B5910A8C-CF61-43E3-8FB1-25C441CB21DA}"/>
    <hyperlink ref="AZ209" location="A126067222R" display="A126067222R" xr:uid="{1C459F22-56F3-4785-B6B2-F92BB56BEED8}"/>
    <hyperlink ref="AZ231" location="A126036118L" display="A126036118L" xr:uid="{1F4EC159-BC19-4642-B421-63D0220336CC}"/>
    <hyperlink ref="BA187" location="A126003070X" display="A126003070X" xr:uid="{DDF84BE0-011E-4A52-A512-AF92099FFA9E}"/>
    <hyperlink ref="BA209" location="A126065278R" display="A126065278R" xr:uid="{F6AE1A0B-6FEB-4EED-84EB-4FB3F0CA751C}"/>
    <hyperlink ref="BA231" location="A126034174V" display="A126034174V" xr:uid="{E1E47AFF-BA6F-42A4-B9F0-F990C6C6F84D}"/>
    <hyperlink ref="BF187" location="A126004366C" display="A126004366C" xr:uid="{FAAF286A-2B04-41CC-83E9-556C101A1311}"/>
    <hyperlink ref="BF209" location="A126066574A" display="A126066574A" xr:uid="{F4EF662D-78E2-47B0-AD46-7E68122F596A}"/>
    <hyperlink ref="BF231" location="A126035470F" display="A126035470F" xr:uid="{F68BB0D4-98C5-45BC-BE54-6AC63406F4A4}"/>
    <hyperlink ref="BD187" location="A126003718C" display="A126003718C" xr:uid="{D2CAC7D5-16A8-4486-ADD9-35D4D5AE70CC}"/>
    <hyperlink ref="BD209" location="A126065926A" display="A126065926A" xr:uid="{6C355A8D-F922-49A6-85EA-65B1BBE06096}"/>
    <hyperlink ref="BD231" location="A126034822F" display="A126034822F" xr:uid="{18DF7EBE-D9B4-4CED-930D-CB87A9162B70}"/>
    <hyperlink ref="BG188" location="A126001790K" display="A126001790K" xr:uid="{F3831DE5-9CBC-409F-B4AA-C8A614C07C0B}"/>
    <hyperlink ref="BG210" location="A126063998A" display="A126063998A" xr:uid="{A63B4B35-D048-420B-BE71-582745619BA0}"/>
    <hyperlink ref="BG232" location="A126032894F" display="A126032894F" xr:uid="{441D3155-B685-4B43-833F-690031B0C37F}"/>
    <hyperlink ref="BC188" location="A126006326W" display="A126006326W" xr:uid="{F7E74AE3-EBE5-4A81-9916-1B9B24E981BA}"/>
    <hyperlink ref="BC210" location="A126068534V" display="A126068534V" xr:uid="{AB5B0BEF-E92B-4F84-92E0-161EF1D3B4B4}"/>
    <hyperlink ref="BC232" location="A126037430X" display="A126037430X" xr:uid="{C6881B10-2BFB-4106-B969-40B5763B8C9D}"/>
    <hyperlink ref="AZ188" location="A126005030T" display="A126005030T" xr:uid="{23F42108-9AF6-4E4D-A307-F0E084516DBA}"/>
    <hyperlink ref="AZ210" location="A126067238J" display="A126067238J" xr:uid="{EFF70354-8F33-4A82-9102-12A476B4F943}"/>
    <hyperlink ref="AZ232" location="A126036134L" display="A126036134L" xr:uid="{8AE52430-BC46-4CAC-ABB6-44103BB9916E}"/>
    <hyperlink ref="BA188" location="A126003086T" display="A126003086T" xr:uid="{35C0E382-132B-4DF1-813A-A1F1BC1A9EE5}"/>
    <hyperlink ref="BA210" location="A126065294R" display="A126065294R" xr:uid="{C0E2B72D-95A9-4169-9936-2076ACD19F1F}"/>
    <hyperlink ref="BA232" location="A126034190V" display="A126034190V" xr:uid="{3A9AD39D-4A83-48DE-BB17-8EC59A5191AD}"/>
    <hyperlink ref="BF188" location="A126004382C" display="A126004382C" xr:uid="{307FEAC3-B1ED-43B6-9A89-A82059A6D994}"/>
    <hyperlink ref="BF210" location="A126066590A" display="A126066590A" xr:uid="{DEC3B708-44AF-44D3-A514-25E359D4E486}"/>
    <hyperlink ref="BF232" location="A126035486X" display="A126035486X" xr:uid="{B6AC7E62-A4B0-4A54-A1E9-0D3E170F0033}"/>
    <hyperlink ref="BD188" location="A126003734C" display="A126003734C" xr:uid="{0D6F4EA5-CE9A-42D8-B429-EC1610FF1C64}"/>
    <hyperlink ref="BD210" location="A126065942A" display="A126065942A" xr:uid="{B06AD5B8-315C-4E23-BA6D-693D271760C2}"/>
    <hyperlink ref="BD232" location="A126034838X" display="A126034838X" xr:uid="{CC1E0F76-36C0-4CFC-B612-6AA0D31289D4}"/>
    <hyperlink ref="BG189" location="A126001758K" display="A126001758K" xr:uid="{6D7B5B1F-756D-4080-A53C-D479CCC3A775}"/>
    <hyperlink ref="BG211" location="A126063966J" display="A126063966J" xr:uid="{9AEA7AAC-3134-444A-A2A6-C17466209368}"/>
    <hyperlink ref="BG233" location="A126032862L" display="A126032862L" xr:uid="{0E3876B9-575B-48EE-B8F6-7B5A4B579D5A}"/>
    <hyperlink ref="BC189" location="A126006294R" display="A126006294R" xr:uid="{A06FD73A-7FBE-4B3D-816C-CCD3F1E06299}"/>
    <hyperlink ref="BC211" location="A126068502A" display="A126068502A" xr:uid="{38C52BC0-8559-451D-B37F-833270265CE7}"/>
    <hyperlink ref="BC233" location="A126037398K" display="A126037398K" xr:uid="{74660662-6B88-4FC4-B212-808E6450C4FA}"/>
    <hyperlink ref="AZ189" location="A126004998A" display="A126004998A" xr:uid="{4884AB23-CB92-4601-91F5-DAB6B0A5C080}"/>
    <hyperlink ref="AZ211" location="A126067206R" display="A126067206R" xr:uid="{C617E942-3A63-408D-8BD6-3A5EE110FD36}"/>
    <hyperlink ref="AZ233" location="A126036102V" display="A126036102V" xr:uid="{93E35FC5-08F9-42A6-B60B-9B17C33328D1}"/>
    <hyperlink ref="BA189" location="A126003054X" display="A126003054X" xr:uid="{A1D1050D-AD4B-457B-BB83-C19BFEE7E1E4}"/>
    <hyperlink ref="BA211" location="A126065262W" display="A126065262W" xr:uid="{0333ECC1-B804-4AF8-AD06-40E39D852600}"/>
    <hyperlink ref="BA233" location="A126034158V" display="A126034158V" xr:uid="{12DF2127-144E-4C35-8515-D8A0F4B0FBA2}"/>
    <hyperlink ref="BB189" location="A126005646R" display="A126005646R" xr:uid="{F9D03F45-3402-4B80-878D-0EDD3429AC1C}"/>
    <hyperlink ref="BB211" location="A126067854L" display="A126067854L" xr:uid="{39A7F5B7-9B90-43CE-8A84-39D04F8F67B1}"/>
    <hyperlink ref="BB233" location="A126036750T" display="A126036750T" xr:uid="{A7F82584-3BDD-43E3-800C-75677859C97B}"/>
    <hyperlink ref="BF189" location="A126004350K" display="A126004350K" xr:uid="{8C1E137C-1EAB-4EB4-B920-6F1CE8CC0C21}"/>
    <hyperlink ref="BF211" location="A126066558A" display="A126066558A" xr:uid="{B1774DC3-4D3B-40C0-BE92-6B3C282147C6}"/>
    <hyperlink ref="BF233" location="A126035454F" display="A126035454F" xr:uid="{233E6CC3-38BA-4F31-8E88-F3C7664A3381}"/>
    <hyperlink ref="BD189" location="A126003702K" display="A126003702K" xr:uid="{7D8EE211-7745-4B5B-A42F-05FC890D5EA4}"/>
    <hyperlink ref="BD211" location="A126065910J" display="A126065910J" xr:uid="{440052FF-F1F4-4534-ACB3-281A7BB73B66}"/>
    <hyperlink ref="BD233" location="A126034806F" display="A126034806F" xr:uid="{8F96637F-0CA8-4ADD-AF6E-B4FC6FF35DBE}"/>
    <hyperlink ref="BE189" location="A126002406X" display="A126002406X" xr:uid="{96C5BB01-1709-4FA9-BEA1-E6A4F17F5892}"/>
    <hyperlink ref="BE211" location="A126064614W" display="A126064614W" xr:uid="{3250D80A-1617-4266-AD22-0ED4AF5DBA84}"/>
    <hyperlink ref="BE233" location="A126033510A" display="A126033510A" xr:uid="{11A42372-D8CD-468E-976E-4125A10D7A07}"/>
    <hyperlink ref="BG190" location="A126001810J" display="A126001810J" xr:uid="{3574BAD7-DF5D-4810-B905-9E84C7D0B803}"/>
    <hyperlink ref="BG212" location="A126064018A" display="A126064018A" xr:uid="{DD2963A5-9863-4C54-9A16-3E7926A8111C}"/>
    <hyperlink ref="BG234" location="A126032914C" display="A126032914C" xr:uid="{BDEF48DF-C5CB-4B5F-8AD3-47C1F27B4ABA}"/>
    <hyperlink ref="BC190" location="A126006346F" display="A126006346F" xr:uid="{4DE097CF-195E-4D1D-82DD-996E2CA0CBDC}"/>
    <hyperlink ref="BC212" location="A126068554C" display="A126068554C" xr:uid="{41AEE6BB-EB88-483C-B7A8-CD50F65C61A8}"/>
    <hyperlink ref="BC234" location="A126037450J" display="A126037450J" xr:uid="{A3CF3AD7-AC54-4090-9FED-66D00C7DAEB7}"/>
    <hyperlink ref="AZ190" location="A126005050A" display="A126005050A" xr:uid="{3958CCFC-A78A-432F-8FDC-3E2884083194}"/>
    <hyperlink ref="AZ212" location="A126067258T" display="A126067258T" xr:uid="{4D796F88-77AC-4B0C-9B34-FB3DA5C319F3}"/>
    <hyperlink ref="AZ234" location="A126036154W" display="A126036154W" xr:uid="{1A33D2EE-EA4A-4535-8185-50FC4587A27C}"/>
    <hyperlink ref="BA190" location="A126003106R" display="A126003106R" xr:uid="{E18177A4-13FF-4C02-8313-9EBA6A683260}"/>
    <hyperlink ref="BA212" location="A126065314L" display="A126065314L" xr:uid="{F241CB55-D863-4AE2-9FB1-890002420BF8}"/>
    <hyperlink ref="BA234" location="A126034210T" display="A126034210T" xr:uid="{6D57EE2D-FBA3-49D8-A07D-9BB977A64A69}"/>
    <hyperlink ref="BB190" location="A126005698T" display="A126005698T" xr:uid="{571844F7-5AFA-44E4-8647-BDAE8E9A53D3}"/>
    <hyperlink ref="BB212" location="A126067906C" display="A126067906C" xr:uid="{22FF35D1-A9E7-4766-85CF-7F51882706C5}"/>
    <hyperlink ref="BB234" location="A126036802J" display="A126036802J" xr:uid="{E8F4D70D-082F-4E30-AC06-D8C655B6C867}"/>
    <hyperlink ref="BF190" location="A126004402A" display="A126004402A" xr:uid="{2438A66D-AC16-44F7-BCD4-92B983725885}"/>
    <hyperlink ref="BF212" location="A126066610X" display="A126066610X" xr:uid="{D2F67A16-8405-4078-9704-A0C23D4DB93A}"/>
    <hyperlink ref="BF234" location="A126035506W" display="A126035506W" xr:uid="{1FA124CB-A8B5-4799-BCB9-9E85B2C52556}"/>
    <hyperlink ref="BD190" location="A126003754L" display="A126003754L" xr:uid="{786491E8-4102-4565-BDE9-58060EEB7112}"/>
    <hyperlink ref="BD212" location="A126065962K" display="A126065962K" xr:uid="{7898A0A7-81F3-425C-AF51-1CAD95AB2B27}"/>
    <hyperlink ref="BD234" location="A126034858J" display="A126034858J" xr:uid="{E88DE83E-A62B-4AD3-933F-E780582825E2}"/>
    <hyperlink ref="BE190" location="A126002458A" display="A126002458A" xr:uid="{D33A6CF4-FC64-4610-BEA6-A9042A6A7699}"/>
    <hyperlink ref="BE212" location="A126064666X" display="A126064666X" xr:uid="{C6B3A395-9E85-4706-A845-60F62811D689}"/>
    <hyperlink ref="BE234" location="A126033562C" display="A126033562C" xr:uid="{2CC13B6A-1ABE-4FEA-8C0C-F4B26FCE2F54}"/>
    <hyperlink ref="BG191" location="A126001794V" display="A126001794V" xr:uid="{52DA47AD-04E4-4FEE-8EC1-94E38D048EEA}"/>
    <hyperlink ref="BG213" location="A126064002J" display="A126064002J" xr:uid="{5430E7B6-06B6-4748-86D5-97CA49E74A37}"/>
    <hyperlink ref="BG235" location="A126032898R" display="A126032898R" xr:uid="{D506DC7E-2E28-4278-8BE3-4614B27682D3}"/>
    <hyperlink ref="BC191" location="A126006330L" display="A126006330L" xr:uid="{ABA00B19-429C-49D1-9E5E-AD9D7DEFAEE2}"/>
    <hyperlink ref="BC213" location="A126068538C" display="A126068538C" xr:uid="{F0746CA1-C2C9-4F94-A386-6A1E6D8E9A27}"/>
    <hyperlink ref="BC235" location="A126037434J" display="A126037434J" xr:uid="{F62D3F32-B472-4E40-9EB6-D676554A9715}"/>
    <hyperlink ref="AZ191" location="A126005034A" display="A126005034A" xr:uid="{C1D41D12-C9DA-4EE5-B2FC-DD03AD597A3F}"/>
    <hyperlink ref="AZ213" location="A126067242X" display="A126067242X" xr:uid="{4F3EFF9D-0D25-40A9-AA3E-D523F60AAF25}"/>
    <hyperlink ref="AZ235" location="A126036138W" display="A126036138W" xr:uid="{D819A9F1-2D44-4DC6-A2E8-4DCC77CEB4AA}"/>
    <hyperlink ref="BA191" location="A126003090J" display="A126003090J" xr:uid="{9C8DF007-096F-44FA-8A00-2491A8CF5523}"/>
    <hyperlink ref="BA213" location="A126065298X" display="A126065298X" xr:uid="{BD8877B2-F24A-4077-92F5-0DA87FB9757B}"/>
    <hyperlink ref="BA235" location="A126034194C" display="A126034194C" xr:uid="{2731C5A1-C9C4-484A-A4E6-06CDABD776DA}"/>
    <hyperlink ref="BF191" location="A126004386L" display="A126004386L" xr:uid="{E376CF6D-D80D-4557-A629-02F21AD555BC}"/>
    <hyperlink ref="BF213" location="A126066594K" display="A126066594K" xr:uid="{6E15BFF2-9C27-4C9E-AB56-68D01D8731AE}"/>
    <hyperlink ref="BF235" location="A126035490R" display="A126035490R" xr:uid="{1A57751C-1D13-4FFC-8F17-DB6240374F57}"/>
    <hyperlink ref="BD191" location="A126003738L" display="A126003738L" xr:uid="{073B7842-F4F9-4097-83C5-783F6FE68DC5}"/>
    <hyperlink ref="BD213" location="A126065946K" display="A126065946K" xr:uid="{2B1602C2-E909-4B30-9FBB-66B1E80F71F5}"/>
    <hyperlink ref="BD235" location="A126034842R" display="A126034842R" xr:uid="{B8EA12EA-F07B-4A5A-ACDC-668582E3A23E}"/>
    <hyperlink ref="BG193" location="A126001814T" display="A126001814T" xr:uid="{0B334642-19AD-43C4-9CE7-492289554015}"/>
    <hyperlink ref="BG215" location="A126064022T" display="A126064022T" xr:uid="{F8059498-1EBC-40AE-98E4-4245FD642839}"/>
    <hyperlink ref="BG237" location="A126032918L" display="A126032918L" xr:uid="{1A05D39E-6CAF-496B-A9C2-F1C4C334EC3A}"/>
    <hyperlink ref="BC193" location="A126006350W" display="A126006350W" xr:uid="{6228893B-9C95-48BF-AF8C-097445D5B6BB}"/>
    <hyperlink ref="BC215" location="A126068558L" display="A126068558L" xr:uid="{E0FB5C94-FB4D-4ADF-90B1-C2C35A3B1955}"/>
    <hyperlink ref="BC237" location="A126037454T" display="A126037454T" xr:uid="{1B0D8CCD-73BB-4D8E-9E8F-3A41E277D159}"/>
    <hyperlink ref="AZ193" location="A126005054K" display="A126005054K" xr:uid="{70013775-9F48-4E72-9473-1E99A38B72CB}"/>
    <hyperlink ref="AZ215" location="A126067262J" display="A126067262J" xr:uid="{301F70B0-75EE-4764-B67C-726AC7A29331}"/>
    <hyperlink ref="AZ237" location="A126036158F" display="A126036158F" xr:uid="{72BF4A58-11B2-4B71-96AA-F88E26A00633}"/>
    <hyperlink ref="BA193" location="A126003110F" display="A126003110F" xr:uid="{4EA42DD0-11BC-4009-8C95-1CAC8F9CCBE5}"/>
    <hyperlink ref="BA215" location="A126065318W" display="A126065318W" xr:uid="{624D35E7-E599-4F4F-B9A2-477D709F2A24}"/>
    <hyperlink ref="BA237" location="A126034214A" display="A126034214A" xr:uid="{A07D05EC-29E2-4CD2-A692-91A99B727319}"/>
    <hyperlink ref="BB193" location="A126005702W" display="A126005702W" xr:uid="{23906F1A-17F0-4EA3-8465-38AAED9E04A8}"/>
    <hyperlink ref="BB215" location="A126067910V" display="A126067910V" xr:uid="{F8630425-6D6E-440A-9A64-604093E5E523}"/>
    <hyperlink ref="BB237" location="A126036806T" display="A126036806T" xr:uid="{C1F02622-F14A-4522-A30A-111D59EC2FDD}"/>
    <hyperlink ref="BF193" location="A126004406K" display="A126004406K" xr:uid="{26956850-E8DD-47F4-87BB-DB31E617869F}"/>
    <hyperlink ref="BF215" location="A126066614J" display="A126066614J" xr:uid="{0E3969EC-9380-4DCC-996E-C5FEE5709332}"/>
    <hyperlink ref="BF237" location="A126035510L" display="A126035510L" xr:uid="{FE776542-B716-4291-B43C-4F4D6F81A4B9}"/>
    <hyperlink ref="BD193" location="A126003758W" display="A126003758W" xr:uid="{9ED48406-3225-472F-9C82-B5A08E8ECF4B}"/>
    <hyperlink ref="BD215" location="A126065966V" display="A126065966V" xr:uid="{FD1E50AD-C586-441A-AA20-8DEFD2DD0FB1}"/>
    <hyperlink ref="BD237" location="A126034862X" display="A126034862X" xr:uid="{0A409464-9623-402D-91F4-4CB7D031260E}"/>
    <hyperlink ref="BE193" location="A126002462T" display="A126002462T" xr:uid="{A34BF0C2-4F28-4031-9715-F616BB5CEDA4}"/>
    <hyperlink ref="BE215" location="A126064670R" display="A126064670R" xr:uid="{4B53990C-C857-43AD-AA96-EB1078C0D4A9}"/>
    <hyperlink ref="BE237" location="A126033566L" display="A126033566L" xr:uid="{6C88C9A0-DE1C-4CAC-BD1D-96BA65FEA6B7}"/>
    <hyperlink ref="BG194" location="A126001762A" display="A126001762A" xr:uid="{F82BFC54-E108-4353-B1E8-483B4A8136A1}"/>
    <hyperlink ref="BG216" location="A126063970X" display="A126063970X" xr:uid="{1977E8C2-DB94-4D42-9E14-DBD0CB636C1F}"/>
    <hyperlink ref="BG238" location="A126032866W" display="A126032866W" xr:uid="{2CF61026-0492-45AA-AE51-D8ECB98EB38E}"/>
    <hyperlink ref="BC194" location="A126006298X" display="A126006298X" xr:uid="{BCC316B7-BFF7-4B13-ACF7-097B54B8FEE2}"/>
    <hyperlink ref="BC216" location="A126068506K" display="A126068506K" xr:uid="{8F29222B-F580-4BBA-B09B-8A4667AD0AAD}"/>
    <hyperlink ref="BC238" location="A126037402R" display="A126037402R" xr:uid="{D52C4CC9-8BFE-4BE5-8281-F7AF67CCB58D}"/>
    <hyperlink ref="AZ194" location="A126005002J" display="A126005002J" xr:uid="{C555BB90-70B0-4E71-B4B5-AF890B56E231}"/>
    <hyperlink ref="AZ216" location="A126067210F" display="A126067210F" xr:uid="{E0CDE855-A158-4709-BC85-C2F3FACBD374}"/>
    <hyperlink ref="AZ238" location="A126036106C" display="A126036106C" xr:uid="{2E660AAF-5F82-40BB-A3F9-B54C43999383}"/>
    <hyperlink ref="BA194" location="A126003058J" display="A126003058J" xr:uid="{7CFAC402-18FA-4113-A1AB-28BE7C47F1DB}"/>
    <hyperlink ref="BA216" location="A126065266F" display="A126065266F" xr:uid="{CEAD95B5-940E-4BB6-8596-1E0814F3F90E}"/>
    <hyperlink ref="BA238" location="A126034162K" display="A126034162K" xr:uid="{0FF660C8-D77D-4178-961B-4C420518CEEF}"/>
    <hyperlink ref="BB194" location="A126005650F" display="A126005650F" xr:uid="{4FB263BB-2612-4C1E-9182-29E877078625}"/>
    <hyperlink ref="BB216" location="A126067858W" display="A126067858W" xr:uid="{DE57B50D-9B56-4517-9BB7-E66E415EC5EF}"/>
    <hyperlink ref="BB238" location="A126036754A" display="A126036754A" xr:uid="{56C5EB45-8178-469C-BB16-99E010242B4D}"/>
    <hyperlink ref="BF194" location="A126004354V" display="A126004354V" xr:uid="{91537518-6CEE-4E96-A6F9-E946730C4884}"/>
    <hyperlink ref="BF216" location="A126066562T" display="A126066562T" xr:uid="{836E338E-4CA8-445B-8F49-153352B933A3}"/>
    <hyperlink ref="BF238" location="A126035458R" display="A126035458R" xr:uid="{C396DBF8-C4FE-4E4C-ABCA-A6ACF2E13A99}"/>
    <hyperlink ref="BD194" location="A126003706V" display="A126003706V" xr:uid="{B927A45C-E17F-407A-870E-C029FDF70570}"/>
    <hyperlink ref="BD216" location="A126065914T" display="A126065914T" xr:uid="{EFDD5A57-3B0A-45EB-B498-7521BECB52D4}"/>
    <hyperlink ref="BD238" location="A126034810W" display="A126034810W" xr:uid="{EFDDA05D-5FB0-49AA-93A5-B4DAB5BA569C}"/>
    <hyperlink ref="BE194" location="A126002410R" display="A126002410R" xr:uid="{0EED4D6C-AC26-47F6-8E9C-51DAD4B7C984}"/>
    <hyperlink ref="BE216" location="A126064618F" display="A126064618F" xr:uid="{FFA09639-8C73-4873-A4B1-EB772E2196EA}"/>
    <hyperlink ref="BE238" location="A126033514K" display="A126033514K" xr:uid="{4ACDDA6A-A572-49B3-BA1C-0AF8CFF68FB5}"/>
    <hyperlink ref="BG195" location="A126001746A" display="A126001746A" xr:uid="{22D5F995-3B80-4227-82F4-3A4C5DF2BF59}"/>
    <hyperlink ref="BG217" location="A126063954X" display="A126063954X" xr:uid="{3A02DEE5-A17F-4D17-9DD7-F1942B15418D}"/>
    <hyperlink ref="BG239" location="A126032850C" display="A126032850C" xr:uid="{17387D78-DF33-4086-A256-300FB5332588}"/>
    <hyperlink ref="BC195" location="A126006282F" display="A126006282F" xr:uid="{BF47F79C-9BE2-412F-B5E1-DF241E15B7C8}"/>
    <hyperlink ref="BC217" location="A126068490C" display="A126068490C" xr:uid="{F93E2F59-5285-4668-9B93-7BA684A83605}"/>
    <hyperlink ref="BC239" location="A126037386A" display="A126037386A" xr:uid="{47B5E4F7-4C2C-486B-B167-D81F0C1A1348}"/>
    <hyperlink ref="AZ195" location="A126004986T" display="A126004986T" xr:uid="{1DB1178D-B768-48AE-8675-1D2ED7F1E175}"/>
    <hyperlink ref="AZ217" location="A126067194T" display="A126067194T" xr:uid="{A60D784C-9764-4F2F-9940-5F01A1CAB768}"/>
    <hyperlink ref="AZ239" location="A126036090W" display="A126036090W" xr:uid="{16222349-A18C-4852-92A1-DB2A5BC5A966}"/>
    <hyperlink ref="BA195" location="A126003042R" display="A126003042R" xr:uid="{66AE2165-A74F-4775-B853-2E06312EB0A9}"/>
    <hyperlink ref="BA217" location="A126065250L" display="A126065250L" xr:uid="{1709BA33-7A14-4281-91EF-765C5A3DD92F}"/>
    <hyperlink ref="BA239" location="A126034146K" display="A126034146K" xr:uid="{CD6BF626-DF83-4762-B39B-CD6AB88C069D}"/>
    <hyperlink ref="BB195" location="A126005634F" display="A126005634F" xr:uid="{F0F94231-A342-4059-BA05-53E0BF7F2A6C}"/>
    <hyperlink ref="BB217" location="A126067842C" display="A126067842C" xr:uid="{EECEC314-FF87-4B0E-9D52-F939CDE829EF}"/>
    <hyperlink ref="BB239" location="A126036738A" display="A126036738A" xr:uid="{AAA55760-1654-4906-8660-D1757753DF80}"/>
    <hyperlink ref="BF195" location="A126004338V" display="A126004338V" xr:uid="{0BB38769-EBCD-485B-9717-5AD0D9889FB7}"/>
    <hyperlink ref="BF217" location="A126066546T" display="A126066546T" xr:uid="{6C8BBEBB-4657-4D63-86BC-837BA6003783}"/>
    <hyperlink ref="BF239" location="A126035442W" display="A126035442W" xr:uid="{B4854C9A-3A2C-468C-AA84-F7DB0FA4125F}"/>
    <hyperlink ref="BD195" location="A126003690L" display="A126003690L" xr:uid="{12218EF9-B4D5-4AEC-81EE-F3142BE94AA0}"/>
    <hyperlink ref="BD217" location="A126065898C" display="A126065898C" xr:uid="{1D0B7F3D-D418-4BF6-BC51-473C273CB4DB}"/>
    <hyperlink ref="BD239" location="A126034794J" display="A126034794J" xr:uid="{43312D89-8C9A-4498-9FBA-6481B738F0B7}"/>
    <hyperlink ref="BE195" location="A126002394A" display="A126002394A" xr:uid="{797DA482-6C46-4654-AB4C-E7EA8F3CAC44}"/>
    <hyperlink ref="BE217" location="A126064602L" display="A126064602L" xr:uid="{81A635F8-37BC-460B-980F-99CC023BCE11}"/>
    <hyperlink ref="BE239" location="A126033498W" display="A126033498W" xr:uid="{B866A2D0-F4EB-4DEB-B861-8C7BEF0210CF}"/>
    <hyperlink ref="BG196" location="A126001750T" display="A126001750T" xr:uid="{48B3C404-F40D-4B64-91E9-A56835D53005}"/>
    <hyperlink ref="BG218" location="A126063958J" display="A126063958J" xr:uid="{FDB73774-01AC-4A0A-9340-9F490DA72F05}"/>
    <hyperlink ref="BG240" location="A126032854L" display="A126032854L" xr:uid="{44D92FB0-BBAE-4F9F-8E35-B1C729201DBC}"/>
    <hyperlink ref="BC196" location="A126006286R" display="A126006286R" xr:uid="{FBEB6203-B4EC-4964-9CBF-08061A39EBA5}"/>
    <hyperlink ref="BC218" location="A126068494L" display="A126068494L" xr:uid="{72257C24-B345-42E0-9B1F-C3B8FD54FE17}"/>
    <hyperlink ref="BC240" location="A126037390T" display="A126037390T" xr:uid="{6266AE98-6509-41D4-8E0D-80B30BC4FF3F}"/>
    <hyperlink ref="AZ196" location="A126004990J" display="A126004990J" xr:uid="{F88FAF0B-DE83-401A-9AC7-E30A37BC7249}"/>
    <hyperlink ref="AZ218" location="A126067198A" display="A126067198A" xr:uid="{AD2F9E7C-138C-4FA3-B072-499792F31F24}"/>
    <hyperlink ref="AZ240" location="A126036094F" display="A126036094F" xr:uid="{2D5CBC50-27F1-4DE2-ACCE-D138EA2535B7}"/>
    <hyperlink ref="BA196" location="A126003046X" display="A126003046X" xr:uid="{A5F9C20C-2D6F-418C-B13E-3FA64EFA8E26}"/>
    <hyperlink ref="BA218" location="A126065254W" display="A126065254W" xr:uid="{05641967-8277-4A4C-BE1E-6D2A0C8D98D2}"/>
    <hyperlink ref="BA240" location="A126034150A" display="A126034150A" xr:uid="{9BBB436D-BD08-400C-8422-4AF3F63D007B}"/>
    <hyperlink ref="BB196" location="A126005638R" display="A126005638R" xr:uid="{278321A5-DB15-4464-A8C0-8CC2F8AE6C42}"/>
    <hyperlink ref="BB218" location="A126067846L" display="A126067846L" xr:uid="{E7E21DF3-1A04-4F4E-99D9-3E813910F1FB}"/>
    <hyperlink ref="BB240" location="A126036742T" display="A126036742T" xr:uid="{5D7D16D0-9048-4A9C-8B43-C3FD050CC3FB}"/>
    <hyperlink ref="BF196" location="A126004342K" display="A126004342K" xr:uid="{1C2BA1C0-4162-464D-8904-2DF07E8FC987}"/>
    <hyperlink ref="BF218" location="A126066550J" display="A126066550J" xr:uid="{22E5EF83-1C87-48E1-9258-70432B11F3BC}"/>
    <hyperlink ref="BF240" location="A126035446F" display="A126035446F" xr:uid="{DDB84FC1-196D-4387-B450-5A64B76C5252}"/>
    <hyperlink ref="BD196" location="A126003694W" display="A126003694W" xr:uid="{3F042A93-47C1-47BF-964A-412D9E7BD7FB}"/>
    <hyperlink ref="BD218" location="A126065902J" display="A126065902J" xr:uid="{11908DA5-C769-4BEC-84A8-6DF994AFCD4C}"/>
    <hyperlink ref="BD240" location="A126034798T" display="A126034798T" xr:uid="{952F56A3-CE7C-44FB-81AA-DBA70E626DAA}"/>
    <hyperlink ref="BE196" location="A126002398K" display="A126002398K" xr:uid="{F06401B1-B8B9-4CB7-B947-992605FE4D3C}"/>
    <hyperlink ref="BE218" location="A126064606W" display="A126064606W" xr:uid="{52484285-7700-4200-A591-F3376FB5DA8B}"/>
    <hyperlink ref="BE240" location="A126033502A" display="A126033502A" xr:uid="{4A935765-B778-4651-8261-80D4657FF007}"/>
    <hyperlink ref="BG197" location="A126001778V" display="A126001778V" xr:uid="{BAEEDD52-A990-4D14-A4D9-48E088769ECF}"/>
    <hyperlink ref="BG219" location="A126063986T" display="A126063986T" xr:uid="{E9F80964-D057-45AF-BFB3-17002257207B}"/>
    <hyperlink ref="BG241" location="A126032882W" display="A126032882W" xr:uid="{2403F0CD-8DD4-4C1B-A230-F7C1944F9858}"/>
    <hyperlink ref="BC197" location="A126006314L" display="A126006314L" xr:uid="{072D34FF-0922-4788-8FED-8420CB58F285}"/>
    <hyperlink ref="BC219" location="A126068522K" display="A126068522K" xr:uid="{D6C08238-6886-4025-AA7F-140492AAB3C7}"/>
    <hyperlink ref="BC241" location="A126037418J" display="A126037418J" xr:uid="{0E7FDFCE-81CB-4757-BEFC-C624FB3ED07A}"/>
    <hyperlink ref="AZ197" location="A126005018A" display="A126005018A" xr:uid="{9E20F17A-F7B6-4193-A7F2-3BC26E33079D}"/>
    <hyperlink ref="AZ219" location="A126067226X" display="A126067226X" xr:uid="{B9062D5E-C784-4E09-8B3A-662ED9B7CB04}"/>
    <hyperlink ref="AZ241" location="A126036122C" display="A126036122C" xr:uid="{A05CCCAA-4911-4FA1-BEEB-D3B8821F40E2}"/>
    <hyperlink ref="BA197" location="A126003074J" display="A126003074J" xr:uid="{DD391F0B-9411-4E0C-834B-9C4DF2689D8D}"/>
    <hyperlink ref="BA219" location="A126065282F" display="A126065282F" xr:uid="{B98A2243-4422-444C-8650-0FAA8DE8AA4E}"/>
    <hyperlink ref="BA241" location="A126034178C" display="A126034178C" xr:uid="{2BDFBB5D-1868-448F-BE10-913B3BF58901}"/>
    <hyperlink ref="BB197" location="A126005666X" display="A126005666X" xr:uid="{46C33D1C-1E80-4CF3-9FB8-19D978E46B1F}"/>
    <hyperlink ref="BB219" location="A126067874W" display="A126067874W" xr:uid="{FFE4F41F-5AB7-43BC-A287-824DE864E8B1}"/>
    <hyperlink ref="BB241" location="A126036770A" display="A126036770A" xr:uid="{EA0AFD60-69D9-479F-A2B4-A8B2B10CC2BD}"/>
    <hyperlink ref="BF197" location="A126004370V" display="A126004370V" xr:uid="{2EB7E52C-BC9A-4045-A513-D23B76B0A005}"/>
    <hyperlink ref="BF219" location="A126066578K" display="A126066578K" xr:uid="{6F542A28-C2DD-4A58-BC19-BDF24E5A14C6}"/>
    <hyperlink ref="BF241" location="A126035474R" display="A126035474R" xr:uid="{3EB86EE4-8D29-41EA-B7BF-174F0EF5448C}"/>
    <hyperlink ref="BD197" location="A126003722V" display="A126003722V" xr:uid="{9C7B61F9-A607-4FFB-870F-09A3D4B2ED20}"/>
    <hyperlink ref="BD219" location="A126065930T" display="A126065930T" xr:uid="{B7E0A9E4-B8CD-4ED7-A979-F4C0045F8C68}"/>
    <hyperlink ref="BD241" location="A126034826R" display="A126034826R" xr:uid="{DCEC94A0-D6F4-49FA-81E5-06B320367D0D}"/>
    <hyperlink ref="BE197" location="A126002426J" display="A126002426J" xr:uid="{94EF8C45-77AE-46BF-B828-B1784B2ECE73}"/>
    <hyperlink ref="BE219" location="A126064634F" display="A126064634F" xr:uid="{2C453BAF-FD2E-43FF-B946-F61A7EAAB185}"/>
    <hyperlink ref="BE241" location="A126033530K" display="A126033530K" xr:uid="{9C9D7548-8231-4D77-8ACF-9CAFD591FDBC}"/>
    <hyperlink ref="BG198" location="A126001754A" display="A126001754A" xr:uid="{0DE2730B-FF01-4041-B606-1BEEB065DE9D}"/>
    <hyperlink ref="BG220" location="A126063962X" display="A126063962X" xr:uid="{2818E7A5-9528-404A-B467-9B1B2901B74E}"/>
    <hyperlink ref="BG242" location="A126032858W" display="A126032858W" xr:uid="{5C9CE84C-47A1-4018-A50A-81941D67CD9F}"/>
    <hyperlink ref="BC198" location="A126006290F" display="A126006290F" xr:uid="{A6E40B95-DE63-427E-BFDB-60DA9CC8502F}"/>
    <hyperlink ref="BC220" location="A126068498W" display="A126068498W" xr:uid="{8A08CCF8-0E48-4F6E-9826-50CE3BDA29D1}"/>
    <hyperlink ref="BC242" location="A126037394A" display="A126037394A" xr:uid="{18D4BC14-804C-4290-B41D-B627B093BD4C}"/>
    <hyperlink ref="AZ198" location="A126004994T" display="A126004994T" xr:uid="{4CEC7578-8819-4C1C-BDE9-3AFA8A4DB966}"/>
    <hyperlink ref="AZ220" location="A126067202F" display="A126067202F" xr:uid="{A46CFEAE-D9D0-4DC6-B9D6-DA40EC35D488}"/>
    <hyperlink ref="AZ242" location="A126036098R" display="A126036098R" xr:uid="{F57DB7E5-459D-471B-A5AF-4816158A19B0}"/>
    <hyperlink ref="BA198" location="A126003050R" display="A126003050R" xr:uid="{0A14A6FE-8D16-4EEA-9C44-C92F8D72DD69}"/>
    <hyperlink ref="BA220" location="A126065258F" display="A126065258F" xr:uid="{17E19A34-B2A1-4CC4-843F-9FB4843AEA87}"/>
    <hyperlink ref="BA242" location="A126034154K" display="A126034154K" xr:uid="{CF52CDA1-F8C8-4540-850B-5F7E0D8C5C2E}"/>
    <hyperlink ref="BB198" location="A126005642F" display="A126005642F" xr:uid="{1EAE1713-93D7-4B1F-AAA7-9508AC5F8131}"/>
    <hyperlink ref="BB220" location="A126067850C" display="A126067850C" xr:uid="{780EE15F-D3F7-4526-B332-927E06C5D65E}"/>
    <hyperlink ref="BB242" location="A126036746A" display="A126036746A" xr:uid="{B0D259C6-16AE-4AAD-B075-27B6928C5F4C}"/>
    <hyperlink ref="BF198" location="A126004346V" display="A126004346V" xr:uid="{7BDC118A-0D82-4522-8A97-40CB146032EE}"/>
    <hyperlink ref="BF220" location="A126066554T" display="A126066554T" xr:uid="{E39C332F-9757-4905-8831-E5137019CBF7}"/>
    <hyperlink ref="BF242" location="A126035450W" display="A126035450W" xr:uid="{207BFA39-FB5C-4125-9ADB-B20212859F9A}"/>
    <hyperlink ref="BD198" location="A126003698F" display="A126003698F" xr:uid="{1E9C5550-51E4-47AE-916C-11FE0EFD2E25}"/>
    <hyperlink ref="BD220" location="A126065906T" display="A126065906T" xr:uid="{2F9BD82F-3557-41A6-A2F9-2A55AF943166}"/>
    <hyperlink ref="BD242" location="A126034802W" display="A126034802W" xr:uid="{D7902383-82E3-499F-A37A-2863F123520F}"/>
    <hyperlink ref="BE198" location="A126002402R" display="A126002402R" xr:uid="{4422B31E-2F7F-4470-97C8-043D217C44B5}"/>
    <hyperlink ref="BE220" location="A126064610L" display="A126064610L" xr:uid="{764092DC-3592-4DF1-B60B-B8DA8849A197}"/>
    <hyperlink ref="BE242" location="A126033506K" display="A126033506K" xr:uid="{4057756A-257D-4FF8-9D5A-CC2E1FD5C91B}"/>
    <hyperlink ref="BG199" location="A126001782K" display="A126001782K" xr:uid="{C296AABE-6E19-4D6B-AAFB-D22AD56DDC58}"/>
    <hyperlink ref="BG221" location="A126063990J" display="A126063990J" xr:uid="{7DC56158-993A-4BA0-8E53-92381DDE26AA}"/>
    <hyperlink ref="BG243" location="A126032886F" display="A126032886F" xr:uid="{A02D709A-21B5-4481-ACEA-B7FBF81D88B7}"/>
    <hyperlink ref="BC199" location="A126006318W" display="A126006318W" xr:uid="{8BB5A4F0-7099-42BE-9597-0403F50998A4}"/>
    <hyperlink ref="BC221" location="A126068526V" display="A126068526V" xr:uid="{F66617D2-01CF-4A4D-A895-A7C4B1726D50}"/>
    <hyperlink ref="BC243" location="A126037422X" display="A126037422X" xr:uid="{BCD4B8D9-1D20-4836-A785-88106BC62728}"/>
    <hyperlink ref="AZ199" location="A126005022T" display="A126005022T" xr:uid="{EAF3E55B-7D94-4326-A2F0-F12CC263094B}"/>
    <hyperlink ref="AZ221" location="A126067230R" display="A126067230R" xr:uid="{6DCDDCA0-D4B0-4347-A36D-78EBDB7BA53B}"/>
    <hyperlink ref="AZ243" location="A126036126L" display="A126036126L" xr:uid="{48502E2E-89BA-4655-B23A-CC6E446CA71A}"/>
    <hyperlink ref="BA199" location="A126003078T" display="A126003078T" xr:uid="{22963167-2A36-4F2E-A091-A75007EFD241}"/>
    <hyperlink ref="BA221" location="A126065286R" display="A126065286R" xr:uid="{0BA4FFE1-7804-4922-B46C-2E3AD274E121}"/>
    <hyperlink ref="BA243" location="A126034182V" display="A126034182V" xr:uid="{8BD38011-B9A7-41CF-8F1D-8D37CCF122EB}"/>
    <hyperlink ref="BB199" location="A126005670R" display="A126005670R" xr:uid="{B4416023-3664-4605-9BC2-9AFF4E5911DF}"/>
    <hyperlink ref="BB221" location="A126067878F" display="A126067878F" xr:uid="{1BA53352-8025-4073-A472-64D18CE77085}"/>
    <hyperlink ref="BB243" location="A126036774K" display="A126036774K" xr:uid="{4C8DDD17-FAFC-419F-BE5A-85A496A37087}"/>
    <hyperlink ref="BF199" location="A126004374C" display="A126004374C" xr:uid="{A0F67711-AD4E-49BC-9C38-FB47FC6AB0A7}"/>
    <hyperlink ref="BF221" location="A126066582A" display="A126066582A" xr:uid="{8B5A9A9C-6A54-43C1-BA06-84EB5F01AAC0}"/>
    <hyperlink ref="BF243" location="A126035478X" display="A126035478X" xr:uid="{D7B2A942-1B87-4544-A63B-C099805D69B4}"/>
    <hyperlink ref="BD199" location="A126003726C" display="A126003726C" xr:uid="{9F3E5C96-E80D-4FBE-B866-C6128EE6026C}"/>
    <hyperlink ref="BD221" location="A126065934A" display="A126065934A" xr:uid="{FD5C8F0A-C21F-456F-A75C-41F84B6711A0}"/>
    <hyperlink ref="BD243" location="A126034830F" display="A126034830F" xr:uid="{8C99FF27-B611-4ED1-B654-725C7E57F20B}"/>
    <hyperlink ref="BE199" location="A126002430X" display="A126002430X" xr:uid="{35F9086A-D487-4A1E-A41A-08BBF37CC187}"/>
    <hyperlink ref="BE221" location="A126064638R" display="A126064638R" xr:uid="{E466C440-6753-45F0-8C1C-DB3C5C035A5D}"/>
    <hyperlink ref="BE243" location="A126033534V" display="A126033534V" xr:uid="{DFBC1C91-67A2-4717-89DA-4464E0866FD2}"/>
    <hyperlink ref="BO200" location="A126001858V" display="A126001858V" xr:uid="{41680692-2A20-4645-B482-46844208FDB0}"/>
    <hyperlink ref="BO222" location="A126064066V" display="A126064066V" xr:uid="{9FE6221E-8D11-4DBD-A929-744C73FD7289}"/>
    <hyperlink ref="BO244" location="A126032962W" display="A126032962W" xr:uid="{F4EB182B-9B09-48B4-8B7A-7B9D6CE5D49F}"/>
    <hyperlink ref="BK200" location="A126006394X" display="A126006394X" xr:uid="{67AB41D4-4FC9-4F5F-A9E8-ADEDBE28FCD3}"/>
    <hyperlink ref="BK222" location="A126068602K" display="A126068602K" xr:uid="{BE0D2D26-A909-4C2E-861A-421C52BC3F08}"/>
    <hyperlink ref="BK244" location="A126037498V" display="A126037498V" xr:uid="{ACEFFEE0-0EB1-401E-96E7-F736D4B6F3D2}"/>
    <hyperlink ref="BH200" location="A126005098L" display="A126005098L" xr:uid="{74334843-2750-493A-AA17-687CB1EA6AC5}"/>
    <hyperlink ref="BH222" location="A126067306X" display="A126067306X" xr:uid="{0A57E5D9-FA69-47CD-82A8-1E49FB68D519}"/>
    <hyperlink ref="BH244" location="A126036202C" display="A126036202C" xr:uid="{ADEBD8BF-BE39-4FCE-A9DA-86E9ADB01F1C}"/>
    <hyperlink ref="BI200" location="A126003154J" display="A126003154J" xr:uid="{FF7AA45C-1603-4A7C-A523-AF2AB8CD058F}"/>
    <hyperlink ref="BI222" location="A126065362F" display="A126065362F" xr:uid="{89477083-A502-4938-93B2-CE67E43FACD9}"/>
    <hyperlink ref="BI244" location="A126034258C" display="A126034258C" xr:uid="{446242B5-7519-4D6A-B9C9-DFFEA559F016}"/>
    <hyperlink ref="BJ200" location="A126005746X" display="A126005746X" xr:uid="{A1592B87-F33D-494E-925B-B095362CB0A8}"/>
    <hyperlink ref="BJ222" location="A126067954W" display="A126067954W" xr:uid="{C98964FE-B0A8-4ABC-ABEA-F28AB0557FF6}"/>
    <hyperlink ref="BJ244" location="A126036850A" display="A126036850A" xr:uid="{A6B30DD7-9A97-48C0-8186-5612FA6B2EE7}"/>
    <hyperlink ref="BN200" location="A126004450V" display="A126004450V" xr:uid="{48D172D5-2BFE-4D72-9EF3-3CC2A8A877A9}"/>
    <hyperlink ref="BN222" location="A126066658K" display="A126066658K" xr:uid="{00786113-2A95-48C6-BDF6-9B6162537E08}"/>
    <hyperlink ref="BN244" location="A126035554R" display="A126035554R" xr:uid="{42E19B8F-A9A5-4C40-A6F0-B5FEF3B7536F}"/>
    <hyperlink ref="BL200" location="A126003802V" display="A126003802V" xr:uid="{4AF1CA29-A941-4DC0-89FF-CD258F126F9D}"/>
    <hyperlink ref="BL222" location="A126066010V" display="A126066010V" xr:uid="{408FFBEB-0DE4-4D4B-BCF0-2A012BFC1873}"/>
    <hyperlink ref="BL244" location="A126034906R" display="A126034906R" xr:uid="{5CF7C08B-D2D9-4621-8B65-7D7BF7C5DBFE}"/>
    <hyperlink ref="BM200" location="A126002506J" display="A126002506J" xr:uid="{CA037307-184A-491B-BD57-7CBCC65F641E}"/>
    <hyperlink ref="BM222" location="A126064714F" display="A126064714F" xr:uid="{00B70763-E645-487A-8850-F6F7F36BA30C}"/>
    <hyperlink ref="BM244" location="A126033610K" display="A126033610K" xr:uid="{7506853A-A2DB-42FE-84B3-74A73F0D869A}"/>
    <hyperlink ref="BO181" location="A126001870K" display="A126001870K" xr:uid="{1F9FA8E5-5B3F-483E-ADC8-7061B0EE424D}"/>
    <hyperlink ref="BO203" location="A126064078C" display="A126064078C" xr:uid="{3AF485F7-7FA8-4999-80C8-F73C5C1E253D}"/>
    <hyperlink ref="BO225" location="A126032974F" display="A126032974F" xr:uid="{83E02E19-C1C1-4619-9F28-AF7B22BC901D}"/>
    <hyperlink ref="BK181" location="A126006406W" display="A126006406W" xr:uid="{6C9395DA-8414-4C77-99A4-174CF0426032}"/>
    <hyperlink ref="BK203" location="A126068614V" display="A126068614V" xr:uid="{0681C994-660A-4B3C-BF6D-CD0F18B33931}"/>
    <hyperlink ref="BK225" location="A126037510X" display="A126037510X" xr:uid="{E2A30154-B0BE-41E7-B5BD-A251194D5097}"/>
    <hyperlink ref="BH181" location="A126005110T" display="A126005110T" xr:uid="{440E59FD-55AB-49C9-B2D0-F891FBADE01C}"/>
    <hyperlink ref="BH203" location="A126067318J" display="A126067318J" xr:uid="{CF2272C0-2D89-4B04-A053-544CA49587D9}"/>
    <hyperlink ref="BH225" location="A126036214L" display="A126036214L" xr:uid="{E2EE863A-4D5F-493E-A050-B74E1CC0EAAA}"/>
    <hyperlink ref="BI181" location="A126003166T" display="A126003166T" xr:uid="{19978C56-CA99-477A-87A3-A34C9928AFB3}"/>
    <hyperlink ref="BI203" location="A126065374R" display="A126065374R" xr:uid="{8A2E3976-EB5A-45A5-B2B1-830A3D941BD2}"/>
    <hyperlink ref="BI225" location="A126034270V" display="A126034270V" xr:uid="{EFAFD461-AFAF-46A4-B930-C0817608843E}"/>
    <hyperlink ref="BJ181" location="A126005758J" display="A126005758J" xr:uid="{82821E14-259D-47F4-B17E-E48EBD936AF9}"/>
    <hyperlink ref="BJ203" location="A126067966F" display="A126067966F" xr:uid="{AB42F131-CEE7-4448-BD9D-7AD3A9F79688}"/>
    <hyperlink ref="BJ225" location="A126036862K" display="A126036862K" xr:uid="{7A028AA4-4298-434A-8A79-81775B404A15}"/>
    <hyperlink ref="BN181" location="A126004462C" display="A126004462C" xr:uid="{13B3C5D9-757D-4733-B1F1-F7A21B2CB1D4}"/>
    <hyperlink ref="BN203" location="A126066670A" display="A126066670A" xr:uid="{E5EEA06B-1964-4A25-B547-6C37D48B8936}"/>
    <hyperlink ref="BN225" location="A126035566X" display="A126035566X" xr:uid="{1239D7FE-E3A7-4613-AEAD-1858163751C6}"/>
    <hyperlink ref="BL181" location="A126003814C" display="A126003814C" xr:uid="{0CB5CACE-09A9-407C-A2A4-1AD93478ACFD}"/>
    <hyperlink ref="BL203" location="A126066022C" display="A126066022C" xr:uid="{9A0F599E-99F2-4E8F-AB59-1F92F6B67963}"/>
    <hyperlink ref="BL225" location="A126034918X" display="A126034918X" xr:uid="{E3A56BF2-A07F-463E-8811-FCA065B9EB75}"/>
    <hyperlink ref="BM181" location="A126002518T" display="A126002518T" xr:uid="{72AE1BB6-E186-4975-A02A-80721285D2DD}"/>
    <hyperlink ref="BM203" location="A126064726R" display="A126064726R" xr:uid="{2129D91B-CB06-4862-AA2C-89CAB92A2012}"/>
    <hyperlink ref="BM225" location="A126033622V" display="A126033622V" xr:uid="{B5895EF5-99AF-4E81-87C3-5538179EBD7E}"/>
    <hyperlink ref="BO182" location="A126001838K" display="A126001838K" xr:uid="{5DBF9289-1053-4D8D-A706-C46CA0EDD2F0}"/>
    <hyperlink ref="BO204" location="A126064046K" display="A126064046K" xr:uid="{F4936C9F-A0B6-4D89-BDD4-EF1F5B373111}"/>
    <hyperlink ref="BO226" location="A126032942L" display="A126032942L" xr:uid="{14851AD6-5BFC-406F-9649-43579576C146}"/>
    <hyperlink ref="BK182" location="A126006374R" display="A126006374R" xr:uid="{F6471F2E-7D91-4CFA-8D70-A7E899B82007}"/>
    <hyperlink ref="BK204" location="A126068582L" display="A126068582L" xr:uid="{54BF6E6E-83F4-4D47-9DE9-CA87BFCC6AE2}"/>
    <hyperlink ref="BK226" location="A126037478K" display="A126037478K" xr:uid="{D8E83EAD-EC9B-45EA-86D5-A056A6B51E47}"/>
    <hyperlink ref="BH182" location="A126005078C" display="A126005078C" xr:uid="{577719E6-25B8-44C1-9AA1-2BFAB66DF01B}"/>
    <hyperlink ref="BH204" location="A126067286A" display="A126067286A" xr:uid="{E9EB6A96-9BB7-400D-BD51-5254BD4F4DF3}"/>
    <hyperlink ref="BH226" location="A126036182F" display="A126036182F" xr:uid="{88C69508-0848-4683-98DC-6CDCCC1402C0}"/>
    <hyperlink ref="BI182" location="A126003134X" display="A126003134X" xr:uid="{6853961F-1533-4974-ADE1-B3C65EC6A88F}"/>
    <hyperlink ref="BI204" location="A126065342W" display="A126065342W" xr:uid="{9AF687AD-AA5E-44A3-8C51-1C528E5C788C}"/>
    <hyperlink ref="BI226" location="A126034238V" display="A126034238V" xr:uid="{B033EE1C-31CB-497E-9D1F-78AE84782290}"/>
    <hyperlink ref="BJ182" location="A126005726R" display="A126005726R" xr:uid="{B4D75F1F-433D-4F36-880C-FFEA080E484F}"/>
    <hyperlink ref="BJ204" location="A126067934L" display="A126067934L" xr:uid="{ABCA1B3D-EDCC-4372-A60E-3B1FE8CF7114}"/>
    <hyperlink ref="BJ226" location="A126036830T" display="A126036830T" xr:uid="{6E838AD7-94BE-4E4A-8F5D-7568A73D8FEE}"/>
    <hyperlink ref="BN182" location="A126004430K" display="A126004430K" xr:uid="{3755D2AA-E4B3-43F6-A3EF-CFFFA349E18E}"/>
    <hyperlink ref="BN204" location="A126066638A" display="A126066638A" xr:uid="{B8F7C925-C979-4E43-A1A4-73C9B05A4254}"/>
    <hyperlink ref="BN226" location="A126035534F" display="A126035534F" xr:uid="{C30648B2-27B1-414F-99D1-7682871176D2}"/>
    <hyperlink ref="BL182" location="A126003782W" display="A126003782W" xr:uid="{199227C3-D83D-4888-9373-6E41BCA377B4}"/>
    <hyperlink ref="BL204" location="A126065990V" display="A126065990V" xr:uid="{56969B6D-D82F-44B6-8883-95EBD8E93FD1}"/>
    <hyperlink ref="BL226" location="A126034886T" display="A126034886T" xr:uid="{CC302395-5AC2-430D-92C5-118F80523347}"/>
    <hyperlink ref="BM182" location="A126002486K" display="A126002486K" xr:uid="{BA1B5FEF-C7CC-43A4-B9A3-75D8DF7DB51A}"/>
    <hyperlink ref="BM204" location="A126064694J" display="A126064694J" xr:uid="{8C324A6E-0BBF-4E73-9638-5C6B3DD0E157}"/>
    <hyperlink ref="BM226" location="A126033590L" display="A126033590L" xr:uid="{AD86BEA5-79C4-4938-B361-9464A037FD6F}"/>
    <hyperlink ref="BO183" location="A126001874V" display="A126001874V" xr:uid="{ED2E58E8-67C9-4934-ABD5-11B7E6A7C169}"/>
    <hyperlink ref="BO205" location="A126064082V" display="A126064082V" xr:uid="{C7BFFD90-9BC6-427C-AB22-45182049D6C7}"/>
    <hyperlink ref="BO227" location="A126032978R" display="A126032978R" xr:uid="{C196F2A8-4F84-42B4-89CA-F44C03522545}"/>
    <hyperlink ref="BK183" location="A126006410L" display="A126006410L" xr:uid="{7DE6C06E-6132-4924-8622-F46BC7B88929}"/>
    <hyperlink ref="BK205" location="A126068618C" display="A126068618C" xr:uid="{7EF2D147-8B8C-4D7D-8C3C-CFA966783A22}"/>
    <hyperlink ref="BK227" location="A126037514J" display="A126037514J" xr:uid="{593A3CD8-6868-4BF9-B3FE-8822690DE498}"/>
    <hyperlink ref="BH183" location="A126005114A" display="A126005114A" xr:uid="{428E0E16-139B-4921-96A3-894BCDA8603F}"/>
    <hyperlink ref="BH205" location="A126067322X" display="A126067322X" xr:uid="{00AC47BA-35E7-449B-8940-2A65C6B7315C}"/>
    <hyperlink ref="BH227" location="A126036218W" display="A126036218W" xr:uid="{0F086F8B-04C2-4F92-AA32-12306276C105}"/>
    <hyperlink ref="BI183" location="A126003170J" display="A126003170J" xr:uid="{2E32991C-2682-4A06-8575-B06C82008451}"/>
    <hyperlink ref="BI205" location="A126065378X" display="A126065378X" xr:uid="{D5A8033C-08B4-458E-A4E1-55250F3310CA}"/>
    <hyperlink ref="BI227" location="A126034274C" display="A126034274C" xr:uid="{357CEF2B-6924-4EFC-8EAE-8EC6BA60C253}"/>
    <hyperlink ref="BJ183" location="A126005762X" display="A126005762X" xr:uid="{8EF81238-3352-4920-B5F9-B63AB4BC365B}"/>
    <hyperlink ref="BJ205" location="A126067970W" display="A126067970W" xr:uid="{607C2C56-5115-4831-A189-44C0D441AF7D}"/>
    <hyperlink ref="BJ227" location="A126036866V" display="A126036866V" xr:uid="{BCC02A7E-D93E-46D4-A916-9C6ECFB63BAD}"/>
    <hyperlink ref="BN183" location="A126004466L" display="A126004466L" xr:uid="{1D1E9870-AF42-4ED2-8E40-87D8E2F389EC}"/>
    <hyperlink ref="BN205" location="A126066674K" display="A126066674K" xr:uid="{7199FD84-419D-473D-8861-08BC6A0FA34B}"/>
    <hyperlink ref="BN227" location="A126035570R" display="A126035570R" xr:uid="{9DFFDD12-D343-41E0-9B17-99F288574C17}"/>
    <hyperlink ref="BL183" location="A126003818L" display="A126003818L" xr:uid="{E71AB0F1-CB93-47AC-A7D6-6BF386468B46}"/>
    <hyperlink ref="BL205" location="A126066026L" display="A126066026L" xr:uid="{F8D56AEE-518A-4E76-AAF6-9AF8F3D38DCF}"/>
    <hyperlink ref="BL227" location="A126034922R" display="A126034922R" xr:uid="{05C9EC8A-871F-46BA-8944-88187071A6D9}"/>
    <hyperlink ref="BM183" location="A126002522J" display="A126002522J" xr:uid="{CAD4ED20-D5E6-4BB7-9692-DF0EF2939E5E}"/>
    <hyperlink ref="BM205" location="A126064730F" display="A126064730F" xr:uid="{AF11F5F5-42A2-42AD-A531-E9F4F5F87BDC}"/>
    <hyperlink ref="BM227" location="A126033626C" display="A126033626C" xr:uid="{D9910738-A6EF-4197-8B16-BD52C9267CE0}"/>
    <hyperlink ref="BO185" location="A126001878C" display="A126001878C" xr:uid="{1AA6D7E4-D615-4115-B167-897FB2E4EBDA}"/>
    <hyperlink ref="BO207" location="A126064086C" display="A126064086C" xr:uid="{EB3968D1-C6D2-4027-B4E8-3C86C1D6816B}"/>
    <hyperlink ref="BO229" location="A126032982F" display="A126032982F" xr:uid="{2D833ED1-6FB5-46EA-9964-EA1050D8C69F}"/>
    <hyperlink ref="BK185" location="A126006414W" display="A126006414W" xr:uid="{88D9EBFC-A780-4221-BF75-D86414D7864B}"/>
    <hyperlink ref="BK207" location="A126068622V" display="A126068622V" xr:uid="{214D3BDF-CCDD-4B24-A209-F8EE2E61AB23}"/>
    <hyperlink ref="BK229" location="A126037518T" display="A126037518T" xr:uid="{77DEC72E-E88E-429E-BABD-69276E0FF51F}"/>
    <hyperlink ref="BH185" location="A126005118K" display="A126005118K" xr:uid="{E67404C6-1773-4C09-8BEF-0FE16F5FA485}"/>
    <hyperlink ref="BH207" location="A126067326J" display="A126067326J" xr:uid="{DADF6F67-6A87-4D35-979A-524E325AC2F3}"/>
    <hyperlink ref="BH229" location="A126036222L" display="A126036222L" xr:uid="{4BD71FB1-97B5-4DED-B9B2-156FE8B87958}"/>
    <hyperlink ref="BI185" location="A126003174T" display="A126003174T" xr:uid="{79EA7C19-A7E8-47DA-9ADB-76023385C6EF}"/>
    <hyperlink ref="BI207" location="A126065382R" display="A126065382R" xr:uid="{3042888A-900A-4562-9060-3EC8ECC8DE0A}"/>
    <hyperlink ref="BI229" location="A126034278L" display="A126034278L" xr:uid="{6B53E65B-E07C-405F-BF2A-E31B83D91B9E}"/>
    <hyperlink ref="BJ185" location="A126005766J" display="A126005766J" xr:uid="{02A0E52E-32A3-4B19-AD6C-E4D335E9D4B6}"/>
    <hyperlink ref="BJ207" location="A126067974F" display="A126067974F" xr:uid="{6FC3E910-D1B8-4967-B4DF-2EF399C3EA84}"/>
    <hyperlink ref="BJ229" location="A126036870K" display="A126036870K" xr:uid="{2F4B4A0B-0C2D-4B38-A8AD-71D3C74394BA}"/>
    <hyperlink ref="BN185" location="A126004470C" display="A126004470C" xr:uid="{2184E9A7-EBED-4CA2-9883-10E69EB6BB33}"/>
    <hyperlink ref="BN207" location="A126066678V" display="A126066678V" xr:uid="{748278B0-D468-4CF8-9C11-ED58ED432AC7}"/>
    <hyperlink ref="BN229" location="A126035574X" display="A126035574X" xr:uid="{ADF7B931-2BD6-4947-9004-72F1EA8B20A0}"/>
    <hyperlink ref="BL185" location="A126003822C" display="A126003822C" xr:uid="{783590BD-8D62-4724-833B-77C2AA62C2E4}"/>
    <hyperlink ref="BL207" location="A126066030C" display="A126066030C" xr:uid="{70FB5ED8-0037-4464-A146-A05913A175B3}"/>
    <hyperlink ref="BL229" location="A126034926X" display="A126034926X" xr:uid="{FA33E007-DE21-433C-B135-1735F54EC199}"/>
    <hyperlink ref="BM185" location="A126002526T" display="A126002526T" xr:uid="{7D0729BD-F34B-4F20-BF29-320A086DB170}"/>
    <hyperlink ref="BM207" location="A126064734R" display="A126064734R" xr:uid="{9D9703AD-89A9-424A-A455-BC9E185ADC41}"/>
    <hyperlink ref="BM229" location="A126033630V" display="A126033630V" xr:uid="{8800F390-536E-4C36-B011-C6F46031E745}"/>
    <hyperlink ref="BO186" location="A126001842A" display="A126001842A" xr:uid="{F37FD6DC-2A8F-42BC-83FE-DC134B05723A}"/>
    <hyperlink ref="BO208" location="A126064050A" display="A126064050A" xr:uid="{C2FF9CA9-BD76-4E23-BD80-92B89CDEED78}"/>
    <hyperlink ref="BO230" location="A126032946W" display="A126032946W" xr:uid="{70F11433-26B1-45CF-AF10-7F6E423686E0}"/>
    <hyperlink ref="BK186" location="A126006378X" display="A126006378X" xr:uid="{56633018-F531-4CF3-8B19-DA5284FEBBB0}"/>
    <hyperlink ref="BK208" location="A126068586W" display="A126068586W" xr:uid="{8DAA4735-3CF2-4602-9746-99BE94BD32A7}"/>
    <hyperlink ref="BK230" location="A126037482A" display="A126037482A" xr:uid="{F6E37161-6183-41DB-BF95-39CC37DA5FC1}"/>
    <hyperlink ref="BH186" location="A126005082V" display="A126005082V" xr:uid="{DA937D37-9573-4DAB-9C9B-0F5B49771D2E}"/>
    <hyperlink ref="BH208" location="A126067290T" display="A126067290T" xr:uid="{224F36A0-261B-4D96-B6BC-CBECA9DFB982}"/>
    <hyperlink ref="BH230" location="A126036186R" display="A126036186R" xr:uid="{537CE07E-14CC-42B5-BBD4-7D0FBD55AF71}"/>
    <hyperlink ref="BI186" location="A126003138J" display="A126003138J" xr:uid="{71FF8DB8-67CD-4C4F-A6F8-5F68BEFE4506}"/>
    <hyperlink ref="BI208" location="A126065346F" display="A126065346F" xr:uid="{34961A6F-7E84-4671-BF75-90FB1E7632D5}"/>
    <hyperlink ref="BI230" location="A126034242K" display="A126034242K" xr:uid="{66282291-E78A-4643-A710-A32671575E9F}"/>
    <hyperlink ref="BJ186" location="A126005730F" display="A126005730F" xr:uid="{AE0BFA90-2179-4DB4-827F-CEE5D6E3777F}"/>
    <hyperlink ref="BJ208" location="A126067938W" display="A126067938W" xr:uid="{89DF5A3D-39AC-4735-AA04-22C8BC3D965D}"/>
    <hyperlink ref="BJ230" location="A126036834A" display="A126036834A" xr:uid="{271BEB65-64AF-43CE-BAA7-9CBCC38F677E}"/>
    <hyperlink ref="BN186" location="A126004434V" display="A126004434V" xr:uid="{8CA50C77-D3FE-4F6A-BF3D-0DE896A36EFA}"/>
    <hyperlink ref="BN208" location="A126066642T" display="A126066642T" xr:uid="{A976FECB-A2A7-4C72-8F2E-64F9103ADB56}"/>
    <hyperlink ref="BN230" location="A126035538R" display="A126035538R" xr:uid="{41B97DBE-F673-4F1F-85B4-1B0A889A145E}"/>
    <hyperlink ref="BL186" location="A126003786F" display="A126003786F" xr:uid="{D93EE5F5-B01F-4EA3-9FE4-2AF8B5802FBB}"/>
    <hyperlink ref="BL208" location="A126065994C" display="A126065994C" xr:uid="{1CDF458D-0310-4654-AB83-29D8AA4CC994}"/>
    <hyperlink ref="BL230" location="A126034890J" display="A126034890J" xr:uid="{2E5FD091-EEAF-4F5F-BE4A-E080519CBA97}"/>
    <hyperlink ref="BM186" location="A126002490A" display="A126002490A" xr:uid="{2CE5EAC4-994B-4A96-ABA7-5197CE168E2A}"/>
    <hyperlink ref="BM208" location="A126064698T" display="A126064698T" xr:uid="{0B197CAE-3563-467D-A790-C19079F5CCFE}"/>
    <hyperlink ref="BM230" location="A126033594W" display="A126033594W" xr:uid="{57720053-1155-4798-A1C8-3707DFC8AADB}"/>
    <hyperlink ref="BO187" location="A126001846K" display="A126001846K" xr:uid="{26E67DA0-D1C5-4ADF-862F-A2178A0F9963}"/>
    <hyperlink ref="BO209" location="A126064054K" display="A126064054K" xr:uid="{3DC69964-E8DD-46A6-9218-16E4A5F9E61A}"/>
    <hyperlink ref="BO231" location="A126032950L" display="A126032950L" xr:uid="{64F54C3D-6CEC-400F-809D-60E3290618DF}"/>
    <hyperlink ref="BK187" location="A126006382R" display="A126006382R" xr:uid="{1536B70C-18B2-479B-88F7-394EB5B6FA79}"/>
    <hyperlink ref="BK209" location="A126068590L" display="A126068590L" xr:uid="{F9D16A94-413A-4561-9090-4A4E17F1D1AE}"/>
    <hyperlink ref="BK231" location="A126037486K" display="A126037486K" xr:uid="{769CDD2A-7A2E-48A0-AB5B-C8DF7A95A542}"/>
    <hyperlink ref="BH187" location="A126005086C" display="A126005086C" xr:uid="{7EDF887C-8ECB-474B-957A-FAF32B5A48A0}"/>
    <hyperlink ref="BH209" location="A126067294A" display="A126067294A" xr:uid="{83BE8274-C82A-43A6-B379-D23FC2024244}"/>
    <hyperlink ref="BH231" location="A126036190F" display="A126036190F" xr:uid="{782FFA4A-887B-4A03-A009-0ECCDD8E68FA}"/>
    <hyperlink ref="BI187" location="A126003142X" display="A126003142X" xr:uid="{5E9942BB-B908-4F2E-B1FD-7B34221209B4}"/>
    <hyperlink ref="BI209" location="A126065350W" display="A126065350W" xr:uid="{C09690DE-DE0C-4AD7-80F3-5097CC2CC493}"/>
    <hyperlink ref="BI231" location="A126034246V" display="A126034246V" xr:uid="{30FFC773-9FBF-42D7-9D16-8790BD30B3C3}"/>
    <hyperlink ref="BN187" location="A126004438C" display="A126004438C" xr:uid="{CEEC1B2A-2CE0-4742-A867-718DA01E9FEE}"/>
    <hyperlink ref="BN209" location="A126066646A" display="A126066646A" xr:uid="{FB2BAD05-6603-4101-A1BC-8EC4277117ED}"/>
    <hyperlink ref="BN231" location="A126035542F" display="A126035542F" xr:uid="{B46756AF-F12C-48AA-A3BA-404EBBBF05D9}"/>
    <hyperlink ref="BL187" location="A126003790W" display="A126003790W" xr:uid="{2C9B68C3-52CE-4AFB-BDA4-1928C6199E90}"/>
    <hyperlink ref="BL209" location="A126065998L" display="A126065998L" xr:uid="{F1DF2DE6-6A58-4D45-9AB0-9747F424822A}"/>
    <hyperlink ref="BL231" location="A126034894T" display="A126034894T" xr:uid="{F952AD89-4383-42ED-AC7A-EEE994178FF0}"/>
    <hyperlink ref="BO188" location="A126001862K" display="A126001862K" xr:uid="{88503072-D606-4B52-A757-D56F2873CA9A}"/>
    <hyperlink ref="BO210" location="A126064070K" display="A126064070K" xr:uid="{B286BE13-18E0-43B3-A39D-941F04C0C488}"/>
    <hyperlink ref="BO232" location="A126032966F" display="A126032966F" xr:uid="{7DA1B147-80DF-4DB7-B1F1-F380559B23DA}"/>
    <hyperlink ref="BK188" location="A126006398J" display="A126006398J" xr:uid="{8517004A-7474-443D-BF98-F42E9020DF2A}"/>
    <hyperlink ref="BK210" location="A126068606V" display="A126068606V" xr:uid="{C0AB0D5D-0E91-4177-8660-DAA849DD3ADB}"/>
    <hyperlink ref="BK232" location="A126037502X" display="A126037502X" xr:uid="{85E1BDAD-BA35-413B-8913-1D9BAF1E022C}"/>
    <hyperlink ref="BH188" location="A126005102T" display="A126005102T" xr:uid="{CECD8BF4-6E81-4498-86A3-81ECCFA54247}"/>
    <hyperlink ref="BH210" location="A126067310R" display="A126067310R" xr:uid="{0452163E-4168-453E-AEBF-0DE6CEFC56BF}"/>
    <hyperlink ref="BH232" location="A126036206L" display="A126036206L" xr:uid="{A189FB7F-ADBC-4CFC-908A-172DAE8D4BC4}"/>
    <hyperlink ref="BI188" location="A126003158T" display="A126003158T" xr:uid="{28BEE678-2A3D-4B09-9C3D-3E577BA4ACD2}"/>
    <hyperlink ref="BI210" location="A126065366R" display="A126065366R" xr:uid="{C48755F9-C55E-4C5C-8EB7-68917C5AF216}"/>
    <hyperlink ref="BI232" location="A126034262V" display="A126034262V" xr:uid="{4BBA06FE-CD10-496E-96CF-2AE003149F9E}"/>
    <hyperlink ref="BN188" location="A126004454C" display="A126004454C" xr:uid="{81C01C01-52A5-43A4-85A1-90CE48706814}"/>
    <hyperlink ref="BN210" location="A126066662A" display="A126066662A" xr:uid="{DED1F145-88E2-4900-BCDE-2A9FF56A8293}"/>
    <hyperlink ref="BN232" location="A126035558X" display="A126035558X" xr:uid="{2A47DA24-A281-4453-B7BB-873FFBC87EE0}"/>
    <hyperlink ref="BL188" location="A126003806C" display="A126003806C" xr:uid="{FF0B7AAD-5DFA-4EFE-8CC2-8184D81A23CD}"/>
    <hyperlink ref="BL210" location="A126066014C" display="A126066014C" xr:uid="{378BB4A7-BE8D-44DC-B09A-25F2E9CA02F3}"/>
    <hyperlink ref="BL232" location="A126034910F" display="A126034910F" xr:uid="{DF4FBC63-FF41-4FEF-87C5-E5A2698E0E75}"/>
    <hyperlink ref="BO189" location="A126001830T" display="A126001830T" xr:uid="{D2168C92-99A2-4E61-9512-C49066BC58F7}"/>
    <hyperlink ref="BO211" location="A126064038K" display="A126064038K" xr:uid="{ECF48472-D55F-475A-972F-1D6E7D13FE60}"/>
    <hyperlink ref="BO233" location="A126032934L" display="A126032934L" xr:uid="{0AF7969D-8E7C-4205-8F0A-12AA9D8B8C59}"/>
    <hyperlink ref="BK189" location="A126006366R" display="A126006366R" xr:uid="{CC9728BD-143D-4452-85A8-551EBC4DCD2A}"/>
    <hyperlink ref="BK211" location="A126068574L" display="A126068574L" xr:uid="{C694E8B6-422E-4EDC-9FBB-3A8AB9DE1CFA}"/>
    <hyperlink ref="BK233" location="A126037470T" display="A126037470T" xr:uid="{2E2F33C5-FC3A-412A-B1E4-FC884AA84F0F}"/>
    <hyperlink ref="BH189" location="A126005070K" display="A126005070K" xr:uid="{DB8815F2-6FC8-46B8-868C-97B4FDF95097}"/>
    <hyperlink ref="BH211" location="A126067278A" display="A126067278A" xr:uid="{4DC3CB77-FFFE-465B-BFAD-A92E898E4965}"/>
    <hyperlink ref="BH233" location="A126036174F" display="A126036174F" xr:uid="{4F57DD55-B6D2-4616-9A7D-3271F1DFDB54}"/>
    <hyperlink ref="BI189" location="A126003126X" display="A126003126X" xr:uid="{E29C4AAF-798B-4FE0-B89A-6AE2A30E5443}"/>
    <hyperlink ref="BI211" location="A126065334W" display="A126065334W" xr:uid="{5A7A73A2-9595-41FC-AB46-AB236394301D}"/>
    <hyperlink ref="BI233" location="A126034230A" display="A126034230A" xr:uid="{04C49F97-9611-42C7-81F5-D3BE38862E9A}"/>
    <hyperlink ref="BJ189" location="A126005718R" display="A126005718R" xr:uid="{5C403F94-1D66-4C6E-A6C0-855329D9EBCC}"/>
    <hyperlink ref="BJ211" location="A126067926L" display="A126067926L" xr:uid="{7A32289D-FF91-43CB-868E-357DD181D770}"/>
    <hyperlink ref="BJ233" location="A126036822T" display="A126036822T" xr:uid="{8AD6EB7A-CF41-43B4-BDA3-DD65B462025B}"/>
    <hyperlink ref="BN189" location="A126004422K" display="A126004422K" xr:uid="{0355ED52-10B3-439B-BD07-E3F991490CE4}"/>
    <hyperlink ref="BN211" location="A126066630J" display="A126066630J" xr:uid="{0700D57A-2B64-42A1-B065-A2D6D779EC3D}"/>
    <hyperlink ref="BN233" location="A126035526F" display="A126035526F" xr:uid="{44988DB8-7E62-4F72-A455-0E1038F103E0}"/>
    <hyperlink ref="BL189" location="A126003774W" display="A126003774W" xr:uid="{0EE18884-B2E7-450B-998B-A705A4376CF1}"/>
    <hyperlink ref="BL211" location="A126065982V" display="A126065982V" xr:uid="{16CBE8CF-1A0A-486C-8AF0-9FBE17E24DC1}"/>
    <hyperlink ref="BL233" location="A126034878T" display="A126034878T" xr:uid="{391700C9-AE86-4FCF-BCE6-593C6FEC4177}"/>
    <hyperlink ref="BM189" location="A126002478K" display="A126002478K" xr:uid="{01691B07-88ED-463D-B045-39B086714888}"/>
    <hyperlink ref="BM211" location="A126064686J" display="A126064686J" xr:uid="{DF6E5339-B6F3-4C47-A51F-CA5481D9A89E}"/>
    <hyperlink ref="BM233" location="A126033582L" display="A126033582L" xr:uid="{17E3B6E0-6079-4FDC-B04C-538897A76FFE}"/>
    <hyperlink ref="BO190" location="A126001882V" display="A126001882V" xr:uid="{9E8B4119-257E-4C63-B2B0-B1120FF2C3ED}"/>
    <hyperlink ref="BO212" location="A126064090V" display="A126064090V" xr:uid="{CFA06F0E-28FC-4B46-AB0B-9F30939A219F}"/>
    <hyperlink ref="BO234" location="A126032986R" display="A126032986R" xr:uid="{C7B8B9A1-949A-4571-86C8-8805E76E2F63}"/>
    <hyperlink ref="BK190" location="A126006418F" display="A126006418F" xr:uid="{8B967800-8AA6-4940-B063-5EBC48E20D03}"/>
    <hyperlink ref="BK212" location="A126068626C" display="A126068626C" xr:uid="{C11675EF-4753-45B3-88EA-59C49389D1F9}"/>
    <hyperlink ref="BK234" location="A126037522J" display="A126037522J" xr:uid="{A325648D-392A-4545-BF27-D9FFB7F967F3}"/>
    <hyperlink ref="BH190" location="A126005122A" display="A126005122A" xr:uid="{C30B2B2B-04B2-469A-8AA8-88D016214F12}"/>
    <hyperlink ref="BH212" location="A126067330X" display="A126067330X" xr:uid="{F6D218CF-64B0-4DF6-80C9-B01E8248C118}"/>
    <hyperlink ref="BH234" location="A126036226W" display="A126036226W" xr:uid="{BB103D6A-F068-4D4E-91E6-80D29D5CE7E3}"/>
    <hyperlink ref="BI190" location="A126003178A" display="A126003178A" xr:uid="{4E5874CE-CBA0-4F04-9F99-66515B02FEE5}"/>
    <hyperlink ref="BI212" location="A126065386X" display="A126065386X" xr:uid="{766C8F9A-8D6B-40C2-B4C3-C72BC4C28BAB}"/>
    <hyperlink ref="BI234" location="A126034282C" display="A126034282C" xr:uid="{D8E9D314-81F6-4DA2-95D4-B9791ABEE46D}"/>
    <hyperlink ref="BJ190" location="A126005770X" display="A126005770X" xr:uid="{1E392357-8E88-41AA-8CB9-7E4A73D07E14}"/>
    <hyperlink ref="BJ212" location="A126067978R" display="A126067978R" xr:uid="{A96B305C-B69E-4170-B59D-7668F5B765A2}"/>
    <hyperlink ref="BJ234" location="A126036874V" display="A126036874V" xr:uid="{6955AE14-6CEB-495D-9C18-3646C7EE7241}"/>
    <hyperlink ref="BN190" location="A126004474L" display="A126004474L" xr:uid="{DD84EA57-FB34-4153-A59A-221869618B42}"/>
    <hyperlink ref="BN212" location="A126066682K" display="A126066682K" xr:uid="{7D16B951-F2A9-4E77-93D1-9B03229F5DB0}"/>
    <hyperlink ref="BN234" location="A126035578J" display="A126035578J" xr:uid="{C5600BF8-1C3B-4819-9401-66626369D401}"/>
    <hyperlink ref="BL190" location="A126003826L" display="A126003826L" xr:uid="{7569E3E1-2012-460C-96F9-B96CA7CD13CE}"/>
    <hyperlink ref="BL212" location="A126066034L" display="A126066034L" xr:uid="{A020EC6C-4200-43CF-A46C-368F9FA685B7}"/>
    <hyperlink ref="BL234" location="A126034930R" display="A126034930R" xr:uid="{E1A8DF4E-3CFC-4B53-8E74-14905155846E}"/>
    <hyperlink ref="BM190" location="A126002530J" display="A126002530J" xr:uid="{234D600B-3C4E-4132-803F-8BDECBECDFBD}"/>
    <hyperlink ref="BM212" location="A126064738X" display="A126064738X" xr:uid="{79428EC1-0FAF-4C82-AAF5-37BC492A23CC}"/>
    <hyperlink ref="BM234" location="A126033634C" display="A126033634C" xr:uid="{867DD5BF-4477-43C0-986E-4D34DBC938DE}"/>
    <hyperlink ref="BO191" location="A126001866V" display="A126001866V" xr:uid="{76B316CE-D5C1-4F3D-9FE8-0FA2810DA506}"/>
    <hyperlink ref="BO213" location="A126064074V" display="A126064074V" xr:uid="{84AFF2A1-F7D4-4AEF-946C-3C86596A0FC2}"/>
    <hyperlink ref="BO235" location="A126032970W" display="A126032970W" xr:uid="{26839CA5-7C43-497F-84CE-759B2F078FE6}"/>
    <hyperlink ref="BK191" location="A126006402L" display="A126006402L" xr:uid="{9B801614-A6F5-4777-8364-2BA30ED6A4BB}"/>
    <hyperlink ref="BK213" location="A126068610K" display="A126068610K" xr:uid="{089A5739-DB87-4718-8E1E-404D080757C7}"/>
    <hyperlink ref="BK235" location="A126037506J" display="A126037506J" xr:uid="{7FD0441D-3687-4CCD-8409-1823152B7273}"/>
    <hyperlink ref="BH191" location="A126005106A" display="A126005106A" xr:uid="{12F06C2A-5BF8-4059-BA50-A25048404C60}"/>
    <hyperlink ref="BH213" location="A126067314X" display="A126067314X" xr:uid="{09A794D2-9286-474A-863A-E654BFE3AAD8}"/>
    <hyperlink ref="BH235" location="A126036210C" display="A126036210C" xr:uid="{EA06A037-9C23-4864-9399-49B76BD4D5D3}"/>
    <hyperlink ref="BI191" location="A126003162J" display="A126003162J" xr:uid="{D0B5D63D-A3F3-4C0D-BABE-3E3C4B0BE6B4}"/>
    <hyperlink ref="BI213" location="A126065370F" display="A126065370F" xr:uid="{7BA7DC89-E75E-4742-891F-FD15F589A44F}"/>
    <hyperlink ref="BI235" location="A126034266C" display="A126034266C" xr:uid="{E485A1CF-174E-478A-9B04-2279F99C475F}"/>
    <hyperlink ref="BN191" location="A126004458L" display="A126004458L" xr:uid="{B7E9C1BF-B39F-484D-B9A8-3D43493940D2}"/>
    <hyperlink ref="BN213" location="A126066666K" display="A126066666K" xr:uid="{71137445-EE2E-4E3A-A92D-E83CE6A67CBF}"/>
    <hyperlink ref="BN235" location="A126035562R" display="A126035562R" xr:uid="{2B7F8D70-1646-4AFA-849A-6E6AEEC7A9CD}"/>
    <hyperlink ref="BL191" location="A126003810V" display="A126003810V" xr:uid="{81B2BE0B-DB2A-4422-A1E4-B8BFBBAEE2DB}"/>
    <hyperlink ref="BL213" location="A126066018L" display="A126066018L" xr:uid="{766FC8AB-9E3F-4D11-B605-375BF65FFC99}"/>
    <hyperlink ref="BL235" location="A126034914R" display="A126034914R" xr:uid="{42F6F8B7-4251-46AD-AE96-9AD024557C42}"/>
    <hyperlink ref="BO193" location="A126001886C" display="A126001886C" xr:uid="{E66D11F8-66EB-4048-8226-F5963FE7E336}"/>
    <hyperlink ref="BO215" location="A126064094C" display="A126064094C" xr:uid="{31DCBB2F-B27E-4CA9-8608-739AD48DEE56}"/>
    <hyperlink ref="BO237" location="A126032990F" display="A126032990F" xr:uid="{C56219E4-DDC4-4D61-A149-24C038A3CC91}"/>
    <hyperlink ref="BK193" location="A126006422W" display="A126006422W" xr:uid="{D6603BB1-BAC2-4374-AF8C-AB84C7206BC2}"/>
    <hyperlink ref="BK215" location="A126068630V" display="A126068630V" xr:uid="{AD4D9FB0-61D8-436F-B66A-6FF28C01FFAC}"/>
    <hyperlink ref="BK237" location="A126037526T" display="A126037526T" xr:uid="{186D896C-D200-4785-B667-FB6A04C65FDF}"/>
    <hyperlink ref="BH193" location="A126005126K" display="A126005126K" xr:uid="{AAE34BDE-1661-4B66-BDA5-1ADF31F578C4}"/>
    <hyperlink ref="BH215" location="A126067334J" display="A126067334J" xr:uid="{53C45F19-3A3A-48FC-9A9D-81F5985E0835}"/>
    <hyperlink ref="BH237" location="A126036230L" display="A126036230L" xr:uid="{BDF24B25-91C2-4688-AD27-1D993C9E57C1}"/>
    <hyperlink ref="BI193" location="A126003182T" display="A126003182T" xr:uid="{D47E27D2-23D0-4100-B648-04D3BE91A798}"/>
    <hyperlink ref="BI215" location="A126065390R" display="A126065390R" xr:uid="{EB6112B7-FFC4-4E59-A85F-6BB0181B0046}"/>
    <hyperlink ref="BI237" location="A126034286L" display="A126034286L" xr:uid="{6347093B-59CA-4802-8973-5BC882FD8B82}"/>
    <hyperlink ref="BJ193" location="A126005774J" display="A126005774J" xr:uid="{F61254BD-9929-46FF-9746-D42888EEEE21}"/>
    <hyperlink ref="BJ215" location="A126067982F" display="A126067982F" xr:uid="{B0539D4A-D75D-4EAD-927C-39501EE147D0}"/>
    <hyperlink ref="BJ237" location="A126036878C" display="A126036878C" xr:uid="{7AE58F42-3EEF-4AE5-92D1-17EDC473DB1F}"/>
    <hyperlink ref="BN193" location="A126004478W" display="A126004478W" xr:uid="{B3825773-5A8C-4BBF-B5AF-3100554D493A}"/>
    <hyperlink ref="BN215" location="A126066686V" display="A126066686V" xr:uid="{C63765D0-84AA-482E-95CF-5BDAB6EF84FA}"/>
    <hyperlink ref="BN237" location="A126035582X" display="A126035582X" xr:uid="{AF9AA84E-E560-44F1-A573-B12479A166C3}"/>
    <hyperlink ref="BL193" location="A126003830C" display="A126003830C" xr:uid="{18ECD38D-80D3-4CB0-909A-7F96926C6E11}"/>
    <hyperlink ref="BL215" location="A126066038W" display="A126066038W" xr:uid="{FF51EC46-777C-4248-933C-CF7DF453150C}"/>
    <hyperlink ref="BL237" location="A126034934X" display="A126034934X" xr:uid="{A095E532-A07A-4F5A-B06C-9CDE029E00C9}"/>
    <hyperlink ref="BM193" location="A126002534T" display="A126002534T" xr:uid="{A05765C0-0271-40CD-AF8B-9F45596D9AD5}"/>
    <hyperlink ref="BM215" location="A126064742R" display="A126064742R" xr:uid="{493CE730-FDCA-4F41-A4FB-8284767F70A3}"/>
    <hyperlink ref="BM237" location="A126033638L" display="A126033638L" xr:uid="{7641E1E8-68F1-463F-910E-D3E65ADE0306}"/>
    <hyperlink ref="BO194" location="A126001834A" display="A126001834A" xr:uid="{78B17FE8-573D-40F1-BBC1-839A3C2CE3D7}"/>
    <hyperlink ref="BO216" location="A126064042A" display="A126064042A" xr:uid="{9F6FFB6A-6E40-433A-87B4-0E837A6D1A44}"/>
    <hyperlink ref="BO238" location="A126032938W" display="A126032938W" xr:uid="{97349902-305A-4A0B-8880-3B2EBF2B4A49}"/>
    <hyperlink ref="BK194" location="A126006370F" display="A126006370F" xr:uid="{20CDBD3A-6E11-45CE-96C3-719FA0636149}"/>
    <hyperlink ref="BK216" location="A126068578W" display="A126068578W" xr:uid="{48A4FE14-91BE-4ABD-9A65-980CD0CCB341}"/>
    <hyperlink ref="BK238" location="A126037474A" display="A126037474A" xr:uid="{9834441A-882C-4839-B25A-3567DB789252}"/>
    <hyperlink ref="BH194" location="A126005074V" display="A126005074V" xr:uid="{B539D69A-DD44-4C07-BE53-72FF45FEAA79}"/>
    <hyperlink ref="BH216" location="A126067282T" display="A126067282T" xr:uid="{7FD6492E-814E-46DB-8947-DEA5B35CE233}"/>
    <hyperlink ref="BH238" location="A126036178R" display="A126036178R" xr:uid="{C68B057D-442B-4BA9-882C-23CC78EAF408}"/>
    <hyperlink ref="BI194" location="A126003130R" display="A126003130R" xr:uid="{1E588DA4-7CF3-4D5A-984D-3112CAB40134}"/>
    <hyperlink ref="BI216" location="A126065338F" display="A126065338F" xr:uid="{5080C097-8DB9-4E64-BC06-28F841965742}"/>
    <hyperlink ref="BI238" location="A126034234K" display="A126034234K" xr:uid="{0EF034F8-F8F3-4552-BA7B-E3C36E5FFD6B}"/>
    <hyperlink ref="BJ194" location="A126005722F" display="A126005722F" xr:uid="{F4369F74-F53B-4044-BB86-375E78BE1475}"/>
    <hyperlink ref="BJ216" location="A126067930C" display="A126067930C" xr:uid="{04DE95CF-C0B5-48AB-A734-24B30E377874}"/>
    <hyperlink ref="BJ238" location="A126036826A" display="A126036826A" xr:uid="{D14C5003-2B4F-472E-866E-DE0D8519654E}"/>
    <hyperlink ref="BN194" location="A126004426V" display="A126004426V" xr:uid="{88BA53F1-FC86-43B7-8EC5-B74D4363953D}"/>
    <hyperlink ref="BN216" location="A126066634T" display="A126066634T" xr:uid="{ED98FF12-866E-4F46-BCC1-027ABDFC2F28}"/>
    <hyperlink ref="BN238" location="A126035530W" display="A126035530W" xr:uid="{0134607F-1A99-485B-AEBF-A42CAB102711}"/>
    <hyperlink ref="BL194" location="A126003778F" display="A126003778F" xr:uid="{40146679-2137-4B57-B07E-17DD9AE41FA0}"/>
    <hyperlink ref="BL216" location="A126065986C" display="A126065986C" xr:uid="{28C07E0C-D4E1-42CD-9495-DFD9A2B18A82}"/>
    <hyperlink ref="BL238" location="A126034882J" display="A126034882J" xr:uid="{368C5D21-62F2-46C6-B7F4-A398D1240953}"/>
    <hyperlink ref="BM194" location="A126002482A" display="A126002482A" xr:uid="{4876828F-15FE-47B0-9418-38C8435E8AEE}"/>
    <hyperlink ref="BM216" location="A126064690X" display="A126064690X" xr:uid="{419EC84F-CF30-4CD6-B6ED-1C1753675EEE}"/>
    <hyperlink ref="BM238" location="A126033586W" display="A126033586W" xr:uid="{AA93E428-B1F0-42AB-B23C-19287B69FC26}"/>
    <hyperlink ref="BO195" location="A126001818A" display="A126001818A" xr:uid="{509460D0-9479-413F-A030-2C43F41F1E98}"/>
    <hyperlink ref="BO217" location="A126064026A" display="A126064026A" xr:uid="{00E3F4F9-FCC6-4152-AAF4-5C75109E7165}"/>
    <hyperlink ref="BO239" location="A126032922C" display="A126032922C" xr:uid="{0A2EB713-F981-4C6E-B314-FD668EEB0C1A}"/>
    <hyperlink ref="BK195" location="A126006354F" display="A126006354F" xr:uid="{93717823-08BE-40A6-8327-69F45C9D9C8B}"/>
    <hyperlink ref="BK217" location="A126068562C" display="A126068562C" xr:uid="{CA00B2A3-DA00-4499-A7E9-D7B30AD12CA5}"/>
    <hyperlink ref="BK239" location="A126037458A" display="A126037458A" xr:uid="{D1CB97CA-CDF2-4DC3-8242-014480E2BA37}"/>
    <hyperlink ref="BH195" location="A126005058V" display="A126005058V" xr:uid="{F4B67761-45B7-4A90-93F0-CC2FD657A0D5}"/>
    <hyperlink ref="BH217" location="A126067266T" display="A126067266T" xr:uid="{CBF852EC-CBDB-4E93-8903-DE2EA3016F5F}"/>
    <hyperlink ref="BH239" location="A126036162W" display="A126036162W" xr:uid="{60B68E6C-207B-43B0-AF23-E1C9C0615A80}"/>
    <hyperlink ref="BI195" location="A126003114R" display="A126003114R" xr:uid="{04DD1CD7-B657-46A1-B296-1B441BD7D73A}"/>
    <hyperlink ref="BI217" location="A126065322L" display="A126065322L" xr:uid="{A23D2B01-E875-40E8-9AF2-96AE9914E693}"/>
    <hyperlink ref="BI239" location="A126034218K" display="A126034218K" xr:uid="{0BB027E6-8C27-4EB7-B360-66EF31C69952}"/>
    <hyperlink ref="BJ195" location="A126005706F" display="A126005706F" xr:uid="{DCB79063-E156-47B7-8003-457D8D2507FB}"/>
    <hyperlink ref="BJ217" location="A126067914C" display="A126067914C" xr:uid="{7BA18967-13DC-4AA7-B23A-CCE7785D804E}"/>
    <hyperlink ref="BJ239" location="A126036810J" display="A126036810J" xr:uid="{9BA2C125-0B19-4119-96B5-6CA5E2939CE1}"/>
    <hyperlink ref="BN195" location="A126004410A" display="A126004410A" xr:uid="{9582EF63-D2A3-4DCB-A8EE-516129E76DF9}"/>
    <hyperlink ref="BN217" location="A126066618T" display="A126066618T" xr:uid="{28693757-1D89-4719-B87D-1149F6C30CF7}"/>
    <hyperlink ref="BN239" location="A126035514W" display="A126035514W" xr:uid="{882D7517-4C94-4DD3-B847-72AFE72584DA}"/>
    <hyperlink ref="BL195" location="A126003762L" display="A126003762L" xr:uid="{195FBF3B-CE60-42D0-BB0B-CF3A26B61808}"/>
    <hyperlink ref="BL217" location="A126065970K" display="A126065970K" xr:uid="{219F04AB-C5D0-4EF4-A66B-18BD67637C34}"/>
    <hyperlink ref="BL239" location="A126034866J" display="A126034866J" xr:uid="{36F4AFDE-1DF7-4043-BA5E-003944159691}"/>
    <hyperlink ref="BM195" location="A126002466A" display="A126002466A" xr:uid="{D1B4A285-04FC-4E90-B933-B3C5C47DCD49}"/>
    <hyperlink ref="BM217" location="A126064674X" display="A126064674X" xr:uid="{B3AD6E9B-16F9-4810-9951-AD0249D163B2}"/>
    <hyperlink ref="BM239" location="A126033570C" display="A126033570C" xr:uid="{3D4BFA9B-AAFB-4EAB-811A-954B9855D20C}"/>
    <hyperlink ref="BO196" location="A126001822T" display="A126001822T" xr:uid="{BF74D96E-0BDE-48A0-B80E-C962374A3ACE}"/>
    <hyperlink ref="BO218" location="A126064030T" display="A126064030T" xr:uid="{58E6E16A-C6D9-4548-B02B-B8F76F11CAA8}"/>
    <hyperlink ref="BO240" location="A126032926L" display="A126032926L" xr:uid="{9E04F1A2-E74E-4A64-8BD8-36F72980A9CB}"/>
    <hyperlink ref="BK196" location="A126006358R" display="A126006358R" xr:uid="{52F05A20-2177-4274-86E0-47AAEE825C90}"/>
    <hyperlink ref="BK218" location="A126068566L" display="A126068566L" xr:uid="{F1B8F6BC-AD65-4C33-87FD-1A84B7813BBE}"/>
    <hyperlink ref="BK240" location="A126037462T" display="A126037462T" xr:uid="{780A040F-4D2F-4AC1-8756-74A96542D69A}"/>
    <hyperlink ref="BH196" location="A126005062K" display="A126005062K" xr:uid="{B34E4BC4-19B5-493D-B6FE-668F4F1C5322}"/>
    <hyperlink ref="BH218" location="A126067270J" display="A126067270J" xr:uid="{8FB0AA2F-32B8-4272-9141-5EDAF6B6F68B}"/>
    <hyperlink ref="BH240" location="A126036166F" display="A126036166F" xr:uid="{A6053CA9-18B3-4B87-B97D-799D86A6BB69}"/>
    <hyperlink ref="BI196" location="A126003118X" display="A126003118X" xr:uid="{D0904C27-7A2C-44FA-9CF2-5D874AD200EF}"/>
    <hyperlink ref="BI218" location="A126065326W" display="A126065326W" xr:uid="{C7514D79-A9FE-4C7D-9901-F7BE102FDEE8}"/>
    <hyperlink ref="BI240" location="A126034222A" display="A126034222A" xr:uid="{0889AD36-A1AC-456D-8A20-FFD074D0CB4E}"/>
    <hyperlink ref="BJ196" location="A126005710W" display="A126005710W" xr:uid="{46AA48F7-7979-4D16-B7F4-A899867471E5}"/>
    <hyperlink ref="BJ218" location="A126067918L" display="A126067918L" xr:uid="{F375012E-ABA6-460C-8E37-68E2C49FF89A}"/>
    <hyperlink ref="BJ240" location="A126036814T" display="A126036814T" xr:uid="{290BC666-6627-4F4E-B196-BD50A301E686}"/>
    <hyperlink ref="BN196" location="A126004414K" display="A126004414K" xr:uid="{E446E502-F030-4161-A8A1-DCA16F2C9C1A}"/>
    <hyperlink ref="BN218" location="A126066622J" display="A126066622J" xr:uid="{68D6C9DE-A7AB-45D1-9FEA-7C8EB009C806}"/>
    <hyperlink ref="BN240" location="A126035518F" display="A126035518F" xr:uid="{C79E96A4-61F2-4A29-ABF4-1F5DFFB3DD10}"/>
    <hyperlink ref="BL196" location="A126003766W" display="A126003766W" xr:uid="{ACA73D23-FFBD-49F0-A28B-D74842A7E433}"/>
    <hyperlink ref="BL218" location="A126065974V" display="A126065974V" xr:uid="{EAC6C629-7CAE-4C72-8EC6-72B870118967}"/>
    <hyperlink ref="BL240" location="A126034870X" display="A126034870X" xr:uid="{495CD724-9A3D-4B09-923C-166641A6957A}"/>
    <hyperlink ref="BM196" location="A126002470T" display="A126002470T" xr:uid="{291D17D8-9ABC-46A1-8DA8-2002E1C304EC}"/>
    <hyperlink ref="BM218" location="A126064678J" display="A126064678J" xr:uid="{264B58CC-F665-47AD-92A5-879EF379C146}"/>
    <hyperlink ref="BM240" location="A126033574L" display="A126033574L" xr:uid="{ECDAFD2F-F140-435D-B1C8-2A7E84A03DE5}"/>
    <hyperlink ref="BO197" location="A126001850A" display="A126001850A" xr:uid="{3A13C23C-12C1-441B-9C94-C269D01E641D}"/>
    <hyperlink ref="BO219" location="A126064058V" display="A126064058V" xr:uid="{502018DF-64AD-402C-BF8D-9FAC682C6E54}"/>
    <hyperlink ref="BO241" location="A126032954W" display="A126032954W" xr:uid="{2F7158D8-755A-4B13-ACF6-6D095EEBC49E}"/>
    <hyperlink ref="BK197" location="A126006386X" display="A126006386X" xr:uid="{03EAA80B-6CA5-4726-87AC-4DAC166C02A7}"/>
    <hyperlink ref="BK219" location="A126068594W" display="A126068594W" xr:uid="{9AE5DEB0-76E5-417A-82CE-880FCC2ECEAF}"/>
    <hyperlink ref="BK241" location="A126037490A" display="A126037490A" xr:uid="{8438FCFD-CF29-4E5A-8216-BDBFEC949C17}"/>
    <hyperlink ref="BH197" location="A126005090V" display="A126005090V" xr:uid="{746467DD-EAAA-4F07-AEE3-1B8CD6588B36}"/>
    <hyperlink ref="BH219" location="A126067298K" display="A126067298K" xr:uid="{E1210788-D362-431D-9535-846B76D6ED07}"/>
    <hyperlink ref="BH241" location="A126036194R" display="A126036194R" xr:uid="{1AC6430B-6529-4C3D-A6AF-22FA5172228C}"/>
    <hyperlink ref="BI197" location="A126003146J" display="A126003146J" xr:uid="{929D0197-BD3C-4524-8C4F-8C32E10F77F4}"/>
    <hyperlink ref="BI219" location="A126065354F" display="A126065354F" xr:uid="{A3943473-6C1E-4E21-BEEB-F210AE98835D}"/>
    <hyperlink ref="BI241" location="A126034250K" display="A126034250K" xr:uid="{C97F4016-9CF2-4AD5-8A1F-8EB27BC61482}"/>
    <hyperlink ref="BJ197" location="A126005738X" display="A126005738X" xr:uid="{BA70C865-B597-47E2-80D4-5A460D07B4E9}"/>
    <hyperlink ref="BJ219" location="A126067946W" display="A126067946W" xr:uid="{0974BC3A-63B7-4832-A008-EB9E7DFA99C9}"/>
    <hyperlink ref="BJ241" location="A126036842A" display="A126036842A" xr:uid="{ED5C98FE-5BE8-4914-9B9C-049BA17A883A}"/>
    <hyperlink ref="BN197" location="A126004442V" display="A126004442V" xr:uid="{C88AFD7E-A6E6-42C1-8C1D-3AA99A94596A}"/>
    <hyperlink ref="BN219" location="A126066650T" display="A126066650T" xr:uid="{F6753187-9F8D-45BE-B4C5-07626FB76D45}"/>
    <hyperlink ref="BN241" location="A126035546R" display="A126035546R" xr:uid="{4A45CA17-DA8C-49CE-A60A-C20EDC4853B7}"/>
    <hyperlink ref="BL197" location="A126003794F" display="A126003794F" xr:uid="{4358E91D-AEDF-436A-A12C-0D97BFA53A19}"/>
    <hyperlink ref="BL219" location="A126066002V" display="A126066002V" xr:uid="{9EADF7C7-F795-4425-877E-36F5A371E1CE}"/>
    <hyperlink ref="BL241" location="A126034898A" display="A126034898A" xr:uid="{B7D0C23E-8E44-4458-BB16-19F2810F8D42}"/>
    <hyperlink ref="BM197" location="A126002498V" display="A126002498V" xr:uid="{347F19ED-5136-489D-B5CE-6EF990B795FF}"/>
    <hyperlink ref="BM219" location="A126064706F" display="A126064706F" xr:uid="{E05ACD48-918E-4E20-A4F1-8B71F83C8E8D}"/>
    <hyperlink ref="BM241" location="A126033602K" display="A126033602K" xr:uid="{7685D572-3F34-4B4D-AC0A-5AFE859FBA16}"/>
    <hyperlink ref="BO198" location="A126001826A" display="A126001826A" xr:uid="{A5F9A020-BBD5-4865-AE62-148966096683}"/>
    <hyperlink ref="BO220" location="A126064034A" display="A126064034A" xr:uid="{CB0EFD66-6617-4883-9B30-15F8C8B5EB8C}"/>
    <hyperlink ref="BO242" location="A126032930C" display="A126032930C" xr:uid="{BB85A708-E6B4-474B-A7B3-DEC393E183DA}"/>
    <hyperlink ref="BK198" location="A126006362F" display="A126006362F" xr:uid="{CC1787F3-EA69-4A13-9F9E-283D35D048BA}"/>
    <hyperlink ref="BK220" location="A126068570C" display="A126068570C" xr:uid="{6ED70151-60D0-402F-BC5C-B9F3CB3B20ED}"/>
    <hyperlink ref="BK242" location="A126037466A" display="A126037466A" xr:uid="{BFBEEF0C-D4A7-4653-B3C4-19CD9110AD1E}"/>
    <hyperlink ref="BH198" location="A126005066V" display="A126005066V" xr:uid="{7BC44A78-A44C-4026-A852-AD40C86D4844}"/>
    <hyperlink ref="BH220" location="A126067274T" display="A126067274T" xr:uid="{AFA37C08-EA12-4097-825A-552E1CA114B5}"/>
    <hyperlink ref="BH242" location="A126036170W" display="A126036170W" xr:uid="{C4A04833-C296-45AF-9BAC-2C9B5FCE144B}"/>
    <hyperlink ref="BI198" location="A126003122R" display="A126003122R" xr:uid="{4D1AA37A-FA39-4398-B27A-2DDB91A796FD}"/>
    <hyperlink ref="BI220" location="A126065330L" display="A126065330L" xr:uid="{50356EEE-C4DA-4A25-9A40-E63CEAB08A25}"/>
    <hyperlink ref="BI242" location="A126034226K" display="A126034226K" xr:uid="{53598603-D065-4C0E-83DB-CE1CED8EC510}"/>
    <hyperlink ref="BJ198" location="A126005714F" display="A126005714F" xr:uid="{FD8A4627-9139-40D2-9D0B-3BEFC98F6EA2}"/>
    <hyperlink ref="BJ220" location="A126067922C" display="A126067922C" xr:uid="{114C569E-8FA8-4970-9760-6F298E17DF25}"/>
    <hyperlink ref="BJ242" location="A126036818A" display="A126036818A" xr:uid="{761D024C-C0D5-4A55-9D4C-5E83A887AC0C}"/>
    <hyperlink ref="BN198" location="A126004418V" display="A126004418V" xr:uid="{0D3E859D-54EE-402E-A2B5-DA7506A0F4FA}"/>
    <hyperlink ref="BN220" location="A126066626T" display="A126066626T" xr:uid="{71816A1E-ABB4-42F6-A4A7-4BE08D8CE623}"/>
    <hyperlink ref="BN242" location="A126035522W" display="A126035522W" xr:uid="{6C5B7B79-5B72-4E09-9A03-A01482274ECE}"/>
    <hyperlink ref="BL198" location="A126003770L" display="A126003770L" xr:uid="{D7E51E66-C1A2-432A-A442-66CD7C6E0FD2}"/>
    <hyperlink ref="BL220" location="A126065978C" display="A126065978C" xr:uid="{105F1833-2686-44A6-9F00-A214B8B874DE}"/>
    <hyperlink ref="BL242" location="A126034874J" display="A126034874J" xr:uid="{481D46C7-C43B-45F4-8F3E-9977039840E8}"/>
    <hyperlink ref="BM198" location="A126002474A" display="A126002474A" xr:uid="{FC94320C-7CA8-4A86-BA13-2A7C9CAEE4A2}"/>
    <hyperlink ref="BM220" location="A126064682X" display="A126064682X" xr:uid="{56F0D7CD-0081-4120-A6D3-6FF7E8D69351}"/>
    <hyperlink ref="BM242" location="A126033578W" display="A126033578W" xr:uid="{643D0CA5-07CE-437A-BBA2-E04FCC091273}"/>
    <hyperlink ref="BO199" location="A126001854K" display="A126001854K" xr:uid="{77701AD7-EC36-4748-954A-55E10D95B90E}"/>
    <hyperlink ref="BO221" location="A126064062K" display="A126064062K" xr:uid="{19C3B73E-EB95-4067-8EBB-86710BB5E734}"/>
    <hyperlink ref="BO243" location="A126032958F" display="A126032958F" xr:uid="{0DDDFF24-7429-456E-8207-3E1710EC16C4}"/>
    <hyperlink ref="BK199" location="A126006390R" display="A126006390R" xr:uid="{C77D7215-D617-4008-B98F-3C45792A6EA7}"/>
    <hyperlink ref="BK221" location="A126068598F" display="A126068598F" xr:uid="{19F5AC65-F91D-4F0C-AB5C-28BC739B8D79}"/>
    <hyperlink ref="BK243" location="A126037494K" display="A126037494K" xr:uid="{B26E2214-3D94-4AC8-88DB-5753A0BFB1CB}"/>
    <hyperlink ref="BH199" location="A126005094C" display="A126005094C" xr:uid="{A798D620-780C-4236-A9F6-CE6CD68047CF}"/>
    <hyperlink ref="BH221" location="A126067302R" display="A126067302R" xr:uid="{989DE2FB-756A-4F4D-AC6E-5F8EB06957EB}"/>
    <hyperlink ref="BH243" location="A126036198X" display="A126036198X" xr:uid="{99C9ADB6-6DC3-4576-8749-90C6F860E2E3}"/>
    <hyperlink ref="BI199" location="A126003150X" display="A126003150X" xr:uid="{DF4DF208-7051-446A-B16E-5CBF177AA1A9}"/>
    <hyperlink ref="BI221" location="A126065358R" display="A126065358R" xr:uid="{F4D51093-644F-4226-BE39-CF49320822B9}"/>
    <hyperlink ref="BI243" location="A126034254V" display="A126034254V" xr:uid="{195B74A5-2DE5-4817-9C8A-DA63CC1ACA55}"/>
    <hyperlink ref="BJ199" location="A126005742R" display="A126005742R" xr:uid="{3ABAF063-BFA9-4141-B680-5164E6486F01}"/>
    <hyperlink ref="BJ221" location="A126067950L" display="A126067950L" xr:uid="{391EE84B-4B00-41C5-AEC3-D6C6F55E9AF8}"/>
    <hyperlink ref="BJ243" location="A126036846K" display="A126036846K" xr:uid="{DC92CCB7-CACF-4F2E-A3B6-295CA7D64CD4}"/>
    <hyperlink ref="BN199" location="A126004446C" display="A126004446C" xr:uid="{B5B9A5D8-2B4A-46DA-A0A3-C1FD700F6B8E}"/>
    <hyperlink ref="BN221" location="A126066654A" display="A126066654A" xr:uid="{7138047D-5CD2-4DD7-8AFD-29E030D82281}"/>
    <hyperlink ref="BN243" location="A126035550F" display="A126035550F" xr:uid="{C9820A2B-319B-48E4-8A60-E578DB72EB1D}"/>
    <hyperlink ref="BL199" location="A126003798R" display="A126003798R" xr:uid="{F16A8383-C289-472E-BE90-3CEE53909FD1}"/>
    <hyperlink ref="BL221" location="A126066006C" display="A126066006C" xr:uid="{1184A974-36D4-4591-AA1B-5405E02B5C66}"/>
    <hyperlink ref="BL243" location="A126034902F" display="A126034902F" xr:uid="{48FC169B-3BF9-4A25-A8FD-C4EACB07C3D1}"/>
    <hyperlink ref="BM199" location="A126002502X" display="A126002502X" xr:uid="{45EEDE7E-D81D-4201-936B-374E08469785}"/>
    <hyperlink ref="BM221" location="A126064710W" display="A126064710W" xr:uid="{EA46634A-8596-4DF4-A533-66FC95CEEBD6}"/>
    <hyperlink ref="BM243" location="A126033606V" display="A126033606V" xr:uid="{1B20656D-D70D-4693-9E54-645DAF51823D}"/>
    <hyperlink ref="BW200" location="A126001570J" display="A126001570J" xr:uid="{288DC9C7-86EE-4FA7-B602-E828C3AE5A6E}"/>
    <hyperlink ref="BW222" location="A126063778X" display="A126063778X" xr:uid="{9578C679-EAA0-4EFA-8DBC-241217D93D86}"/>
    <hyperlink ref="BW244" location="A126032674C" display="A126032674C" xr:uid="{857645CD-87E2-489E-B8EB-3975A835CD50}"/>
    <hyperlink ref="BS200" location="A126006106V" display="A126006106V" xr:uid="{37AB1551-E966-4A3B-A079-7FEE15070A2E}"/>
    <hyperlink ref="BS222" location="A126068314T" display="A126068314T" xr:uid="{4F200658-9B9A-4DEA-9286-96F5F5500A33}"/>
    <hyperlink ref="BS244" location="A126037210W" display="A126037210W" xr:uid="{E86D6252-8D09-4C7D-BCF6-1E12FB4EBD61}"/>
    <hyperlink ref="BP200" location="A126004810L" display="A126004810L" xr:uid="{322D347F-C62B-43AB-A3E6-7AF11A202110}"/>
    <hyperlink ref="BP222" location="A126067018F" display="A126067018F" xr:uid="{58A6423D-8B9B-4130-BFCE-26ECA7EE0C79}"/>
    <hyperlink ref="BP244" location="A126035914J" display="A126035914J" xr:uid="{B58CE7C9-2F18-4253-A370-26CAD646B50D}"/>
    <hyperlink ref="BQ200" location="A126002866L" display="A126002866L" xr:uid="{8314CBCD-D027-4794-ABA8-FB069F6E758E}"/>
    <hyperlink ref="BQ222" location="A126065074L" display="A126065074L" xr:uid="{2F799E38-0827-4DE6-A956-C9DE100AB5E7}"/>
    <hyperlink ref="BQ244" location="A126033970R" display="A126033970R" xr:uid="{F343FA33-1A80-4CB5-B770-3B9CD9DC14CC}"/>
    <hyperlink ref="BR200" location="A126005458F" display="A126005458F" xr:uid="{BDD0693B-272B-4D3B-AEE1-5B96DAC5AA37}"/>
    <hyperlink ref="BR222" location="A126067666C" display="A126067666C" xr:uid="{D27CC164-8989-42EE-A7DE-17EA3F438382}"/>
    <hyperlink ref="BR244" location="A126036562J" display="A126036562J" xr:uid="{C7BA1691-FBC9-4284-8E57-1B50D29B0F60}"/>
    <hyperlink ref="BV200" location="A126004162A" display="A126004162A" xr:uid="{2DE56D78-EA3B-4AE8-9334-8852146C28B9}"/>
    <hyperlink ref="BV222" location="A126066370X" display="A126066370X" xr:uid="{2B9436C4-D9F0-4939-8A6D-94CD22962542}"/>
    <hyperlink ref="BV244" location="A126035266W" display="A126035266W" xr:uid="{BAEEF596-75DA-43DB-B5EC-3F8BE746FF16}"/>
    <hyperlink ref="BT200" location="A126003514A" display="A126003514A" xr:uid="{0193FC62-16C1-4488-8EB3-6A6623648620}"/>
    <hyperlink ref="BT222" location="A126065722X" display="A126065722X" xr:uid="{D4655F2B-621D-433E-9ABB-A7511445525E}"/>
    <hyperlink ref="BT244" location="A126034618W" display="A126034618W" xr:uid="{0D354B2A-F2AC-4DB0-85EE-DBA28594FF32}"/>
    <hyperlink ref="BU200" location="A126002218R" display="A126002218R" xr:uid="{01BE4C87-ACDC-4B07-B582-94AD17987274}"/>
    <hyperlink ref="BU222" location="A126064426L" display="A126064426L" xr:uid="{1C010680-45C3-429F-B056-68ABC4DB1BCB}"/>
    <hyperlink ref="BU244" location="A126033322T" display="A126033322T" xr:uid="{64DD86F9-E110-40DA-8759-EBEC6FE52D74}"/>
    <hyperlink ref="BW181" location="A126001582T" display="A126001582T" xr:uid="{7C08AA17-2FE2-4EE3-9D29-83CC20D2ABBB}"/>
    <hyperlink ref="BW203" location="A126063790R" display="A126063790R" xr:uid="{D0666EA0-55C7-4720-80E0-A6234B2D2CA7}"/>
    <hyperlink ref="BW225" location="A126032686L" display="A126032686L" xr:uid="{20A6DAFF-5D47-428A-9505-F2CF2C8ED040}"/>
    <hyperlink ref="BS181" location="A126006118C" display="A126006118C" xr:uid="{7D23809B-2433-4ABC-98CC-B4EE2A12DDE1}"/>
    <hyperlink ref="BS203" location="A126068326A" display="A126068326A" xr:uid="{9FBEC9B0-E07F-4375-A21A-1107AC035E78}"/>
    <hyperlink ref="BS225" location="A126037222F" display="A126037222F" xr:uid="{8C9C7E23-8495-4DAF-91C9-562A22C0FB1B}"/>
    <hyperlink ref="BP181" location="A126004822W" display="A126004822W" xr:uid="{04003902-ACD5-40F9-8B40-2CCFB7343E50}"/>
    <hyperlink ref="BP203" location="A126067030W" display="A126067030W" xr:uid="{E318C770-A9E5-4C26-BAD0-CC02A6DCC1E4}"/>
    <hyperlink ref="BP225" location="A126035926T" display="A126035926T" xr:uid="{E9367D2F-FA62-4D3E-8592-D37DFFFC3554}"/>
    <hyperlink ref="BQ181" location="A126002878W" display="A126002878W" xr:uid="{7038B0C2-4F61-497C-9D08-9F1097FE3308}"/>
    <hyperlink ref="BQ203" location="A126065086W" display="A126065086W" xr:uid="{37C9BA97-80E6-4D27-BA92-5EFA283ACF7D}"/>
    <hyperlink ref="BQ225" location="A126033982X" display="A126033982X" xr:uid="{1B9CD716-61F9-4A7E-9C60-D4A20ABC5868}"/>
    <hyperlink ref="BR181" location="A126005470W" display="A126005470W" xr:uid="{E7D59C29-15ED-4843-8AFE-3648E61B7B5A}"/>
    <hyperlink ref="BR203" location="A126067678L" display="A126067678L" xr:uid="{AE1EBC11-2B08-46B2-B846-491501C03F96}"/>
    <hyperlink ref="BR225" location="A126036574T" display="A126036574T" xr:uid="{93D6BEF9-350F-4010-BB91-E1F9817CEA27}"/>
    <hyperlink ref="BV181" location="A126004174K" display="A126004174K" xr:uid="{CE79B120-3EA4-44FF-8B43-2A8FA9F07DB3}"/>
    <hyperlink ref="BV203" location="A126066382J" display="A126066382J" xr:uid="{9152B401-F9AC-4B03-AA6D-07732C87FD4E}"/>
    <hyperlink ref="BV225" location="A126035278F" display="A126035278F" xr:uid="{F71073D7-ED55-4BF5-90FC-BF3BC1B23058}"/>
    <hyperlink ref="BT181" location="A126003526K" display="A126003526K" xr:uid="{2371A6EE-A50E-4564-ABC3-C16D02BFD0AE}"/>
    <hyperlink ref="BT203" location="A126065734J" display="A126065734J" xr:uid="{4D8DB7C6-9B7A-4F41-89FA-75960A39350C}"/>
    <hyperlink ref="BT225" location="A126034630L" display="A126034630L" xr:uid="{5EDE151E-8595-4A0E-A24E-44516CB0C0BC}"/>
    <hyperlink ref="BU181" location="A126002230F" display="A126002230F" xr:uid="{D587E6A1-D87E-4069-911F-B54EC816048F}"/>
    <hyperlink ref="BU203" location="A126064438W" display="A126064438W" xr:uid="{451462C9-4385-43A1-978F-CFE126A04058}"/>
    <hyperlink ref="BU225" location="A126033334A" display="A126033334A" xr:uid="{E0703BBD-D98B-450C-A95A-41E2E6811AE5}"/>
    <hyperlink ref="BW182" location="A126001550X" display="A126001550X" xr:uid="{2B6427B8-8A5B-4EF3-A203-08BC084193EA}"/>
    <hyperlink ref="BW204" location="A126063758R" display="A126063758R" xr:uid="{76639616-0A7D-4A0D-9614-4F1DC9F6F7B4}"/>
    <hyperlink ref="BW226" location="A126032654V" display="A126032654V" xr:uid="{82047484-8A85-4DCB-A0AD-CACE9675471F}"/>
    <hyperlink ref="BS182" location="A126006086W" display="A126006086W" xr:uid="{E1050057-2FBB-4F4A-B995-C989097F5909}"/>
    <hyperlink ref="BS204" location="A126068294V" display="A126068294V" xr:uid="{0ACAFEFC-0A65-41DC-8A05-1D3E153BC799}"/>
    <hyperlink ref="BS226" location="A126037190X" display="A126037190X" xr:uid="{111B246D-B879-4B81-83EF-E78E4846D4DB}"/>
    <hyperlink ref="BP182" location="A126004790R" display="A126004790R" xr:uid="{B4B4B345-DE89-4FC9-8377-5811A3183B40}"/>
    <hyperlink ref="BP204" location="A126066998F" display="A126066998F" xr:uid="{0A70DDEB-5F2C-4A39-8D95-1DE46AEB0455}"/>
    <hyperlink ref="BP226" location="A126035894K" display="A126035894K" xr:uid="{803B6D0D-011A-4C40-BE3D-33B26F702F0E}"/>
    <hyperlink ref="BQ182" location="A126002846C" display="A126002846C" xr:uid="{67DE47A4-C1BE-463B-858C-2DAD02302244}"/>
    <hyperlink ref="BQ204" location="A126065054C" display="A126065054C" xr:uid="{E965A250-8EB7-4EA6-893F-711BA1333312}"/>
    <hyperlink ref="BQ226" location="A126033950F" display="A126033950F" xr:uid="{BE10AB11-1365-4375-A095-A861B8F7ECC9}"/>
    <hyperlink ref="BR182" location="A126005438W" display="A126005438W" xr:uid="{303BE67B-FCBA-4408-BF73-E0F5A1F987C7}"/>
    <hyperlink ref="BR204" location="A126067646V" display="A126067646V" xr:uid="{24049134-C59D-46CB-8840-05CB15561B51}"/>
    <hyperlink ref="BR226" location="A126036542X" display="A126036542X" xr:uid="{A142BE70-FB5C-43F3-8910-474568BAF942}"/>
    <hyperlink ref="BV182" location="A126004142T" display="A126004142T" xr:uid="{4C7AAC16-73A9-4D90-A0D0-C17733734FD6}"/>
    <hyperlink ref="BV204" location="A126066350R" display="A126066350R" xr:uid="{94CCFE0D-FE8D-4ABE-8E63-5597DE6C10DB}"/>
    <hyperlink ref="BV226" location="A126035246L" display="A126035246L" xr:uid="{61373C78-710E-45E6-8499-FE2B29C0F90F}"/>
    <hyperlink ref="BT182" location="A126003494C" display="A126003494C" xr:uid="{E1552BB3-1E8C-4C74-AFCB-EF1CE234F545}"/>
    <hyperlink ref="BT204" location="A126065702R" display="A126065702R" xr:uid="{F572EEDE-1D9C-4FBF-BB0F-19F80F14EA8D}"/>
    <hyperlink ref="BT226" location="A126034598X" display="A126034598X" xr:uid="{14097503-B199-4390-A820-74F9E9BB4D71}"/>
    <hyperlink ref="BU182" location="A126002198T" display="A126002198T" xr:uid="{F5B8C3DF-5362-4E97-B497-9ADBBAD73DA9}"/>
    <hyperlink ref="BU204" location="A126064406C" display="A126064406C" xr:uid="{DF817B73-E151-4DFD-8DC6-CCD4ECD611F0}"/>
    <hyperlink ref="BU226" location="A126033302J" display="A126033302J" xr:uid="{C09604CF-C3AE-40D6-9C69-7A3449068261}"/>
    <hyperlink ref="BW183" location="A126001586A" display="A126001586A" xr:uid="{0D8F9DC2-859D-4868-861D-733E16502AE2}"/>
    <hyperlink ref="BW205" location="A126063794X" display="A126063794X" xr:uid="{E42DF3D3-8F79-475C-949A-3371F9A10BC0}"/>
    <hyperlink ref="BW227" location="A126032690C" display="A126032690C" xr:uid="{F27BCC56-3A96-4DF6-95B7-26117F5E19D9}"/>
    <hyperlink ref="BS183" location="A126006122V" display="A126006122V" xr:uid="{6E7012AA-E7D6-47D1-A277-528AFF2484CA}"/>
    <hyperlink ref="BS205" location="A126068330T" display="A126068330T" xr:uid="{1F3C2E16-A37E-4D0B-81FB-3819D24BC59F}"/>
    <hyperlink ref="BS227" location="A126037226R" display="A126037226R" xr:uid="{20BBE83C-D35E-4825-83FA-73E603C30CCB}"/>
    <hyperlink ref="BP183" location="A126004826F" display="A126004826F" xr:uid="{AF95C2E7-089A-4050-9519-B9B48D4A7F65}"/>
    <hyperlink ref="BP205" location="A126067034F" display="A126067034F" xr:uid="{98B4BFF8-4954-4E28-BF9B-BEE070017B5E}"/>
    <hyperlink ref="BP227" location="A126035930J" display="A126035930J" xr:uid="{C35F2683-DF0A-4BA7-9494-42751C32E9C8}"/>
    <hyperlink ref="BQ183" location="A126002882L" display="A126002882L" xr:uid="{CFBB7781-4195-445C-9C63-E243BD5B3CDB}"/>
    <hyperlink ref="BQ205" location="A126065090L" display="A126065090L" xr:uid="{9199D861-DC0F-40C6-B993-1D0D739E21E9}"/>
    <hyperlink ref="BQ227" location="A126033986J" display="A126033986J" xr:uid="{D84455E8-2BBF-40FA-B925-15F19559AE57}"/>
    <hyperlink ref="BR183" location="A126005474F" display="A126005474F" xr:uid="{1EFE85AB-11A5-41FB-B599-58A48FEE93FB}"/>
    <hyperlink ref="BR205" location="A126067682C" display="A126067682C" xr:uid="{EE9DCD7D-BD75-4F39-8650-73A3E786DA2B}"/>
    <hyperlink ref="BR227" location="A126036578A" display="A126036578A" xr:uid="{41FC3B2D-95C7-407C-9887-DCA1D8A7F7BC}"/>
    <hyperlink ref="BV183" location="A126004178V" display="A126004178V" xr:uid="{6D59DFC5-FD38-4398-BBEC-E1FB6F04333C}"/>
    <hyperlink ref="BV205" location="A126066386T" display="A126066386T" xr:uid="{3CEC778B-7A62-4D14-A5AB-C0BBE5874F2D}"/>
    <hyperlink ref="BV227" location="A126035282W" display="A126035282W" xr:uid="{0D617460-C9F8-416E-8EBB-7702B103ADA2}"/>
    <hyperlink ref="BT183" location="A126003530A" display="A126003530A" xr:uid="{64C9F8FD-93B1-4FBC-8DA4-288E2BE26892}"/>
    <hyperlink ref="BT205" location="A126065738T" display="A126065738T" xr:uid="{85F20721-5B18-4652-8333-3B056B2ED252}"/>
    <hyperlink ref="BT227" location="A126034634W" display="A126034634W" xr:uid="{C77D3D9D-B1C4-4BFB-984C-2904DC4B5333}"/>
    <hyperlink ref="BU183" location="A126002234R" display="A126002234R" xr:uid="{5967D973-E8D4-4491-9F78-42C97FB08543}"/>
    <hyperlink ref="BU205" location="A126064442L" display="A126064442L" xr:uid="{E48C6767-B9C5-4C07-82CB-CB5A61593C33}"/>
    <hyperlink ref="BU227" location="A126033338K" display="A126033338K" xr:uid="{EC113F05-A302-4FBE-8B6A-2DE91E603FFF}"/>
    <hyperlink ref="BW185" location="A126001590T" display="A126001590T" xr:uid="{92DBF3A9-BD34-4C8E-A47A-611432060624}"/>
    <hyperlink ref="BW207" location="A126063798J" display="A126063798J" xr:uid="{942B33AC-9330-4F7B-8523-38C9781420D4}"/>
    <hyperlink ref="BW229" location="A126032694L" display="A126032694L" xr:uid="{D2EF9E55-EFED-4EB8-8C89-C1A1CEA8477C}"/>
    <hyperlink ref="BS185" location="A126006126C" display="A126006126C" xr:uid="{2DAC53E8-8C24-44C7-84A4-7EFCB5DBF36B}"/>
    <hyperlink ref="BS207" location="A126068334A" display="A126068334A" xr:uid="{8623D48E-960A-42C5-8874-95715C0011AE}"/>
    <hyperlink ref="BS229" location="A126037230F" display="A126037230F" xr:uid="{F54FF738-1F36-4975-B223-D8FAD7F8C918}"/>
    <hyperlink ref="BP185" location="A126004830W" display="A126004830W" xr:uid="{CD9920F5-74FC-40ED-A899-3A3AF7A50F15}"/>
    <hyperlink ref="BP207" location="A126067038R" display="A126067038R" xr:uid="{CF29839D-3AE8-49F1-B996-FF03C7A33F5C}"/>
    <hyperlink ref="BP229" location="A126035934T" display="A126035934T" xr:uid="{96B2C99F-2387-4EDB-BAA2-9D17BB49C163}"/>
    <hyperlink ref="BQ185" location="A126002886W" display="A126002886W" xr:uid="{90D4B58F-F267-4A0D-98D9-BA463A4CE54B}"/>
    <hyperlink ref="BQ207" location="A126065094W" display="A126065094W" xr:uid="{DCD94160-66DD-4C91-BB8E-2709D60DE5D8}"/>
    <hyperlink ref="BQ229" location="A126033990X" display="A126033990X" xr:uid="{FAD5AEDD-0A08-42A1-A423-7A111129BF85}"/>
    <hyperlink ref="BR185" location="A126005478R" display="A126005478R" xr:uid="{B6640C6B-72C7-4177-9075-3791A752328E}"/>
    <hyperlink ref="BR207" location="A126067686L" display="A126067686L" xr:uid="{979D798A-9D73-49EB-A179-2BC386CD86FC}"/>
    <hyperlink ref="BR229" location="A126036582T" display="A126036582T" xr:uid="{F09BAC14-F542-4BAE-B0E3-2C79CC8BE8C4}"/>
    <hyperlink ref="BV185" location="A126004182K" display="A126004182K" xr:uid="{1DBFDD60-4C9D-4E8D-A74D-1E885A4163A3}"/>
    <hyperlink ref="BV207" location="A126066390J" display="A126066390J" xr:uid="{4DF7D0FD-F45C-4BF4-AE61-01AC9155FE6D}"/>
    <hyperlink ref="BV229" location="A126035286F" display="A126035286F" xr:uid="{24F5724B-4D0B-492B-AF69-094A2061994C}"/>
    <hyperlink ref="BT185" location="A126003534K" display="A126003534K" xr:uid="{D5CDF5CE-4B86-4387-BEC7-77EBAF5612DB}"/>
    <hyperlink ref="BT207" location="A126065742J" display="A126065742J" xr:uid="{034356B9-8445-467D-A83C-52381234C1D2}"/>
    <hyperlink ref="BT229" location="A126034638F" display="A126034638F" xr:uid="{8E5C035F-EDFA-4DB3-86CE-A7B22C392C6E}"/>
    <hyperlink ref="BU185" location="A126002238X" display="A126002238X" xr:uid="{6F7F11AF-B1E6-4B0C-8E13-E6D55AD50B80}"/>
    <hyperlink ref="BU207" location="A126064446W" display="A126064446W" xr:uid="{E3BC46B6-0EF3-4C63-8B5D-75FB61F0342A}"/>
    <hyperlink ref="BU229" location="A126033342A" display="A126033342A" xr:uid="{728E741F-A83F-42C4-8B5F-F75971EEC65F}"/>
    <hyperlink ref="BW186" location="A126001554J" display="A126001554J" xr:uid="{83D8D196-54BA-41AA-829A-33962CDD3025}"/>
    <hyperlink ref="BW208" location="A126063762F" display="A126063762F" xr:uid="{30495E13-023A-40CF-91C5-8E360F8A9186}"/>
    <hyperlink ref="BW230" location="A126032658C" display="A126032658C" xr:uid="{206DF517-9E16-481A-A9EC-DB602A001EB9}"/>
    <hyperlink ref="BS186" location="A126006090L" display="A126006090L" xr:uid="{57D44D8E-258D-4D8D-AF50-2CF0C8E6ACFA}"/>
    <hyperlink ref="BS208" location="A126068298C" display="A126068298C" xr:uid="{0AAE0B78-816E-4E4E-AD5F-1C3319782E2D}"/>
    <hyperlink ref="BS230" location="A126037194J" display="A126037194J" xr:uid="{CA71AAE1-FAC4-4092-9B07-A3E340D63212}"/>
    <hyperlink ref="BP186" location="A126004794X" display="A126004794X" xr:uid="{A4A3FF90-A6E0-42F2-B23C-694EF17A0277}"/>
    <hyperlink ref="BP208" location="A126067002L" display="A126067002L" xr:uid="{5A98C17C-6082-4647-BBDD-507881983431}"/>
    <hyperlink ref="BP230" location="A126035898V" display="A126035898V" xr:uid="{2755CD42-81D8-4F27-B7C2-AC76899B9CB6}"/>
    <hyperlink ref="BQ186" location="A126002850V" display="A126002850V" xr:uid="{E3CAEB28-86C1-4DCC-B52D-37EA9DB0CCAF}"/>
    <hyperlink ref="BQ208" location="A126065058L" display="A126065058L" xr:uid="{01E0A195-0278-48CE-8EA1-10E061B8B989}"/>
    <hyperlink ref="BQ230" location="A126033954R" display="A126033954R" xr:uid="{09208B40-19F7-4673-9B5F-D723028E906C}"/>
    <hyperlink ref="BR186" location="A126005442L" display="A126005442L" xr:uid="{EA4A65DF-4FE2-4264-A663-4631C3882E58}"/>
    <hyperlink ref="BR208" location="A126067650K" display="A126067650K" xr:uid="{7E95B4B2-28EC-47C5-A205-2BEC8DF84BCF}"/>
    <hyperlink ref="BR230" location="A126036546J" display="A126036546J" xr:uid="{D912218F-81A6-4623-99E2-496C1DCA6019}"/>
    <hyperlink ref="BV186" location="A126004146A" display="A126004146A" xr:uid="{AF0606A1-26A0-4DF5-9272-61F319364D98}"/>
    <hyperlink ref="BV208" location="A126066354X" display="A126066354X" xr:uid="{2C9504FA-4E57-4FBB-8443-D0F14174585C}"/>
    <hyperlink ref="BV230" location="A126035250C" display="A126035250C" xr:uid="{A5F153A5-E02F-4371-BF30-1BDEB08804A2}"/>
    <hyperlink ref="BT186" location="A126003498L" display="A126003498L" xr:uid="{4BD53D23-BE5A-4AEF-902C-D867B5FABF21}"/>
    <hyperlink ref="BT208" location="A126065706X" display="A126065706X" xr:uid="{880552D8-12B8-4966-B940-F975E9A7456B}"/>
    <hyperlink ref="BT230" location="A126034602C" display="A126034602C" xr:uid="{EADA06EC-5D9E-48BA-AC22-6FC2855253BB}"/>
    <hyperlink ref="BU186" location="A126002202W" display="A126002202W" xr:uid="{5798C2E7-C849-4EEE-ABB1-4497DEEF9DD5}"/>
    <hyperlink ref="BU208" location="A126064410V" display="A126064410V" xr:uid="{32C62572-8D49-4399-B0AD-F0B20FE584C7}"/>
    <hyperlink ref="BU230" location="A126033306T" display="A126033306T" xr:uid="{42D6EF14-B13F-49CF-AD44-14492FF89163}"/>
    <hyperlink ref="BW187" location="A126001558T" display="A126001558T" xr:uid="{D4858075-B99C-45B6-B4F5-38F70A659E29}"/>
    <hyperlink ref="BW209" location="A126063766R" display="A126063766R" xr:uid="{E6287C25-CD0B-4CFB-91B1-976FE32472DB}"/>
    <hyperlink ref="BW231" location="A126032662V" display="A126032662V" xr:uid="{CB14003E-E56B-4094-BCAC-06DC4A393580}"/>
    <hyperlink ref="BS187" location="A126006094W" display="A126006094W" xr:uid="{57317260-A90E-4F2F-A118-DA07DE9CA9F4}"/>
    <hyperlink ref="BS209" location="A126068302J" display="A126068302J" xr:uid="{F2B71966-925D-47EC-BE1D-DA7F92EB7ED9}"/>
    <hyperlink ref="BS231" location="A126037198T" display="A126037198T" xr:uid="{D8DD1F64-6E73-4392-8544-07AAD37796A1}"/>
    <hyperlink ref="BP187" location="A126004798J" display="A126004798J" xr:uid="{439E8492-29E6-456B-AE89-8801BCD55127}"/>
    <hyperlink ref="BP209" location="A126067006W" display="A126067006W" xr:uid="{54C76DA1-6FE1-4703-9E1F-1D454B8AF743}"/>
    <hyperlink ref="BP231" location="A126035902X" display="A126035902X" xr:uid="{764D1A47-06C6-447A-9BB0-6BDDD1F97E45}"/>
    <hyperlink ref="BQ187" location="A126002854C" display="A126002854C" xr:uid="{B574B1DC-CB7F-42EE-9772-D3C0138BB9F2}"/>
    <hyperlink ref="BQ209" location="A126065062C" display="A126065062C" xr:uid="{BC5A8578-99C5-47BD-9900-F606AA45BE07}"/>
    <hyperlink ref="BQ231" location="A126033958X" display="A126033958X" xr:uid="{005A59A2-3475-45E5-83A9-7DDDF1DEB85F}"/>
    <hyperlink ref="BV187" location="A126004150T" display="A126004150T" xr:uid="{72EBDF7F-F4B3-44C5-B92B-5D9165D24AB9}"/>
    <hyperlink ref="BV209" location="A126066358J" display="A126066358J" xr:uid="{FBC869E5-8A80-4F22-8CBA-CFE40BCDB065}"/>
    <hyperlink ref="BV231" location="A126035254L" display="A126035254L" xr:uid="{BA61C40F-BB75-4138-B3D1-FA5399F448CC}"/>
    <hyperlink ref="BT187" location="A126003502T" display="A126003502T" xr:uid="{F8784CC4-AA6A-42C5-B1FD-9AE550FCA31C}"/>
    <hyperlink ref="BT209" location="A126065710R" display="A126065710R" xr:uid="{1442000B-1863-4CBD-B0B7-F2E9F88BF8A5}"/>
    <hyperlink ref="BT231" location="A126034606L" display="A126034606L" xr:uid="{5C516194-F2F1-4DC7-AD45-71A627C14ADA}"/>
    <hyperlink ref="BW188" location="A126001574T" display="A126001574T" xr:uid="{7B99FE94-C2AF-438D-9959-AE90A586C56E}"/>
    <hyperlink ref="BW210" location="A126063782R" display="A126063782R" xr:uid="{6815240C-2EEC-40CB-894B-81B67FFED887}"/>
    <hyperlink ref="BW232" location="A126032678L" display="A126032678L" xr:uid="{1B0385BE-492D-40FA-B909-E7EC1533BD57}"/>
    <hyperlink ref="BS188" location="A126006110K" display="A126006110K" xr:uid="{E626F8AF-53B6-4416-9EB1-F9D42D26D992}"/>
    <hyperlink ref="BS210" location="A126068318A" display="A126068318A" xr:uid="{9F1014F8-90DB-497A-959D-9B65FCADFEF1}"/>
    <hyperlink ref="BS232" location="A126037214F" display="A126037214F" xr:uid="{167E6745-5FCC-424A-8C2A-89AD3ADCB6A6}"/>
    <hyperlink ref="BP188" location="A126004814W" display="A126004814W" xr:uid="{0F13F5AC-B562-40FD-A543-CFE6AB3C310E}"/>
    <hyperlink ref="BP210" location="A126067022W" display="A126067022W" xr:uid="{6CB2F949-2FCB-418F-98C8-DA3AE7F70C08}"/>
    <hyperlink ref="BP232" location="A126035918T" display="A126035918T" xr:uid="{73346B79-5019-4470-948C-BE7B4298F6A8}"/>
    <hyperlink ref="BQ188" location="A126002870C" display="A126002870C" xr:uid="{7DDF840B-9621-456D-A882-59A744DA1FF4}"/>
    <hyperlink ref="BQ210" location="A126065078W" display="A126065078W" xr:uid="{F1CDC3B3-BD4F-4029-8018-D9DA187EC7E6}"/>
    <hyperlink ref="BQ232" location="A126033974X" display="A126033974X" xr:uid="{A94433A7-38EE-4ECF-A078-48769E36F8D4}"/>
    <hyperlink ref="BV188" location="A126004166K" display="A126004166K" xr:uid="{003B9608-F62B-41D0-A539-1B82B8FC30DA}"/>
    <hyperlink ref="BV210" location="A126066374J" display="A126066374J" xr:uid="{D85E6BF5-7A78-4942-97CD-EDD4D7FC7933}"/>
    <hyperlink ref="BV232" location="A126035270L" display="A126035270L" xr:uid="{50A125C5-7F56-4194-B197-DD7D364F7A5B}"/>
    <hyperlink ref="BT188" location="A126003518K" display="A126003518K" xr:uid="{08A908C3-97D1-4905-9056-3AD2B558A48A}"/>
    <hyperlink ref="BT210" location="A126065726J" display="A126065726J" xr:uid="{B86E5D90-DE15-478A-8831-CC115684B348}"/>
    <hyperlink ref="BT232" location="A126034622L" display="A126034622L" xr:uid="{6ED671E3-0501-4BC9-8380-C21CF0B417BB}"/>
    <hyperlink ref="BW189" location="A126001542X" display="A126001542X" xr:uid="{FB6F166C-4A8C-4DFB-8DAD-DC2A430BB5A2}"/>
    <hyperlink ref="BW211" location="A126063750W" display="A126063750W" xr:uid="{3DE0A1C9-381F-4AAE-A00F-7E3C62114B75}"/>
    <hyperlink ref="BW233" location="A126032646V" display="A126032646V" xr:uid="{9A8492B6-98BA-4FBA-B8AD-0E13C1923E79}"/>
    <hyperlink ref="BS189" location="A126006078W" display="A126006078W" xr:uid="{AC2A4BF2-7C18-4908-9E40-4E189D2CE8EB}"/>
    <hyperlink ref="BS211" location="A126068286V" display="A126068286V" xr:uid="{83D94180-7820-41CF-A4FF-88E490EC2CF0}"/>
    <hyperlink ref="BS233" location="A126037182X" display="A126037182X" xr:uid="{E0C19E58-3DB5-41BC-B1AD-E93A22724F78}"/>
    <hyperlink ref="BP189" location="A126004782R" display="A126004782R" xr:uid="{E0D2303A-2331-400E-8BD5-9B41C2B520B0}"/>
    <hyperlink ref="BP211" location="A126066990L" display="A126066990L" xr:uid="{1BB1919D-FAB4-4B69-A29A-F7A3EC03F8BA}"/>
    <hyperlink ref="BP233" location="A126035886K" display="A126035886K" xr:uid="{3E182370-26F7-40A7-8016-A12334243CFD}"/>
    <hyperlink ref="BQ189" location="A126002838C" display="A126002838C" xr:uid="{72DF4320-D9E4-4C5D-B2E4-2FB360D81A92}"/>
    <hyperlink ref="BQ211" location="A126065046C" display="A126065046C" xr:uid="{185DA42F-83BC-4AC5-AE3D-0A04A4A8A53C}"/>
    <hyperlink ref="BQ233" location="A126033942F" display="A126033942F" xr:uid="{3430D97C-1D3D-40A5-91FA-7555E6A7AD7B}"/>
    <hyperlink ref="BR189" location="A126005430C" display="A126005430C" xr:uid="{017942A5-1FFE-4610-8E3B-FD2210851036}"/>
    <hyperlink ref="BR211" location="A126067638V" display="A126067638V" xr:uid="{36B64F98-C4D5-4F66-A224-A63A0F121103}"/>
    <hyperlink ref="BR233" location="A126036534X" display="A126036534X" xr:uid="{B81C1EF3-C445-4B27-B3E6-A5277A73478C}"/>
    <hyperlink ref="BV189" location="A126004134T" display="A126004134T" xr:uid="{C9E13B74-7196-4636-8C31-D471FB2EEE77}"/>
    <hyperlink ref="BV211" location="A126066342R" display="A126066342R" xr:uid="{C9DB98F6-696B-456E-AA81-A50D4BA1E052}"/>
    <hyperlink ref="BV233" location="A126035238L" display="A126035238L" xr:uid="{A5B2FC15-68A7-4F60-8C46-4D93ADE5BEA3}"/>
    <hyperlink ref="BT189" location="A126003486C" display="A126003486C" xr:uid="{CEFAD383-684F-400E-8EF9-B66D25219135}"/>
    <hyperlink ref="BT211" location="A126065694A" display="A126065694A" xr:uid="{320BC6B4-C71C-4262-80AC-B87C93B7607A}"/>
    <hyperlink ref="BT233" location="A126034590F" display="A126034590F" xr:uid="{F05553E4-5C07-4347-AB3E-38A75D6F0732}"/>
    <hyperlink ref="BU189" location="A126002190X" display="A126002190X" xr:uid="{44A0B6CB-32C8-49A7-BC89-33C469700A68}"/>
    <hyperlink ref="BU211" location="A126064398R" display="A126064398R" xr:uid="{C1CC2CFD-7EC8-4E40-93F1-24A7DA7B4763}"/>
    <hyperlink ref="BU233" location="A126033294V" display="A126033294V" xr:uid="{1CFAFCD4-B485-447E-BA8B-3D5CABB832EF}"/>
    <hyperlink ref="BW190" location="A126001594A" display="A126001594A" xr:uid="{53DC29BA-6780-480A-8C9E-BC9A39E8F894}"/>
    <hyperlink ref="BW212" location="A126063802L" display="A126063802L" xr:uid="{2CB48FDA-DC3D-41B3-AE51-2F6031A81FD9}"/>
    <hyperlink ref="BW234" location="A126032698W" display="A126032698W" xr:uid="{F20E9ED3-3229-4A64-B624-98023076FA7C}"/>
    <hyperlink ref="BS190" location="A126006130V" display="A126006130V" xr:uid="{52E03ED1-66BF-4477-AA97-53AF3AB6E78C}"/>
    <hyperlink ref="BS212" location="A126068338K" display="A126068338K" xr:uid="{8A4AE3D3-B7B9-4DA3-AF50-64F86E251FD4}"/>
    <hyperlink ref="BS234" location="A126037234R" display="A126037234R" xr:uid="{895BC6C9-325B-41F5-887E-6AAB863E7C12}"/>
    <hyperlink ref="BP190" location="A126004834F" display="A126004834F" xr:uid="{EBC70D07-4C02-4107-B6C3-84C8DCE8D0D3}"/>
    <hyperlink ref="BP212" location="A126067042F" display="A126067042F" xr:uid="{617C3D2F-1570-46D5-B69B-D4324314BD94}"/>
    <hyperlink ref="BP234" location="A126035938A" display="A126035938A" xr:uid="{84F9A196-7ABA-434C-92FA-98657CF58889}"/>
    <hyperlink ref="BQ190" location="A126002890L" display="A126002890L" xr:uid="{2F98EDD2-8A4E-4EE3-B553-478113FF2989}"/>
    <hyperlink ref="BQ212" location="A126065098F" display="A126065098F" xr:uid="{0B6E38FB-9CD5-4E30-B78A-F042292286C5}"/>
    <hyperlink ref="BQ234" location="A126033994J" display="A126033994J" xr:uid="{3D68A83A-738B-4138-B26A-CF5CA452A578}"/>
    <hyperlink ref="BR190" location="A126005482F" display="A126005482F" xr:uid="{EAD88F24-F578-4E2C-AE0B-14A2A7265F1D}"/>
    <hyperlink ref="BR212" location="A126067690C" display="A126067690C" xr:uid="{B01C6BE8-3E9B-49E7-8FEF-B400F67EB45A}"/>
    <hyperlink ref="BR234" location="A126036586A" display="A126036586A" xr:uid="{EC3A3F7C-D9AC-4FAB-9547-103748CE176B}"/>
    <hyperlink ref="BV190" location="A126004186V" display="A126004186V" xr:uid="{050C616D-344C-4320-9A84-BDE7C06D7DFE}"/>
    <hyperlink ref="BV212" location="A126066394T" display="A126066394T" xr:uid="{20DC015B-D98E-48DC-B987-814677469FD0}"/>
    <hyperlink ref="BV234" location="A126035290W" display="A126035290W" xr:uid="{57E24BA4-A196-460F-B965-A145B6144E89}"/>
    <hyperlink ref="BT190" location="A126003538V" display="A126003538V" xr:uid="{6792F50F-9DF6-4F44-B88D-D4F25D411721}"/>
    <hyperlink ref="BT212" location="A126065746T" display="A126065746T" xr:uid="{74C833D3-BAD6-4602-8619-6664DFE02278}"/>
    <hyperlink ref="BT234" location="A126034642W" display="A126034642W" xr:uid="{EE5857CB-918E-429A-AB25-9BCEFCE76DE1}"/>
    <hyperlink ref="BU190" location="A126002242R" display="A126002242R" xr:uid="{BC78DB29-A7A9-40B6-A575-1600EE64BCEE}"/>
    <hyperlink ref="BU212" location="A126064450L" display="A126064450L" xr:uid="{C3D99D9D-AE58-4D94-BBE2-E17B78BE770E}"/>
    <hyperlink ref="BU234" location="A126033346K" display="A126033346K" xr:uid="{D9667E16-AC34-4A9C-AEE4-A0E2373EAF5C}"/>
    <hyperlink ref="BW191" location="A126001578A" display="A126001578A" xr:uid="{4CE791F7-FF18-4DA1-9104-7ADBEB4369ED}"/>
    <hyperlink ref="BW213" location="A126063786X" display="A126063786X" xr:uid="{45AA45EA-3B62-4057-ACD0-4613285C53AD}"/>
    <hyperlink ref="BW235" location="A126032682C" display="A126032682C" xr:uid="{78626E47-87E9-44BD-BE27-A50CECB1A44E}"/>
    <hyperlink ref="BS191" location="A126006114V" display="A126006114V" xr:uid="{ADC13370-2F75-46E0-AED8-A4EF17926E4F}"/>
    <hyperlink ref="BS213" location="A126068322T" display="A126068322T" xr:uid="{27922E08-1388-4603-AA6A-8D043F4F7828}"/>
    <hyperlink ref="BS235" location="A126037218R" display="A126037218R" xr:uid="{4CA9F3AF-252E-4540-A2C0-B5A8669A3770}"/>
    <hyperlink ref="BP191" location="A126004818F" display="A126004818F" xr:uid="{4A5C6A16-4D4E-4F73-AE21-014E17CB81BD}"/>
    <hyperlink ref="BP213" location="A126067026F" display="A126067026F" xr:uid="{2187C2ED-0D27-49AE-8BF1-DE690410DF0E}"/>
    <hyperlink ref="BP235" location="A126035922J" display="A126035922J" xr:uid="{1657BA01-C347-44F3-A677-0810A2B3FF3E}"/>
    <hyperlink ref="BQ191" location="A126002874L" display="A126002874L" xr:uid="{67C5BD8D-112F-4047-BAA1-269055C6AE1B}"/>
    <hyperlink ref="BQ213" location="A126065082L" display="A126065082L" xr:uid="{794103DA-8586-46B4-8873-88EB51CD839E}"/>
    <hyperlink ref="BQ235" location="A126033978J" display="A126033978J" xr:uid="{5337C6AB-8AB0-4E85-B3F9-839232EB3A4E}"/>
    <hyperlink ref="BV191" location="A126004170A" display="A126004170A" xr:uid="{D9803849-E200-47DA-AD68-2DCE849865C0}"/>
    <hyperlink ref="BV213" location="A126066378T" display="A126066378T" xr:uid="{3112DA6F-FB93-40DF-A18E-AF0D9E676C44}"/>
    <hyperlink ref="BV235" location="A126035274W" display="A126035274W" xr:uid="{768E98C7-2D09-47E7-83E9-0F02DC99F20E}"/>
    <hyperlink ref="BT191" location="A126003522A" display="A126003522A" xr:uid="{32CFA106-B403-4A5C-883D-CDEF7A91373D}"/>
    <hyperlink ref="BT213" location="A126065730X" display="A126065730X" xr:uid="{7E7FC43E-DE3E-4D00-BB3D-C19B41C7BA07}"/>
    <hyperlink ref="BT235" location="A126034626W" display="A126034626W" xr:uid="{2927E06A-6529-423C-9C09-1BF2B4BE7884}"/>
    <hyperlink ref="BW193" location="A126001598K" display="A126001598K" xr:uid="{99BFA709-1F7E-4649-B8AF-A1AC1883EC50}"/>
    <hyperlink ref="BW215" location="A126063806W" display="A126063806W" xr:uid="{8797A2E9-2C4C-44D4-8F28-C5D5A2D1C101}"/>
    <hyperlink ref="BW237" location="A126032702A" display="A126032702A" xr:uid="{F3317474-F504-4885-8F89-53D116B18B51}"/>
    <hyperlink ref="BS193" location="A126006134C" display="A126006134C" xr:uid="{CFF730B5-0CBC-4159-993A-5CF641F82EB0}"/>
    <hyperlink ref="BS215" location="A126068342A" display="A126068342A" xr:uid="{B5E74124-09CD-4036-8A28-3B9A986D3467}"/>
    <hyperlink ref="BS237" location="A126037238X" display="A126037238X" xr:uid="{09CBCEE0-AD87-4AA5-83B6-695022789ADD}"/>
    <hyperlink ref="BP193" location="A126004838R" display="A126004838R" xr:uid="{FC753983-8027-4C87-8E6D-F8982CFF2FBB}"/>
    <hyperlink ref="BP215" location="A126067046R" display="A126067046R" xr:uid="{A3DCB635-27CF-4859-A3B1-8A98E15F4B8E}"/>
    <hyperlink ref="BP237" location="A126035942T" display="A126035942T" xr:uid="{8ECFA3C4-4E41-4DEB-8050-E48C0E0D5693}"/>
    <hyperlink ref="BQ193" location="A126002894W" display="A126002894W" xr:uid="{76BD248F-4542-426F-BC64-EE58A1048DE8}"/>
    <hyperlink ref="BQ215" location="A126065102K" display="A126065102K" xr:uid="{AA0E9CD5-A9F5-4643-A0E4-30FE78519536}"/>
    <hyperlink ref="BQ237" location="A126033998T" display="A126033998T" xr:uid="{61A0488D-C6FE-4167-BC8A-BDC34ED326C5}"/>
    <hyperlink ref="BR193" location="A126005486R" display="A126005486R" xr:uid="{74C0720A-5629-4DAF-96A1-6AD0888BB0F5}"/>
    <hyperlink ref="BR215" location="A126067694L" display="A126067694L" xr:uid="{909243B1-F928-4AD9-8C6C-5C1FEC999AD6}"/>
    <hyperlink ref="BR237" location="A126036590T" display="A126036590T" xr:uid="{D7C233BA-802D-4763-A7B4-71A0A653A191}"/>
    <hyperlink ref="BV193" location="A126004190K" display="A126004190K" xr:uid="{F2557471-2B91-4D5C-9897-D066654046E8}"/>
    <hyperlink ref="BV215" location="A126066398A" display="A126066398A" xr:uid="{1A6CCACC-1BA3-44A8-ADA1-E75BA9CFBAE5}"/>
    <hyperlink ref="BV237" location="A126035294F" display="A126035294F" xr:uid="{8625E35E-C6ED-4EFD-BD32-02133A68E918}"/>
    <hyperlink ref="BT193" location="A126003542K" display="A126003542K" xr:uid="{61511353-9FDD-4B45-84D8-23E1BE23099B}"/>
    <hyperlink ref="BT215" location="A126065750J" display="A126065750J" xr:uid="{BF3C0B53-0CB3-4107-8F3E-26CCB3647C1D}"/>
    <hyperlink ref="BT237" location="A126034646F" display="A126034646F" xr:uid="{B4B95DB2-E681-4798-9C0D-D50275BF8B76}"/>
    <hyperlink ref="BU193" location="A126002246X" display="A126002246X" xr:uid="{5F48198B-5606-440E-9AB9-34F829BB6B2E}"/>
    <hyperlink ref="BU215" location="A126064454W" display="A126064454W" xr:uid="{B85C360B-5AD2-4CE5-9B87-4A360B699138}"/>
    <hyperlink ref="BU237" location="A126033350A" display="A126033350A" xr:uid="{F691AFD6-4EB1-4A84-9100-52327AAF6EB9}"/>
    <hyperlink ref="BW194" location="A126001546J" display="A126001546J" xr:uid="{815811B9-AFE8-4035-95FE-90F5DC517B32}"/>
    <hyperlink ref="BW216" location="A126063754F" display="A126063754F" xr:uid="{72297A1D-9764-4484-856F-51E518A2EDCB}"/>
    <hyperlink ref="BW238" location="A126032650K" display="A126032650K" xr:uid="{B6945D41-0163-465F-BF34-ED4F492BE630}"/>
    <hyperlink ref="BS194" location="A126006082L" display="A126006082L" xr:uid="{7537A892-62AF-437A-ADD0-93B771782AD6}"/>
    <hyperlink ref="BS216" location="A126068290K" display="A126068290K" xr:uid="{28D48A45-0E0C-426A-A958-6E6D12F7FD3E}"/>
    <hyperlink ref="BS238" location="A126037186J" display="A126037186J" xr:uid="{E1DCD8BF-DDA5-4A82-96A4-C20006622562}"/>
    <hyperlink ref="BP194" location="A126004786X" display="A126004786X" xr:uid="{4C0C5178-C6DD-43FE-BE48-2E807B580E42}"/>
    <hyperlink ref="BP216" location="A126066994W" display="A126066994W" xr:uid="{FB3E8A61-2E74-42AD-8840-769C5E0A02AF}"/>
    <hyperlink ref="BP238" location="A126035890A" display="A126035890A" xr:uid="{FD763ED5-20AA-43FA-BE56-20AB9B52C523}"/>
    <hyperlink ref="BQ194" location="A126002842V" display="A126002842V" xr:uid="{B7DB7346-19C6-44EA-B184-A8998BEFE9B5}"/>
    <hyperlink ref="BQ216" location="A126065050V" display="A126065050V" xr:uid="{E5438EA4-DA39-40D2-930F-8D21DE9FBFA2}"/>
    <hyperlink ref="BQ238" location="A126033946R" display="A126033946R" xr:uid="{9FDBD9FB-3C3F-4EA6-8796-DFB3CE58639C}"/>
    <hyperlink ref="BR194" location="A126005434L" display="A126005434L" xr:uid="{6EAEE979-437B-46AB-8A24-3272DBF64059}"/>
    <hyperlink ref="BR216" location="A126067642K" display="A126067642K" xr:uid="{180013F5-035B-4015-B498-2BA082F67EE0}"/>
    <hyperlink ref="BR238" location="A126036538J" display="A126036538J" xr:uid="{253289C2-04AF-4BA9-AC78-BA31DEAE6E9A}"/>
    <hyperlink ref="BV194" location="A126004138A" display="A126004138A" xr:uid="{8759F5A8-9B05-4885-9EDA-DCF193BD5DD0}"/>
    <hyperlink ref="BV216" location="A126066346X" display="A126066346X" xr:uid="{F50DE5ED-7851-4C63-8506-D8133987C017}"/>
    <hyperlink ref="BV238" location="A126035242C" display="A126035242C" xr:uid="{FDC765C4-130F-4A50-BE18-7B83BE80EA6B}"/>
    <hyperlink ref="BT194" location="A126003490V" display="A126003490V" xr:uid="{8D63A96B-84FF-4AD7-A590-6D063F7C8519}"/>
    <hyperlink ref="BT216" location="A126065698K" display="A126065698K" xr:uid="{C7378859-E5E2-4DBE-BB50-2CC7DDA2C89F}"/>
    <hyperlink ref="BT238" location="A126034594R" display="A126034594R" xr:uid="{3188600A-5053-4720-B97B-D6FE7D7ABC8C}"/>
    <hyperlink ref="BU194" location="A126002194J" display="A126002194J" xr:uid="{F968DCF7-14F2-417A-8E2D-507F7F261ACF}"/>
    <hyperlink ref="BU216" location="A126064402V" display="A126064402V" xr:uid="{8393F312-9FAC-4783-AC46-84B2F99DE552}"/>
    <hyperlink ref="BU238" location="A126033298C" display="A126033298C" xr:uid="{FB67688F-F0CD-438A-BFA7-B21517499F04}"/>
    <hyperlink ref="BW195" location="A126001530R" display="A126001530R" xr:uid="{78F11E81-FB13-409F-9BF3-524A5002CFDA}"/>
    <hyperlink ref="BW217" location="A126063738F" display="A126063738F" xr:uid="{F9CEBA5A-3CC4-4B57-888A-D966BC2DC70A}"/>
    <hyperlink ref="BW239" location="A126032634K" display="A126032634K" xr:uid="{1CC9E059-6824-4DF5-90EF-118768BC6A9E}"/>
    <hyperlink ref="BS195" location="A126006066L" display="A126006066L" xr:uid="{F573CBFD-CE2A-4068-A67B-DC0A3DB35B48}"/>
    <hyperlink ref="BS217" location="A126068274K" display="A126068274K" xr:uid="{C76751FA-EA8A-4286-A6C7-F55FBD6EBED9}"/>
    <hyperlink ref="BS239" location="A126037170R" display="A126037170R" xr:uid="{652A1B70-15F9-49B3-B3D3-CCCB65772625}"/>
    <hyperlink ref="BP195" location="A126004770F" display="A126004770F" xr:uid="{2BA39F76-6DCE-4DAD-AADC-0B8CC8075E1C}"/>
    <hyperlink ref="BP217" location="A126066978W" display="A126066978W" xr:uid="{556F9C46-CBDE-4F43-982D-5E28ECF442BD}"/>
    <hyperlink ref="BP239" location="A126035874A" display="A126035874A" xr:uid="{A09EC4CA-FDBB-4E8B-ADFD-67619505B1D1}"/>
    <hyperlink ref="BQ195" location="A126002826V" display="A126002826V" xr:uid="{6D0C0566-8488-483D-86FF-3897C5B6D94D}"/>
    <hyperlink ref="BQ217" location="A126065034V" display="A126065034V" xr:uid="{C430CF4B-1879-44DC-9880-355B8083B0E7}"/>
    <hyperlink ref="BQ239" location="A126033930W" display="A126033930W" xr:uid="{C4CAC31C-6F69-4947-8A2A-641C2DDAD472}"/>
    <hyperlink ref="BR195" location="A126005418L" display="A126005418L" xr:uid="{F51A070F-DC90-405A-BB7E-338E0EC5D92B}"/>
    <hyperlink ref="BR217" location="A126067626K" display="A126067626K" xr:uid="{C0A7097B-5745-480D-B8AE-84C1F1830D6A}"/>
    <hyperlink ref="BR239" location="A126036522R" display="A126036522R" xr:uid="{645DF969-E4E8-44D4-8D37-FF3D009A39A5}"/>
    <hyperlink ref="BV195" location="A126004122J" display="A126004122J" xr:uid="{85986FE9-EBBE-4BD3-91B4-EC1D0965EEEE}"/>
    <hyperlink ref="BV217" location="A126066330F" display="A126066330F" xr:uid="{403AE4B2-7E6C-4C62-8E0A-EEAA0CB9D177}"/>
    <hyperlink ref="BV239" location="A126035226C" display="A126035226C" xr:uid="{902C6A5D-3BED-4CCE-991C-3DFE94E15812}"/>
    <hyperlink ref="BT195" location="A126003474V" display="A126003474V" xr:uid="{CFA1BE30-09CB-4610-A761-8EB168DCBBE8}"/>
    <hyperlink ref="BT217" location="A126065682T" display="A126065682T" xr:uid="{A96D5E34-F1EB-4637-A12E-513FDBAB0208}"/>
    <hyperlink ref="BT239" location="A126034578R" display="A126034578R" xr:uid="{4DC69808-D5D8-4CD6-BE7E-1224F813264D}"/>
    <hyperlink ref="BU195" location="A126002178J" display="A126002178J" xr:uid="{BEAF191B-90C7-4F66-A3A5-583DE2631A79}"/>
    <hyperlink ref="BU217" location="A126064386F" display="A126064386F" xr:uid="{A9E96056-BB08-4529-BC23-C87B58862F40}"/>
    <hyperlink ref="BU239" location="A126033282K" display="A126033282K" xr:uid="{E92FAE27-E334-451E-A3AC-167D3F8FDFFA}"/>
    <hyperlink ref="BW196" location="A126001534X" display="A126001534X" xr:uid="{95740A58-2409-4B0C-B2EB-8564666075F5}"/>
    <hyperlink ref="BW218" location="A126063742W" display="A126063742W" xr:uid="{DB56B5F6-A40D-4FCA-86F4-0E41C3680B02}"/>
    <hyperlink ref="BW240" location="A126032638V" display="A126032638V" xr:uid="{67FDE3DF-C9B2-421E-8B22-C18C5D51987B}"/>
    <hyperlink ref="BS196" location="A126006070C" display="A126006070C" xr:uid="{2F7B745D-05FA-494E-AAA0-ED0FF3EC81AD}"/>
    <hyperlink ref="BS218" location="A126068278V" display="A126068278V" xr:uid="{8658FE8C-15FC-462E-912B-60C0DA31FA01}"/>
    <hyperlink ref="BS240" location="A126037174X" display="A126037174X" xr:uid="{09A15CEF-A26A-4815-8DB5-D1AC48F46DF3}"/>
    <hyperlink ref="BP196" location="A126004774R" display="A126004774R" xr:uid="{0D556471-9BF3-4B3A-A453-02077E2AB2AF}"/>
    <hyperlink ref="BP218" location="A126066982L" display="A126066982L" xr:uid="{FA55ED8C-1524-4E1C-A92A-A767DEF00CD2}"/>
    <hyperlink ref="BP240" location="A126035878K" display="A126035878K" xr:uid="{9D7D2A32-BDED-4F80-9335-76B8A8CD5617}"/>
    <hyperlink ref="BQ196" location="A126002830K" display="A126002830K" xr:uid="{9E918CB8-0046-4E4D-8429-02EEC244DDF5}"/>
    <hyperlink ref="BQ218" location="A126065038C" display="A126065038C" xr:uid="{39DBE479-4EE5-4A9E-8E8C-38B1AEF0D524}"/>
    <hyperlink ref="BQ240" location="A126033934F" display="A126033934F" xr:uid="{9DEF7C65-11C5-4387-810B-86C3651B48D7}"/>
    <hyperlink ref="BR196" location="A126005422C" display="A126005422C" xr:uid="{01615760-FD4B-4865-8C7C-3A33D57F1342}"/>
    <hyperlink ref="BR218" location="A126067630A" display="A126067630A" xr:uid="{86BA24BD-0081-42BD-A3E2-CE58CD1718F4}"/>
    <hyperlink ref="BR240" location="A126036526X" display="A126036526X" xr:uid="{071D8D86-7C65-47FB-9C5A-7F44A421643C}"/>
    <hyperlink ref="BV196" location="A126004126T" display="A126004126T" xr:uid="{B07ACEDD-D050-4DAA-8937-3AFB2D5F96F2}"/>
    <hyperlink ref="BV218" location="A126066334R" display="A126066334R" xr:uid="{237C04F2-0820-4A0D-9C8B-DD99600D3D6E}"/>
    <hyperlink ref="BV240" location="A126035230V" display="A126035230V" xr:uid="{3F72977B-F745-408F-96C9-38EB4F86100A}"/>
    <hyperlink ref="BT196" location="A126003478C" display="A126003478C" xr:uid="{8A46688F-0D86-4322-9599-BB3E9AEFCAE2}"/>
    <hyperlink ref="BT218" location="A126065686A" display="A126065686A" xr:uid="{465B90D3-DBD1-4F60-A909-5C97AA09B0F3}"/>
    <hyperlink ref="BT240" location="A126034582F" display="A126034582F" xr:uid="{AAF221E9-4CCF-4273-8E7D-5C2BB2C0D4B9}"/>
    <hyperlink ref="BU196" location="A126002182X" display="A126002182X" xr:uid="{39921A39-2A62-43BA-B170-91074D2A8177}"/>
    <hyperlink ref="BU218" location="A126064390W" display="A126064390W" xr:uid="{BE78D985-897D-4F15-94E5-5458F18CB0B7}"/>
    <hyperlink ref="BU240" location="A126033286V" display="A126033286V" xr:uid="{19E79E02-1885-45B8-B93F-2136FCA6C19D}"/>
    <hyperlink ref="BW197" location="A126001562J" display="A126001562J" xr:uid="{D6B83EEB-EB68-4968-9496-2FA55E9AD9DF}"/>
    <hyperlink ref="BW219" location="A126063770F" display="A126063770F" xr:uid="{5190D97D-9EB7-4B85-A49B-EE921708CE04}"/>
    <hyperlink ref="BW241" location="A126032666C" display="A126032666C" xr:uid="{5072B8DA-2F6F-416D-8B17-837BCC6B0140}"/>
    <hyperlink ref="BS197" location="A126006098F" display="A126006098F" xr:uid="{681F3A50-4C2B-4324-81E0-C0754830E5B3}"/>
    <hyperlink ref="BS219" location="A126068306T" display="A126068306T" xr:uid="{0006EF27-7210-4F73-85AF-12D3277871FB}"/>
    <hyperlink ref="BS241" location="A126037202W" display="A126037202W" xr:uid="{F77F939D-FFDC-4DF2-B76B-D6AD4152F0CF}"/>
    <hyperlink ref="BP197" location="A126004802L" display="A126004802L" xr:uid="{EA144599-3942-48A6-923F-CACD2812D4B5}"/>
    <hyperlink ref="BP219" location="A126067010L" display="A126067010L" xr:uid="{78280665-470D-4CAD-B173-AC9005239BD7}"/>
    <hyperlink ref="BP241" location="A126035906J" display="A126035906J" xr:uid="{76BFED9A-8FDE-4358-9CB3-7A569152FB34}"/>
    <hyperlink ref="BQ197" location="A126002858L" display="A126002858L" xr:uid="{596FCC4E-C4D9-4E5A-9AEF-2BD9A4D28B0F}"/>
    <hyperlink ref="BQ219" location="A126065066L" display="A126065066L" xr:uid="{DC6089E7-C735-45B1-AE0F-3A42C4CA4C34}"/>
    <hyperlink ref="BQ241" location="A126033962R" display="A126033962R" xr:uid="{3BEECAD0-0E44-4195-8DE1-DD9E02C46BF5}"/>
    <hyperlink ref="BR197" location="A126005450L" display="A126005450L" xr:uid="{90DE383C-1C98-4689-B562-DED676323DE7}"/>
    <hyperlink ref="BR219" location="A126067658C" display="A126067658C" xr:uid="{F61E7B1F-014C-4ED6-BCAE-F6CBE490E9E7}"/>
    <hyperlink ref="BR241" location="A126036554J" display="A126036554J" xr:uid="{25008696-B04F-43D1-B1F0-E93FA59CCE07}"/>
    <hyperlink ref="BV197" location="A126004154A" display="A126004154A" xr:uid="{9B7C037C-9976-4972-9470-F1D55A56A406}"/>
    <hyperlink ref="BV219" location="A126066362X" display="A126066362X" xr:uid="{57F89306-0B62-45B1-8327-9326D5E3BC0C}"/>
    <hyperlink ref="BV241" location="A126035258W" display="A126035258W" xr:uid="{80F039D4-D75F-40B5-8B39-62CE9174CEF6}"/>
    <hyperlink ref="BT197" location="A126003506A" display="A126003506A" xr:uid="{729EFC86-3D76-47BC-9D72-A6CC051F68F0}"/>
    <hyperlink ref="BT219" location="A126065714X" display="A126065714X" xr:uid="{9A9BFC9D-DD1E-49E5-A036-059A6EC35967}"/>
    <hyperlink ref="BT241" location="A126034610C" display="A126034610C" xr:uid="{4E2D22AD-5167-4E5B-9385-A95E1DE5F56B}"/>
    <hyperlink ref="BU197" location="A126002210W" display="A126002210W" xr:uid="{E347B602-0368-4E5B-A434-3EB32893CBC1}"/>
    <hyperlink ref="BU219" location="A126064418L" display="A126064418L" xr:uid="{25484C93-D7F7-4A4B-B6DF-DEE30F925EEE}"/>
    <hyperlink ref="BU241" location="A126033314T" display="A126033314T" xr:uid="{010762AC-1C1D-49AC-BFD7-8D36A562C653}"/>
    <hyperlink ref="BW198" location="A126001538J" display="A126001538J" xr:uid="{573C90ED-8FB7-4E6D-B906-38995505CC38}"/>
    <hyperlink ref="BW220" location="A126063746F" display="A126063746F" xr:uid="{3058AEFA-9C5F-4932-9E3B-246089B1BEFC}"/>
    <hyperlink ref="BW242" location="A126032642K" display="A126032642K" xr:uid="{B45ABAFB-0819-40DF-83A6-60EF9DCF6FD2}"/>
    <hyperlink ref="BS198" location="A126006074L" display="A126006074L" xr:uid="{8A045AFC-C948-4BA9-9FC6-E6C7A5081F26}"/>
    <hyperlink ref="BS220" location="A126068282K" display="A126068282K" xr:uid="{E75453E6-D727-4E17-ACEB-6273D33DD01E}"/>
    <hyperlink ref="BS242" location="A126037178J" display="A126037178J" xr:uid="{5685B0F7-C613-4720-B877-D7AE6655B63F}"/>
    <hyperlink ref="BP198" location="A126004778X" display="A126004778X" xr:uid="{163CB601-89C1-4437-B70C-60191F941D51}"/>
    <hyperlink ref="BP220" location="A126066986W" display="A126066986W" xr:uid="{B991E97E-250E-4E06-85A2-76E3273E3D98}"/>
    <hyperlink ref="BP242" location="A126035882A" display="A126035882A" xr:uid="{45EDB17D-C0F0-400A-953C-38A9AF284697}"/>
    <hyperlink ref="BQ198" location="A126002834V" display="A126002834V" xr:uid="{8C4C5378-E775-4DDE-A859-7335CCC97D9D}"/>
    <hyperlink ref="BQ220" location="A126065042V" display="A126065042V" xr:uid="{F246E636-754A-427F-9DF8-00DDBC262C2E}"/>
    <hyperlink ref="BQ242" location="A126033938R" display="A126033938R" xr:uid="{CBEF6F34-1CD4-492F-8022-EB32007D282E}"/>
    <hyperlink ref="BR198" location="A126005426L" display="A126005426L" xr:uid="{3067E842-D046-4DF6-9077-3B9D9B3C5FD9}"/>
    <hyperlink ref="BR220" location="A126067634K" display="A126067634K" xr:uid="{F8781DA4-396A-4E94-82E3-7C44C5700A4A}"/>
    <hyperlink ref="BR242" location="A126036530R" display="A126036530R" xr:uid="{EAA2BEF4-25A6-4218-B250-096F1F5BB5A6}"/>
    <hyperlink ref="BV198" location="A126004130J" display="A126004130J" xr:uid="{03C0EB88-6298-4F28-B56B-EF2E7BC75122}"/>
    <hyperlink ref="BV220" location="A126066338X" display="A126066338X" xr:uid="{A5A09F9C-CBA9-40A9-92A0-49245D00B7E2}"/>
    <hyperlink ref="BV242" location="A126035234C" display="A126035234C" xr:uid="{0A772BA7-8C84-4823-A5F0-2FB79D24EE4B}"/>
    <hyperlink ref="BT198" location="A126003482V" display="A126003482V" xr:uid="{1D125E78-D68A-4F03-B22D-51AE67A21589}"/>
    <hyperlink ref="BT220" location="A126065690T" display="A126065690T" xr:uid="{3649EA86-B162-41B6-88EA-790E864D9316}"/>
    <hyperlink ref="BT242" location="A126034586R" display="A126034586R" xr:uid="{3E0A3F3C-A975-4486-B2E7-8C364E5896F8}"/>
    <hyperlink ref="BU198" location="A126002186J" display="A126002186J" xr:uid="{1C18417C-2EC9-426F-B5F4-C37834F59903}"/>
    <hyperlink ref="BU220" location="A126064394F" display="A126064394F" xr:uid="{0E14A79D-6A39-460A-9E0C-51FFC8A31DF5}"/>
    <hyperlink ref="BU242" location="A126033290K" display="A126033290K" xr:uid="{16762D04-4CEC-458F-9656-A75DE2384224}"/>
    <hyperlink ref="BW199" location="A126001566T" display="A126001566T" xr:uid="{F4C26AAB-8CAE-4DA0-9A55-B8D5935EB286}"/>
    <hyperlink ref="BW221" location="A126063774R" display="A126063774R" xr:uid="{A1AD6F50-880A-4BD2-9633-5A74CCB405AE}"/>
    <hyperlink ref="BW243" location="A126032670V" display="A126032670V" xr:uid="{460B1200-C03D-4186-9772-DC44849090E7}"/>
    <hyperlink ref="BS199" location="A126006102K" display="A126006102K" xr:uid="{EB1CBD7A-8826-4789-9DAF-70ABF1B2F57B}"/>
    <hyperlink ref="BS221" location="A126068310J" display="A126068310J" xr:uid="{96E931F7-83CE-41CE-AEBE-908AD2074F99}"/>
    <hyperlink ref="BS243" location="A126037206F" display="A126037206F" xr:uid="{BBB1DB93-3D86-4C14-8134-3C58E9302FC6}"/>
    <hyperlink ref="BP199" location="A126004806W" display="A126004806W" xr:uid="{E21CE66C-2A07-4598-B8CF-362B3290C098}"/>
    <hyperlink ref="BP221" location="A126067014W" display="A126067014W" xr:uid="{592DCB6C-EFC4-4A7E-8E0A-BA6C550685F6}"/>
    <hyperlink ref="BP243" location="A126035910X" display="A126035910X" xr:uid="{59428542-AE25-4CA9-A1D8-8EF57B0EDA81}"/>
    <hyperlink ref="BQ199" location="A126002862C" display="A126002862C" xr:uid="{E0F5F99D-A2FC-43A9-8004-DC2C30CDD483}"/>
    <hyperlink ref="BQ221" location="A126065070C" display="A126065070C" xr:uid="{A87E6AA6-58C0-4C16-844A-4A4604484BDE}"/>
    <hyperlink ref="BQ243" location="A126033966X" display="A126033966X" xr:uid="{997CBEF9-4CF1-4B71-9518-F34529E2A2B5}"/>
    <hyperlink ref="BR199" location="A126005454W" display="A126005454W" xr:uid="{97DFB43C-A840-4901-8F8B-AE0A2AECB2B8}"/>
    <hyperlink ref="BR221" location="A126067662V" display="A126067662V" xr:uid="{4357104D-B223-4753-B25A-F4EC33877274}"/>
    <hyperlink ref="BR243" location="A126036558T" display="A126036558T" xr:uid="{5144E0FA-B6CB-4F0E-885F-D65CC1C7A560}"/>
    <hyperlink ref="BV199" location="A126004158K" display="A126004158K" xr:uid="{69F9EC41-BC35-4832-85D7-E2D9D6CA8F68}"/>
    <hyperlink ref="BV221" location="A126066366J" display="A126066366J" xr:uid="{55B9D72B-6FDE-45EB-B2F8-B9BDF9E3ED05}"/>
    <hyperlink ref="BV243" location="A126035262L" display="A126035262L" xr:uid="{925E6897-7EDE-4CD0-A879-232D1F857DB1}"/>
    <hyperlink ref="BT199" location="A126003510T" display="A126003510T" xr:uid="{A8C6FD30-0763-4EB6-9F04-E692FDD45D0C}"/>
    <hyperlink ref="BT221" location="A126065718J" display="A126065718J" xr:uid="{58000C12-EC9B-45D5-83C2-B1A6CB330477}"/>
    <hyperlink ref="BT243" location="A126034614L" display="A126034614L" xr:uid="{3D1A47DF-2794-43D1-B39D-E36D6A2BA22E}"/>
    <hyperlink ref="BU199" location="A126002214F" display="A126002214F" xr:uid="{5A1BDA1C-3918-4330-98A5-C6BDAAA8AF58}"/>
    <hyperlink ref="BU221" location="A126064422C" display="A126064422C" xr:uid="{1221DC7E-2032-4E24-81E3-FBC5B847A13A}"/>
    <hyperlink ref="BU243" location="A126033318A" display="A126033318A" xr:uid="{EEE9C0E8-579B-410A-B05F-68A0FB0C13C3}"/>
    <hyperlink ref="K200" location="A126001498A" display="A126001498A" xr:uid="{BD63BC56-A794-4A73-95BF-17608964341F}"/>
    <hyperlink ref="K222" location="A126063706L" display="A126063706L" xr:uid="{AFD5BB23-4178-4D2C-8ED7-025C71F96A82}"/>
    <hyperlink ref="K244" location="A126032602T" display="A126032602T" xr:uid="{8C5A8DF7-42D2-4EAC-BA02-B30223A3CE1C}"/>
    <hyperlink ref="G200" location="A126006034V" display="A126006034V" xr:uid="{9DCD73A2-792D-4DEF-8482-4D87ADF2F575}"/>
    <hyperlink ref="G222" location="A126068242T" display="A126068242T" xr:uid="{24A3768F-FAFC-4572-9C85-40C82C54C3C0}"/>
    <hyperlink ref="G244" location="A126037138R" display="A126037138R" xr:uid="{09BCBC20-4045-4423-A06F-F7E4DE781C69}"/>
    <hyperlink ref="D200" location="A126004738F" display="A126004738F" xr:uid="{3126785B-496B-428C-8406-1B2367BF6AC1}"/>
    <hyperlink ref="D222" location="A126066946C" display="A126066946C" xr:uid="{EC4EF4FD-DE65-4A47-A31F-F6DB5EA09BB6}"/>
    <hyperlink ref="D244" location="A126035842J" display="A126035842J" xr:uid="{7FE53C56-F753-43CD-B469-A8BDF4060F5D}"/>
    <hyperlink ref="E200" location="A126002794L" display="A126002794L" xr:uid="{F9327534-7616-486D-BF98-03427C853617}"/>
    <hyperlink ref="E222" location="A126065002A" display="A126065002A" xr:uid="{C094A4F4-A9B8-47AA-990B-C572A251BFA3}"/>
    <hyperlink ref="E244" location="A126033898J" display="A126033898J" xr:uid="{EE76808A-1823-4CA3-9217-A30770685A62}"/>
    <hyperlink ref="F200" location="A126005386F" display="A126005386F" xr:uid="{A9028B61-AC47-4302-B677-7067BB2E829E}"/>
    <hyperlink ref="F222" location="A126067594C" display="A126067594C" xr:uid="{94350FC8-2A15-429E-809F-243D7C85223D}"/>
    <hyperlink ref="F244" location="A126036490J" display="A126036490J" xr:uid="{BF329620-6926-4892-8652-4C40EEF8B1E0}"/>
    <hyperlink ref="J200" location="A126004090A" display="A126004090A" xr:uid="{A0DDF7F1-5011-46B2-A079-C4A40D346717}"/>
    <hyperlink ref="J222" location="A126066298T" display="A126066298T" xr:uid="{EF282DAF-F858-44D4-8F59-BC7DB22CCB40}"/>
    <hyperlink ref="J244" location="A126035194W" display="A126035194W" xr:uid="{6528A29C-4007-4DB8-899B-9A33E7D78A98}"/>
    <hyperlink ref="H200" location="A126003442A" display="A126003442A" xr:uid="{98E551F1-DC78-4C1E-83EB-54B4B82F13D2}"/>
    <hyperlink ref="H222" location="A126065650X" display="A126065650X" xr:uid="{DE00B2C8-BEC5-4036-81B7-D74F5787C436}"/>
    <hyperlink ref="H244" location="A126034546W" display="A126034546W" xr:uid="{7ECC59C4-1B28-4606-A695-5619F6DC26CA}"/>
    <hyperlink ref="I200" location="A126002146R" display="A126002146R" xr:uid="{018F4161-4A97-465C-97DB-66E7112C5A5E}"/>
    <hyperlink ref="I222" location="A126064354L" display="A126064354L" xr:uid="{925AA280-1A77-420F-9865-9C583B4C648F}"/>
    <hyperlink ref="I244" location="A126033250T" display="A126033250T" xr:uid="{2771F4CA-2A8B-45F9-B02A-932EC609ACFB}"/>
    <hyperlink ref="K181" location="A126001510F" display="A126001510F" xr:uid="{A862F1F3-B2AE-4F36-8071-D549E46D3688}"/>
    <hyperlink ref="K203" location="A126063718W" display="A126063718W" xr:uid="{53E8971E-56D9-4437-925A-9783CE48D9E0}"/>
    <hyperlink ref="K225" location="A126032614A" display="A126032614A" xr:uid="{93D3ACC5-75B2-4D87-B9DE-EE68728E48AF}"/>
    <hyperlink ref="G181" location="A126006046C" display="A126006046C" xr:uid="{E5111242-C8AD-476D-885F-4C448F7653C0}"/>
    <hyperlink ref="G203" location="A126068254A" display="A126068254A" xr:uid="{702C6D93-C356-417D-8FC3-7653562DC165}"/>
    <hyperlink ref="G225" location="A126037150F" display="A126037150F" xr:uid="{C2D42F1B-53FC-4FA1-868C-35D0DEE1B61D}"/>
    <hyperlink ref="D181" location="A126004750W" display="A126004750W" xr:uid="{39820A17-06D8-4D06-9257-F2B82491EEC1}"/>
    <hyperlink ref="D203" location="A126066958L" display="A126066958L" xr:uid="{48E8F6FB-03C1-403A-AEC1-514C7856C92F}"/>
    <hyperlink ref="D225" location="A126035854T" display="A126035854T" xr:uid="{E739D783-1551-4DD0-8FAC-6609AD1A44A0}"/>
    <hyperlink ref="E181" location="A126002806K" display="A126002806K" xr:uid="{D13591A9-91E6-4AAE-8BBD-FA509979FDD4}"/>
    <hyperlink ref="E203" location="A126065014K" display="A126065014K" xr:uid="{483A36AC-DAB8-4F1B-907F-6793E7C1D770}"/>
    <hyperlink ref="E225" location="A126033910L" display="A126033910L" xr:uid="{5AA45943-827A-46F0-9DB1-1663D03172E4}"/>
    <hyperlink ref="F181" location="A126005398R" display="A126005398R" xr:uid="{437A43BB-265B-4788-BFD7-52672D6F4AD2}"/>
    <hyperlink ref="F203" location="A126067606A" display="A126067606A" xr:uid="{BC963697-A8B1-4949-AA34-9FBD722574B6}"/>
    <hyperlink ref="F225" location="A126036502F" display="A126036502F" xr:uid="{45CE897F-25AD-4AE6-8E48-8F43AAD68491}"/>
    <hyperlink ref="J181" location="A126004102X" display="A126004102X" xr:uid="{454CCAB3-EA6B-4C15-91EA-BD93F80CBD33}"/>
    <hyperlink ref="J203" location="A126066310W" display="A126066310W" xr:uid="{2ED512D3-8546-4A45-AFAB-2DC15A1A3A87}"/>
    <hyperlink ref="J225" location="A126035206V" display="A126035206V" xr:uid="{B221085B-E3F4-49D8-9A77-0A113B77B314}"/>
    <hyperlink ref="H181" location="A126003454K" display="A126003454K" xr:uid="{553DF6B5-63AF-44DD-83AA-F4A64FEDF3FC}"/>
    <hyperlink ref="H203" location="A126065662J" display="A126065662J" xr:uid="{23DEF9F4-AEF8-43D1-8E70-7BD8523B3D2B}"/>
    <hyperlink ref="H225" location="A126034558F" display="A126034558F" xr:uid="{F05A5078-640D-4424-AA36-0E72FBC6ECAE}"/>
    <hyperlink ref="I181" location="A126002158X" display="A126002158X" xr:uid="{A19FE064-D374-4A0E-9BE6-3C5FBDA24AD9}"/>
    <hyperlink ref="I203" location="A126064366W" display="A126064366W" xr:uid="{7AFC014F-8D93-45BC-8AD1-505B18BE8CB4}"/>
    <hyperlink ref="I225" location="A126033262A" display="A126033262A" xr:uid="{1F1DF298-DB27-4993-B583-2E4969BA1C20}"/>
    <hyperlink ref="K182" location="A126001478T" display="A126001478T" xr:uid="{0D923685-F915-41DF-8726-39D3A33805CD}"/>
    <hyperlink ref="K204" location="A126063686R" display="A126063686R" xr:uid="{D57BDA73-6CE9-455C-A452-6D70AB2D4650}"/>
    <hyperlink ref="K226" location="A126032582V" display="A126032582V" xr:uid="{86DFBD4D-1388-429E-A822-EF34D8CE947D}"/>
    <hyperlink ref="G182" location="A126006014K" display="A126006014K" xr:uid="{31F9B838-431D-4EFB-990D-E4C86486A38F}"/>
    <hyperlink ref="G204" location="A126068222J" display="A126068222J" xr:uid="{41D1B9F6-A4F3-4FE3-8EBC-772F46CBF630}"/>
    <hyperlink ref="G226" location="A126037118F" display="A126037118F" xr:uid="{FBA52424-548A-4A76-A77F-8AFD94468537}"/>
    <hyperlink ref="D182" location="A126004718W" display="A126004718W" xr:uid="{3966DA81-D2C5-4311-8EB4-9B7FF402A52D}"/>
    <hyperlink ref="D204" location="A126066926V" display="A126066926V" xr:uid="{E8E8CE7C-A321-4187-8903-9EA5878815F9}"/>
    <hyperlink ref="D226" location="A126035822X" display="A126035822X" xr:uid="{7E808DA6-743F-4625-AD5D-0420B55F5A3E}"/>
    <hyperlink ref="E182" location="A126002774C" display="A126002774C" xr:uid="{1443880D-F4CC-4ED2-9788-4DC24F344001}"/>
    <hyperlink ref="E204" location="A126064982A" display="A126064982A" xr:uid="{373D4ABB-5E04-4986-830C-50950DDFE06D}"/>
    <hyperlink ref="E226" location="A126033878X" display="A126033878X" xr:uid="{30474FFC-84D5-493B-858D-5F69A00ED96A}"/>
    <hyperlink ref="F182" location="A126005366W" display="A126005366W" xr:uid="{94135394-A35C-4772-94F5-E6B189233CB6}"/>
    <hyperlink ref="F204" location="A126067574V" display="A126067574V" xr:uid="{211C4232-E2D4-48ED-ABC6-6043AEDD57E0}"/>
    <hyperlink ref="F226" location="A126036470X" display="A126036470X" xr:uid="{8D222EF0-16BB-4704-952D-7DC42DF1A77C}"/>
    <hyperlink ref="J182" location="A126004070T" display="A126004070T" xr:uid="{C87A4411-E8C6-47D1-A55D-2D59FAEBB679}"/>
    <hyperlink ref="J204" location="A126066278J" display="A126066278J" xr:uid="{23D6D763-8D2D-4BE4-B206-EB36341CA857}"/>
    <hyperlink ref="J226" location="A126035174L" display="A126035174L" xr:uid="{C95F9ED6-3515-45D7-B193-CF6619F06475}"/>
    <hyperlink ref="H182" location="A126003422T" display="A126003422T" xr:uid="{9AA36A0D-C2A6-4302-B290-EA985F454133}"/>
    <hyperlink ref="H204" location="A126065630R" display="A126065630R" xr:uid="{7A9D7BB0-DCB4-44A0-A122-F4B630A6DEAE}"/>
    <hyperlink ref="H226" location="A126034526L" display="A126034526L" xr:uid="{268CFCC3-1057-4B8D-A7EE-43B2E25DC9CD}"/>
    <hyperlink ref="I182" location="A126002126F" display="A126002126F" xr:uid="{176C800B-27BD-4505-953E-82490458968E}"/>
    <hyperlink ref="I204" location="A126064334C" display="A126064334C" xr:uid="{0FF5B8CB-50F4-4370-AD67-187F8C03CD5E}"/>
    <hyperlink ref="I226" location="A126033230J" display="A126033230J" xr:uid="{F994EED1-5A44-400A-8BE2-EF2C6B467E1A}"/>
    <hyperlink ref="K183" location="A126001514R" display="A126001514R" xr:uid="{DCB56C4C-CC5E-4CDE-B88F-D7946E4E2AE8}"/>
    <hyperlink ref="K205" location="A126063722L" display="A126063722L" xr:uid="{C38C9E44-8A9D-468D-BE8E-A02F747C217B}"/>
    <hyperlink ref="K227" location="A126032618K" display="A126032618K" xr:uid="{60255A97-176E-4D50-A9F0-4ABA48B04EE5}"/>
    <hyperlink ref="G183" location="A126006050V" display="A126006050V" xr:uid="{35559237-D5E7-45A9-A640-654614C51ED4}"/>
    <hyperlink ref="G205" location="A126068258K" display="A126068258K" xr:uid="{A1BEB19B-948E-49F8-AF0B-AB35AFE1569D}"/>
    <hyperlink ref="G227" location="A126037154R" display="A126037154R" xr:uid="{401A0DD4-83B4-4692-8BC5-98E63899BEE7}"/>
    <hyperlink ref="D183" location="A126004754F" display="A126004754F" xr:uid="{CC1CE74E-0FB8-4FB3-8E38-9CA5038E8313}"/>
    <hyperlink ref="D205" location="A126066962C" display="A126066962C" xr:uid="{58F8D043-2AD1-454B-98D9-0FC44445AC64}"/>
    <hyperlink ref="D227" location="A126035858A" display="A126035858A" xr:uid="{0B8DFBFF-4929-4063-8D94-F60536915239}"/>
    <hyperlink ref="E183" location="A126002810A" display="A126002810A" xr:uid="{1A745DAB-C070-4C95-B6DA-2AC5CAA7D397}"/>
    <hyperlink ref="E205" location="A126065018V" display="A126065018V" xr:uid="{79460FBC-161A-4D34-83D3-F4D87CCCF8AD}"/>
    <hyperlink ref="E227" location="A126033914W" display="A126033914W" xr:uid="{162D9624-F8A7-4DB0-8E05-14766C804494}"/>
    <hyperlink ref="F183" location="A126005402V" display="A126005402V" xr:uid="{74935DA8-285E-4083-A6D7-6E3E3465351E}"/>
    <hyperlink ref="F205" location="A126067610T" display="A126067610T" xr:uid="{C6EDDA4E-9388-42BD-9900-2E3BDCFF50F6}"/>
    <hyperlink ref="F227" location="A126036506R" display="A126036506R" xr:uid="{703C9567-BF52-42AB-A16E-75C595A08697}"/>
    <hyperlink ref="J183" location="A126004106J" display="A126004106J" xr:uid="{D40ADEEE-FD51-47D6-8F5B-F6F6B55457D8}"/>
    <hyperlink ref="J205" location="A126066314F" display="A126066314F" xr:uid="{EDA4B6E5-CB05-4253-B679-C4140AD1C2E7}"/>
    <hyperlink ref="J227" location="A126035210K" display="A126035210K" xr:uid="{DFC6200D-1CBD-40DF-BF64-69BCEB78DA8A}"/>
    <hyperlink ref="H183" location="A126003458V" display="A126003458V" xr:uid="{9FEFE8C6-AF76-4E9A-99FD-20770EABC66C}"/>
    <hyperlink ref="H205" location="A126065666T" display="A126065666T" xr:uid="{5A2D26F9-893A-4E24-955B-EBEB70440762}"/>
    <hyperlink ref="H227" location="A126034562W" display="A126034562W" xr:uid="{2695110C-5FC8-4227-B740-B70A973ED015}"/>
    <hyperlink ref="I183" location="A126002162R" display="A126002162R" xr:uid="{3D9A56FF-AF1B-45CD-9974-37EF8F947EF9}"/>
    <hyperlink ref="I205" location="A126064370L" display="A126064370L" xr:uid="{F8A7ED44-6FF6-471A-AD1A-9FD19A6CD67E}"/>
    <hyperlink ref="I227" location="A126033266K" display="A126033266K" xr:uid="{19322976-6E0E-4EA4-A62E-30C923C0DA6E}"/>
    <hyperlink ref="K185" location="A126001518X" display="A126001518X" xr:uid="{B99222BD-6BD4-4F1E-BC5C-EBBD72B409EE}"/>
    <hyperlink ref="K207" location="A126063726W" display="A126063726W" xr:uid="{BBF3EF41-DCEE-411E-9BB8-EBA0B7B79324}"/>
    <hyperlink ref="K229" location="A126032622A" display="A126032622A" xr:uid="{3C177B5E-8D36-43C8-A501-40864A4B62DC}"/>
    <hyperlink ref="G185" location="A126006054C" display="A126006054C" xr:uid="{829C9D2E-6EBD-403F-8324-9CE523DCCF87}"/>
    <hyperlink ref="G207" location="A126068262A" display="A126068262A" xr:uid="{019239ED-F519-4D5C-9378-4A32B6BB9644}"/>
    <hyperlink ref="G229" location="A126037158X" display="A126037158X" xr:uid="{BC5F8B77-3D99-47B6-87DB-43EFCB843F78}"/>
    <hyperlink ref="D185" location="A126004758R" display="A126004758R" xr:uid="{53F4C88E-B269-41B6-8F3C-4698138A5B19}"/>
    <hyperlink ref="D207" location="A126066966L" display="A126066966L" xr:uid="{B54F38B9-9CF5-4C2E-9BC3-8FE7B25D55CC}"/>
    <hyperlink ref="D229" location="A126035862T" display="A126035862T" xr:uid="{EC95915E-7E1E-46DB-8AA0-9984DE4C5809}"/>
    <hyperlink ref="E185" location="A126002814K" display="A126002814K" xr:uid="{E5EC5F02-C1B3-46B1-BAF3-D81AC5B1CDC2}"/>
    <hyperlink ref="E207" location="A126065022K" display="A126065022K" xr:uid="{A7CCD916-F032-4C54-955C-9EC5E8022F73}"/>
    <hyperlink ref="E229" location="A126033918F" display="A126033918F" xr:uid="{1D7960B8-A6F9-4089-ADE8-D75CD7FC50D8}"/>
    <hyperlink ref="F185" location="A126005406C" display="A126005406C" xr:uid="{40770232-7EA3-4903-88EA-1FCF95CA1A51}"/>
    <hyperlink ref="F207" location="A126067614A" display="A126067614A" xr:uid="{C7C3EC53-84FA-41CF-AEFE-C120441E9812}"/>
    <hyperlink ref="F229" location="A126036510F" display="A126036510F" xr:uid="{2082789B-B40C-479C-BB9E-2B79C86FED8D}"/>
    <hyperlink ref="J185" location="A126004110X" display="A126004110X" xr:uid="{00DB6994-2BCE-4F97-8697-543351EC6BC2}"/>
    <hyperlink ref="J207" location="A126066318R" display="A126066318R" xr:uid="{8C8718B8-87E8-4DD5-BBE7-1622C345C2DE}"/>
    <hyperlink ref="J229" location="A126035214V" display="A126035214V" xr:uid="{EB62C132-4FE8-48E2-90AE-5750AF969C8C}"/>
    <hyperlink ref="H185" location="A126003462K" display="A126003462K" xr:uid="{F4325DC6-F5B7-4ADD-AA31-9009153552B4}"/>
    <hyperlink ref="H207" location="A126065670J" display="A126065670J" xr:uid="{EF60CF12-1C41-4A65-B327-DB56F9A6ED6D}"/>
    <hyperlink ref="H229" location="A126034566F" display="A126034566F" xr:uid="{3D952DDA-9AB4-4D56-8A61-F11124E8A54D}"/>
    <hyperlink ref="I185" location="A126002166X" display="A126002166X" xr:uid="{E9910C97-1876-4268-84E3-4072A208263B}"/>
    <hyperlink ref="I207" location="A126064374W" display="A126064374W" xr:uid="{8C962D51-8E6E-4139-8E94-39EC54399AA4}"/>
    <hyperlink ref="I229" location="A126033270A" display="A126033270A" xr:uid="{2004EDCD-ABE2-4780-B98D-B81AFF4F8E59}"/>
    <hyperlink ref="K186" location="A126001482J" display="A126001482J" xr:uid="{6EBB4FC1-5D2B-4A30-A1A4-8CB418D4A97D}"/>
    <hyperlink ref="K208" location="A126063690F" display="A126063690F" xr:uid="{16B89444-030B-4E47-8A17-22B8E0BAB0F4}"/>
    <hyperlink ref="K230" location="A126032586C" display="A126032586C" xr:uid="{A43C5D7E-494E-4664-8384-D655DFE325A3}"/>
    <hyperlink ref="G186" location="A126006018V" display="A126006018V" xr:uid="{B6C01657-A04E-4FDA-ADAE-FB5BFB59AA1F}"/>
    <hyperlink ref="G208" location="A126068226T" display="A126068226T" xr:uid="{BB8625BC-B728-45E0-8022-D0871C287D4B}"/>
    <hyperlink ref="G230" location="A126037122W" display="A126037122W" xr:uid="{8BBA6663-BCA0-4C91-80ED-D93409AC57CC}"/>
    <hyperlink ref="D186" location="A126004722L" display="A126004722L" xr:uid="{8604BF95-C199-4C1A-AE37-FCC389346EBE}"/>
    <hyperlink ref="D208" location="A126066930K" display="A126066930K" xr:uid="{94693BDC-D47E-43BF-A27C-70275509FE3B}"/>
    <hyperlink ref="D230" location="A126035826J" display="A126035826J" xr:uid="{0AEC8EE6-7D26-48DC-8526-FDFE969AE079}"/>
    <hyperlink ref="E186" location="A126002778L" display="A126002778L" xr:uid="{4DC8F26A-AC95-48E9-B388-E81A3B6F83AB}"/>
    <hyperlink ref="E208" location="A126064986K" display="A126064986K" xr:uid="{EBBEBC61-04DA-48F1-A09E-7DF68CB9D94E}"/>
    <hyperlink ref="E230" location="A126033882R" display="A126033882R" xr:uid="{1EC97BC7-D112-455F-9664-E7E8597685AE}"/>
    <hyperlink ref="F186" location="A126005370L" display="A126005370L" xr:uid="{0AB86222-EE6B-4A13-B37C-86084610CA8F}"/>
    <hyperlink ref="F208" location="A126067578C" display="A126067578C" xr:uid="{10A10A49-8664-42F5-9C27-EA1B5259E4F1}"/>
    <hyperlink ref="F230" location="A126036474J" display="A126036474J" xr:uid="{91D344A3-314C-4E2B-ABF0-225491CAE777}"/>
    <hyperlink ref="J186" location="A126004074A" display="A126004074A" xr:uid="{165635A4-9426-4333-A55C-4D3B33B4B6F6}"/>
    <hyperlink ref="J208" location="A126066282X" display="A126066282X" xr:uid="{2E608FD6-4481-439F-B6AC-7DA388435311}"/>
    <hyperlink ref="J230" location="A126035178W" display="A126035178W" xr:uid="{123B57D5-DD34-4C7D-B922-543DD249C719}"/>
    <hyperlink ref="H186" location="A126003426A" display="A126003426A" xr:uid="{F87C3277-38F5-4B4E-9F99-9388EEFCDC41}"/>
    <hyperlink ref="H208" location="A126065634X" display="A126065634X" xr:uid="{35C60363-AC9A-41E8-93DE-0516E0CBD9E3}"/>
    <hyperlink ref="H230" location="A126034530C" display="A126034530C" xr:uid="{6AD51CD5-D853-4798-A1D2-6BD13B5D7203}"/>
    <hyperlink ref="I186" location="A126002130W" display="A126002130W" xr:uid="{B1F87047-F58E-4D33-AAA1-6C7C0B2D3460}"/>
    <hyperlink ref="I208" location="A126064338L" display="A126064338L" xr:uid="{AEA00828-814F-4BDB-BEF6-9CF703D9AA04}"/>
    <hyperlink ref="I230" location="A126033234T" display="A126033234T" xr:uid="{B7649331-D411-448E-B4C9-484EC53E5AE3}"/>
    <hyperlink ref="K187" location="A126001486T" display="A126001486T" xr:uid="{0E7B9200-CF04-4F2B-8727-8798A04C31ED}"/>
    <hyperlink ref="K209" location="A126063694R" display="A126063694R" xr:uid="{342DFA6B-7E5E-4C8E-A46D-D801E5A942E5}"/>
    <hyperlink ref="K231" location="A126032590V" display="A126032590V" xr:uid="{299DBF50-6B34-4A74-BA83-1A7A9349AC22}"/>
    <hyperlink ref="G187" location="A126006022K" display="A126006022K" xr:uid="{D04F0BE3-B328-4DD5-B079-6C9EC3A78E60}"/>
    <hyperlink ref="G209" location="A126068230J" display="A126068230J" xr:uid="{8264E36B-DBD3-48A2-AAB4-1D41DA994AF6}"/>
    <hyperlink ref="G231" location="A126037126F" display="A126037126F" xr:uid="{13F5D6F2-8A7D-4A1E-AD67-0144D5ABEBB5}"/>
    <hyperlink ref="D187" location="A126004726W" display="A126004726W" xr:uid="{9F7CEBE6-844F-480B-A09E-005C562C6D51}"/>
    <hyperlink ref="D209" location="A126066934V" display="A126066934V" xr:uid="{DB490ADE-4D1F-4D5E-A008-5D86C573D3A4}"/>
    <hyperlink ref="D231" location="A126035830X" display="A126035830X" xr:uid="{8AA34099-5D9A-43A2-89CA-2C9C4A8C83A8}"/>
    <hyperlink ref="E187" location="A126002782C" display="A126002782C" xr:uid="{AC72CA0D-5B45-4FF2-A593-D0DF21FB1B08}"/>
    <hyperlink ref="E209" location="A126064990A" display="A126064990A" xr:uid="{312C0D0D-4C42-482F-8564-B0F9934B0399}"/>
    <hyperlink ref="E231" location="A126033886X" display="A126033886X" xr:uid="{D4C589CD-9935-44E4-A7C8-F6C2E9BE310B}"/>
    <hyperlink ref="J187" location="A126004078K" display="A126004078K" xr:uid="{80C7ED50-3693-4B00-BDA7-0591C467ED63}"/>
    <hyperlink ref="J209" location="A126066286J" display="A126066286J" xr:uid="{4EF81B5C-4F7F-4452-98F0-4D06C2AF9636}"/>
    <hyperlink ref="J231" location="A126035182L" display="A126035182L" xr:uid="{27D1521F-B014-4907-A83F-DEB2BE3D8207}"/>
    <hyperlink ref="H187" location="A126003430T" display="A126003430T" xr:uid="{4E3FE189-1052-4EE6-88B8-93BD2ED189B8}"/>
    <hyperlink ref="H209" location="A126065638J" display="A126065638J" xr:uid="{E5526C72-E427-4B69-A0C0-93A40B2A97E5}"/>
    <hyperlink ref="H231" location="A126034534L" display="A126034534L" xr:uid="{8F480E64-13F5-4E18-8969-919428C1FDEA}"/>
    <hyperlink ref="K188" location="A126001502F" display="A126001502F" xr:uid="{6EFEF836-3834-4B79-AD90-7034002AC9F8}"/>
    <hyperlink ref="K210" location="A126063710C" display="A126063710C" xr:uid="{003DDD8C-0BB1-462C-B3E8-0F7AFDF4689E}"/>
    <hyperlink ref="K232" location="A126032606A" display="A126032606A" xr:uid="{A057E0F7-A547-44D0-9ABE-BD7CA62F3C01}"/>
    <hyperlink ref="G188" location="A126006038C" display="A126006038C" xr:uid="{DCCFCD40-7D25-4245-A971-DE9DBCE37D51}"/>
    <hyperlink ref="G210" location="A126068246A" display="A126068246A" xr:uid="{F365DD69-C116-4C01-8F88-A87B4BAD0A3D}"/>
    <hyperlink ref="G232" location="A126037142F" display="A126037142F" xr:uid="{832CBAE0-F533-4258-B03D-A1EB1021EC34}"/>
    <hyperlink ref="D188" location="A126004742W" display="A126004742W" xr:uid="{3F19B931-C98B-4D64-BE01-457E7BB5EDA5}"/>
    <hyperlink ref="D210" location="A126066950V" display="A126066950V" xr:uid="{44EC63D1-B5B7-46D2-8457-20A65CD0993B}"/>
    <hyperlink ref="D232" location="A126035846T" display="A126035846T" xr:uid="{C8AC5745-402C-4C4C-BFB8-25A661267ED8}"/>
    <hyperlink ref="E188" location="A126002798W" display="A126002798W" xr:uid="{944459DE-D083-4361-ACB2-6EEBB0D6A401}"/>
    <hyperlink ref="E210" location="A126065006K" display="A126065006K" xr:uid="{BE445AD3-12A6-439A-8240-F7C9F40EDF9D}"/>
    <hyperlink ref="E232" location="A126033902L" display="A126033902L" xr:uid="{49364F61-54B7-40DE-8A96-75A8F8C7DC18}"/>
    <hyperlink ref="J188" location="A126004094K" display="A126004094K" xr:uid="{FFF828F4-1699-4526-9058-BCE5B67B0C19}"/>
    <hyperlink ref="J210" location="A126066302W" display="A126066302W" xr:uid="{D1ECA154-F17E-4BA2-A62E-C2A2A151691E}"/>
    <hyperlink ref="J232" location="A126035198F" display="A126035198F" xr:uid="{BC583F71-0097-4755-B0B5-C9C7E4586FC8}"/>
    <hyperlink ref="H188" location="A126003446K" display="A126003446K" xr:uid="{AF11714C-1CA7-417D-9639-80A9D950CEB8}"/>
    <hyperlink ref="H210" location="A126065654J" display="A126065654J" xr:uid="{810A59D8-89F4-449D-B407-E647336C734C}"/>
    <hyperlink ref="H232" location="A126034550L" display="A126034550L" xr:uid="{B5DFD5ED-FA9B-4D35-B2EC-71EE1AC62387}"/>
    <hyperlink ref="K189" location="A126001470X" display="A126001470X" xr:uid="{7D17C7DE-D858-402C-8DF0-F626EE77CDBC}"/>
    <hyperlink ref="K211" location="A126063678R" display="A126063678R" xr:uid="{7013B457-1CB0-4B7B-8BB7-136B46FCF989}"/>
    <hyperlink ref="K233" location="A126032574V" display="A126032574V" xr:uid="{290D4201-DB53-4B72-93E8-D1209D3721E4}"/>
    <hyperlink ref="G189" location="A126006006K" display="A126006006K" xr:uid="{7A727124-6F2C-4FF7-AF7E-6B296387F62F}"/>
    <hyperlink ref="G211" location="A126068214J" display="A126068214J" xr:uid="{E9E2BBAA-5EC1-4D35-9035-3D0A78A45358}"/>
    <hyperlink ref="G233" location="A126037110L" display="A126037110L" xr:uid="{1BCC42AC-1FC9-4419-B132-E0F63DDF9DC0}"/>
    <hyperlink ref="D189" location="A126004710C" display="A126004710C" xr:uid="{130466A8-C813-4602-8F92-A419820DE529}"/>
    <hyperlink ref="D211" location="A126066918V" display="A126066918V" xr:uid="{5CD742F0-1A26-4D50-8FD9-BD63623212D9}"/>
    <hyperlink ref="D233" location="A126035814X" display="A126035814X" xr:uid="{5C1CE0D8-49A7-478F-BC04-0442AB2F0BCD}"/>
    <hyperlink ref="E189" location="A126002766C" display="A126002766C" xr:uid="{C2037007-0512-4DC1-9612-DE32248D12B6}"/>
    <hyperlink ref="E211" location="A126064974A" display="A126064974A" xr:uid="{1C830DD0-7A32-4437-8A5A-0D8A370BDE2D}"/>
    <hyperlink ref="E233" location="A126033870F" display="A126033870F" xr:uid="{DB636680-09E3-48F8-9584-8522F967E300}"/>
    <hyperlink ref="F189" location="A126005358W" display="A126005358W" xr:uid="{B9E8FF16-9D7B-457C-8403-0F77D0703F6E}"/>
    <hyperlink ref="F211" location="A126067566V" display="A126067566V" xr:uid="{6D986B7C-2936-4CC3-BEA4-0EBFA236FA7D}"/>
    <hyperlink ref="F233" location="A126036462X" display="A126036462X" xr:uid="{3967ABD4-9C0C-4DA7-88C4-8CCC26D8A943}"/>
    <hyperlink ref="J189" location="A126004062T" display="A126004062T" xr:uid="{D1C4D294-DC9D-479C-B423-147DB662ABA9}"/>
    <hyperlink ref="J211" location="A126066270R" display="A126066270R" xr:uid="{C1783F99-1755-45CD-8C1E-2C1FDE41D6E2}"/>
    <hyperlink ref="J233" location="A126035166L" display="A126035166L" xr:uid="{985396B2-6802-49E1-92CA-19061D51FF4A}"/>
    <hyperlink ref="H189" location="A126003414T" display="A126003414T" xr:uid="{21754700-1F7F-48C9-AB0E-C7E631838124}"/>
    <hyperlink ref="H211" location="A126065622R" display="A126065622R" xr:uid="{441753D4-D4AC-45D1-8D32-337B59FEA993}"/>
    <hyperlink ref="H233" location="A126034518L" display="A126034518L" xr:uid="{644DCA1A-0A18-4676-A546-801D0CC96A82}"/>
    <hyperlink ref="I189" location="A126002118F" display="A126002118F" xr:uid="{9680D8CB-877E-47EE-93E6-020AC81DC1CC}"/>
    <hyperlink ref="I211" location="A126064326C" display="A126064326C" xr:uid="{9DB1C271-CBB1-4790-9102-3AFDA31A9950}"/>
    <hyperlink ref="I233" location="A126033222J" display="A126033222J" xr:uid="{106A1247-2D2E-4DCE-999E-58F93664B031}"/>
    <hyperlink ref="K190" location="A126001522R" display="A126001522R" xr:uid="{A8C1020F-0D6B-4DDF-A537-851DAC6E521A}"/>
    <hyperlink ref="K212" location="A126063730L" display="A126063730L" xr:uid="{43F8C73A-93C6-4197-B47F-3F094E60285F}"/>
    <hyperlink ref="K234" location="A126032626K" display="A126032626K" xr:uid="{2EE2A9FC-0A21-49AF-9C9D-2324CDA77FAF}"/>
    <hyperlink ref="G190" location="A126006058L" display="A126006058L" xr:uid="{9311A699-1737-4397-93FC-34F562881602}"/>
    <hyperlink ref="G212" location="A126068266K" display="A126068266K" xr:uid="{9C3530DE-C247-4A77-B8EB-4D7674FBF813}"/>
    <hyperlink ref="G234" location="A126037162R" display="A126037162R" xr:uid="{B4E94843-7DC4-4892-B447-AA5E5AA9F4A0}"/>
    <hyperlink ref="D190" location="A126004762F" display="A126004762F" xr:uid="{0E0470B6-694D-4246-B269-9AEBD5630C33}"/>
    <hyperlink ref="D212" location="A126066970C" display="A126066970C" xr:uid="{F2564788-59F8-4253-A094-0E7B8B343EE9}"/>
    <hyperlink ref="D234" location="A126035866A" display="A126035866A" xr:uid="{10F4C5BC-FFDD-4B14-891D-D02FD86299C7}"/>
    <hyperlink ref="E190" location="A126002818V" display="A126002818V" xr:uid="{1FB67702-8D23-492E-8EAE-F03A15611AC6}"/>
    <hyperlink ref="E212" location="A126065026V" display="A126065026V" xr:uid="{202C23C1-2E78-4D67-803F-CE274D99B510}"/>
    <hyperlink ref="E234" location="A126033922W" display="A126033922W" xr:uid="{98836864-092E-467C-B72A-29C18211755A}"/>
    <hyperlink ref="F190" location="A126005410V" display="A126005410V" xr:uid="{6C8788B1-F3B3-469D-A0CE-7CF554AC2091}"/>
    <hyperlink ref="F212" location="A126067618K" display="A126067618K" xr:uid="{365BA764-DC18-480D-A248-434A0925055B}"/>
    <hyperlink ref="F234" location="A126036514R" display="A126036514R" xr:uid="{36E6BE68-B6F5-43CB-9E19-CD57CEF98D45}"/>
    <hyperlink ref="J190" location="A126004114J" display="A126004114J" xr:uid="{DF2C7D87-D7E5-4E26-AD1C-D7A3FA5A4E68}"/>
    <hyperlink ref="J212" location="A126066322F" display="A126066322F" xr:uid="{6186C825-C934-40B5-9A8F-E9DA68F60D16}"/>
    <hyperlink ref="J234" location="A126035218C" display="A126035218C" xr:uid="{AA5D0368-FADA-410A-8CB9-4EA0A8E5C69A}"/>
    <hyperlink ref="H190" location="A126003466V" display="A126003466V" xr:uid="{44AB6968-9341-4E16-AAE3-797BA8AFD3D7}"/>
    <hyperlink ref="H212" location="A126065674T" display="A126065674T" xr:uid="{B9F5453D-78CB-4522-AF84-52ECB54A83DB}"/>
    <hyperlink ref="H234" location="A126034570W" display="A126034570W" xr:uid="{CEA1E4ED-717C-4099-8453-51602DFD1A58}"/>
    <hyperlink ref="I190" location="A126002170R" display="A126002170R" xr:uid="{0806D891-0F16-4A30-A685-AAD652044D39}"/>
    <hyperlink ref="I212" location="A126064378F" display="A126064378F" xr:uid="{51B08F0D-107A-4A1F-87CE-6D7E3FA4BA79}"/>
    <hyperlink ref="I234" location="A126033274K" display="A126033274K" xr:uid="{52722510-18CE-46D1-ADE0-D149C47414B7}"/>
    <hyperlink ref="K191" location="A126001506R" display="A126001506R" xr:uid="{4348A198-CF5A-49CC-98C9-F39B33B0AFA9}"/>
    <hyperlink ref="K213" location="A126063714L" display="A126063714L" xr:uid="{044A0963-74E1-4AC9-BDAC-2058F2A998A3}"/>
    <hyperlink ref="K235" location="A126032610T" display="A126032610T" xr:uid="{CB2BF31C-A8B9-4CF2-A112-5D07A8BAFE29}"/>
    <hyperlink ref="G191" location="A126006042V" display="A126006042V" xr:uid="{82C97299-D6BA-4456-A5DA-864434006DF7}"/>
    <hyperlink ref="G213" location="A126068250T" display="A126068250T" xr:uid="{1AB39DA5-4559-4B84-AB11-B9B05F5428D3}"/>
    <hyperlink ref="G235" location="A126037146R" display="A126037146R" xr:uid="{48BD3750-DF87-4704-9D41-7E4453B6FEFA}"/>
    <hyperlink ref="D191" location="A126004746F" display="A126004746F" xr:uid="{C99F0184-C76D-4107-A27F-706111391DE8}"/>
    <hyperlink ref="D213" location="A126066954C" display="A126066954C" xr:uid="{D0DDD721-B0D0-4232-8745-63714106CAB9}"/>
    <hyperlink ref="D235" location="A126035850J" display="A126035850J" xr:uid="{762339D4-01F1-4F11-BCF4-2DDE6BF91D0F}"/>
    <hyperlink ref="E191" location="A126002802A" display="A126002802A" xr:uid="{2CC53E59-B800-418B-AED5-AA664ECECE77}"/>
    <hyperlink ref="E213" location="A126065010A" display="A126065010A" xr:uid="{EF59A0A0-7C10-4198-8B83-F37D47567B69}"/>
    <hyperlink ref="E235" location="A126033906W" display="A126033906W" xr:uid="{0E7CF3CF-4BBB-466A-AE21-0B8DD25CDEFD}"/>
    <hyperlink ref="J191" location="A126004098V" display="A126004098V" xr:uid="{A56EC9FC-DDFD-4194-9FFF-587F624E467C}"/>
    <hyperlink ref="J213" location="A126066306F" display="A126066306F" xr:uid="{0328A4C1-2B0C-4830-8CCF-25C1467728DC}"/>
    <hyperlink ref="J235" location="A126035202K" display="A126035202K" xr:uid="{C9F92CD0-CE2B-4384-8F1E-43B8D900B5B9}"/>
    <hyperlink ref="H191" location="A126003450A" display="A126003450A" xr:uid="{0A0484E6-C393-4512-BA27-06979253EF79}"/>
    <hyperlink ref="H213" location="A126065658T" display="A126065658T" xr:uid="{78549D03-2FD9-4A22-A23C-607560909B3D}"/>
    <hyperlink ref="H235" location="A126034554W" display="A126034554W" xr:uid="{C6E42463-3DCE-44B1-B619-84B680D19D7C}"/>
    <hyperlink ref="K193" location="A126001526X" display="A126001526X" xr:uid="{E24CED36-2906-4C58-829F-8EEBFFFB04B4}"/>
    <hyperlink ref="K215" location="A126063734W" display="A126063734W" xr:uid="{8EC68E60-5085-4D00-A515-0B6593BCE638}"/>
    <hyperlink ref="K237" location="A126032630A" display="A126032630A" xr:uid="{3F83FE78-DA78-49BC-BB79-0C01B4EA15B0}"/>
    <hyperlink ref="G193" location="A126006062C" display="A126006062C" xr:uid="{2F0DB06A-65FD-4B22-B6BC-35C48ACC1A86}"/>
    <hyperlink ref="G215" location="A126068270A" display="A126068270A" xr:uid="{5CB78C65-67B6-45EE-8236-618435256E71}"/>
    <hyperlink ref="G237" location="A126037166X" display="A126037166X" xr:uid="{EC9410C6-5D1D-4BF5-9407-619D9A9E0587}"/>
    <hyperlink ref="D193" location="A126004766R" display="A126004766R" xr:uid="{C8256BB9-350F-4C9D-85E6-AF8B9D071E5B}"/>
    <hyperlink ref="D215" location="A126066974L" display="A126066974L" xr:uid="{98258397-F999-4133-A581-76F6DCB0D62D}"/>
    <hyperlink ref="D237" location="A126035870T" display="A126035870T" xr:uid="{229DA884-8333-4B8E-B1B4-ECCFEF928A15}"/>
    <hyperlink ref="E193" location="A126002822K" display="A126002822K" xr:uid="{AFA544DF-BB41-4824-BA39-4C59867D8BB2}"/>
    <hyperlink ref="E215" location="A126065030K" display="A126065030K" xr:uid="{4567652E-B818-4141-B652-E2EA0FB4ADEF}"/>
    <hyperlink ref="E237" location="A126033926F" display="A126033926F" xr:uid="{EA1B92AD-E74E-48FF-9960-BA3BE7D04520}"/>
    <hyperlink ref="F193" location="A126005414C" display="A126005414C" xr:uid="{7E06A432-2F17-4BF2-8763-515D460C6360}"/>
    <hyperlink ref="F215" location="A126067622A" display="A126067622A" xr:uid="{C86F73E9-37F8-4FDB-88FA-5E541F0A348F}"/>
    <hyperlink ref="F237" location="A126036518X" display="A126036518X" xr:uid="{3067AD73-BF5B-44C4-87BD-FF3F1E3955C4}"/>
    <hyperlink ref="J193" location="A126004118T" display="A126004118T" xr:uid="{644B3DD0-7096-45E1-B988-D84ACAF3ED49}"/>
    <hyperlink ref="J215" location="A126066326R" display="A126066326R" xr:uid="{66FCC11A-FDE6-4F59-A154-5334DD17BB6E}"/>
    <hyperlink ref="J237" location="A126035222V" display="A126035222V" xr:uid="{6D1A9BD3-1006-40D7-837C-31AA8602D763}"/>
    <hyperlink ref="H193" location="A126003470K" display="A126003470K" xr:uid="{E9220680-883B-4FCB-B416-AAEC592C3B4D}"/>
    <hyperlink ref="H215" location="A126065678A" display="A126065678A" xr:uid="{6D09280C-997A-4D43-844E-E99C3AA85E50}"/>
    <hyperlink ref="H237" location="A126034574F" display="A126034574F" xr:uid="{F33B9BF5-1636-4324-8776-7A54E29AB39D}"/>
    <hyperlink ref="I193" location="A126002174X" display="A126002174X" xr:uid="{0D9D200E-B435-49C8-8A0E-99C085416BD6}"/>
    <hyperlink ref="I215" location="A126064382W" display="A126064382W" xr:uid="{937D3A32-5CE1-4DCB-BE19-5E36DD6E6810}"/>
    <hyperlink ref="I237" location="A126033278V" display="A126033278V" xr:uid="{0B7FF607-3D3C-4C2D-B8C5-548493433D5F}"/>
    <hyperlink ref="K194" location="A126001474J" display="A126001474J" xr:uid="{9108AF39-518C-4898-ABA1-62A4BD982C85}"/>
    <hyperlink ref="K216" location="A126063682F" display="A126063682F" xr:uid="{3201570D-E6A9-4321-9EB7-DABEC839222E}"/>
    <hyperlink ref="K238" location="A126032578C" display="A126032578C" xr:uid="{9D501282-21FC-4A3E-9712-91A3DBEA6E4C}"/>
    <hyperlink ref="G194" location="A126006010A" display="A126006010A" xr:uid="{018A6636-AAC4-4B34-87E0-9EE70401919A}"/>
    <hyperlink ref="G216" location="A126068218T" display="A126068218T" xr:uid="{7050C453-2E79-44E7-8E6F-D25D09556CCC}"/>
    <hyperlink ref="G238" location="A126037114W" display="A126037114W" xr:uid="{8F414A04-07F2-48C2-9EC6-D4FE24B3AF15}"/>
    <hyperlink ref="D194" location="A126004714L" display="A126004714L" xr:uid="{35786C41-DAC4-4D53-B768-36F2DA4DA1C9}"/>
    <hyperlink ref="D216" location="A126066922K" display="A126066922K" xr:uid="{2C8C0129-FDFE-4A90-8CC2-204CA4416265}"/>
    <hyperlink ref="D238" location="A126035818J" display="A126035818J" xr:uid="{4CF1B20F-7AC0-4759-A96A-27893A40510B}"/>
    <hyperlink ref="E194" location="A126002770V" display="A126002770V" xr:uid="{91A5D8E3-9BD0-4CD5-89F8-FFC3C1124FBA}"/>
    <hyperlink ref="E216" location="A126064978K" display="A126064978K" xr:uid="{8EBE6411-0521-45E7-94FB-EE5CFD77E21F}"/>
    <hyperlink ref="E238" location="A126033874R" display="A126033874R" xr:uid="{6762B624-5522-4BB0-8161-0D2D0721ECB9}"/>
    <hyperlink ref="F194" location="A126005362L" display="A126005362L" xr:uid="{C4D8C826-D35B-48B7-A68C-583479C6365E}"/>
    <hyperlink ref="F216" location="A126067570K" display="A126067570K" xr:uid="{2A9C5572-94D3-4561-BB06-881BEDA06FF7}"/>
    <hyperlink ref="F238" location="A126036466J" display="A126036466J" xr:uid="{3751931E-D119-40E8-B5C7-4E696204B771}"/>
    <hyperlink ref="J194" location="A126004066A" display="A126004066A" xr:uid="{3B403933-F332-4DB0-B9EF-D0F882CFFD05}"/>
    <hyperlink ref="J216" location="A126066274X" display="A126066274X" xr:uid="{C962C8B8-D135-47BF-BEFD-9C6D54A6D895}"/>
    <hyperlink ref="J238" location="A126035170C" display="A126035170C" xr:uid="{661DF789-79E3-4284-ACB2-24BABCD2573D}"/>
    <hyperlink ref="H194" location="A126003418A" display="A126003418A" xr:uid="{B856E02A-3F8D-42C2-AE76-E01379E89651}"/>
    <hyperlink ref="H216" location="A126065626X" display="A126065626X" xr:uid="{B46DC34D-A049-4FE1-9697-B9CF847D4DED}"/>
    <hyperlink ref="H238" location="A126034522C" display="A126034522C" xr:uid="{82BD6277-2D0B-4797-8F5B-B989AAA43F13}"/>
    <hyperlink ref="I194" location="A126002122W" display="A126002122W" xr:uid="{AE3481A5-C6F5-44AB-B0AA-53F570B8921D}"/>
    <hyperlink ref="I216" location="A126064330V" display="A126064330V" xr:uid="{7D1B1E6D-B180-4797-910F-147622CF35B5}"/>
    <hyperlink ref="I238" location="A126033226T" display="A126033226T" xr:uid="{19B48E17-DFA0-463C-B609-6370CDEB8F65}"/>
    <hyperlink ref="K195" location="A126001458J" display="A126001458J" xr:uid="{3C7BCA08-1634-44E0-A9E3-26EB417E209E}"/>
    <hyperlink ref="K217" location="A126063666F" display="A126063666F" xr:uid="{DECF7C63-B050-41C1-90AF-125C64D93C11}"/>
    <hyperlink ref="K239" location="A126032562K" display="A126032562K" xr:uid="{F105E6EA-F61E-410D-B37E-073142AF60DD}"/>
    <hyperlink ref="G195" location="A126005994K" display="A126005994K" xr:uid="{1E3919EC-CD5B-4F37-9D10-0FA50F9BDE00}"/>
    <hyperlink ref="G217" location="A126068202X" display="A126068202X" xr:uid="{D41254EE-0672-4404-845E-28907BC7E386}"/>
    <hyperlink ref="G239" location="A126037098J" display="A126037098J" xr:uid="{774993E6-9066-448D-B0E1-6157CDAD8FD1}"/>
    <hyperlink ref="D195" location="A126004698X" display="A126004698X" xr:uid="{ECC1744D-939F-4D1F-BD00-0B1A04EDE884}"/>
    <hyperlink ref="D217" location="A126066906K" display="A126066906K" xr:uid="{E6FF5C27-9819-4302-8565-BA7AA8D833B1}"/>
    <hyperlink ref="D239" location="A126035802R" display="A126035802R" xr:uid="{08822388-D102-45A7-818F-BC7EABC9D9F0}"/>
    <hyperlink ref="E195" location="A126002754V" display="A126002754V" xr:uid="{D8929DB7-EA5C-4F7F-8B10-DD599DDCDE81}"/>
    <hyperlink ref="E217" location="A126064962T" display="A126064962T" xr:uid="{632A8F7F-FF67-46EC-9CB6-5C9E888D52B0}"/>
    <hyperlink ref="E239" location="A126033858R" display="A126033858R" xr:uid="{939390BC-5519-4750-A7F8-1445E867BD6C}"/>
    <hyperlink ref="F195" location="A126005346L" display="A126005346L" xr:uid="{D0CFDB95-47B0-40F9-B21D-AD9D7A98908F}"/>
    <hyperlink ref="F217" location="A126067554K" display="A126067554K" xr:uid="{F2F2FC2E-0629-4225-876A-474EF0CC0566}"/>
    <hyperlink ref="F239" location="A126036450R" display="A126036450R" xr:uid="{6E3B714B-414B-40B6-BB11-9790A85EF27B}"/>
    <hyperlink ref="J195" location="A126004050J" display="A126004050J" xr:uid="{F57984A0-5D1F-4596-A2F1-EB7765BC42D0}"/>
    <hyperlink ref="J217" location="A126066258X" display="A126066258X" xr:uid="{8679200E-A69C-4C82-AA66-03A8C5E48417}"/>
    <hyperlink ref="J239" location="A126035154C" display="A126035154C" xr:uid="{6F96DBF9-0A61-4904-842C-F7FA9A650354}"/>
    <hyperlink ref="H195" location="A126003402J" display="A126003402J" xr:uid="{41C5A6F2-E981-42C3-BE5E-F40E80671BBE}"/>
    <hyperlink ref="H217" location="A126065610F" display="A126065610F" xr:uid="{2BE8F4E4-8B1D-4D54-93C1-906FA7368F55}"/>
    <hyperlink ref="H239" location="A126034506C" display="A126034506C" xr:uid="{B4746180-AAA0-4B57-9A40-417F0DE8E40C}"/>
    <hyperlink ref="I195" location="A126002106W" display="A126002106W" xr:uid="{DCA8EAFC-2B28-460F-938F-51B427A72C50}"/>
    <hyperlink ref="I217" location="A126064314V" display="A126064314V" xr:uid="{A04BFE95-59E5-48A1-A66D-1E2844865E40}"/>
    <hyperlink ref="I239" location="A126033210X" display="A126033210X" xr:uid="{4348BF41-FC4D-45F8-8126-06EC8C432AA2}"/>
    <hyperlink ref="K196" location="A126001462X" display="A126001462X" xr:uid="{19F37782-5439-432A-ABE1-DFE472007299}"/>
    <hyperlink ref="K218" location="A126063670W" display="A126063670W" xr:uid="{78319FFB-3E3E-4630-AA2B-CDDCA1A16E48}"/>
    <hyperlink ref="K240" location="A126032566V" display="A126032566V" xr:uid="{B2CAB3D8-95A4-46AD-836E-C9849AE68A08}"/>
    <hyperlink ref="G196" location="A126005998V" display="A126005998V" xr:uid="{2C6B70CA-95CE-4F4B-801C-46226AFA8BAA}"/>
    <hyperlink ref="G218" location="A126068206J" display="A126068206J" xr:uid="{05B4BD68-F1C5-4235-ADED-344EF4170ECC}"/>
    <hyperlink ref="G240" location="A126037102L" display="A126037102L" xr:uid="{124F479F-27C6-4156-A7BE-A5B403FA9D1D}"/>
    <hyperlink ref="D196" location="A126004702C" display="A126004702C" xr:uid="{B77B1D13-3570-430E-B03D-4791FC7170B9}"/>
    <hyperlink ref="D218" location="A126066910A" display="A126066910A" xr:uid="{E7E5F254-03CB-447D-934C-0044C986663A}"/>
    <hyperlink ref="D240" location="A126035806X" display="A126035806X" xr:uid="{49BB5B52-B7CD-4100-A04D-BC44D0ACAF54}"/>
    <hyperlink ref="E196" location="A126002758C" display="A126002758C" xr:uid="{4918BB2D-603D-4E0F-9808-6FA8CE12BA61}"/>
    <hyperlink ref="E218" location="A126064966A" display="A126064966A" xr:uid="{BB97D8C3-5F4E-4585-8E49-A53C20799EE1}"/>
    <hyperlink ref="E240" location="A126033862F" display="A126033862F" xr:uid="{19A666C2-59DA-46AF-8EB0-4A1A7DE646C8}"/>
    <hyperlink ref="F196" location="A126005350C" display="A126005350C" xr:uid="{240725AE-161F-414C-A698-4CAB2A37C276}"/>
    <hyperlink ref="F218" location="A126067558V" display="A126067558V" xr:uid="{43B38998-A954-421A-A338-219A65776461}"/>
    <hyperlink ref="F240" location="A126036454X" display="A126036454X" xr:uid="{9E85E9E0-D491-48A0-971E-5547DA841A2F}"/>
    <hyperlink ref="J196" location="A126004054T" display="A126004054T" xr:uid="{FC1FCC19-7D47-46D5-A19C-B63ED673AB0F}"/>
    <hyperlink ref="J218" location="A126066262R" display="A126066262R" xr:uid="{A0B8EAE9-C601-447A-ADC0-1554A0D11C13}"/>
    <hyperlink ref="J240" location="A126035158L" display="A126035158L" xr:uid="{02A58123-369E-4B59-B4B7-8134054A8FD6}"/>
    <hyperlink ref="H196" location="A126003406T" display="A126003406T" xr:uid="{C383E0BE-DBBF-4A19-BDD7-94D97BEFEB0F}"/>
    <hyperlink ref="H218" location="A126065614R" display="A126065614R" xr:uid="{16CD41EF-C501-4BE7-8E87-93CBBC5DDC92}"/>
    <hyperlink ref="H240" location="A126034510V" display="A126034510V" xr:uid="{85668495-1959-4146-AC17-90D8EB759F9D}"/>
    <hyperlink ref="I196" location="A126002110L" display="A126002110L" xr:uid="{D739C572-B573-4E57-99BD-0ADBBC0D5302}"/>
    <hyperlink ref="I218" location="A126064318C" display="A126064318C" xr:uid="{F1711531-9B43-48FD-9522-9B2BF5C190EA}"/>
    <hyperlink ref="I240" location="A126033214J" display="A126033214J" xr:uid="{014997E4-D49F-406C-A981-74D7D63A39BC}"/>
    <hyperlink ref="K197" location="A126001490J" display="A126001490J" xr:uid="{B1F0A808-E18F-4104-8DE1-0E7753456EA8}"/>
    <hyperlink ref="K219" location="A126063698X" display="A126063698X" xr:uid="{5397DB02-AE59-4268-86C2-07CE1BE0DD96}"/>
    <hyperlink ref="K241" location="A126032594C" display="A126032594C" xr:uid="{CED3A442-02F8-46A3-B78E-5240B0CE04BC}"/>
    <hyperlink ref="G197" location="A126006026V" display="A126006026V" xr:uid="{1FA658A8-A9BF-4293-A54B-276E27B1727A}"/>
    <hyperlink ref="G219" location="A126068234T" display="A126068234T" xr:uid="{69E72D3B-F56A-4625-840D-6FB1D3E54BA4}"/>
    <hyperlink ref="G241" location="A126037130W" display="A126037130W" xr:uid="{A519A3AC-F8F8-44E7-A808-45EDFA7FE757}"/>
    <hyperlink ref="D197" location="A126004730L" display="A126004730L" xr:uid="{95ED0B03-E396-46DC-B352-35A33D1DB6CF}"/>
    <hyperlink ref="D219" location="A126066938C" display="A126066938C" xr:uid="{D4D9E855-3F63-4E69-9A84-7AE58AD0B254}"/>
    <hyperlink ref="D241" location="A126035834J" display="A126035834J" xr:uid="{5FABB36F-8F68-4F3D-A6F5-31E66D5AD9BA}"/>
    <hyperlink ref="E197" location="A126002786L" display="A126002786L" xr:uid="{A901B0C7-BC5A-4166-A4AD-038914742236}"/>
    <hyperlink ref="E219" location="A126064994K" display="A126064994K" xr:uid="{A2DD2FC9-38D3-4A46-AEC2-9B543125C5BA}"/>
    <hyperlink ref="E241" location="A126033890R" display="A126033890R" xr:uid="{7047E84D-90A3-472C-85B7-C933A9EF2109}"/>
    <hyperlink ref="F197" location="A126005378F" display="A126005378F" xr:uid="{A44CA745-1C51-432B-B467-F11185CB3BA6}"/>
    <hyperlink ref="F219" location="A126067586C" display="A126067586C" xr:uid="{E2F862AB-BB64-46EB-9684-CE2C0268F2AE}"/>
    <hyperlink ref="F241" location="A126036482J" display="A126036482J" xr:uid="{1BF55ACC-0DBF-4442-AF16-582CB1CC9556}"/>
    <hyperlink ref="J197" location="A126004082A" display="A126004082A" xr:uid="{6F5F0490-B6E9-42AC-BF80-1653F4859DE5}"/>
    <hyperlink ref="J219" location="A126066290X" display="A126066290X" xr:uid="{8A4D1331-20AD-4606-8E08-938D3EDAC41A}"/>
    <hyperlink ref="J241" location="A126035186W" display="A126035186W" xr:uid="{72CC11A8-A9DB-4AB9-B9FF-526B8118723A}"/>
    <hyperlink ref="H197" location="A126003434A" display="A126003434A" xr:uid="{7226B36B-2C4E-481B-9A5A-C160EB93B165}"/>
    <hyperlink ref="H219" location="A126065642X" display="A126065642X" xr:uid="{9351348F-E977-4D71-A7FB-6412E38F0A00}"/>
    <hyperlink ref="H241" location="A126034538W" display="A126034538W" xr:uid="{0E549D43-0A6C-4936-A10E-62370F2C3F2A}"/>
    <hyperlink ref="I197" location="A126002138R" display="A126002138R" xr:uid="{A5DDA925-C37A-478E-AEFD-D34AA008DA92}"/>
    <hyperlink ref="I219" location="A126064346L" display="A126064346L" xr:uid="{5A88DF48-BE14-46C1-9E06-9E48A79FCD08}"/>
    <hyperlink ref="I241" location="A126033242T" display="A126033242T" xr:uid="{072B37AD-A0C1-4002-A8C1-F0218EBE24D3}"/>
    <hyperlink ref="K198" location="A126001466J" display="A126001466J" xr:uid="{ECBB5188-20EB-406B-8E84-8CE03137FDC2}"/>
    <hyperlink ref="K220" location="A126063674F" display="A126063674F" xr:uid="{0A7C717B-5CAC-465C-86BA-0B1A4D932CF3}"/>
    <hyperlink ref="K242" location="A126032570K" display="A126032570K" xr:uid="{0C0F20E5-F8D7-49D8-A845-94ADF899214E}"/>
    <hyperlink ref="G198" location="A126006002A" display="A126006002A" xr:uid="{163F6984-EA21-450C-BFE6-BF6DDA4B909D}"/>
    <hyperlink ref="G220" location="A126068210X" display="A126068210X" xr:uid="{69FA038C-0EC0-4C11-8CF7-9141E002DF87}"/>
    <hyperlink ref="G242" location="A126037106W" display="A126037106W" xr:uid="{5DB3ACF5-BC9E-4656-9EC7-683B498EE400}"/>
    <hyperlink ref="D198" location="A126004706L" display="A126004706L" xr:uid="{E158F293-59D1-426F-ADB1-F81D44028C82}"/>
    <hyperlink ref="D220" location="A126066914K" display="A126066914K" xr:uid="{E60FDEE2-BA38-48EE-B085-C7DDB3905D28}"/>
    <hyperlink ref="D242" location="A126035810R" display="A126035810R" xr:uid="{99BBA430-1659-42DC-A9E0-B075960138F6}"/>
    <hyperlink ref="E198" location="A126002762V" display="A126002762V" xr:uid="{17D0200E-A3F8-43EA-B90A-51DD4372F923}"/>
    <hyperlink ref="E220" location="A126064970T" display="A126064970T" xr:uid="{648221CF-224D-4D14-A4FD-5BA447B1D797}"/>
    <hyperlink ref="E242" location="A126033866R" display="A126033866R" xr:uid="{916A3429-21F9-4FCA-BAE1-072EB5F1FEDE}"/>
    <hyperlink ref="F198" location="A126005354L" display="A126005354L" xr:uid="{D596816F-3EEA-4800-B4D2-E3B8B020D271}"/>
    <hyperlink ref="F220" location="A126067562K" display="A126067562K" xr:uid="{F63FBAA5-130C-4A4A-8DC0-C05ABD92E470}"/>
    <hyperlink ref="F242" location="A126036458J" display="A126036458J" xr:uid="{4BB5A70F-E1EA-4DA9-9237-024D1360CE17}"/>
    <hyperlink ref="J198" location="A126004058A" display="A126004058A" xr:uid="{A415D548-52C5-4EC4-BB9C-33C6291E92B5}"/>
    <hyperlink ref="J220" location="A126066266X" display="A126066266X" xr:uid="{0A6E2835-6D01-48D8-8980-0D8B62A22083}"/>
    <hyperlink ref="J242" location="A126035162C" display="A126035162C" xr:uid="{6B7EA6C2-8A3C-4D81-A8FE-31599FEA1478}"/>
    <hyperlink ref="H198" location="A126003410J" display="A126003410J" xr:uid="{0970CEC7-6D1A-49A7-8864-E7D369B95FD0}"/>
    <hyperlink ref="H220" location="A126065618X" display="A126065618X" xr:uid="{6E369549-349A-428F-AD0D-ADC562D4E63D}"/>
    <hyperlink ref="H242" location="A126034514C" display="A126034514C" xr:uid="{0E0B8E8C-A3BB-404A-8D1D-3A8AE7AE9A3E}"/>
    <hyperlink ref="I198" location="A126002114W" display="A126002114W" xr:uid="{55A8FC2A-2A2C-447D-A8EE-983B0F9C225D}"/>
    <hyperlink ref="I220" location="A126064322V" display="A126064322V" xr:uid="{6FCC0826-23E9-4066-B191-DF7AFC81B4FF}"/>
    <hyperlink ref="I242" location="A126033218T" display="A126033218T" xr:uid="{9C13AFB1-DD9F-40C0-9B46-6A23490988E4}"/>
    <hyperlink ref="K199" location="A126001494T" display="A126001494T" xr:uid="{61182756-D730-4C1E-8728-768A79798119}"/>
    <hyperlink ref="K221" location="A126063702C" display="A126063702C" xr:uid="{9581C684-90F3-46F7-BA30-D0491084081D}"/>
    <hyperlink ref="K243" location="A126032598L" display="A126032598L" xr:uid="{A364036E-2A9A-4B9B-8EE1-9EA10ED3245F}"/>
    <hyperlink ref="G199" location="A126006030K" display="A126006030K" xr:uid="{FCE0E665-B027-48E5-8347-C8A2289D0ED1}"/>
    <hyperlink ref="G221" location="A126068238A" display="A126068238A" xr:uid="{AC22327A-C4F9-415D-B1E8-E3A98267D198}"/>
    <hyperlink ref="G243" location="A126037134F" display="A126037134F" xr:uid="{0C97C374-E822-4A2F-A81A-729D3EB06FB1}"/>
    <hyperlink ref="D199" location="A126004734W" display="A126004734W" xr:uid="{B638F74B-981B-409C-981A-90E20B863E7A}"/>
    <hyperlink ref="D221" location="A126066942V" display="A126066942V" xr:uid="{4F3AB81D-BEF6-4BD6-8E63-CF09D96E7924}"/>
    <hyperlink ref="D243" location="A126035838T" display="A126035838T" xr:uid="{F14DFDF6-CBA5-4497-87F1-346D75546105}"/>
    <hyperlink ref="E199" location="A126002790C" display="A126002790C" xr:uid="{ADA5F81F-42B9-4C27-9DE6-8846B1818EDE}"/>
    <hyperlink ref="E221" location="A126064998V" display="A126064998V" xr:uid="{C3896612-41AB-409E-B81E-F1CA1CA8D945}"/>
    <hyperlink ref="E243" location="A126033894X" display="A126033894X" xr:uid="{5144166E-821D-40F2-A8C6-436D6573234C}"/>
    <hyperlink ref="F199" location="A126005382W" display="A126005382W" xr:uid="{2CAC30BD-D740-4591-9B16-47B6CBC05ECC}"/>
    <hyperlink ref="F221" location="A126067590V" display="A126067590V" xr:uid="{0C4DF403-3964-4177-ADFF-5EA15CB583E7}"/>
    <hyperlink ref="F243" location="A126036486T" display="A126036486T" xr:uid="{151789A3-BEBA-4379-AE90-C94C7BC4A590}"/>
    <hyperlink ref="J199" location="A126004086K" display="A126004086K" xr:uid="{6A65CBE7-156F-4D79-8411-600954C7BC61}"/>
    <hyperlink ref="J221" location="A126066294J" display="A126066294J" xr:uid="{613AA04F-32EB-4A2C-9117-C54D6957CDD4}"/>
    <hyperlink ref="J243" location="A126035190L" display="A126035190L" xr:uid="{12551974-ED7D-4557-BEFF-5ED5452B6B5D}"/>
    <hyperlink ref="H199" location="A126003438K" display="A126003438K" xr:uid="{3909F9E0-638D-406D-BDEE-1DFF6F07DF2D}"/>
    <hyperlink ref="H221" location="A126065646J" display="A126065646J" xr:uid="{366B3F72-9897-4104-B13E-F5099E68DDC6}"/>
    <hyperlink ref="H243" location="A126034542L" display="A126034542L" xr:uid="{154F9B68-E2A4-419A-9961-59A86628CB36}"/>
    <hyperlink ref="I199" location="A126002142F" display="A126002142F" xr:uid="{FE24EB21-76DA-45FF-82C7-2C110832B6A5}"/>
    <hyperlink ref="I221" location="A126064350C" display="A126064350C" xr:uid="{ACB178E2-E4D0-4E9C-AE7A-0FE71D43C05F}"/>
    <hyperlink ref="I243" location="A126033246A" display="A126033246A" xr:uid="{FE432264-8B59-474D-A6A0-B6BF2D2CB030}"/>
    <hyperlink ref="N186" location="A126005802F" display="A126005802F" xr:uid="{13EAAE8E-7E45-4C59-9FE0-80FEBA7AFEF4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5809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11604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11605</v>
      </c>
    </row>
    <row r="6" spans="1:13" ht="15.75" customHeight="1">
      <c r="B6" s="89" t="s">
        <v>11606</v>
      </c>
      <c r="C6" s="89"/>
      <c r="D6" s="89"/>
      <c r="E6" s="89"/>
      <c r="F6" s="89"/>
      <c r="G6" s="89"/>
      <c r="H6" s="89"/>
      <c r="I6" s="89"/>
      <c r="J6" s="89"/>
      <c r="K6" s="89"/>
      <c r="L6" s="89"/>
    </row>
    <row r="8" spans="1:13" ht="15">
      <c r="D8" s="16" t="s">
        <v>11608</v>
      </c>
    </row>
    <row r="9" spans="1:13" s="17" customFormat="1"/>
    <row r="10" spans="1:13" ht="22.5" customHeight="1">
      <c r="A10" s="18" t="s">
        <v>11609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11610</v>
      </c>
      <c r="I10" s="18" t="s">
        <v>250</v>
      </c>
      <c r="J10" s="18" t="s">
        <v>252</v>
      </c>
      <c r="K10" s="18" t="s">
        <v>11611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44228</v>
      </c>
      <c r="H12" s="11">
        <v>7</v>
      </c>
      <c r="I12" s="20" t="s">
        <v>259</v>
      </c>
      <c r="J12" s="11" t="s">
        <v>261</v>
      </c>
      <c r="K12" s="11" t="s">
        <v>11613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44228</v>
      </c>
      <c r="H13" s="11">
        <v>7</v>
      </c>
      <c r="I13" s="20" t="s">
        <v>259</v>
      </c>
      <c r="J13" s="11" t="s">
        <v>261</v>
      </c>
      <c r="K13" s="11" t="s">
        <v>11613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44228</v>
      </c>
      <c r="H14" s="11">
        <v>7</v>
      </c>
      <c r="I14" s="20" t="s">
        <v>259</v>
      </c>
      <c r="J14" s="11" t="s">
        <v>261</v>
      </c>
      <c r="K14" s="11" t="s">
        <v>11613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44228</v>
      </c>
      <c r="H15" s="11">
        <v>7</v>
      </c>
      <c r="I15" s="20" t="s">
        <v>259</v>
      </c>
      <c r="J15" s="11" t="s">
        <v>261</v>
      </c>
      <c r="K15" s="11" t="s">
        <v>11613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44228</v>
      </c>
      <c r="H16" s="11">
        <v>7</v>
      </c>
      <c r="I16" s="20" t="s">
        <v>259</v>
      </c>
      <c r="J16" s="11" t="s">
        <v>261</v>
      </c>
      <c r="K16" s="11" t="s">
        <v>11613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44228</v>
      </c>
      <c r="H17" s="11">
        <v>7</v>
      </c>
      <c r="I17" s="20" t="s">
        <v>259</v>
      </c>
      <c r="J17" s="11" t="s">
        <v>261</v>
      </c>
      <c r="K17" s="11" t="s">
        <v>11613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44228</v>
      </c>
      <c r="H18" s="11">
        <v>7</v>
      </c>
      <c r="I18" s="20" t="s">
        <v>259</v>
      </c>
      <c r="J18" s="11" t="s">
        <v>261</v>
      </c>
      <c r="K18" s="11" t="s">
        <v>11613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44228</v>
      </c>
      <c r="H19" s="11">
        <v>7</v>
      </c>
      <c r="I19" s="20" t="s">
        <v>259</v>
      </c>
      <c r="J19" s="11" t="s">
        <v>261</v>
      </c>
      <c r="K19" s="11" t="s">
        <v>11613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44228</v>
      </c>
      <c r="H20" s="11">
        <v>7</v>
      </c>
      <c r="I20" s="20" t="s">
        <v>259</v>
      </c>
      <c r="J20" s="11" t="s">
        <v>261</v>
      </c>
      <c r="K20" s="11" t="s">
        <v>11613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44228</v>
      </c>
      <c r="H21" s="11">
        <v>7</v>
      </c>
      <c r="I21" s="20" t="s">
        <v>259</v>
      </c>
      <c r="J21" s="11" t="s">
        <v>261</v>
      </c>
      <c r="K21" s="11" t="s">
        <v>11613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44228</v>
      </c>
      <c r="H22" s="11">
        <v>7</v>
      </c>
      <c r="I22" s="20" t="s">
        <v>259</v>
      </c>
      <c r="J22" s="11" t="s">
        <v>261</v>
      </c>
      <c r="K22" s="11" t="s">
        <v>11613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44228</v>
      </c>
      <c r="H23" s="11">
        <v>7</v>
      </c>
      <c r="I23" s="20" t="s">
        <v>259</v>
      </c>
      <c r="J23" s="11" t="s">
        <v>261</v>
      </c>
      <c r="K23" s="11" t="s">
        <v>11613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44228</v>
      </c>
      <c r="H24" s="11">
        <v>7</v>
      </c>
      <c r="I24" s="20" t="s">
        <v>259</v>
      </c>
      <c r="J24" s="11" t="s">
        <v>261</v>
      </c>
      <c r="K24" s="11" t="s">
        <v>11613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44228</v>
      </c>
      <c r="H25" s="11">
        <v>7</v>
      </c>
      <c r="I25" s="20" t="s">
        <v>259</v>
      </c>
      <c r="J25" s="11" t="s">
        <v>261</v>
      </c>
      <c r="K25" s="11" t="s">
        <v>11613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44228</v>
      </c>
      <c r="H26" s="11">
        <v>7</v>
      </c>
      <c r="I26" s="20" t="s">
        <v>259</v>
      </c>
      <c r="J26" s="11" t="s">
        <v>261</v>
      </c>
      <c r="K26" s="11" t="s">
        <v>11613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44228</v>
      </c>
      <c r="H27" s="11">
        <v>7</v>
      </c>
      <c r="I27" s="20" t="s">
        <v>259</v>
      </c>
      <c r="J27" s="11" t="s">
        <v>261</v>
      </c>
      <c r="K27" s="11" t="s">
        <v>11613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44228</v>
      </c>
      <c r="H28" s="11">
        <v>7</v>
      </c>
      <c r="I28" s="20" t="s">
        <v>259</v>
      </c>
      <c r="J28" s="11" t="s">
        <v>261</v>
      </c>
      <c r="K28" s="11" t="s">
        <v>11613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44228</v>
      </c>
      <c r="H29" s="11">
        <v>7</v>
      </c>
      <c r="I29" s="20" t="s">
        <v>259</v>
      </c>
      <c r="J29" s="11" t="s">
        <v>261</v>
      </c>
      <c r="K29" s="11" t="s">
        <v>11613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44228</v>
      </c>
      <c r="H30" s="11">
        <v>7</v>
      </c>
      <c r="I30" s="20" t="s">
        <v>259</v>
      </c>
      <c r="J30" s="11" t="s">
        <v>261</v>
      </c>
      <c r="K30" s="11" t="s">
        <v>11613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44228</v>
      </c>
      <c r="H31" s="11">
        <v>7</v>
      </c>
      <c r="I31" s="20" t="s">
        <v>259</v>
      </c>
      <c r="J31" s="11" t="s">
        <v>261</v>
      </c>
      <c r="K31" s="11" t="s">
        <v>11613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44228</v>
      </c>
      <c r="H32" s="11">
        <v>7</v>
      </c>
      <c r="I32" s="20" t="s">
        <v>259</v>
      </c>
      <c r="J32" s="11" t="s">
        <v>261</v>
      </c>
      <c r="K32" s="11" t="s">
        <v>11613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44228</v>
      </c>
      <c r="H33" s="11">
        <v>7</v>
      </c>
      <c r="I33" s="20" t="s">
        <v>259</v>
      </c>
      <c r="J33" s="11" t="s">
        <v>261</v>
      </c>
      <c r="K33" s="11" t="s">
        <v>11613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44228</v>
      </c>
      <c r="H34" s="11">
        <v>7</v>
      </c>
      <c r="I34" s="20" t="s">
        <v>259</v>
      </c>
      <c r="J34" s="11" t="s">
        <v>261</v>
      </c>
      <c r="K34" s="11" t="s">
        <v>11613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44228</v>
      </c>
      <c r="H35" s="11">
        <v>7</v>
      </c>
      <c r="I35" s="20" t="s">
        <v>259</v>
      </c>
      <c r="J35" s="11" t="s">
        <v>261</v>
      </c>
      <c r="K35" s="11" t="s">
        <v>11613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44228</v>
      </c>
      <c r="H36" s="11">
        <v>7</v>
      </c>
      <c r="I36" s="20" t="s">
        <v>259</v>
      </c>
      <c r="J36" s="11" t="s">
        <v>261</v>
      </c>
      <c r="K36" s="11" t="s">
        <v>11613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44228</v>
      </c>
      <c r="H37" s="11">
        <v>7</v>
      </c>
      <c r="I37" s="20" t="s">
        <v>259</v>
      </c>
      <c r="J37" s="11" t="s">
        <v>261</v>
      </c>
      <c r="K37" s="11" t="s">
        <v>11613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44228</v>
      </c>
      <c r="H38" s="11">
        <v>7</v>
      </c>
      <c r="I38" s="20" t="s">
        <v>259</v>
      </c>
      <c r="J38" s="11" t="s">
        <v>261</v>
      </c>
      <c r="K38" s="11" t="s">
        <v>11613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44228</v>
      </c>
      <c r="H39" s="11">
        <v>7</v>
      </c>
      <c r="I39" s="20" t="s">
        <v>259</v>
      </c>
      <c r="J39" s="11" t="s">
        <v>261</v>
      </c>
      <c r="K39" s="11" t="s">
        <v>11613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44228</v>
      </c>
      <c r="H40" s="11">
        <v>7</v>
      </c>
      <c r="I40" s="20" t="s">
        <v>259</v>
      </c>
      <c r="J40" s="11" t="s">
        <v>261</v>
      </c>
      <c r="K40" s="11" t="s">
        <v>11613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44228</v>
      </c>
      <c r="H41" s="11">
        <v>7</v>
      </c>
      <c r="I41" s="20" t="s">
        <v>259</v>
      </c>
      <c r="J41" s="11" t="s">
        <v>261</v>
      </c>
      <c r="K41" s="11" t="s">
        <v>11613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44228</v>
      </c>
      <c r="H42" s="11">
        <v>7</v>
      </c>
      <c r="I42" s="20" t="s">
        <v>259</v>
      </c>
      <c r="J42" s="11" t="s">
        <v>261</v>
      </c>
      <c r="K42" s="11" t="s">
        <v>11613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44228</v>
      </c>
      <c r="H43" s="11">
        <v>7</v>
      </c>
      <c r="I43" s="20" t="s">
        <v>259</v>
      </c>
      <c r="J43" s="11" t="s">
        <v>261</v>
      </c>
      <c r="K43" s="11" t="s">
        <v>11613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44228</v>
      </c>
      <c r="H44" s="11">
        <v>7</v>
      </c>
      <c r="I44" s="20" t="s">
        <v>259</v>
      </c>
      <c r="J44" s="11" t="s">
        <v>261</v>
      </c>
      <c r="K44" s="11" t="s">
        <v>11613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44228</v>
      </c>
      <c r="H45" s="11">
        <v>7</v>
      </c>
      <c r="I45" s="20" t="s">
        <v>259</v>
      </c>
      <c r="J45" s="11" t="s">
        <v>261</v>
      </c>
      <c r="K45" s="11" t="s">
        <v>11613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44228</v>
      </c>
      <c r="H46" s="11">
        <v>7</v>
      </c>
      <c r="I46" s="20" t="s">
        <v>259</v>
      </c>
      <c r="J46" s="11" t="s">
        <v>261</v>
      </c>
      <c r="K46" s="11" t="s">
        <v>11613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44228</v>
      </c>
      <c r="H47" s="11">
        <v>7</v>
      </c>
      <c r="I47" s="20" t="s">
        <v>259</v>
      </c>
      <c r="J47" s="11" t="s">
        <v>261</v>
      </c>
      <c r="K47" s="11" t="s">
        <v>11613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44228</v>
      </c>
      <c r="H48" s="11">
        <v>7</v>
      </c>
      <c r="I48" s="20" t="s">
        <v>259</v>
      </c>
      <c r="J48" s="11" t="s">
        <v>261</v>
      </c>
      <c r="K48" s="11" t="s">
        <v>11613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44228</v>
      </c>
      <c r="H49" s="11">
        <v>7</v>
      </c>
      <c r="I49" s="20" t="s">
        <v>259</v>
      </c>
      <c r="J49" s="11" t="s">
        <v>261</v>
      </c>
      <c r="K49" s="11" t="s">
        <v>11613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44228</v>
      </c>
      <c r="H50" s="11">
        <v>7</v>
      </c>
      <c r="I50" s="20" t="s">
        <v>259</v>
      </c>
      <c r="J50" s="11" t="s">
        <v>261</v>
      </c>
      <c r="K50" s="11" t="s">
        <v>11613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44228</v>
      </c>
      <c r="H51" s="11">
        <v>7</v>
      </c>
      <c r="I51" s="20" t="s">
        <v>259</v>
      </c>
      <c r="J51" s="11" t="s">
        <v>261</v>
      </c>
      <c r="K51" s="11" t="s">
        <v>11613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44228</v>
      </c>
      <c r="H52" s="11">
        <v>7</v>
      </c>
      <c r="I52" s="20" t="s">
        <v>259</v>
      </c>
      <c r="J52" s="11" t="s">
        <v>261</v>
      </c>
      <c r="K52" s="11" t="s">
        <v>11613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44228</v>
      </c>
      <c r="H53" s="11">
        <v>7</v>
      </c>
      <c r="I53" s="20" t="s">
        <v>259</v>
      </c>
      <c r="J53" s="11" t="s">
        <v>261</v>
      </c>
      <c r="K53" s="11" t="s">
        <v>11613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44228</v>
      </c>
      <c r="H54" s="11">
        <v>7</v>
      </c>
      <c r="I54" s="20" t="s">
        <v>259</v>
      </c>
      <c r="J54" s="11" t="s">
        <v>261</v>
      </c>
      <c r="K54" s="11" t="s">
        <v>11613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44228</v>
      </c>
      <c r="H55" s="11">
        <v>7</v>
      </c>
      <c r="I55" s="20" t="s">
        <v>259</v>
      </c>
      <c r="J55" s="11" t="s">
        <v>261</v>
      </c>
      <c r="K55" s="11" t="s">
        <v>11613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44228</v>
      </c>
      <c r="H56" s="11">
        <v>7</v>
      </c>
      <c r="I56" s="20" t="s">
        <v>259</v>
      </c>
      <c r="J56" s="11" t="s">
        <v>261</v>
      </c>
      <c r="K56" s="11" t="s">
        <v>11613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44228</v>
      </c>
      <c r="H57" s="11">
        <v>7</v>
      </c>
      <c r="I57" s="20" t="s">
        <v>259</v>
      </c>
      <c r="J57" s="11" t="s">
        <v>261</v>
      </c>
      <c r="K57" s="11" t="s">
        <v>11613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44228</v>
      </c>
      <c r="H58" s="11">
        <v>7</v>
      </c>
      <c r="I58" s="20" t="s">
        <v>259</v>
      </c>
      <c r="J58" s="11" t="s">
        <v>261</v>
      </c>
      <c r="K58" s="11" t="s">
        <v>11613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44228</v>
      </c>
      <c r="H59" s="11">
        <v>7</v>
      </c>
      <c r="I59" s="20" t="s">
        <v>259</v>
      </c>
      <c r="J59" s="11" t="s">
        <v>261</v>
      </c>
      <c r="K59" s="11" t="s">
        <v>11613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44228</v>
      </c>
      <c r="H60" s="11">
        <v>7</v>
      </c>
      <c r="I60" s="20" t="s">
        <v>259</v>
      </c>
      <c r="J60" s="11" t="s">
        <v>261</v>
      </c>
      <c r="K60" s="11" t="s">
        <v>11613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44228</v>
      </c>
      <c r="H61" s="11">
        <v>7</v>
      </c>
      <c r="I61" s="20" t="s">
        <v>259</v>
      </c>
      <c r="J61" s="11" t="s">
        <v>261</v>
      </c>
      <c r="K61" s="11" t="s">
        <v>11613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44228</v>
      </c>
      <c r="H62" s="11">
        <v>7</v>
      </c>
      <c r="I62" s="20" t="s">
        <v>259</v>
      </c>
      <c r="J62" s="11" t="s">
        <v>261</v>
      </c>
      <c r="K62" s="11" t="s">
        <v>11613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44228</v>
      </c>
      <c r="H63" s="11">
        <v>7</v>
      </c>
      <c r="I63" s="20" t="s">
        <v>259</v>
      </c>
      <c r="J63" s="11" t="s">
        <v>261</v>
      </c>
      <c r="K63" s="11" t="s">
        <v>11613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44228</v>
      </c>
      <c r="H64" s="11">
        <v>7</v>
      </c>
      <c r="I64" s="20" t="s">
        <v>259</v>
      </c>
      <c r="J64" s="11" t="s">
        <v>261</v>
      </c>
      <c r="K64" s="11" t="s">
        <v>11613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44228</v>
      </c>
      <c r="H65" s="11">
        <v>7</v>
      </c>
      <c r="I65" s="20" t="s">
        <v>259</v>
      </c>
      <c r="J65" s="11" t="s">
        <v>261</v>
      </c>
      <c r="K65" s="11" t="s">
        <v>11613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44228</v>
      </c>
      <c r="H66" s="11">
        <v>7</v>
      </c>
      <c r="I66" s="20" t="s">
        <v>259</v>
      </c>
      <c r="J66" s="11" t="s">
        <v>261</v>
      </c>
      <c r="K66" s="11" t="s">
        <v>11613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44228</v>
      </c>
      <c r="H67" s="11">
        <v>7</v>
      </c>
      <c r="I67" s="20" t="s">
        <v>259</v>
      </c>
      <c r="J67" s="11" t="s">
        <v>261</v>
      </c>
      <c r="K67" s="11" t="s">
        <v>11613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44228</v>
      </c>
      <c r="H68" s="11">
        <v>7</v>
      </c>
      <c r="I68" s="20" t="s">
        <v>259</v>
      </c>
      <c r="J68" s="11" t="s">
        <v>261</v>
      </c>
      <c r="K68" s="11" t="s">
        <v>11613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44228</v>
      </c>
      <c r="H69" s="11">
        <v>7</v>
      </c>
      <c r="I69" s="20" t="s">
        <v>259</v>
      </c>
      <c r="J69" s="11" t="s">
        <v>261</v>
      </c>
      <c r="K69" s="11" t="s">
        <v>11613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44228</v>
      </c>
      <c r="H70" s="11">
        <v>7</v>
      </c>
      <c r="I70" s="20" t="s">
        <v>259</v>
      </c>
      <c r="J70" s="11" t="s">
        <v>261</v>
      </c>
      <c r="K70" s="11" t="s">
        <v>11613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44228</v>
      </c>
      <c r="H71" s="11">
        <v>7</v>
      </c>
      <c r="I71" s="20" t="s">
        <v>259</v>
      </c>
      <c r="J71" s="11" t="s">
        <v>261</v>
      </c>
      <c r="K71" s="11" t="s">
        <v>11613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44228</v>
      </c>
      <c r="H72" s="11">
        <v>7</v>
      </c>
      <c r="I72" s="20" t="s">
        <v>259</v>
      </c>
      <c r="J72" s="11" t="s">
        <v>261</v>
      </c>
      <c r="K72" s="11" t="s">
        <v>11613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44228</v>
      </c>
      <c r="H73" s="11">
        <v>7</v>
      </c>
      <c r="I73" s="20" t="s">
        <v>259</v>
      </c>
      <c r="J73" s="11" t="s">
        <v>261</v>
      </c>
      <c r="K73" s="11" t="s">
        <v>11613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44228</v>
      </c>
      <c r="H74" s="11">
        <v>7</v>
      </c>
      <c r="I74" s="20" t="s">
        <v>259</v>
      </c>
      <c r="J74" s="11" t="s">
        <v>261</v>
      </c>
      <c r="K74" s="11" t="s">
        <v>11613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44228</v>
      </c>
      <c r="H75" s="11">
        <v>7</v>
      </c>
      <c r="I75" s="20" t="s">
        <v>259</v>
      </c>
      <c r="J75" s="11" t="s">
        <v>261</v>
      </c>
      <c r="K75" s="11" t="s">
        <v>11613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44228</v>
      </c>
      <c r="H76" s="11">
        <v>7</v>
      </c>
      <c r="I76" s="20" t="s">
        <v>259</v>
      </c>
      <c r="J76" s="11" t="s">
        <v>261</v>
      </c>
      <c r="K76" s="11" t="s">
        <v>11613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44228</v>
      </c>
      <c r="H77" s="11">
        <v>7</v>
      </c>
      <c r="I77" s="20" t="s">
        <v>259</v>
      </c>
      <c r="J77" s="11" t="s">
        <v>261</v>
      </c>
      <c r="K77" s="11" t="s">
        <v>11613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44228</v>
      </c>
      <c r="H78" s="11">
        <v>7</v>
      </c>
      <c r="I78" s="20" t="s">
        <v>259</v>
      </c>
      <c r="J78" s="11" t="s">
        <v>261</v>
      </c>
      <c r="K78" s="11" t="s">
        <v>11613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44228</v>
      </c>
      <c r="H79" s="11">
        <v>7</v>
      </c>
      <c r="I79" s="20" t="s">
        <v>259</v>
      </c>
      <c r="J79" s="11" t="s">
        <v>261</v>
      </c>
      <c r="K79" s="11" t="s">
        <v>11613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44228</v>
      </c>
      <c r="H80" s="11">
        <v>7</v>
      </c>
      <c r="I80" s="20" t="s">
        <v>259</v>
      </c>
      <c r="J80" s="11" t="s">
        <v>261</v>
      </c>
      <c r="K80" s="11" t="s">
        <v>11613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44228</v>
      </c>
      <c r="H81" s="11">
        <v>7</v>
      </c>
      <c r="I81" s="20" t="s">
        <v>259</v>
      </c>
      <c r="J81" s="11" t="s">
        <v>261</v>
      </c>
      <c r="K81" s="11" t="s">
        <v>11613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44228</v>
      </c>
      <c r="H82" s="11">
        <v>7</v>
      </c>
      <c r="I82" s="20" t="s">
        <v>259</v>
      </c>
      <c r="J82" s="11" t="s">
        <v>261</v>
      </c>
      <c r="K82" s="11" t="s">
        <v>11613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44228</v>
      </c>
      <c r="H83" s="11">
        <v>7</v>
      </c>
      <c r="I83" s="20" t="s">
        <v>259</v>
      </c>
      <c r="J83" s="11" t="s">
        <v>261</v>
      </c>
      <c r="K83" s="11" t="s">
        <v>11613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44228</v>
      </c>
      <c r="H84" s="11">
        <v>7</v>
      </c>
      <c r="I84" s="20" t="s">
        <v>259</v>
      </c>
      <c r="J84" s="11" t="s">
        <v>261</v>
      </c>
      <c r="K84" s="11" t="s">
        <v>11613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44228</v>
      </c>
      <c r="H85" s="11">
        <v>7</v>
      </c>
      <c r="I85" s="20" t="s">
        <v>259</v>
      </c>
      <c r="J85" s="11" t="s">
        <v>261</v>
      </c>
      <c r="K85" s="11" t="s">
        <v>11613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44228</v>
      </c>
      <c r="H86" s="11">
        <v>7</v>
      </c>
      <c r="I86" s="20" t="s">
        <v>259</v>
      </c>
      <c r="J86" s="11" t="s">
        <v>261</v>
      </c>
      <c r="K86" s="11" t="s">
        <v>11613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44228</v>
      </c>
      <c r="H87" s="11">
        <v>7</v>
      </c>
      <c r="I87" s="20" t="s">
        <v>259</v>
      </c>
      <c r="J87" s="11" t="s">
        <v>261</v>
      </c>
      <c r="K87" s="11" t="s">
        <v>11613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44228</v>
      </c>
      <c r="H88" s="11">
        <v>7</v>
      </c>
      <c r="I88" s="20" t="s">
        <v>259</v>
      </c>
      <c r="J88" s="11" t="s">
        <v>261</v>
      </c>
      <c r="K88" s="11" t="s">
        <v>11613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44228</v>
      </c>
      <c r="H89" s="11">
        <v>7</v>
      </c>
      <c r="I89" s="20" t="s">
        <v>259</v>
      </c>
      <c r="J89" s="11" t="s">
        <v>261</v>
      </c>
      <c r="K89" s="11" t="s">
        <v>11613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44228</v>
      </c>
      <c r="H90" s="11">
        <v>7</v>
      </c>
      <c r="I90" s="20" t="s">
        <v>259</v>
      </c>
      <c r="J90" s="11" t="s">
        <v>261</v>
      </c>
      <c r="K90" s="11" t="s">
        <v>11613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44228</v>
      </c>
      <c r="H91" s="11">
        <v>7</v>
      </c>
      <c r="I91" s="20" t="s">
        <v>259</v>
      </c>
      <c r="J91" s="11" t="s">
        <v>261</v>
      </c>
      <c r="K91" s="11" t="s">
        <v>11613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44228</v>
      </c>
      <c r="H92" s="11">
        <v>7</v>
      </c>
      <c r="I92" s="20" t="s">
        <v>259</v>
      </c>
      <c r="J92" s="11" t="s">
        <v>261</v>
      </c>
      <c r="K92" s="11" t="s">
        <v>11613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44228</v>
      </c>
      <c r="H93" s="11">
        <v>7</v>
      </c>
      <c r="I93" s="20" t="s">
        <v>259</v>
      </c>
      <c r="J93" s="11" t="s">
        <v>261</v>
      </c>
      <c r="K93" s="11" t="s">
        <v>11613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44228</v>
      </c>
      <c r="H94" s="11">
        <v>7</v>
      </c>
      <c r="I94" s="20" t="s">
        <v>259</v>
      </c>
      <c r="J94" s="11" t="s">
        <v>261</v>
      </c>
      <c r="K94" s="11" t="s">
        <v>11613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44228</v>
      </c>
      <c r="H95" s="11">
        <v>7</v>
      </c>
      <c r="I95" s="20" t="s">
        <v>259</v>
      </c>
      <c r="J95" s="11" t="s">
        <v>261</v>
      </c>
      <c r="K95" s="11" t="s">
        <v>11613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44228</v>
      </c>
      <c r="H96" s="11">
        <v>7</v>
      </c>
      <c r="I96" s="20" t="s">
        <v>259</v>
      </c>
      <c r="J96" s="11" t="s">
        <v>261</v>
      </c>
      <c r="K96" s="11" t="s">
        <v>11613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44228</v>
      </c>
      <c r="H97" s="11">
        <v>7</v>
      </c>
      <c r="I97" s="20" t="s">
        <v>259</v>
      </c>
      <c r="J97" s="11" t="s">
        <v>261</v>
      </c>
      <c r="K97" s="11" t="s">
        <v>11613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44228</v>
      </c>
      <c r="H98" s="11">
        <v>7</v>
      </c>
      <c r="I98" s="20" t="s">
        <v>259</v>
      </c>
      <c r="J98" s="11" t="s">
        <v>261</v>
      </c>
      <c r="K98" s="11" t="s">
        <v>11613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44228</v>
      </c>
      <c r="H99" s="11">
        <v>7</v>
      </c>
      <c r="I99" s="20" t="s">
        <v>259</v>
      </c>
      <c r="J99" s="11" t="s">
        <v>261</v>
      </c>
      <c r="K99" s="11" t="s">
        <v>11613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44228</v>
      </c>
      <c r="H100" s="11">
        <v>7</v>
      </c>
      <c r="I100" s="20" t="s">
        <v>259</v>
      </c>
      <c r="J100" s="11" t="s">
        <v>261</v>
      </c>
      <c r="K100" s="11" t="s">
        <v>11613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44228</v>
      </c>
      <c r="H101" s="11">
        <v>7</v>
      </c>
      <c r="I101" s="20" t="s">
        <v>259</v>
      </c>
      <c r="J101" s="11" t="s">
        <v>261</v>
      </c>
      <c r="K101" s="11" t="s">
        <v>11613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44228</v>
      </c>
      <c r="H102" s="11">
        <v>7</v>
      </c>
      <c r="I102" s="20" t="s">
        <v>259</v>
      </c>
      <c r="J102" s="11" t="s">
        <v>261</v>
      </c>
      <c r="K102" s="11" t="s">
        <v>11613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44228</v>
      </c>
      <c r="H103" s="11">
        <v>7</v>
      </c>
      <c r="I103" s="20" t="s">
        <v>259</v>
      </c>
      <c r="J103" s="11" t="s">
        <v>261</v>
      </c>
      <c r="K103" s="11" t="s">
        <v>11613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44228</v>
      </c>
      <c r="H104" s="11">
        <v>7</v>
      </c>
      <c r="I104" s="20" t="s">
        <v>259</v>
      </c>
      <c r="J104" s="11" t="s">
        <v>261</v>
      </c>
      <c r="K104" s="11" t="s">
        <v>11613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44228</v>
      </c>
      <c r="H105" s="11">
        <v>7</v>
      </c>
      <c r="I105" s="20" t="s">
        <v>259</v>
      </c>
      <c r="J105" s="11" t="s">
        <v>261</v>
      </c>
      <c r="K105" s="11" t="s">
        <v>11613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44228</v>
      </c>
      <c r="H106" s="11">
        <v>7</v>
      </c>
      <c r="I106" s="20" t="s">
        <v>259</v>
      </c>
      <c r="J106" s="11" t="s">
        <v>261</v>
      </c>
      <c r="K106" s="11" t="s">
        <v>11613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44228</v>
      </c>
      <c r="H107" s="11">
        <v>7</v>
      </c>
      <c r="I107" s="20" t="s">
        <v>259</v>
      </c>
      <c r="J107" s="11" t="s">
        <v>261</v>
      </c>
      <c r="K107" s="11" t="s">
        <v>11613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44228</v>
      </c>
      <c r="H108" s="11">
        <v>7</v>
      </c>
      <c r="I108" s="20" t="s">
        <v>259</v>
      </c>
      <c r="J108" s="11" t="s">
        <v>261</v>
      </c>
      <c r="K108" s="11" t="s">
        <v>11613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44228</v>
      </c>
      <c r="H109" s="11">
        <v>7</v>
      </c>
      <c r="I109" s="20" t="s">
        <v>259</v>
      </c>
      <c r="J109" s="11" t="s">
        <v>261</v>
      </c>
      <c r="K109" s="11" t="s">
        <v>11613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44228</v>
      </c>
      <c r="H110" s="11">
        <v>7</v>
      </c>
      <c r="I110" s="20" t="s">
        <v>259</v>
      </c>
      <c r="J110" s="11" t="s">
        <v>261</v>
      </c>
      <c r="K110" s="11" t="s">
        <v>11613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44228</v>
      </c>
      <c r="H111" s="11">
        <v>7</v>
      </c>
      <c r="I111" s="20" t="s">
        <v>259</v>
      </c>
      <c r="J111" s="11" t="s">
        <v>261</v>
      </c>
      <c r="K111" s="11" t="s">
        <v>11613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44228</v>
      </c>
      <c r="H112" s="11">
        <v>7</v>
      </c>
      <c r="I112" s="20" t="s">
        <v>259</v>
      </c>
      <c r="J112" s="11" t="s">
        <v>261</v>
      </c>
      <c r="K112" s="11" t="s">
        <v>11613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44228</v>
      </c>
      <c r="H113" s="11">
        <v>7</v>
      </c>
      <c r="I113" s="20" t="s">
        <v>259</v>
      </c>
      <c r="J113" s="11" t="s">
        <v>261</v>
      </c>
      <c r="K113" s="11" t="s">
        <v>11613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44228</v>
      </c>
      <c r="H114" s="11">
        <v>7</v>
      </c>
      <c r="I114" s="20" t="s">
        <v>259</v>
      </c>
      <c r="J114" s="11" t="s">
        <v>261</v>
      </c>
      <c r="K114" s="11" t="s">
        <v>11613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44228</v>
      </c>
      <c r="H115" s="11">
        <v>7</v>
      </c>
      <c r="I115" s="20" t="s">
        <v>259</v>
      </c>
      <c r="J115" s="11" t="s">
        <v>261</v>
      </c>
      <c r="K115" s="11" t="s">
        <v>11613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44228</v>
      </c>
      <c r="H116" s="11">
        <v>7</v>
      </c>
      <c r="I116" s="20" t="s">
        <v>259</v>
      </c>
      <c r="J116" s="11" t="s">
        <v>261</v>
      </c>
      <c r="K116" s="11" t="s">
        <v>11613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44228</v>
      </c>
      <c r="H117" s="11">
        <v>7</v>
      </c>
      <c r="I117" s="20" t="s">
        <v>259</v>
      </c>
      <c r="J117" s="11" t="s">
        <v>261</v>
      </c>
      <c r="K117" s="11" t="s">
        <v>11613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44228</v>
      </c>
      <c r="H118" s="11">
        <v>7</v>
      </c>
      <c r="I118" s="20" t="s">
        <v>259</v>
      </c>
      <c r="J118" s="11" t="s">
        <v>261</v>
      </c>
      <c r="K118" s="11" t="s">
        <v>11613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44228</v>
      </c>
      <c r="H119" s="11">
        <v>7</v>
      </c>
      <c r="I119" s="20" t="s">
        <v>259</v>
      </c>
      <c r="J119" s="11" t="s">
        <v>261</v>
      </c>
      <c r="K119" s="11" t="s">
        <v>11613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44228</v>
      </c>
      <c r="H120" s="11">
        <v>7</v>
      </c>
      <c r="I120" s="20" t="s">
        <v>259</v>
      </c>
      <c r="J120" s="11" t="s">
        <v>261</v>
      </c>
      <c r="K120" s="11" t="s">
        <v>11613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44228</v>
      </c>
      <c r="H121" s="11">
        <v>7</v>
      </c>
      <c r="I121" s="20" t="s">
        <v>259</v>
      </c>
      <c r="J121" s="11" t="s">
        <v>261</v>
      </c>
      <c r="K121" s="11" t="s">
        <v>11613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44228</v>
      </c>
      <c r="H122" s="11">
        <v>7</v>
      </c>
      <c r="I122" s="20" t="s">
        <v>259</v>
      </c>
      <c r="J122" s="11" t="s">
        <v>261</v>
      </c>
      <c r="K122" s="11" t="s">
        <v>11613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44228</v>
      </c>
      <c r="H123" s="11">
        <v>7</v>
      </c>
      <c r="I123" s="20" t="s">
        <v>259</v>
      </c>
      <c r="J123" s="11" t="s">
        <v>261</v>
      </c>
      <c r="K123" s="11" t="s">
        <v>11613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44228</v>
      </c>
      <c r="H124" s="11">
        <v>7</v>
      </c>
      <c r="I124" s="20" t="s">
        <v>259</v>
      </c>
      <c r="J124" s="11" t="s">
        <v>261</v>
      </c>
      <c r="K124" s="11" t="s">
        <v>11613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44228</v>
      </c>
      <c r="H125" s="11">
        <v>7</v>
      </c>
      <c r="I125" s="20" t="s">
        <v>259</v>
      </c>
      <c r="J125" s="11" t="s">
        <v>261</v>
      </c>
      <c r="K125" s="11" t="s">
        <v>11613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44228</v>
      </c>
      <c r="H126" s="11">
        <v>7</v>
      </c>
      <c r="I126" s="20" t="s">
        <v>259</v>
      </c>
      <c r="J126" s="11" t="s">
        <v>261</v>
      </c>
      <c r="K126" s="11" t="s">
        <v>11613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44228</v>
      </c>
      <c r="H127" s="11">
        <v>7</v>
      </c>
      <c r="I127" s="20" t="s">
        <v>259</v>
      </c>
      <c r="J127" s="11" t="s">
        <v>261</v>
      </c>
      <c r="K127" s="11" t="s">
        <v>11613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44228</v>
      </c>
      <c r="H128" s="11">
        <v>7</v>
      </c>
      <c r="I128" s="20" t="s">
        <v>259</v>
      </c>
      <c r="J128" s="11" t="s">
        <v>261</v>
      </c>
      <c r="K128" s="11" t="s">
        <v>11613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44228</v>
      </c>
      <c r="H129" s="11">
        <v>7</v>
      </c>
      <c r="I129" s="20" t="s">
        <v>259</v>
      </c>
      <c r="J129" s="11" t="s">
        <v>261</v>
      </c>
      <c r="K129" s="11" t="s">
        <v>11613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44228</v>
      </c>
      <c r="H130" s="11">
        <v>7</v>
      </c>
      <c r="I130" s="20" t="s">
        <v>259</v>
      </c>
      <c r="J130" s="11" t="s">
        <v>261</v>
      </c>
      <c r="K130" s="11" t="s">
        <v>11613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44228</v>
      </c>
      <c r="H131" s="11">
        <v>7</v>
      </c>
      <c r="I131" s="20" t="s">
        <v>259</v>
      </c>
      <c r="J131" s="11" t="s">
        <v>261</v>
      </c>
      <c r="K131" s="11" t="s">
        <v>11613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44228</v>
      </c>
      <c r="H132" s="11">
        <v>7</v>
      </c>
      <c r="I132" s="20" t="s">
        <v>259</v>
      </c>
      <c r="J132" s="11" t="s">
        <v>261</v>
      </c>
      <c r="K132" s="11" t="s">
        <v>11613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44228</v>
      </c>
      <c r="H133" s="11">
        <v>7</v>
      </c>
      <c r="I133" s="20" t="s">
        <v>259</v>
      </c>
      <c r="J133" s="11" t="s">
        <v>261</v>
      </c>
      <c r="K133" s="11" t="s">
        <v>11613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44228</v>
      </c>
      <c r="H134" s="11">
        <v>7</v>
      </c>
      <c r="I134" s="20" t="s">
        <v>259</v>
      </c>
      <c r="J134" s="11" t="s">
        <v>261</v>
      </c>
      <c r="K134" s="11" t="s">
        <v>11613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44228</v>
      </c>
      <c r="H135" s="11">
        <v>7</v>
      </c>
      <c r="I135" s="20" t="s">
        <v>259</v>
      </c>
      <c r="J135" s="11" t="s">
        <v>261</v>
      </c>
      <c r="K135" s="11" t="s">
        <v>11613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44228</v>
      </c>
      <c r="H136" s="11">
        <v>7</v>
      </c>
      <c r="I136" s="20" t="s">
        <v>259</v>
      </c>
      <c r="J136" s="11" t="s">
        <v>261</v>
      </c>
      <c r="K136" s="11" t="s">
        <v>11613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44228</v>
      </c>
      <c r="H137" s="11">
        <v>7</v>
      </c>
      <c r="I137" s="20" t="s">
        <v>259</v>
      </c>
      <c r="J137" s="11" t="s">
        <v>261</v>
      </c>
      <c r="K137" s="11" t="s">
        <v>11613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44228</v>
      </c>
      <c r="H138" s="11">
        <v>7</v>
      </c>
      <c r="I138" s="20" t="s">
        <v>259</v>
      </c>
      <c r="J138" s="11" t="s">
        <v>261</v>
      </c>
      <c r="K138" s="11" t="s">
        <v>11613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44228</v>
      </c>
      <c r="H139" s="11">
        <v>7</v>
      </c>
      <c r="I139" s="20" t="s">
        <v>259</v>
      </c>
      <c r="J139" s="11" t="s">
        <v>261</v>
      </c>
      <c r="K139" s="11" t="s">
        <v>11613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44228</v>
      </c>
      <c r="H140" s="11">
        <v>7</v>
      </c>
      <c r="I140" s="20" t="s">
        <v>259</v>
      </c>
      <c r="J140" s="11" t="s">
        <v>261</v>
      </c>
      <c r="K140" s="11" t="s">
        <v>11613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44228</v>
      </c>
      <c r="H141" s="11">
        <v>7</v>
      </c>
      <c r="I141" s="20" t="s">
        <v>259</v>
      </c>
      <c r="J141" s="11" t="s">
        <v>261</v>
      </c>
      <c r="K141" s="11" t="s">
        <v>11613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44228</v>
      </c>
      <c r="H142" s="11">
        <v>7</v>
      </c>
      <c r="I142" s="20" t="s">
        <v>259</v>
      </c>
      <c r="J142" s="11" t="s">
        <v>261</v>
      </c>
      <c r="K142" s="11" t="s">
        <v>11613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44228</v>
      </c>
      <c r="H143" s="11">
        <v>7</v>
      </c>
      <c r="I143" s="20" t="s">
        <v>259</v>
      </c>
      <c r="J143" s="11" t="s">
        <v>261</v>
      </c>
      <c r="K143" s="11" t="s">
        <v>11613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44228</v>
      </c>
      <c r="H144" s="11">
        <v>7</v>
      </c>
      <c r="I144" s="20" t="s">
        <v>259</v>
      </c>
      <c r="J144" s="11" t="s">
        <v>261</v>
      </c>
      <c r="K144" s="11" t="s">
        <v>11613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44228</v>
      </c>
      <c r="H145" s="11">
        <v>7</v>
      </c>
      <c r="I145" s="20" t="s">
        <v>259</v>
      </c>
      <c r="J145" s="11" t="s">
        <v>261</v>
      </c>
      <c r="K145" s="11" t="s">
        <v>11613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44228</v>
      </c>
      <c r="H146" s="11">
        <v>7</v>
      </c>
      <c r="I146" s="20" t="s">
        <v>259</v>
      </c>
      <c r="J146" s="11" t="s">
        <v>261</v>
      </c>
      <c r="K146" s="11" t="s">
        <v>11613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44228</v>
      </c>
      <c r="H147" s="11">
        <v>7</v>
      </c>
      <c r="I147" s="20" t="s">
        <v>259</v>
      </c>
      <c r="J147" s="11" t="s">
        <v>261</v>
      </c>
      <c r="K147" s="11" t="s">
        <v>11613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44228</v>
      </c>
      <c r="H148" s="11">
        <v>7</v>
      </c>
      <c r="I148" s="20" t="s">
        <v>259</v>
      </c>
      <c r="J148" s="11" t="s">
        <v>261</v>
      </c>
      <c r="K148" s="11" t="s">
        <v>11613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44228</v>
      </c>
      <c r="H149" s="11">
        <v>7</v>
      </c>
      <c r="I149" s="20" t="s">
        <v>259</v>
      </c>
      <c r="J149" s="11" t="s">
        <v>261</v>
      </c>
      <c r="K149" s="11" t="s">
        <v>11613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44228</v>
      </c>
      <c r="H150" s="11">
        <v>7</v>
      </c>
      <c r="I150" s="20" t="s">
        <v>259</v>
      </c>
      <c r="J150" s="11" t="s">
        <v>261</v>
      </c>
      <c r="K150" s="11" t="s">
        <v>11613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44228</v>
      </c>
      <c r="H151" s="11">
        <v>7</v>
      </c>
      <c r="I151" s="20" t="s">
        <v>259</v>
      </c>
      <c r="J151" s="11" t="s">
        <v>261</v>
      </c>
      <c r="K151" s="11" t="s">
        <v>11613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44228</v>
      </c>
      <c r="H152" s="11">
        <v>7</v>
      </c>
      <c r="I152" s="20" t="s">
        <v>259</v>
      </c>
      <c r="J152" s="11" t="s">
        <v>261</v>
      </c>
      <c r="K152" s="11" t="s">
        <v>11613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44228</v>
      </c>
      <c r="H153" s="11">
        <v>7</v>
      </c>
      <c r="I153" s="20" t="s">
        <v>259</v>
      </c>
      <c r="J153" s="11" t="s">
        <v>261</v>
      </c>
      <c r="K153" s="11" t="s">
        <v>11613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44228</v>
      </c>
      <c r="H154" s="11">
        <v>7</v>
      </c>
      <c r="I154" s="20" t="s">
        <v>259</v>
      </c>
      <c r="J154" s="11" t="s">
        <v>261</v>
      </c>
      <c r="K154" s="11" t="s">
        <v>11613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44228</v>
      </c>
      <c r="H155" s="11">
        <v>7</v>
      </c>
      <c r="I155" s="20" t="s">
        <v>259</v>
      </c>
      <c r="J155" s="11" t="s">
        <v>261</v>
      </c>
      <c r="K155" s="11" t="s">
        <v>11613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44228</v>
      </c>
      <c r="H156" s="11">
        <v>7</v>
      </c>
      <c r="I156" s="20" t="s">
        <v>259</v>
      </c>
      <c r="J156" s="11" t="s">
        <v>261</v>
      </c>
      <c r="K156" s="11" t="s">
        <v>11613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44228</v>
      </c>
      <c r="H157" s="11">
        <v>7</v>
      </c>
      <c r="I157" s="20" t="s">
        <v>259</v>
      </c>
      <c r="J157" s="11" t="s">
        <v>261</v>
      </c>
      <c r="K157" s="11" t="s">
        <v>11613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44228</v>
      </c>
      <c r="H158" s="11">
        <v>7</v>
      </c>
      <c r="I158" s="20" t="s">
        <v>259</v>
      </c>
      <c r="J158" s="11" t="s">
        <v>261</v>
      </c>
      <c r="K158" s="11" t="s">
        <v>11613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44228</v>
      </c>
      <c r="H159" s="11">
        <v>7</v>
      </c>
      <c r="I159" s="20" t="s">
        <v>259</v>
      </c>
      <c r="J159" s="11" t="s">
        <v>261</v>
      </c>
      <c r="K159" s="11" t="s">
        <v>11613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44228</v>
      </c>
      <c r="H160" s="11">
        <v>7</v>
      </c>
      <c r="I160" s="20" t="s">
        <v>259</v>
      </c>
      <c r="J160" s="11" t="s">
        <v>261</v>
      </c>
      <c r="K160" s="11" t="s">
        <v>11613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44228</v>
      </c>
      <c r="H161" s="11">
        <v>7</v>
      </c>
      <c r="I161" s="20" t="s">
        <v>259</v>
      </c>
      <c r="J161" s="11" t="s">
        <v>261</v>
      </c>
      <c r="K161" s="11" t="s">
        <v>11613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44228</v>
      </c>
      <c r="H162" s="11">
        <v>7</v>
      </c>
      <c r="I162" s="20" t="s">
        <v>259</v>
      </c>
      <c r="J162" s="11" t="s">
        <v>261</v>
      </c>
      <c r="K162" s="11" t="s">
        <v>11613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44228</v>
      </c>
      <c r="H163" s="11">
        <v>7</v>
      </c>
      <c r="I163" s="20" t="s">
        <v>259</v>
      </c>
      <c r="J163" s="11" t="s">
        <v>261</v>
      </c>
      <c r="K163" s="11" t="s">
        <v>11613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44228</v>
      </c>
      <c r="H164" s="11">
        <v>7</v>
      </c>
      <c r="I164" s="20" t="s">
        <v>259</v>
      </c>
      <c r="J164" s="11" t="s">
        <v>261</v>
      </c>
      <c r="K164" s="11" t="s">
        <v>11613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44228</v>
      </c>
      <c r="H165" s="11">
        <v>7</v>
      </c>
      <c r="I165" s="20" t="s">
        <v>259</v>
      </c>
      <c r="J165" s="11" t="s">
        <v>261</v>
      </c>
      <c r="K165" s="11" t="s">
        <v>11613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44228</v>
      </c>
      <c r="H166" s="11">
        <v>7</v>
      </c>
      <c r="I166" s="20" t="s">
        <v>259</v>
      </c>
      <c r="J166" s="11" t="s">
        <v>261</v>
      </c>
      <c r="K166" s="11" t="s">
        <v>11613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44228</v>
      </c>
      <c r="H167" s="11">
        <v>7</v>
      </c>
      <c r="I167" s="20" t="s">
        <v>259</v>
      </c>
      <c r="J167" s="11" t="s">
        <v>261</v>
      </c>
      <c r="K167" s="11" t="s">
        <v>11613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44228</v>
      </c>
      <c r="H168" s="11">
        <v>7</v>
      </c>
      <c r="I168" s="20" t="s">
        <v>259</v>
      </c>
      <c r="J168" s="11" t="s">
        <v>261</v>
      </c>
      <c r="K168" s="11" t="s">
        <v>11613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44228</v>
      </c>
      <c r="H169" s="11">
        <v>7</v>
      </c>
      <c r="I169" s="20" t="s">
        <v>259</v>
      </c>
      <c r="J169" s="11" t="s">
        <v>261</v>
      </c>
      <c r="K169" s="11" t="s">
        <v>11613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44228</v>
      </c>
      <c r="H170" s="11">
        <v>7</v>
      </c>
      <c r="I170" s="20" t="s">
        <v>259</v>
      </c>
      <c r="J170" s="11" t="s">
        <v>261</v>
      </c>
      <c r="K170" s="11" t="s">
        <v>11613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44228</v>
      </c>
      <c r="H171" s="11">
        <v>7</v>
      </c>
      <c r="I171" s="20" t="s">
        <v>259</v>
      </c>
      <c r="J171" s="11" t="s">
        <v>261</v>
      </c>
      <c r="K171" s="11" t="s">
        <v>11613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44228</v>
      </c>
      <c r="H172" s="11">
        <v>7</v>
      </c>
      <c r="I172" s="20" t="s">
        <v>259</v>
      </c>
      <c r="J172" s="11" t="s">
        <v>261</v>
      </c>
      <c r="K172" s="11" t="s">
        <v>11613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44228</v>
      </c>
      <c r="H173" s="11">
        <v>7</v>
      </c>
      <c r="I173" s="20" t="s">
        <v>259</v>
      </c>
      <c r="J173" s="11" t="s">
        <v>261</v>
      </c>
      <c r="K173" s="11" t="s">
        <v>11613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44228</v>
      </c>
      <c r="H174" s="11">
        <v>7</v>
      </c>
      <c r="I174" s="20" t="s">
        <v>259</v>
      </c>
      <c r="J174" s="11" t="s">
        <v>261</v>
      </c>
      <c r="K174" s="11" t="s">
        <v>11613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44228</v>
      </c>
      <c r="H175" s="11">
        <v>7</v>
      </c>
      <c r="I175" s="20" t="s">
        <v>259</v>
      </c>
      <c r="J175" s="11" t="s">
        <v>261</v>
      </c>
      <c r="K175" s="11" t="s">
        <v>11613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44228</v>
      </c>
      <c r="H176" s="11">
        <v>7</v>
      </c>
      <c r="I176" s="20" t="s">
        <v>259</v>
      </c>
      <c r="J176" s="11" t="s">
        <v>261</v>
      </c>
      <c r="K176" s="11" t="s">
        <v>11613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44228</v>
      </c>
      <c r="H177" s="11">
        <v>7</v>
      </c>
      <c r="I177" s="20" t="s">
        <v>259</v>
      </c>
      <c r="J177" s="11" t="s">
        <v>261</v>
      </c>
      <c r="K177" s="11" t="s">
        <v>11613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44228</v>
      </c>
      <c r="H178" s="11">
        <v>7</v>
      </c>
      <c r="I178" s="20" t="s">
        <v>259</v>
      </c>
      <c r="J178" s="11" t="s">
        <v>261</v>
      </c>
      <c r="K178" s="11" t="s">
        <v>11613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44228</v>
      </c>
      <c r="H179" s="11">
        <v>7</v>
      </c>
      <c r="I179" s="20" t="s">
        <v>259</v>
      </c>
      <c r="J179" s="11" t="s">
        <v>261</v>
      </c>
      <c r="K179" s="11" t="s">
        <v>11613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44228</v>
      </c>
      <c r="H180" s="11">
        <v>7</v>
      </c>
      <c r="I180" s="20" t="s">
        <v>259</v>
      </c>
      <c r="J180" s="11" t="s">
        <v>261</v>
      </c>
      <c r="K180" s="11" t="s">
        <v>11613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44228</v>
      </c>
      <c r="H181" s="11">
        <v>7</v>
      </c>
      <c r="I181" s="20" t="s">
        <v>259</v>
      </c>
      <c r="J181" s="11" t="s">
        <v>261</v>
      </c>
      <c r="K181" s="11" t="s">
        <v>11613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44228</v>
      </c>
      <c r="H182" s="11">
        <v>7</v>
      </c>
      <c r="I182" s="20" t="s">
        <v>259</v>
      </c>
      <c r="J182" s="11" t="s">
        <v>261</v>
      </c>
      <c r="K182" s="11" t="s">
        <v>11613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44228</v>
      </c>
      <c r="H183" s="11">
        <v>7</v>
      </c>
      <c r="I183" s="20" t="s">
        <v>259</v>
      </c>
      <c r="J183" s="11" t="s">
        <v>261</v>
      </c>
      <c r="K183" s="11" t="s">
        <v>11613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44228</v>
      </c>
      <c r="H184" s="11">
        <v>7</v>
      </c>
      <c r="I184" s="20" t="s">
        <v>259</v>
      </c>
      <c r="J184" s="11" t="s">
        <v>261</v>
      </c>
      <c r="K184" s="11" t="s">
        <v>11613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44228</v>
      </c>
      <c r="H185" s="11">
        <v>7</v>
      </c>
      <c r="I185" s="20" t="s">
        <v>259</v>
      </c>
      <c r="J185" s="11" t="s">
        <v>261</v>
      </c>
      <c r="K185" s="11" t="s">
        <v>11613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44228</v>
      </c>
      <c r="H186" s="11">
        <v>7</v>
      </c>
      <c r="I186" s="20" t="s">
        <v>259</v>
      </c>
      <c r="J186" s="11" t="s">
        <v>261</v>
      </c>
      <c r="K186" s="11" t="s">
        <v>11613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44228</v>
      </c>
      <c r="H187" s="11">
        <v>7</v>
      </c>
      <c r="I187" s="20" t="s">
        <v>259</v>
      </c>
      <c r="J187" s="11" t="s">
        <v>261</v>
      </c>
      <c r="K187" s="11" t="s">
        <v>11613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44228</v>
      </c>
      <c r="H188" s="11">
        <v>7</v>
      </c>
      <c r="I188" s="20" t="s">
        <v>259</v>
      </c>
      <c r="J188" s="11" t="s">
        <v>261</v>
      </c>
      <c r="K188" s="11" t="s">
        <v>11613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44228</v>
      </c>
      <c r="H189" s="11">
        <v>7</v>
      </c>
      <c r="I189" s="20" t="s">
        <v>259</v>
      </c>
      <c r="J189" s="11" t="s">
        <v>261</v>
      </c>
      <c r="K189" s="11" t="s">
        <v>11613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44228</v>
      </c>
      <c r="H190" s="11">
        <v>7</v>
      </c>
      <c r="I190" s="20" t="s">
        <v>259</v>
      </c>
      <c r="J190" s="11" t="s">
        <v>261</v>
      </c>
      <c r="K190" s="11" t="s">
        <v>11613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44228</v>
      </c>
      <c r="H191" s="11">
        <v>7</v>
      </c>
      <c r="I191" s="20" t="s">
        <v>259</v>
      </c>
      <c r="J191" s="11" t="s">
        <v>261</v>
      </c>
      <c r="K191" s="11" t="s">
        <v>11613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44228</v>
      </c>
      <c r="H192" s="11">
        <v>7</v>
      </c>
      <c r="I192" s="20" t="s">
        <v>259</v>
      </c>
      <c r="J192" s="11" t="s">
        <v>261</v>
      </c>
      <c r="K192" s="11" t="s">
        <v>11613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44228</v>
      </c>
      <c r="H193" s="11">
        <v>7</v>
      </c>
      <c r="I193" s="20" t="s">
        <v>259</v>
      </c>
      <c r="J193" s="11" t="s">
        <v>261</v>
      </c>
      <c r="K193" s="11" t="s">
        <v>11613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44228</v>
      </c>
      <c r="H194" s="11">
        <v>7</v>
      </c>
      <c r="I194" s="20" t="s">
        <v>259</v>
      </c>
      <c r="J194" s="11" t="s">
        <v>261</v>
      </c>
      <c r="K194" s="11" t="s">
        <v>11613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44228</v>
      </c>
      <c r="H195" s="11">
        <v>7</v>
      </c>
      <c r="I195" s="20" t="s">
        <v>259</v>
      </c>
      <c r="J195" s="11" t="s">
        <v>261</v>
      </c>
      <c r="K195" s="11" t="s">
        <v>11613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44228</v>
      </c>
      <c r="H196" s="11">
        <v>7</v>
      </c>
      <c r="I196" s="20" t="s">
        <v>259</v>
      </c>
      <c r="J196" s="11" t="s">
        <v>261</v>
      </c>
      <c r="K196" s="11" t="s">
        <v>11613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44228</v>
      </c>
      <c r="H197" s="11">
        <v>7</v>
      </c>
      <c r="I197" s="20" t="s">
        <v>259</v>
      </c>
      <c r="J197" s="11" t="s">
        <v>261</v>
      </c>
      <c r="K197" s="11" t="s">
        <v>11613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44228</v>
      </c>
      <c r="H198" s="11">
        <v>7</v>
      </c>
      <c r="I198" s="20" t="s">
        <v>259</v>
      </c>
      <c r="J198" s="11" t="s">
        <v>261</v>
      </c>
      <c r="K198" s="11" t="s">
        <v>11613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44228</v>
      </c>
      <c r="H199" s="11">
        <v>7</v>
      </c>
      <c r="I199" s="20" t="s">
        <v>259</v>
      </c>
      <c r="J199" s="11" t="s">
        <v>261</v>
      </c>
      <c r="K199" s="11" t="s">
        <v>11613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44228</v>
      </c>
      <c r="H200" s="11">
        <v>7</v>
      </c>
      <c r="I200" s="20" t="s">
        <v>259</v>
      </c>
      <c r="J200" s="11" t="s">
        <v>261</v>
      </c>
      <c r="K200" s="11" t="s">
        <v>11613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44228</v>
      </c>
      <c r="H201" s="11">
        <v>7</v>
      </c>
      <c r="I201" s="20" t="s">
        <v>259</v>
      </c>
      <c r="J201" s="11" t="s">
        <v>261</v>
      </c>
      <c r="K201" s="11" t="s">
        <v>11613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44228</v>
      </c>
      <c r="H202" s="11">
        <v>7</v>
      </c>
      <c r="I202" s="20" t="s">
        <v>259</v>
      </c>
      <c r="J202" s="11" t="s">
        <v>261</v>
      </c>
      <c r="K202" s="11" t="s">
        <v>11613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44228</v>
      </c>
      <c r="H203" s="11">
        <v>7</v>
      </c>
      <c r="I203" s="20" t="s">
        <v>259</v>
      </c>
      <c r="J203" s="11" t="s">
        <v>261</v>
      </c>
      <c r="K203" s="11" t="s">
        <v>11613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44228</v>
      </c>
      <c r="H204" s="11">
        <v>7</v>
      </c>
      <c r="I204" s="20" t="s">
        <v>259</v>
      </c>
      <c r="J204" s="11" t="s">
        <v>261</v>
      </c>
      <c r="K204" s="11" t="s">
        <v>11613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44228</v>
      </c>
      <c r="H205" s="11">
        <v>7</v>
      </c>
      <c r="I205" s="20" t="s">
        <v>259</v>
      </c>
      <c r="J205" s="11" t="s">
        <v>261</v>
      </c>
      <c r="K205" s="11" t="s">
        <v>11613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44228</v>
      </c>
      <c r="H206" s="11">
        <v>7</v>
      </c>
      <c r="I206" s="20" t="s">
        <v>259</v>
      </c>
      <c r="J206" s="11" t="s">
        <v>261</v>
      </c>
      <c r="K206" s="11" t="s">
        <v>11613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44228</v>
      </c>
      <c r="H207" s="11">
        <v>7</v>
      </c>
      <c r="I207" s="20" t="s">
        <v>259</v>
      </c>
      <c r="J207" s="11" t="s">
        <v>261</v>
      </c>
      <c r="K207" s="11" t="s">
        <v>11613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44228</v>
      </c>
      <c r="H208" s="11">
        <v>7</v>
      </c>
      <c r="I208" s="20" t="s">
        <v>259</v>
      </c>
      <c r="J208" s="11" t="s">
        <v>261</v>
      </c>
      <c r="K208" s="11" t="s">
        <v>11613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44228</v>
      </c>
      <c r="H209" s="11">
        <v>7</v>
      </c>
      <c r="I209" s="20" t="s">
        <v>259</v>
      </c>
      <c r="J209" s="11" t="s">
        <v>261</v>
      </c>
      <c r="K209" s="11" t="s">
        <v>11613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44228</v>
      </c>
      <c r="H210" s="11">
        <v>7</v>
      </c>
      <c r="I210" s="20" t="s">
        <v>259</v>
      </c>
      <c r="J210" s="11" t="s">
        <v>261</v>
      </c>
      <c r="K210" s="11" t="s">
        <v>11613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44228</v>
      </c>
      <c r="H211" s="11">
        <v>7</v>
      </c>
      <c r="I211" s="20" t="s">
        <v>259</v>
      </c>
      <c r="J211" s="11" t="s">
        <v>261</v>
      </c>
      <c r="K211" s="11" t="s">
        <v>11613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44228</v>
      </c>
      <c r="H212" s="11">
        <v>7</v>
      </c>
      <c r="I212" s="20" t="s">
        <v>259</v>
      </c>
      <c r="J212" s="11" t="s">
        <v>261</v>
      </c>
      <c r="K212" s="11" t="s">
        <v>11613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44228</v>
      </c>
      <c r="H213" s="11">
        <v>7</v>
      </c>
      <c r="I213" s="20" t="s">
        <v>259</v>
      </c>
      <c r="J213" s="11" t="s">
        <v>261</v>
      </c>
      <c r="K213" s="11" t="s">
        <v>11613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44228</v>
      </c>
      <c r="H214" s="11">
        <v>7</v>
      </c>
      <c r="I214" s="20" t="s">
        <v>259</v>
      </c>
      <c r="J214" s="11" t="s">
        <v>261</v>
      </c>
      <c r="K214" s="11" t="s">
        <v>11613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44228</v>
      </c>
      <c r="H215" s="11">
        <v>7</v>
      </c>
      <c r="I215" s="20" t="s">
        <v>259</v>
      </c>
      <c r="J215" s="11" t="s">
        <v>261</v>
      </c>
      <c r="K215" s="11" t="s">
        <v>11613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44228</v>
      </c>
      <c r="H216" s="11">
        <v>7</v>
      </c>
      <c r="I216" s="20" t="s">
        <v>259</v>
      </c>
      <c r="J216" s="11" t="s">
        <v>261</v>
      </c>
      <c r="K216" s="11" t="s">
        <v>11613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44228</v>
      </c>
      <c r="H217" s="11">
        <v>7</v>
      </c>
      <c r="I217" s="20" t="s">
        <v>259</v>
      </c>
      <c r="J217" s="11" t="s">
        <v>261</v>
      </c>
      <c r="K217" s="11" t="s">
        <v>11613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44228</v>
      </c>
      <c r="H218" s="11">
        <v>7</v>
      </c>
      <c r="I218" s="20" t="s">
        <v>259</v>
      </c>
      <c r="J218" s="11" t="s">
        <v>261</v>
      </c>
      <c r="K218" s="11" t="s">
        <v>11613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44228</v>
      </c>
      <c r="H219" s="11">
        <v>7</v>
      </c>
      <c r="I219" s="20" t="s">
        <v>259</v>
      </c>
      <c r="J219" s="11" t="s">
        <v>261</v>
      </c>
      <c r="K219" s="11" t="s">
        <v>11613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44228</v>
      </c>
      <c r="H220" s="11">
        <v>7</v>
      </c>
      <c r="I220" s="20" t="s">
        <v>259</v>
      </c>
      <c r="J220" s="11" t="s">
        <v>261</v>
      </c>
      <c r="K220" s="11" t="s">
        <v>11613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44228</v>
      </c>
      <c r="H221" s="11">
        <v>7</v>
      </c>
      <c r="I221" s="20" t="s">
        <v>259</v>
      </c>
      <c r="J221" s="11" t="s">
        <v>261</v>
      </c>
      <c r="K221" s="11" t="s">
        <v>11613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44228</v>
      </c>
      <c r="H222" s="11">
        <v>7</v>
      </c>
      <c r="I222" s="20" t="s">
        <v>259</v>
      </c>
      <c r="J222" s="11" t="s">
        <v>261</v>
      </c>
      <c r="K222" s="11" t="s">
        <v>11613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44228</v>
      </c>
      <c r="H223" s="11">
        <v>7</v>
      </c>
      <c r="I223" s="20" t="s">
        <v>259</v>
      </c>
      <c r="J223" s="11" t="s">
        <v>261</v>
      </c>
      <c r="K223" s="11" t="s">
        <v>11613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44228</v>
      </c>
      <c r="H224" s="11">
        <v>7</v>
      </c>
      <c r="I224" s="20" t="s">
        <v>259</v>
      </c>
      <c r="J224" s="11" t="s">
        <v>261</v>
      </c>
      <c r="K224" s="11" t="s">
        <v>11613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44228</v>
      </c>
      <c r="H225" s="11">
        <v>7</v>
      </c>
      <c r="I225" s="20" t="s">
        <v>259</v>
      </c>
      <c r="J225" s="11" t="s">
        <v>261</v>
      </c>
      <c r="K225" s="11" t="s">
        <v>11613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44228</v>
      </c>
      <c r="H226" s="11">
        <v>7</v>
      </c>
      <c r="I226" s="20" t="s">
        <v>259</v>
      </c>
      <c r="J226" s="11" t="s">
        <v>261</v>
      </c>
      <c r="K226" s="11" t="s">
        <v>11613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44228</v>
      </c>
      <c r="H227" s="11">
        <v>7</v>
      </c>
      <c r="I227" s="20" t="s">
        <v>259</v>
      </c>
      <c r="J227" s="11" t="s">
        <v>261</v>
      </c>
      <c r="K227" s="11" t="s">
        <v>11613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44228</v>
      </c>
      <c r="H228" s="11">
        <v>7</v>
      </c>
      <c r="I228" s="20" t="s">
        <v>259</v>
      </c>
      <c r="J228" s="11" t="s">
        <v>261</v>
      </c>
      <c r="K228" s="11" t="s">
        <v>11613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44228</v>
      </c>
      <c r="H229" s="11">
        <v>7</v>
      </c>
      <c r="I229" s="20" t="s">
        <v>259</v>
      </c>
      <c r="J229" s="11" t="s">
        <v>261</v>
      </c>
      <c r="K229" s="11" t="s">
        <v>11613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44228</v>
      </c>
      <c r="H230" s="11">
        <v>7</v>
      </c>
      <c r="I230" s="20" t="s">
        <v>259</v>
      </c>
      <c r="J230" s="11" t="s">
        <v>261</v>
      </c>
      <c r="K230" s="11" t="s">
        <v>11613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44228</v>
      </c>
      <c r="H231" s="11">
        <v>7</v>
      </c>
      <c r="I231" s="20" t="s">
        <v>259</v>
      </c>
      <c r="J231" s="11" t="s">
        <v>261</v>
      </c>
      <c r="K231" s="11" t="s">
        <v>11613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44228</v>
      </c>
      <c r="H232" s="11">
        <v>7</v>
      </c>
      <c r="I232" s="20" t="s">
        <v>259</v>
      </c>
      <c r="J232" s="11" t="s">
        <v>261</v>
      </c>
      <c r="K232" s="11" t="s">
        <v>11613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44228</v>
      </c>
      <c r="H233" s="11">
        <v>7</v>
      </c>
      <c r="I233" s="20" t="s">
        <v>259</v>
      </c>
      <c r="J233" s="11" t="s">
        <v>261</v>
      </c>
      <c r="K233" s="11" t="s">
        <v>11613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44228</v>
      </c>
      <c r="H234" s="11">
        <v>7</v>
      </c>
      <c r="I234" s="20" t="s">
        <v>259</v>
      </c>
      <c r="J234" s="11" t="s">
        <v>261</v>
      </c>
      <c r="K234" s="11" t="s">
        <v>11613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44228</v>
      </c>
      <c r="H235" s="11">
        <v>7</v>
      </c>
      <c r="I235" s="20" t="s">
        <v>259</v>
      </c>
      <c r="J235" s="11" t="s">
        <v>261</v>
      </c>
      <c r="K235" s="11" t="s">
        <v>11613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44228</v>
      </c>
      <c r="H236" s="11">
        <v>7</v>
      </c>
      <c r="I236" s="20" t="s">
        <v>259</v>
      </c>
      <c r="J236" s="11" t="s">
        <v>261</v>
      </c>
      <c r="K236" s="11" t="s">
        <v>11613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44228</v>
      </c>
      <c r="H237" s="11">
        <v>7</v>
      </c>
      <c r="I237" s="20" t="s">
        <v>259</v>
      </c>
      <c r="J237" s="11" t="s">
        <v>261</v>
      </c>
      <c r="K237" s="11" t="s">
        <v>11613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44228</v>
      </c>
      <c r="H238" s="11">
        <v>7</v>
      </c>
      <c r="I238" s="20" t="s">
        <v>259</v>
      </c>
      <c r="J238" s="11" t="s">
        <v>261</v>
      </c>
      <c r="K238" s="11" t="s">
        <v>11613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44228</v>
      </c>
      <c r="H239" s="11">
        <v>7</v>
      </c>
      <c r="I239" s="20" t="s">
        <v>259</v>
      </c>
      <c r="J239" s="11" t="s">
        <v>261</v>
      </c>
      <c r="K239" s="11" t="s">
        <v>11613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44228</v>
      </c>
      <c r="H240" s="11">
        <v>7</v>
      </c>
      <c r="I240" s="20" t="s">
        <v>259</v>
      </c>
      <c r="J240" s="11" t="s">
        <v>261</v>
      </c>
      <c r="K240" s="11" t="s">
        <v>11613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44228</v>
      </c>
      <c r="H241" s="11">
        <v>7</v>
      </c>
      <c r="I241" s="20" t="s">
        <v>259</v>
      </c>
      <c r="J241" s="11" t="s">
        <v>261</v>
      </c>
      <c r="K241" s="11" t="s">
        <v>11613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44228</v>
      </c>
      <c r="H242" s="11">
        <v>7</v>
      </c>
      <c r="I242" s="20" t="s">
        <v>259</v>
      </c>
      <c r="J242" s="11" t="s">
        <v>261</v>
      </c>
      <c r="K242" s="11" t="s">
        <v>11613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44228</v>
      </c>
      <c r="H243" s="11">
        <v>7</v>
      </c>
      <c r="I243" s="20" t="s">
        <v>259</v>
      </c>
      <c r="J243" s="11" t="s">
        <v>261</v>
      </c>
      <c r="K243" s="11" t="s">
        <v>11613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44228</v>
      </c>
      <c r="H244" s="11">
        <v>7</v>
      </c>
      <c r="I244" s="20" t="s">
        <v>259</v>
      </c>
      <c r="J244" s="11" t="s">
        <v>261</v>
      </c>
      <c r="K244" s="11" t="s">
        <v>11613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44228</v>
      </c>
      <c r="H245" s="11">
        <v>7</v>
      </c>
      <c r="I245" s="20" t="s">
        <v>259</v>
      </c>
      <c r="J245" s="11" t="s">
        <v>261</v>
      </c>
      <c r="K245" s="11" t="s">
        <v>11613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44228</v>
      </c>
      <c r="H246" s="11">
        <v>7</v>
      </c>
      <c r="I246" s="20" t="s">
        <v>259</v>
      </c>
      <c r="J246" s="11" t="s">
        <v>261</v>
      </c>
      <c r="K246" s="11" t="s">
        <v>11613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44228</v>
      </c>
      <c r="H247" s="11">
        <v>7</v>
      </c>
      <c r="I247" s="20" t="s">
        <v>259</v>
      </c>
      <c r="J247" s="11" t="s">
        <v>261</v>
      </c>
      <c r="K247" s="11" t="s">
        <v>11613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44228</v>
      </c>
      <c r="H248" s="11">
        <v>7</v>
      </c>
      <c r="I248" s="20" t="s">
        <v>259</v>
      </c>
      <c r="J248" s="11" t="s">
        <v>261</v>
      </c>
      <c r="K248" s="11" t="s">
        <v>11613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44228</v>
      </c>
      <c r="H249" s="11">
        <v>7</v>
      </c>
      <c r="I249" s="20" t="s">
        <v>259</v>
      </c>
      <c r="J249" s="11" t="s">
        <v>261</v>
      </c>
      <c r="K249" s="11" t="s">
        <v>11613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44228</v>
      </c>
      <c r="H250" s="11">
        <v>7</v>
      </c>
      <c r="I250" s="20" t="s">
        <v>259</v>
      </c>
      <c r="J250" s="11" t="s">
        <v>261</v>
      </c>
      <c r="K250" s="11" t="s">
        <v>11613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44228</v>
      </c>
      <c r="H251" s="11">
        <v>7</v>
      </c>
      <c r="I251" s="20" t="s">
        <v>259</v>
      </c>
      <c r="J251" s="11" t="s">
        <v>261</v>
      </c>
      <c r="K251" s="11" t="s">
        <v>11613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44228</v>
      </c>
      <c r="H252" s="11">
        <v>7</v>
      </c>
      <c r="I252" s="20" t="s">
        <v>259</v>
      </c>
      <c r="J252" s="11" t="s">
        <v>261</v>
      </c>
      <c r="K252" s="11" t="s">
        <v>11613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44228</v>
      </c>
      <c r="H253" s="11">
        <v>7</v>
      </c>
      <c r="I253" s="20" t="s">
        <v>259</v>
      </c>
      <c r="J253" s="11" t="s">
        <v>261</v>
      </c>
      <c r="K253" s="11" t="s">
        <v>11613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44228</v>
      </c>
      <c r="H254" s="11">
        <v>7</v>
      </c>
      <c r="I254" s="20" t="s">
        <v>259</v>
      </c>
      <c r="J254" s="11" t="s">
        <v>261</v>
      </c>
      <c r="K254" s="11" t="s">
        <v>11613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44228</v>
      </c>
      <c r="H255" s="11">
        <v>7</v>
      </c>
      <c r="I255" s="20" t="s">
        <v>259</v>
      </c>
      <c r="J255" s="11" t="s">
        <v>261</v>
      </c>
      <c r="K255" s="11" t="s">
        <v>11613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44228</v>
      </c>
      <c r="H256" s="11">
        <v>7</v>
      </c>
      <c r="I256" s="20" t="s">
        <v>259</v>
      </c>
      <c r="J256" s="11" t="s">
        <v>261</v>
      </c>
      <c r="K256" s="11" t="s">
        <v>11613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44228</v>
      </c>
      <c r="H257" s="11">
        <v>7</v>
      </c>
      <c r="I257" s="20" t="s">
        <v>259</v>
      </c>
      <c r="J257" s="11" t="s">
        <v>261</v>
      </c>
      <c r="K257" s="11" t="s">
        <v>11613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44228</v>
      </c>
      <c r="H258" s="11">
        <v>7</v>
      </c>
      <c r="I258" s="20" t="s">
        <v>259</v>
      </c>
      <c r="J258" s="11" t="s">
        <v>261</v>
      </c>
      <c r="K258" s="11" t="s">
        <v>11613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44228</v>
      </c>
      <c r="H259" s="11">
        <v>7</v>
      </c>
      <c r="I259" s="20" t="s">
        <v>259</v>
      </c>
      <c r="J259" s="11" t="s">
        <v>261</v>
      </c>
      <c r="K259" s="11" t="s">
        <v>11613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44228</v>
      </c>
      <c r="H260" s="11">
        <v>7</v>
      </c>
      <c r="I260" s="20" t="s">
        <v>259</v>
      </c>
      <c r="J260" s="11" t="s">
        <v>261</v>
      </c>
      <c r="K260" s="11" t="s">
        <v>11613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44228</v>
      </c>
      <c r="H261" s="11">
        <v>7</v>
      </c>
      <c r="I261" s="20" t="s">
        <v>259</v>
      </c>
      <c r="J261" s="11" t="s">
        <v>261</v>
      </c>
      <c r="K261" s="11" t="s">
        <v>11613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44228</v>
      </c>
      <c r="H262" s="11">
        <v>7</v>
      </c>
      <c r="I262" s="20" t="s">
        <v>259</v>
      </c>
      <c r="J262" s="11" t="s">
        <v>261</v>
      </c>
      <c r="K262" s="11" t="s">
        <v>11613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44228</v>
      </c>
      <c r="H263" s="11">
        <v>7</v>
      </c>
      <c r="I263" s="20" t="s">
        <v>259</v>
      </c>
      <c r="J263" s="11" t="s">
        <v>261</v>
      </c>
      <c r="K263" s="11" t="s">
        <v>11613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44228</v>
      </c>
      <c r="H264" s="11">
        <v>7</v>
      </c>
      <c r="I264" s="20" t="s">
        <v>259</v>
      </c>
      <c r="J264" s="11" t="s">
        <v>261</v>
      </c>
      <c r="K264" s="11" t="s">
        <v>11613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44228</v>
      </c>
      <c r="H265" s="11">
        <v>7</v>
      </c>
      <c r="I265" s="20" t="s">
        <v>259</v>
      </c>
      <c r="J265" s="11" t="s">
        <v>261</v>
      </c>
      <c r="K265" s="11" t="s">
        <v>11613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44228</v>
      </c>
      <c r="H266" s="11">
        <v>7</v>
      </c>
      <c r="I266" s="20" t="s">
        <v>259</v>
      </c>
      <c r="J266" s="11" t="s">
        <v>261</v>
      </c>
      <c r="K266" s="11" t="s">
        <v>11613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44228</v>
      </c>
      <c r="H267" s="11">
        <v>7</v>
      </c>
      <c r="I267" s="20" t="s">
        <v>259</v>
      </c>
      <c r="J267" s="11" t="s">
        <v>261</v>
      </c>
      <c r="K267" s="11" t="s">
        <v>11613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44228</v>
      </c>
      <c r="H268" s="11">
        <v>7</v>
      </c>
      <c r="I268" s="20" t="s">
        <v>259</v>
      </c>
      <c r="J268" s="11" t="s">
        <v>261</v>
      </c>
      <c r="K268" s="11" t="s">
        <v>11613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44228</v>
      </c>
      <c r="H269" s="11">
        <v>7</v>
      </c>
      <c r="I269" s="20" t="s">
        <v>259</v>
      </c>
      <c r="J269" s="11" t="s">
        <v>261</v>
      </c>
      <c r="K269" s="11" t="s">
        <v>11613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44228</v>
      </c>
      <c r="H270" s="11">
        <v>7</v>
      </c>
      <c r="I270" s="20" t="s">
        <v>259</v>
      </c>
      <c r="J270" s="11" t="s">
        <v>261</v>
      </c>
      <c r="K270" s="11" t="s">
        <v>11613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44228</v>
      </c>
      <c r="H271" s="11">
        <v>7</v>
      </c>
      <c r="I271" s="20" t="s">
        <v>259</v>
      </c>
      <c r="J271" s="11" t="s">
        <v>261</v>
      </c>
      <c r="K271" s="11" t="s">
        <v>11613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44228</v>
      </c>
      <c r="H272" s="11">
        <v>7</v>
      </c>
      <c r="I272" s="20" t="s">
        <v>259</v>
      </c>
      <c r="J272" s="11" t="s">
        <v>261</v>
      </c>
      <c r="K272" s="11" t="s">
        <v>11613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44228</v>
      </c>
      <c r="H273" s="11">
        <v>7</v>
      </c>
      <c r="I273" s="20" t="s">
        <v>259</v>
      </c>
      <c r="J273" s="11" t="s">
        <v>261</v>
      </c>
      <c r="K273" s="11" t="s">
        <v>11613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44228</v>
      </c>
      <c r="H274" s="11">
        <v>7</v>
      </c>
      <c r="I274" s="20" t="s">
        <v>259</v>
      </c>
      <c r="J274" s="11" t="s">
        <v>261</v>
      </c>
      <c r="K274" s="11" t="s">
        <v>11613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44228</v>
      </c>
      <c r="H275" s="11">
        <v>7</v>
      </c>
      <c r="I275" s="20" t="s">
        <v>259</v>
      </c>
      <c r="J275" s="11" t="s">
        <v>261</v>
      </c>
      <c r="K275" s="11" t="s">
        <v>11613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44228</v>
      </c>
      <c r="H276" s="11">
        <v>7</v>
      </c>
      <c r="I276" s="20" t="s">
        <v>259</v>
      </c>
      <c r="J276" s="11" t="s">
        <v>261</v>
      </c>
      <c r="K276" s="11" t="s">
        <v>11613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44228</v>
      </c>
      <c r="H277" s="11">
        <v>7</v>
      </c>
      <c r="I277" s="20" t="s">
        <v>259</v>
      </c>
      <c r="J277" s="11" t="s">
        <v>261</v>
      </c>
      <c r="K277" s="11" t="s">
        <v>11613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44228</v>
      </c>
      <c r="H278" s="11">
        <v>7</v>
      </c>
      <c r="I278" s="20" t="s">
        <v>259</v>
      </c>
      <c r="J278" s="11" t="s">
        <v>261</v>
      </c>
      <c r="K278" s="11" t="s">
        <v>11613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44228</v>
      </c>
      <c r="H279" s="11">
        <v>7</v>
      </c>
      <c r="I279" s="20" t="s">
        <v>259</v>
      </c>
      <c r="J279" s="11" t="s">
        <v>261</v>
      </c>
      <c r="K279" s="11" t="s">
        <v>11613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44228</v>
      </c>
      <c r="H280" s="11">
        <v>7</v>
      </c>
      <c r="I280" s="20" t="s">
        <v>259</v>
      </c>
      <c r="J280" s="11" t="s">
        <v>261</v>
      </c>
      <c r="K280" s="11" t="s">
        <v>11613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44228</v>
      </c>
      <c r="H281" s="11">
        <v>7</v>
      </c>
      <c r="I281" s="20" t="s">
        <v>259</v>
      </c>
      <c r="J281" s="11" t="s">
        <v>261</v>
      </c>
      <c r="K281" s="11" t="s">
        <v>11613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44228</v>
      </c>
      <c r="H282" s="11">
        <v>7</v>
      </c>
      <c r="I282" s="20" t="s">
        <v>259</v>
      </c>
      <c r="J282" s="11" t="s">
        <v>261</v>
      </c>
      <c r="K282" s="11" t="s">
        <v>11613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44228</v>
      </c>
      <c r="H283" s="11">
        <v>7</v>
      </c>
      <c r="I283" s="20" t="s">
        <v>259</v>
      </c>
      <c r="J283" s="11" t="s">
        <v>261</v>
      </c>
      <c r="K283" s="11" t="s">
        <v>11613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44228</v>
      </c>
      <c r="H284" s="11">
        <v>7</v>
      </c>
      <c r="I284" s="20" t="s">
        <v>259</v>
      </c>
      <c r="J284" s="11" t="s">
        <v>261</v>
      </c>
      <c r="K284" s="11" t="s">
        <v>11613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44228</v>
      </c>
      <c r="H285" s="11">
        <v>7</v>
      </c>
      <c r="I285" s="20" t="s">
        <v>259</v>
      </c>
      <c r="J285" s="11" t="s">
        <v>261</v>
      </c>
      <c r="K285" s="11" t="s">
        <v>11613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44228</v>
      </c>
      <c r="H286" s="11">
        <v>7</v>
      </c>
      <c r="I286" s="20" t="s">
        <v>259</v>
      </c>
      <c r="J286" s="11" t="s">
        <v>261</v>
      </c>
      <c r="K286" s="11" t="s">
        <v>11613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44228</v>
      </c>
      <c r="H287" s="11">
        <v>7</v>
      </c>
      <c r="I287" s="20" t="s">
        <v>259</v>
      </c>
      <c r="J287" s="11" t="s">
        <v>261</v>
      </c>
      <c r="K287" s="11" t="s">
        <v>11613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44228</v>
      </c>
      <c r="H288" s="11">
        <v>7</v>
      </c>
      <c r="I288" s="20" t="s">
        <v>259</v>
      </c>
      <c r="J288" s="11" t="s">
        <v>261</v>
      </c>
      <c r="K288" s="11" t="s">
        <v>11613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44228</v>
      </c>
      <c r="H289" s="11">
        <v>7</v>
      </c>
      <c r="I289" s="20" t="s">
        <v>259</v>
      </c>
      <c r="J289" s="11" t="s">
        <v>261</v>
      </c>
      <c r="K289" s="11" t="s">
        <v>11613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44228</v>
      </c>
      <c r="H290" s="11">
        <v>7</v>
      </c>
      <c r="I290" s="20" t="s">
        <v>259</v>
      </c>
      <c r="J290" s="11" t="s">
        <v>261</v>
      </c>
      <c r="K290" s="11" t="s">
        <v>11613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44228</v>
      </c>
      <c r="H291" s="11">
        <v>7</v>
      </c>
      <c r="I291" s="20" t="s">
        <v>259</v>
      </c>
      <c r="J291" s="11" t="s">
        <v>261</v>
      </c>
      <c r="K291" s="11" t="s">
        <v>11613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44228</v>
      </c>
      <c r="H292" s="11">
        <v>7</v>
      </c>
      <c r="I292" s="20" t="s">
        <v>259</v>
      </c>
      <c r="J292" s="11" t="s">
        <v>261</v>
      </c>
      <c r="K292" s="11" t="s">
        <v>11613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44228</v>
      </c>
      <c r="H293" s="11">
        <v>7</v>
      </c>
      <c r="I293" s="20" t="s">
        <v>259</v>
      </c>
      <c r="J293" s="11" t="s">
        <v>261</v>
      </c>
      <c r="K293" s="11" t="s">
        <v>11613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44228</v>
      </c>
      <c r="H294" s="11">
        <v>7</v>
      </c>
      <c r="I294" s="20" t="s">
        <v>259</v>
      </c>
      <c r="J294" s="11" t="s">
        <v>261</v>
      </c>
      <c r="K294" s="11" t="s">
        <v>11613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44228</v>
      </c>
      <c r="H295" s="11">
        <v>7</v>
      </c>
      <c r="I295" s="20" t="s">
        <v>259</v>
      </c>
      <c r="J295" s="11" t="s">
        <v>261</v>
      </c>
      <c r="K295" s="11" t="s">
        <v>11613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44228</v>
      </c>
      <c r="H296" s="11">
        <v>7</v>
      </c>
      <c r="I296" s="20" t="s">
        <v>259</v>
      </c>
      <c r="J296" s="11" t="s">
        <v>261</v>
      </c>
      <c r="K296" s="11" t="s">
        <v>11613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44228</v>
      </c>
      <c r="H297" s="11">
        <v>7</v>
      </c>
      <c r="I297" s="20" t="s">
        <v>259</v>
      </c>
      <c r="J297" s="11" t="s">
        <v>261</v>
      </c>
      <c r="K297" s="11" t="s">
        <v>11613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44228</v>
      </c>
      <c r="H298" s="11">
        <v>7</v>
      </c>
      <c r="I298" s="20" t="s">
        <v>259</v>
      </c>
      <c r="J298" s="11" t="s">
        <v>261</v>
      </c>
      <c r="K298" s="11" t="s">
        <v>11613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44228</v>
      </c>
      <c r="H299" s="11">
        <v>7</v>
      </c>
      <c r="I299" s="20" t="s">
        <v>259</v>
      </c>
      <c r="J299" s="11" t="s">
        <v>261</v>
      </c>
      <c r="K299" s="11" t="s">
        <v>11613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44228</v>
      </c>
      <c r="H300" s="11">
        <v>7</v>
      </c>
      <c r="I300" s="20" t="s">
        <v>259</v>
      </c>
      <c r="J300" s="11" t="s">
        <v>261</v>
      </c>
      <c r="K300" s="11" t="s">
        <v>11613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44228</v>
      </c>
      <c r="H301" s="11">
        <v>7</v>
      </c>
      <c r="I301" s="20" t="s">
        <v>259</v>
      </c>
      <c r="J301" s="11" t="s">
        <v>261</v>
      </c>
      <c r="K301" s="11" t="s">
        <v>11613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44228</v>
      </c>
      <c r="H302" s="11">
        <v>7</v>
      </c>
      <c r="I302" s="20" t="s">
        <v>259</v>
      </c>
      <c r="J302" s="11" t="s">
        <v>261</v>
      </c>
      <c r="K302" s="11" t="s">
        <v>11613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44228</v>
      </c>
      <c r="H303" s="11">
        <v>7</v>
      </c>
      <c r="I303" s="20" t="s">
        <v>259</v>
      </c>
      <c r="J303" s="11" t="s">
        <v>261</v>
      </c>
      <c r="K303" s="11" t="s">
        <v>11613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44228</v>
      </c>
      <c r="H304" s="11">
        <v>7</v>
      </c>
      <c r="I304" s="20" t="s">
        <v>259</v>
      </c>
      <c r="J304" s="11" t="s">
        <v>261</v>
      </c>
      <c r="K304" s="11" t="s">
        <v>11613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44228</v>
      </c>
      <c r="H305" s="11">
        <v>7</v>
      </c>
      <c r="I305" s="20" t="s">
        <v>259</v>
      </c>
      <c r="J305" s="11" t="s">
        <v>261</v>
      </c>
      <c r="K305" s="11" t="s">
        <v>11613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44228</v>
      </c>
      <c r="H306" s="11">
        <v>7</v>
      </c>
      <c r="I306" s="20" t="s">
        <v>259</v>
      </c>
      <c r="J306" s="11" t="s">
        <v>261</v>
      </c>
      <c r="K306" s="11" t="s">
        <v>11613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44228</v>
      </c>
      <c r="H307" s="11">
        <v>7</v>
      </c>
      <c r="I307" s="20" t="s">
        <v>259</v>
      </c>
      <c r="J307" s="11" t="s">
        <v>261</v>
      </c>
      <c r="K307" s="11" t="s">
        <v>11613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44228</v>
      </c>
      <c r="H308" s="11">
        <v>7</v>
      </c>
      <c r="I308" s="20" t="s">
        <v>259</v>
      </c>
      <c r="J308" s="11" t="s">
        <v>261</v>
      </c>
      <c r="K308" s="11" t="s">
        <v>11613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44228</v>
      </c>
      <c r="H309" s="11">
        <v>7</v>
      </c>
      <c r="I309" s="20" t="s">
        <v>259</v>
      </c>
      <c r="J309" s="11" t="s">
        <v>261</v>
      </c>
      <c r="K309" s="11" t="s">
        <v>11613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44228</v>
      </c>
      <c r="H310" s="11">
        <v>7</v>
      </c>
      <c r="I310" s="20" t="s">
        <v>259</v>
      </c>
      <c r="J310" s="11" t="s">
        <v>261</v>
      </c>
      <c r="K310" s="11" t="s">
        <v>11613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44228</v>
      </c>
      <c r="H311" s="11">
        <v>7</v>
      </c>
      <c r="I311" s="20" t="s">
        <v>259</v>
      </c>
      <c r="J311" s="11" t="s">
        <v>261</v>
      </c>
      <c r="K311" s="11" t="s">
        <v>11613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44228</v>
      </c>
      <c r="H312" s="11">
        <v>7</v>
      </c>
      <c r="I312" s="20" t="s">
        <v>259</v>
      </c>
      <c r="J312" s="11" t="s">
        <v>261</v>
      </c>
      <c r="K312" s="11" t="s">
        <v>11613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44228</v>
      </c>
      <c r="H313" s="11">
        <v>7</v>
      </c>
      <c r="I313" s="20" t="s">
        <v>259</v>
      </c>
      <c r="J313" s="11" t="s">
        <v>261</v>
      </c>
      <c r="K313" s="11" t="s">
        <v>11613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44228</v>
      </c>
      <c r="H314" s="11">
        <v>7</v>
      </c>
      <c r="I314" s="20" t="s">
        <v>259</v>
      </c>
      <c r="J314" s="11" t="s">
        <v>261</v>
      </c>
      <c r="K314" s="11" t="s">
        <v>11613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44228</v>
      </c>
      <c r="H315" s="11">
        <v>7</v>
      </c>
      <c r="I315" s="20" t="s">
        <v>259</v>
      </c>
      <c r="J315" s="11" t="s">
        <v>261</v>
      </c>
      <c r="K315" s="11" t="s">
        <v>11613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44228</v>
      </c>
      <c r="H316" s="11">
        <v>7</v>
      </c>
      <c r="I316" s="20" t="s">
        <v>259</v>
      </c>
      <c r="J316" s="11" t="s">
        <v>261</v>
      </c>
      <c r="K316" s="11" t="s">
        <v>11613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44228</v>
      </c>
      <c r="H317" s="11">
        <v>7</v>
      </c>
      <c r="I317" s="20" t="s">
        <v>259</v>
      </c>
      <c r="J317" s="11" t="s">
        <v>261</v>
      </c>
      <c r="K317" s="11" t="s">
        <v>11613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44228</v>
      </c>
      <c r="H318" s="11">
        <v>7</v>
      </c>
      <c r="I318" s="20" t="s">
        <v>259</v>
      </c>
      <c r="J318" s="11" t="s">
        <v>261</v>
      </c>
      <c r="K318" s="11" t="s">
        <v>11613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44228</v>
      </c>
      <c r="H319" s="11">
        <v>7</v>
      </c>
      <c r="I319" s="20" t="s">
        <v>259</v>
      </c>
      <c r="J319" s="11" t="s">
        <v>261</v>
      </c>
      <c r="K319" s="11" t="s">
        <v>11613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44228</v>
      </c>
      <c r="H320" s="11">
        <v>7</v>
      </c>
      <c r="I320" s="20" t="s">
        <v>259</v>
      </c>
      <c r="J320" s="11" t="s">
        <v>261</v>
      </c>
      <c r="K320" s="11" t="s">
        <v>11613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44228</v>
      </c>
      <c r="H321" s="11">
        <v>7</v>
      </c>
      <c r="I321" s="20" t="s">
        <v>259</v>
      </c>
      <c r="J321" s="11" t="s">
        <v>261</v>
      </c>
      <c r="K321" s="11" t="s">
        <v>11613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44228</v>
      </c>
      <c r="H322" s="11">
        <v>7</v>
      </c>
      <c r="I322" s="20" t="s">
        <v>259</v>
      </c>
      <c r="J322" s="11" t="s">
        <v>261</v>
      </c>
      <c r="K322" s="11" t="s">
        <v>11613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44228</v>
      </c>
      <c r="H323" s="11">
        <v>7</v>
      </c>
      <c r="I323" s="20" t="s">
        <v>259</v>
      </c>
      <c r="J323" s="11" t="s">
        <v>261</v>
      </c>
      <c r="K323" s="11" t="s">
        <v>11613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44228</v>
      </c>
      <c r="H324" s="11">
        <v>7</v>
      </c>
      <c r="I324" s="20" t="s">
        <v>259</v>
      </c>
      <c r="J324" s="11" t="s">
        <v>261</v>
      </c>
      <c r="K324" s="11" t="s">
        <v>11613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44228</v>
      </c>
      <c r="H325" s="11">
        <v>7</v>
      </c>
      <c r="I325" s="20" t="s">
        <v>259</v>
      </c>
      <c r="J325" s="11" t="s">
        <v>261</v>
      </c>
      <c r="K325" s="11" t="s">
        <v>11613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44228</v>
      </c>
      <c r="H326" s="11">
        <v>7</v>
      </c>
      <c r="I326" s="20" t="s">
        <v>259</v>
      </c>
      <c r="J326" s="11" t="s">
        <v>261</v>
      </c>
      <c r="K326" s="11" t="s">
        <v>11613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44228</v>
      </c>
      <c r="H327" s="11">
        <v>7</v>
      </c>
      <c r="I327" s="20" t="s">
        <v>259</v>
      </c>
      <c r="J327" s="11" t="s">
        <v>261</v>
      </c>
      <c r="K327" s="11" t="s">
        <v>11613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44228</v>
      </c>
      <c r="H328" s="11">
        <v>7</v>
      </c>
      <c r="I328" s="20" t="s">
        <v>259</v>
      </c>
      <c r="J328" s="11" t="s">
        <v>261</v>
      </c>
      <c r="K328" s="11" t="s">
        <v>11613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44228</v>
      </c>
      <c r="H329" s="11">
        <v>7</v>
      </c>
      <c r="I329" s="20" t="s">
        <v>259</v>
      </c>
      <c r="J329" s="11" t="s">
        <v>261</v>
      </c>
      <c r="K329" s="11" t="s">
        <v>11613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44228</v>
      </c>
      <c r="H330" s="11">
        <v>7</v>
      </c>
      <c r="I330" s="20" t="s">
        <v>259</v>
      </c>
      <c r="J330" s="11" t="s">
        <v>261</v>
      </c>
      <c r="K330" s="11" t="s">
        <v>11613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44228</v>
      </c>
      <c r="H331" s="11">
        <v>7</v>
      </c>
      <c r="I331" s="20" t="s">
        <v>259</v>
      </c>
      <c r="J331" s="11" t="s">
        <v>261</v>
      </c>
      <c r="K331" s="11" t="s">
        <v>11613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44228</v>
      </c>
      <c r="H332" s="11">
        <v>7</v>
      </c>
      <c r="I332" s="20" t="s">
        <v>259</v>
      </c>
      <c r="J332" s="11" t="s">
        <v>261</v>
      </c>
      <c r="K332" s="11" t="s">
        <v>11613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44228</v>
      </c>
      <c r="H333" s="11">
        <v>7</v>
      </c>
      <c r="I333" s="20" t="s">
        <v>259</v>
      </c>
      <c r="J333" s="11" t="s">
        <v>261</v>
      </c>
      <c r="K333" s="11" t="s">
        <v>11613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44228</v>
      </c>
      <c r="H334" s="11">
        <v>7</v>
      </c>
      <c r="I334" s="20" t="s">
        <v>259</v>
      </c>
      <c r="J334" s="11" t="s">
        <v>261</v>
      </c>
      <c r="K334" s="11" t="s">
        <v>11613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44228</v>
      </c>
      <c r="H335" s="11">
        <v>7</v>
      </c>
      <c r="I335" s="20" t="s">
        <v>259</v>
      </c>
      <c r="J335" s="11" t="s">
        <v>261</v>
      </c>
      <c r="K335" s="11" t="s">
        <v>11613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44228</v>
      </c>
      <c r="H336" s="11">
        <v>7</v>
      </c>
      <c r="I336" s="20" t="s">
        <v>259</v>
      </c>
      <c r="J336" s="11" t="s">
        <v>261</v>
      </c>
      <c r="K336" s="11" t="s">
        <v>11613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44228</v>
      </c>
      <c r="H337" s="11">
        <v>7</v>
      </c>
      <c r="I337" s="20" t="s">
        <v>259</v>
      </c>
      <c r="J337" s="11" t="s">
        <v>261</v>
      </c>
      <c r="K337" s="11" t="s">
        <v>11613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44228</v>
      </c>
      <c r="H338" s="11">
        <v>7</v>
      </c>
      <c r="I338" s="20" t="s">
        <v>259</v>
      </c>
      <c r="J338" s="11" t="s">
        <v>261</v>
      </c>
      <c r="K338" s="11" t="s">
        <v>11613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44228</v>
      </c>
      <c r="H339" s="11">
        <v>7</v>
      </c>
      <c r="I339" s="20" t="s">
        <v>259</v>
      </c>
      <c r="J339" s="11" t="s">
        <v>261</v>
      </c>
      <c r="K339" s="11" t="s">
        <v>11613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44228</v>
      </c>
      <c r="H340" s="11">
        <v>7</v>
      </c>
      <c r="I340" s="20" t="s">
        <v>259</v>
      </c>
      <c r="J340" s="11" t="s">
        <v>261</v>
      </c>
      <c r="K340" s="11" t="s">
        <v>11613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44228</v>
      </c>
      <c r="H341" s="11">
        <v>7</v>
      </c>
      <c r="I341" s="20" t="s">
        <v>259</v>
      </c>
      <c r="J341" s="11" t="s">
        <v>261</v>
      </c>
      <c r="K341" s="11" t="s">
        <v>11613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44228</v>
      </c>
      <c r="H342" s="11">
        <v>7</v>
      </c>
      <c r="I342" s="20" t="s">
        <v>259</v>
      </c>
      <c r="J342" s="11" t="s">
        <v>261</v>
      </c>
      <c r="K342" s="11" t="s">
        <v>11613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44228</v>
      </c>
      <c r="H343" s="11">
        <v>7</v>
      </c>
      <c r="I343" s="20" t="s">
        <v>259</v>
      </c>
      <c r="J343" s="11" t="s">
        <v>261</v>
      </c>
      <c r="K343" s="11" t="s">
        <v>11613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44228</v>
      </c>
      <c r="H344" s="11">
        <v>7</v>
      </c>
      <c r="I344" s="20" t="s">
        <v>259</v>
      </c>
      <c r="J344" s="11" t="s">
        <v>261</v>
      </c>
      <c r="K344" s="11" t="s">
        <v>11613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44228</v>
      </c>
      <c r="H345" s="11">
        <v>7</v>
      </c>
      <c r="I345" s="20" t="s">
        <v>259</v>
      </c>
      <c r="J345" s="11" t="s">
        <v>261</v>
      </c>
      <c r="K345" s="11" t="s">
        <v>11613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44228</v>
      </c>
      <c r="H346" s="11">
        <v>7</v>
      </c>
      <c r="I346" s="20" t="s">
        <v>259</v>
      </c>
      <c r="J346" s="11" t="s">
        <v>261</v>
      </c>
      <c r="K346" s="11" t="s">
        <v>11613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44228</v>
      </c>
      <c r="H347" s="11">
        <v>7</v>
      </c>
      <c r="I347" s="20" t="s">
        <v>259</v>
      </c>
      <c r="J347" s="11" t="s">
        <v>261</v>
      </c>
      <c r="K347" s="11" t="s">
        <v>11613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44228</v>
      </c>
      <c r="H348" s="11">
        <v>7</v>
      </c>
      <c r="I348" s="20" t="s">
        <v>259</v>
      </c>
      <c r="J348" s="11" t="s">
        <v>261</v>
      </c>
      <c r="K348" s="11" t="s">
        <v>11613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44228</v>
      </c>
      <c r="H349" s="11">
        <v>7</v>
      </c>
      <c r="I349" s="20" t="s">
        <v>259</v>
      </c>
      <c r="J349" s="11" t="s">
        <v>261</v>
      </c>
      <c r="K349" s="11" t="s">
        <v>11613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44228</v>
      </c>
      <c r="H350" s="11">
        <v>7</v>
      </c>
      <c r="I350" s="20" t="s">
        <v>259</v>
      </c>
      <c r="J350" s="11" t="s">
        <v>261</v>
      </c>
      <c r="K350" s="11" t="s">
        <v>11613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44228</v>
      </c>
      <c r="H351" s="11">
        <v>7</v>
      </c>
      <c r="I351" s="20" t="s">
        <v>259</v>
      </c>
      <c r="J351" s="11" t="s">
        <v>261</v>
      </c>
      <c r="K351" s="11" t="s">
        <v>11613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44228</v>
      </c>
      <c r="H352" s="11">
        <v>7</v>
      </c>
      <c r="I352" s="20" t="s">
        <v>259</v>
      </c>
      <c r="J352" s="11" t="s">
        <v>261</v>
      </c>
      <c r="K352" s="11" t="s">
        <v>11613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44228</v>
      </c>
      <c r="H353" s="11">
        <v>7</v>
      </c>
      <c r="I353" s="20" t="s">
        <v>259</v>
      </c>
      <c r="J353" s="11" t="s">
        <v>261</v>
      </c>
      <c r="K353" s="11" t="s">
        <v>11613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44228</v>
      </c>
      <c r="H354" s="11">
        <v>7</v>
      </c>
      <c r="I354" s="20" t="s">
        <v>259</v>
      </c>
      <c r="J354" s="11" t="s">
        <v>261</v>
      </c>
      <c r="K354" s="11" t="s">
        <v>11613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44228</v>
      </c>
      <c r="H355" s="11">
        <v>7</v>
      </c>
      <c r="I355" s="20" t="s">
        <v>259</v>
      </c>
      <c r="J355" s="11" t="s">
        <v>261</v>
      </c>
      <c r="K355" s="11" t="s">
        <v>11613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44228</v>
      </c>
      <c r="H356" s="11">
        <v>7</v>
      </c>
      <c r="I356" s="20" t="s">
        <v>259</v>
      </c>
      <c r="J356" s="11" t="s">
        <v>261</v>
      </c>
      <c r="K356" s="11" t="s">
        <v>11613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44228</v>
      </c>
      <c r="H357" s="11">
        <v>7</v>
      </c>
      <c r="I357" s="20" t="s">
        <v>259</v>
      </c>
      <c r="J357" s="11" t="s">
        <v>261</v>
      </c>
      <c r="K357" s="11" t="s">
        <v>11613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44228</v>
      </c>
      <c r="H358" s="11">
        <v>7</v>
      </c>
      <c r="I358" s="20" t="s">
        <v>259</v>
      </c>
      <c r="J358" s="11" t="s">
        <v>261</v>
      </c>
      <c r="K358" s="11" t="s">
        <v>11613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44228</v>
      </c>
      <c r="H359" s="11">
        <v>7</v>
      </c>
      <c r="I359" s="20" t="s">
        <v>259</v>
      </c>
      <c r="J359" s="11" t="s">
        <v>261</v>
      </c>
      <c r="K359" s="11" t="s">
        <v>11613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44228</v>
      </c>
      <c r="H360" s="11">
        <v>7</v>
      </c>
      <c r="I360" s="20" t="s">
        <v>259</v>
      </c>
      <c r="J360" s="11" t="s">
        <v>261</v>
      </c>
      <c r="K360" s="11" t="s">
        <v>11613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44228</v>
      </c>
      <c r="H361" s="11">
        <v>7</v>
      </c>
      <c r="I361" s="20" t="s">
        <v>259</v>
      </c>
      <c r="J361" s="11" t="s">
        <v>261</v>
      </c>
      <c r="K361" s="11" t="s">
        <v>11613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44228</v>
      </c>
      <c r="H362" s="11">
        <v>7</v>
      </c>
      <c r="I362" s="20" t="s">
        <v>259</v>
      </c>
      <c r="J362" s="11" t="s">
        <v>261</v>
      </c>
      <c r="K362" s="11" t="s">
        <v>11613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44228</v>
      </c>
      <c r="H363" s="11">
        <v>7</v>
      </c>
      <c r="I363" s="20" t="s">
        <v>259</v>
      </c>
      <c r="J363" s="11" t="s">
        <v>261</v>
      </c>
      <c r="K363" s="11" t="s">
        <v>11613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44228</v>
      </c>
      <c r="H364" s="11">
        <v>7</v>
      </c>
      <c r="I364" s="20" t="s">
        <v>259</v>
      </c>
      <c r="J364" s="11" t="s">
        <v>261</v>
      </c>
      <c r="K364" s="11" t="s">
        <v>11613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44228</v>
      </c>
      <c r="H365" s="11">
        <v>7</v>
      </c>
      <c r="I365" s="20" t="s">
        <v>259</v>
      </c>
      <c r="J365" s="11" t="s">
        <v>261</v>
      </c>
      <c r="K365" s="11" t="s">
        <v>11613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44228</v>
      </c>
      <c r="H366" s="11">
        <v>7</v>
      </c>
      <c r="I366" s="20" t="s">
        <v>259</v>
      </c>
      <c r="J366" s="11" t="s">
        <v>261</v>
      </c>
      <c r="K366" s="11" t="s">
        <v>11613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44228</v>
      </c>
      <c r="H367" s="11">
        <v>7</v>
      </c>
      <c r="I367" s="20" t="s">
        <v>259</v>
      </c>
      <c r="J367" s="11" t="s">
        <v>261</v>
      </c>
      <c r="K367" s="11" t="s">
        <v>11613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44228</v>
      </c>
      <c r="H368" s="11">
        <v>7</v>
      </c>
      <c r="I368" s="20" t="s">
        <v>259</v>
      </c>
      <c r="J368" s="11" t="s">
        <v>261</v>
      </c>
      <c r="K368" s="11" t="s">
        <v>11613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44228</v>
      </c>
      <c r="H369" s="11">
        <v>7</v>
      </c>
      <c r="I369" s="20" t="s">
        <v>259</v>
      </c>
      <c r="J369" s="11" t="s">
        <v>261</v>
      </c>
      <c r="K369" s="11" t="s">
        <v>11613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44228</v>
      </c>
      <c r="H370" s="11">
        <v>7</v>
      </c>
      <c r="I370" s="20" t="s">
        <v>259</v>
      </c>
      <c r="J370" s="11" t="s">
        <v>261</v>
      </c>
      <c r="K370" s="11" t="s">
        <v>11613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44228</v>
      </c>
      <c r="H371" s="11">
        <v>7</v>
      </c>
      <c r="I371" s="20" t="s">
        <v>259</v>
      </c>
      <c r="J371" s="11" t="s">
        <v>261</v>
      </c>
      <c r="K371" s="11" t="s">
        <v>11613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44228</v>
      </c>
      <c r="H372" s="11">
        <v>7</v>
      </c>
      <c r="I372" s="20" t="s">
        <v>259</v>
      </c>
      <c r="J372" s="11" t="s">
        <v>261</v>
      </c>
      <c r="K372" s="11" t="s">
        <v>11613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44228</v>
      </c>
      <c r="H373" s="11">
        <v>7</v>
      </c>
      <c r="I373" s="20" t="s">
        <v>259</v>
      </c>
      <c r="J373" s="11" t="s">
        <v>261</v>
      </c>
      <c r="K373" s="11" t="s">
        <v>11613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44228</v>
      </c>
      <c r="H374" s="11">
        <v>7</v>
      </c>
      <c r="I374" s="20" t="s">
        <v>259</v>
      </c>
      <c r="J374" s="11" t="s">
        <v>261</v>
      </c>
      <c r="K374" s="11" t="s">
        <v>11613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44228</v>
      </c>
      <c r="H375" s="11">
        <v>7</v>
      </c>
      <c r="I375" s="20" t="s">
        <v>259</v>
      </c>
      <c r="J375" s="11" t="s">
        <v>261</v>
      </c>
      <c r="K375" s="11" t="s">
        <v>11613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44228</v>
      </c>
      <c r="H376" s="11">
        <v>7</v>
      </c>
      <c r="I376" s="20" t="s">
        <v>259</v>
      </c>
      <c r="J376" s="11" t="s">
        <v>261</v>
      </c>
      <c r="K376" s="11" t="s">
        <v>11613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44228</v>
      </c>
      <c r="H377" s="11">
        <v>7</v>
      </c>
      <c r="I377" s="20" t="s">
        <v>259</v>
      </c>
      <c r="J377" s="11" t="s">
        <v>261</v>
      </c>
      <c r="K377" s="11" t="s">
        <v>11613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44228</v>
      </c>
      <c r="H378" s="11">
        <v>7</v>
      </c>
      <c r="I378" s="20" t="s">
        <v>259</v>
      </c>
      <c r="J378" s="11" t="s">
        <v>261</v>
      </c>
      <c r="K378" s="11" t="s">
        <v>11613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44228</v>
      </c>
      <c r="H379" s="11">
        <v>7</v>
      </c>
      <c r="I379" s="20" t="s">
        <v>259</v>
      </c>
      <c r="J379" s="11" t="s">
        <v>261</v>
      </c>
      <c r="K379" s="11" t="s">
        <v>11613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44228</v>
      </c>
      <c r="H380" s="11">
        <v>7</v>
      </c>
      <c r="I380" s="20" t="s">
        <v>259</v>
      </c>
      <c r="J380" s="11" t="s">
        <v>261</v>
      </c>
      <c r="K380" s="11" t="s">
        <v>11613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44228</v>
      </c>
      <c r="H381" s="11">
        <v>7</v>
      </c>
      <c r="I381" s="20" t="s">
        <v>259</v>
      </c>
      <c r="J381" s="11" t="s">
        <v>261</v>
      </c>
      <c r="K381" s="11" t="s">
        <v>11613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44228</v>
      </c>
      <c r="H382" s="11">
        <v>7</v>
      </c>
      <c r="I382" s="20" t="s">
        <v>259</v>
      </c>
      <c r="J382" s="11" t="s">
        <v>261</v>
      </c>
      <c r="K382" s="11" t="s">
        <v>11613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44228</v>
      </c>
      <c r="H383" s="11">
        <v>7</v>
      </c>
      <c r="I383" s="20" t="s">
        <v>259</v>
      </c>
      <c r="J383" s="11" t="s">
        <v>261</v>
      </c>
      <c r="K383" s="11" t="s">
        <v>11613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44228</v>
      </c>
      <c r="H384" s="11">
        <v>7</v>
      </c>
      <c r="I384" s="20" t="s">
        <v>259</v>
      </c>
      <c r="J384" s="11" t="s">
        <v>261</v>
      </c>
      <c r="K384" s="11" t="s">
        <v>11613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44228</v>
      </c>
      <c r="H385" s="11">
        <v>7</v>
      </c>
      <c r="I385" s="20" t="s">
        <v>259</v>
      </c>
      <c r="J385" s="11" t="s">
        <v>261</v>
      </c>
      <c r="K385" s="11" t="s">
        <v>11613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44228</v>
      </c>
      <c r="H386" s="11">
        <v>7</v>
      </c>
      <c r="I386" s="20" t="s">
        <v>259</v>
      </c>
      <c r="J386" s="11" t="s">
        <v>261</v>
      </c>
      <c r="K386" s="11" t="s">
        <v>11613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44228</v>
      </c>
      <c r="H387" s="11">
        <v>7</v>
      </c>
      <c r="I387" s="20" t="s">
        <v>259</v>
      </c>
      <c r="J387" s="11" t="s">
        <v>261</v>
      </c>
      <c r="K387" s="11" t="s">
        <v>11613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44228</v>
      </c>
      <c r="H388" s="11">
        <v>7</v>
      </c>
      <c r="I388" s="20" t="s">
        <v>259</v>
      </c>
      <c r="J388" s="11" t="s">
        <v>261</v>
      </c>
      <c r="K388" s="11" t="s">
        <v>11613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44228</v>
      </c>
      <c r="H389" s="11">
        <v>7</v>
      </c>
      <c r="I389" s="20" t="s">
        <v>259</v>
      </c>
      <c r="J389" s="11" t="s">
        <v>261</v>
      </c>
      <c r="K389" s="11" t="s">
        <v>11613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44228</v>
      </c>
      <c r="H390" s="11">
        <v>7</v>
      </c>
      <c r="I390" s="20" t="s">
        <v>259</v>
      </c>
      <c r="J390" s="11" t="s">
        <v>261</v>
      </c>
      <c r="K390" s="11" t="s">
        <v>11613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44228</v>
      </c>
      <c r="H391" s="11">
        <v>7</v>
      </c>
      <c r="I391" s="20" t="s">
        <v>259</v>
      </c>
      <c r="J391" s="11" t="s">
        <v>261</v>
      </c>
      <c r="K391" s="11" t="s">
        <v>11613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44228</v>
      </c>
      <c r="H392" s="11">
        <v>7</v>
      </c>
      <c r="I392" s="20" t="s">
        <v>259</v>
      </c>
      <c r="J392" s="11" t="s">
        <v>261</v>
      </c>
      <c r="K392" s="11" t="s">
        <v>11613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44228</v>
      </c>
      <c r="H393" s="11">
        <v>7</v>
      </c>
      <c r="I393" s="20" t="s">
        <v>259</v>
      </c>
      <c r="J393" s="11" t="s">
        <v>261</v>
      </c>
      <c r="K393" s="11" t="s">
        <v>11613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44228</v>
      </c>
      <c r="H394" s="11">
        <v>7</v>
      </c>
      <c r="I394" s="20" t="s">
        <v>259</v>
      </c>
      <c r="J394" s="11" t="s">
        <v>261</v>
      </c>
      <c r="K394" s="11" t="s">
        <v>11613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44228</v>
      </c>
      <c r="H395" s="11">
        <v>7</v>
      </c>
      <c r="I395" s="20" t="s">
        <v>259</v>
      </c>
      <c r="J395" s="11" t="s">
        <v>261</v>
      </c>
      <c r="K395" s="11" t="s">
        <v>11613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44228</v>
      </c>
      <c r="H396" s="11">
        <v>7</v>
      </c>
      <c r="I396" s="20" t="s">
        <v>259</v>
      </c>
      <c r="J396" s="11" t="s">
        <v>261</v>
      </c>
      <c r="K396" s="11" t="s">
        <v>11613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44228</v>
      </c>
      <c r="H397" s="11">
        <v>7</v>
      </c>
      <c r="I397" s="20" t="s">
        <v>259</v>
      </c>
      <c r="J397" s="11" t="s">
        <v>261</v>
      </c>
      <c r="K397" s="11" t="s">
        <v>11613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44228</v>
      </c>
      <c r="H398" s="11">
        <v>7</v>
      </c>
      <c r="I398" s="20" t="s">
        <v>259</v>
      </c>
      <c r="J398" s="11" t="s">
        <v>261</v>
      </c>
      <c r="K398" s="11" t="s">
        <v>11613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44228</v>
      </c>
      <c r="H399" s="11">
        <v>7</v>
      </c>
      <c r="I399" s="20" t="s">
        <v>259</v>
      </c>
      <c r="J399" s="11" t="s">
        <v>261</v>
      </c>
      <c r="K399" s="11" t="s">
        <v>11613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44228</v>
      </c>
      <c r="H400" s="11">
        <v>7</v>
      </c>
      <c r="I400" s="20" t="s">
        <v>259</v>
      </c>
      <c r="J400" s="11" t="s">
        <v>261</v>
      </c>
      <c r="K400" s="11" t="s">
        <v>11613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44228</v>
      </c>
      <c r="H401" s="11">
        <v>7</v>
      </c>
      <c r="I401" s="20" t="s">
        <v>259</v>
      </c>
      <c r="J401" s="11" t="s">
        <v>261</v>
      </c>
      <c r="K401" s="11" t="s">
        <v>11613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44228</v>
      </c>
      <c r="H402" s="11">
        <v>7</v>
      </c>
      <c r="I402" s="20" t="s">
        <v>259</v>
      </c>
      <c r="J402" s="11" t="s">
        <v>261</v>
      </c>
      <c r="K402" s="11" t="s">
        <v>11613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44228</v>
      </c>
      <c r="H403" s="11">
        <v>7</v>
      </c>
      <c r="I403" s="20" t="s">
        <v>259</v>
      </c>
      <c r="J403" s="11" t="s">
        <v>261</v>
      </c>
      <c r="K403" s="11" t="s">
        <v>11613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44228</v>
      </c>
      <c r="H404" s="11">
        <v>7</v>
      </c>
      <c r="I404" s="20" t="s">
        <v>259</v>
      </c>
      <c r="J404" s="11" t="s">
        <v>261</v>
      </c>
      <c r="K404" s="11" t="s">
        <v>11613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44228</v>
      </c>
      <c r="H405" s="11">
        <v>7</v>
      </c>
      <c r="I405" s="20" t="s">
        <v>259</v>
      </c>
      <c r="J405" s="11" t="s">
        <v>261</v>
      </c>
      <c r="K405" s="11" t="s">
        <v>11613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44228</v>
      </c>
      <c r="H406" s="11">
        <v>7</v>
      </c>
      <c r="I406" s="20" t="s">
        <v>259</v>
      </c>
      <c r="J406" s="11" t="s">
        <v>261</v>
      </c>
      <c r="K406" s="11" t="s">
        <v>11613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44228</v>
      </c>
      <c r="H407" s="11">
        <v>7</v>
      </c>
      <c r="I407" s="20" t="s">
        <v>259</v>
      </c>
      <c r="J407" s="11" t="s">
        <v>261</v>
      </c>
      <c r="K407" s="11" t="s">
        <v>11613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44228</v>
      </c>
      <c r="H408" s="11">
        <v>7</v>
      </c>
      <c r="I408" s="20" t="s">
        <v>259</v>
      </c>
      <c r="J408" s="11" t="s">
        <v>261</v>
      </c>
      <c r="K408" s="11" t="s">
        <v>11613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44228</v>
      </c>
      <c r="H409" s="11">
        <v>7</v>
      </c>
      <c r="I409" s="20" t="s">
        <v>259</v>
      </c>
      <c r="J409" s="11" t="s">
        <v>261</v>
      </c>
      <c r="K409" s="11" t="s">
        <v>11613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44228</v>
      </c>
      <c r="H410" s="11">
        <v>7</v>
      </c>
      <c r="I410" s="20" t="s">
        <v>259</v>
      </c>
      <c r="J410" s="11" t="s">
        <v>261</v>
      </c>
      <c r="K410" s="11" t="s">
        <v>11613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44228</v>
      </c>
      <c r="H411" s="11">
        <v>7</v>
      </c>
      <c r="I411" s="20" t="s">
        <v>259</v>
      </c>
      <c r="J411" s="11" t="s">
        <v>261</v>
      </c>
      <c r="K411" s="11" t="s">
        <v>11613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44228</v>
      </c>
      <c r="H412" s="11">
        <v>7</v>
      </c>
      <c r="I412" s="20" t="s">
        <v>259</v>
      </c>
      <c r="J412" s="11" t="s">
        <v>261</v>
      </c>
      <c r="K412" s="11" t="s">
        <v>11613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44228</v>
      </c>
      <c r="H413" s="11">
        <v>7</v>
      </c>
      <c r="I413" s="20" t="s">
        <v>259</v>
      </c>
      <c r="J413" s="11" t="s">
        <v>261</v>
      </c>
      <c r="K413" s="11" t="s">
        <v>11613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44228</v>
      </c>
      <c r="H414" s="11">
        <v>7</v>
      </c>
      <c r="I414" s="20" t="s">
        <v>259</v>
      </c>
      <c r="J414" s="11" t="s">
        <v>261</v>
      </c>
      <c r="K414" s="11" t="s">
        <v>11613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44228</v>
      </c>
      <c r="H415" s="11">
        <v>7</v>
      </c>
      <c r="I415" s="20" t="s">
        <v>259</v>
      </c>
      <c r="J415" s="11" t="s">
        <v>261</v>
      </c>
      <c r="K415" s="11" t="s">
        <v>11613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44228</v>
      </c>
      <c r="H416" s="11">
        <v>7</v>
      </c>
      <c r="I416" s="20" t="s">
        <v>259</v>
      </c>
      <c r="J416" s="11" t="s">
        <v>261</v>
      </c>
      <c r="K416" s="11" t="s">
        <v>11613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44228</v>
      </c>
      <c r="H417" s="11">
        <v>7</v>
      </c>
      <c r="I417" s="20" t="s">
        <v>259</v>
      </c>
      <c r="J417" s="11" t="s">
        <v>261</v>
      </c>
      <c r="K417" s="11" t="s">
        <v>11613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44228</v>
      </c>
      <c r="H418" s="11">
        <v>7</v>
      </c>
      <c r="I418" s="20" t="s">
        <v>259</v>
      </c>
      <c r="J418" s="11" t="s">
        <v>261</v>
      </c>
      <c r="K418" s="11" t="s">
        <v>11613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44228</v>
      </c>
      <c r="H419" s="11">
        <v>7</v>
      </c>
      <c r="I419" s="20" t="s">
        <v>259</v>
      </c>
      <c r="J419" s="11" t="s">
        <v>261</v>
      </c>
      <c r="K419" s="11" t="s">
        <v>11613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44228</v>
      </c>
      <c r="H420" s="11">
        <v>7</v>
      </c>
      <c r="I420" s="20" t="s">
        <v>259</v>
      </c>
      <c r="J420" s="11" t="s">
        <v>261</v>
      </c>
      <c r="K420" s="11" t="s">
        <v>11613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44228</v>
      </c>
      <c r="H421" s="11">
        <v>7</v>
      </c>
      <c r="I421" s="20" t="s">
        <v>259</v>
      </c>
      <c r="J421" s="11" t="s">
        <v>261</v>
      </c>
      <c r="K421" s="11" t="s">
        <v>11613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44228</v>
      </c>
      <c r="H422" s="11">
        <v>7</v>
      </c>
      <c r="I422" s="20" t="s">
        <v>259</v>
      </c>
      <c r="J422" s="11" t="s">
        <v>261</v>
      </c>
      <c r="K422" s="11" t="s">
        <v>11613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44228</v>
      </c>
      <c r="H423" s="11">
        <v>7</v>
      </c>
      <c r="I423" s="20" t="s">
        <v>259</v>
      </c>
      <c r="J423" s="11" t="s">
        <v>261</v>
      </c>
      <c r="K423" s="11" t="s">
        <v>11613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44228</v>
      </c>
      <c r="H424" s="11">
        <v>7</v>
      </c>
      <c r="I424" s="20" t="s">
        <v>259</v>
      </c>
      <c r="J424" s="11" t="s">
        <v>261</v>
      </c>
      <c r="K424" s="11" t="s">
        <v>11613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44228</v>
      </c>
      <c r="H425" s="11">
        <v>7</v>
      </c>
      <c r="I425" s="20" t="s">
        <v>259</v>
      </c>
      <c r="J425" s="11" t="s">
        <v>261</v>
      </c>
      <c r="K425" s="11" t="s">
        <v>11613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44228</v>
      </c>
      <c r="H426" s="11">
        <v>7</v>
      </c>
      <c r="I426" s="20" t="s">
        <v>259</v>
      </c>
      <c r="J426" s="11" t="s">
        <v>261</v>
      </c>
      <c r="K426" s="11" t="s">
        <v>11613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44228</v>
      </c>
      <c r="H427" s="11">
        <v>7</v>
      </c>
      <c r="I427" s="20" t="s">
        <v>259</v>
      </c>
      <c r="J427" s="11" t="s">
        <v>261</v>
      </c>
      <c r="K427" s="11" t="s">
        <v>11613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44228</v>
      </c>
      <c r="H428" s="11">
        <v>7</v>
      </c>
      <c r="I428" s="20" t="s">
        <v>259</v>
      </c>
      <c r="J428" s="11" t="s">
        <v>261</v>
      </c>
      <c r="K428" s="11" t="s">
        <v>11613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44228</v>
      </c>
      <c r="H429" s="11">
        <v>7</v>
      </c>
      <c r="I429" s="20" t="s">
        <v>259</v>
      </c>
      <c r="J429" s="11" t="s">
        <v>261</v>
      </c>
      <c r="K429" s="11" t="s">
        <v>11613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44228</v>
      </c>
      <c r="H430" s="11">
        <v>7</v>
      </c>
      <c r="I430" s="20" t="s">
        <v>259</v>
      </c>
      <c r="J430" s="11" t="s">
        <v>261</v>
      </c>
      <c r="K430" s="11" t="s">
        <v>11613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44228</v>
      </c>
      <c r="H431" s="11">
        <v>7</v>
      </c>
      <c r="I431" s="20" t="s">
        <v>259</v>
      </c>
      <c r="J431" s="11" t="s">
        <v>261</v>
      </c>
      <c r="K431" s="11" t="s">
        <v>11613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44228</v>
      </c>
      <c r="H432" s="11">
        <v>7</v>
      </c>
      <c r="I432" s="20" t="s">
        <v>259</v>
      </c>
      <c r="J432" s="11" t="s">
        <v>261</v>
      </c>
      <c r="K432" s="11" t="s">
        <v>11613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44228</v>
      </c>
      <c r="H433" s="11">
        <v>7</v>
      </c>
      <c r="I433" s="20" t="s">
        <v>259</v>
      </c>
      <c r="J433" s="11" t="s">
        <v>261</v>
      </c>
      <c r="K433" s="11" t="s">
        <v>11613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44228</v>
      </c>
      <c r="H434" s="11">
        <v>7</v>
      </c>
      <c r="I434" s="20" t="s">
        <v>259</v>
      </c>
      <c r="J434" s="11" t="s">
        <v>261</v>
      </c>
      <c r="K434" s="11" t="s">
        <v>11613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44228</v>
      </c>
      <c r="H435" s="11">
        <v>7</v>
      </c>
      <c r="I435" s="20" t="s">
        <v>259</v>
      </c>
      <c r="J435" s="11" t="s">
        <v>261</v>
      </c>
      <c r="K435" s="11" t="s">
        <v>11613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44228</v>
      </c>
      <c r="H436" s="11">
        <v>7</v>
      </c>
      <c r="I436" s="20" t="s">
        <v>259</v>
      </c>
      <c r="J436" s="11" t="s">
        <v>261</v>
      </c>
      <c r="K436" s="11" t="s">
        <v>11613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44228</v>
      </c>
      <c r="H437" s="11">
        <v>7</v>
      </c>
      <c r="I437" s="20" t="s">
        <v>259</v>
      </c>
      <c r="J437" s="11" t="s">
        <v>261</v>
      </c>
      <c r="K437" s="11" t="s">
        <v>11613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44228</v>
      </c>
      <c r="H438" s="11">
        <v>7</v>
      </c>
      <c r="I438" s="20" t="s">
        <v>259</v>
      </c>
      <c r="J438" s="11" t="s">
        <v>261</v>
      </c>
      <c r="K438" s="11" t="s">
        <v>11613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44228</v>
      </c>
      <c r="H439" s="11">
        <v>7</v>
      </c>
      <c r="I439" s="20" t="s">
        <v>259</v>
      </c>
      <c r="J439" s="11" t="s">
        <v>261</v>
      </c>
      <c r="K439" s="11" t="s">
        <v>11613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44228</v>
      </c>
      <c r="H440" s="11">
        <v>7</v>
      </c>
      <c r="I440" s="20" t="s">
        <v>259</v>
      </c>
      <c r="J440" s="11" t="s">
        <v>261</v>
      </c>
      <c r="K440" s="11" t="s">
        <v>11613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44228</v>
      </c>
      <c r="H441" s="11">
        <v>7</v>
      </c>
      <c r="I441" s="20" t="s">
        <v>259</v>
      </c>
      <c r="J441" s="11" t="s">
        <v>261</v>
      </c>
      <c r="K441" s="11" t="s">
        <v>11613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44228</v>
      </c>
      <c r="H442" s="11">
        <v>7</v>
      </c>
      <c r="I442" s="20" t="s">
        <v>259</v>
      </c>
      <c r="J442" s="11" t="s">
        <v>261</v>
      </c>
      <c r="K442" s="11" t="s">
        <v>11613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44228</v>
      </c>
      <c r="H443" s="11">
        <v>7</v>
      </c>
      <c r="I443" s="20" t="s">
        <v>259</v>
      </c>
      <c r="J443" s="11" t="s">
        <v>261</v>
      </c>
      <c r="K443" s="11" t="s">
        <v>11613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44228</v>
      </c>
      <c r="H444" s="11">
        <v>7</v>
      </c>
      <c r="I444" s="20" t="s">
        <v>259</v>
      </c>
      <c r="J444" s="11" t="s">
        <v>261</v>
      </c>
      <c r="K444" s="11" t="s">
        <v>11613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44228</v>
      </c>
      <c r="H445" s="11">
        <v>7</v>
      </c>
      <c r="I445" s="20" t="s">
        <v>259</v>
      </c>
      <c r="J445" s="11" t="s">
        <v>261</v>
      </c>
      <c r="K445" s="11" t="s">
        <v>11613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44228</v>
      </c>
      <c r="H446" s="11">
        <v>7</v>
      </c>
      <c r="I446" s="20" t="s">
        <v>259</v>
      </c>
      <c r="J446" s="11" t="s">
        <v>261</v>
      </c>
      <c r="K446" s="11" t="s">
        <v>11613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44228</v>
      </c>
      <c r="H447" s="11">
        <v>7</v>
      </c>
      <c r="I447" s="20" t="s">
        <v>259</v>
      </c>
      <c r="J447" s="11" t="s">
        <v>261</v>
      </c>
      <c r="K447" s="11" t="s">
        <v>11613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44228</v>
      </c>
      <c r="H448" s="11">
        <v>7</v>
      </c>
      <c r="I448" s="20" t="s">
        <v>259</v>
      </c>
      <c r="J448" s="11" t="s">
        <v>261</v>
      </c>
      <c r="K448" s="11" t="s">
        <v>11613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44228</v>
      </c>
      <c r="H449" s="11">
        <v>7</v>
      </c>
      <c r="I449" s="20" t="s">
        <v>259</v>
      </c>
      <c r="J449" s="11" t="s">
        <v>261</v>
      </c>
      <c r="K449" s="11" t="s">
        <v>11613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44228</v>
      </c>
      <c r="H450" s="11">
        <v>7</v>
      </c>
      <c r="I450" s="20" t="s">
        <v>259</v>
      </c>
      <c r="J450" s="11" t="s">
        <v>261</v>
      </c>
      <c r="K450" s="11" t="s">
        <v>11613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44228</v>
      </c>
      <c r="H451" s="11">
        <v>7</v>
      </c>
      <c r="I451" s="20" t="s">
        <v>259</v>
      </c>
      <c r="J451" s="11" t="s">
        <v>261</v>
      </c>
      <c r="K451" s="11" t="s">
        <v>11613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44228</v>
      </c>
      <c r="H452" s="11">
        <v>7</v>
      </c>
      <c r="I452" s="20" t="s">
        <v>259</v>
      </c>
      <c r="J452" s="11" t="s">
        <v>261</v>
      </c>
      <c r="K452" s="11" t="s">
        <v>11613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44228</v>
      </c>
      <c r="H453" s="11">
        <v>7</v>
      </c>
      <c r="I453" s="20" t="s">
        <v>259</v>
      </c>
      <c r="J453" s="11" t="s">
        <v>261</v>
      </c>
      <c r="K453" s="11" t="s">
        <v>11613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44228</v>
      </c>
      <c r="H454" s="11">
        <v>7</v>
      </c>
      <c r="I454" s="20" t="s">
        <v>259</v>
      </c>
      <c r="J454" s="11" t="s">
        <v>261</v>
      </c>
      <c r="K454" s="11" t="s">
        <v>11613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44228</v>
      </c>
      <c r="H455" s="11">
        <v>7</v>
      </c>
      <c r="I455" s="20" t="s">
        <v>259</v>
      </c>
      <c r="J455" s="11" t="s">
        <v>261</v>
      </c>
      <c r="K455" s="11" t="s">
        <v>11613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44228</v>
      </c>
      <c r="H456" s="11">
        <v>7</v>
      </c>
      <c r="I456" s="20" t="s">
        <v>259</v>
      </c>
      <c r="J456" s="11" t="s">
        <v>261</v>
      </c>
      <c r="K456" s="11" t="s">
        <v>11613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44228</v>
      </c>
      <c r="H457" s="11">
        <v>7</v>
      </c>
      <c r="I457" s="20" t="s">
        <v>259</v>
      </c>
      <c r="J457" s="11" t="s">
        <v>261</v>
      </c>
      <c r="K457" s="11" t="s">
        <v>11613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44228</v>
      </c>
      <c r="H458" s="11">
        <v>7</v>
      </c>
      <c r="I458" s="20" t="s">
        <v>259</v>
      </c>
      <c r="J458" s="11" t="s">
        <v>261</v>
      </c>
      <c r="K458" s="11" t="s">
        <v>11613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44228</v>
      </c>
      <c r="H459" s="11">
        <v>7</v>
      </c>
      <c r="I459" s="20" t="s">
        <v>259</v>
      </c>
      <c r="J459" s="11" t="s">
        <v>261</v>
      </c>
      <c r="K459" s="11" t="s">
        <v>11613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44228</v>
      </c>
      <c r="H460" s="11">
        <v>7</v>
      </c>
      <c r="I460" s="20" t="s">
        <v>259</v>
      </c>
      <c r="J460" s="11" t="s">
        <v>261</v>
      </c>
      <c r="K460" s="11" t="s">
        <v>11613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44228</v>
      </c>
      <c r="H461" s="11">
        <v>7</v>
      </c>
      <c r="I461" s="20" t="s">
        <v>259</v>
      </c>
      <c r="J461" s="11" t="s">
        <v>261</v>
      </c>
      <c r="K461" s="11" t="s">
        <v>11613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44228</v>
      </c>
      <c r="H462" s="11">
        <v>7</v>
      </c>
      <c r="I462" s="20" t="s">
        <v>259</v>
      </c>
      <c r="J462" s="11" t="s">
        <v>261</v>
      </c>
      <c r="K462" s="11" t="s">
        <v>11613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44228</v>
      </c>
      <c r="H463" s="11">
        <v>7</v>
      </c>
      <c r="I463" s="20" t="s">
        <v>259</v>
      </c>
      <c r="J463" s="11" t="s">
        <v>261</v>
      </c>
      <c r="K463" s="11" t="s">
        <v>11613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44228</v>
      </c>
      <c r="H464" s="11">
        <v>7</v>
      </c>
      <c r="I464" s="20" t="s">
        <v>259</v>
      </c>
      <c r="J464" s="11" t="s">
        <v>261</v>
      </c>
      <c r="K464" s="11" t="s">
        <v>11613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44228</v>
      </c>
      <c r="H465" s="11">
        <v>7</v>
      </c>
      <c r="I465" s="20" t="s">
        <v>259</v>
      </c>
      <c r="J465" s="11" t="s">
        <v>261</v>
      </c>
      <c r="K465" s="11" t="s">
        <v>11613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44228</v>
      </c>
      <c r="H466" s="11">
        <v>7</v>
      </c>
      <c r="I466" s="20" t="s">
        <v>259</v>
      </c>
      <c r="J466" s="11" t="s">
        <v>261</v>
      </c>
      <c r="K466" s="11" t="s">
        <v>11613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44228</v>
      </c>
      <c r="H467" s="11">
        <v>7</v>
      </c>
      <c r="I467" s="20" t="s">
        <v>259</v>
      </c>
      <c r="J467" s="11" t="s">
        <v>261</v>
      </c>
      <c r="K467" s="11" t="s">
        <v>11613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44228</v>
      </c>
      <c r="H468" s="11">
        <v>7</v>
      </c>
      <c r="I468" s="20" t="s">
        <v>259</v>
      </c>
      <c r="J468" s="11" t="s">
        <v>261</v>
      </c>
      <c r="K468" s="11" t="s">
        <v>11613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44228</v>
      </c>
      <c r="H469" s="11">
        <v>7</v>
      </c>
      <c r="I469" s="20" t="s">
        <v>259</v>
      </c>
      <c r="J469" s="11" t="s">
        <v>261</v>
      </c>
      <c r="K469" s="11" t="s">
        <v>11613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44228</v>
      </c>
      <c r="H470" s="11">
        <v>7</v>
      </c>
      <c r="I470" s="20" t="s">
        <v>259</v>
      </c>
      <c r="J470" s="11" t="s">
        <v>261</v>
      </c>
      <c r="K470" s="11" t="s">
        <v>11613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44228</v>
      </c>
      <c r="H471" s="11">
        <v>7</v>
      </c>
      <c r="I471" s="20" t="s">
        <v>259</v>
      </c>
      <c r="J471" s="11" t="s">
        <v>261</v>
      </c>
      <c r="K471" s="11" t="s">
        <v>11613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44228</v>
      </c>
      <c r="H472" s="11">
        <v>7</v>
      </c>
      <c r="I472" s="20" t="s">
        <v>259</v>
      </c>
      <c r="J472" s="11" t="s">
        <v>261</v>
      </c>
      <c r="K472" s="11" t="s">
        <v>11613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44228</v>
      </c>
      <c r="H473" s="11">
        <v>7</v>
      </c>
      <c r="I473" s="20" t="s">
        <v>259</v>
      </c>
      <c r="J473" s="11" t="s">
        <v>261</v>
      </c>
      <c r="K473" s="11" t="s">
        <v>11613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44228</v>
      </c>
      <c r="H474" s="11">
        <v>7</v>
      </c>
      <c r="I474" s="20" t="s">
        <v>259</v>
      </c>
      <c r="J474" s="11" t="s">
        <v>261</v>
      </c>
      <c r="K474" s="11" t="s">
        <v>11613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44228</v>
      </c>
      <c r="H475" s="11">
        <v>7</v>
      </c>
      <c r="I475" s="20" t="s">
        <v>259</v>
      </c>
      <c r="J475" s="11" t="s">
        <v>261</v>
      </c>
      <c r="K475" s="11" t="s">
        <v>11613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44228</v>
      </c>
      <c r="H476" s="11">
        <v>7</v>
      </c>
      <c r="I476" s="20" t="s">
        <v>259</v>
      </c>
      <c r="J476" s="11" t="s">
        <v>261</v>
      </c>
      <c r="K476" s="11" t="s">
        <v>11613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44228</v>
      </c>
      <c r="H477" s="11">
        <v>7</v>
      </c>
      <c r="I477" s="20" t="s">
        <v>259</v>
      </c>
      <c r="J477" s="11" t="s">
        <v>261</v>
      </c>
      <c r="K477" s="11" t="s">
        <v>11613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44228</v>
      </c>
      <c r="H478" s="11">
        <v>7</v>
      </c>
      <c r="I478" s="20" t="s">
        <v>259</v>
      </c>
      <c r="J478" s="11" t="s">
        <v>261</v>
      </c>
      <c r="K478" s="11" t="s">
        <v>11613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44228</v>
      </c>
      <c r="H479" s="11">
        <v>7</v>
      </c>
      <c r="I479" s="20" t="s">
        <v>259</v>
      </c>
      <c r="J479" s="11" t="s">
        <v>261</v>
      </c>
      <c r="K479" s="11" t="s">
        <v>11613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44228</v>
      </c>
      <c r="H480" s="11">
        <v>7</v>
      </c>
      <c r="I480" s="20" t="s">
        <v>259</v>
      </c>
      <c r="J480" s="11" t="s">
        <v>261</v>
      </c>
      <c r="K480" s="11" t="s">
        <v>11613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44228</v>
      </c>
      <c r="H481" s="11">
        <v>7</v>
      </c>
      <c r="I481" s="20" t="s">
        <v>259</v>
      </c>
      <c r="J481" s="11" t="s">
        <v>261</v>
      </c>
      <c r="K481" s="11" t="s">
        <v>11613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44228</v>
      </c>
      <c r="H482" s="11">
        <v>7</v>
      </c>
      <c r="I482" s="20" t="s">
        <v>259</v>
      </c>
      <c r="J482" s="11" t="s">
        <v>261</v>
      </c>
      <c r="K482" s="11" t="s">
        <v>11613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44228</v>
      </c>
      <c r="H483" s="11">
        <v>7</v>
      </c>
      <c r="I483" s="20" t="s">
        <v>259</v>
      </c>
      <c r="J483" s="11" t="s">
        <v>261</v>
      </c>
      <c r="K483" s="11" t="s">
        <v>11613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44228</v>
      </c>
      <c r="H484" s="11">
        <v>7</v>
      </c>
      <c r="I484" s="20" t="s">
        <v>259</v>
      </c>
      <c r="J484" s="11" t="s">
        <v>261</v>
      </c>
      <c r="K484" s="11" t="s">
        <v>11613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44228</v>
      </c>
      <c r="H485" s="11">
        <v>7</v>
      </c>
      <c r="I485" s="20" t="s">
        <v>259</v>
      </c>
      <c r="J485" s="11" t="s">
        <v>261</v>
      </c>
      <c r="K485" s="11" t="s">
        <v>11613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44228</v>
      </c>
      <c r="H486" s="11">
        <v>7</v>
      </c>
      <c r="I486" s="20" t="s">
        <v>259</v>
      </c>
      <c r="J486" s="11" t="s">
        <v>261</v>
      </c>
      <c r="K486" s="11" t="s">
        <v>11613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44228</v>
      </c>
      <c r="H487" s="11">
        <v>7</v>
      </c>
      <c r="I487" s="20" t="s">
        <v>259</v>
      </c>
      <c r="J487" s="11" t="s">
        <v>261</v>
      </c>
      <c r="K487" s="11" t="s">
        <v>11613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44228</v>
      </c>
      <c r="H488" s="11">
        <v>7</v>
      </c>
      <c r="I488" s="20" t="s">
        <v>259</v>
      </c>
      <c r="J488" s="11" t="s">
        <v>261</v>
      </c>
      <c r="K488" s="11" t="s">
        <v>11613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44228</v>
      </c>
      <c r="H489" s="11">
        <v>7</v>
      </c>
      <c r="I489" s="20" t="s">
        <v>259</v>
      </c>
      <c r="J489" s="11" t="s">
        <v>261</v>
      </c>
      <c r="K489" s="11" t="s">
        <v>11613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44228</v>
      </c>
      <c r="H490" s="11">
        <v>7</v>
      </c>
      <c r="I490" s="20" t="s">
        <v>259</v>
      </c>
      <c r="J490" s="11" t="s">
        <v>261</v>
      </c>
      <c r="K490" s="11" t="s">
        <v>11613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44228</v>
      </c>
      <c r="H491" s="11">
        <v>7</v>
      </c>
      <c r="I491" s="20" t="s">
        <v>259</v>
      </c>
      <c r="J491" s="11" t="s">
        <v>261</v>
      </c>
      <c r="K491" s="11" t="s">
        <v>11613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44228</v>
      </c>
      <c r="H492" s="11">
        <v>7</v>
      </c>
      <c r="I492" s="20" t="s">
        <v>259</v>
      </c>
      <c r="J492" s="11" t="s">
        <v>261</v>
      </c>
      <c r="K492" s="11" t="s">
        <v>11613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44228</v>
      </c>
      <c r="H493" s="11">
        <v>7</v>
      </c>
      <c r="I493" s="20" t="s">
        <v>259</v>
      </c>
      <c r="J493" s="11" t="s">
        <v>261</v>
      </c>
      <c r="K493" s="11" t="s">
        <v>11613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44228</v>
      </c>
      <c r="H494" s="11">
        <v>7</v>
      </c>
      <c r="I494" s="20" t="s">
        <v>259</v>
      </c>
      <c r="J494" s="11" t="s">
        <v>261</v>
      </c>
      <c r="K494" s="11" t="s">
        <v>11613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44228</v>
      </c>
      <c r="H495" s="11">
        <v>7</v>
      </c>
      <c r="I495" s="20" t="s">
        <v>259</v>
      </c>
      <c r="J495" s="11" t="s">
        <v>261</v>
      </c>
      <c r="K495" s="11" t="s">
        <v>11613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44228</v>
      </c>
      <c r="H496" s="11">
        <v>7</v>
      </c>
      <c r="I496" s="20" t="s">
        <v>259</v>
      </c>
      <c r="J496" s="11" t="s">
        <v>261</v>
      </c>
      <c r="K496" s="11" t="s">
        <v>11613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44228</v>
      </c>
      <c r="H497" s="11">
        <v>7</v>
      </c>
      <c r="I497" s="20" t="s">
        <v>259</v>
      </c>
      <c r="J497" s="11" t="s">
        <v>261</v>
      </c>
      <c r="K497" s="11" t="s">
        <v>11613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44228</v>
      </c>
      <c r="H498" s="11">
        <v>7</v>
      </c>
      <c r="I498" s="20" t="s">
        <v>259</v>
      </c>
      <c r="J498" s="11" t="s">
        <v>261</v>
      </c>
      <c r="K498" s="11" t="s">
        <v>11613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44228</v>
      </c>
      <c r="H499" s="11">
        <v>7</v>
      </c>
      <c r="I499" s="20" t="s">
        <v>259</v>
      </c>
      <c r="J499" s="11" t="s">
        <v>261</v>
      </c>
      <c r="K499" s="11" t="s">
        <v>11613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44228</v>
      </c>
      <c r="H500" s="11">
        <v>7</v>
      </c>
      <c r="I500" s="20" t="s">
        <v>259</v>
      </c>
      <c r="J500" s="11" t="s">
        <v>261</v>
      </c>
      <c r="K500" s="11" t="s">
        <v>11613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44228</v>
      </c>
      <c r="H501" s="11">
        <v>7</v>
      </c>
      <c r="I501" s="20" t="s">
        <v>259</v>
      </c>
      <c r="J501" s="11" t="s">
        <v>261</v>
      </c>
      <c r="K501" s="11" t="s">
        <v>11613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44228</v>
      </c>
      <c r="H502" s="11">
        <v>7</v>
      </c>
      <c r="I502" s="20" t="s">
        <v>259</v>
      </c>
      <c r="J502" s="11" t="s">
        <v>261</v>
      </c>
      <c r="K502" s="11" t="s">
        <v>11613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44228</v>
      </c>
      <c r="H503" s="11">
        <v>7</v>
      </c>
      <c r="I503" s="20" t="s">
        <v>259</v>
      </c>
      <c r="J503" s="11" t="s">
        <v>261</v>
      </c>
      <c r="K503" s="11" t="s">
        <v>11613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44228</v>
      </c>
      <c r="H504" s="11">
        <v>7</v>
      </c>
      <c r="I504" s="20" t="s">
        <v>259</v>
      </c>
      <c r="J504" s="11" t="s">
        <v>261</v>
      </c>
      <c r="K504" s="11" t="s">
        <v>11613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44228</v>
      </c>
      <c r="H505" s="11">
        <v>7</v>
      </c>
      <c r="I505" s="20" t="s">
        <v>259</v>
      </c>
      <c r="J505" s="11" t="s">
        <v>261</v>
      </c>
      <c r="K505" s="11" t="s">
        <v>11613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44228</v>
      </c>
      <c r="H506" s="11">
        <v>7</v>
      </c>
      <c r="I506" s="20" t="s">
        <v>259</v>
      </c>
      <c r="J506" s="11" t="s">
        <v>261</v>
      </c>
      <c r="K506" s="11" t="s">
        <v>11613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44228</v>
      </c>
      <c r="H507" s="11">
        <v>7</v>
      </c>
      <c r="I507" s="20" t="s">
        <v>259</v>
      </c>
      <c r="J507" s="11" t="s">
        <v>261</v>
      </c>
      <c r="K507" s="11" t="s">
        <v>11613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44228</v>
      </c>
      <c r="H508" s="11">
        <v>7</v>
      </c>
      <c r="I508" s="20" t="s">
        <v>259</v>
      </c>
      <c r="J508" s="11" t="s">
        <v>261</v>
      </c>
      <c r="K508" s="11" t="s">
        <v>11613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44228</v>
      </c>
      <c r="H509" s="11">
        <v>7</v>
      </c>
      <c r="I509" s="20" t="s">
        <v>259</v>
      </c>
      <c r="J509" s="11" t="s">
        <v>261</v>
      </c>
      <c r="K509" s="11" t="s">
        <v>11613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44228</v>
      </c>
      <c r="H510" s="11">
        <v>7</v>
      </c>
      <c r="I510" s="20" t="s">
        <v>259</v>
      </c>
      <c r="J510" s="11" t="s">
        <v>261</v>
      </c>
      <c r="K510" s="11" t="s">
        <v>11613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44228</v>
      </c>
      <c r="H511" s="11">
        <v>7</v>
      </c>
      <c r="I511" s="20" t="s">
        <v>259</v>
      </c>
      <c r="J511" s="11" t="s">
        <v>261</v>
      </c>
      <c r="K511" s="11" t="s">
        <v>11613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44228</v>
      </c>
      <c r="H512" s="11">
        <v>7</v>
      </c>
      <c r="I512" s="20" t="s">
        <v>259</v>
      </c>
      <c r="J512" s="11" t="s">
        <v>261</v>
      </c>
      <c r="K512" s="11" t="s">
        <v>11613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44228</v>
      </c>
      <c r="H513" s="11">
        <v>7</v>
      </c>
      <c r="I513" s="20" t="s">
        <v>259</v>
      </c>
      <c r="J513" s="11" t="s">
        <v>261</v>
      </c>
      <c r="K513" s="11" t="s">
        <v>11613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44228</v>
      </c>
      <c r="H514" s="11">
        <v>7</v>
      </c>
      <c r="I514" s="20" t="s">
        <v>259</v>
      </c>
      <c r="J514" s="11" t="s">
        <v>261</v>
      </c>
      <c r="K514" s="11" t="s">
        <v>11613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44228</v>
      </c>
      <c r="H515" s="11">
        <v>7</v>
      </c>
      <c r="I515" s="20" t="s">
        <v>259</v>
      </c>
      <c r="J515" s="11" t="s">
        <v>261</v>
      </c>
      <c r="K515" s="11" t="s">
        <v>11613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44228</v>
      </c>
      <c r="H516" s="11">
        <v>7</v>
      </c>
      <c r="I516" s="20" t="s">
        <v>259</v>
      </c>
      <c r="J516" s="11" t="s">
        <v>261</v>
      </c>
      <c r="K516" s="11" t="s">
        <v>11613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44228</v>
      </c>
      <c r="H517" s="11">
        <v>7</v>
      </c>
      <c r="I517" s="20" t="s">
        <v>259</v>
      </c>
      <c r="J517" s="11" t="s">
        <v>261</v>
      </c>
      <c r="K517" s="11" t="s">
        <v>11613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44228</v>
      </c>
      <c r="H518" s="11">
        <v>7</v>
      </c>
      <c r="I518" s="20" t="s">
        <v>259</v>
      </c>
      <c r="J518" s="11" t="s">
        <v>261</v>
      </c>
      <c r="K518" s="11" t="s">
        <v>11613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44228</v>
      </c>
      <c r="H519" s="11">
        <v>7</v>
      </c>
      <c r="I519" s="20" t="s">
        <v>259</v>
      </c>
      <c r="J519" s="11" t="s">
        <v>261</v>
      </c>
      <c r="K519" s="11" t="s">
        <v>11613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44228</v>
      </c>
      <c r="H520" s="11">
        <v>7</v>
      </c>
      <c r="I520" s="20" t="s">
        <v>259</v>
      </c>
      <c r="J520" s="11" t="s">
        <v>261</v>
      </c>
      <c r="K520" s="11" t="s">
        <v>11613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44228</v>
      </c>
      <c r="H521" s="11">
        <v>7</v>
      </c>
      <c r="I521" s="20" t="s">
        <v>259</v>
      </c>
      <c r="J521" s="11" t="s">
        <v>261</v>
      </c>
      <c r="K521" s="11" t="s">
        <v>11613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44228</v>
      </c>
      <c r="H522" s="11">
        <v>7</v>
      </c>
      <c r="I522" s="20" t="s">
        <v>259</v>
      </c>
      <c r="J522" s="11" t="s">
        <v>261</v>
      </c>
      <c r="K522" s="11" t="s">
        <v>11613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44228</v>
      </c>
      <c r="H523" s="11">
        <v>7</v>
      </c>
      <c r="I523" s="20" t="s">
        <v>259</v>
      </c>
      <c r="J523" s="11" t="s">
        <v>261</v>
      </c>
      <c r="K523" s="11" t="s">
        <v>11613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44228</v>
      </c>
      <c r="H524" s="11">
        <v>7</v>
      </c>
      <c r="I524" s="20" t="s">
        <v>259</v>
      </c>
      <c r="J524" s="11" t="s">
        <v>261</v>
      </c>
      <c r="K524" s="11" t="s">
        <v>11613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44228</v>
      </c>
      <c r="H525" s="11">
        <v>7</v>
      </c>
      <c r="I525" s="20" t="s">
        <v>259</v>
      </c>
      <c r="J525" s="11" t="s">
        <v>261</v>
      </c>
      <c r="K525" s="11" t="s">
        <v>11613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44228</v>
      </c>
      <c r="H526" s="11">
        <v>7</v>
      </c>
      <c r="I526" s="20" t="s">
        <v>259</v>
      </c>
      <c r="J526" s="11" t="s">
        <v>261</v>
      </c>
      <c r="K526" s="11" t="s">
        <v>11613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44228</v>
      </c>
      <c r="H527" s="11">
        <v>7</v>
      </c>
      <c r="I527" s="20" t="s">
        <v>259</v>
      </c>
      <c r="J527" s="11" t="s">
        <v>261</v>
      </c>
      <c r="K527" s="11" t="s">
        <v>11613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44228</v>
      </c>
      <c r="H528" s="11">
        <v>7</v>
      </c>
      <c r="I528" s="20" t="s">
        <v>259</v>
      </c>
      <c r="J528" s="11" t="s">
        <v>261</v>
      </c>
      <c r="K528" s="11" t="s">
        <v>11613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44228</v>
      </c>
      <c r="H529" s="11">
        <v>7</v>
      </c>
      <c r="I529" s="20" t="s">
        <v>259</v>
      </c>
      <c r="J529" s="11" t="s">
        <v>261</v>
      </c>
      <c r="K529" s="11" t="s">
        <v>11613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44228</v>
      </c>
      <c r="H530" s="11">
        <v>7</v>
      </c>
      <c r="I530" s="20" t="s">
        <v>259</v>
      </c>
      <c r="J530" s="11" t="s">
        <v>261</v>
      </c>
      <c r="K530" s="11" t="s">
        <v>11613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44228</v>
      </c>
      <c r="H531" s="11">
        <v>7</v>
      </c>
      <c r="I531" s="20" t="s">
        <v>259</v>
      </c>
      <c r="J531" s="11" t="s">
        <v>261</v>
      </c>
      <c r="K531" s="11" t="s">
        <v>11613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44228</v>
      </c>
      <c r="H532" s="11">
        <v>7</v>
      </c>
      <c r="I532" s="20" t="s">
        <v>259</v>
      </c>
      <c r="J532" s="11" t="s">
        <v>261</v>
      </c>
      <c r="K532" s="11" t="s">
        <v>11613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44228</v>
      </c>
      <c r="H533" s="11">
        <v>7</v>
      </c>
      <c r="I533" s="20" t="s">
        <v>259</v>
      </c>
      <c r="J533" s="11" t="s">
        <v>261</v>
      </c>
      <c r="K533" s="11" t="s">
        <v>11613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44228</v>
      </c>
      <c r="H534" s="11">
        <v>7</v>
      </c>
      <c r="I534" s="20" t="s">
        <v>259</v>
      </c>
      <c r="J534" s="11" t="s">
        <v>261</v>
      </c>
      <c r="K534" s="11" t="s">
        <v>11613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44228</v>
      </c>
      <c r="H535" s="11">
        <v>7</v>
      </c>
      <c r="I535" s="20" t="s">
        <v>259</v>
      </c>
      <c r="J535" s="11" t="s">
        <v>261</v>
      </c>
      <c r="K535" s="11" t="s">
        <v>11613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44228</v>
      </c>
      <c r="H536" s="11">
        <v>7</v>
      </c>
      <c r="I536" s="20" t="s">
        <v>259</v>
      </c>
      <c r="J536" s="11" t="s">
        <v>261</v>
      </c>
      <c r="K536" s="11" t="s">
        <v>11613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44228</v>
      </c>
      <c r="H537" s="11">
        <v>7</v>
      </c>
      <c r="I537" s="20" t="s">
        <v>259</v>
      </c>
      <c r="J537" s="11" t="s">
        <v>261</v>
      </c>
      <c r="K537" s="11" t="s">
        <v>11613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44228</v>
      </c>
      <c r="H538" s="11">
        <v>7</v>
      </c>
      <c r="I538" s="20" t="s">
        <v>259</v>
      </c>
      <c r="J538" s="11" t="s">
        <v>261</v>
      </c>
      <c r="K538" s="11" t="s">
        <v>11613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44228</v>
      </c>
      <c r="H539" s="11">
        <v>7</v>
      </c>
      <c r="I539" s="20" t="s">
        <v>259</v>
      </c>
      <c r="J539" s="11" t="s">
        <v>261</v>
      </c>
      <c r="K539" s="11" t="s">
        <v>11613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44228</v>
      </c>
      <c r="H540" s="11">
        <v>7</v>
      </c>
      <c r="I540" s="20" t="s">
        <v>259</v>
      </c>
      <c r="J540" s="11" t="s">
        <v>261</v>
      </c>
      <c r="K540" s="11" t="s">
        <v>11613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44228</v>
      </c>
      <c r="H541" s="11">
        <v>7</v>
      </c>
      <c r="I541" s="20" t="s">
        <v>259</v>
      </c>
      <c r="J541" s="11" t="s">
        <v>261</v>
      </c>
      <c r="K541" s="11" t="s">
        <v>11613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44228</v>
      </c>
      <c r="H542" s="11">
        <v>7</v>
      </c>
      <c r="I542" s="20" t="s">
        <v>259</v>
      </c>
      <c r="J542" s="11" t="s">
        <v>261</v>
      </c>
      <c r="K542" s="11" t="s">
        <v>11613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44228</v>
      </c>
      <c r="H543" s="11">
        <v>7</v>
      </c>
      <c r="I543" s="20" t="s">
        <v>259</v>
      </c>
      <c r="J543" s="11" t="s">
        <v>261</v>
      </c>
      <c r="K543" s="11" t="s">
        <v>11613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44228</v>
      </c>
      <c r="H544" s="11">
        <v>7</v>
      </c>
      <c r="I544" s="20" t="s">
        <v>259</v>
      </c>
      <c r="J544" s="11" t="s">
        <v>261</v>
      </c>
      <c r="K544" s="11" t="s">
        <v>11613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44228</v>
      </c>
      <c r="H545" s="11">
        <v>7</v>
      </c>
      <c r="I545" s="20" t="s">
        <v>259</v>
      </c>
      <c r="J545" s="11" t="s">
        <v>261</v>
      </c>
      <c r="K545" s="11" t="s">
        <v>11613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44228</v>
      </c>
      <c r="H546" s="11">
        <v>7</v>
      </c>
      <c r="I546" s="20" t="s">
        <v>259</v>
      </c>
      <c r="J546" s="11" t="s">
        <v>261</v>
      </c>
      <c r="K546" s="11" t="s">
        <v>11613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44228</v>
      </c>
      <c r="H547" s="11">
        <v>7</v>
      </c>
      <c r="I547" s="20" t="s">
        <v>259</v>
      </c>
      <c r="J547" s="11" t="s">
        <v>261</v>
      </c>
      <c r="K547" s="11" t="s">
        <v>11613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44228</v>
      </c>
      <c r="H548" s="11">
        <v>7</v>
      </c>
      <c r="I548" s="20" t="s">
        <v>259</v>
      </c>
      <c r="J548" s="11" t="s">
        <v>261</v>
      </c>
      <c r="K548" s="11" t="s">
        <v>11613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44228</v>
      </c>
      <c r="H549" s="11">
        <v>7</v>
      </c>
      <c r="I549" s="20" t="s">
        <v>259</v>
      </c>
      <c r="J549" s="11" t="s">
        <v>261</v>
      </c>
      <c r="K549" s="11" t="s">
        <v>11613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44228</v>
      </c>
      <c r="H550" s="11">
        <v>7</v>
      </c>
      <c r="I550" s="20" t="s">
        <v>259</v>
      </c>
      <c r="J550" s="11" t="s">
        <v>261</v>
      </c>
      <c r="K550" s="11" t="s">
        <v>11613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44228</v>
      </c>
      <c r="H551" s="11">
        <v>7</v>
      </c>
      <c r="I551" s="20" t="s">
        <v>259</v>
      </c>
      <c r="J551" s="11" t="s">
        <v>261</v>
      </c>
      <c r="K551" s="11" t="s">
        <v>11613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44228</v>
      </c>
      <c r="H552" s="11">
        <v>7</v>
      </c>
      <c r="I552" s="20" t="s">
        <v>259</v>
      </c>
      <c r="J552" s="11" t="s">
        <v>261</v>
      </c>
      <c r="K552" s="11" t="s">
        <v>11613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44228</v>
      </c>
      <c r="H553" s="11">
        <v>7</v>
      </c>
      <c r="I553" s="20" t="s">
        <v>259</v>
      </c>
      <c r="J553" s="11" t="s">
        <v>261</v>
      </c>
      <c r="K553" s="11" t="s">
        <v>11613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44228</v>
      </c>
      <c r="H554" s="11">
        <v>7</v>
      </c>
      <c r="I554" s="20" t="s">
        <v>259</v>
      </c>
      <c r="J554" s="11" t="s">
        <v>261</v>
      </c>
      <c r="K554" s="11" t="s">
        <v>11613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44228</v>
      </c>
      <c r="H555" s="11">
        <v>7</v>
      </c>
      <c r="I555" s="20" t="s">
        <v>259</v>
      </c>
      <c r="J555" s="11" t="s">
        <v>261</v>
      </c>
      <c r="K555" s="11" t="s">
        <v>11613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44228</v>
      </c>
      <c r="H556" s="11">
        <v>7</v>
      </c>
      <c r="I556" s="20" t="s">
        <v>259</v>
      </c>
      <c r="J556" s="11" t="s">
        <v>261</v>
      </c>
      <c r="K556" s="11" t="s">
        <v>11613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44228</v>
      </c>
      <c r="H557" s="11">
        <v>7</v>
      </c>
      <c r="I557" s="20" t="s">
        <v>259</v>
      </c>
      <c r="J557" s="11" t="s">
        <v>261</v>
      </c>
      <c r="K557" s="11" t="s">
        <v>11613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44228</v>
      </c>
      <c r="H558" s="11">
        <v>7</v>
      </c>
      <c r="I558" s="20" t="s">
        <v>259</v>
      </c>
      <c r="J558" s="11" t="s">
        <v>261</v>
      </c>
      <c r="K558" s="11" t="s">
        <v>11613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44228</v>
      </c>
      <c r="H559" s="11">
        <v>7</v>
      </c>
      <c r="I559" s="20" t="s">
        <v>259</v>
      </c>
      <c r="J559" s="11" t="s">
        <v>261</v>
      </c>
      <c r="K559" s="11" t="s">
        <v>11613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44228</v>
      </c>
      <c r="H560" s="11">
        <v>7</v>
      </c>
      <c r="I560" s="20" t="s">
        <v>259</v>
      </c>
      <c r="J560" s="11" t="s">
        <v>261</v>
      </c>
      <c r="K560" s="11" t="s">
        <v>11613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44228</v>
      </c>
      <c r="H561" s="11">
        <v>7</v>
      </c>
      <c r="I561" s="20" t="s">
        <v>259</v>
      </c>
      <c r="J561" s="11" t="s">
        <v>261</v>
      </c>
      <c r="K561" s="11" t="s">
        <v>11613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44228</v>
      </c>
      <c r="H562" s="11">
        <v>7</v>
      </c>
      <c r="I562" s="20" t="s">
        <v>259</v>
      </c>
      <c r="J562" s="11" t="s">
        <v>261</v>
      </c>
      <c r="K562" s="11" t="s">
        <v>11613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44228</v>
      </c>
      <c r="H563" s="11">
        <v>7</v>
      </c>
      <c r="I563" s="20" t="s">
        <v>259</v>
      </c>
      <c r="J563" s="11" t="s">
        <v>261</v>
      </c>
      <c r="K563" s="11" t="s">
        <v>11613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44228</v>
      </c>
      <c r="H564" s="11">
        <v>7</v>
      </c>
      <c r="I564" s="20" t="s">
        <v>259</v>
      </c>
      <c r="J564" s="11" t="s">
        <v>261</v>
      </c>
      <c r="K564" s="11" t="s">
        <v>11613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44228</v>
      </c>
      <c r="H565" s="11">
        <v>7</v>
      </c>
      <c r="I565" s="20" t="s">
        <v>259</v>
      </c>
      <c r="J565" s="11" t="s">
        <v>261</v>
      </c>
      <c r="K565" s="11" t="s">
        <v>11613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44228</v>
      </c>
      <c r="H566" s="11">
        <v>7</v>
      </c>
      <c r="I566" s="20" t="s">
        <v>259</v>
      </c>
      <c r="J566" s="11" t="s">
        <v>261</v>
      </c>
      <c r="K566" s="11" t="s">
        <v>11613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44228</v>
      </c>
      <c r="H567" s="11">
        <v>7</v>
      </c>
      <c r="I567" s="20" t="s">
        <v>259</v>
      </c>
      <c r="J567" s="11" t="s">
        <v>261</v>
      </c>
      <c r="K567" s="11" t="s">
        <v>11613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44228</v>
      </c>
      <c r="H568" s="11">
        <v>7</v>
      </c>
      <c r="I568" s="20" t="s">
        <v>259</v>
      </c>
      <c r="J568" s="11" t="s">
        <v>261</v>
      </c>
      <c r="K568" s="11" t="s">
        <v>11613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44228</v>
      </c>
      <c r="H569" s="11">
        <v>7</v>
      </c>
      <c r="I569" s="20" t="s">
        <v>259</v>
      </c>
      <c r="J569" s="11" t="s">
        <v>261</v>
      </c>
      <c r="K569" s="11" t="s">
        <v>11613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44228</v>
      </c>
      <c r="H570" s="11">
        <v>7</v>
      </c>
      <c r="I570" s="20" t="s">
        <v>259</v>
      </c>
      <c r="J570" s="11" t="s">
        <v>261</v>
      </c>
      <c r="K570" s="11" t="s">
        <v>11613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44228</v>
      </c>
      <c r="H571" s="11">
        <v>7</v>
      </c>
      <c r="I571" s="20" t="s">
        <v>259</v>
      </c>
      <c r="J571" s="11" t="s">
        <v>261</v>
      </c>
      <c r="K571" s="11" t="s">
        <v>11613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44228</v>
      </c>
      <c r="H572" s="11">
        <v>7</v>
      </c>
      <c r="I572" s="20" t="s">
        <v>259</v>
      </c>
      <c r="J572" s="11" t="s">
        <v>261</v>
      </c>
      <c r="K572" s="11" t="s">
        <v>11613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44228</v>
      </c>
      <c r="H573" s="11">
        <v>7</v>
      </c>
      <c r="I573" s="20" t="s">
        <v>259</v>
      </c>
      <c r="J573" s="11" t="s">
        <v>261</v>
      </c>
      <c r="K573" s="11" t="s">
        <v>11613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44228</v>
      </c>
      <c r="H574" s="11">
        <v>7</v>
      </c>
      <c r="I574" s="20" t="s">
        <v>259</v>
      </c>
      <c r="J574" s="11" t="s">
        <v>261</v>
      </c>
      <c r="K574" s="11" t="s">
        <v>11613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44228</v>
      </c>
      <c r="H575" s="11">
        <v>7</v>
      </c>
      <c r="I575" s="20" t="s">
        <v>259</v>
      </c>
      <c r="J575" s="11" t="s">
        <v>261</v>
      </c>
      <c r="K575" s="11" t="s">
        <v>11613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44228</v>
      </c>
      <c r="H576" s="11">
        <v>7</v>
      </c>
      <c r="I576" s="20" t="s">
        <v>259</v>
      </c>
      <c r="J576" s="11" t="s">
        <v>261</v>
      </c>
      <c r="K576" s="11" t="s">
        <v>11613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44228</v>
      </c>
      <c r="H577" s="11">
        <v>7</v>
      </c>
      <c r="I577" s="20" t="s">
        <v>259</v>
      </c>
      <c r="J577" s="11" t="s">
        <v>261</v>
      </c>
      <c r="K577" s="11" t="s">
        <v>11613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44228</v>
      </c>
      <c r="H578" s="11">
        <v>7</v>
      </c>
      <c r="I578" s="20" t="s">
        <v>259</v>
      </c>
      <c r="J578" s="11" t="s">
        <v>261</v>
      </c>
      <c r="K578" s="11" t="s">
        <v>11613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44228</v>
      </c>
      <c r="H579" s="11">
        <v>7</v>
      </c>
      <c r="I579" s="20" t="s">
        <v>259</v>
      </c>
      <c r="J579" s="11" t="s">
        <v>261</v>
      </c>
      <c r="K579" s="11" t="s">
        <v>11613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44228</v>
      </c>
      <c r="H580" s="11">
        <v>7</v>
      </c>
      <c r="I580" s="20" t="s">
        <v>259</v>
      </c>
      <c r="J580" s="11" t="s">
        <v>261</v>
      </c>
      <c r="K580" s="11" t="s">
        <v>11613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44228</v>
      </c>
      <c r="H581" s="11">
        <v>7</v>
      </c>
      <c r="I581" s="20" t="s">
        <v>259</v>
      </c>
      <c r="J581" s="11" t="s">
        <v>261</v>
      </c>
      <c r="K581" s="11" t="s">
        <v>11613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44228</v>
      </c>
      <c r="H582" s="11">
        <v>7</v>
      </c>
      <c r="I582" s="20" t="s">
        <v>259</v>
      </c>
      <c r="J582" s="11" t="s">
        <v>261</v>
      </c>
      <c r="K582" s="11" t="s">
        <v>11613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44228</v>
      </c>
      <c r="H583" s="11">
        <v>7</v>
      </c>
      <c r="I583" s="20" t="s">
        <v>259</v>
      </c>
      <c r="J583" s="11" t="s">
        <v>261</v>
      </c>
      <c r="K583" s="11" t="s">
        <v>11613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44228</v>
      </c>
      <c r="H584" s="11">
        <v>7</v>
      </c>
      <c r="I584" s="20" t="s">
        <v>259</v>
      </c>
      <c r="J584" s="11" t="s">
        <v>261</v>
      </c>
      <c r="K584" s="11" t="s">
        <v>11613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44228</v>
      </c>
      <c r="H585" s="11">
        <v>7</v>
      </c>
      <c r="I585" s="20" t="s">
        <v>259</v>
      </c>
      <c r="J585" s="11" t="s">
        <v>261</v>
      </c>
      <c r="K585" s="11" t="s">
        <v>11613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44228</v>
      </c>
      <c r="H586" s="11">
        <v>7</v>
      </c>
      <c r="I586" s="20" t="s">
        <v>259</v>
      </c>
      <c r="J586" s="11" t="s">
        <v>261</v>
      </c>
      <c r="K586" s="11" t="s">
        <v>11613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44228</v>
      </c>
      <c r="H587" s="11">
        <v>7</v>
      </c>
      <c r="I587" s="20" t="s">
        <v>259</v>
      </c>
      <c r="J587" s="11" t="s">
        <v>261</v>
      </c>
      <c r="K587" s="11" t="s">
        <v>11613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44228</v>
      </c>
      <c r="H588" s="11">
        <v>7</v>
      </c>
      <c r="I588" s="20" t="s">
        <v>259</v>
      </c>
      <c r="J588" s="11" t="s">
        <v>261</v>
      </c>
      <c r="K588" s="11" t="s">
        <v>11613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44228</v>
      </c>
      <c r="H589" s="11">
        <v>7</v>
      </c>
      <c r="I589" s="20" t="s">
        <v>259</v>
      </c>
      <c r="J589" s="11" t="s">
        <v>261</v>
      </c>
      <c r="K589" s="11" t="s">
        <v>11613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44228</v>
      </c>
      <c r="H590" s="11">
        <v>7</v>
      </c>
      <c r="I590" s="20" t="s">
        <v>259</v>
      </c>
      <c r="J590" s="11" t="s">
        <v>261</v>
      </c>
      <c r="K590" s="11" t="s">
        <v>11613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44228</v>
      </c>
      <c r="H591" s="11">
        <v>7</v>
      </c>
      <c r="I591" s="20" t="s">
        <v>259</v>
      </c>
      <c r="J591" s="11" t="s">
        <v>261</v>
      </c>
      <c r="K591" s="11" t="s">
        <v>11613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44228</v>
      </c>
      <c r="H592" s="11">
        <v>7</v>
      </c>
      <c r="I592" s="20" t="s">
        <v>259</v>
      </c>
      <c r="J592" s="11" t="s">
        <v>261</v>
      </c>
      <c r="K592" s="11" t="s">
        <v>11613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44228</v>
      </c>
      <c r="H593" s="11">
        <v>7</v>
      </c>
      <c r="I593" s="20" t="s">
        <v>259</v>
      </c>
      <c r="J593" s="11" t="s">
        <v>261</v>
      </c>
      <c r="K593" s="11" t="s">
        <v>11613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44228</v>
      </c>
      <c r="H594" s="11">
        <v>7</v>
      </c>
      <c r="I594" s="20" t="s">
        <v>259</v>
      </c>
      <c r="J594" s="11" t="s">
        <v>261</v>
      </c>
      <c r="K594" s="11" t="s">
        <v>11613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44228</v>
      </c>
      <c r="H595" s="11">
        <v>7</v>
      </c>
      <c r="I595" s="20" t="s">
        <v>259</v>
      </c>
      <c r="J595" s="11" t="s">
        <v>261</v>
      </c>
      <c r="K595" s="11" t="s">
        <v>11613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44228</v>
      </c>
      <c r="H596" s="11">
        <v>7</v>
      </c>
      <c r="I596" s="20" t="s">
        <v>259</v>
      </c>
      <c r="J596" s="11" t="s">
        <v>261</v>
      </c>
      <c r="K596" s="11" t="s">
        <v>11613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44228</v>
      </c>
      <c r="H597" s="11">
        <v>7</v>
      </c>
      <c r="I597" s="20" t="s">
        <v>259</v>
      </c>
      <c r="J597" s="11" t="s">
        <v>261</v>
      </c>
      <c r="K597" s="11" t="s">
        <v>11613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44228</v>
      </c>
      <c r="H598" s="11">
        <v>7</v>
      </c>
      <c r="I598" s="20" t="s">
        <v>259</v>
      </c>
      <c r="J598" s="11" t="s">
        <v>261</v>
      </c>
      <c r="K598" s="11" t="s">
        <v>11613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44228</v>
      </c>
      <c r="H599" s="11">
        <v>7</v>
      </c>
      <c r="I599" s="20" t="s">
        <v>259</v>
      </c>
      <c r="J599" s="11" t="s">
        <v>261</v>
      </c>
      <c r="K599" s="11" t="s">
        <v>11613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44228</v>
      </c>
      <c r="H600" s="11">
        <v>7</v>
      </c>
      <c r="I600" s="20" t="s">
        <v>259</v>
      </c>
      <c r="J600" s="11" t="s">
        <v>261</v>
      </c>
      <c r="K600" s="11" t="s">
        <v>11613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44228</v>
      </c>
      <c r="H601" s="11">
        <v>7</v>
      </c>
      <c r="I601" s="20" t="s">
        <v>259</v>
      </c>
      <c r="J601" s="11" t="s">
        <v>261</v>
      </c>
      <c r="K601" s="11" t="s">
        <v>11613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44228</v>
      </c>
      <c r="H602" s="11">
        <v>7</v>
      </c>
      <c r="I602" s="20" t="s">
        <v>259</v>
      </c>
      <c r="J602" s="11" t="s">
        <v>261</v>
      </c>
      <c r="K602" s="11" t="s">
        <v>11613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44228</v>
      </c>
      <c r="H603" s="11">
        <v>7</v>
      </c>
      <c r="I603" s="20" t="s">
        <v>259</v>
      </c>
      <c r="J603" s="11" t="s">
        <v>261</v>
      </c>
      <c r="K603" s="11" t="s">
        <v>11613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44228</v>
      </c>
      <c r="H604" s="11">
        <v>7</v>
      </c>
      <c r="I604" s="20" t="s">
        <v>259</v>
      </c>
      <c r="J604" s="11" t="s">
        <v>261</v>
      </c>
      <c r="K604" s="11" t="s">
        <v>11613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44228</v>
      </c>
      <c r="H605" s="11">
        <v>7</v>
      </c>
      <c r="I605" s="20" t="s">
        <v>259</v>
      </c>
      <c r="J605" s="11" t="s">
        <v>261</v>
      </c>
      <c r="K605" s="11" t="s">
        <v>11613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44228</v>
      </c>
      <c r="H606" s="11">
        <v>7</v>
      </c>
      <c r="I606" s="20" t="s">
        <v>259</v>
      </c>
      <c r="J606" s="11" t="s">
        <v>261</v>
      </c>
      <c r="K606" s="11" t="s">
        <v>11613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44228</v>
      </c>
      <c r="H607" s="11">
        <v>7</v>
      </c>
      <c r="I607" s="20" t="s">
        <v>259</v>
      </c>
      <c r="J607" s="11" t="s">
        <v>261</v>
      </c>
      <c r="K607" s="11" t="s">
        <v>11613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44228</v>
      </c>
      <c r="H608" s="11">
        <v>7</v>
      </c>
      <c r="I608" s="20" t="s">
        <v>259</v>
      </c>
      <c r="J608" s="11" t="s">
        <v>261</v>
      </c>
      <c r="K608" s="11" t="s">
        <v>11613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44228</v>
      </c>
      <c r="H609" s="11">
        <v>7</v>
      </c>
      <c r="I609" s="20" t="s">
        <v>259</v>
      </c>
      <c r="J609" s="11" t="s">
        <v>261</v>
      </c>
      <c r="K609" s="11" t="s">
        <v>11613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44228</v>
      </c>
      <c r="H610" s="11">
        <v>7</v>
      </c>
      <c r="I610" s="20" t="s">
        <v>259</v>
      </c>
      <c r="J610" s="11" t="s">
        <v>261</v>
      </c>
      <c r="K610" s="11" t="s">
        <v>11613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44228</v>
      </c>
      <c r="H611" s="11">
        <v>7</v>
      </c>
      <c r="I611" s="20" t="s">
        <v>259</v>
      </c>
      <c r="J611" s="11" t="s">
        <v>261</v>
      </c>
      <c r="K611" s="11" t="s">
        <v>11613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44228</v>
      </c>
      <c r="H612" s="11">
        <v>7</v>
      </c>
      <c r="I612" s="20" t="s">
        <v>259</v>
      </c>
      <c r="J612" s="11" t="s">
        <v>261</v>
      </c>
      <c r="K612" s="11" t="s">
        <v>11613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44228</v>
      </c>
      <c r="H613" s="11">
        <v>7</v>
      </c>
      <c r="I613" s="20" t="s">
        <v>259</v>
      </c>
      <c r="J613" s="11" t="s">
        <v>261</v>
      </c>
      <c r="K613" s="11" t="s">
        <v>11613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44228</v>
      </c>
      <c r="H614" s="11">
        <v>7</v>
      </c>
      <c r="I614" s="20" t="s">
        <v>259</v>
      </c>
      <c r="J614" s="11" t="s">
        <v>261</v>
      </c>
      <c r="K614" s="11" t="s">
        <v>11613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44228</v>
      </c>
      <c r="H615" s="11">
        <v>7</v>
      </c>
      <c r="I615" s="20" t="s">
        <v>259</v>
      </c>
      <c r="J615" s="11" t="s">
        <v>261</v>
      </c>
      <c r="K615" s="11" t="s">
        <v>11613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44228</v>
      </c>
      <c r="H616" s="11">
        <v>7</v>
      </c>
      <c r="I616" s="20" t="s">
        <v>259</v>
      </c>
      <c r="J616" s="11" t="s">
        <v>261</v>
      </c>
      <c r="K616" s="11" t="s">
        <v>11613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44228</v>
      </c>
      <c r="H617" s="11">
        <v>7</v>
      </c>
      <c r="I617" s="20" t="s">
        <v>259</v>
      </c>
      <c r="J617" s="11" t="s">
        <v>261</v>
      </c>
      <c r="K617" s="11" t="s">
        <v>11613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44228</v>
      </c>
      <c r="H618" s="11">
        <v>7</v>
      </c>
      <c r="I618" s="20" t="s">
        <v>259</v>
      </c>
      <c r="J618" s="11" t="s">
        <v>261</v>
      </c>
      <c r="K618" s="11" t="s">
        <v>11613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44228</v>
      </c>
      <c r="H619" s="11">
        <v>7</v>
      </c>
      <c r="I619" s="20" t="s">
        <v>259</v>
      </c>
      <c r="J619" s="11" t="s">
        <v>261</v>
      </c>
      <c r="K619" s="11" t="s">
        <v>11613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44228</v>
      </c>
      <c r="H620" s="11">
        <v>7</v>
      </c>
      <c r="I620" s="20" t="s">
        <v>259</v>
      </c>
      <c r="J620" s="11" t="s">
        <v>261</v>
      </c>
      <c r="K620" s="11" t="s">
        <v>11613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44228</v>
      </c>
      <c r="H621" s="11">
        <v>7</v>
      </c>
      <c r="I621" s="20" t="s">
        <v>259</v>
      </c>
      <c r="J621" s="11" t="s">
        <v>261</v>
      </c>
      <c r="K621" s="11" t="s">
        <v>11613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44228</v>
      </c>
      <c r="H622" s="11">
        <v>7</v>
      </c>
      <c r="I622" s="20" t="s">
        <v>259</v>
      </c>
      <c r="J622" s="11" t="s">
        <v>261</v>
      </c>
      <c r="K622" s="11" t="s">
        <v>11613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44228</v>
      </c>
      <c r="H623" s="11">
        <v>7</v>
      </c>
      <c r="I623" s="20" t="s">
        <v>259</v>
      </c>
      <c r="J623" s="11" t="s">
        <v>261</v>
      </c>
      <c r="K623" s="11" t="s">
        <v>11613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44228</v>
      </c>
      <c r="H624" s="11">
        <v>7</v>
      </c>
      <c r="I624" s="20" t="s">
        <v>259</v>
      </c>
      <c r="J624" s="11" t="s">
        <v>261</v>
      </c>
      <c r="K624" s="11" t="s">
        <v>11613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44228</v>
      </c>
      <c r="H625" s="11">
        <v>7</v>
      </c>
      <c r="I625" s="20" t="s">
        <v>259</v>
      </c>
      <c r="J625" s="11" t="s">
        <v>261</v>
      </c>
      <c r="K625" s="11" t="s">
        <v>11613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44228</v>
      </c>
      <c r="H626" s="11">
        <v>7</v>
      </c>
      <c r="I626" s="20" t="s">
        <v>259</v>
      </c>
      <c r="J626" s="11" t="s">
        <v>261</v>
      </c>
      <c r="K626" s="11" t="s">
        <v>11613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44228</v>
      </c>
      <c r="H627" s="11">
        <v>7</v>
      </c>
      <c r="I627" s="20" t="s">
        <v>259</v>
      </c>
      <c r="J627" s="11" t="s">
        <v>261</v>
      </c>
      <c r="K627" s="11" t="s">
        <v>11613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44228</v>
      </c>
      <c r="H628" s="11">
        <v>7</v>
      </c>
      <c r="I628" s="20" t="s">
        <v>259</v>
      </c>
      <c r="J628" s="11" t="s">
        <v>261</v>
      </c>
      <c r="K628" s="11" t="s">
        <v>11613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44228</v>
      </c>
      <c r="H629" s="11">
        <v>7</v>
      </c>
      <c r="I629" s="20" t="s">
        <v>259</v>
      </c>
      <c r="J629" s="11" t="s">
        <v>261</v>
      </c>
      <c r="K629" s="11" t="s">
        <v>11613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44228</v>
      </c>
      <c r="H630" s="11">
        <v>7</v>
      </c>
      <c r="I630" s="20" t="s">
        <v>259</v>
      </c>
      <c r="J630" s="11" t="s">
        <v>261</v>
      </c>
      <c r="K630" s="11" t="s">
        <v>11613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44228</v>
      </c>
      <c r="H631" s="11">
        <v>7</v>
      </c>
      <c r="I631" s="20" t="s">
        <v>259</v>
      </c>
      <c r="J631" s="11" t="s">
        <v>261</v>
      </c>
      <c r="K631" s="11" t="s">
        <v>11613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44228</v>
      </c>
      <c r="H632" s="11">
        <v>7</v>
      </c>
      <c r="I632" s="20" t="s">
        <v>259</v>
      </c>
      <c r="J632" s="11" t="s">
        <v>261</v>
      </c>
      <c r="K632" s="11" t="s">
        <v>11613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44228</v>
      </c>
      <c r="H633" s="11">
        <v>7</v>
      </c>
      <c r="I633" s="20" t="s">
        <v>259</v>
      </c>
      <c r="J633" s="11" t="s">
        <v>261</v>
      </c>
      <c r="K633" s="11" t="s">
        <v>11613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44228</v>
      </c>
      <c r="H634" s="11">
        <v>7</v>
      </c>
      <c r="I634" s="20" t="s">
        <v>259</v>
      </c>
      <c r="J634" s="11" t="s">
        <v>261</v>
      </c>
      <c r="K634" s="11" t="s">
        <v>11613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44228</v>
      </c>
      <c r="H635" s="11">
        <v>7</v>
      </c>
      <c r="I635" s="20" t="s">
        <v>259</v>
      </c>
      <c r="J635" s="11" t="s">
        <v>261</v>
      </c>
      <c r="K635" s="11" t="s">
        <v>11613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44228</v>
      </c>
      <c r="H636" s="11">
        <v>7</v>
      </c>
      <c r="I636" s="20" t="s">
        <v>259</v>
      </c>
      <c r="J636" s="11" t="s">
        <v>261</v>
      </c>
      <c r="K636" s="11" t="s">
        <v>11613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44228</v>
      </c>
      <c r="H637" s="11">
        <v>7</v>
      </c>
      <c r="I637" s="20" t="s">
        <v>259</v>
      </c>
      <c r="J637" s="11" t="s">
        <v>261</v>
      </c>
      <c r="K637" s="11" t="s">
        <v>11613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44228</v>
      </c>
      <c r="H638" s="11">
        <v>7</v>
      </c>
      <c r="I638" s="20" t="s">
        <v>259</v>
      </c>
      <c r="J638" s="11" t="s">
        <v>261</v>
      </c>
      <c r="K638" s="11" t="s">
        <v>11613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44228</v>
      </c>
      <c r="H639" s="11">
        <v>7</v>
      </c>
      <c r="I639" s="20" t="s">
        <v>259</v>
      </c>
      <c r="J639" s="11" t="s">
        <v>261</v>
      </c>
      <c r="K639" s="11" t="s">
        <v>11613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44228</v>
      </c>
      <c r="H640" s="11">
        <v>7</v>
      </c>
      <c r="I640" s="20" t="s">
        <v>259</v>
      </c>
      <c r="J640" s="11" t="s">
        <v>261</v>
      </c>
      <c r="K640" s="11" t="s">
        <v>11613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44228</v>
      </c>
      <c r="H641" s="11">
        <v>7</v>
      </c>
      <c r="I641" s="20" t="s">
        <v>259</v>
      </c>
      <c r="J641" s="11" t="s">
        <v>261</v>
      </c>
      <c r="K641" s="11" t="s">
        <v>11613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44228</v>
      </c>
      <c r="H642" s="11">
        <v>7</v>
      </c>
      <c r="I642" s="20" t="s">
        <v>259</v>
      </c>
      <c r="J642" s="11" t="s">
        <v>261</v>
      </c>
      <c r="K642" s="11" t="s">
        <v>11613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44228</v>
      </c>
      <c r="H643" s="11">
        <v>7</v>
      </c>
      <c r="I643" s="20" t="s">
        <v>259</v>
      </c>
      <c r="J643" s="11" t="s">
        <v>261</v>
      </c>
      <c r="K643" s="11" t="s">
        <v>11613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44228</v>
      </c>
      <c r="H644" s="11">
        <v>7</v>
      </c>
      <c r="I644" s="20" t="s">
        <v>259</v>
      </c>
      <c r="J644" s="11" t="s">
        <v>261</v>
      </c>
      <c r="K644" s="11" t="s">
        <v>11613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44228</v>
      </c>
      <c r="H645" s="11">
        <v>7</v>
      </c>
      <c r="I645" s="20" t="s">
        <v>259</v>
      </c>
      <c r="J645" s="11" t="s">
        <v>261</v>
      </c>
      <c r="K645" s="11" t="s">
        <v>11613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44228</v>
      </c>
      <c r="H646" s="11">
        <v>7</v>
      </c>
      <c r="I646" s="20" t="s">
        <v>259</v>
      </c>
      <c r="J646" s="11" t="s">
        <v>261</v>
      </c>
      <c r="K646" s="11" t="s">
        <v>11613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44228</v>
      </c>
      <c r="H647" s="11">
        <v>7</v>
      </c>
      <c r="I647" s="20" t="s">
        <v>259</v>
      </c>
      <c r="J647" s="11" t="s">
        <v>261</v>
      </c>
      <c r="K647" s="11" t="s">
        <v>11613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44228</v>
      </c>
      <c r="H648" s="11">
        <v>7</v>
      </c>
      <c r="I648" s="20" t="s">
        <v>259</v>
      </c>
      <c r="J648" s="11" t="s">
        <v>261</v>
      </c>
      <c r="K648" s="11" t="s">
        <v>11613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44228</v>
      </c>
      <c r="H649" s="11">
        <v>7</v>
      </c>
      <c r="I649" s="20" t="s">
        <v>259</v>
      </c>
      <c r="J649" s="11" t="s">
        <v>261</v>
      </c>
      <c r="K649" s="11" t="s">
        <v>11613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44228</v>
      </c>
      <c r="H650" s="11">
        <v>7</v>
      </c>
      <c r="I650" s="20" t="s">
        <v>259</v>
      </c>
      <c r="J650" s="11" t="s">
        <v>261</v>
      </c>
      <c r="K650" s="11" t="s">
        <v>11613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44228</v>
      </c>
      <c r="H651" s="11">
        <v>7</v>
      </c>
      <c r="I651" s="20" t="s">
        <v>259</v>
      </c>
      <c r="J651" s="11" t="s">
        <v>261</v>
      </c>
      <c r="K651" s="11" t="s">
        <v>11613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44228</v>
      </c>
      <c r="H652" s="11">
        <v>7</v>
      </c>
      <c r="I652" s="20" t="s">
        <v>259</v>
      </c>
      <c r="J652" s="11" t="s">
        <v>261</v>
      </c>
      <c r="K652" s="11" t="s">
        <v>11613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44228</v>
      </c>
      <c r="H653" s="11">
        <v>7</v>
      </c>
      <c r="I653" s="20" t="s">
        <v>259</v>
      </c>
      <c r="J653" s="11" t="s">
        <v>261</v>
      </c>
      <c r="K653" s="11" t="s">
        <v>11613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44228</v>
      </c>
      <c r="H654" s="11">
        <v>7</v>
      </c>
      <c r="I654" s="20" t="s">
        <v>259</v>
      </c>
      <c r="J654" s="11" t="s">
        <v>261</v>
      </c>
      <c r="K654" s="11" t="s">
        <v>11613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44228</v>
      </c>
      <c r="H655" s="11">
        <v>7</v>
      </c>
      <c r="I655" s="20" t="s">
        <v>259</v>
      </c>
      <c r="J655" s="11" t="s">
        <v>261</v>
      </c>
      <c r="K655" s="11" t="s">
        <v>11613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44228</v>
      </c>
      <c r="H656" s="11">
        <v>7</v>
      </c>
      <c r="I656" s="20" t="s">
        <v>259</v>
      </c>
      <c r="J656" s="11" t="s">
        <v>261</v>
      </c>
      <c r="K656" s="11" t="s">
        <v>11613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44228</v>
      </c>
      <c r="H657" s="11">
        <v>7</v>
      </c>
      <c r="I657" s="20" t="s">
        <v>259</v>
      </c>
      <c r="J657" s="11" t="s">
        <v>261</v>
      </c>
      <c r="K657" s="11" t="s">
        <v>11613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44228</v>
      </c>
      <c r="H658" s="11">
        <v>7</v>
      </c>
      <c r="I658" s="20" t="s">
        <v>259</v>
      </c>
      <c r="J658" s="11" t="s">
        <v>261</v>
      </c>
      <c r="K658" s="11" t="s">
        <v>11613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44228</v>
      </c>
      <c r="H659" s="11">
        <v>7</v>
      </c>
      <c r="I659" s="20" t="s">
        <v>259</v>
      </c>
      <c r="J659" s="11" t="s">
        <v>261</v>
      </c>
      <c r="K659" s="11" t="s">
        <v>11613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44228</v>
      </c>
      <c r="H660" s="11">
        <v>7</v>
      </c>
      <c r="I660" s="20" t="s">
        <v>259</v>
      </c>
      <c r="J660" s="11" t="s">
        <v>261</v>
      </c>
      <c r="K660" s="11" t="s">
        <v>11613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44228</v>
      </c>
      <c r="H661" s="11">
        <v>7</v>
      </c>
      <c r="I661" s="20" t="s">
        <v>259</v>
      </c>
      <c r="J661" s="11" t="s">
        <v>261</v>
      </c>
      <c r="K661" s="11" t="s">
        <v>11613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44228</v>
      </c>
      <c r="H662" s="11">
        <v>7</v>
      </c>
      <c r="I662" s="20" t="s">
        <v>259</v>
      </c>
      <c r="J662" s="11" t="s">
        <v>261</v>
      </c>
      <c r="K662" s="11" t="s">
        <v>11613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44228</v>
      </c>
      <c r="H663" s="11">
        <v>7</v>
      </c>
      <c r="I663" s="20" t="s">
        <v>259</v>
      </c>
      <c r="J663" s="11" t="s">
        <v>261</v>
      </c>
      <c r="K663" s="11" t="s">
        <v>11613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44228</v>
      </c>
      <c r="H664" s="11">
        <v>7</v>
      </c>
      <c r="I664" s="20" t="s">
        <v>259</v>
      </c>
      <c r="J664" s="11" t="s">
        <v>261</v>
      </c>
      <c r="K664" s="11" t="s">
        <v>11613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44228</v>
      </c>
      <c r="H665" s="11">
        <v>7</v>
      </c>
      <c r="I665" s="20" t="s">
        <v>259</v>
      </c>
      <c r="J665" s="11" t="s">
        <v>261</v>
      </c>
      <c r="K665" s="11" t="s">
        <v>11613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44228</v>
      </c>
      <c r="H666" s="11">
        <v>7</v>
      </c>
      <c r="I666" s="20" t="s">
        <v>259</v>
      </c>
      <c r="J666" s="11" t="s">
        <v>261</v>
      </c>
      <c r="K666" s="11" t="s">
        <v>11613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44228</v>
      </c>
      <c r="H667" s="11">
        <v>7</v>
      </c>
      <c r="I667" s="20" t="s">
        <v>259</v>
      </c>
      <c r="J667" s="11" t="s">
        <v>261</v>
      </c>
      <c r="K667" s="11" t="s">
        <v>11613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44228</v>
      </c>
      <c r="H668" s="11">
        <v>7</v>
      </c>
      <c r="I668" s="20" t="s">
        <v>259</v>
      </c>
      <c r="J668" s="11" t="s">
        <v>261</v>
      </c>
      <c r="K668" s="11" t="s">
        <v>11613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44228</v>
      </c>
      <c r="H669" s="11">
        <v>7</v>
      </c>
      <c r="I669" s="20" t="s">
        <v>259</v>
      </c>
      <c r="J669" s="11" t="s">
        <v>261</v>
      </c>
      <c r="K669" s="11" t="s">
        <v>11613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44228</v>
      </c>
      <c r="H670" s="11">
        <v>7</v>
      </c>
      <c r="I670" s="20" t="s">
        <v>259</v>
      </c>
      <c r="J670" s="11" t="s">
        <v>261</v>
      </c>
      <c r="K670" s="11" t="s">
        <v>11613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44228</v>
      </c>
      <c r="H671" s="11">
        <v>7</v>
      </c>
      <c r="I671" s="20" t="s">
        <v>259</v>
      </c>
      <c r="J671" s="11" t="s">
        <v>261</v>
      </c>
      <c r="K671" s="11" t="s">
        <v>11613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44228</v>
      </c>
      <c r="H672" s="11">
        <v>7</v>
      </c>
      <c r="I672" s="20" t="s">
        <v>259</v>
      </c>
      <c r="J672" s="11" t="s">
        <v>261</v>
      </c>
      <c r="K672" s="11" t="s">
        <v>11613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44228</v>
      </c>
      <c r="H673" s="11">
        <v>7</v>
      </c>
      <c r="I673" s="20" t="s">
        <v>259</v>
      </c>
      <c r="J673" s="11" t="s">
        <v>261</v>
      </c>
      <c r="K673" s="11" t="s">
        <v>11613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44228</v>
      </c>
      <c r="H674" s="11">
        <v>7</v>
      </c>
      <c r="I674" s="20" t="s">
        <v>259</v>
      </c>
      <c r="J674" s="11" t="s">
        <v>261</v>
      </c>
      <c r="K674" s="11" t="s">
        <v>11613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44228</v>
      </c>
      <c r="H675" s="11">
        <v>7</v>
      </c>
      <c r="I675" s="20" t="s">
        <v>259</v>
      </c>
      <c r="J675" s="11" t="s">
        <v>261</v>
      </c>
      <c r="K675" s="11" t="s">
        <v>11613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44228</v>
      </c>
      <c r="H676" s="11">
        <v>7</v>
      </c>
      <c r="I676" s="20" t="s">
        <v>259</v>
      </c>
      <c r="J676" s="11" t="s">
        <v>261</v>
      </c>
      <c r="K676" s="11" t="s">
        <v>11613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44228</v>
      </c>
      <c r="H677" s="11">
        <v>7</v>
      </c>
      <c r="I677" s="20" t="s">
        <v>259</v>
      </c>
      <c r="J677" s="11" t="s">
        <v>261</v>
      </c>
      <c r="K677" s="11" t="s">
        <v>11613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44228</v>
      </c>
      <c r="H678" s="11">
        <v>7</v>
      </c>
      <c r="I678" s="20" t="s">
        <v>259</v>
      </c>
      <c r="J678" s="11" t="s">
        <v>261</v>
      </c>
      <c r="K678" s="11" t="s">
        <v>11613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44228</v>
      </c>
      <c r="H679" s="11">
        <v>7</v>
      </c>
      <c r="I679" s="20" t="s">
        <v>259</v>
      </c>
      <c r="J679" s="11" t="s">
        <v>261</v>
      </c>
      <c r="K679" s="11" t="s">
        <v>11613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44228</v>
      </c>
      <c r="H680" s="11">
        <v>7</v>
      </c>
      <c r="I680" s="20" t="s">
        <v>259</v>
      </c>
      <c r="J680" s="11" t="s">
        <v>261</v>
      </c>
      <c r="K680" s="11" t="s">
        <v>11613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44228</v>
      </c>
      <c r="H681" s="11">
        <v>7</v>
      </c>
      <c r="I681" s="20" t="s">
        <v>259</v>
      </c>
      <c r="J681" s="11" t="s">
        <v>261</v>
      </c>
      <c r="K681" s="11" t="s">
        <v>11613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44228</v>
      </c>
      <c r="H682" s="11">
        <v>7</v>
      </c>
      <c r="I682" s="20" t="s">
        <v>259</v>
      </c>
      <c r="J682" s="11" t="s">
        <v>261</v>
      </c>
      <c r="K682" s="11" t="s">
        <v>11613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44228</v>
      </c>
      <c r="H683" s="11">
        <v>7</v>
      </c>
      <c r="I683" s="20" t="s">
        <v>259</v>
      </c>
      <c r="J683" s="11" t="s">
        <v>261</v>
      </c>
      <c r="K683" s="11" t="s">
        <v>11613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44228</v>
      </c>
      <c r="H684" s="11">
        <v>7</v>
      </c>
      <c r="I684" s="20" t="s">
        <v>259</v>
      </c>
      <c r="J684" s="11" t="s">
        <v>261</v>
      </c>
      <c r="K684" s="11" t="s">
        <v>11613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44228</v>
      </c>
      <c r="H685" s="11">
        <v>7</v>
      </c>
      <c r="I685" s="20" t="s">
        <v>259</v>
      </c>
      <c r="J685" s="11" t="s">
        <v>261</v>
      </c>
      <c r="K685" s="11" t="s">
        <v>11613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44228</v>
      </c>
      <c r="H686" s="11">
        <v>7</v>
      </c>
      <c r="I686" s="20" t="s">
        <v>259</v>
      </c>
      <c r="J686" s="11" t="s">
        <v>261</v>
      </c>
      <c r="K686" s="11" t="s">
        <v>11613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44228</v>
      </c>
      <c r="H687" s="11">
        <v>7</v>
      </c>
      <c r="I687" s="20" t="s">
        <v>259</v>
      </c>
      <c r="J687" s="11" t="s">
        <v>261</v>
      </c>
      <c r="K687" s="11" t="s">
        <v>11613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44228</v>
      </c>
      <c r="H688" s="11">
        <v>7</v>
      </c>
      <c r="I688" s="20" t="s">
        <v>259</v>
      </c>
      <c r="J688" s="11" t="s">
        <v>261</v>
      </c>
      <c r="K688" s="11" t="s">
        <v>11613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44228</v>
      </c>
      <c r="H689" s="11">
        <v>7</v>
      </c>
      <c r="I689" s="20" t="s">
        <v>259</v>
      </c>
      <c r="J689" s="11" t="s">
        <v>261</v>
      </c>
      <c r="K689" s="11" t="s">
        <v>11613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44228</v>
      </c>
      <c r="H690" s="11">
        <v>7</v>
      </c>
      <c r="I690" s="20" t="s">
        <v>259</v>
      </c>
      <c r="J690" s="11" t="s">
        <v>261</v>
      </c>
      <c r="K690" s="11" t="s">
        <v>11613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44228</v>
      </c>
      <c r="H691" s="11">
        <v>7</v>
      </c>
      <c r="I691" s="20" t="s">
        <v>259</v>
      </c>
      <c r="J691" s="11" t="s">
        <v>261</v>
      </c>
      <c r="K691" s="11" t="s">
        <v>11613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44228</v>
      </c>
      <c r="H692" s="11">
        <v>7</v>
      </c>
      <c r="I692" s="20" t="s">
        <v>259</v>
      </c>
      <c r="J692" s="11" t="s">
        <v>261</v>
      </c>
      <c r="K692" s="11" t="s">
        <v>11613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44228</v>
      </c>
      <c r="H693" s="11">
        <v>7</v>
      </c>
      <c r="I693" s="20" t="s">
        <v>259</v>
      </c>
      <c r="J693" s="11" t="s">
        <v>261</v>
      </c>
      <c r="K693" s="11" t="s">
        <v>11613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44228</v>
      </c>
      <c r="H694" s="11">
        <v>7</v>
      </c>
      <c r="I694" s="20" t="s">
        <v>259</v>
      </c>
      <c r="J694" s="11" t="s">
        <v>261</v>
      </c>
      <c r="K694" s="11" t="s">
        <v>11613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44228</v>
      </c>
      <c r="H695" s="11">
        <v>7</v>
      </c>
      <c r="I695" s="20" t="s">
        <v>259</v>
      </c>
      <c r="J695" s="11" t="s">
        <v>261</v>
      </c>
      <c r="K695" s="11" t="s">
        <v>11613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44228</v>
      </c>
      <c r="H696" s="11">
        <v>7</v>
      </c>
      <c r="I696" s="20" t="s">
        <v>259</v>
      </c>
      <c r="J696" s="11" t="s">
        <v>261</v>
      </c>
      <c r="K696" s="11" t="s">
        <v>11613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44228</v>
      </c>
      <c r="H697" s="11">
        <v>7</v>
      </c>
      <c r="I697" s="20" t="s">
        <v>259</v>
      </c>
      <c r="J697" s="11" t="s">
        <v>261</v>
      </c>
      <c r="K697" s="11" t="s">
        <v>11613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44228</v>
      </c>
      <c r="H698" s="11">
        <v>7</v>
      </c>
      <c r="I698" s="20" t="s">
        <v>259</v>
      </c>
      <c r="J698" s="11" t="s">
        <v>261</v>
      </c>
      <c r="K698" s="11" t="s">
        <v>11613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44228</v>
      </c>
      <c r="H699" s="11">
        <v>7</v>
      </c>
      <c r="I699" s="20" t="s">
        <v>259</v>
      </c>
      <c r="J699" s="11" t="s">
        <v>261</v>
      </c>
      <c r="K699" s="11" t="s">
        <v>11613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44228</v>
      </c>
      <c r="H700" s="11">
        <v>7</v>
      </c>
      <c r="I700" s="20" t="s">
        <v>259</v>
      </c>
      <c r="J700" s="11" t="s">
        <v>261</v>
      </c>
      <c r="K700" s="11" t="s">
        <v>11613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44228</v>
      </c>
      <c r="H701" s="11">
        <v>7</v>
      </c>
      <c r="I701" s="20" t="s">
        <v>259</v>
      </c>
      <c r="J701" s="11" t="s">
        <v>261</v>
      </c>
      <c r="K701" s="11" t="s">
        <v>11613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44228</v>
      </c>
      <c r="H702" s="11">
        <v>7</v>
      </c>
      <c r="I702" s="20" t="s">
        <v>259</v>
      </c>
      <c r="J702" s="11" t="s">
        <v>261</v>
      </c>
      <c r="K702" s="11" t="s">
        <v>11613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44228</v>
      </c>
      <c r="H703" s="11">
        <v>7</v>
      </c>
      <c r="I703" s="20" t="s">
        <v>259</v>
      </c>
      <c r="J703" s="11" t="s">
        <v>261</v>
      </c>
      <c r="K703" s="11" t="s">
        <v>11613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44228</v>
      </c>
      <c r="H704" s="11">
        <v>7</v>
      </c>
      <c r="I704" s="20" t="s">
        <v>259</v>
      </c>
      <c r="J704" s="11" t="s">
        <v>261</v>
      </c>
      <c r="K704" s="11" t="s">
        <v>11613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44228</v>
      </c>
      <c r="H705" s="11">
        <v>7</v>
      </c>
      <c r="I705" s="20" t="s">
        <v>259</v>
      </c>
      <c r="J705" s="11" t="s">
        <v>261</v>
      </c>
      <c r="K705" s="11" t="s">
        <v>11613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44228</v>
      </c>
      <c r="H706" s="11">
        <v>7</v>
      </c>
      <c r="I706" s="20" t="s">
        <v>259</v>
      </c>
      <c r="J706" s="11" t="s">
        <v>261</v>
      </c>
      <c r="K706" s="11" t="s">
        <v>11613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44228</v>
      </c>
      <c r="H707" s="11">
        <v>7</v>
      </c>
      <c r="I707" s="20" t="s">
        <v>259</v>
      </c>
      <c r="J707" s="11" t="s">
        <v>261</v>
      </c>
      <c r="K707" s="11" t="s">
        <v>11613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44228</v>
      </c>
      <c r="H708" s="11">
        <v>7</v>
      </c>
      <c r="I708" s="20" t="s">
        <v>259</v>
      </c>
      <c r="J708" s="11" t="s">
        <v>261</v>
      </c>
      <c r="K708" s="11" t="s">
        <v>11613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44228</v>
      </c>
      <c r="H709" s="11">
        <v>7</v>
      </c>
      <c r="I709" s="20" t="s">
        <v>259</v>
      </c>
      <c r="J709" s="11" t="s">
        <v>261</v>
      </c>
      <c r="K709" s="11" t="s">
        <v>11613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44228</v>
      </c>
      <c r="H710" s="11">
        <v>7</v>
      </c>
      <c r="I710" s="20" t="s">
        <v>259</v>
      </c>
      <c r="J710" s="11" t="s">
        <v>261</v>
      </c>
      <c r="K710" s="11" t="s">
        <v>11613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44228</v>
      </c>
      <c r="H711" s="11">
        <v>7</v>
      </c>
      <c r="I711" s="20" t="s">
        <v>259</v>
      </c>
      <c r="J711" s="11" t="s">
        <v>261</v>
      </c>
      <c r="K711" s="11" t="s">
        <v>11613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44228</v>
      </c>
      <c r="H712" s="11">
        <v>7</v>
      </c>
      <c r="I712" s="20" t="s">
        <v>259</v>
      </c>
      <c r="J712" s="11" t="s">
        <v>261</v>
      </c>
      <c r="K712" s="11" t="s">
        <v>11613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44228</v>
      </c>
      <c r="H713" s="11">
        <v>7</v>
      </c>
      <c r="I713" s="20" t="s">
        <v>259</v>
      </c>
      <c r="J713" s="11" t="s">
        <v>261</v>
      </c>
      <c r="K713" s="11" t="s">
        <v>11613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44228</v>
      </c>
      <c r="H714" s="11">
        <v>7</v>
      </c>
      <c r="I714" s="20" t="s">
        <v>259</v>
      </c>
      <c r="J714" s="11" t="s">
        <v>261</v>
      </c>
      <c r="K714" s="11" t="s">
        <v>11613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44228</v>
      </c>
      <c r="H715" s="11">
        <v>7</v>
      </c>
      <c r="I715" s="20" t="s">
        <v>259</v>
      </c>
      <c r="J715" s="11" t="s">
        <v>261</v>
      </c>
      <c r="K715" s="11" t="s">
        <v>11613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44228</v>
      </c>
      <c r="H716" s="11">
        <v>7</v>
      </c>
      <c r="I716" s="20" t="s">
        <v>259</v>
      </c>
      <c r="J716" s="11" t="s">
        <v>261</v>
      </c>
      <c r="K716" s="11" t="s">
        <v>11613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44228</v>
      </c>
      <c r="H717" s="11">
        <v>7</v>
      </c>
      <c r="I717" s="20" t="s">
        <v>259</v>
      </c>
      <c r="J717" s="11" t="s">
        <v>261</v>
      </c>
      <c r="K717" s="11" t="s">
        <v>11613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44228</v>
      </c>
      <c r="H718" s="11">
        <v>7</v>
      </c>
      <c r="I718" s="20" t="s">
        <v>259</v>
      </c>
      <c r="J718" s="11" t="s">
        <v>261</v>
      </c>
      <c r="K718" s="11" t="s">
        <v>11613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44228</v>
      </c>
      <c r="H719" s="11">
        <v>7</v>
      </c>
      <c r="I719" s="20" t="s">
        <v>259</v>
      </c>
      <c r="J719" s="11" t="s">
        <v>261</v>
      </c>
      <c r="K719" s="11" t="s">
        <v>11613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44228</v>
      </c>
      <c r="H720" s="11">
        <v>7</v>
      </c>
      <c r="I720" s="20" t="s">
        <v>259</v>
      </c>
      <c r="J720" s="11" t="s">
        <v>261</v>
      </c>
      <c r="K720" s="11" t="s">
        <v>11613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44228</v>
      </c>
      <c r="H721" s="11">
        <v>7</v>
      </c>
      <c r="I721" s="20" t="s">
        <v>259</v>
      </c>
      <c r="J721" s="11" t="s">
        <v>261</v>
      </c>
      <c r="K721" s="11" t="s">
        <v>11613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44228</v>
      </c>
      <c r="H722" s="11">
        <v>7</v>
      </c>
      <c r="I722" s="20" t="s">
        <v>259</v>
      </c>
      <c r="J722" s="11" t="s">
        <v>261</v>
      </c>
      <c r="K722" s="11" t="s">
        <v>11613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44228</v>
      </c>
      <c r="H723" s="11">
        <v>7</v>
      </c>
      <c r="I723" s="20" t="s">
        <v>259</v>
      </c>
      <c r="J723" s="11" t="s">
        <v>261</v>
      </c>
      <c r="K723" s="11" t="s">
        <v>11613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44228</v>
      </c>
      <c r="H724" s="11">
        <v>7</v>
      </c>
      <c r="I724" s="20" t="s">
        <v>259</v>
      </c>
      <c r="J724" s="11" t="s">
        <v>261</v>
      </c>
      <c r="K724" s="11" t="s">
        <v>11613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44228</v>
      </c>
      <c r="H725" s="11">
        <v>7</v>
      </c>
      <c r="I725" s="20" t="s">
        <v>259</v>
      </c>
      <c r="J725" s="11" t="s">
        <v>261</v>
      </c>
      <c r="K725" s="11" t="s">
        <v>11613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44228</v>
      </c>
      <c r="H726" s="11">
        <v>7</v>
      </c>
      <c r="I726" s="20" t="s">
        <v>259</v>
      </c>
      <c r="J726" s="11" t="s">
        <v>261</v>
      </c>
      <c r="K726" s="11" t="s">
        <v>11613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44228</v>
      </c>
      <c r="H727" s="11">
        <v>7</v>
      </c>
      <c r="I727" s="20" t="s">
        <v>259</v>
      </c>
      <c r="J727" s="11" t="s">
        <v>261</v>
      </c>
      <c r="K727" s="11" t="s">
        <v>11613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44228</v>
      </c>
      <c r="H728" s="11">
        <v>7</v>
      </c>
      <c r="I728" s="20" t="s">
        <v>259</v>
      </c>
      <c r="J728" s="11" t="s">
        <v>261</v>
      </c>
      <c r="K728" s="11" t="s">
        <v>11613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44228</v>
      </c>
      <c r="H729" s="11">
        <v>7</v>
      </c>
      <c r="I729" s="20" t="s">
        <v>259</v>
      </c>
      <c r="J729" s="11" t="s">
        <v>261</v>
      </c>
      <c r="K729" s="11" t="s">
        <v>11613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44228</v>
      </c>
      <c r="H730" s="11">
        <v>7</v>
      </c>
      <c r="I730" s="20" t="s">
        <v>259</v>
      </c>
      <c r="J730" s="11" t="s">
        <v>261</v>
      </c>
      <c r="K730" s="11" t="s">
        <v>11613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44228</v>
      </c>
      <c r="H731" s="11">
        <v>7</v>
      </c>
      <c r="I731" s="20" t="s">
        <v>259</v>
      </c>
      <c r="J731" s="11" t="s">
        <v>261</v>
      </c>
      <c r="K731" s="11" t="s">
        <v>11613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44228</v>
      </c>
      <c r="H732" s="11">
        <v>7</v>
      </c>
      <c r="I732" s="20" t="s">
        <v>259</v>
      </c>
      <c r="J732" s="11" t="s">
        <v>261</v>
      </c>
      <c r="K732" s="11" t="s">
        <v>11613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44228</v>
      </c>
      <c r="H733" s="11">
        <v>7</v>
      </c>
      <c r="I733" s="20" t="s">
        <v>259</v>
      </c>
      <c r="J733" s="11" t="s">
        <v>261</v>
      </c>
      <c r="K733" s="11" t="s">
        <v>11613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44228</v>
      </c>
      <c r="H734" s="11">
        <v>7</v>
      </c>
      <c r="I734" s="20" t="s">
        <v>259</v>
      </c>
      <c r="J734" s="11" t="s">
        <v>261</v>
      </c>
      <c r="K734" s="11" t="s">
        <v>11613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44228</v>
      </c>
      <c r="H735" s="11">
        <v>7</v>
      </c>
      <c r="I735" s="20" t="s">
        <v>259</v>
      </c>
      <c r="J735" s="11" t="s">
        <v>261</v>
      </c>
      <c r="K735" s="11" t="s">
        <v>11613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44228</v>
      </c>
      <c r="H736" s="11">
        <v>7</v>
      </c>
      <c r="I736" s="20" t="s">
        <v>259</v>
      </c>
      <c r="J736" s="11" t="s">
        <v>261</v>
      </c>
      <c r="K736" s="11" t="s">
        <v>11613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44228</v>
      </c>
      <c r="H737" s="11">
        <v>7</v>
      </c>
      <c r="I737" s="20" t="s">
        <v>259</v>
      </c>
      <c r="J737" s="11" t="s">
        <v>261</v>
      </c>
      <c r="K737" s="11" t="s">
        <v>11613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44228</v>
      </c>
      <c r="H738" s="11">
        <v>7</v>
      </c>
      <c r="I738" s="20" t="s">
        <v>259</v>
      </c>
      <c r="J738" s="11" t="s">
        <v>261</v>
      </c>
      <c r="K738" s="11" t="s">
        <v>11613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44228</v>
      </c>
      <c r="H739" s="11">
        <v>7</v>
      </c>
      <c r="I739" s="20" t="s">
        <v>259</v>
      </c>
      <c r="J739" s="11" t="s">
        <v>261</v>
      </c>
      <c r="K739" s="11" t="s">
        <v>11613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44228</v>
      </c>
      <c r="H740" s="11">
        <v>7</v>
      </c>
      <c r="I740" s="20" t="s">
        <v>259</v>
      </c>
      <c r="J740" s="11" t="s">
        <v>261</v>
      </c>
      <c r="K740" s="11" t="s">
        <v>11613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44228</v>
      </c>
      <c r="H741" s="11">
        <v>7</v>
      </c>
      <c r="I741" s="20" t="s">
        <v>259</v>
      </c>
      <c r="J741" s="11" t="s">
        <v>261</v>
      </c>
      <c r="K741" s="11" t="s">
        <v>11613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44228</v>
      </c>
      <c r="H742" s="11">
        <v>7</v>
      </c>
      <c r="I742" s="20" t="s">
        <v>259</v>
      </c>
      <c r="J742" s="11" t="s">
        <v>261</v>
      </c>
      <c r="K742" s="11" t="s">
        <v>11613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44228</v>
      </c>
      <c r="H743" s="11">
        <v>7</v>
      </c>
      <c r="I743" s="20" t="s">
        <v>259</v>
      </c>
      <c r="J743" s="11" t="s">
        <v>261</v>
      </c>
      <c r="K743" s="11" t="s">
        <v>11613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44228</v>
      </c>
      <c r="H744" s="11">
        <v>7</v>
      </c>
      <c r="I744" s="20" t="s">
        <v>259</v>
      </c>
      <c r="J744" s="11" t="s">
        <v>261</v>
      </c>
      <c r="K744" s="11" t="s">
        <v>11613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44228</v>
      </c>
      <c r="H745" s="11">
        <v>7</v>
      </c>
      <c r="I745" s="20" t="s">
        <v>259</v>
      </c>
      <c r="J745" s="11" t="s">
        <v>261</v>
      </c>
      <c r="K745" s="11" t="s">
        <v>11613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44228</v>
      </c>
      <c r="H746" s="11">
        <v>7</v>
      </c>
      <c r="I746" s="20" t="s">
        <v>259</v>
      </c>
      <c r="J746" s="11" t="s">
        <v>261</v>
      </c>
      <c r="K746" s="11" t="s">
        <v>11613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44228</v>
      </c>
      <c r="H747" s="11">
        <v>7</v>
      </c>
      <c r="I747" s="20" t="s">
        <v>259</v>
      </c>
      <c r="J747" s="11" t="s">
        <v>261</v>
      </c>
      <c r="K747" s="11" t="s">
        <v>11613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44228</v>
      </c>
      <c r="H748" s="11">
        <v>7</v>
      </c>
      <c r="I748" s="20" t="s">
        <v>259</v>
      </c>
      <c r="J748" s="11" t="s">
        <v>261</v>
      </c>
      <c r="K748" s="11" t="s">
        <v>11613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44228</v>
      </c>
      <c r="H749" s="11">
        <v>7</v>
      </c>
      <c r="I749" s="20" t="s">
        <v>259</v>
      </c>
      <c r="J749" s="11" t="s">
        <v>261</v>
      </c>
      <c r="K749" s="11" t="s">
        <v>11613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44228</v>
      </c>
      <c r="H750" s="11">
        <v>7</v>
      </c>
      <c r="I750" s="20" t="s">
        <v>259</v>
      </c>
      <c r="J750" s="11" t="s">
        <v>261</v>
      </c>
      <c r="K750" s="11" t="s">
        <v>11613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44228</v>
      </c>
      <c r="H751" s="11">
        <v>7</v>
      </c>
      <c r="I751" s="20" t="s">
        <v>259</v>
      </c>
      <c r="J751" s="11" t="s">
        <v>261</v>
      </c>
      <c r="K751" s="11" t="s">
        <v>11613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44228</v>
      </c>
      <c r="H752" s="11">
        <v>7</v>
      </c>
      <c r="I752" s="20" t="s">
        <v>259</v>
      </c>
      <c r="J752" s="11" t="s">
        <v>261</v>
      </c>
      <c r="K752" s="11" t="s">
        <v>11613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44228</v>
      </c>
      <c r="H753" s="11">
        <v>7</v>
      </c>
      <c r="I753" s="20" t="s">
        <v>259</v>
      </c>
      <c r="J753" s="11" t="s">
        <v>261</v>
      </c>
      <c r="K753" s="11" t="s">
        <v>11613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44228</v>
      </c>
      <c r="H754" s="11">
        <v>7</v>
      </c>
      <c r="I754" s="20" t="s">
        <v>259</v>
      </c>
      <c r="J754" s="11" t="s">
        <v>261</v>
      </c>
      <c r="K754" s="11" t="s">
        <v>11613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44228</v>
      </c>
      <c r="H755" s="11">
        <v>7</v>
      </c>
      <c r="I755" s="20" t="s">
        <v>259</v>
      </c>
      <c r="J755" s="11" t="s">
        <v>261</v>
      </c>
      <c r="K755" s="11" t="s">
        <v>11613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44228</v>
      </c>
      <c r="H756" s="11">
        <v>7</v>
      </c>
      <c r="I756" s="20" t="s">
        <v>259</v>
      </c>
      <c r="J756" s="11" t="s">
        <v>261</v>
      </c>
      <c r="K756" s="11" t="s">
        <v>11613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44228</v>
      </c>
      <c r="H757" s="11">
        <v>7</v>
      </c>
      <c r="I757" s="20" t="s">
        <v>259</v>
      </c>
      <c r="J757" s="11" t="s">
        <v>261</v>
      </c>
      <c r="K757" s="11" t="s">
        <v>11613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44228</v>
      </c>
      <c r="H758" s="11">
        <v>7</v>
      </c>
      <c r="I758" s="20" t="s">
        <v>259</v>
      </c>
      <c r="J758" s="11" t="s">
        <v>261</v>
      </c>
      <c r="K758" s="11" t="s">
        <v>11613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44228</v>
      </c>
      <c r="H759" s="11">
        <v>7</v>
      </c>
      <c r="I759" s="20" t="s">
        <v>259</v>
      </c>
      <c r="J759" s="11" t="s">
        <v>261</v>
      </c>
      <c r="K759" s="11" t="s">
        <v>11613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44228</v>
      </c>
      <c r="H760" s="11">
        <v>7</v>
      </c>
      <c r="I760" s="20" t="s">
        <v>259</v>
      </c>
      <c r="J760" s="11" t="s">
        <v>261</v>
      </c>
      <c r="K760" s="11" t="s">
        <v>11613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44228</v>
      </c>
      <c r="H761" s="11">
        <v>7</v>
      </c>
      <c r="I761" s="20" t="s">
        <v>259</v>
      </c>
      <c r="J761" s="11" t="s">
        <v>261</v>
      </c>
      <c r="K761" s="11" t="s">
        <v>11613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44228</v>
      </c>
      <c r="H762" s="11">
        <v>7</v>
      </c>
      <c r="I762" s="20" t="s">
        <v>259</v>
      </c>
      <c r="J762" s="11" t="s">
        <v>261</v>
      </c>
      <c r="K762" s="11" t="s">
        <v>11613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44228</v>
      </c>
      <c r="H763" s="11">
        <v>7</v>
      </c>
      <c r="I763" s="20" t="s">
        <v>259</v>
      </c>
      <c r="J763" s="11" t="s">
        <v>261</v>
      </c>
      <c r="K763" s="11" t="s">
        <v>11613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44228</v>
      </c>
      <c r="H764" s="11">
        <v>7</v>
      </c>
      <c r="I764" s="20" t="s">
        <v>259</v>
      </c>
      <c r="J764" s="11" t="s">
        <v>261</v>
      </c>
      <c r="K764" s="11" t="s">
        <v>11613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44228</v>
      </c>
      <c r="H765" s="11">
        <v>7</v>
      </c>
      <c r="I765" s="20" t="s">
        <v>259</v>
      </c>
      <c r="J765" s="11" t="s">
        <v>261</v>
      </c>
      <c r="K765" s="11" t="s">
        <v>11613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44228</v>
      </c>
      <c r="H766" s="11">
        <v>7</v>
      </c>
      <c r="I766" s="20" t="s">
        <v>259</v>
      </c>
      <c r="J766" s="11" t="s">
        <v>261</v>
      </c>
      <c r="K766" s="11" t="s">
        <v>11613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44228</v>
      </c>
      <c r="H767" s="11">
        <v>7</v>
      </c>
      <c r="I767" s="20" t="s">
        <v>259</v>
      </c>
      <c r="J767" s="11" t="s">
        <v>261</v>
      </c>
      <c r="K767" s="11" t="s">
        <v>11613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44228</v>
      </c>
      <c r="H768" s="11">
        <v>7</v>
      </c>
      <c r="I768" s="20" t="s">
        <v>259</v>
      </c>
      <c r="J768" s="11" t="s">
        <v>261</v>
      </c>
      <c r="K768" s="11" t="s">
        <v>11613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44228</v>
      </c>
      <c r="H769" s="11">
        <v>7</v>
      </c>
      <c r="I769" s="20" t="s">
        <v>259</v>
      </c>
      <c r="J769" s="11" t="s">
        <v>261</v>
      </c>
      <c r="K769" s="11" t="s">
        <v>11613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44228</v>
      </c>
      <c r="H770" s="11">
        <v>7</v>
      </c>
      <c r="I770" s="20" t="s">
        <v>259</v>
      </c>
      <c r="J770" s="11" t="s">
        <v>261</v>
      </c>
      <c r="K770" s="11" t="s">
        <v>11613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44228</v>
      </c>
      <c r="H771" s="11">
        <v>7</v>
      </c>
      <c r="I771" s="20" t="s">
        <v>259</v>
      </c>
      <c r="J771" s="11" t="s">
        <v>261</v>
      </c>
      <c r="K771" s="11" t="s">
        <v>11613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44228</v>
      </c>
      <c r="H772" s="11">
        <v>7</v>
      </c>
      <c r="I772" s="20" t="s">
        <v>259</v>
      </c>
      <c r="J772" s="11" t="s">
        <v>261</v>
      </c>
      <c r="K772" s="11" t="s">
        <v>11613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44228</v>
      </c>
      <c r="H773" s="11">
        <v>7</v>
      </c>
      <c r="I773" s="20" t="s">
        <v>259</v>
      </c>
      <c r="J773" s="11" t="s">
        <v>261</v>
      </c>
      <c r="K773" s="11" t="s">
        <v>11613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44228</v>
      </c>
      <c r="H774" s="11">
        <v>7</v>
      </c>
      <c r="I774" s="20" t="s">
        <v>259</v>
      </c>
      <c r="J774" s="11" t="s">
        <v>261</v>
      </c>
      <c r="K774" s="11" t="s">
        <v>11613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44228</v>
      </c>
      <c r="H775" s="11">
        <v>7</v>
      </c>
      <c r="I775" s="20" t="s">
        <v>259</v>
      </c>
      <c r="J775" s="11" t="s">
        <v>261</v>
      </c>
      <c r="K775" s="11" t="s">
        <v>11613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44228</v>
      </c>
      <c r="H776" s="11">
        <v>7</v>
      </c>
      <c r="I776" s="20" t="s">
        <v>259</v>
      </c>
      <c r="J776" s="11" t="s">
        <v>261</v>
      </c>
      <c r="K776" s="11" t="s">
        <v>11613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44228</v>
      </c>
      <c r="H777" s="11">
        <v>7</v>
      </c>
      <c r="I777" s="20" t="s">
        <v>259</v>
      </c>
      <c r="J777" s="11" t="s">
        <v>261</v>
      </c>
      <c r="K777" s="11" t="s">
        <v>11613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44228</v>
      </c>
      <c r="H778" s="11">
        <v>7</v>
      </c>
      <c r="I778" s="20" t="s">
        <v>259</v>
      </c>
      <c r="J778" s="11" t="s">
        <v>261</v>
      </c>
      <c r="K778" s="11" t="s">
        <v>11613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44228</v>
      </c>
      <c r="H779" s="11">
        <v>7</v>
      </c>
      <c r="I779" s="20" t="s">
        <v>259</v>
      </c>
      <c r="J779" s="11" t="s">
        <v>261</v>
      </c>
      <c r="K779" s="11" t="s">
        <v>11613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44228</v>
      </c>
      <c r="H780" s="11">
        <v>7</v>
      </c>
      <c r="I780" s="20" t="s">
        <v>259</v>
      </c>
      <c r="J780" s="11" t="s">
        <v>261</v>
      </c>
      <c r="K780" s="11" t="s">
        <v>11613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44228</v>
      </c>
      <c r="H781" s="11">
        <v>7</v>
      </c>
      <c r="I781" s="20" t="s">
        <v>259</v>
      </c>
      <c r="J781" s="11" t="s">
        <v>261</v>
      </c>
      <c r="K781" s="11" t="s">
        <v>11613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44228</v>
      </c>
      <c r="H782" s="11">
        <v>7</v>
      </c>
      <c r="I782" s="20" t="s">
        <v>259</v>
      </c>
      <c r="J782" s="11" t="s">
        <v>261</v>
      </c>
      <c r="K782" s="11" t="s">
        <v>11613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44228</v>
      </c>
      <c r="H783" s="11">
        <v>7</v>
      </c>
      <c r="I783" s="20" t="s">
        <v>259</v>
      </c>
      <c r="J783" s="11" t="s">
        <v>261</v>
      </c>
      <c r="K783" s="11" t="s">
        <v>11613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44228</v>
      </c>
      <c r="H784" s="11">
        <v>7</v>
      </c>
      <c r="I784" s="20" t="s">
        <v>259</v>
      </c>
      <c r="J784" s="11" t="s">
        <v>261</v>
      </c>
      <c r="K784" s="11" t="s">
        <v>11613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44228</v>
      </c>
      <c r="H785" s="11">
        <v>7</v>
      </c>
      <c r="I785" s="20" t="s">
        <v>259</v>
      </c>
      <c r="J785" s="11" t="s">
        <v>261</v>
      </c>
      <c r="K785" s="11" t="s">
        <v>11613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44228</v>
      </c>
      <c r="H786" s="11">
        <v>7</v>
      </c>
      <c r="I786" s="20" t="s">
        <v>259</v>
      </c>
      <c r="J786" s="11" t="s">
        <v>261</v>
      </c>
      <c r="K786" s="11" t="s">
        <v>11613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44228</v>
      </c>
      <c r="H787" s="11">
        <v>7</v>
      </c>
      <c r="I787" s="20" t="s">
        <v>259</v>
      </c>
      <c r="J787" s="11" t="s">
        <v>261</v>
      </c>
      <c r="K787" s="11" t="s">
        <v>11613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44228</v>
      </c>
      <c r="H788" s="11">
        <v>7</v>
      </c>
      <c r="I788" s="20" t="s">
        <v>259</v>
      </c>
      <c r="J788" s="11" t="s">
        <v>261</v>
      </c>
      <c r="K788" s="11" t="s">
        <v>11613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44228</v>
      </c>
      <c r="H789" s="11">
        <v>7</v>
      </c>
      <c r="I789" s="20" t="s">
        <v>259</v>
      </c>
      <c r="J789" s="11" t="s">
        <v>261</v>
      </c>
      <c r="K789" s="11" t="s">
        <v>11613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44228</v>
      </c>
      <c r="H790" s="11">
        <v>7</v>
      </c>
      <c r="I790" s="20" t="s">
        <v>259</v>
      </c>
      <c r="J790" s="11" t="s">
        <v>261</v>
      </c>
      <c r="K790" s="11" t="s">
        <v>11613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44228</v>
      </c>
      <c r="H791" s="11">
        <v>7</v>
      </c>
      <c r="I791" s="20" t="s">
        <v>259</v>
      </c>
      <c r="J791" s="11" t="s">
        <v>261</v>
      </c>
      <c r="K791" s="11" t="s">
        <v>11613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44228</v>
      </c>
      <c r="H792" s="11">
        <v>7</v>
      </c>
      <c r="I792" s="20" t="s">
        <v>259</v>
      </c>
      <c r="J792" s="11" t="s">
        <v>261</v>
      </c>
      <c r="K792" s="11" t="s">
        <v>11613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44228</v>
      </c>
      <c r="H793" s="11">
        <v>7</v>
      </c>
      <c r="I793" s="20" t="s">
        <v>259</v>
      </c>
      <c r="J793" s="11" t="s">
        <v>261</v>
      </c>
      <c r="K793" s="11" t="s">
        <v>11613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44228</v>
      </c>
      <c r="H794" s="11">
        <v>7</v>
      </c>
      <c r="I794" s="20" t="s">
        <v>259</v>
      </c>
      <c r="J794" s="11" t="s">
        <v>261</v>
      </c>
      <c r="K794" s="11" t="s">
        <v>11613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44228</v>
      </c>
      <c r="H795" s="11">
        <v>7</v>
      </c>
      <c r="I795" s="20" t="s">
        <v>259</v>
      </c>
      <c r="J795" s="11" t="s">
        <v>261</v>
      </c>
      <c r="K795" s="11" t="s">
        <v>11613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44228</v>
      </c>
      <c r="H796" s="11">
        <v>7</v>
      </c>
      <c r="I796" s="20" t="s">
        <v>259</v>
      </c>
      <c r="J796" s="11" t="s">
        <v>261</v>
      </c>
      <c r="K796" s="11" t="s">
        <v>11613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44228</v>
      </c>
      <c r="H797" s="11">
        <v>7</v>
      </c>
      <c r="I797" s="20" t="s">
        <v>259</v>
      </c>
      <c r="J797" s="11" t="s">
        <v>261</v>
      </c>
      <c r="K797" s="11" t="s">
        <v>11613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44228</v>
      </c>
      <c r="H798" s="11">
        <v>7</v>
      </c>
      <c r="I798" s="20" t="s">
        <v>259</v>
      </c>
      <c r="J798" s="11" t="s">
        <v>261</v>
      </c>
      <c r="K798" s="11" t="s">
        <v>11613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44228</v>
      </c>
      <c r="H799" s="11">
        <v>7</v>
      </c>
      <c r="I799" s="20" t="s">
        <v>259</v>
      </c>
      <c r="J799" s="11" t="s">
        <v>261</v>
      </c>
      <c r="K799" s="11" t="s">
        <v>11613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44228</v>
      </c>
      <c r="H800" s="11">
        <v>7</v>
      </c>
      <c r="I800" s="20" t="s">
        <v>259</v>
      </c>
      <c r="J800" s="11" t="s">
        <v>261</v>
      </c>
      <c r="K800" s="11" t="s">
        <v>11613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44228</v>
      </c>
      <c r="H801" s="11">
        <v>7</v>
      </c>
      <c r="I801" s="20" t="s">
        <v>259</v>
      </c>
      <c r="J801" s="11" t="s">
        <v>261</v>
      </c>
      <c r="K801" s="11" t="s">
        <v>11613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44228</v>
      </c>
      <c r="H802" s="11">
        <v>7</v>
      </c>
      <c r="I802" s="20" t="s">
        <v>259</v>
      </c>
      <c r="J802" s="11" t="s">
        <v>261</v>
      </c>
      <c r="K802" s="11" t="s">
        <v>11613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44228</v>
      </c>
      <c r="H803" s="11">
        <v>7</v>
      </c>
      <c r="I803" s="20" t="s">
        <v>259</v>
      </c>
      <c r="J803" s="11" t="s">
        <v>261</v>
      </c>
      <c r="K803" s="11" t="s">
        <v>11613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44228</v>
      </c>
      <c r="H804" s="11">
        <v>7</v>
      </c>
      <c r="I804" s="20" t="s">
        <v>259</v>
      </c>
      <c r="J804" s="11" t="s">
        <v>261</v>
      </c>
      <c r="K804" s="11" t="s">
        <v>11613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44228</v>
      </c>
      <c r="H805" s="11">
        <v>7</v>
      </c>
      <c r="I805" s="20" t="s">
        <v>259</v>
      </c>
      <c r="J805" s="11" t="s">
        <v>261</v>
      </c>
      <c r="K805" s="11" t="s">
        <v>11613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44228</v>
      </c>
      <c r="H806" s="11">
        <v>7</v>
      </c>
      <c r="I806" s="20" t="s">
        <v>259</v>
      </c>
      <c r="J806" s="11" t="s">
        <v>261</v>
      </c>
      <c r="K806" s="11" t="s">
        <v>11613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44228</v>
      </c>
      <c r="H807" s="11">
        <v>7</v>
      </c>
      <c r="I807" s="20" t="s">
        <v>259</v>
      </c>
      <c r="J807" s="11" t="s">
        <v>261</v>
      </c>
      <c r="K807" s="11" t="s">
        <v>11613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44228</v>
      </c>
      <c r="H808" s="11">
        <v>7</v>
      </c>
      <c r="I808" s="20" t="s">
        <v>259</v>
      </c>
      <c r="J808" s="11" t="s">
        <v>261</v>
      </c>
      <c r="K808" s="11" t="s">
        <v>11613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44228</v>
      </c>
      <c r="H809" s="11">
        <v>7</v>
      </c>
      <c r="I809" s="20" t="s">
        <v>259</v>
      </c>
      <c r="J809" s="11" t="s">
        <v>261</v>
      </c>
      <c r="K809" s="11" t="s">
        <v>11613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44228</v>
      </c>
      <c r="H810" s="11">
        <v>7</v>
      </c>
      <c r="I810" s="20" t="s">
        <v>259</v>
      </c>
      <c r="J810" s="11" t="s">
        <v>261</v>
      </c>
      <c r="K810" s="11" t="s">
        <v>11613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44228</v>
      </c>
      <c r="H811" s="11">
        <v>7</v>
      </c>
      <c r="I811" s="20" t="s">
        <v>259</v>
      </c>
      <c r="J811" s="11" t="s">
        <v>261</v>
      </c>
      <c r="K811" s="11" t="s">
        <v>11613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44228</v>
      </c>
      <c r="H812" s="11">
        <v>7</v>
      </c>
      <c r="I812" s="20" t="s">
        <v>259</v>
      </c>
      <c r="J812" s="11" t="s">
        <v>261</v>
      </c>
      <c r="K812" s="11" t="s">
        <v>11613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44228</v>
      </c>
      <c r="H813" s="11">
        <v>7</v>
      </c>
      <c r="I813" s="20" t="s">
        <v>259</v>
      </c>
      <c r="J813" s="11" t="s">
        <v>261</v>
      </c>
      <c r="K813" s="11" t="s">
        <v>11613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44228</v>
      </c>
      <c r="H814" s="11">
        <v>7</v>
      </c>
      <c r="I814" s="20" t="s">
        <v>259</v>
      </c>
      <c r="J814" s="11" t="s">
        <v>261</v>
      </c>
      <c r="K814" s="11" t="s">
        <v>11613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44228</v>
      </c>
      <c r="H815" s="11">
        <v>7</v>
      </c>
      <c r="I815" s="20" t="s">
        <v>259</v>
      </c>
      <c r="J815" s="11" t="s">
        <v>261</v>
      </c>
      <c r="K815" s="11" t="s">
        <v>11613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44228</v>
      </c>
      <c r="H816" s="11">
        <v>7</v>
      </c>
      <c r="I816" s="20" t="s">
        <v>259</v>
      </c>
      <c r="J816" s="11" t="s">
        <v>261</v>
      </c>
      <c r="K816" s="11" t="s">
        <v>11613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44228</v>
      </c>
      <c r="H817" s="11">
        <v>7</v>
      </c>
      <c r="I817" s="20" t="s">
        <v>259</v>
      </c>
      <c r="J817" s="11" t="s">
        <v>261</v>
      </c>
      <c r="K817" s="11" t="s">
        <v>11613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44228</v>
      </c>
      <c r="H818" s="11">
        <v>7</v>
      </c>
      <c r="I818" s="20" t="s">
        <v>259</v>
      </c>
      <c r="J818" s="11" t="s">
        <v>261</v>
      </c>
      <c r="K818" s="11" t="s">
        <v>11613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44228</v>
      </c>
      <c r="H819" s="11">
        <v>7</v>
      </c>
      <c r="I819" s="20" t="s">
        <v>259</v>
      </c>
      <c r="J819" s="11" t="s">
        <v>261</v>
      </c>
      <c r="K819" s="11" t="s">
        <v>11613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44228</v>
      </c>
      <c r="H820" s="11">
        <v>7</v>
      </c>
      <c r="I820" s="20" t="s">
        <v>259</v>
      </c>
      <c r="J820" s="11" t="s">
        <v>261</v>
      </c>
      <c r="K820" s="11" t="s">
        <v>11613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44228</v>
      </c>
      <c r="H821" s="11">
        <v>7</v>
      </c>
      <c r="I821" s="20" t="s">
        <v>259</v>
      </c>
      <c r="J821" s="11" t="s">
        <v>261</v>
      </c>
      <c r="K821" s="11" t="s">
        <v>11613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44228</v>
      </c>
      <c r="H822" s="11">
        <v>7</v>
      </c>
      <c r="I822" s="20" t="s">
        <v>259</v>
      </c>
      <c r="J822" s="11" t="s">
        <v>261</v>
      </c>
      <c r="K822" s="11" t="s">
        <v>11613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44228</v>
      </c>
      <c r="H823" s="11">
        <v>7</v>
      </c>
      <c r="I823" s="20" t="s">
        <v>259</v>
      </c>
      <c r="J823" s="11" t="s">
        <v>261</v>
      </c>
      <c r="K823" s="11" t="s">
        <v>11613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44228</v>
      </c>
      <c r="H824" s="11">
        <v>7</v>
      </c>
      <c r="I824" s="20" t="s">
        <v>259</v>
      </c>
      <c r="J824" s="11" t="s">
        <v>261</v>
      </c>
      <c r="K824" s="11" t="s">
        <v>11613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44228</v>
      </c>
      <c r="H825" s="11">
        <v>7</v>
      </c>
      <c r="I825" s="20" t="s">
        <v>259</v>
      </c>
      <c r="J825" s="11" t="s">
        <v>261</v>
      </c>
      <c r="K825" s="11" t="s">
        <v>11613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44228</v>
      </c>
      <c r="H826" s="11">
        <v>7</v>
      </c>
      <c r="I826" s="20" t="s">
        <v>259</v>
      </c>
      <c r="J826" s="11" t="s">
        <v>261</v>
      </c>
      <c r="K826" s="11" t="s">
        <v>11613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44228</v>
      </c>
      <c r="H827" s="11">
        <v>7</v>
      </c>
      <c r="I827" s="20" t="s">
        <v>259</v>
      </c>
      <c r="J827" s="11" t="s">
        <v>261</v>
      </c>
      <c r="K827" s="11" t="s">
        <v>11613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44228</v>
      </c>
      <c r="H828" s="11">
        <v>7</v>
      </c>
      <c r="I828" s="20" t="s">
        <v>259</v>
      </c>
      <c r="J828" s="11" t="s">
        <v>261</v>
      </c>
      <c r="K828" s="11" t="s">
        <v>11613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44228</v>
      </c>
      <c r="H829" s="11">
        <v>7</v>
      </c>
      <c r="I829" s="20" t="s">
        <v>259</v>
      </c>
      <c r="J829" s="11" t="s">
        <v>261</v>
      </c>
      <c r="K829" s="11" t="s">
        <v>11613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44228</v>
      </c>
      <c r="H830" s="11">
        <v>7</v>
      </c>
      <c r="I830" s="20" t="s">
        <v>259</v>
      </c>
      <c r="J830" s="11" t="s">
        <v>261</v>
      </c>
      <c r="K830" s="11" t="s">
        <v>11613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44228</v>
      </c>
      <c r="H831" s="11">
        <v>7</v>
      </c>
      <c r="I831" s="20" t="s">
        <v>259</v>
      </c>
      <c r="J831" s="11" t="s">
        <v>261</v>
      </c>
      <c r="K831" s="11" t="s">
        <v>11613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44228</v>
      </c>
      <c r="H832" s="11">
        <v>7</v>
      </c>
      <c r="I832" s="20" t="s">
        <v>259</v>
      </c>
      <c r="J832" s="11" t="s">
        <v>261</v>
      </c>
      <c r="K832" s="11" t="s">
        <v>11613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44228</v>
      </c>
      <c r="H833" s="11">
        <v>7</v>
      </c>
      <c r="I833" s="20" t="s">
        <v>259</v>
      </c>
      <c r="J833" s="11" t="s">
        <v>261</v>
      </c>
      <c r="K833" s="11" t="s">
        <v>11613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44228</v>
      </c>
      <c r="H834" s="11">
        <v>7</v>
      </c>
      <c r="I834" s="20" t="s">
        <v>259</v>
      </c>
      <c r="J834" s="11" t="s">
        <v>261</v>
      </c>
      <c r="K834" s="11" t="s">
        <v>11613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44228</v>
      </c>
      <c r="H835" s="11">
        <v>7</v>
      </c>
      <c r="I835" s="20" t="s">
        <v>259</v>
      </c>
      <c r="J835" s="11" t="s">
        <v>261</v>
      </c>
      <c r="K835" s="11" t="s">
        <v>11613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44228</v>
      </c>
      <c r="H836" s="11">
        <v>7</v>
      </c>
      <c r="I836" s="20" t="s">
        <v>259</v>
      </c>
      <c r="J836" s="11" t="s">
        <v>261</v>
      </c>
      <c r="K836" s="11" t="s">
        <v>11613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44228</v>
      </c>
      <c r="H837" s="11">
        <v>7</v>
      </c>
      <c r="I837" s="20" t="s">
        <v>259</v>
      </c>
      <c r="J837" s="11" t="s">
        <v>261</v>
      </c>
      <c r="K837" s="11" t="s">
        <v>11613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44228</v>
      </c>
      <c r="H838" s="11">
        <v>7</v>
      </c>
      <c r="I838" s="20" t="s">
        <v>259</v>
      </c>
      <c r="J838" s="11" t="s">
        <v>261</v>
      </c>
      <c r="K838" s="11" t="s">
        <v>11613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44228</v>
      </c>
      <c r="H839" s="11">
        <v>7</v>
      </c>
      <c r="I839" s="20" t="s">
        <v>259</v>
      </c>
      <c r="J839" s="11" t="s">
        <v>261</v>
      </c>
      <c r="K839" s="11" t="s">
        <v>11613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44228</v>
      </c>
      <c r="H840" s="11">
        <v>7</v>
      </c>
      <c r="I840" s="20" t="s">
        <v>259</v>
      </c>
      <c r="J840" s="11" t="s">
        <v>261</v>
      </c>
      <c r="K840" s="11" t="s">
        <v>11613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44228</v>
      </c>
      <c r="H841" s="11">
        <v>7</v>
      </c>
      <c r="I841" s="20" t="s">
        <v>259</v>
      </c>
      <c r="J841" s="11" t="s">
        <v>261</v>
      </c>
      <c r="K841" s="11" t="s">
        <v>11613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44228</v>
      </c>
      <c r="H842" s="11">
        <v>7</v>
      </c>
      <c r="I842" s="20" t="s">
        <v>259</v>
      </c>
      <c r="J842" s="11" t="s">
        <v>261</v>
      </c>
      <c r="K842" s="11" t="s">
        <v>11613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44228</v>
      </c>
      <c r="H843" s="11">
        <v>7</v>
      </c>
      <c r="I843" s="20" t="s">
        <v>259</v>
      </c>
      <c r="J843" s="11" t="s">
        <v>261</v>
      </c>
      <c r="K843" s="11" t="s">
        <v>11613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44228</v>
      </c>
      <c r="H844" s="11">
        <v>7</v>
      </c>
      <c r="I844" s="20" t="s">
        <v>259</v>
      </c>
      <c r="J844" s="11" t="s">
        <v>261</v>
      </c>
      <c r="K844" s="11" t="s">
        <v>11613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44228</v>
      </c>
      <c r="H845" s="11">
        <v>7</v>
      </c>
      <c r="I845" s="20" t="s">
        <v>259</v>
      </c>
      <c r="J845" s="11" t="s">
        <v>261</v>
      </c>
      <c r="K845" s="11" t="s">
        <v>11613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44228</v>
      </c>
      <c r="H846" s="11">
        <v>7</v>
      </c>
      <c r="I846" s="20" t="s">
        <v>259</v>
      </c>
      <c r="J846" s="11" t="s">
        <v>261</v>
      </c>
      <c r="K846" s="11" t="s">
        <v>11613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44228</v>
      </c>
      <c r="H847" s="11">
        <v>7</v>
      </c>
      <c r="I847" s="20" t="s">
        <v>259</v>
      </c>
      <c r="J847" s="11" t="s">
        <v>261</v>
      </c>
      <c r="K847" s="11" t="s">
        <v>11613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44228</v>
      </c>
      <c r="H848" s="11">
        <v>7</v>
      </c>
      <c r="I848" s="20" t="s">
        <v>259</v>
      </c>
      <c r="J848" s="11" t="s">
        <v>261</v>
      </c>
      <c r="K848" s="11" t="s">
        <v>11613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44228</v>
      </c>
      <c r="H849" s="11">
        <v>7</v>
      </c>
      <c r="I849" s="20" t="s">
        <v>259</v>
      </c>
      <c r="J849" s="11" t="s">
        <v>261</v>
      </c>
      <c r="K849" s="11" t="s">
        <v>11613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44228</v>
      </c>
      <c r="H850" s="11">
        <v>7</v>
      </c>
      <c r="I850" s="20" t="s">
        <v>259</v>
      </c>
      <c r="J850" s="11" t="s">
        <v>261</v>
      </c>
      <c r="K850" s="11" t="s">
        <v>11613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44228</v>
      </c>
      <c r="H851" s="11">
        <v>7</v>
      </c>
      <c r="I851" s="20" t="s">
        <v>259</v>
      </c>
      <c r="J851" s="11" t="s">
        <v>261</v>
      </c>
      <c r="K851" s="11" t="s">
        <v>11613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44228</v>
      </c>
      <c r="H852" s="11">
        <v>7</v>
      </c>
      <c r="I852" s="20" t="s">
        <v>259</v>
      </c>
      <c r="J852" s="11" t="s">
        <v>261</v>
      </c>
      <c r="K852" s="11" t="s">
        <v>11613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44228</v>
      </c>
      <c r="H853" s="11">
        <v>7</v>
      </c>
      <c r="I853" s="20" t="s">
        <v>259</v>
      </c>
      <c r="J853" s="11" t="s">
        <v>261</v>
      </c>
      <c r="K853" s="11" t="s">
        <v>11613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44228</v>
      </c>
      <c r="H854" s="11">
        <v>7</v>
      </c>
      <c r="I854" s="20" t="s">
        <v>259</v>
      </c>
      <c r="J854" s="11" t="s">
        <v>261</v>
      </c>
      <c r="K854" s="11" t="s">
        <v>11613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44228</v>
      </c>
      <c r="H855" s="11">
        <v>7</v>
      </c>
      <c r="I855" s="20" t="s">
        <v>259</v>
      </c>
      <c r="J855" s="11" t="s">
        <v>261</v>
      </c>
      <c r="K855" s="11" t="s">
        <v>11613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44228</v>
      </c>
      <c r="H856" s="11">
        <v>7</v>
      </c>
      <c r="I856" s="20" t="s">
        <v>259</v>
      </c>
      <c r="J856" s="11" t="s">
        <v>261</v>
      </c>
      <c r="K856" s="11" t="s">
        <v>11613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44228</v>
      </c>
      <c r="H857" s="11">
        <v>7</v>
      </c>
      <c r="I857" s="20" t="s">
        <v>259</v>
      </c>
      <c r="J857" s="11" t="s">
        <v>261</v>
      </c>
      <c r="K857" s="11" t="s">
        <v>11613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44228</v>
      </c>
      <c r="H858" s="11">
        <v>7</v>
      </c>
      <c r="I858" s="20" t="s">
        <v>259</v>
      </c>
      <c r="J858" s="11" t="s">
        <v>261</v>
      </c>
      <c r="K858" s="11" t="s">
        <v>11613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44228</v>
      </c>
      <c r="H859" s="11">
        <v>7</v>
      </c>
      <c r="I859" s="20" t="s">
        <v>259</v>
      </c>
      <c r="J859" s="11" t="s">
        <v>261</v>
      </c>
      <c r="K859" s="11" t="s">
        <v>11613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44228</v>
      </c>
      <c r="H860" s="11">
        <v>7</v>
      </c>
      <c r="I860" s="20" t="s">
        <v>259</v>
      </c>
      <c r="J860" s="11" t="s">
        <v>261</v>
      </c>
      <c r="K860" s="11" t="s">
        <v>11613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44228</v>
      </c>
      <c r="H861" s="11">
        <v>7</v>
      </c>
      <c r="I861" s="20" t="s">
        <v>259</v>
      </c>
      <c r="J861" s="11" t="s">
        <v>261</v>
      </c>
      <c r="K861" s="11" t="s">
        <v>11613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44228</v>
      </c>
      <c r="H862" s="11">
        <v>7</v>
      </c>
      <c r="I862" s="20" t="s">
        <v>259</v>
      </c>
      <c r="J862" s="11" t="s">
        <v>261</v>
      </c>
      <c r="K862" s="11" t="s">
        <v>11613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44228</v>
      </c>
      <c r="H863" s="11">
        <v>7</v>
      </c>
      <c r="I863" s="20" t="s">
        <v>259</v>
      </c>
      <c r="J863" s="11" t="s">
        <v>261</v>
      </c>
      <c r="K863" s="11" t="s">
        <v>11613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44228</v>
      </c>
      <c r="H864" s="11">
        <v>7</v>
      </c>
      <c r="I864" s="20" t="s">
        <v>259</v>
      </c>
      <c r="J864" s="11" t="s">
        <v>261</v>
      </c>
      <c r="K864" s="11" t="s">
        <v>11613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44228</v>
      </c>
      <c r="H865" s="11">
        <v>7</v>
      </c>
      <c r="I865" s="20" t="s">
        <v>259</v>
      </c>
      <c r="J865" s="11" t="s">
        <v>261</v>
      </c>
      <c r="K865" s="11" t="s">
        <v>11613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44228</v>
      </c>
      <c r="H866" s="11">
        <v>7</v>
      </c>
      <c r="I866" s="20" t="s">
        <v>259</v>
      </c>
      <c r="J866" s="11" t="s">
        <v>261</v>
      </c>
      <c r="K866" s="11" t="s">
        <v>11613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44228</v>
      </c>
      <c r="H867" s="11">
        <v>7</v>
      </c>
      <c r="I867" s="20" t="s">
        <v>259</v>
      </c>
      <c r="J867" s="11" t="s">
        <v>261</v>
      </c>
      <c r="K867" s="11" t="s">
        <v>11613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44228</v>
      </c>
      <c r="H868" s="11">
        <v>7</v>
      </c>
      <c r="I868" s="20" t="s">
        <v>259</v>
      </c>
      <c r="J868" s="11" t="s">
        <v>261</v>
      </c>
      <c r="K868" s="11" t="s">
        <v>11613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44228</v>
      </c>
      <c r="H869" s="11">
        <v>7</v>
      </c>
      <c r="I869" s="20" t="s">
        <v>259</v>
      </c>
      <c r="J869" s="11" t="s">
        <v>261</v>
      </c>
      <c r="K869" s="11" t="s">
        <v>11613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44228</v>
      </c>
      <c r="H870" s="11">
        <v>7</v>
      </c>
      <c r="I870" s="20" t="s">
        <v>259</v>
      </c>
      <c r="J870" s="11" t="s">
        <v>261</v>
      </c>
      <c r="K870" s="11" t="s">
        <v>11613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44228</v>
      </c>
      <c r="H871" s="11">
        <v>7</v>
      </c>
      <c r="I871" s="20" t="s">
        <v>259</v>
      </c>
      <c r="J871" s="11" t="s">
        <v>261</v>
      </c>
      <c r="K871" s="11" t="s">
        <v>11613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44228</v>
      </c>
      <c r="H872" s="11">
        <v>7</v>
      </c>
      <c r="I872" s="20" t="s">
        <v>259</v>
      </c>
      <c r="J872" s="11" t="s">
        <v>261</v>
      </c>
      <c r="K872" s="11" t="s">
        <v>11613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44228</v>
      </c>
      <c r="H873" s="11">
        <v>7</v>
      </c>
      <c r="I873" s="20" t="s">
        <v>259</v>
      </c>
      <c r="J873" s="11" t="s">
        <v>261</v>
      </c>
      <c r="K873" s="11" t="s">
        <v>11613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44228</v>
      </c>
      <c r="H874" s="11">
        <v>7</v>
      </c>
      <c r="I874" s="20" t="s">
        <v>259</v>
      </c>
      <c r="J874" s="11" t="s">
        <v>261</v>
      </c>
      <c r="K874" s="11" t="s">
        <v>11613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44228</v>
      </c>
      <c r="H875" s="11">
        <v>7</v>
      </c>
      <c r="I875" s="20" t="s">
        <v>259</v>
      </c>
      <c r="J875" s="11" t="s">
        <v>261</v>
      </c>
      <c r="K875" s="11" t="s">
        <v>11613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44228</v>
      </c>
      <c r="H876" s="11">
        <v>7</v>
      </c>
      <c r="I876" s="20" t="s">
        <v>259</v>
      </c>
      <c r="J876" s="11" t="s">
        <v>261</v>
      </c>
      <c r="K876" s="11" t="s">
        <v>11613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44228</v>
      </c>
      <c r="H877" s="11">
        <v>7</v>
      </c>
      <c r="I877" s="20" t="s">
        <v>259</v>
      </c>
      <c r="J877" s="11" t="s">
        <v>261</v>
      </c>
      <c r="K877" s="11" t="s">
        <v>11613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44228</v>
      </c>
      <c r="H878" s="11">
        <v>7</v>
      </c>
      <c r="I878" s="20" t="s">
        <v>259</v>
      </c>
      <c r="J878" s="11" t="s">
        <v>261</v>
      </c>
      <c r="K878" s="11" t="s">
        <v>11613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44228</v>
      </c>
      <c r="H879" s="11">
        <v>7</v>
      </c>
      <c r="I879" s="20" t="s">
        <v>259</v>
      </c>
      <c r="J879" s="11" t="s">
        <v>261</v>
      </c>
      <c r="K879" s="11" t="s">
        <v>11613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44228</v>
      </c>
      <c r="H880" s="11">
        <v>7</v>
      </c>
      <c r="I880" s="20" t="s">
        <v>259</v>
      </c>
      <c r="J880" s="11" t="s">
        <v>261</v>
      </c>
      <c r="K880" s="11" t="s">
        <v>11613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44228</v>
      </c>
      <c r="H881" s="11">
        <v>7</v>
      </c>
      <c r="I881" s="20" t="s">
        <v>259</v>
      </c>
      <c r="J881" s="11" t="s">
        <v>261</v>
      </c>
      <c r="K881" s="11" t="s">
        <v>11613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44228</v>
      </c>
      <c r="H882" s="11">
        <v>7</v>
      </c>
      <c r="I882" s="20" t="s">
        <v>259</v>
      </c>
      <c r="J882" s="11" t="s">
        <v>261</v>
      </c>
      <c r="K882" s="11" t="s">
        <v>11613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44228</v>
      </c>
      <c r="H883" s="11">
        <v>7</v>
      </c>
      <c r="I883" s="20" t="s">
        <v>259</v>
      </c>
      <c r="J883" s="11" t="s">
        <v>261</v>
      </c>
      <c r="K883" s="11" t="s">
        <v>11613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44228</v>
      </c>
      <c r="H884" s="11">
        <v>7</v>
      </c>
      <c r="I884" s="20" t="s">
        <v>259</v>
      </c>
      <c r="J884" s="11" t="s">
        <v>261</v>
      </c>
      <c r="K884" s="11" t="s">
        <v>11613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44228</v>
      </c>
      <c r="H885" s="11">
        <v>7</v>
      </c>
      <c r="I885" s="20" t="s">
        <v>259</v>
      </c>
      <c r="J885" s="11" t="s">
        <v>261</v>
      </c>
      <c r="K885" s="11" t="s">
        <v>11613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44228</v>
      </c>
      <c r="H886" s="11">
        <v>7</v>
      </c>
      <c r="I886" s="20" t="s">
        <v>259</v>
      </c>
      <c r="J886" s="11" t="s">
        <v>261</v>
      </c>
      <c r="K886" s="11" t="s">
        <v>11613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44228</v>
      </c>
      <c r="H887" s="11">
        <v>7</v>
      </c>
      <c r="I887" s="20" t="s">
        <v>259</v>
      </c>
      <c r="J887" s="11" t="s">
        <v>261</v>
      </c>
      <c r="K887" s="11" t="s">
        <v>11613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44228</v>
      </c>
      <c r="H888" s="11">
        <v>7</v>
      </c>
      <c r="I888" s="20" t="s">
        <v>259</v>
      </c>
      <c r="J888" s="11" t="s">
        <v>261</v>
      </c>
      <c r="K888" s="11" t="s">
        <v>11613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44228</v>
      </c>
      <c r="H889" s="11">
        <v>7</v>
      </c>
      <c r="I889" s="20" t="s">
        <v>259</v>
      </c>
      <c r="J889" s="11" t="s">
        <v>261</v>
      </c>
      <c r="K889" s="11" t="s">
        <v>11613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44228</v>
      </c>
      <c r="H890" s="11">
        <v>7</v>
      </c>
      <c r="I890" s="20" t="s">
        <v>259</v>
      </c>
      <c r="J890" s="11" t="s">
        <v>261</v>
      </c>
      <c r="K890" s="11" t="s">
        <v>11613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44228</v>
      </c>
      <c r="H891" s="11">
        <v>7</v>
      </c>
      <c r="I891" s="20" t="s">
        <v>259</v>
      </c>
      <c r="J891" s="11" t="s">
        <v>261</v>
      </c>
      <c r="K891" s="11" t="s">
        <v>11613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44228</v>
      </c>
      <c r="H892" s="11">
        <v>7</v>
      </c>
      <c r="I892" s="20" t="s">
        <v>259</v>
      </c>
      <c r="J892" s="11" t="s">
        <v>261</v>
      </c>
      <c r="K892" s="11" t="s">
        <v>11613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44228</v>
      </c>
      <c r="H893" s="11">
        <v>7</v>
      </c>
      <c r="I893" s="20" t="s">
        <v>259</v>
      </c>
      <c r="J893" s="11" t="s">
        <v>261</v>
      </c>
      <c r="K893" s="11" t="s">
        <v>11613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44228</v>
      </c>
      <c r="H894" s="11">
        <v>7</v>
      </c>
      <c r="I894" s="20" t="s">
        <v>259</v>
      </c>
      <c r="J894" s="11" t="s">
        <v>261</v>
      </c>
      <c r="K894" s="11" t="s">
        <v>11613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44228</v>
      </c>
      <c r="H895" s="11">
        <v>7</v>
      </c>
      <c r="I895" s="20" t="s">
        <v>259</v>
      </c>
      <c r="J895" s="11" t="s">
        <v>261</v>
      </c>
      <c r="K895" s="11" t="s">
        <v>11613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44228</v>
      </c>
      <c r="H896" s="11">
        <v>7</v>
      </c>
      <c r="I896" s="20" t="s">
        <v>259</v>
      </c>
      <c r="J896" s="11" t="s">
        <v>261</v>
      </c>
      <c r="K896" s="11" t="s">
        <v>11613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44228</v>
      </c>
      <c r="H897" s="11">
        <v>7</v>
      </c>
      <c r="I897" s="20" t="s">
        <v>259</v>
      </c>
      <c r="J897" s="11" t="s">
        <v>261</v>
      </c>
      <c r="K897" s="11" t="s">
        <v>11613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44228</v>
      </c>
      <c r="H898" s="11">
        <v>7</v>
      </c>
      <c r="I898" s="20" t="s">
        <v>259</v>
      </c>
      <c r="J898" s="11" t="s">
        <v>261</v>
      </c>
      <c r="K898" s="11" t="s">
        <v>11613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44228</v>
      </c>
      <c r="H899" s="11">
        <v>7</v>
      </c>
      <c r="I899" s="20" t="s">
        <v>259</v>
      </c>
      <c r="J899" s="11" t="s">
        <v>261</v>
      </c>
      <c r="K899" s="11" t="s">
        <v>11613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44228</v>
      </c>
      <c r="H900" s="11">
        <v>7</v>
      </c>
      <c r="I900" s="20" t="s">
        <v>259</v>
      </c>
      <c r="J900" s="11" t="s">
        <v>261</v>
      </c>
      <c r="K900" s="11" t="s">
        <v>11613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44228</v>
      </c>
      <c r="H901" s="11">
        <v>7</v>
      </c>
      <c r="I901" s="20" t="s">
        <v>259</v>
      </c>
      <c r="J901" s="11" t="s">
        <v>261</v>
      </c>
      <c r="K901" s="11" t="s">
        <v>11613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44228</v>
      </c>
      <c r="H902" s="11">
        <v>7</v>
      </c>
      <c r="I902" s="20" t="s">
        <v>259</v>
      </c>
      <c r="J902" s="11" t="s">
        <v>261</v>
      </c>
      <c r="K902" s="11" t="s">
        <v>11613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44228</v>
      </c>
      <c r="H903" s="11">
        <v>7</v>
      </c>
      <c r="I903" s="20" t="s">
        <v>259</v>
      </c>
      <c r="J903" s="11" t="s">
        <v>261</v>
      </c>
      <c r="K903" s="11" t="s">
        <v>11613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44228</v>
      </c>
      <c r="H904" s="11">
        <v>7</v>
      </c>
      <c r="I904" s="20" t="s">
        <v>259</v>
      </c>
      <c r="J904" s="11" t="s">
        <v>261</v>
      </c>
      <c r="K904" s="11" t="s">
        <v>11613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44228</v>
      </c>
      <c r="H905" s="11">
        <v>7</v>
      </c>
      <c r="I905" s="20" t="s">
        <v>259</v>
      </c>
      <c r="J905" s="11" t="s">
        <v>261</v>
      </c>
      <c r="K905" s="11" t="s">
        <v>11613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44228</v>
      </c>
      <c r="H906" s="11">
        <v>7</v>
      </c>
      <c r="I906" s="20" t="s">
        <v>259</v>
      </c>
      <c r="J906" s="11" t="s">
        <v>261</v>
      </c>
      <c r="K906" s="11" t="s">
        <v>11613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44228</v>
      </c>
      <c r="H907" s="11">
        <v>7</v>
      </c>
      <c r="I907" s="20" t="s">
        <v>259</v>
      </c>
      <c r="J907" s="11" t="s">
        <v>261</v>
      </c>
      <c r="K907" s="11" t="s">
        <v>11613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44228</v>
      </c>
      <c r="H908" s="11">
        <v>7</v>
      </c>
      <c r="I908" s="20" t="s">
        <v>259</v>
      </c>
      <c r="J908" s="11" t="s">
        <v>261</v>
      </c>
      <c r="K908" s="11" t="s">
        <v>11613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44228</v>
      </c>
      <c r="H909" s="11">
        <v>7</v>
      </c>
      <c r="I909" s="20" t="s">
        <v>259</v>
      </c>
      <c r="J909" s="11" t="s">
        <v>261</v>
      </c>
      <c r="K909" s="11" t="s">
        <v>11613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44228</v>
      </c>
      <c r="H910" s="11">
        <v>7</v>
      </c>
      <c r="I910" s="20" t="s">
        <v>259</v>
      </c>
      <c r="J910" s="11" t="s">
        <v>261</v>
      </c>
      <c r="K910" s="11" t="s">
        <v>11613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44228</v>
      </c>
      <c r="H911" s="11">
        <v>7</v>
      </c>
      <c r="I911" s="20" t="s">
        <v>259</v>
      </c>
      <c r="J911" s="11" t="s">
        <v>261</v>
      </c>
      <c r="K911" s="11" t="s">
        <v>11613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44228</v>
      </c>
      <c r="H912" s="11">
        <v>7</v>
      </c>
      <c r="I912" s="20" t="s">
        <v>259</v>
      </c>
      <c r="J912" s="11" t="s">
        <v>261</v>
      </c>
      <c r="K912" s="11" t="s">
        <v>11613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44228</v>
      </c>
      <c r="H913" s="11">
        <v>7</v>
      </c>
      <c r="I913" s="20" t="s">
        <v>259</v>
      </c>
      <c r="J913" s="11" t="s">
        <v>261</v>
      </c>
      <c r="K913" s="11" t="s">
        <v>11613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44228</v>
      </c>
      <c r="H914" s="11">
        <v>7</v>
      </c>
      <c r="I914" s="20" t="s">
        <v>259</v>
      </c>
      <c r="J914" s="11" t="s">
        <v>261</v>
      </c>
      <c r="K914" s="11" t="s">
        <v>11613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44228</v>
      </c>
      <c r="H915" s="11">
        <v>7</v>
      </c>
      <c r="I915" s="20" t="s">
        <v>259</v>
      </c>
      <c r="J915" s="11" t="s">
        <v>261</v>
      </c>
      <c r="K915" s="11" t="s">
        <v>11613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44228</v>
      </c>
      <c r="H916" s="11">
        <v>7</v>
      </c>
      <c r="I916" s="20" t="s">
        <v>259</v>
      </c>
      <c r="J916" s="11" t="s">
        <v>261</v>
      </c>
      <c r="K916" s="11" t="s">
        <v>11613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44228</v>
      </c>
      <c r="H917" s="11">
        <v>7</v>
      </c>
      <c r="I917" s="20" t="s">
        <v>259</v>
      </c>
      <c r="J917" s="11" t="s">
        <v>261</v>
      </c>
      <c r="K917" s="11" t="s">
        <v>11613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44228</v>
      </c>
      <c r="H918" s="11">
        <v>7</v>
      </c>
      <c r="I918" s="20" t="s">
        <v>259</v>
      </c>
      <c r="J918" s="11" t="s">
        <v>261</v>
      </c>
      <c r="K918" s="11" t="s">
        <v>11613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44228</v>
      </c>
      <c r="H919" s="11">
        <v>7</v>
      </c>
      <c r="I919" s="20" t="s">
        <v>259</v>
      </c>
      <c r="J919" s="11" t="s">
        <v>261</v>
      </c>
      <c r="K919" s="11" t="s">
        <v>11613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44228</v>
      </c>
      <c r="H920" s="11">
        <v>7</v>
      </c>
      <c r="I920" s="20" t="s">
        <v>259</v>
      </c>
      <c r="J920" s="11" t="s">
        <v>261</v>
      </c>
      <c r="K920" s="11" t="s">
        <v>11613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44228</v>
      </c>
      <c r="H921" s="11">
        <v>7</v>
      </c>
      <c r="I921" s="20" t="s">
        <v>259</v>
      </c>
      <c r="J921" s="11" t="s">
        <v>261</v>
      </c>
      <c r="K921" s="11" t="s">
        <v>11613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44228</v>
      </c>
      <c r="H922" s="11">
        <v>7</v>
      </c>
      <c r="I922" s="20" t="s">
        <v>259</v>
      </c>
      <c r="J922" s="11" t="s">
        <v>261</v>
      </c>
      <c r="K922" s="11" t="s">
        <v>11613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44228</v>
      </c>
      <c r="H923" s="11">
        <v>7</v>
      </c>
      <c r="I923" s="20" t="s">
        <v>259</v>
      </c>
      <c r="J923" s="11" t="s">
        <v>261</v>
      </c>
      <c r="K923" s="11" t="s">
        <v>11613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44228</v>
      </c>
      <c r="H924" s="11">
        <v>7</v>
      </c>
      <c r="I924" s="20" t="s">
        <v>259</v>
      </c>
      <c r="J924" s="11" t="s">
        <v>261</v>
      </c>
      <c r="K924" s="11" t="s">
        <v>11613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44228</v>
      </c>
      <c r="H925" s="11">
        <v>7</v>
      </c>
      <c r="I925" s="20" t="s">
        <v>259</v>
      </c>
      <c r="J925" s="11" t="s">
        <v>261</v>
      </c>
      <c r="K925" s="11" t="s">
        <v>11613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44228</v>
      </c>
      <c r="H926" s="11">
        <v>7</v>
      </c>
      <c r="I926" s="20" t="s">
        <v>259</v>
      </c>
      <c r="J926" s="11" t="s">
        <v>261</v>
      </c>
      <c r="K926" s="11" t="s">
        <v>11613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44228</v>
      </c>
      <c r="H927" s="11">
        <v>7</v>
      </c>
      <c r="I927" s="20" t="s">
        <v>259</v>
      </c>
      <c r="J927" s="11" t="s">
        <v>261</v>
      </c>
      <c r="K927" s="11" t="s">
        <v>11613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44228</v>
      </c>
      <c r="H928" s="11">
        <v>7</v>
      </c>
      <c r="I928" s="20" t="s">
        <v>259</v>
      </c>
      <c r="J928" s="11" t="s">
        <v>261</v>
      </c>
      <c r="K928" s="11" t="s">
        <v>11613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44228</v>
      </c>
      <c r="H929" s="11">
        <v>7</v>
      </c>
      <c r="I929" s="20" t="s">
        <v>259</v>
      </c>
      <c r="J929" s="11" t="s">
        <v>261</v>
      </c>
      <c r="K929" s="11" t="s">
        <v>11613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44228</v>
      </c>
      <c r="H930" s="11">
        <v>7</v>
      </c>
      <c r="I930" s="20" t="s">
        <v>259</v>
      </c>
      <c r="J930" s="11" t="s">
        <v>261</v>
      </c>
      <c r="K930" s="11" t="s">
        <v>11613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44228</v>
      </c>
      <c r="H931" s="11">
        <v>7</v>
      </c>
      <c r="I931" s="20" t="s">
        <v>259</v>
      </c>
      <c r="J931" s="11" t="s">
        <v>261</v>
      </c>
      <c r="K931" s="11" t="s">
        <v>11613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44228</v>
      </c>
      <c r="H932" s="11">
        <v>7</v>
      </c>
      <c r="I932" s="20" t="s">
        <v>259</v>
      </c>
      <c r="J932" s="11" t="s">
        <v>261</v>
      </c>
      <c r="K932" s="11" t="s">
        <v>11613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44228</v>
      </c>
      <c r="H933" s="11">
        <v>7</v>
      </c>
      <c r="I933" s="20" t="s">
        <v>259</v>
      </c>
      <c r="J933" s="11" t="s">
        <v>261</v>
      </c>
      <c r="K933" s="11" t="s">
        <v>11613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44228</v>
      </c>
      <c r="H934" s="11">
        <v>7</v>
      </c>
      <c r="I934" s="20" t="s">
        <v>259</v>
      </c>
      <c r="J934" s="11" t="s">
        <v>261</v>
      </c>
      <c r="K934" s="11" t="s">
        <v>11613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44228</v>
      </c>
      <c r="H935" s="11">
        <v>7</v>
      </c>
      <c r="I935" s="20" t="s">
        <v>259</v>
      </c>
      <c r="J935" s="11" t="s">
        <v>261</v>
      </c>
      <c r="K935" s="11" t="s">
        <v>11613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44228</v>
      </c>
      <c r="H936" s="11">
        <v>7</v>
      </c>
      <c r="I936" s="20" t="s">
        <v>259</v>
      </c>
      <c r="J936" s="11" t="s">
        <v>261</v>
      </c>
      <c r="K936" s="11" t="s">
        <v>11613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44228</v>
      </c>
      <c r="H937" s="11">
        <v>7</v>
      </c>
      <c r="I937" s="20" t="s">
        <v>259</v>
      </c>
      <c r="J937" s="11" t="s">
        <v>261</v>
      </c>
      <c r="K937" s="11" t="s">
        <v>11613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44228</v>
      </c>
      <c r="H938" s="11">
        <v>7</v>
      </c>
      <c r="I938" s="20" t="s">
        <v>259</v>
      </c>
      <c r="J938" s="11" t="s">
        <v>261</v>
      </c>
      <c r="K938" s="11" t="s">
        <v>11613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44228</v>
      </c>
      <c r="H939" s="11">
        <v>7</v>
      </c>
      <c r="I939" s="20" t="s">
        <v>259</v>
      </c>
      <c r="J939" s="11" t="s">
        <v>261</v>
      </c>
      <c r="K939" s="11" t="s">
        <v>11613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44228</v>
      </c>
      <c r="H940" s="11">
        <v>7</v>
      </c>
      <c r="I940" s="20" t="s">
        <v>259</v>
      </c>
      <c r="J940" s="11" t="s">
        <v>261</v>
      </c>
      <c r="K940" s="11" t="s">
        <v>11613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44228</v>
      </c>
      <c r="H941" s="11">
        <v>7</v>
      </c>
      <c r="I941" s="20" t="s">
        <v>259</v>
      </c>
      <c r="J941" s="11" t="s">
        <v>261</v>
      </c>
      <c r="K941" s="11" t="s">
        <v>11613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44228</v>
      </c>
      <c r="H942" s="11">
        <v>7</v>
      </c>
      <c r="I942" s="20" t="s">
        <v>259</v>
      </c>
      <c r="J942" s="11" t="s">
        <v>261</v>
      </c>
      <c r="K942" s="11" t="s">
        <v>11613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44228</v>
      </c>
      <c r="H943" s="11">
        <v>7</v>
      </c>
      <c r="I943" s="20" t="s">
        <v>259</v>
      </c>
      <c r="J943" s="11" t="s">
        <v>261</v>
      </c>
      <c r="K943" s="11" t="s">
        <v>11613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44228</v>
      </c>
      <c r="H944" s="11">
        <v>7</v>
      </c>
      <c r="I944" s="20" t="s">
        <v>259</v>
      </c>
      <c r="J944" s="11" t="s">
        <v>261</v>
      </c>
      <c r="K944" s="11" t="s">
        <v>11613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44228</v>
      </c>
      <c r="H945" s="11">
        <v>7</v>
      </c>
      <c r="I945" s="20" t="s">
        <v>259</v>
      </c>
      <c r="J945" s="11" t="s">
        <v>261</v>
      </c>
      <c r="K945" s="11" t="s">
        <v>11613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44228</v>
      </c>
      <c r="H946" s="11">
        <v>7</v>
      </c>
      <c r="I946" s="20" t="s">
        <v>259</v>
      </c>
      <c r="J946" s="11" t="s">
        <v>261</v>
      </c>
      <c r="K946" s="11" t="s">
        <v>11613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44228</v>
      </c>
      <c r="H947" s="11">
        <v>7</v>
      </c>
      <c r="I947" s="20" t="s">
        <v>259</v>
      </c>
      <c r="J947" s="11" t="s">
        <v>261</v>
      </c>
      <c r="K947" s="11" t="s">
        <v>11613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44228</v>
      </c>
      <c r="H948" s="11">
        <v>7</v>
      </c>
      <c r="I948" s="20" t="s">
        <v>259</v>
      </c>
      <c r="J948" s="11" t="s">
        <v>261</v>
      </c>
      <c r="K948" s="11" t="s">
        <v>11613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44228</v>
      </c>
      <c r="H949" s="11">
        <v>7</v>
      </c>
      <c r="I949" s="20" t="s">
        <v>259</v>
      </c>
      <c r="J949" s="11" t="s">
        <v>261</v>
      </c>
      <c r="K949" s="11" t="s">
        <v>11613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44228</v>
      </c>
      <c r="H950" s="11">
        <v>7</v>
      </c>
      <c r="I950" s="20" t="s">
        <v>259</v>
      </c>
      <c r="J950" s="11" t="s">
        <v>261</v>
      </c>
      <c r="K950" s="11" t="s">
        <v>11613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44228</v>
      </c>
      <c r="H951" s="11">
        <v>7</v>
      </c>
      <c r="I951" s="20" t="s">
        <v>259</v>
      </c>
      <c r="J951" s="11" t="s">
        <v>261</v>
      </c>
      <c r="K951" s="11" t="s">
        <v>11613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44228</v>
      </c>
      <c r="H952" s="11">
        <v>7</v>
      </c>
      <c r="I952" s="20" t="s">
        <v>259</v>
      </c>
      <c r="J952" s="11" t="s">
        <v>261</v>
      </c>
      <c r="K952" s="11" t="s">
        <v>11613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44228</v>
      </c>
      <c r="H953" s="11">
        <v>7</v>
      </c>
      <c r="I953" s="20" t="s">
        <v>259</v>
      </c>
      <c r="J953" s="11" t="s">
        <v>261</v>
      </c>
      <c r="K953" s="11" t="s">
        <v>11613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44228</v>
      </c>
      <c r="H954" s="11">
        <v>7</v>
      </c>
      <c r="I954" s="20" t="s">
        <v>259</v>
      </c>
      <c r="J954" s="11" t="s">
        <v>261</v>
      </c>
      <c r="K954" s="11" t="s">
        <v>11613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44228</v>
      </c>
      <c r="H955" s="11">
        <v>7</v>
      </c>
      <c r="I955" s="20" t="s">
        <v>259</v>
      </c>
      <c r="J955" s="11" t="s">
        <v>261</v>
      </c>
      <c r="K955" s="11" t="s">
        <v>11613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44228</v>
      </c>
      <c r="H956" s="11">
        <v>7</v>
      </c>
      <c r="I956" s="20" t="s">
        <v>259</v>
      </c>
      <c r="J956" s="11" t="s">
        <v>261</v>
      </c>
      <c r="K956" s="11" t="s">
        <v>11613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44228</v>
      </c>
      <c r="H957" s="11">
        <v>7</v>
      </c>
      <c r="I957" s="20" t="s">
        <v>259</v>
      </c>
      <c r="J957" s="11" t="s">
        <v>261</v>
      </c>
      <c r="K957" s="11" t="s">
        <v>11613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44228</v>
      </c>
      <c r="H958" s="11">
        <v>7</v>
      </c>
      <c r="I958" s="20" t="s">
        <v>259</v>
      </c>
      <c r="J958" s="11" t="s">
        <v>261</v>
      </c>
      <c r="K958" s="11" t="s">
        <v>11613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44228</v>
      </c>
      <c r="H959" s="11">
        <v>7</v>
      </c>
      <c r="I959" s="20" t="s">
        <v>259</v>
      </c>
      <c r="J959" s="11" t="s">
        <v>261</v>
      </c>
      <c r="K959" s="11" t="s">
        <v>11613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44228</v>
      </c>
      <c r="H960" s="11">
        <v>7</v>
      </c>
      <c r="I960" s="20" t="s">
        <v>259</v>
      </c>
      <c r="J960" s="11" t="s">
        <v>261</v>
      </c>
      <c r="K960" s="11" t="s">
        <v>11613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44228</v>
      </c>
      <c r="H961" s="11">
        <v>7</v>
      </c>
      <c r="I961" s="20" t="s">
        <v>259</v>
      </c>
      <c r="J961" s="11" t="s">
        <v>261</v>
      </c>
      <c r="K961" s="11" t="s">
        <v>11613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44228</v>
      </c>
      <c r="H962" s="11">
        <v>7</v>
      </c>
      <c r="I962" s="20" t="s">
        <v>259</v>
      </c>
      <c r="J962" s="11" t="s">
        <v>261</v>
      </c>
      <c r="K962" s="11" t="s">
        <v>11613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44228</v>
      </c>
      <c r="H963" s="11">
        <v>7</v>
      </c>
      <c r="I963" s="20" t="s">
        <v>259</v>
      </c>
      <c r="J963" s="11" t="s">
        <v>261</v>
      </c>
      <c r="K963" s="11" t="s">
        <v>11613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44228</v>
      </c>
      <c r="H964" s="11">
        <v>7</v>
      </c>
      <c r="I964" s="20" t="s">
        <v>259</v>
      </c>
      <c r="J964" s="11" t="s">
        <v>261</v>
      </c>
      <c r="K964" s="11" t="s">
        <v>11613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44228</v>
      </c>
      <c r="H965" s="11">
        <v>7</v>
      </c>
      <c r="I965" s="20" t="s">
        <v>259</v>
      </c>
      <c r="J965" s="11" t="s">
        <v>261</v>
      </c>
      <c r="K965" s="11" t="s">
        <v>11613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44228</v>
      </c>
      <c r="H966" s="11">
        <v>7</v>
      </c>
      <c r="I966" s="20" t="s">
        <v>259</v>
      </c>
      <c r="J966" s="11" t="s">
        <v>261</v>
      </c>
      <c r="K966" s="11" t="s">
        <v>11613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44228</v>
      </c>
      <c r="H967" s="11">
        <v>7</v>
      </c>
      <c r="I967" s="20" t="s">
        <v>259</v>
      </c>
      <c r="J967" s="11" t="s">
        <v>261</v>
      </c>
      <c r="K967" s="11" t="s">
        <v>11613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44228</v>
      </c>
      <c r="H968" s="11">
        <v>7</v>
      </c>
      <c r="I968" s="20" t="s">
        <v>259</v>
      </c>
      <c r="J968" s="11" t="s">
        <v>261</v>
      </c>
      <c r="K968" s="11" t="s">
        <v>11613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44228</v>
      </c>
      <c r="H969" s="11">
        <v>7</v>
      </c>
      <c r="I969" s="20" t="s">
        <v>259</v>
      </c>
      <c r="J969" s="11" t="s">
        <v>261</v>
      </c>
      <c r="K969" s="11" t="s">
        <v>11613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44228</v>
      </c>
      <c r="H970" s="11">
        <v>7</v>
      </c>
      <c r="I970" s="20" t="s">
        <v>259</v>
      </c>
      <c r="J970" s="11" t="s">
        <v>261</v>
      </c>
      <c r="K970" s="11" t="s">
        <v>11613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44228</v>
      </c>
      <c r="H971" s="11">
        <v>7</v>
      </c>
      <c r="I971" s="20" t="s">
        <v>259</v>
      </c>
      <c r="J971" s="11" t="s">
        <v>261</v>
      </c>
      <c r="K971" s="11" t="s">
        <v>11613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44228</v>
      </c>
      <c r="H972" s="11">
        <v>7</v>
      </c>
      <c r="I972" s="20" t="s">
        <v>259</v>
      </c>
      <c r="J972" s="11" t="s">
        <v>261</v>
      </c>
      <c r="K972" s="11" t="s">
        <v>11613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44228</v>
      </c>
      <c r="H973" s="11">
        <v>7</v>
      </c>
      <c r="I973" s="20" t="s">
        <v>259</v>
      </c>
      <c r="J973" s="11" t="s">
        <v>261</v>
      </c>
      <c r="K973" s="11" t="s">
        <v>11613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44228</v>
      </c>
      <c r="H974" s="11">
        <v>7</v>
      </c>
      <c r="I974" s="20" t="s">
        <v>259</v>
      </c>
      <c r="J974" s="11" t="s">
        <v>261</v>
      </c>
      <c r="K974" s="11" t="s">
        <v>11613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44228</v>
      </c>
      <c r="H975" s="11">
        <v>7</v>
      </c>
      <c r="I975" s="20" t="s">
        <v>259</v>
      </c>
      <c r="J975" s="11" t="s">
        <v>261</v>
      </c>
      <c r="K975" s="11" t="s">
        <v>11613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44228</v>
      </c>
      <c r="H976" s="11">
        <v>7</v>
      </c>
      <c r="I976" s="20" t="s">
        <v>259</v>
      </c>
      <c r="J976" s="11" t="s">
        <v>261</v>
      </c>
      <c r="K976" s="11" t="s">
        <v>11613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44228</v>
      </c>
      <c r="H977" s="11">
        <v>7</v>
      </c>
      <c r="I977" s="20" t="s">
        <v>259</v>
      </c>
      <c r="J977" s="11" t="s">
        <v>261</v>
      </c>
      <c r="K977" s="11" t="s">
        <v>11613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44228</v>
      </c>
      <c r="H978" s="11">
        <v>7</v>
      </c>
      <c r="I978" s="20" t="s">
        <v>259</v>
      </c>
      <c r="J978" s="11" t="s">
        <v>261</v>
      </c>
      <c r="K978" s="11" t="s">
        <v>11613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44228</v>
      </c>
      <c r="H979" s="11">
        <v>7</v>
      </c>
      <c r="I979" s="20" t="s">
        <v>259</v>
      </c>
      <c r="J979" s="11" t="s">
        <v>261</v>
      </c>
      <c r="K979" s="11" t="s">
        <v>11613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44228</v>
      </c>
      <c r="H980" s="11">
        <v>7</v>
      </c>
      <c r="I980" s="20" t="s">
        <v>259</v>
      </c>
      <c r="J980" s="11" t="s">
        <v>261</v>
      </c>
      <c r="K980" s="11" t="s">
        <v>11613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44228</v>
      </c>
      <c r="H981" s="11">
        <v>7</v>
      </c>
      <c r="I981" s="20" t="s">
        <v>259</v>
      </c>
      <c r="J981" s="11" t="s">
        <v>261</v>
      </c>
      <c r="K981" s="11" t="s">
        <v>11613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44228</v>
      </c>
      <c r="H982" s="11">
        <v>7</v>
      </c>
      <c r="I982" s="20" t="s">
        <v>259</v>
      </c>
      <c r="J982" s="11" t="s">
        <v>261</v>
      </c>
      <c r="K982" s="11" t="s">
        <v>11613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44228</v>
      </c>
      <c r="H983" s="11">
        <v>7</v>
      </c>
      <c r="I983" s="20" t="s">
        <v>259</v>
      </c>
      <c r="J983" s="11" t="s">
        <v>261</v>
      </c>
      <c r="K983" s="11" t="s">
        <v>11613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44228</v>
      </c>
      <c r="H984" s="11">
        <v>7</v>
      </c>
      <c r="I984" s="20" t="s">
        <v>259</v>
      </c>
      <c r="J984" s="11" t="s">
        <v>261</v>
      </c>
      <c r="K984" s="11" t="s">
        <v>11613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44228</v>
      </c>
      <c r="H985" s="11">
        <v>7</v>
      </c>
      <c r="I985" s="20" t="s">
        <v>259</v>
      </c>
      <c r="J985" s="11" t="s">
        <v>261</v>
      </c>
      <c r="K985" s="11" t="s">
        <v>11613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44228</v>
      </c>
      <c r="H986" s="11">
        <v>7</v>
      </c>
      <c r="I986" s="20" t="s">
        <v>259</v>
      </c>
      <c r="J986" s="11" t="s">
        <v>261</v>
      </c>
      <c r="K986" s="11" t="s">
        <v>11613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44228</v>
      </c>
      <c r="H987" s="11">
        <v>7</v>
      </c>
      <c r="I987" s="20" t="s">
        <v>259</v>
      </c>
      <c r="J987" s="11" t="s">
        <v>261</v>
      </c>
      <c r="K987" s="11" t="s">
        <v>11613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44228</v>
      </c>
      <c r="H988" s="11">
        <v>7</v>
      </c>
      <c r="I988" s="20" t="s">
        <v>259</v>
      </c>
      <c r="J988" s="11" t="s">
        <v>261</v>
      </c>
      <c r="K988" s="11" t="s">
        <v>11613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44228</v>
      </c>
      <c r="H989" s="11">
        <v>7</v>
      </c>
      <c r="I989" s="20" t="s">
        <v>259</v>
      </c>
      <c r="J989" s="11" t="s">
        <v>261</v>
      </c>
      <c r="K989" s="11" t="s">
        <v>11613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44228</v>
      </c>
      <c r="H990" s="11">
        <v>7</v>
      </c>
      <c r="I990" s="20" t="s">
        <v>259</v>
      </c>
      <c r="J990" s="11" t="s">
        <v>261</v>
      </c>
      <c r="K990" s="11" t="s">
        <v>11613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44228</v>
      </c>
      <c r="H991" s="11">
        <v>7</v>
      </c>
      <c r="I991" s="20" t="s">
        <v>259</v>
      </c>
      <c r="J991" s="11" t="s">
        <v>261</v>
      </c>
      <c r="K991" s="11" t="s">
        <v>11613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44228</v>
      </c>
      <c r="H992" s="11">
        <v>7</v>
      </c>
      <c r="I992" s="20" t="s">
        <v>259</v>
      </c>
      <c r="J992" s="11" t="s">
        <v>261</v>
      </c>
      <c r="K992" s="11" t="s">
        <v>11613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44228</v>
      </c>
      <c r="H993" s="11">
        <v>7</v>
      </c>
      <c r="I993" s="20" t="s">
        <v>259</v>
      </c>
      <c r="J993" s="11" t="s">
        <v>261</v>
      </c>
      <c r="K993" s="11" t="s">
        <v>11613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44228</v>
      </c>
      <c r="H994" s="11">
        <v>7</v>
      </c>
      <c r="I994" s="20" t="s">
        <v>259</v>
      </c>
      <c r="J994" s="11" t="s">
        <v>261</v>
      </c>
      <c r="K994" s="11" t="s">
        <v>11613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44228</v>
      </c>
      <c r="H995" s="11">
        <v>7</v>
      </c>
      <c r="I995" s="20" t="s">
        <v>259</v>
      </c>
      <c r="J995" s="11" t="s">
        <v>261</v>
      </c>
      <c r="K995" s="11" t="s">
        <v>11613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44228</v>
      </c>
      <c r="H996" s="11">
        <v>7</v>
      </c>
      <c r="I996" s="20" t="s">
        <v>259</v>
      </c>
      <c r="J996" s="11" t="s">
        <v>261</v>
      </c>
      <c r="K996" s="11" t="s">
        <v>11613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44228</v>
      </c>
      <c r="H997" s="11">
        <v>7</v>
      </c>
      <c r="I997" s="20" t="s">
        <v>259</v>
      </c>
      <c r="J997" s="11" t="s">
        <v>261</v>
      </c>
      <c r="K997" s="11" t="s">
        <v>11613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44228</v>
      </c>
      <c r="H998" s="11">
        <v>7</v>
      </c>
      <c r="I998" s="20" t="s">
        <v>259</v>
      </c>
      <c r="J998" s="11" t="s">
        <v>261</v>
      </c>
      <c r="K998" s="11" t="s">
        <v>11613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44228</v>
      </c>
      <c r="H999" s="11">
        <v>7</v>
      </c>
      <c r="I999" s="20" t="s">
        <v>259</v>
      </c>
      <c r="J999" s="11" t="s">
        <v>261</v>
      </c>
      <c r="K999" s="11" t="s">
        <v>11613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44228</v>
      </c>
      <c r="H1000" s="11">
        <v>7</v>
      </c>
      <c r="I1000" s="20" t="s">
        <v>259</v>
      </c>
      <c r="J1000" s="11" t="s">
        <v>261</v>
      </c>
      <c r="K1000" s="11" t="s">
        <v>11613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44228</v>
      </c>
      <c r="H1001" s="11">
        <v>7</v>
      </c>
      <c r="I1001" s="20" t="s">
        <v>259</v>
      </c>
      <c r="J1001" s="11" t="s">
        <v>261</v>
      </c>
      <c r="K1001" s="11" t="s">
        <v>11613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44228</v>
      </c>
      <c r="H1002" s="11">
        <v>7</v>
      </c>
      <c r="I1002" s="20" t="s">
        <v>259</v>
      </c>
      <c r="J1002" s="11" t="s">
        <v>261</v>
      </c>
      <c r="K1002" s="11" t="s">
        <v>11613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44228</v>
      </c>
      <c r="H1003" s="11">
        <v>7</v>
      </c>
      <c r="I1003" s="20" t="s">
        <v>259</v>
      </c>
      <c r="J1003" s="11" t="s">
        <v>261</v>
      </c>
      <c r="K1003" s="11" t="s">
        <v>11613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44228</v>
      </c>
      <c r="H1004" s="11">
        <v>7</v>
      </c>
      <c r="I1004" s="20" t="s">
        <v>259</v>
      </c>
      <c r="J1004" s="11" t="s">
        <v>261</v>
      </c>
      <c r="K1004" s="11" t="s">
        <v>11613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44228</v>
      </c>
      <c r="H1005" s="11">
        <v>7</v>
      </c>
      <c r="I1005" s="20" t="s">
        <v>259</v>
      </c>
      <c r="J1005" s="11" t="s">
        <v>261</v>
      </c>
      <c r="K1005" s="11" t="s">
        <v>11613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44228</v>
      </c>
      <c r="H1006" s="11">
        <v>7</v>
      </c>
      <c r="I1006" s="20" t="s">
        <v>259</v>
      </c>
      <c r="J1006" s="11" t="s">
        <v>261</v>
      </c>
      <c r="K1006" s="11" t="s">
        <v>11613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44228</v>
      </c>
      <c r="H1007" s="11">
        <v>7</v>
      </c>
      <c r="I1007" s="20" t="s">
        <v>259</v>
      </c>
      <c r="J1007" s="11" t="s">
        <v>261</v>
      </c>
      <c r="K1007" s="11" t="s">
        <v>11613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44228</v>
      </c>
      <c r="H1008" s="11">
        <v>7</v>
      </c>
      <c r="I1008" s="20" t="s">
        <v>259</v>
      </c>
      <c r="J1008" s="11" t="s">
        <v>261</v>
      </c>
      <c r="K1008" s="11" t="s">
        <v>11613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44228</v>
      </c>
      <c r="H1009" s="11">
        <v>7</v>
      </c>
      <c r="I1009" s="20" t="s">
        <v>259</v>
      </c>
      <c r="J1009" s="11" t="s">
        <v>261</v>
      </c>
      <c r="K1009" s="11" t="s">
        <v>11613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44228</v>
      </c>
      <c r="H1010" s="11">
        <v>7</v>
      </c>
      <c r="I1010" s="20" t="s">
        <v>259</v>
      </c>
      <c r="J1010" s="11" t="s">
        <v>261</v>
      </c>
      <c r="K1010" s="11" t="s">
        <v>11613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44228</v>
      </c>
      <c r="H1011" s="11">
        <v>7</v>
      </c>
      <c r="I1011" s="20" t="s">
        <v>259</v>
      </c>
      <c r="J1011" s="11" t="s">
        <v>261</v>
      </c>
      <c r="K1011" s="11" t="s">
        <v>11613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44228</v>
      </c>
      <c r="H1012" s="11">
        <v>7</v>
      </c>
      <c r="I1012" s="20" t="s">
        <v>259</v>
      </c>
      <c r="J1012" s="11" t="s">
        <v>261</v>
      </c>
      <c r="K1012" s="11" t="s">
        <v>11613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44228</v>
      </c>
      <c r="H1013" s="11">
        <v>7</v>
      </c>
      <c r="I1013" s="20" t="s">
        <v>259</v>
      </c>
      <c r="J1013" s="11" t="s">
        <v>261</v>
      </c>
      <c r="K1013" s="11" t="s">
        <v>11613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44228</v>
      </c>
      <c r="H1014" s="11">
        <v>7</v>
      </c>
      <c r="I1014" s="20" t="s">
        <v>259</v>
      </c>
      <c r="J1014" s="11" t="s">
        <v>261</v>
      </c>
      <c r="K1014" s="11" t="s">
        <v>11613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44228</v>
      </c>
      <c r="H1015" s="11">
        <v>7</v>
      </c>
      <c r="I1015" s="20" t="s">
        <v>259</v>
      </c>
      <c r="J1015" s="11" t="s">
        <v>261</v>
      </c>
      <c r="K1015" s="11" t="s">
        <v>11613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44228</v>
      </c>
      <c r="H1016" s="11">
        <v>7</v>
      </c>
      <c r="I1016" s="20" t="s">
        <v>259</v>
      </c>
      <c r="J1016" s="11" t="s">
        <v>261</v>
      </c>
      <c r="K1016" s="11" t="s">
        <v>11613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44228</v>
      </c>
      <c r="H1017" s="11">
        <v>7</v>
      </c>
      <c r="I1017" s="20" t="s">
        <v>259</v>
      </c>
      <c r="J1017" s="11" t="s">
        <v>261</v>
      </c>
      <c r="K1017" s="11" t="s">
        <v>11613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44228</v>
      </c>
      <c r="H1018" s="11">
        <v>7</v>
      </c>
      <c r="I1018" s="20" t="s">
        <v>259</v>
      </c>
      <c r="J1018" s="11" t="s">
        <v>261</v>
      </c>
      <c r="K1018" s="11" t="s">
        <v>11613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44228</v>
      </c>
      <c r="H1019" s="11">
        <v>7</v>
      </c>
      <c r="I1019" s="20" t="s">
        <v>259</v>
      </c>
      <c r="J1019" s="11" t="s">
        <v>261</v>
      </c>
      <c r="K1019" s="11" t="s">
        <v>11613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44228</v>
      </c>
      <c r="H1020" s="11">
        <v>7</v>
      </c>
      <c r="I1020" s="20" t="s">
        <v>259</v>
      </c>
      <c r="J1020" s="11" t="s">
        <v>261</v>
      </c>
      <c r="K1020" s="11" t="s">
        <v>11613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44228</v>
      </c>
      <c r="H1021" s="11">
        <v>7</v>
      </c>
      <c r="I1021" s="20" t="s">
        <v>259</v>
      </c>
      <c r="J1021" s="11" t="s">
        <v>261</v>
      </c>
      <c r="K1021" s="11" t="s">
        <v>11613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44228</v>
      </c>
      <c r="H1022" s="11">
        <v>7</v>
      </c>
      <c r="I1022" s="20" t="s">
        <v>259</v>
      </c>
      <c r="J1022" s="11" t="s">
        <v>261</v>
      </c>
      <c r="K1022" s="11" t="s">
        <v>11613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44228</v>
      </c>
      <c r="H1023" s="11">
        <v>7</v>
      </c>
      <c r="I1023" s="20" t="s">
        <v>259</v>
      </c>
      <c r="J1023" s="11" t="s">
        <v>261</v>
      </c>
      <c r="K1023" s="11" t="s">
        <v>11613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44228</v>
      </c>
      <c r="H1024" s="11">
        <v>7</v>
      </c>
      <c r="I1024" s="20" t="s">
        <v>259</v>
      </c>
      <c r="J1024" s="11" t="s">
        <v>261</v>
      </c>
      <c r="K1024" s="11" t="s">
        <v>11613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44228</v>
      </c>
      <c r="H1025" s="11">
        <v>7</v>
      </c>
      <c r="I1025" s="20" t="s">
        <v>259</v>
      </c>
      <c r="J1025" s="11" t="s">
        <v>261</v>
      </c>
      <c r="K1025" s="11" t="s">
        <v>11613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44228</v>
      </c>
      <c r="H1026" s="11">
        <v>7</v>
      </c>
      <c r="I1026" s="20" t="s">
        <v>259</v>
      </c>
      <c r="J1026" s="11" t="s">
        <v>261</v>
      </c>
      <c r="K1026" s="11" t="s">
        <v>11613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44228</v>
      </c>
      <c r="H1027" s="11">
        <v>7</v>
      </c>
      <c r="I1027" s="20" t="s">
        <v>259</v>
      </c>
      <c r="J1027" s="11" t="s">
        <v>261</v>
      </c>
      <c r="K1027" s="11" t="s">
        <v>11613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44228</v>
      </c>
      <c r="H1028" s="11">
        <v>7</v>
      </c>
      <c r="I1028" s="20" t="s">
        <v>259</v>
      </c>
      <c r="J1028" s="11" t="s">
        <v>261</v>
      </c>
      <c r="K1028" s="11" t="s">
        <v>11613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44228</v>
      </c>
      <c r="H1029" s="11">
        <v>7</v>
      </c>
      <c r="I1029" s="20" t="s">
        <v>259</v>
      </c>
      <c r="J1029" s="11" t="s">
        <v>261</v>
      </c>
      <c r="K1029" s="11" t="s">
        <v>11613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44228</v>
      </c>
      <c r="H1030" s="11">
        <v>7</v>
      </c>
      <c r="I1030" s="20" t="s">
        <v>259</v>
      </c>
      <c r="J1030" s="11" t="s">
        <v>261</v>
      </c>
      <c r="K1030" s="11" t="s">
        <v>11613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44228</v>
      </c>
      <c r="H1031" s="11">
        <v>7</v>
      </c>
      <c r="I1031" s="20" t="s">
        <v>259</v>
      </c>
      <c r="J1031" s="11" t="s">
        <v>261</v>
      </c>
      <c r="K1031" s="11" t="s">
        <v>11613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44228</v>
      </c>
      <c r="H1032" s="11">
        <v>7</v>
      </c>
      <c r="I1032" s="20" t="s">
        <v>259</v>
      </c>
      <c r="J1032" s="11" t="s">
        <v>261</v>
      </c>
      <c r="K1032" s="11" t="s">
        <v>11613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44228</v>
      </c>
      <c r="H1033" s="11">
        <v>7</v>
      </c>
      <c r="I1033" s="20" t="s">
        <v>259</v>
      </c>
      <c r="J1033" s="11" t="s">
        <v>261</v>
      </c>
      <c r="K1033" s="11" t="s">
        <v>11613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44228</v>
      </c>
      <c r="H1034" s="11">
        <v>7</v>
      </c>
      <c r="I1034" s="20" t="s">
        <v>259</v>
      </c>
      <c r="J1034" s="11" t="s">
        <v>261</v>
      </c>
      <c r="K1034" s="11" t="s">
        <v>11613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44228</v>
      </c>
      <c r="H1035" s="11">
        <v>7</v>
      </c>
      <c r="I1035" s="20" t="s">
        <v>259</v>
      </c>
      <c r="J1035" s="11" t="s">
        <v>261</v>
      </c>
      <c r="K1035" s="11" t="s">
        <v>11613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44228</v>
      </c>
      <c r="H1036" s="11">
        <v>7</v>
      </c>
      <c r="I1036" s="20" t="s">
        <v>259</v>
      </c>
      <c r="J1036" s="11" t="s">
        <v>261</v>
      </c>
      <c r="K1036" s="11" t="s">
        <v>11613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44228</v>
      </c>
      <c r="H1037" s="11">
        <v>7</v>
      </c>
      <c r="I1037" s="20" t="s">
        <v>259</v>
      </c>
      <c r="J1037" s="11" t="s">
        <v>261</v>
      </c>
      <c r="K1037" s="11" t="s">
        <v>11613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44228</v>
      </c>
      <c r="H1038" s="11">
        <v>7</v>
      </c>
      <c r="I1038" s="20" t="s">
        <v>259</v>
      </c>
      <c r="J1038" s="11" t="s">
        <v>261</v>
      </c>
      <c r="K1038" s="11" t="s">
        <v>11613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44228</v>
      </c>
      <c r="H1039" s="11">
        <v>7</v>
      </c>
      <c r="I1039" s="20" t="s">
        <v>259</v>
      </c>
      <c r="J1039" s="11" t="s">
        <v>261</v>
      </c>
      <c r="K1039" s="11" t="s">
        <v>11613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44228</v>
      </c>
      <c r="H1040" s="11">
        <v>7</v>
      </c>
      <c r="I1040" s="20" t="s">
        <v>259</v>
      </c>
      <c r="J1040" s="11" t="s">
        <v>261</v>
      </c>
      <c r="K1040" s="11" t="s">
        <v>11613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44228</v>
      </c>
      <c r="H1041" s="11">
        <v>7</v>
      </c>
      <c r="I1041" s="20" t="s">
        <v>259</v>
      </c>
      <c r="J1041" s="11" t="s">
        <v>261</v>
      </c>
      <c r="K1041" s="11" t="s">
        <v>11613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44228</v>
      </c>
      <c r="H1042" s="11">
        <v>7</v>
      </c>
      <c r="I1042" s="20" t="s">
        <v>259</v>
      </c>
      <c r="J1042" s="11" t="s">
        <v>261</v>
      </c>
      <c r="K1042" s="11" t="s">
        <v>11613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44228</v>
      </c>
      <c r="H1043" s="11">
        <v>7</v>
      </c>
      <c r="I1043" s="20" t="s">
        <v>259</v>
      </c>
      <c r="J1043" s="11" t="s">
        <v>261</v>
      </c>
      <c r="K1043" s="11" t="s">
        <v>11613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44228</v>
      </c>
      <c r="H1044" s="11">
        <v>7</v>
      </c>
      <c r="I1044" s="20" t="s">
        <v>259</v>
      </c>
      <c r="J1044" s="11" t="s">
        <v>261</v>
      </c>
      <c r="K1044" s="11" t="s">
        <v>11613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44228</v>
      </c>
      <c r="H1045" s="11">
        <v>7</v>
      </c>
      <c r="I1045" s="20" t="s">
        <v>259</v>
      </c>
      <c r="J1045" s="11" t="s">
        <v>261</v>
      </c>
      <c r="K1045" s="11" t="s">
        <v>11613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44228</v>
      </c>
      <c r="H1046" s="11">
        <v>7</v>
      </c>
      <c r="I1046" s="20" t="s">
        <v>259</v>
      </c>
      <c r="J1046" s="11" t="s">
        <v>261</v>
      </c>
      <c r="K1046" s="11" t="s">
        <v>11613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44228</v>
      </c>
      <c r="H1047" s="11">
        <v>7</v>
      </c>
      <c r="I1047" s="20" t="s">
        <v>259</v>
      </c>
      <c r="J1047" s="11" t="s">
        <v>261</v>
      </c>
      <c r="K1047" s="11" t="s">
        <v>11613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44228</v>
      </c>
      <c r="H1048" s="11">
        <v>7</v>
      </c>
      <c r="I1048" s="20" t="s">
        <v>259</v>
      </c>
      <c r="J1048" s="11" t="s">
        <v>261</v>
      </c>
      <c r="K1048" s="11" t="s">
        <v>11613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44228</v>
      </c>
      <c r="H1049" s="11">
        <v>7</v>
      </c>
      <c r="I1049" s="20" t="s">
        <v>259</v>
      </c>
      <c r="J1049" s="11" t="s">
        <v>261</v>
      </c>
      <c r="K1049" s="11" t="s">
        <v>11613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44228</v>
      </c>
      <c r="H1050" s="11">
        <v>7</v>
      </c>
      <c r="I1050" s="20" t="s">
        <v>259</v>
      </c>
      <c r="J1050" s="11" t="s">
        <v>261</v>
      </c>
      <c r="K1050" s="11" t="s">
        <v>11613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44228</v>
      </c>
      <c r="H1051" s="11">
        <v>7</v>
      </c>
      <c r="I1051" s="20" t="s">
        <v>259</v>
      </c>
      <c r="J1051" s="11" t="s">
        <v>261</v>
      </c>
      <c r="K1051" s="11" t="s">
        <v>11613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44228</v>
      </c>
      <c r="H1052" s="11">
        <v>7</v>
      </c>
      <c r="I1052" s="20" t="s">
        <v>259</v>
      </c>
      <c r="J1052" s="11" t="s">
        <v>261</v>
      </c>
      <c r="K1052" s="11" t="s">
        <v>11613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44228</v>
      </c>
      <c r="H1053" s="11">
        <v>7</v>
      </c>
      <c r="I1053" s="20" t="s">
        <v>259</v>
      </c>
      <c r="J1053" s="11" t="s">
        <v>261</v>
      </c>
      <c r="K1053" s="11" t="s">
        <v>11613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44228</v>
      </c>
      <c r="H1054" s="11">
        <v>7</v>
      </c>
      <c r="I1054" s="20" t="s">
        <v>259</v>
      </c>
      <c r="J1054" s="11" t="s">
        <v>261</v>
      </c>
      <c r="K1054" s="11" t="s">
        <v>11613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44228</v>
      </c>
      <c r="H1055" s="11">
        <v>7</v>
      </c>
      <c r="I1055" s="20" t="s">
        <v>259</v>
      </c>
      <c r="J1055" s="11" t="s">
        <v>261</v>
      </c>
      <c r="K1055" s="11" t="s">
        <v>11613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44228</v>
      </c>
      <c r="H1056" s="11">
        <v>7</v>
      </c>
      <c r="I1056" s="20" t="s">
        <v>259</v>
      </c>
      <c r="J1056" s="11" t="s">
        <v>261</v>
      </c>
      <c r="K1056" s="11" t="s">
        <v>11613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44228</v>
      </c>
      <c r="H1057" s="11">
        <v>7</v>
      </c>
      <c r="I1057" s="20" t="s">
        <v>259</v>
      </c>
      <c r="J1057" s="11" t="s">
        <v>261</v>
      </c>
      <c r="K1057" s="11" t="s">
        <v>11613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44228</v>
      </c>
      <c r="H1058" s="11">
        <v>7</v>
      </c>
      <c r="I1058" s="20" t="s">
        <v>259</v>
      </c>
      <c r="J1058" s="11" t="s">
        <v>261</v>
      </c>
      <c r="K1058" s="11" t="s">
        <v>11613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44228</v>
      </c>
      <c r="H1059" s="11">
        <v>7</v>
      </c>
      <c r="I1059" s="20" t="s">
        <v>259</v>
      </c>
      <c r="J1059" s="11" t="s">
        <v>261</v>
      </c>
      <c r="K1059" s="11" t="s">
        <v>11613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44228</v>
      </c>
      <c r="H1060" s="11">
        <v>7</v>
      </c>
      <c r="I1060" s="20" t="s">
        <v>259</v>
      </c>
      <c r="J1060" s="11" t="s">
        <v>261</v>
      </c>
      <c r="K1060" s="11" t="s">
        <v>11613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44228</v>
      </c>
      <c r="H1061" s="11">
        <v>7</v>
      </c>
      <c r="I1061" s="20" t="s">
        <v>259</v>
      </c>
      <c r="J1061" s="11" t="s">
        <v>261</v>
      </c>
      <c r="K1061" s="11" t="s">
        <v>11613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44228</v>
      </c>
      <c r="H1062" s="11">
        <v>7</v>
      </c>
      <c r="I1062" s="20" t="s">
        <v>259</v>
      </c>
      <c r="J1062" s="11" t="s">
        <v>261</v>
      </c>
      <c r="K1062" s="11" t="s">
        <v>11613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44228</v>
      </c>
      <c r="H1063" s="11">
        <v>7</v>
      </c>
      <c r="I1063" s="20" t="s">
        <v>259</v>
      </c>
      <c r="J1063" s="11" t="s">
        <v>261</v>
      </c>
      <c r="K1063" s="11" t="s">
        <v>11613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44228</v>
      </c>
      <c r="H1064" s="11">
        <v>7</v>
      </c>
      <c r="I1064" s="20" t="s">
        <v>259</v>
      </c>
      <c r="J1064" s="11" t="s">
        <v>261</v>
      </c>
      <c r="K1064" s="11" t="s">
        <v>11613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44228</v>
      </c>
      <c r="H1065" s="11">
        <v>7</v>
      </c>
      <c r="I1065" s="20" t="s">
        <v>259</v>
      </c>
      <c r="J1065" s="11" t="s">
        <v>261</v>
      </c>
      <c r="K1065" s="11" t="s">
        <v>11613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44228</v>
      </c>
      <c r="H1066" s="11">
        <v>7</v>
      </c>
      <c r="I1066" s="20" t="s">
        <v>259</v>
      </c>
      <c r="J1066" s="11" t="s">
        <v>261</v>
      </c>
      <c r="K1066" s="11" t="s">
        <v>11613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44228</v>
      </c>
      <c r="H1067" s="11">
        <v>7</v>
      </c>
      <c r="I1067" s="20" t="s">
        <v>259</v>
      </c>
      <c r="J1067" s="11" t="s">
        <v>261</v>
      </c>
      <c r="K1067" s="11" t="s">
        <v>11613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44228</v>
      </c>
      <c r="H1068" s="11">
        <v>7</v>
      </c>
      <c r="I1068" s="20" t="s">
        <v>259</v>
      </c>
      <c r="J1068" s="11" t="s">
        <v>261</v>
      </c>
      <c r="K1068" s="11" t="s">
        <v>11613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44228</v>
      </c>
      <c r="H1069" s="11">
        <v>7</v>
      </c>
      <c r="I1069" s="20" t="s">
        <v>259</v>
      </c>
      <c r="J1069" s="11" t="s">
        <v>261</v>
      </c>
      <c r="K1069" s="11" t="s">
        <v>11613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44228</v>
      </c>
      <c r="H1070" s="11">
        <v>7</v>
      </c>
      <c r="I1070" s="20" t="s">
        <v>259</v>
      </c>
      <c r="J1070" s="11" t="s">
        <v>261</v>
      </c>
      <c r="K1070" s="11" t="s">
        <v>11613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44228</v>
      </c>
      <c r="H1071" s="11">
        <v>7</v>
      </c>
      <c r="I1071" s="20" t="s">
        <v>259</v>
      </c>
      <c r="J1071" s="11" t="s">
        <v>261</v>
      </c>
      <c r="K1071" s="11" t="s">
        <v>11613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44228</v>
      </c>
      <c r="H1072" s="11">
        <v>7</v>
      </c>
      <c r="I1072" s="20" t="s">
        <v>259</v>
      </c>
      <c r="J1072" s="11" t="s">
        <v>261</v>
      </c>
      <c r="K1072" s="11" t="s">
        <v>11613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44228</v>
      </c>
      <c r="H1073" s="11">
        <v>7</v>
      </c>
      <c r="I1073" s="20" t="s">
        <v>259</v>
      </c>
      <c r="J1073" s="11" t="s">
        <v>261</v>
      </c>
      <c r="K1073" s="11" t="s">
        <v>11613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44228</v>
      </c>
      <c r="H1074" s="11">
        <v>7</v>
      </c>
      <c r="I1074" s="20" t="s">
        <v>259</v>
      </c>
      <c r="J1074" s="11" t="s">
        <v>261</v>
      </c>
      <c r="K1074" s="11" t="s">
        <v>11613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44228</v>
      </c>
      <c r="H1075" s="11">
        <v>7</v>
      </c>
      <c r="I1075" s="20" t="s">
        <v>259</v>
      </c>
      <c r="J1075" s="11" t="s">
        <v>261</v>
      </c>
      <c r="K1075" s="11" t="s">
        <v>11613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44228</v>
      </c>
      <c r="H1076" s="11">
        <v>7</v>
      </c>
      <c r="I1076" s="20" t="s">
        <v>259</v>
      </c>
      <c r="J1076" s="11" t="s">
        <v>261</v>
      </c>
      <c r="K1076" s="11" t="s">
        <v>11613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44228</v>
      </c>
      <c r="H1077" s="11">
        <v>7</v>
      </c>
      <c r="I1077" s="20" t="s">
        <v>259</v>
      </c>
      <c r="J1077" s="11" t="s">
        <v>261</v>
      </c>
      <c r="K1077" s="11" t="s">
        <v>11613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44228</v>
      </c>
      <c r="H1078" s="11">
        <v>7</v>
      </c>
      <c r="I1078" s="20" t="s">
        <v>259</v>
      </c>
      <c r="J1078" s="11" t="s">
        <v>261</v>
      </c>
      <c r="K1078" s="11" t="s">
        <v>11613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44228</v>
      </c>
      <c r="H1079" s="11">
        <v>7</v>
      </c>
      <c r="I1079" s="20" t="s">
        <v>259</v>
      </c>
      <c r="J1079" s="11" t="s">
        <v>261</v>
      </c>
      <c r="K1079" s="11" t="s">
        <v>11613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44228</v>
      </c>
      <c r="H1080" s="11">
        <v>7</v>
      </c>
      <c r="I1080" s="20" t="s">
        <v>259</v>
      </c>
      <c r="J1080" s="11" t="s">
        <v>261</v>
      </c>
      <c r="K1080" s="11" t="s">
        <v>11613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44228</v>
      </c>
      <c r="H1081" s="11">
        <v>7</v>
      </c>
      <c r="I1081" s="20" t="s">
        <v>259</v>
      </c>
      <c r="J1081" s="11" t="s">
        <v>261</v>
      </c>
      <c r="K1081" s="11" t="s">
        <v>11613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44228</v>
      </c>
      <c r="H1082" s="11">
        <v>7</v>
      </c>
      <c r="I1082" s="20" t="s">
        <v>259</v>
      </c>
      <c r="J1082" s="11" t="s">
        <v>261</v>
      </c>
      <c r="K1082" s="11" t="s">
        <v>11613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44228</v>
      </c>
      <c r="H1083" s="11">
        <v>7</v>
      </c>
      <c r="I1083" s="20" t="s">
        <v>259</v>
      </c>
      <c r="J1083" s="11" t="s">
        <v>261</v>
      </c>
      <c r="K1083" s="11" t="s">
        <v>11613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44228</v>
      </c>
      <c r="H1084" s="11">
        <v>7</v>
      </c>
      <c r="I1084" s="20" t="s">
        <v>259</v>
      </c>
      <c r="J1084" s="11" t="s">
        <v>261</v>
      </c>
      <c r="K1084" s="11" t="s">
        <v>11613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44228</v>
      </c>
      <c r="H1085" s="11">
        <v>7</v>
      </c>
      <c r="I1085" s="20" t="s">
        <v>259</v>
      </c>
      <c r="J1085" s="11" t="s">
        <v>261</v>
      </c>
      <c r="K1085" s="11" t="s">
        <v>11613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44228</v>
      </c>
      <c r="H1086" s="11">
        <v>7</v>
      </c>
      <c r="I1086" s="20" t="s">
        <v>259</v>
      </c>
      <c r="J1086" s="11" t="s">
        <v>261</v>
      </c>
      <c r="K1086" s="11" t="s">
        <v>11613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44228</v>
      </c>
      <c r="H1087" s="11">
        <v>7</v>
      </c>
      <c r="I1087" s="20" t="s">
        <v>259</v>
      </c>
      <c r="J1087" s="11" t="s">
        <v>261</v>
      </c>
      <c r="K1087" s="11" t="s">
        <v>11613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44228</v>
      </c>
      <c r="H1088" s="11">
        <v>7</v>
      </c>
      <c r="I1088" s="20" t="s">
        <v>259</v>
      </c>
      <c r="J1088" s="11" t="s">
        <v>261</v>
      </c>
      <c r="K1088" s="11" t="s">
        <v>11613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44228</v>
      </c>
      <c r="H1089" s="11">
        <v>7</v>
      </c>
      <c r="I1089" s="20" t="s">
        <v>259</v>
      </c>
      <c r="J1089" s="11" t="s">
        <v>261</v>
      </c>
      <c r="K1089" s="11" t="s">
        <v>11613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44228</v>
      </c>
      <c r="H1090" s="11">
        <v>7</v>
      </c>
      <c r="I1090" s="20" t="s">
        <v>259</v>
      </c>
      <c r="J1090" s="11" t="s">
        <v>261</v>
      </c>
      <c r="K1090" s="11" t="s">
        <v>11613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44228</v>
      </c>
      <c r="H1091" s="11">
        <v>7</v>
      </c>
      <c r="I1091" s="20" t="s">
        <v>259</v>
      </c>
      <c r="J1091" s="11" t="s">
        <v>261</v>
      </c>
      <c r="K1091" s="11" t="s">
        <v>11613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44228</v>
      </c>
      <c r="H1092" s="11">
        <v>7</v>
      </c>
      <c r="I1092" s="20" t="s">
        <v>259</v>
      </c>
      <c r="J1092" s="11" t="s">
        <v>261</v>
      </c>
      <c r="K1092" s="11" t="s">
        <v>11613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44228</v>
      </c>
      <c r="H1093" s="11">
        <v>7</v>
      </c>
      <c r="I1093" s="20" t="s">
        <v>259</v>
      </c>
      <c r="J1093" s="11" t="s">
        <v>261</v>
      </c>
      <c r="K1093" s="11" t="s">
        <v>11613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44228</v>
      </c>
      <c r="H1094" s="11">
        <v>7</v>
      </c>
      <c r="I1094" s="20" t="s">
        <v>259</v>
      </c>
      <c r="J1094" s="11" t="s">
        <v>261</v>
      </c>
      <c r="K1094" s="11" t="s">
        <v>11613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44228</v>
      </c>
      <c r="H1095" s="11">
        <v>7</v>
      </c>
      <c r="I1095" s="20" t="s">
        <v>259</v>
      </c>
      <c r="J1095" s="11" t="s">
        <v>261</v>
      </c>
      <c r="K1095" s="11" t="s">
        <v>11613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44228</v>
      </c>
      <c r="H1096" s="11">
        <v>7</v>
      </c>
      <c r="I1096" s="20" t="s">
        <v>259</v>
      </c>
      <c r="J1096" s="11" t="s">
        <v>261</v>
      </c>
      <c r="K1096" s="11" t="s">
        <v>11613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44228</v>
      </c>
      <c r="H1097" s="11">
        <v>7</v>
      </c>
      <c r="I1097" s="20" t="s">
        <v>259</v>
      </c>
      <c r="J1097" s="11" t="s">
        <v>261</v>
      </c>
      <c r="K1097" s="11" t="s">
        <v>11613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44228</v>
      </c>
      <c r="H1098" s="11">
        <v>7</v>
      </c>
      <c r="I1098" s="20" t="s">
        <v>259</v>
      </c>
      <c r="J1098" s="11" t="s">
        <v>261</v>
      </c>
      <c r="K1098" s="11" t="s">
        <v>11613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44228</v>
      </c>
      <c r="H1099" s="11">
        <v>7</v>
      </c>
      <c r="I1099" s="20" t="s">
        <v>259</v>
      </c>
      <c r="J1099" s="11" t="s">
        <v>261</v>
      </c>
      <c r="K1099" s="11" t="s">
        <v>11613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44228</v>
      </c>
      <c r="H1100" s="11">
        <v>7</v>
      </c>
      <c r="I1100" s="20" t="s">
        <v>259</v>
      </c>
      <c r="J1100" s="11" t="s">
        <v>261</v>
      </c>
      <c r="K1100" s="11" t="s">
        <v>11613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44228</v>
      </c>
      <c r="H1101" s="11">
        <v>7</v>
      </c>
      <c r="I1101" s="20" t="s">
        <v>259</v>
      </c>
      <c r="J1101" s="11" t="s">
        <v>261</v>
      </c>
      <c r="K1101" s="11" t="s">
        <v>11613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44228</v>
      </c>
      <c r="H1102" s="11">
        <v>7</v>
      </c>
      <c r="I1102" s="20" t="s">
        <v>259</v>
      </c>
      <c r="J1102" s="11" t="s">
        <v>261</v>
      </c>
      <c r="K1102" s="11" t="s">
        <v>11613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44228</v>
      </c>
      <c r="H1103" s="11">
        <v>7</v>
      </c>
      <c r="I1103" s="20" t="s">
        <v>259</v>
      </c>
      <c r="J1103" s="11" t="s">
        <v>261</v>
      </c>
      <c r="K1103" s="11" t="s">
        <v>11613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44228</v>
      </c>
      <c r="H1104" s="11">
        <v>7</v>
      </c>
      <c r="I1104" s="20" t="s">
        <v>259</v>
      </c>
      <c r="J1104" s="11" t="s">
        <v>261</v>
      </c>
      <c r="K1104" s="11" t="s">
        <v>11613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44228</v>
      </c>
      <c r="H1105" s="11">
        <v>7</v>
      </c>
      <c r="I1105" s="20" t="s">
        <v>259</v>
      </c>
      <c r="J1105" s="11" t="s">
        <v>261</v>
      </c>
      <c r="K1105" s="11" t="s">
        <v>11613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44228</v>
      </c>
      <c r="H1106" s="11">
        <v>7</v>
      </c>
      <c r="I1106" s="20" t="s">
        <v>259</v>
      </c>
      <c r="J1106" s="11" t="s">
        <v>261</v>
      </c>
      <c r="K1106" s="11" t="s">
        <v>11613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44228</v>
      </c>
      <c r="H1107" s="11">
        <v>7</v>
      </c>
      <c r="I1107" s="20" t="s">
        <v>259</v>
      </c>
      <c r="J1107" s="11" t="s">
        <v>261</v>
      </c>
      <c r="K1107" s="11" t="s">
        <v>11613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44228</v>
      </c>
      <c r="H1108" s="11">
        <v>7</v>
      </c>
      <c r="I1108" s="20" t="s">
        <v>259</v>
      </c>
      <c r="J1108" s="11" t="s">
        <v>261</v>
      </c>
      <c r="K1108" s="11" t="s">
        <v>11613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44228</v>
      </c>
      <c r="H1109" s="11">
        <v>7</v>
      </c>
      <c r="I1109" s="20" t="s">
        <v>259</v>
      </c>
      <c r="J1109" s="11" t="s">
        <v>261</v>
      </c>
      <c r="K1109" s="11" t="s">
        <v>11613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44228</v>
      </c>
      <c r="H1110" s="11">
        <v>7</v>
      </c>
      <c r="I1110" s="20" t="s">
        <v>259</v>
      </c>
      <c r="J1110" s="11" t="s">
        <v>261</v>
      </c>
      <c r="K1110" s="11" t="s">
        <v>11613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44228</v>
      </c>
      <c r="H1111" s="11">
        <v>7</v>
      </c>
      <c r="I1111" s="20" t="s">
        <v>259</v>
      </c>
      <c r="J1111" s="11" t="s">
        <v>261</v>
      </c>
      <c r="K1111" s="11" t="s">
        <v>11613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44228</v>
      </c>
      <c r="H1112" s="11">
        <v>7</v>
      </c>
      <c r="I1112" s="20" t="s">
        <v>259</v>
      </c>
      <c r="J1112" s="11" t="s">
        <v>261</v>
      </c>
      <c r="K1112" s="11" t="s">
        <v>11613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44228</v>
      </c>
      <c r="H1113" s="11">
        <v>7</v>
      </c>
      <c r="I1113" s="20" t="s">
        <v>259</v>
      </c>
      <c r="J1113" s="11" t="s">
        <v>261</v>
      </c>
      <c r="K1113" s="11" t="s">
        <v>11613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44228</v>
      </c>
      <c r="H1114" s="11">
        <v>7</v>
      </c>
      <c r="I1114" s="20" t="s">
        <v>259</v>
      </c>
      <c r="J1114" s="11" t="s">
        <v>261</v>
      </c>
      <c r="K1114" s="11" t="s">
        <v>11613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44228</v>
      </c>
      <c r="H1115" s="11">
        <v>7</v>
      </c>
      <c r="I1115" s="20" t="s">
        <v>259</v>
      </c>
      <c r="J1115" s="11" t="s">
        <v>261</v>
      </c>
      <c r="K1115" s="11" t="s">
        <v>11613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44228</v>
      </c>
      <c r="H1116" s="11">
        <v>7</v>
      </c>
      <c r="I1116" s="20" t="s">
        <v>259</v>
      </c>
      <c r="J1116" s="11" t="s">
        <v>261</v>
      </c>
      <c r="K1116" s="11" t="s">
        <v>11613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44228</v>
      </c>
      <c r="H1117" s="11">
        <v>7</v>
      </c>
      <c r="I1117" s="20" t="s">
        <v>259</v>
      </c>
      <c r="J1117" s="11" t="s">
        <v>261</v>
      </c>
      <c r="K1117" s="11" t="s">
        <v>11613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44228</v>
      </c>
      <c r="H1118" s="11">
        <v>7</v>
      </c>
      <c r="I1118" s="20" t="s">
        <v>259</v>
      </c>
      <c r="J1118" s="11" t="s">
        <v>261</v>
      </c>
      <c r="K1118" s="11" t="s">
        <v>11613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44228</v>
      </c>
      <c r="H1119" s="11">
        <v>7</v>
      </c>
      <c r="I1119" s="20" t="s">
        <v>259</v>
      </c>
      <c r="J1119" s="11" t="s">
        <v>261</v>
      </c>
      <c r="K1119" s="11" t="s">
        <v>11613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44228</v>
      </c>
      <c r="H1120" s="11">
        <v>7</v>
      </c>
      <c r="I1120" s="20" t="s">
        <v>259</v>
      </c>
      <c r="J1120" s="11" t="s">
        <v>261</v>
      </c>
      <c r="K1120" s="11" t="s">
        <v>11613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44228</v>
      </c>
      <c r="H1121" s="11">
        <v>7</v>
      </c>
      <c r="I1121" s="20" t="s">
        <v>259</v>
      </c>
      <c r="J1121" s="11" t="s">
        <v>261</v>
      </c>
      <c r="K1121" s="11" t="s">
        <v>11613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44228</v>
      </c>
      <c r="H1122" s="11">
        <v>7</v>
      </c>
      <c r="I1122" s="20" t="s">
        <v>259</v>
      </c>
      <c r="J1122" s="11" t="s">
        <v>261</v>
      </c>
      <c r="K1122" s="11" t="s">
        <v>11613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44228</v>
      </c>
      <c r="H1123" s="11">
        <v>7</v>
      </c>
      <c r="I1123" s="20" t="s">
        <v>259</v>
      </c>
      <c r="J1123" s="11" t="s">
        <v>261</v>
      </c>
      <c r="K1123" s="11" t="s">
        <v>11613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44228</v>
      </c>
      <c r="H1124" s="11">
        <v>7</v>
      </c>
      <c r="I1124" s="20" t="s">
        <v>259</v>
      </c>
      <c r="J1124" s="11" t="s">
        <v>261</v>
      </c>
      <c r="K1124" s="11" t="s">
        <v>11613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44228</v>
      </c>
      <c r="H1125" s="11">
        <v>7</v>
      </c>
      <c r="I1125" s="20" t="s">
        <v>259</v>
      </c>
      <c r="J1125" s="11" t="s">
        <v>261</v>
      </c>
      <c r="K1125" s="11" t="s">
        <v>11613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44228</v>
      </c>
      <c r="H1126" s="11">
        <v>7</v>
      </c>
      <c r="I1126" s="20" t="s">
        <v>259</v>
      </c>
      <c r="J1126" s="11" t="s">
        <v>261</v>
      </c>
      <c r="K1126" s="11" t="s">
        <v>11613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44228</v>
      </c>
      <c r="H1127" s="11">
        <v>7</v>
      </c>
      <c r="I1127" s="20" t="s">
        <v>259</v>
      </c>
      <c r="J1127" s="11" t="s">
        <v>261</v>
      </c>
      <c r="K1127" s="11" t="s">
        <v>11613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44228</v>
      </c>
      <c r="H1128" s="11">
        <v>7</v>
      </c>
      <c r="I1128" s="20" t="s">
        <v>259</v>
      </c>
      <c r="J1128" s="11" t="s">
        <v>261</v>
      </c>
      <c r="K1128" s="11" t="s">
        <v>11613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44228</v>
      </c>
      <c r="H1129" s="11">
        <v>7</v>
      </c>
      <c r="I1129" s="20" t="s">
        <v>259</v>
      </c>
      <c r="J1129" s="11" t="s">
        <v>261</v>
      </c>
      <c r="K1129" s="11" t="s">
        <v>11613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44228</v>
      </c>
      <c r="H1130" s="11">
        <v>7</v>
      </c>
      <c r="I1130" s="20" t="s">
        <v>259</v>
      </c>
      <c r="J1130" s="11" t="s">
        <v>261</v>
      </c>
      <c r="K1130" s="11" t="s">
        <v>11613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44228</v>
      </c>
      <c r="H1131" s="11">
        <v>7</v>
      </c>
      <c r="I1131" s="20" t="s">
        <v>259</v>
      </c>
      <c r="J1131" s="11" t="s">
        <v>261</v>
      </c>
      <c r="K1131" s="11" t="s">
        <v>11613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44228</v>
      </c>
      <c r="H1132" s="11">
        <v>7</v>
      </c>
      <c r="I1132" s="20" t="s">
        <v>259</v>
      </c>
      <c r="J1132" s="11" t="s">
        <v>261</v>
      </c>
      <c r="K1132" s="11" t="s">
        <v>11613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44228</v>
      </c>
      <c r="H1133" s="11">
        <v>7</v>
      </c>
      <c r="I1133" s="20" t="s">
        <v>259</v>
      </c>
      <c r="J1133" s="11" t="s">
        <v>261</v>
      </c>
      <c r="K1133" s="11" t="s">
        <v>11613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44228</v>
      </c>
      <c r="H1134" s="11">
        <v>7</v>
      </c>
      <c r="I1134" s="20" t="s">
        <v>259</v>
      </c>
      <c r="J1134" s="11" t="s">
        <v>261</v>
      </c>
      <c r="K1134" s="11" t="s">
        <v>11613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44228</v>
      </c>
      <c r="H1135" s="11">
        <v>7</v>
      </c>
      <c r="I1135" s="20" t="s">
        <v>259</v>
      </c>
      <c r="J1135" s="11" t="s">
        <v>261</v>
      </c>
      <c r="K1135" s="11" t="s">
        <v>11613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44228</v>
      </c>
      <c r="H1136" s="11">
        <v>7</v>
      </c>
      <c r="I1136" s="20" t="s">
        <v>259</v>
      </c>
      <c r="J1136" s="11" t="s">
        <v>261</v>
      </c>
      <c r="K1136" s="11" t="s">
        <v>11613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44228</v>
      </c>
      <c r="H1137" s="11">
        <v>7</v>
      </c>
      <c r="I1137" s="20" t="s">
        <v>259</v>
      </c>
      <c r="J1137" s="11" t="s">
        <v>261</v>
      </c>
      <c r="K1137" s="11" t="s">
        <v>11613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44228</v>
      </c>
      <c r="H1138" s="11">
        <v>7</v>
      </c>
      <c r="I1138" s="20" t="s">
        <v>259</v>
      </c>
      <c r="J1138" s="11" t="s">
        <v>261</v>
      </c>
      <c r="K1138" s="11" t="s">
        <v>11613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44228</v>
      </c>
      <c r="H1139" s="11">
        <v>7</v>
      </c>
      <c r="I1139" s="20" t="s">
        <v>259</v>
      </c>
      <c r="J1139" s="11" t="s">
        <v>261</v>
      </c>
      <c r="K1139" s="11" t="s">
        <v>11613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44228</v>
      </c>
      <c r="H1140" s="11">
        <v>7</v>
      </c>
      <c r="I1140" s="20" t="s">
        <v>259</v>
      </c>
      <c r="J1140" s="11" t="s">
        <v>261</v>
      </c>
      <c r="K1140" s="11" t="s">
        <v>11613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44228</v>
      </c>
      <c r="H1141" s="11">
        <v>7</v>
      </c>
      <c r="I1141" s="20" t="s">
        <v>259</v>
      </c>
      <c r="J1141" s="11" t="s">
        <v>261</v>
      </c>
      <c r="K1141" s="11" t="s">
        <v>11613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44228</v>
      </c>
      <c r="H1142" s="11">
        <v>7</v>
      </c>
      <c r="I1142" s="20" t="s">
        <v>259</v>
      </c>
      <c r="J1142" s="11" t="s">
        <v>261</v>
      </c>
      <c r="K1142" s="11" t="s">
        <v>11613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44228</v>
      </c>
      <c r="H1143" s="11">
        <v>7</v>
      </c>
      <c r="I1143" s="20" t="s">
        <v>259</v>
      </c>
      <c r="J1143" s="11" t="s">
        <v>261</v>
      </c>
      <c r="K1143" s="11" t="s">
        <v>11613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44228</v>
      </c>
      <c r="H1144" s="11">
        <v>7</v>
      </c>
      <c r="I1144" s="20" t="s">
        <v>259</v>
      </c>
      <c r="J1144" s="11" t="s">
        <v>261</v>
      </c>
      <c r="K1144" s="11" t="s">
        <v>11613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44228</v>
      </c>
      <c r="H1145" s="11">
        <v>7</v>
      </c>
      <c r="I1145" s="20" t="s">
        <v>259</v>
      </c>
      <c r="J1145" s="11" t="s">
        <v>261</v>
      </c>
      <c r="K1145" s="11" t="s">
        <v>11613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44228</v>
      </c>
      <c r="H1146" s="11">
        <v>7</v>
      </c>
      <c r="I1146" s="20" t="s">
        <v>259</v>
      </c>
      <c r="J1146" s="11" t="s">
        <v>261</v>
      </c>
      <c r="K1146" s="11" t="s">
        <v>11613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44228</v>
      </c>
      <c r="H1147" s="11">
        <v>7</v>
      </c>
      <c r="I1147" s="20" t="s">
        <v>259</v>
      </c>
      <c r="J1147" s="11" t="s">
        <v>261</v>
      </c>
      <c r="K1147" s="11" t="s">
        <v>11613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44228</v>
      </c>
      <c r="H1148" s="11">
        <v>7</v>
      </c>
      <c r="I1148" s="20" t="s">
        <v>259</v>
      </c>
      <c r="J1148" s="11" t="s">
        <v>261</v>
      </c>
      <c r="K1148" s="11" t="s">
        <v>11613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44228</v>
      </c>
      <c r="H1149" s="11">
        <v>7</v>
      </c>
      <c r="I1149" s="20" t="s">
        <v>259</v>
      </c>
      <c r="J1149" s="11" t="s">
        <v>261</v>
      </c>
      <c r="K1149" s="11" t="s">
        <v>11613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44228</v>
      </c>
      <c r="H1150" s="11">
        <v>7</v>
      </c>
      <c r="I1150" s="20" t="s">
        <v>259</v>
      </c>
      <c r="J1150" s="11" t="s">
        <v>261</v>
      </c>
      <c r="K1150" s="11" t="s">
        <v>11613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44228</v>
      </c>
      <c r="H1151" s="11">
        <v>7</v>
      </c>
      <c r="I1151" s="20" t="s">
        <v>259</v>
      </c>
      <c r="J1151" s="11" t="s">
        <v>261</v>
      </c>
      <c r="K1151" s="11" t="s">
        <v>11613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44228</v>
      </c>
      <c r="H1152" s="11">
        <v>7</v>
      </c>
      <c r="I1152" s="20" t="s">
        <v>259</v>
      </c>
      <c r="J1152" s="11" t="s">
        <v>261</v>
      </c>
      <c r="K1152" s="11" t="s">
        <v>11613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44228</v>
      </c>
      <c r="H1153" s="11">
        <v>7</v>
      </c>
      <c r="I1153" s="20" t="s">
        <v>259</v>
      </c>
      <c r="J1153" s="11" t="s">
        <v>261</v>
      </c>
      <c r="K1153" s="11" t="s">
        <v>11613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44228</v>
      </c>
      <c r="H1154" s="11">
        <v>7</v>
      </c>
      <c r="I1154" s="20" t="s">
        <v>259</v>
      </c>
      <c r="J1154" s="11" t="s">
        <v>261</v>
      </c>
      <c r="K1154" s="11" t="s">
        <v>11613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44228</v>
      </c>
      <c r="H1155" s="11">
        <v>7</v>
      </c>
      <c r="I1155" s="20" t="s">
        <v>259</v>
      </c>
      <c r="J1155" s="11" t="s">
        <v>261</v>
      </c>
      <c r="K1155" s="11" t="s">
        <v>11613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44228</v>
      </c>
      <c r="H1156" s="11">
        <v>7</v>
      </c>
      <c r="I1156" s="20" t="s">
        <v>259</v>
      </c>
      <c r="J1156" s="11" t="s">
        <v>261</v>
      </c>
      <c r="K1156" s="11" t="s">
        <v>11613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44228</v>
      </c>
      <c r="H1157" s="11">
        <v>7</v>
      </c>
      <c r="I1157" s="20" t="s">
        <v>259</v>
      </c>
      <c r="J1157" s="11" t="s">
        <v>261</v>
      </c>
      <c r="K1157" s="11" t="s">
        <v>11613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44228</v>
      </c>
      <c r="H1158" s="11">
        <v>7</v>
      </c>
      <c r="I1158" s="20" t="s">
        <v>259</v>
      </c>
      <c r="J1158" s="11" t="s">
        <v>261</v>
      </c>
      <c r="K1158" s="11" t="s">
        <v>11613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44228</v>
      </c>
      <c r="H1159" s="11">
        <v>7</v>
      </c>
      <c r="I1159" s="20" t="s">
        <v>259</v>
      </c>
      <c r="J1159" s="11" t="s">
        <v>261</v>
      </c>
      <c r="K1159" s="11" t="s">
        <v>11613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44228</v>
      </c>
      <c r="H1160" s="11">
        <v>7</v>
      </c>
      <c r="I1160" s="20" t="s">
        <v>259</v>
      </c>
      <c r="J1160" s="11" t="s">
        <v>261</v>
      </c>
      <c r="K1160" s="11" t="s">
        <v>11613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44228</v>
      </c>
      <c r="H1161" s="11">
        <v>7</v>
      </c>
      <c r="I1161" s="20" t="s">
        <v>259</v>
      </c>
      <c r="J1161" s="11" t="s">
        <v>261</v>
      </c>
      <c r="K1161" s="11" t="s">
        <v>11613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44228</v>
      </c>
      <c r="H1162" s="11">
        <v>7</v>
      </c>
      <c r="I1162" s="20" t="s">
        <v>259</v>
      </c>
      <c r="J1162" s="11" t="s">
        <v>261</v>
      </c>
      <c r="K1162" s="11" t="s">
        <v>11613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44228</v>
      </c>
      <c r="H1163" s="11">
        <v>7</v>
      </c>
      <c r="I1163" s="20" t="s">
        <v>259</v>
      </c>
      <c r="J1163" s="11" t="s">
        <v>261</v>
      </c>
      <c r="K1163" s="11" t="s">
        <v>11613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44228</v>
      </c>
      <c r="H1164" s="11">
        <v>7</v>
      </c>
      <c r="I1164" s="20" t="s">
        <v>259</v>
      </c>
      <c r="J1164" s="11" t="s">
        <v>261</v>
      </c>
      <c r="K1164" s="11" t="s">
        <v>11613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44228</v>
      </c>
      <c r="H1165" s="11">
        <v>7</v>
      </c>
      <c r="I1165" s="20" t="s">
        <v>259</v>
      </c>
      <c r="J1165" s="11" t="s">
        <v>261</v>
      </c>
      <c r="K1165" s="11" t="s">
        <v>11613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44228</v>
      </c>
      <c r="H1166" s="11">
        <v>7</v>
      </c>
      <c r="I1166" s="20" t="s">
        <v>259</v>
      </c>
      <c r="J1166" s="11" t="s">
        <v>261</v>
      </c>
      <c r="K1166" s="11" t="s">
        <v>11613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44228</v>
      </c>
      <c r="H1167" s="11">
        <v>7</v>
      </c>
      <c r="I1167" s="20" t="s">
        <v>259</v>
      </c>
      <c r="J1167" s="11" t="s">
        <v>261</v>
      </c>
      <c r="K1167" s="11" t="s">
        <v>11613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44228</v>
      </c>
      <c r="H1168" s="11">
        <v>7</v>
      </c>
      <c r="I1168" s="20" t="s">
        <v>259</v>
      </c>
      <c r="J1168" s="11" t="s">
        <v>261</v>
      </c>
      <c r="K1168" s="11" t="s">
        <v>11613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44228</v>
      </c>
      <c r="H1169" s="11">
        <v>7</v>
      </c>
      <c r="I1169" s="20" t="s">
        <v>259</v>
      </c>
      <c r="J1169" s="11" t="s">
        <v>261</v>
      </c>
      <c r="K1169" s="11" t="s">
        <v>11613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44228</v>
      </c>
      <c r="H1170" s="11">
        <v>7</v>
      </c>
      <c r="I1170" s="20" t="s">
        <v>259</v>
      </c>
      <c r="J1170" s="11" t="s">
        <v>261</v>
      </c>
      <c r="K1170" s="11" t="s">
        <v>11613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44228</v>
      </c>
      <c r="H1171" s="11">
        <v>7</v>
      </c>
      <c r="I1171" s="20" t="s">
        <v>259</v>
      </c>
      <c r="J1171" s="11" t="s">
        <v>261</v>
      </c>
      <c r="K1171" s="11" t="s">
        <v>11613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44228</v>
      </c>
      <c r="H1172" s="11">
        <v>7</v>
      </c>
      <c r="I1172" s="20" t="s">
        <v>259</v>
      </c>
      <c r="J1172" s="11" t="s">
        <v>261</v>
      </c>
      <c r="K1172" s="11" t="s">
        <v>11613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44228</v>
      </c>
      <c r="H1173" s="11">
        <v>7</v>
      </c>
      <c r="I1173" s="20" t="s">
        <v>259</v>
      </c>
      <c r="J1173" s="11" t="s">
        <v>261</v>
      </c>
      <c r="K1173" s="11" t="s">
        <v>11613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44228</v>
      </c>
      <c r="H1174" s="11">
        <v>7</v>
      </c>
      <c r="I1174" s="20" t="s">
        <v>259</v>
      </c>
      <c r="J1174" s="11" t="s">
        <v>261</v>
      </c>
      <c r="K1174" s="11" t="s">
        <v>11613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44228</v>
      </c>
      <c r="H1175" s="11">
        <v>7</v>
      </c>
      <c r="I1175" s="20" t="s">
        <v>259</v>
      </c>
      <c r="J1175" s="11" t="s">
        <v>261</v>
      </c>
      <c r="K1175" s="11" t="s">
        <v>11613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44228</v>
      </c>
      <c r="H1176" s="11">
        <v>7</v>
      </c>
      <c r="I1176" s="20" t="s">
        <v>259</v>
      </c>
      <c r="J1176" s="11" t="s">
        <v>261</v>
      </c>
      <c r="K1176" s="11" t="s">
        <v>11613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44228</v>
      </c>
      <c r="H1177" s="11">
        <v>7</v>
      </c>
      <c r="I1177" s="20" t="s">
        <v>259</v>
      </c>
      <c r="J1177" s="11" t="s">
        <v>261</v>
      </c>
      <c r="K1177" s="11" t="s">
        <v>11613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44228</v>
      </c>
      <c r="H1178" s="11">
        <v>7</v>
      </c>
      <c r="I1178" s="20" t="s">
        <v>259</v>
      </c>
      <c r="J1178" s="11" t="s">
        <v>261</v>
      </c>
      <c r="K1178" s="11" t="s">
        <v>11613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44228</v>
      </c>
      <c r="H1179" s="11">
        <v>7</v>
      </c>
      <c r="I1179" s="20" t="s">
        <v>259</v>
      </c>
      <c r="J1179" s="11" t="s">
        <v>261</v>
      </c>
      <c r="K1179" s="11" t="s">
        <v>11613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44228</v>
      </c>
      <c r="H1180" s="11">
        <v>7</v>
      </c>
      <c r="I1180" s="20" t="s">
        <v>259</v>
      </c>
      <c r="J1180" s="11" t="s">
        <v>261</v>
      </c>
      <c r="K1180" s="11" t="s">
        <v>11613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44228</v>
      </c>
      <c r="H1181" s="11">
        <v>7</v>
      </c>
      <c r="I1181" s="20" t="s">
        <v>259</v>
      </c>
      <c r="J1181" s="11" t="s">
        <v>261</v>
      </c>
      <c r="K1181" s="11" t="s">
        <v>11613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44228</v>
      </c>
      <c r="H1182" s="11">
        <v>7</v>
      </c>
      <c r="I1182" s="20" t="s">
        <v>259</v>
      </c>
      <c r="J1182" s="11" t="s">
        <v>261</v>
      </c>
      <c r="K1182" s="11" t="s">
        <v>11613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44228</v>
      </c>
      <c r="H1183" s="11">
        <v>7</v>
      </c>
      <c r="I1183" s="20" t="s">
        <v>259</v>
      </c>
      <c r="J1183" s="11" t="s">
        <v>261</v>
      </c>
      <c r="K1183" s="11" t="s">
        <v>11613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44228</v>
      </c>
      <c r="H1184" s="11">
        <v>7</v>
      </c>
      <c r="I1184" s="20" t="s">
        <v>259</v>
      </c>
      <c r="J1184" s="11" t="s">
        <v>261</v>
      </c>
      <c r="K1184" s="11" t="s">
        <v>11613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44228</v>
      </c>
      <c r="H1185" s="11">
        <v>7</v>
      </c>
      <c r="I1185" s="20" t="s">
        <v>259</v>
      </c>
      <c r="J1185" s="11" t="s">
        <v>261</v>
      </c>
      <c r="K1185" s="11" t="s">
        <v>11613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44228</v>
      </c>
      <c r="H1186" s="11">
        <v>7</v>
      </c>
      <c r="I1186" s="20" t="s">
        <v>259</v>
      </c>
      <c r="J1186" s="11" t="s">
        <v>261</v>
      </c>
      <c r="K1186" s="11" t="s">
        <v>11613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44228</v>
      </c>
      <c r="H1187" s="11">
        <v>7</v>
      </c>
      <c r="I1187" s="20" t="s">
        <v>259</v>
      </c>
      <c r="J1187" s="11" t="s">
        <v>261</v>
      </c>
      <c r="K1187" s="11" t="s">
        <v>11613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44228</v>
      </c>
      <c r="H1188" s="11">
        <v>7</v>
      </c>
      <c r="I1188" s="20" t="s">
        <v>259</v>
      </c>
      <c r="J1188" s="11" t="s">
        <v>261</v>
      </c>
      <c r="K1188" s="11" t="s">
        <v>11613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44228</v>
      </c>
      <c r="H1189" s="11">
        <v>7</v>
      </c>
      <c r="I1189" s="20" t="s">
        <v>259</v>
      </c>
      <c r="J1189" s="11" t="s">
        <v>261</v>
      </c>
      <c r="K1189" s="11" t="s">
        <v>11613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44228</v>
      </c>
      <c r="H1190" s="11">
        <v>7</v>
      </c>
      <c r="I1190" s="20" t="s">
        <v>259</v>
      </c>
      <c r="J1190" s="11" t="s">
        <v>261</v>
      </c>
      <c r="K1190" s="11" t="s">
        <v>11613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44228</v>
      </c>
      <c r="H1191" s="11">
        <v>7</v>
      </c>
      <c r="I1191" s="20" t="s">
        <v>259</v>
      </c>
      <c r="J1191" s="11" t="s">
        <v>261</v>
      </c>
      <c r="K1191" s="11" t="s">
        <v>11613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44228</v>
      </c>
      <c r="H1192" s="11">
        <v>7</v>
      </c>
      <c r="I1192" s="20" t="s">
        <v>259</v>
      </c>
      <c r="J1192" s="11" t="s">
        <v>261</v>
      </c>
      <c r="K1192" s="11" t="s">
        <v>11613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44228</v>
      </c>
      <c r="H1193" s="11">
        <v>7</v>
      </c>
      <c r="I1193" s="20" t="s">
        <v>259</v>
      </c>
      <c r="J1193" s="11" t="s">
        <v>261</v>
      </c>
      <c r="K1193" s="11" t="s">
        <v>11613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44228</v>
      </c>
      <c r="H1194" s="11">
        <v>7</v>
      </c>
      <c r="I1194" s="20" t="s">
        <v>259</v>
      </c>
      <c r="J1194" s="11" t="s">
        <v>261</v>
      </c>
      <c r="K1194" s="11" t="s">
        <v>11613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44228</v>
      </c>
      <c r="H1195" s="11">
        <v>7</v>
      </c>
      <c r="I1195" s="20" t="s">
        <v>259</v>
      </c>
      <c r="J1195" s="11" t="s">
        <v>261</v>
      </c>
      <c r="K1195" s="11" t="s">
        <v>11613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44228</v>
      </c>
      <c r="H1196" s="11">
        <v>7</v>
      </c>
      <c r="I1196" s="20" t="s">
        <v>259</v>
      </c>
      <c r="J1196" s="11" t="s">
        <v>261</v>
      </c>
      <c r="K1196" s="11" t="s">
        <v>11613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44228</v>
      </c>
      <c r="H1197" s="11">
        <v>7</v>
      </c>
      <c r="I1197" s="20" t="s">
        <v>259</v>
      </c>
      <c r="J1197" s="11" t="s">
        <v>261</v>
      </c>
      <c r="K1197" s="11" t="s">
        <v>11613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44228</v>
      </c>
      <c r="H1198" s="11">
        <v>7</v>
      </c>
      <c r="I1198" s="20" t="s">
        <v>259</v>
      </c>
      <c r="J1198" s="11" t="s">
        <v>261</v>
      </c>
      <c r="K1198" s="11" t="s">
        <v>11613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44228</v>
      </c>
      <c r="H1199" s="11">
        <v>7</v>
      </c>
      <c r="I1199" s="20" t="s">
        <v>259</v>
      </c>
      <c r="J1199" s="11" t="s">
        <v>261</v>
      </c>
      <c r="K1199" s="11" t="s">
        <v>11613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44228</v>
      </c>
      <c r="H1200" s="11">
        <v>7</v>
      </c>
      <c r="I1200" s="20" t="s">
        <v>259</v>
      </c>
      <c r="J1200" s="11" t="s">
        <v>261</v>
      </c>
      <c r="K1200" s="11" t="s">
        <v>11613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44228</v>
      </c>
      <c r="H1201" s="11">
        <v>7</v>
      </c>
      <c r="I1201" s="20" t="s">
        <v>259</v>
      </c>
      <c r="J1201" s="11" t="s">
        <v>261</v>
      </c>
      <c r="K1201" s="11" t="s">
        <v>11613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44228</v>
      </c>
      <c r="H1202" s="11">
        <v>7</v>
      </c>
      <c r="I1202" s="20" t="s">
        <v>259</v>
      </c>
      <c r="J1202" s="11" t="s">
        <v>261</v>
      </c>
      <c r="K1202" s="11" t="s">
        <v>11613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44228</v>
      </c>
      <c r="H1203" s="11">
        <v>7</v>
      </c>
      <c r="I1203" s="20" t="s">
        <v>259</v>
      </c>
      <c r="J1203" s="11" t="s">
        <v>261</v>
      </c>
      <c r="K1203" s="11" t="s">
        <v>11613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44228</v>
      </c>
      <c r="H1204" s="11">
        <v>7</v>
      </c>
      <c r="I1204" s="20" t="s">
        <v>259</v>
      </c>
      <c r="J1204" s="11" t="s">
        <v>261</v>
      </c>
      <c r="K1204" s="11" t="s">
        <v>11613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44228</v>
      </c>
      <c r="H1205" s="11">
        <v>7</v>
      </c>
      <c r="I1205" s="20" t="s">
        <v>259</v>
      </c>
      <c r="J1205" s="11" t="s">
        <v>261</v>
      </c>
      <c r="K1205" s="11" t="s">
        <v>11613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44228</v>
      </c>
      <c r="H1206" s="11">
        <v>7</v>
      </c>
      <c r="I1206" s="20" t="s">
        <v>259</v>
      </c>
      <c r="J1206" s="11" t="s">
        <v>261</v>
      </c>
      <c r="K1206" s="11" t="s">
        <v>11613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44228</v>
      </c>
      <c r="H1207" s="11">
        <v>7</v>
      </c>
      <c r="I1207" s="20" t="s">
        <v>259</v>
      </c>
      <c r="J1207" s="11" t="s">
        <v>261</v>
      </c>
      <c r="K1207" s="11" t="s">
        <v>11613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44228</v>
      </c>
      <c r="H1208" s="11">
        <v>7</v>
      </c>
      <c r="I1208" s="20" t="s">
        <v>259</v>
      </c>
      <c r="J1208" s="11" t="s">
        <v>261</v>
      </c>
      <c r="K1208" s="11" t="s">
        <v>11613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44228</v>
      </c>
      <c r="H1209" s="11">
        <v>7</v>
      </c>
      <c r="I1209" s="20" t="s">
        <v>259</v>
      </c>
      <c r="J1209" s="11" t="s">
        <v>261</v>
      </c>
      <c r="K1209" s="11" t="s">
        <v>11613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44228</v>
      </c>
      <c r="H1210" s="11">
        <v>7</v>
      </c>
      <c r="I1210" s="20" t="s">
        <v>259</v>
      </c>
      <c r="J1210" s="11" t="s">
        <v>261</v>
      </c>
      <c r="K1210" s="11" t="s">
        <v>11613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44228</v>
      </c>
      <c r="H1211" s="11">
        <v>7</v>
      </c>
      <c r="I1211" s="20" t="s">
        <v>259</v>
      </c>
      <c r="J1211" s="11" t="s">
        <v>261</v>
      </c>
      <c r="K1211" s="11" t="s">
        <v>11613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44228</v>
      </c>
      <c r="H1212" s="11">
        <v>7</v>
      </c>
      <c r="I1212" s="20" t="s">
        <v>259</v>
      </c>
      <c r="J1212" s="11" t="s">
        <v>261</v>
      </c>
      <c r="K1212" s="11" t="s">
        <v>11613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44228</v>
      </c>
      <c r="H1213" s="11">
        <v>7</v>
      </c>
      <c r="I1213" s="20" t="s">
        <v>259</v>
      </c>
      <c r="J1213" s="11" t="s">
        <v>261</v>
      </c>
      <c r="K1213" s="11" t="s">
        <v>11613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44228</v>
      </c>
      <c r="H1214" s="11">
        <v>7</v>
      </c>
      <c r="I1214" s="20" t="s">
        <v>259</v>
      </c>
      <c r="J1214" s="11" t="s">
        <v>261</v>
      </c>
      <c r="K1214" s="11" t="s">
        <v>11613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44228</v>
      </c>
      <c r="H1215" s="11">
        <v>7</v>
      </c>
      <c r="I1215" s="20" t="s">
        <v>259</v>
      </c>
      <c r="J1215" s="11" t="s">
        <v>261</v>
      </c>
      <c r="K1215" s="11" t="s">
        <v>11613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44228</v>
      </c>
      <c r="H1216" s="11">
        <v>7</v>
      </c>
      <c r="I1216" s="20" t="s">
        <v>259</v>
      </c>
      <c r="J1216" s="11" t="s">
        <v>261</v>
      </c>
      <c r="K1216" s="11" t="s">
        <v>11613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44228</v>
      </c>
      <c r="H1217" s="11">
        <v>7</v>
      </c>
      <c r="I1217" s="20" t="s">
        <v>259</v>
      </c>
      <c r="J1217" s="11" t="s">
        <v>261</v>
      </c>
      <c r="K1217" s="11" t="s">
        <v>11613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44228</v>
      </c>
      <c r="H1218" s="11">
        <v>7</v>
      </c>
      <c r="I1218" s="20" t="s">
        <v>259</v>
      </c>
      <c r="J1218" s="11" t="s">
        <v>261</v>
      </c>
      <c r="K1218" s="11" t="s">
        <v>11613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44228</v>
      </c>
      <c r="H1219" s="11">
        <v>7</v>
      </c>
      <c r="I1219" s="20" t="s">
        <v>259</v>
      </c>
      <c r="J1219" s="11" t="s">
        <v>261</v>
      </c>
      <c r="K1219" s="11" t="s">
        <v>11613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44228</v>
      </c>
      <c r="H1220" s="11">
        <v>7</v>
      </c>
      <c r="I1220" s="20" t="s">
        <v>259</v>
      </c>
      <c r="J1220" s="11" t="s">
        <v>261</v>
      </c>
      <c r="K1220" s="11" t="s">
        <v>11613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44228</v>
      </c>
      <c r="H1221" s="11">
        <v>7</v>
      </c>
      <c r="I1221" s="20" t="s">
        <v>259</v>
      </c>
      <c r="J1221" s="11" t="s">
        <v>261</v>
      </c>
      <c r="K1221" s="11" t="s">
        <v>11613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44228</v>
      </c>
      <c r="H1222" s="11">
        <v>7</v>
      </c>
      <c r="I1222" s="20" t="s">
        <v>259</v>
      </c>
      <c r="J1222" s="11" t="s">
        <v>261</v>
      </c>
      <c r="K1222" s="11" t="s">
        <v>11613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44228</v>
      </c>
      <c r="H1223" s="11">
        <v>7</v>
      </c>
      <c r="I1223" s="20" t="s">
        <v>259</v>
      </c>
      <c r="J1223" s="11" t="s">
        <v>261</v>
      </c>
      <c r="K1223" s="11" t="s">
        <v>11613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44228</v>
      </c>
      <c r="H1224" s="11">
        <v>7</v>
      </c>
      <c r="I1224" s="20" t="s">
        <v>259</v>
      </c>
      <c r="J1224" s="11" t="s">
        <v>261</v>
      </c>
      <c r="K1224" s="11" t="s">
        <v>11613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44228</v>
      </c>
      <c r="H1225" s="11">
        <v>7</v>
      </c>
      <c r="I1225" s="20" t="s">
        <v>259</v>
      </c>
      <c r="J1225" s="11" t="s">
        <v>261</v>
      </c>
      <c r="K1225" s="11" t="s">
        <v>11613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44228</v>
      </c>
      <c r="H1226" s="11">
        <v>7</v>
      </c>
      <c r="I1226" s="20" t="s">
        <v>259</v>
      </c>
      <c r="J1226" s="11" t="s">
        <v>261</v>
      </c>
      <c r="K1226" s="11" t="s">
        <v>11613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44228</v>
      </c>
      <c r="H1227" s="11">
        <v>7</v>
      </c>
      <c r="I1227" s="20" t="s">
        <v>259</v>
      </c>
      <c r="J1227" s="11" t="s">
        <v>261</v>
      </c>
      <c r="K1227" s="11" t="s">
        <v>11613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44228</v>
      </c>
      <c r="H1228" s="11">
        <v>7</v>
      </c>
      <c r="I1228" s="20" t="s">
        <v>259</v>
      </c>
      <c r="J1228" s="11" t="s">
        <v>261</v>
      </c>
      <c r="K1228" s="11" t="s">
        <v>11613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44228</v>
      </c>
      <c r="H1229" s="11">
        <v>7</v>
      </c>
      <c r="I1229" s="20" t="s">
        <v>259</v>
      </c>
      <c r="J1229" s="11" t="s">
        <v>261</v>
      </c>
      <c r="K1229" s="11" t="s">
        <v>11613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44228</v>
      </c>
      <c r="H1230" s="11">
        <v>7</v>
      </c>
      <c r="I1230" s="20" t="s">
        <v>259</v>
      </c>
      <c r="J1230" s="11" t="s">
        <v>261</v>
      </c>
      <c r="K1230" s="11" t="s">
        <v>11613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44228</v>
      </c>
      <c r="H1231" s="11">
        <v>7</v>
      </c>
      <c r="I1231" s="20" t="s">
        <v>259</v>
      </c>
      <c r="J1231" s="11" t="s">
        <v>261</v>
      </c>
      <c r="K1231" s="11" t="s">
        <v>11613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44228</v>
      </c>
      <c r="H1232" s="11">
        <v>7</v>
      </c>
      <c r="I1232" s="20" t="s">
        <v>259</v>
      </c>
      <c r="J1232" s="11" t="s">
        <v>261</v>
      </c>
      <c r="K1232" s="11" t="s">
        <v>11613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44228</v>
      </c>
      <c r="H1233" s="11">
        <v>7</v>
      </c>
      <c r="I1233" s="20" t="s">
        <v>259</v>
      </c>
      <c r="J1233" s="11" t="s">
        <v>261</v>
      </c>
      <c r="K1233" s="11" t="s">
        <v>11613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44228</v>
      </c>
      <c r="H1234" s="11">
        <v>7</v>
      </c>
      <c r="I1234" s="20" t="s">
        <v>259</v>
      </c>
      <c r="J1234" s="11" t="s">
        <v>261</v>
      </c>
      <c r="K1234" s="11" t="s">
        <v>11613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44228</v>
      </c>
      <c r="H1235" s="11">
        <v>7</v>
      </c>
      <c r="I1235" s="20" t="s">
        <v>259</v>
      </c>
      <c r="J1235" s="11" t="s">
        <v>261</v>
      </c>
      <c r="K1235" s="11" t="s">
        <v>11613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44228</v>
      </c>
      <c r="H1236" s="11">
        <v>7</v>
      </c>
      <c r="I1236" s="20" t="s">
        <v>259</v>
      </c>
      <c r="J1236" s="11" t="s">
        <v>261</v>
      </c>
      <c r="K1236" s="11" t="s">
        <v>11613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44228</v>
      </c>
      <c r="H1237" s="11">
        <v>7</v>
      </c>
      <c r="I1237" s="20" t="s">
        <v>259</v>
      </c>
      <c r="J1237" s="11" t="s">
        <v>261</v>
      </c>
      <c r="K1237" s="11" t="s">
        <v>11613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44228</v>
      </c>
      <c r="H1238" s="11">
        <v>7</v>
      </c>
      <c r="I1238" s="20" t="s">
        <v>259</v>
      </c>
      <c r="J1238" s="11" t="s">
        <v>261</v>
      </c>
      <c r="K1238" s="11" t="s">
        <v>11613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44228</v>
      </c>
      <c r="H1239" s="11">
        <v>7</v>
      </c>
      <c r="I1239" s="20" t="s">
        <v>259</v>
      </c>
      <c r="J1239" s="11" t="s">
        <v>261</v>
      </c>
      <c r="K1239" s="11" t="s">
        <v>11613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44228</v>
      </c>
      <c r="H1240" s="11">
        <v>7</v>
      </c>
      <c r="I1240" s="20" t="s">
        <v>259</v>
      </c>
      <c r="J1240" s="11" t="s">
        <v>261</v>
      </c>
      <c r="K1240" s="11" t="s">
        <v>11613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44228</v>
      </c>
      <c r="H1241" s="11">
        <v>7</v>
      </c>
      <c r="I1241" s="20" t="s">
        <v>259</v>
      </c>
      <c r="J1241" s="11" t="s">
        <v>261</v>
      </c>
      <c r="K1241" s="11" t="s">
        <v>11613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44228</v>
      </c>
      <c r="H1242" s="11">
        <v>7</v>
      </c>
      <c r="I1242" s="20" t="s">
        <v>259</v>
      </c>
      <c r="J1242" s="11" t="s">
        <v>261</v>
      </c>
      <c r="K1242" s="11" t="s">
        <v>11613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44228</v>
      </c>
      <c r="H1243" s="11">
        <v>7</v>
      </c>
      <c r="I1243" s="20" t="s">
        <v>259</v>
      </c>
      <c r="J1243" s="11" t="s">
        <v>261</v>
      </c>
      <c r="K1243" s="11" t="s">
        <v>11613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44228</v>
      </c>
      <c r="H1244" s="11">
        <v>7</v>
      </c>
      <c r="I1244" s="20" t="s">
        <v>259</v>
      </c>
      <c r="J1244" s="11" t="s">
        <v>261</v>
      </c>
      <c r="K1244" s="11" t="s">
        <v>11613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44228</v>
      </c>
      <c r="H1245" s="11">
        <v>7</v>
      </c>
      <c r="I1245" s="20" t="s">
        <v>259</v>
      </c>
      <c r="J1245" s="11" t="s">
        <v>261</v>
      </c>
      <c r="K1245" s="11" t="s">
        <v>11613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44228</v>
      </c>
      <c r="H1246" s="11">
        <v>7</v>
      </c>
      <c r="I1246" s="20" t="s">
        <v>259</v>
      </c>
      <c r="J1246" s="11" t="s">
        <v>261</v>
      </c>
      <c r="K1246" s="11" t="s">
        <v>11613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44228</v>
      </c>
      <c r="H1247" s="11">
        <v>7</v>
      </c>
      <c r="I1247" s="20" t="s">
        <v>259</v>
      </c>
      <c r="J1247" s="11" t="s">
        <v>261</v>
      </c>
      <c r="K1247" s="11" t="s">
        <v>11613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44228</v>
      </c>
      <c r="H1248" s="11">
        <v>7</v>
      </c>
      <c r="I1248" s="20" t="s">
        <v>259</v>
      </c>
      <c r="J1248" s="11" t="s">
        <v>261</v>
      </c>
      <c r="K1248" s="11" t="s">
        <v>11613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44228</v>
      </c>
      <c r="H1249" s="11">
        <v>7</v>
      </c>
      <c r="I1249" s="20" t="s">
        <v>259</v>
      </c>
      <c r="J1249" s="11" t="s">
        <v>261</v>
      </c>
      <c r="K1249" s="11" t="s">
        <v>11613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44228</v>
      </c>
      <c r="H1250" s="11">
        <v>7</v>
      </c>
      <c r="I1250" s="20" t="s">
        <v>259</v>
      </c>
      <c r="J1250" s="11" t="s">
        <v>261</v>
      </c>
      <c r="K1250" s="11" t="s">
        <v>11613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44228</v>
      </c>
      <c r="H1251" s="11">
        <v>7</v>
      </c>
      <c r="I1251" s="20" t="s">
        <v>259</v>
      </c>
      <c r="J1251" s="11" t="s">
        <v>261</v>
      </c>
      <c r="K1251" s="11" t="s">
        <v>11613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44228</v>
      </c>
      <c r="H1252" s="11">
        <v>7</v>
      </c>
      <c r="I1252" s="20" t="s">
        <v>259</v>
      </c>
      <c r="J1252" s="11" t="s">
        <v>261</v>
      </c>
      <c r="K1252" s="11" t="s">
        <v>11613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44228</v>
      </c>
      <c r="H1253" s="11">
        <v>7</v>
      </c>
      <c r="I1253" s="20" t="s">
        <v>259</v>
      </c>
      <c r="J1253" s="11" t="s">
        <v>261</v>
      </c>
      <c r="K1253" s="11" t="s">
        <v>11613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44228</v>
      </c>
      <c r="H1254" s="11">
        <v>7</v>
      </c>
      <c r="I1254" s="20" t="s">
        <v>259</v>
      </c>
      <c r="J1254" s="11" t="s">
        <v>261</v>
      </c>
      <c r="K1254" s="11" t="s">
        <v>11613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44228</v>
      </c>
      <c r="H1255" s="11">
        <v>7</v>
      </c>
      <c r="I1255" s="20" t="s">
        <v>259</v>
      </c>
      <c r="J1255" s="11" t="s">
        <v>261</v>
      </c>
      <c r="K1255" s="11" t="s">
        <v>11613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44228</v>
      </c>
      <c r="H1256" s="11">
        <v>7</v>
      </c>
      <c r="I1256" s="20" t="s">
        <v>259</v>
      </c>
      <c r="J1256" s="11" t="s">
        <v>261</v>
      </c>
      <c r="K1256" s="11" t="s">
        <v>11613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44228</v>
      </c>
      <c r="H1257" s="11">
        <v>7</v>
      </c>
      <c r="I1257" s="20" t="s">
        <v>259</v>
      </c>
      <c r="J1257" s="11" t="s">
        <v>261</v>
      </c>
      <c r="K1257" s="11" t="s">
        <v>11613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44228</v>
      </c>
      <c r="H1258" s="11">
        <v>7</v>
      </c>
      <c r="I1258" s="20" t="s">
        <v>259</v>
      </c>
      <c r="J1258" s="11" t="s">
        <v>261</v>
      </c>
      <c r="K1258" s="11" t="s">
        <v>11613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44228</v>
      </c>
      <c r="H1259" s="11">
        <v>7</v>
      </c>
      <c r="I1259" s="20" t="s">
        <v>259</v>
      </c>
      <c r="J1259" s="11" t="s">
        <v>261</v>
      </c>
      <c r="K1259" s="11" t="s">
        <v>11613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44228</v>
      </c>
      <c r="H1260" s="11">
        <v>7</v>
      </c>
      <c r="I1260" s="20" t="s">
        <v>259</v>
      </c>
      <c r="J1260" s="11" t="s">
        <v>261</v>
      </c>
      <c r="K1260" s="11" t="s">
        <v>11613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44228</v>
      </c>
      <c r="H1261" s="11">
        <v>7</v>
      </c>
      <c r="I1261" s="20" t="s">
        <v>259</v>
      </c>
      <c r="J1261" s="11" t="s">
        <v>261</v>
      </c>
      <c r="K1261" s="11" t="s">
        <v>11613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44228</v>
      </c>
      <c r="H1262" s="11">
        <v>7</v>
      </c>
      <c r="I1262" s="20" t="s">
        <v>259</v>
      </c>
      <c r="J1262" s="11" t="s">
        <v>261</v>
      </c>
      <c r="K1262" s="11" t="s">
        <v>11613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44228</v>
      </c>
      <c r="H1263" s="11">
        <v>7</v>
      </c>
      <c r="I1263" s="20" t="s">
        <v>259</v>
      </c>
      <c r="J1263" s="11" t="s">
        <v>261</v>
      </c>
      <c r="K1263" s="11" t="s">
        <v>11613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44228</v>
      </c>
      <c r="H1264" s="11">
        <v>7</v>
      </c>
      <c r="I1264" s="20" t="s">
        <v>259</v>
      </c>
      <c r="J1264" s="11" t="s">
        <v>261</v>
      </c>
      <c r="K1264" s="11" t="s">
        <v>11613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44228</v>
      </c>
      <c r="H1265" s="11">
        <v>7</v>
      </c>
      <c r="I1265" s="20" t="s">
        <v>259</v>
      </c>
      <c r="J1265" s="11" t="s">
        <v>261</v>
      </c>
      <c r="K1265" s="11" t="s">
        <v>11613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44228</v>
      </c>
      <c r="H1266" s="11">
        <v>7</v>
      </c>
      <c r="I1266" s="20" t="s">
        <v>259</v>
      </c>
      <c r="J1266" s="11" t="s">
        <v>261</v>
      </c>
      <c r="K1266" s="11" t="s">
        <v>11613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44228</v>
      </c>
      <c r="H1267" s="11">
        <v>7</v>
      </c>
      <c r="I1267" s="20" t="s">
        <v>259</v>
      </c>
      <c r="J1267" s="11" t="s">
        <v>261</v>
      </c>
      <c r="K1267" s="11" t="s">
        <v>11613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44228</v>
      </c>
      <c r="H1268" s="11">
        <v>7</v>
      </c>
      <c r="I1268" s="20" t="s">
        <v>259</v>
      </c>
      <c r="J1268" s="11" t="s">
        <v>261</v>
      </c>
      <c r="K1268" s="11" t="s">
        <v>11613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44228</v>
      </c>
      <c r="H1269" s="11">
        <v>7</v>
      </c>
      <c r="I1269" s="20" t="s">
        <v>259</v>
      </c>
      <c r="J1269" s="11" t="s">
        <v>261</v>
      </c>
      <c r="K1269" s="11" t="s">
        <v>11613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44228</v>
      </c>
      <c r="H1270" s="11">
        <v>7</v>
      </c>
      <c r="I1270" s="20" t="s">
        <v>259</v>
      </c>
      <c r="J1270" s="11" t="s">
        <v>261</v>
      </c>
      <c r="K1270" s="11" t="s">
        <v>11613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44228</v>
      </c>
      <c r="H1271" s="11">
        <v>7</v>
      </c>
      <c r="I1271" s="20" t="s">
        <v>259</v>
      </c>
      <c r="J1271" s="11" t="s">
        <v>261</v>
      </c>
      <c r="K1271" s="11" t="s">
        <v>11613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44228</v>
      </c>
      <c r="H1272" s="11">
        <v>7</v>
      </c>
      <c r="I1272" s="20" t="s">
        <v>259</v>
      </c>
      <c r="J1272" s="11" t="s">
        <v>261</v>
      </c>
      <c r="K1272" s="11" t="s">
        <v>11613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44228</v>
      </c>
      <c r="H1273" s="11">
        <v>7</v>
      </c>
      <c r="I1273" s="20" t="s">
        <v>259</v>
      </c>
      <c r="J1273" s="11" t="s">
        <v>261</v>
      </c>
      <c r="K1273" s="11" t="s">
        <v>11613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44228</v>
      </c>
      <c r="H1274" s="11">
        <v>7</v>
      </c>
      <c r="I1274" s="20" t="s">
        <v>259</v>
      </c>
      <c r="J1274" s="11" t="s">
        <v>261</v>
      </c>
      <c r="K1274" s="11" t="s">
        <v>11613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44228</v>
      </c>
      <c r="H1275" s="11">
        <v>7</v>
      </c>
      <c r="I1275" s="20" t="s">
        <v>259</v>
      </c>
      <c r="J1275" s="11" t="s">
        <v>261</v>
      </c>
      <c r="K1275" s="11" t="s">
        <v>11613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44228</v>
      </c>
      <c r="H1276" s="11">
        <v>7</v>
      </c>
      <c r="I1276" s="20" t="s">
        <v>259</v>
      </c>
      <c r="J1276" s="11" t="s">
        <v>261</v>
      </c>
      <c r="K1276" s="11" t="s">
        <v>11613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44228</v>
      </c>
      <c r="H1277" s="11">
        <v>7</v>
      </c>
      <c r="I1277" s="20" t="s">
        <v>259</v>
      </c>
      <c r="J1277" s="11" t="s">
        <v>261</v>
      </c>
      <c r="K1277" s="11" t="s">
        <v>11613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44228</v>
      </c>
      <c r="H1278" s="11">
        <v>7</v>
      </c>
      <c r="I1278" s="20" t="s">
        <v>259</v>
      </c>
      <c r="J1278" s="11" t="s">
        <v>261</v>
      </c>
      <c r="K1278" s="11" t="s">
        <v>11613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44228</v>
      </c>
      <c r="H1279" s="11">
        <v>7</v>
      </c>
      <c r="I1279" s="20" t="s">
        <v>259</v>
      </c>
      <c r="J1279" s="11" t="s">
        <v>261</v>
      </c>
      <c r="K1279" s="11" t="s">
        <v>11613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44228</v>
      </c>
      <c r="H1280" s="11">
        <v>7</v>
      </c>
      <c r="I1280" s="20" t="s">
        <v>259</v>
      </c>
      <c r="J1280" s="11" t="s">
        <v>261</v>
      </c>
      <c r="K1280" s="11" t="s">
        <v>11613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44228</v>
      </c>
      <c r="H1281" s="11">
        <v>7</v>
      </c>
      <c r="I1281" s="20" t="s">
        <v>259</v>
      </c>
      <c r="J1281" s="11" t="s">
        <v>261</v>
      </c>
      <c r="K1281" s="11" t="s">
        <v>11613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44228</v>
      </c>
      <c r="H1282" s="11">
        <v>7</v>
      </c>
      <c r="I1282" s="20" t="s">
        <v>259</v>
      </c>
      <c r="J1282" s="11" t="s">
        <v>261</v>
      </c>
      <c r="K1282" s="11" t="s">
        <v>11613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44228</v>
      </c>
      <c r="H1283" s="11">
        <v>7</v>
      </c>
      <c r="I1283" s="20" t="s">
        <v>259</v>
      </c>
      <c r="J1283" s="11" t="s">
        <v>261</v>
      </c>
      <c r="K1283" s="11" t="s">
        <v>11613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44228</v>
      </c>
      <c r="H1284" s="11">
        <v>7</v>
      </c>
      <c r="I1284" s="20" t="s">
        <v>259</v>
      </c>
      <c r="J1284" s="11" t="s">
        <v>261</v>
      </c>
      <c r="K1284" s="11" t="s">
        <v>11613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44228</v>
      </c>
      <c r="H1285" s="11">
        <v>7</v>
      </c>
      <c r="I1285" s="20" t="s">
        <v>259</v>
      </c>
      <c r="J1285" s="11" t="s">
        <v>261</v>
      </c>
      <c r="K1285" s="11" t="s">
        <v>11613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44228</v>
      </c>
      <c r="H1286" s="11">
        <v>7</v>
      </c>
      <c r="I1286" s="20" t="s">
        <v>259</v>
      </c>
      <c r="J1286" s="11" t="s">
        <v>261</v>
      </c>
      <c r="K1286" s="11" t="s">
        <v>11613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44228</v>
      </c>
      <c r="H1287" s="11">
        <v>7</v>
      </c>
      <c r="I1287" s="20" t="s">
        <v>259</v>
      </c>
      <c r="J1287" s="11" t="s">
        <v>261</v>
      </c>
      <c r="K1287" s="11" t="s">
        <v>11613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44228</v>
      </c>
      <c r="H1288" s="11">
        <v>7</v>
      </c>
      <c r="I1288" s="20" t="s">
        <v>259</v>
      </c>
      <c r="J1288" s="11" t="s">
        <v>261</v>
      </c>
      <c r="K1288" s="11" t="s">
        <v>11613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44228</v>
      </c>
      <c r="H1289" s="11">
        <v>7</v>
      </c>
      <c r="I1289" s="20" t="s">
        <v>259</v>
      </c>
      <c r="J1289" s="11" t="s">
        <v>261</v>
      </c>
      <c r="K1289" s="11" t="s">
        <v>11613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44228</v>
      </c>
      <c r="H1290" s="11">
        <v>7</v>
      </c>
      <c r="I1290" s="20" t="s">
        <v>259</v>
      </c>
      <c r="J1290" s="11" t="s">
        <v>261</v>
      </c>
      <c r="K1290" s="11" t="s">
        <v>11613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44228</v>
      </c>
      <c r="H1291" s="11">
        <v>7</v>
      </c>
      <c r="I1291" s="20" t="s">
        <v>259</v>
      </c>
      <c r="J1291" s="11" t="s">
        <v>261</v>
      </c>
      <c r="K1291" s="11" t="s">
        <v>11613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44228</v>
      </c>
      <c r="H1292" s="11">
        <v>7</v>
      </c>
      <c r="I1292" s="20" t="s">
        <v>259</v>
      </c>
      <c r="J1292" s="11" t="s">
        <v>261</v>
      </c>
      <c r="K1292" s="11" t="s">
        <v>11613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44228</v>
      </c>
      <c r="H1293" s="11">
        <v>7</v>
      </c>
      <c r="I1293" s="20" t="s">
        <v>259</v>
      </c>
      <c r="J1293" s="11" t="s">
        <v>261</v>
      </c>
      <c r="K1293" s="11" t="s">
        <v>11613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44228</v>
      </c>
      <c r="H1294" s="11">
        <v>7</v>
      </c>
      <c r="I1294" s="20" t="s">
        <v>259</v>
      </c>
      <c r="J1294" s="11" t="s">
        <v>261</v>
      </c>
      <c r="K1294" s="11" t="s">
        <v>11613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44228</v>
      </c>
      <c r="H1295" s="11">
        <v>7</v>
      </c>
      <c r="I1295" s="20" t="s">
        <v>259</v>
      </c>
      <c r="J1295" s="11" t="s">
        <v>261</v>
      </c>
      <c r="K1295" s="11" t="s">
        <v>11613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44228</v>
      </c>
      <c r="H1296" s="11">
        <v>7</v>
      </c>
      <c r="I1296" s="20" t="s">
        <v>259</v>
      </c>
      <c r="J1296" s="11" t="s">
        <v>261</v>
      </c>
      <c r="K1296" s="11" t="s">
        <v>11613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44228</v>
      </c>
      <c r="H1297" s="11">
        <v>7</v>
      </c>
      <c r="I1297" s="20" t="s">
        <v>259</v>
      </c>
      <c r="J1297" s="11" t="s">
        <v>261</v>
      </c>
      <c r="K1297" s="11" t="s">
        <v>11613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44228</v>
      </c>
      <c r="H1298" s="11">
        <v>7</v>
      </c>
      <c r="I1298" s="20" t="s">
        <v>259</v>
      </c>
      <c r="J1298" s="11" t="s">
        <v>261</v>
      </c>
      <c r="K1298" s="11" t="s">
        <v>11613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44228</v>
      </c>
      <c r="H1299" s="11">
        <v>7</v>
      </c>
      <c r="I1299" s="20" t="s">
        <v>259</v>
      </c>
      <c r="J1299" s="11" t="s">
        <v>261</v>
      </c>
      <c r="K1299" s="11" t="s">
        <v>11613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44228</v>
      </c>
      <c r="H1300" s="11">
        <v>7</v>
      </c>
      <c r="I1300" s="20" t="s">
        <v>259</v>
      </c>
      <c r="J1300" s="11" t="s">
        <v>261</v>
      </c>
      <c r="K1300" s="11" t="s">
        <v>11613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44228</v>
      </c>
      <c r="H1301" s="11">
        <v>7</v>
      </c>
      <c r="I1301" s="20" t="s">
        <v>259</v>
      </c>
      <c r="J1301" s="11" t="s">
        <v>261</v>
      </c>
      <c r="K1301" s="11" t="s">
        <v>11613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44228</v>
      </c>
      <c r="H1302" s="11">
        <v>7</v>
      </c>
      <c r="I1302" s="20" t="s">
        <v>259</v>
      </c>
      <c r="J1302" s="11" t="s">
        <v>261</v>
      </c>
      <c r="K1302" s="11" t="s">
        <v>11613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44228</v>
      </c>
      <c r="H1303" s="11">
        <v>7</v>
      </c>
      <c r="I1303" s="20" t="s">
        <v>259</v>
      </c>
      <c r="J1303" s="11" t="s">
        <v>261</v>
      </c>
      <c r="K1303" s="11" t="s">
        <v>11613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44228</v>
      </c>
      <c r="H1304" s="11">
        <v>7</v>
      </c>
      <c r="I1304" s="20" t="s">
        <v>259</v>
      </c>
      <c r="J1304" s="11" t="s">
        <v>261</v>
      </c>
      <c r="K1304" s="11" t="s">
        <v>11613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44228</v>
      </c>
      <c r="H1305" s="11">
        <v>7</v>
      </c>
      <c r="I1305" s="20" t="s">
        <v>259</v>
      </c>
      <c r="J1305" s="11" t="s">
        <v>261</v>
      </c>
      <c r="K1305" s="11" t="s">
        <v>11613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44228</v>
      </c>
      <c r="H1306" s="11">
        <v>7</v>
      </c>
      <c r="I1306" s="20" t="s">
        <v>259</v>
      </c>
      <c r="J1306" s="11" t="s">
        <v>261</v>
      </c>
      <c r="K1306" s="11" t="s">
        <v>11613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44228</v>
      </c>
      <c r="H1307" s="11">
        <v>7</v>
      </c>
      <c r="I1307" s="20" t="s">
        <v>259</v>
      </c>
      <c r="J1307" s="11" t="s">
        <v>261</v>
      </c>
      <c r="K1307" s="11" t="s">
        <v>11613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44228</v>
      </c>
      <c r="H1308" s="11">
        <v>7</v>
      </c>
      <c r="I1308" s="20" t="s">
        <v>259</v>
      </c>
      <c r="J1308" s="11" t="s">
        <v>261</v>
      </c>
      <c r="K1308" s="11" t="s">
        <v>11613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44228</v>
      </c>
      <c r="H1309" s="11">
        <v>7</v>
      </c>
      <c r="I1309" s="20" t="s">
        <v>259</v>
      </c>
      <c r="J1309" s="11" t="s">
        <v>261</v>
      </c>
      <c r="K1309" s="11" t="s">
        <v>11613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44228</v>
      </c>
      <c r="H1310" s="11">
        <v>7</v>
      </c>
      <c r="I1310" s="20" t="s">
        <v>259</v>
      </c>
      <c r="J1310" s="11" t="s">
        <v>261</v>
      </c>
      <c r="K1310" s="11" t="s">
        <v>11613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44228</v>
      </c>
      <c r="H1311" s="11">
        <v>7</v>
      </c>
      <c r="I1311" s="20" t="s">
        <v>259</v>
      </c>
      <c r="J1311" s="11" t="s">
        <v>261</v>
      </c>
      <c r="K1311" s="11" t="s">
        <v>11613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44228</v>
      </c>
      <c r="H1312" s="11">
        <v>7</v>
      </c>
      <c r="I1312" s="20" t="s">
        <v>259</v>
      </c>
      <c r="J1312" s="11" t="s">
        <v>261</v>
      </c>
      <c r="K1312" s="11" t="s">
        <v>11613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44228</v>
      </c>
      <c r="H1313" s="11">
        <v>7</v>
      </c>
      <c r="I1313" s="20" t="s">
        <v>259</v>
      </c>
      <c r="J1313" s="11" t="s">
        <v>261</v>
      </c>
      <c r="K1313" s="11" t="s">
        <v>11613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44228</v>
      </c>
      <c r="H1314" s="11">
        <v>7</v>
      </c>
      <c r="I1314" s="20" t="s">
        <v>259</v>
      </c>
      <c r="J1314" s="11" t="s">
        <v>261</v>
      </c>
      <c r="K1314" s="11" t="s">
        <v>11613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44228</v>
      </c>
      <c r="H1315" s="11">
        <v>7</v>
      </c>
      <c r="I1315" s="20" t="s">
        <v>259</v>
      </c>
      <c r="J1315" s="11" t="s">
        <v>261</v>
      </c>
      <c r="K1315" s="11" t="s">
        <v>11613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44228</v>
      </c>
      <c r="H1316" s="11">
        <v>7</v>
      </c>
      <c r="I1316" s="20" t="s">
        <v>259</v>
      </c>
      <c r="J1316" s="11" t="s">
        <v>261</v>
      </c>
      <c r="K1316" s="11" t="s">
        <v>11613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44228</v>
      </c>
      <c r="H1317" s="11">
        <v>7</v>
      </c>
      <c r="I1317" s="20" t="s">
        <v>259</v>
      </c>
      <c r="J1317" s="11" t="s">
        <v>261</v>
      </c>
      <c r="K1317" s="11" t="s">
        <v>11613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44228</v>
      </c>
      <c r="H1318" s="11">
        <v>7</v>
      </c>
      <c r="I1318" s="20" t="s">
        <v>259</v>
      </c>
      <c r="J1318" s="11" t="s">
        <v>261</v>
      </c>
      <c r="K1318" s="11" t="s">
        <v>11613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44228</v>
      </c>
      <c r="H1319" s="11">
        <v>7</v>
      </c>
      <c r="I1319" s="20" t="s">
        <v>259</v>
      </c>
      <c r="J1319" s="11" t="s">
        <v>261</v>
      </c>
      <c r="K1319" s="11" t="s">
        <v>11613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44228</v>
      </c>
      <c r="H1320" s="11">
        <v>7</v>
      </c>
      <c r="I1320" s="20" t="s">
        <v>259</v>
      </c>
      <c r="J1320" s="11" t="s">
        <v>261</v>
      </c>
      <c r="K1320" s="11" t="s">
        <v>11613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44228</v>
      </c>
      <c r="H1321" s="11">
        <v>7</v>
      </c>
      <c r="I1321" s="20" t="s">
        <v>259</v>
      </c>
      <c r="J1321" s="11" t="s">
        <v>261</v>
      </c>
      <c r="K1321" s="11" t="s">
        <v>11613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44228</v>
      </c>
      <c r="H1322" s="11">
        <v>7</v>
      </c>
      <c r="I1322" s="20" t="s">
        <v>259</v>
      </c>
      <c r="J1322" s="11" t="s">
        <v>261</v>
      </c>
      <c r="K1322" s="11" t="s">
        <v>11613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44228</v>
      </c>
      <c r="H1323" s="11">
        <v>7</v>
      </c>
      <c r="I1323" s="20" t="s">
        <v>259</v>
      </c>
      <c r="J1323" s="11" t="s">
        <v>261</v>
      </c>
      <c r="K1323" s="11" t="s">
        <v>11613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44228</v>
      </c>
      <c r="H1324" s="11">
        <v>7</v>
      </c>
      <c r="I1324" s="20" t="s">
        <v>259</v>
      </c>
      <c r="J1324" s="11" t="s">
        <v>261</v>
      </c>
      <c r="K1324" s="11" t="s">
        <v>11613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44228</v>
      </c>
      <c r="H1325" s="11">
        <v>7</v>
      </c>
      <c r="I1325" s="20" t="s">
        <v>259</v>
      </c>
      <c r="J1325" s="11" t="s">
        <v>261</v>
      </c>
      <c r="K1325" s="11" t="s">
        <v>11613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44228</v>
      </c>
      <c r="H1326" s="11">
        <v>7</v>
      </c>
      <c r="I1326" s="20" t="s">
        <v>259</v>
      </c>
      <c r="J1326" s="11" t="s">
        <v>261</v>
      </c>
      <c r="K1326" s="11" t="s">
        <v>11613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44228</v>
      </c>
      <c r="H1327" s="11">
        <v>7</v>
      </c>
      <c r="I1327" s="20" t="s">
        <v>259</v>
      </c>
      <c r="J1327" s="11" t="s">
        <v>261</v>
      </c>
      <c r="K1327" s="11" t="s">
        <v>11613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44228</v>
      </c>
      <c r="H1328" s="11">
        <v>7</v>
      </c>
      <c r="I1328" s="20" t="s">
        <v>259</v>
      </c>
      <c r="J1328" s="11" t="s">
        <v>261</v>
      </c>
      <c r="K1328" s="11" t="s">
        <v>11613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44228</v>
      </c>
      <c r="H1329" s="11">
        <v>7</v>
      </c>
      <c r="I1329" s="20" t="s">
        <v>259</v>
      </c>
      <c r="J1329" s="11" t="s">
        <v>261</v>
      </c>
      <c r="K1329" s="11" t="s">
        <v>11613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44228</v>
      </c>
      <c r="H1330" s="11">
        <v>7</v>
      </c>
      <c r="I1330" s="20" t="s">
        <v>259</v>
      </c>
      <c r="J1330" s="11" t="s">
        <v>261</v>
      </c>
      <c r="K1330" s="11" t="s">
        <v>11613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44228</v>
      </c>
      <c r="H1331" s="11">
        <v>7</v>
      </c>
      <c r="I1331" s="20" t="s">
        <v>259</v>
      </c>
      <c r="J1331" s="11" t="s">
        <v>261</v>
      </c>
      <c r="K1331" s="11" t="s">
        <v>11613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44228</v>
      </c>
      <c r="H1332" s="11">
        <v>7</v>
      </c>
      <c r="I1332" s="20" t="s">
        <v>259</v>
      </c>
      <c r="J1332" s="11" t="s">
        <v>261</v>
      </c>
      <c r="K1332" s="11" t="s">
        <v>11613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44228</v>
      </c>
      <c r="H1333" s="11">
        <v>7</v>
      </c>
      <c r="I1333" s="20" t="s">
        <v>259</v>
      </c>
      <c r="J1333" s="11" t="s">
        <v>261</v>
      </c>
      <c r="K1333" s="11" t="s">
        <v>11613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44228</v>
      </c>
      <c r="H1334" s="11">
        <v>7</v>
      </c>
      <c r="I1334" s="20" t="s">
        <v>259</v>
      </c>
      <c r="J1334" s="11" t="s">
        <v>261</v>
      </c>
      <c r="K1334" s="11" t="s">
        <v>11613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44228</v>
      </c>
      <c r="H1335" s="11">
        <v>7</v>
      </c>
      <c r="I1335" s="20" t="s">
        <v>259</v>
      </c>
      <c r="J1335" s="11" t="s">
        <v>261</v>
      </c>
      <c r="K1335" s="11" t="s">
        <v>11613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44228</v>
      </c>
      <c r="H1336" s="11">
        <v>7</v>
      </c>
      <c r="I1336" s="20" t="s">
        <v>259</v>
      </c>
      <c r="J1336" s="11" t="s">
        <v>261</v>
      </c>
      <c r="K1336" s="11" t="s">
        <v>11613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44228</v>
      </c>
      <c r="H1337" s="11">
        <v>7</v>
      </c>
      <c r="I1337" s="20" t="s">
        <v>259</v>
      </c>
      <c r="J1337" s="11" t="s">
        <v>261</v>
      </c>
      <c r="K1337" s="11" t="s">
        <v>11613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44228</v>
      </c>
      <c r="H1338" s="11">
        <v>7</v>
      </c>
      <c r="I1338" s="20" t="s">
        <v>259</v>
      </c>
      <c r="J1338" s="11" t="s">
        <v>261</v>
      </c>
      <c r="K1338" s="11" t="s">
        <v>11613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44228</v>
      </c>
      <c r="H1339" s="11">
        <v>7</v>
      </c>
      <c r="I1339" s="20" t="s">
        <v>259</v>
      </c>
      <c r="J1339" s="11" t="s">
        <v>261</v>
      </c>
      <c r="K1339" s="11" t="s">
        <v>11613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44228</v>
      </c>
      <c r="H1340" s="11">
        <v>7</v>
      </c>
      <c r="I1340" s="20" t="s">
        <v>259</v>
      </c>
      <c r="J1340" s="11" t="s">
        <v>261</v>
      </c>
      <c r="K1340" s="11" t="s">
        <v>11613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44228</v>
      </c>
      <c r="H1341" s="11">
        <v>7</v>
      </c>
      <c r="I1341" s="20" t="s">
        <v>259</v>
      </c>
      <c r="J1341" s="11" t="s">
        <v>261</v>
      </c>
      <c r="K1341" s="11" t="s">
        <v>11613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44228</v>
      </c>
      <c r="H1342" s="11">
        <v>7</v>
      </c>
      <c r="I1342" s="20" t="s">
        <v>259</v>
      </c>
      <c r="J1342" s="11" t="s">
        <v>261</v>
      </c>
      <c r="K1342" s="11" t="s">
        <v>11613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44228</v>
      </c>
      <c r="H1343" s="11">
        <v>7</v>
      </c>
      <c r="I1343" s="20" t="s">
        <v>259</v>
      </c>
      <c r="J1343" s="11" t="s">
        <v>261</v>
      </c>
      <c r="K1343" s="11" t="s">
        <v>11613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44228</v>
      </c>
      <c r="H1344" s="11">
        <v>7</v>
      </c>
      <c r="I1344" s="20" t="s">
        <v>259</v>
      </c>
      <c r="J1344" s="11" t="s">
        <v>261</v>
      </c>
      <c r="K1344" s="11" t="s">
        <v>11613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44228</v>
      </c>
      <c r="H1345" s="11">
        <v>7</v>
      </c>
      <c r="I1345" s="20" t="s">
        <v>259</v>
      </c>
      <c r="J1345" s="11" t="s">
        <v>261</v>
      </c>
      <c r="K1345" s="11" t="s">
        <v>11613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44228</v>
      </c>
      <c r="H1346" s="11">
        <v>7</v>
      </c>
      <c r="I1346" s="20" t="s">
        <v>259</v>
      </c>
      <c r="J1346" s="11" t="s">
        <v>261</v>
      </c>
      <c r="K1346" s="11" t="s">
        <v>11613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44228</v>
      </c>
      <c r="H1347" s="11">
        <v>7</v>
      </c>
      <c r="I1347" s="20" t="s">
        <v>259</v>
      </c>
      <c r="J1347" s="11" t="s">
        <v>261</v>
      </c>
      <c r="K1347" s="11" t="s">
        <v>11613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44228</v>
      </c>
      <c r="H1348" s="11">
        <v>7</v>
      </c>
      <c r="I1348" s="20" t="s">
        <v>259</v>
      </c>
      <c r="J1348" s="11" t="s">
        <v>261</v>
      </c>
      <c r="K1348" s="11" t="s">
        <v>11613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44228</v>
      </c>
      <c r="H1349" s="11">
        <v>7</v>
      </c>
      <c r="I1349" s="20" t="s">
        <v>259</v>
      </c>
      <c r="J1349" s="11" t="s">
        <v>261</v>
      </c>
      <c r="K1349" s="11" t="s">
        <v>11613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44228</v>
      </c>
      <c r="H1350" s="11">
        <v>7</v>
      </c>
      <c r="I1350" s="20" t="s">
        <v>259</v>
      </c>
      <c r="J1350" s="11" t="s">
        <v>261</v>
      </c>
      <c r="K1350" s="11" t="s">
        <v>11613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44228</v>
      </c>
      <c r="H1351" s="11">
        <v>7</v>
      </c>
      <c r="I1351" s="20" t="s">
        <v>259</v>
      </c>
      <c r="J1351" s="11" t="s">
        <v>261</v>
      </c>
      <c r="K1351" s="11" t="s">
        <v>11613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44228</v>
      </c>
      <c r="H1352" s="11">
        <v>7</v>
      </c>
      <c r="I1352" s="20" t="s">
        <v>259</v>
      </c>
      <c r="J1352" s="11" t="s">
        <v>261</v>
      </c>
      <c r="K1352" s="11" t="s">
        <v>11613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44228</v>
      </c>
      <c r="H1353" s="11">
        <v>7</v>
      </c>
      <c r="I1353" s="20" t="s">
        <v>259</v>
      </c>
      <c r="J1353" s="11" t="s">
        <v>261</v>
      </c>
      <c r="K1353" s="11" t="s">
        <v>11613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44228</v>
      </c>
      <c r="H1354" s="11">
        <v>7</v>
      </c>
      <c r="I1354" s="20" t="s">
        <v>259</v>
      </c>
      <c r="J1354" s="11" t="s">
        <v>261</v>
      </c>
      <c r="K1354" s="11" t="s">
        <v>11613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44228</v>
      </c>
      <c r="H1355" s="11">
        <v>7</v>
      </c>
      <c r="I1355" s="20" t="s">
        <v>259</v>
      </c>
      <c r="J1355" s="11" t="s">
        <v>261</v>
      </c>
      <c r="K1355" s="11" t="s">
        <v>11613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44228</v>
      </c>
      <c r="H1356" s="11">
        <v>7</v>
      </c>
      <c r="I1356" s="20" t="s">
        <v>259</v>
      </c>
      <c r="J1356" s="11" t="s">
        <v>261</v>
      </c>
      <c r="K1356" s="11" t="s">
        <v>11613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44228</v>
      </c>
      <c r="H1357" s="11">
        <v>7</v>
      </c>
      <c r="I1357" s="20" t="s">
        <v>259</v>
      </c>
      <c r="J1357" s="11" t="s">
        <v>261</v>
      </c>
      <c r="K1357" s="11" t="s">
        <v>11613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44228</v>
      </c>
      <c r="H1358" s="11">
        <v>7</v>
      </c>
      <c r="I1358" s="20" t="s">
        <v>259</v>
      </c>
      <c r="J1358" s="11" t="s">
        <v>261</v>
      </c>
      <c r="K1358" s="11" t="s">
        <v>11613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44228</v>
      </c>
      <c r="H1359" s="11">
        <v>7</v>
      </c>
      <c r="I1359" s="20" t="s">
        <v>259</v>
      </c>
      <c r="J1359" s="11" t="s">
        <v>261</v>
      </c>
      <c r="K1359" s="11" t="s">
        <v>11613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44228</v>
      </c>
      <c r="H1360" s="11">
        <v>7</v>
      </c>
      <c r="I1360" s="20" t="s">
        <v>259</v>
      </c>
      <c r="J1360" s="11" t="s">
        <v>261</v>
      </c>
      <c r="K1360" s="11" t="s">
        <v>11613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44228</v>
      </c>
      <c r="H1361" s="11">
        <v>7</v>
      </c>
      <c r="I1361" s="20" t="s">
        <v>259</v>
      </c>
      <c r="J1361" s="11" t="s">
        <v>261</v>
      </c>
      <c r="K1361" s="11" t="s">
        <v>11613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44228</v>
      </c>
      <c r="H1362" s="11">
        <v>7</v>
      </c>
      <c r="I1362" s="20" t="s">
        <v>259</v>
      </c>
      <c r="J1362" s="11" t="s">
        <v>261</v>
      </c>
      <c r="K1362" s="11" t="s">
        <v>11613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44228</v>
      </c>
      <c r="H1363" s="11">
        <v>7</v>
      </c>
      <c r="I1363" s="20" t="s">
        <v>259</v>
      </c>
      <c r="J1363" s="11" t="s">
        <v>261</v>
      </c>
      <c r="K1363" s="11" t="s">
        <v>11613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44228</v>
      </c>
      <c r="H1364" s="11">
        <v>7</v>
      </c>
      <c r="I1364" s="20" t="s">
        <v>259</v>
      </c>
      <c r="J1364" s="11" t="s">
        <v>261</v>
      </c>
      <c r="K1364" s="11" t="s">
        <v>11613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44228</v>
      </c>
      <c r="H1365" s="11">
        <v>7</v>
      </c>
      <c r="I1365" s="20" t="s">
        <v>259</v>
      </c>
      <c r="J1365" s="11" t="s">
        <v>261</v>
      </c>
      <c r="K1365" s="11" t="s">
        <v>11613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44228</v>
      </c>
      <c r="H1366" s="11">
        <v>7</v>
      </c>
      <c r="I1366" s="20" t="s">
        <v>259</v>
      </c>
      <c r="J1366" s="11" t="s">
        <v>261</v>
      </c>
      <c r="K1366" s="11" t="s">
        <v>11613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44228</v>
      </c>
      <c r="H1367" s="11">
        <v>7</v>
      </c>
      <c r="I1367" s="20" t="s">
        <v>259</v>
      </c>
      <c r="J1367" s="11" t="s">
        <v>261</v>
      </c>
      <c r="K1367" s="11" t="s">
        <v>11613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44228</v>
      </c>
      <c r="H1368" s="11">
        <v>7</v>
      </c>
      <c r="I1368" s="20" t="s">
        <v>259</v>
      </c>
      <c r="J1368" s="11" t="s">
        <v>261</v>
      </c>
      <c r="K1368" s="11" t="s">
        <v>11613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44228</v>
      </c>
      <c r="H1369" s="11">
        <v>7</v>
      </c>
      <c r="I1369" s="20" t="s">
        <v>259</v>
      </c>
      <c r="J1369" s="11" t="s">
        <v>261</v>
      </c>
      <c r="K1369" s="11" t="s">
        <v>11613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44228</v>
      </c>
      <c r="H1370" s="11">
        <v>7</v>
      </c>
      <c r="I1370" s="20" t="s">
        <v>259</v>
      </c>
      <c r="J1370" s="11" t="s">
        <v>261</v>
      </c>
      <c r="K1370" s="11" t="s">
        <v>11613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44228</v>
      </c>
      <c r="H1371" s="11">
        <v>7</v>
      </c>
      <c r="I1371" s="20" t="s">
        <v>259</v>
      </c>
      <c r="J1371" s="11" t="s">
        <v>261</v>
      </c>
      <c r="K1371" s="11" t="s">
        <v>11613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44228</v>
      </c>
      <c r="H1372" s="11">
        <v>7</v>
      </c>
      <c r="I1372" s="20" t="s">
        <v>259</v>
      </c>
      <c r="J1372" s="11" t="s">
        <v>261</v>
      </c>
      <c r="K1372" s="11" t="s">
        <v>11613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44228</v>
      </c>
      <c r="H1373" s="11">
        <v>7</v>
      </c>
      <c r="I1373" s="20" t="s">
        <v>259</v>
      </c>
      <c r="J1373" s="11" t="s">
        <v>261</v>
      </c>
      <c r="K1373" s="11" t="s">
        <v>11613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44228</v>
      </c>
      <c r="H1374" s="11">
        <v>7</v>
      </c>
      <c r="I1374" s="20" t="s">
        <v>259</v>
      </c>
      <c r="J1374" s="11" t="s">
        <v>261</v>
      </c>
      <c r="K1374" s="11" t="s">
        <v>11613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44228</v>
      </c>
      <c r="H1375" s="11">
        <v>7</v>
      </c>
      <c r="I1375" s="20" t="s">
        <v>259</v>
      </c>
      <c r="J1375" s="11" t="s">
        <v>261</v>
      </c>
      <c r="K1375" s="11" t="s">
        <v>11613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44228</v>
      </c>
      <c r="H1376" s="11">
        <v>7</v>
      </c>
      <c r="I1376" s="20" t="s">
        <v>259</v>
      </c>
      <c r="J1376" s="11" t="s">
        <v>261</v>
      </c>
      <c r="K1376" s="11" t="s">
        <v>11613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44228</v>
      </c>
      <c r="H1377" s="11">
        <v>7</v>
      </c>
      <c r="I1377" s="20" t="s">
        <v>259</v>
      </c>
      <c r="J1377" s="11" t="s">
        <v>261</v>
      </c>
      <c r="K1377" s="11" t="s">
        <v>11613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44228</v>
      </c>
      <c r="H1378" s="11">
        <v>7</v>
      </c>
      <c r="I1378" s="20" t="s">
        <v>259</v>
      </c>
      <c r="J1378" s="11" t="s">
        <v>261</v>
      </c>
      <c r="K1378" s="11" t="s">
        <v>11613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44228</v>
      </c>
      <c r="H1379" s="11">
        <v>7</v>
      </c>
      <c r="I1379" s="20" t="s">
        <v>259</v>
      </c>
      <c r="J1379" s="11" t="s">
        <v>261</v>
      </c>
      <c r="K1379" s="11" t="s">
        <v>11613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44228</v>
      </c>
      <c r="H1380" s="11">
        <v>7</v>
      </c>
      <c r="I1380" s="20" t="s">
        <v>259</v>
      </c>
      <c r="J1380" s="11" t="s">
        <v>261</v>
      </c>
      <c r="K1380" s="11" t="s">
        <v>11613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44228</v>
      </c>
      <c r="H1381" s="11">
        <v>7</v>
      </c>
      <c r="I1381" s="20" t="s">
        <v>259</v>
      </c>
      <c r="J1381" s="11" t="s">
        <v>261</v>
      </c>
      <c r="K1381" s="11" t="s">
        <v>11613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44228</v>
      </c>
      <c r="H1382" s="11">
        <v>7</v>
      </c>
      <c r="I1382" s="20" t="s">
        <v>259</v>
      </c>
      <c r="J1382" s="11" t="s">
        <v>261</v>
      </c>
      <c r="K1382" s="11" t="s">
        <v>11613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44228</v>
      </c>
      <c r="H1383" s="11">
        <v>7</v>
      </c>
      <c r="I1383" s="20" t="s">
        <v>259</v>
      </c>
      <c r="J1383" s="11" t="s">
        <v>261</v>
      </c>
      <c r="K1383" s="11" t="s">
        <v>11613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44228</v>
      </c>
      <c r="H1384" s="11">
        <v>7</v>
      </c>
      <c r="I1384" s="20" t="s">
        <v>259</v>
      </c>
      <c r="J1384" s="11" t="s">
        <v>261</v>
      </c>
      <c r="K1384" s="11" t="s">
        <v>11613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44228</v>
      </c>
      <c r="H1385" s="11">
        <v>7</v>
      </c>
      <c r="I1385" s="20" t="s">
        <v>259</v>
      </c>
      <c r="J1385" s="11" t="s">
        <v>261</v>
      </c>
      <c r="K1385" s="11" t="s">
        <v>11613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44228</v>
      </c>
      <c r="H1386" s="11">
        <v>7</v>
      </c>
      <c r="I1386" s="20" t="s">
        <v>259</v>
      </c>
      <c r="J1386" s="11" t="s">
        <v>261</v>
      </c>
      <c r="K1386" s="11" t="s">
        <v>11613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44228</v>
      </c>
      <c r="H1387" s="11">
        <v>7</v>
      </c>
      <c r="I1387" s="20" t="s">
        <v>259</v>
      </c>
      <c r="J1387" s="11" t="s">
        <v>261</v>
      </c>
      <c r="K1387" s="11" t="s">
        <v>11613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44228</v>
      </c>
      <c r="H1388" s="11">
        <v>7</v>
      </c>
      <c r="I1388" s="20" t="s">
        <v>259</v>
      </c>
      <c r="J1388" s="11" t="s">
        <v>261</v>
      </c>
      <c r="K1388" s="11" t="s">
        <v>11613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44228</v>
      </c>
      <c r="H1389" s="11">
        <v>7</v>
      </c>
      <c r="I1389" s="20" t="s">
        <v>259</v>
      </c>
      <c r="J1389" s="11" t="s">
        <v>261</v>
      </c>
      <c r="K1389" s="11" t="s">
        <v>11613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44228</v>
      </c>
      <c r="H1390" s="11">
        <v>7</v>
      </c>
      <c r="I1390" s="20" t="s">
        <v>259</v>
      </c>
      <c r="J1390" s="11" t="s">
        <v>261</v>
      </c>
      <c r="K1390" s="11" t="s">
        <v>11613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44228</v>
      </c>
      <c r="H1391" s="11">
        <v>7</v>
      </c>
      <c r="I1391" s="20" t="s">
        <v>259</v>
      </c>
      <c r="J1391" s="11" t="s">
        <v>261</v>
      </c>
      <c r="K1391" s="11" t="s">
        <v>11613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44228</v>
      </c>
      <c r="H1392" s="11">
        <v>7</v>
      </c>
      <c r="I1392" s="20" t="s">
        <v>259</v>
      </c>
      <c r="J1392" s="11" t="s">
        <v>261</v>
      </c>
      <c r="K1392" s="11" t="s">
        <v>11613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44228</v>
      </c>
      <c r="H1393" s="11">
        <v>7</v>
      </c>
      <c r="I1393" s="20" t="s">
        <v>259</v>
      </c>
      <c r="J1393" s="11" t="s">
        <v>261</v>
      </c>
      <c r="K1393" s="11" t="s">
        <v>11613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44228</v>
      </c>
      <c r="H1394" s="11">
        <v>7</v>
      </c>
      <c r="I1394" s="20" t="s">
        <v>259</v>
      </c>
      <c r="J1394" s="11" t="s">
        <v>261</v>
      </c>
      <c r="K1394" s="11" t="s">
        <v>11613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44228</v>
      </c>
      <c r="H1395" s="11">
        <v>7</v>
      </c>
      <c r="I1395" s="20" t="s">
        <v>259</v>
      </c>
      <c r="J1395" s="11" t="s">
        <v>261</v>
      </c>
      <c r="K1395" s="11" t="s">
        <v>11613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44228</v>
      </c>
      <c r="H1396" s="11">
        <v>7</v>
      </c>
      <c r="I1396" s="20" t="s">
        <v>259</v>
      </c>
      <c r="J1396" s="11" t="s">
        <v>261</v>
      </c>
      <c r="K1396" s="11" t="s">
        <v>11613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44228</v>
      </c>
      <c r="H1397" s="11">
        <v>7</v>
      </c>
      <c r="I1397" s="20" t="s">
        <v>259</v>
      </c>
      <c r="J1397" s="11" t="s">
        <v>261</v>
      </c>
      <c r="K1397" s="11" t="s">
        <v>11613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44228</v>
      </c>
      <c r="H1398" s="11">
        <v>7</v>
      </c>
      <c r="I1398" s="20" t="s">
        <v>259</v>
      </c>
      <c r="J1398" s="11" t="s">
        <v>261</v>
      </c>
      <c r="K1398" s="11" t="s">
        <v>11613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44228</v>
      </c>
      <c r="H1399" s="11">
        <v>7</v>
      </c>
      <c r="I1399" s="20" t="s">
        <v>259</v>
      </c>
      <c r="J1399" s="11" t="s">
        <v>261</v>
      </c>
      <c r="K1399" s="11" t="s">
        <v>11613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44228</v>
      </c>
      <c r="H1400" s="11">
        <v>7</v>
      </c>
      <c r="I1400" s="20" t="s">
        <v>259</v>
      </c>
      <c r="J1400" s="11" t="s">
        <v>261</v>
      </c>
      <c r="K1400" s="11" t="s">
        <v>11613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44228</v>
      </c>
      <c r="H1401" s="11">
        <v>7</v>
      </c>
      <c r="I1401" s="20" t="s">
        <v>259</v>
      </c>
      <c r="J1401" s="11" t="s">
        <v>261</v>
      </c>
      <c r="K1401" s="11" t="s">
        <v>11613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44228</v>
      </c>
      <c r="H1402" s="11">
        <v>7</v>
      </c>
      <c r="I1402" s="20" t="s">
        <v>259</v>
      </c>
      <c r="J1402" s="11" t="s">
        <v>261</v>
      </c>
      <c r="K1402" s="11" t="s">
        <v>11613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44228</v>
      </c>
      <c r="H1403" s="11">
        <v>7</v>
      </c>
      <c r="I1403" s="20" t="s">
        <v>259</v>
      </c>
      <c r="J1403" s="11" t="s">
        <v>261</v>
      </c>
      <c r="K1403" s="11" t="s">
        <v>11613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44228</v>
      </c>
      <c r="H1404" s="11">
        <v>7</v>
      </c>
      <c r="I1404" s="20" t="s">
        <v>259</v>
      </c>
      <c r="J1404" s="11" t="s">
        <v>261</v>
      </c>
      <c r="K1404" s="11" t="s">
        <v>11613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44228</v>
      </c>
      <c r="H1405" s="11">
        <v>7</v>
      </c>
      <c r="I1405" s="20" t="s">
        <v>259</v>
      </c>
      <c r="J1405" s="11" t="s">
        <v>261</v>
      </c>
      <c r="K1405" s="11" t="s">
        <v>11613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44228</v>
      </c>
      <c r="H1406" s="11">
        <v>7</v>
      </c>
      <c r="I1406" s="20" t="s">
        <v>259</v>
      </c>
      <c r="J1406" s="11" t="s">
        <v>261</v>
      </c>
      <c r="K1406" s="11" t="s">
        <v>11613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44228</v>
      </c>
      <c r="H1407" s="11">
        <v>7</v>
      </c>
      <c r="I1407" s="20" t="s">
        <v>259</v>
      </c>
      <c r="J1407" s="11" t="s">
        <v>261</v>
      </c>
      <c r="K1407" s="11" t="s">
        <v>11613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44228</v>
      </c>
      <c r="H1408" s="11">
        <v>7</v>
      </c>
      <c r="I1408" s="20" t="s">
        <v>259</v>
      </c>
      <c r="J1408" s="11" t="s">
        <v>261</v>
      </c>
      <c r="K1408" s="11" t="s">
        <v>11613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44228</v>
      </c>
      <c r="H1409" s="11">
        <v>7</v>
      </c>
      <c r="I1409" s="20" t="s">
        <v>259</v>
      </c>
      <c r="J1409" s="11" t="s">
        <v>261</v>
      </c>
      <c r="K1409" s="11" t="s">
        <v>11613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44228</v>
      </c>
      <c r="H1410" s="11">
        <v>7</v>
      </c>
      <c r="I1410" s="20" t="s">
        <v>259</v>
      </c>
      <c r="J1410" s="11" t="s">
        <v>261</v>
      </c>
      <c r="K1410" s="11" t="s">
        <v>11613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44228</v>
      </c>
      <c r="H1411" s="11">
        <v>7</v>
      </c>
      <c r="I1411" s="20" t="s">
        <v>259</v>
      </c>
      <c r="J1411" s="11" t="s">
        <v>261</v>
      </c>
      <c r="K1411" s="11" t="s">
        <v>11613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44228</v>
      </c>
      <c r="H1412" s="11">
        <v>7</v>
      </c>
      <c r="I1412" s="20" t="s">
        <v>259</v>
      </c>
      <c r="J1412" s="11" t="s">
        <v>261</v>
      </c>
      <c r="K1412" s="11" t="s">
        <v>11613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44228</v>
      </c>
      <c r="H1413" s="11">
        <v>7</v>
      </c>
      <c r="I1413" s="20" t="s">
        <v>259</v>
      </c>
      <c r="J1413" s="11" t="s">
        <v>261</v>
      </c>
      <c r="K1413" s="11" t="s">
        <v>11613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44228</v>
      </c>
      <c r="H1414" s="11">
        <v>7</v>
      </c>
      <c r="I1414" s="20" t="s">
        <v>259</v>
      </c>
      <c r="J1414" s="11" t="s">
        <v>261</v>
      </c>
      <c r="K1414" s="11" t="s">
        <v>11613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44228</v>
      </c>
      <c r="H1415" s="11">
        <v>7</v>
      </c>
      <c r="I1415" s="20" t="s">
        <v>259</v>
      </c>
      <c r="J1415" s="11" t="s">
        <v>261</v>
      </c>
      <c r="K1415" s="11" t="s">
        <v>11613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44228</v>
      </c>
      <c r="H1416" s="11">
        <v>7</v>
      </c>
      <c r="I1416" s="20" t="s">
        <v>259</v>
      </c>
      <c r="J1416" s="11" t="s">
        <v>261</v>
      </c>
      <c r="K1416" s="11" t="s">
        <v>11613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44228</v>
      </c>
      <c r="H1417" s="11">
        <v>7</v>
      </c>
      <c r="I1417" s="20" t="s">
        <v>259</v>
      </c>
      <c r="J1417" s="11" t="s">
        <v>261</v>
      </c>
      <c r="K1417" s="11" t="s">
        <v>11613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44228</v>
      </c>
      <c r="H1418" s="11">
        <v>7</v>
      </c>
      <c r="I1418" s="20" t="s">
        <v>259</v>
      </c>
      <c r="J1418" s="11" t="s">
        <v>261</v>
      </c>
      <c r="K1418" s="11" t="s">
        <v>11613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44228</v>
      </c>
      <c r="H1419" s="11">
        <v>7</v>
      </c>
      <c r="I1419" s="20" t="s">
        <v>259</v>
      </c>
      <c r="J1419" s="11" t="s">
        <v>261</v>
      </c>
      <c r="K1419" s="11" t="s">
        <v>11613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44228</v>
      </c>
      <c r="H1420" s="11">
        <v>7</v>
      </c>
      <c r="I1420" s="20" t="s">
        <v>259</v>
      </c>
      <c r="J1420" s="11" t="s">
        <v>261</v>
      </c>
      <c r="K1420" s="11" t="s">
        <v>11613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44228</v>
      </c>
      <c r="H1421" s="11">
        <v>7</v>
      </c>
      <c r="I1421" s="20" t="s">
        <v>259</v>
      </c>
      <c r="J1421" s="11" t="s">
        <v>261</v>
      </c>
      <c r="K1421" s="11" t="s">
        <v>11613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44228</v>
      </c>
      <c r="H1422" s="11">
        <v>7</v>
      </c>
      <c r="I1422" s="20" t="s">
        <v>259</v>
      </c>
      <c r="J1422" s="11" t="s">
        <v>261</v>
      </c>
      <c r="K1422" s="11" t="s">
        <v>11613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44228</v>
      </c>
      <c r="H1423" s="11">
        <v>7</v>
      </c>
      <c r="I1423" s="20" t="s">
        <v>259</v>
      </c>
      <c r="J1423" s="11" t="s">
        <v>261</v>
      </c>
      <c r="K1423" s="11" t="s">
        <v>11613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44228</v>
      </c>
      <c r="H1424" s="11">
        <v>7</v>
      </c>
      <c r="I1424" s="20" t="s">
        <v>259</v>
      </c>
      <c r="J1424" s="11" t="s">
        <v>261</v>
      </c>
      <c r="K1424" s="11" t="s">
        <v>11613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44228</v>
      </c>
      <c r="H1425" s="11">
        <v>7</v>
      </c>
      <c r="I1425" s="20" t="s">
        <v>259</v>
      </c>
      <c r="J1425" s="11" t="s">
        <v>261</v>
      </c>
      <c r="K1425" s="11" t="s">
        <v>11613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44228</v>
      </c>
      <c r="H1426" s="11">
        <v>7</v>
      </c>
      <c r="I1426" s="20" t="s">
        <v>259</v>
      </c>
      <c r="J1426" s="11" t="s">
        <v>261</v>
      </c>
      <c r="K1426" s="11" t="s">
        <v>11613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44228</v>
      </c>
      <c r="H1427" s="11">
        <v>7</v>
      </c>
      <c r="I1427" s="20" t="s">
        <v>259</v>
      </c>
      <c r="J1427" s="11" t="s">
        <v>261</v>
      </c>
      <c r="K1427" s="11" t="s">
        <v>11613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44228</v>
      </c>
      <c r="H1428" s="11">
        <v>7</v>
      </c>
      <c r="I1428" s="20" t="s">
        <v>259</v>
      </c>
      <c r="J1428" s="11" t="s">
        <v>261</v>
      </c>
      <c r="K1428" s="11" t="s">
        <v>11613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44228</v>
      </c>
      <c r="H1429" s="11">
        <v>7</v>
      </c>
      <c r="I1429" s="20" t="s">
        <v>259</v>
      </c>
      <c r="J1429" s="11" t="s">
        <v>261</v>
      </c>
      <c r="K1429" s="11" t="s">
        <v>11613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44228</v>
      </c>
      <c r="H1430" s="11">
        <v>7</v>
      </c>
      <c r="I1430" s="20" t="s">
        <v>259</v>
      </c>
      <c r="J1430" s="11" t="s">
        <v>261</v>
      </c>
      <c r="K1430" s="11" t="s">
        <v>11613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44228</v>
      </c>
      <c r="H1431" s="11">
        <v>7</v>
      </c>
      <c r="I1431" s="20" t="s">
        <v>259</v>
      </c>
      <c r="J1431" s="11" t="s">
        <v>261</v>
      </c>
      <c r="K1431" s="11" t="s">
        <v>11613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44228</v>
      </c>
      <c r="H1432" s="11">
        <v>7</v>
      </c>
      <c r="I1432" s="20" t="s">
        <v>259</v>
      </c>
      <c r="J1432" s="11" t="s">
        <v>261</v>
      </c>
      <c r="K1432" s="11" t="s">
        <v>11613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44228</v>
      </c>
      <c r="H1433" s="11">
        <v>7</v>
      </c>
      <c r="I1433" s="20" t="s">
        <v>259</v>
      </c>
      <c r="J1433" s="11" t="s">
        <v>261</v>
      </c>
      <c r="K1433" s="11" t="s">
        <v>11613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44228</v>
      </c>
      <c r="H1434" s="11">
        <v>7</v>
      </c>
      <c r="I1434" s="20" t="s">
        <v>259</v>
      </c>
      <c r="J1434" s="11" t="s">
        <v>261</v>
      </c>
      <c r="K1434" s="11" t="s">
        <v>11613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44228</v>
      </c>
      <c r="H1435" s="11">
        <v>7</v>
      </c>
      <c r="I1435" s="20" t="s">
        <v>259</v>
      </c>
      <c r="J1435" s="11" t="s">
        <v>261</v>
      </c>
      <c r="K1435" s="11" t="s">
        <v>11613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44228</v>
      </c>
      <c r="H1436" s="11">
        <v>7</v>
      </c>
      <c r="I1436" s="20" t="s">
        <v>259</v>
      </c>
      <c r="J1436" s="11" t="s">
        <v>261</v>
      </c>
      <c r="K1436" s="11" t="s">
        <v>11613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44228</v>
      </c>
      <c r="H1437" s="11">
        <v>7</v>
      </c>
      <c r="I1437" s="20" t="s">
        <v>259</v>
      </c>
      <c r="J1437" s="11" t="s">
        <v>261</v>
      </c>
      <c r="K1437" s="11" t="s">
        <v>11613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44228</v>
      </c>
      <c r="H1438" s="11">
        <v>7</v>
      </c>
      <c r="I1438" s="20" t="s">
        <v>259</v>
      </c>
      <c r="J1438" s="11" t="s">
        <v>261</v>
      </c>
      <c r="K1438" s="11" t="s">
        <v>11613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44228</v>
      </c>
      <c r="H1439" s="11">
        <v>7</v>
      </c>
      <c r="I1439" s="20" t="s">
        <v>259</v>
      </c>
      <c r="J1439" s="11" t="s">
        <v>261</v>
      </c>
      <c r="K1439" s="11" t="s">
        <v>11613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44228</v>
      </c>
      <c r="H1440" s="11">
        <v>7</v>
      </c>
      <c r="I1440" s="20" t="s">
        <v>259</v>
      </c>
      <c r="J1440" s="11" t="s">
        <v>261</v>
      </c>
      <c r="K1440" s="11" t="s">
        <v>11613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44228</v>
      </c>
      <c r="H1441" s="11">
        <v>7</v>
      </c>
      <c r="I1441" s="20" t="s">
        <v>259</v>
      </c>
      <c r="J1441" s="11" t="s">
        <v>261</v>
      </c>
      <c r="K1441" s="11" t="s">
        <v>11613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44228</v>
      </c>
      <c r="H1442" s="11">
        <v>7</v>
      </c>
      <c r="I1442" s="20" t="s">
        <v>259</v>
      </c>
      <c r="J1442" s="11" t="s">
        <v>261</v>
      </c>
      <c r="K1442" s="11" t="s">
        <v>11613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44228</v>
      </c>
      <c r="H1443" s="11">
        <v>7</v>
      </c>
      <c r="I1443" s="20" t="s">
        <v>259</v>
      </c>
      <c r="J1443" s="11" t="s">
        <v>261</v>
      </c>
      <c r="K1443" s="11" t="s">
        <v>11613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44228</v>
      </c>
      <c r="H1444" s="11">
        <v>7</v>
      </c>
      <c r="I1444" s="20" t="s">
        <v>259</v>
      </c>
      <c r="J1444" s="11" t="s">
        <v>261</v>
      </c>
      <c r="K1444" s="11" t="s">
        <v>11613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44228</v>
      </c>
      <c r="H1445" s="11">
        <v>7</v>
      </c>
      <c r="I1445" s="20" t="s">
        <v>259</v>
      </c>
      <c r="J1445" s="11" t="s">
        <v>261</v>
      </c>
      <c r="K1445" s="11" t="s">
        <v>11613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44228</v>
      </c>
      <c r="H1446" s="11">
        <v>7</v>
      </c>
      <c r="I1446" s="20" t="s">
        <v>259</v>
      </c>
      <c r="J1446" s="11" t="s">
        <v>261</v>
      </c>
      <c r="K1446" s="11" t="s">
        <v>11613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44228</v>
      </c>
      <c r="H1447" s="11">
        <v>7</v>
      </c>
      <c r="I1447" s="20" t="s">
        <v>259</v>
      </c>
      <c r="J1447" s="11" t="s">
        <v>261</v>
      </c>
      <c r="K1447" s="11" t="s">
        <v>11613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44228</v>
      </c>
      <c r="H1448" s="11">
        <v>7</v>
      </c>
      <c r="I1448" s="20" t="s">
        <v>259</v>
      </c>
      <c r="J1448" s="11" t="s">
        <v>261</v>
      </c>
      <c r="K1448" s="11" t="s">
        <v>11613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44228</v>
      </c>
      <c r="H1449" s="11">
        <v>7</v>
      </c>
      <c r="I1449" s="20" t="s">
        <v>259</v>
      </c>
      <c r="J1449" s="11" t="s">
        <v>261</v>
      </c>
      <c r="K1449" s="11" t="s">
        <v>11613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44228</v>
      </c>
      <c r="H1450" s="11">
        <v>7</v>
      </c>
      <c r="I1450" s="20" t="s">
        <v>259</v>
      </c>
      <c r="J1450" s="11" t="s">
        <v>261</v>
      </c>
      <c r="K1450" s="11" t="s">
        <v>11613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44228</v>
      </c>
      <c r="H1451" s="11">
        <v>7</v>
      </c>
      <c r="I1451" s="20" t="s">
        <v>259</v>
      </c>
      <c r="J1451" s="11" t="s">
        <v>261</v>
      </c>
      <c r="K1451" s="11" t="s">
        <v>11613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44228</v>
      </c>
      <c r="H1452" s="11">
        <v>7</v>
      </c>
      <c r="I1452" s="20" t="s">
        <v>259</v>
      </c>
      <c r="J1452" s="11" t="s">
        <v>261</v>
      </c>
      <c r="K1452" s="11" t="s">
        <v>11613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44228</v>
      </c>
      <c r="H1453" s="11">
        <v>7</v>
      </c>
      <c r="I1453" s="20" t="s">
        <v>259</v>
      </c>
      <c r="J1453" s="11" t="s">
        <v>261</v>
      </c>
      <c r="K1453" s="11" t="s">
        <v>11613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44228</v>
      </c>
      <c r="H1454" s="11">
        <v>7</v>
      </c>
      <c r="I1454" s="20" t="s">
        <v>259</v>
      </c>
      <c r="J1454" s="11" t="s">
        <v>261</v>
      </c>
      <c r="K1454" s="11" t="s">
        <v>11613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44228</v>
      </c>
      <c r="H1455" s="11">
        <v>7</v>
      </c>
      <c r="I1455" s="20" t="s">
        <v>259</v>
      </c>
      <c r="J1455" s="11" t="s">
        <v>261</v>
      </c>
      <c r="K1455" s="11" t="s">
        <v>11613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44228</v>
      </c>
      <c r="H1456" s="11">
        <v>7</v>
      </c>
      <c r="I1456" s="20" t="s">
        <v>259</v>
      </c>
      <c r="J1456" s="11" t="s">
        <v>261</v>
      </c>
      <c r="K1456" s="11" t="s">
        <v>11613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44228</v>
      </c>
      <c r="H1457" s="11">
        <v>7</v>
      </c>
      <c r="I1457" s="20" t="s">
        <v>259</v>
      </c>
      <c r="J1457" s="11" t="s">
        <v>261</v>
      </c>
      <c r="K1457" s="11" t="s">
        <v>11613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44228</v>
      </c>
      <c r="H1458" s="11">
        <v>7</v>
      </c>
      <c r="I1458" s="20" t="s">
        <v>259</v>
      </c>
      <c r="J1458" s="11" t="s">
        <v>261</v>
      </c>
      <c r="K1458" s="11" t="s">
        <v>11613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44228</v>
      </c>
      <c r="H1459" s="11">
        <v>7</v>
      </c>
      <c r="I1459" s="20" t="s">
        <v>259</v>
      </c>
      <c r="J1459" s="11" t="s">
        <v>261</v>
      </c>
      <c r="K1459" s="11" t="s">
        <v>11613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44228</v>
      </c>
      <c r="H1460" s="11">
        <v>7</v>
      </c>
      <c r="I1460" s="20" t="s">
        <v>259</v>
      </c>
      <c r="J1460" s="11" t="s">
        <v>261</v>
      </c>
      <c r="K1460" s="11" t="s">
        <v>11613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44228</v>
      </c>
      <c r="H1461" s="11">
        <v>7</v>
      </c>
      <c r="I1461" s="20" t="s">
        <v>259</v>
      </c>
      <c r="J1461" s="11" t="s">
        <v>261</v>
      </c>
      <c r="K1461" s="11" t="s">
        <v>11613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44228</v>
      </c>
      <c r="H1462" s="11">
        <v>7</v>
      </c>
      <c r="I1462" s="20" t="s">
        <v>259</v>
      </c>
      <c r="J1462" s="11" t="s">
        <v>261</v>
      </c>
      <c r="K1462" s="11" t="s">
        <v>11613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44228</v>
      </c>
      <c r="H1463" s="11">
        <v>7</v>
      </c>
      <c r="I1463" s="20" t="s">
        <v>259</v>
      </c>
      <c r="J1463" s="11" t="s">
        <v>261</v>
      </c>
      <c r="K1463" s="11" t="s">
        <v>11613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44228</v>
      </c>
      <c r="H1464" s="11">
        <v>7</v>
      </c>
      <c r="I1464" s="20" t="s">
        <v>259</v>
      </c>
      <c r="J1464" s="11" t="s">
        <v>261</v>
      </c>
      <c r="K1464" s="11" t="s">
        <v>11613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44228</v>
      </c>
      <c r="H1465" s="11">
        <v>7</v>
      </c>
      <c r="I1465" s="20" t="s">
        <v>259</v>
      </c>
      <c r="J1465" s="11" t="s">
        <v>261</v>
      </c>
      <c r="K1465" s="11" t="s">
        <v>11613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44228</v>
      </c>
      <c r="H1466" s="11">
        <v>7</v>
      </c>
      <c r="I1466" s="20" t="s">
        <v>259</v>
      </c>
      <c r="J1466" s="11" t="s">
        <v>261</v>
      </c>
      <c r="K1466" s="11" t="s">
        <v>11613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44228</v>
      </c>
      <c r="H1467" s="11">
        <v>7</v>
      </c>
      <c r="I1467" s="20" t="s">
        <v>259</v>
      </c>
      <c r="J1467" s="11" t="s">
        <v>261</v>
      </c>
      <c r="K1467" s="11" t="s">
        <v>11613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44228</v>
      </c>
      <c r="H1468" s="11">
        <v>7</v>
      </c>
      <c r="I1468" s="20" t="s">
        <v>259</v>
      </c>
      <c r="J1468" s="11" t="s">
        <v>261</v>
      </c>
      <c r="K1468" s="11" t="s">
        <v>11613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44228</v>
      </c>
      <c r="H1469" s="11">
        <v>7</v>
      </c>
      <c r="I1469" s="20" t="s">
        <v>259</v>
      </c>
      <c r="J1469" s="11" t="s">
        <v>261</v>
      </c>
      <c r="K1469" s="11" t="s">
        <v>11613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44228</v>
      </c>
      <c r="H1470" s="11">
        <v>7</v>
      </c>
      <c r="I1470" s="20" t="s">
        <v>259</v>
      </c>
      <c r="J1470" s="11" t="s">
        <v>261</v>
      </c>
      <c r="K1470" s="11" t="s">
        <v>11613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44228</v>
      </c>
      <c r="H1471" s="11">
        <v>7</v>
      </c>
      <c r="I1471" s="20" t="s">
        <v>259</v>
      </c>
      <c r="J1471" s="11" t="s">
        <v>261</v>
      </c>
      <c r="K1471" s="11" t="s">
        <v>11613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44228</v>
      </c>
      <c r="H1472" s="11">
        <v>7</v>
      </c>
      <c r="I1472" s="20" t="s">
        <v>259</v>
      </c>
      <c r="J1472" s="11" t="s">
        <v>261</v>
      </c>
      <c r="K1472" s="11" t="s">
        <v>11613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44228</v>
      </c>
      <c r="H1473" s="11">
        <v>7</v>
      </c>
      <c r="I1473" s="20" t="s">
        <v>259</v>
      </c>
      <c r="J1473" s="11" t="s">
        <v>261</v>
      </c>
      <c r="K1473" s="11" t="s">
        <v>11613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44228</v>
      </c>
      <c r="H1474" s="11">
        <v>7</v>
      </c>
      <c r="I1474" s="20" t="s">
        <v>259</v>
      </c>
      <c r="J1474" s="11" t="s">
        <v>261</v>
      </c>
      <c r="K1474" s="11" t="s">
        <v>11613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44228</v>
      </c>
      <c r="H1475" s="11">
        <v>7</v>
      </c>
      <c r="I1475" s="20" t="s">
        <v>259</v>
      </c>
      <c r="J1475" s="11" t="s">
        <v>261</v>
      </c>
      <c r="K1475" s="11" t="s">
        <v>11613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44228</v>
      </c>
      <c r="H1476" s="11">
        <v>7</v>
      </c>
      <c r="I1476" s="20" t="s">
        <v>259</v>
      </c>
      <c r="J1476" s="11" t="s">
        <v>261</v>
      </c>
      <c r="K1476" s="11" t="s">
        <v>11613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44228</v>
      </c>
      <c r="H1477" s="11">
        <v>7</v>
      </c>
      <c r="I1477" s="20" t="s">
        <v>259</v>
      </c>
      <c r="J1477" s="11" t="s">
        <v>261</v>
      </c>
      <c r="K1477" s="11" t="s">
        <v>11613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44228</v>
      </c>
      <c r="H1478" s="11">
        <v>7</v>
      </c>
      <c r="I1478" s="20" t="s">
        <v>259</v>
      </c>
      <c r="J1478" s="11" t="s">
        <v>261</v>
      </c>
      <c r="K1478" s="11" t="s">
        <v>11613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44228</v>
      </c>
      <c r="H1479" s="11">
        <v>7</v>
      </c>
      <c r="I1479" s="20" t="s">
        <v>259</v>
      </c>
      <c r="J1479" s="11" t="s">
        <v>261</v>
      </c>
      <c r="K1479" s="11" t="s">
        <v>11613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44228</v>
      </c>
      <c r="H1480" s="11">
        <v>7</v>
      </c>
      <c r="I1480" s="20" t="s">
        <v>259</v>
      </c>
      <c r="J1480" s="11" t="s">
        <v>261</v>
      </c>
      <c r="K1480" s="11" t="s">
        <v>11613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44228</v>
      </c>
      <c r="H1481" s="11">
        <v>7</v>
      </c>
      <c r="I1481" s="20" t="s">
        <v>259</v>
      </c>
      <c r="J1481" s="11" t="s">
        <v>261</v>
      </c>
      <c r="K1481" s="11" t="s">
        <v>11613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44228</v>
      </c>
      <c r="H1482" s="11">
        <v>7</v>
      </c>
      <c r="I1482" s="20" t="s">
        <v>259</v>
      </c>
      <c r="J1482" s="11" t="s">
        <v>261</v>
      </c>
      <c r="K1482" s="11" t="s">
        <v>11613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44228</v>
      </c>
      <c r="H1483" s="11">
        <v>7</v>
      </c>
      <c r="I1483" s="20" t="s">
        <v>259</v>
      </c>
      <c r="J1483" s="11" t="s">
        <v>261</v>
      </c>
      <c r="K1483" s="11" t="s">
        <v>11613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44228</v>
      </c>
      <c r="H1484" s="11">
        <v>7</v>
      </c>
      <c r="I1484" s="20" t="s">
        <v>259</v>
      </c>
      <c r="J1484" s="11" t="s">
        <v>261</v>
      </c>
      <c r="K1484" s="11" t="s">
        <v>11613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44228</v>
      </c>
      <c r="H1485" s="11">
        <v>7</v>
      </c>
      <c r="I1485" s="20" t="s">
        <v>259</v>
      </c>
      <c r="J1485" s="11" t="s">
        <v>261</v>
      </c>
      <c r="K1485" s="11" t="s">
        <v>11613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44228</v>
      </c>
      <c r="H1486" s="11">
        <v>7</v>
      </c>
      <c r="I1486" s="20" t="s">
        <v>259</v>
      </c>
      <c r="J1486" s="11" t="s">
        <v>261</v>
      </c>
      <c r="K1486" s="11" t="s">
        <v>11613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44228</v>
      </c>
      <c r="H1487" s="11">
        <v>7</v>
      </c>
      <c r="I1487" s="20" t="s">
        <v>259</v>
      </c>
      <c r="J1487" s="11" t="s">
        <v>261</v>
      </c>
      <c r="K1487" s="11" t="s">
        <v>11613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44228</v>
      </c>
      <c r="H1488" s="11">
        <v>7</v>
      </c>
      <c r="I1488" s="20" t="s">
        <v>259</v>
      </c>
      <c r="J1488" s="11" t="s">
        <v>261</v>
      </c>
      <c r="K1488" s="11" t="s">
        <v>11613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44228</v>
      </c>
      <c r="H1489" s="11">
        <v>7</v>
      </c>
      <c r="I1489" s="20" t="s">
        <v>259</v>
      </c>
      <c r="J1489" s="11" t="s">
        <v>261</v>
      </c>
      <c r="K1489" s="11" t="s">
        <v>11613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44228</v>
      </c>
      <c r="H1490" s="11">
        <v>7</v>
      </c>
      <c r="I1490" s="20" t="s">
        <v>259</v>
      </c>
      <c r="J1490" s="11" t="s">
        <v>261</v>
      </c>
      <c r="K1490" s="11" t="s">
        <v>11613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44228</v>
      </c>
      <c r="H1491" s="11">
        <v>7</v>
      </c>
      <c r="I1491" s="20" t="s">
        <v>259</v>
      </c>
      <c r="J1491" s="11" t="s">
        <v>261</v>
      </c>
      <c r="K1491" s="11" t="s">
        <v>11613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44228</v>
      </c>
      <c r="H1492" s="11">
        <v>7</v>
      </c>
      <c r="I1492" s="20" t="s">
        <v>259</v>
      </c>
      <c r="J1492" s="11" t="s">
        <v>261</v>
      </c>
      <c r="K1492" s="11" t="s">
        <v>11613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44228</v>
      </c>
      <c r="H1493" s="11">
        <v>7</v>
      </c>
      <c r="I1493" s="20" t="s">
        <v>259</v>
      </c>
      <c r="J1493" s="11" t="s">
        <v>261</v>
      </c>
      <c r="K1493" s="11" t="s">
        <v>11613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44228</v>
      </c>
      <c r="H1494" s="11">
        <v>7</v>
      </c>
      <c r="I1494" s="20" t="s">
        <v>259</v>
      </c>
      <c r="J1494" s="11" t="s">
        <v>261</v>
      </c>
      <c r="K1494" s="11" t="s">
        <v>11613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44228</v>
      </c>
      <c r="H1495" s="11">
        <v>7</v>
      </c>
      <c r="I1495" s="20" t="s">
        <v>259</v>
      </c>
      <c r="J1495" s="11" t="s">
        <v>261</v>
      </c>
      <c r="K1495" s="11" t="s">
        <v>11613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44228</v>
      </c>
      <c r="H1496" s="11">
        <v>7</v>
      </c>
      <c r="I1496" s="20" t="s">
        <v>259</v>
      </c>
      <c r="J1496" s="11" t="s">
        <v>261</v>
      </c>
      <c r="K1496" s="11" t="s">
        <v>11613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44228</v>
      </c>
      <c r="H1497" s="11">
        <v>7</v>
      </c>
      <c r="I1497" s="20" t="s">
        <v>259</v>
      </c>
      <c r="J1497" s="11" t="s">
        <v>261</v>
      </c>
      <c r="K1497" s="11" t="s">
        <v>11613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44228</v>
      </c>
      <c r="H1498" s="11">
        <v>7</v>
      </c>
      <c r="I1498" s="20" t="s">
        <v>259</v>
      </c>
      <c r="J1498" s="11" t="s">
        <v>261</v>
      </c>
      <c r="K1498" s="11" t="s">
        <v>11613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44228</v>
      </c>
      <c r="H1499" s="11">
        <v>7</v>
      </c>
      <c r="I1499" s="20" t="s">
        <v>259</v>
      </c>
      <c r="J1499" s="11" t="s">
        <v>261</v>
      </c>
      <c r="K1499" s="11" t="s">
        <v>11613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44228</v>
      </c>
      <c r="H1500" s="11">
        <v>7</v>
      </c>
      <c r="I1500" s="20" t="s">
        <v>259</v>
      </c>
      <c r="J1500" s="11" t="s">
        <v>261</v>
      </c>
      <c r="K1500" s="11" t="s">
        <v>11613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44228</v>
      </c>
      <c r="H1501" s="11">
        <v>7</v>
      </c>
      <c r="I1501" s="20" t="s">
        <v>259</v>
      </c>
      <c r="J1501" s="11" t="s">
        <v>261</v>
      </c>
      <c r="K1501" s="11" t="s">
        <v>11613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44228</v>
      </c>
      <c r="H1502" s="11">
        <v>7</v>
      </c>
      <c r="I1502" s="20" t="s">
        <v>259</v>
      </c>
      <c r="J1502" s="11" t="s">
        <v>261</v>
      </c>
      <c r="K1502" s="11" t="s">
        <v>11613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44228</v>
      </c>
      <c r="H1503" s="11">
        <v>7</v>
      </c>
      <c r="I1503" s="20" t="s">
        <v>259</v>
      </c>
      <c r="J1503" s="11" t="s">
        <v>261</v>
      </c>
      <c r="K1503" s="11" t="s">
        <v>11613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44228</v>
      </c>
      <c r="H1504" s="11">
        <v>7</v>
      </c>
      <c r="I1504" s="20" t="s">
        <v>259</v>
      </c>
      <c r="J1504" s="11" t="s">
        <v>261</v>
      </c>
      <c r="K1504" s="11" t="s">
        <v>11613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44228</v>
      </c>
      <c r="H1505" s="11">
        <v>7</v>
      </c>
      <c r="I1505" s="20" t="s">
        <v>259</v>
      </c>
      <c r="J1505" s="11" t="s">
        <v>261</v>
      </c>
      <c r="K1505" s="11" t="s">
        <v>11613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44228</v>
      </c>
      <c r="H1506" s="11">
        <v>7</v>
      </c>
      <c r="I1506" s="20" t="s">
        <v>259</v>
      </c>
      <c r="J1506" s="11" t="s">
        <v>261</v>
      </c>
      <c r="K1506" s="11" t="s">
        <v>11613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44228</v>
      </c>
      <c r="H1507" s="11">
        <v>7</v>
      </c>
      <c r="I1507" s="20" t="s">
        <v>259</v>
      </c>
      <c r="J1507" s="11" t="s">
        <v>261</v>
      </c>
      <c r="K1507" s="11" t="s">
        <v>11613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44228</v>
      </c>
      <c r="H1508" s="11">
        <v>7</v>
      </c>
      <c r="I1508" s="20" t="s">
        <v>259</v>
      </c>
      <c r="J1508" s="11" t="s">
        <v>261</v>
      </c>
      <c r="K1508" s="11" t="s">
        <v>11613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44228</v>
      </c>
      <c r="H1509" s="11">
        <v>7</v>
      </c>
      <c r="I1509" s="20" t="s">
        <v>259</v>
      </c>
      <c r="J1509" s="11" t="s">
        <v>261</v>
      </c>
      <c r="K1509" s="11" t="s">
        <v>11613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44228</v>
      </c>
      <c r="H1510" s="11">
        <v>7</v>
      </c>
      <c r="I1510" s="20" t="s">
        <v>259</v>
      </c>
      <c r="J1510" s="11" t="s">
        <v>261</v>
      </c>
      <c r="K1510" s="11" t="s">
        <v>11613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44228</v>
      </c>
      <c r="H1511" s="11">
        <v>7</v>
      </c>
      <c r="I1511" s="20" t="s">
        <v>259</v>
      </c>
      <c r="J1511" s="11" t="s">
        <v>261</v>
      </c>
      <c r="K1511" s="11" t="s">
        <v>11613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44228</v>
      </c>
      <c r="H1512" s="11">
        <v>7</v>
      </c>
      <c r="I1512" s="20" t="s">
        <v>259</v>
      </c>
      <c r="J1512" s="11" t="s">
        <v>261</v>
      </c>
      <c r="K1512" s="11" t="s">
        <v>11613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44228</v>
      </c>
      <c r="H1513" s="11">
        <v>7</v>
      </c>
      <c r="I1513" s="20" t="s">
        <v>259</v>
      </c>
      <c r="J1513" s="11" t="s">
        <v>261</v>
      </c>
      <c r="K1513" s="11" t="s">
        <v>11613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44228</v>
      </c>
      <c r="H1514" s="11">
        <v>7</v>
      </c>
      <c r="I1514" s="20" t="s">
        <v>259</v>
      </c>
      <c r="J1514" s="11" t="s">
        <v>261</v>
      </c>
      <c r="K1514" s="11" t="s">
        <v>11613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44228</v>
      </c>
      <c r="H1515" s="11">
        <v>7</v>
      </c>
      <c r="I1515" s="20" t="s">
        <v>259</v>
      </c>
      <c r="J1515" s="11" t="s">
        <v>261</v>
      </c>
      <c r="K1515" s="11" t="s">
        <v>11613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44228</v>
      </c>
      <c r="H1516" s="11">
        <v>7</v>
      </c>
      <c r="I1516" s="20" t="s">
        <v>259</v>
      </c>
      <c r="J1516" s="11" t="s">
        <v>261</v>
      </c>
      <c r="K1516" s="11" t="s">
        <v>11613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44228</v>
      </c>
      <c r="H1517" s="11">
        <v>7</v>
      </c>
      <c r="I1517" s="20" t="s">
        <v>259</v>
      </c>
      <c r="J1517" s="11" t="s">
        <v>261</v>
      </c>
      <c r="K1517" s="11" t="s">
        <v>11613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44228</v>
      </c>
      <c r="H1518" s="11">
        <v>7</v>
      </c>
      <c r="I1518" s="20" t="s">
        <v>259</v>
      </c>
      <c r="J1518" s="11" t="s">
        <v>261</v>
      </c>
      <c r="K1518" s="11" t="s">
        <v>11613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44228</v>
      </c>
      <c r="H1519" s="11">
        <v>7</v>
      </c>
      <c r="I1519" s="20" t="s">
        <v>259</v>
      </c>
      <c r="J1519" s="11" t="s">
        <v>261</v>
      </c>
      <c r="K1519" s="11" t="s">
        <v>11613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44228</v>
      </c>
      <c r="H1520" s="11">
        <v>7</v>
      </c>
      <c r="I1520" s="20" t="s">
        <v>259</v>
      </c>
      <c r="J1520" s="11" t="s">
        <v>261</v>
      </c>
      <c r="K1520" s="11" t="s">
        <v>11613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44228</v>
      </c>
      <c r="H1521" s="11">
        <v>7</v>
      </c>
      <c r="I1521" s="20" t="s">
        <v>259</v>
      </c>
      <c r="J1521" s="11" t="s">
        <v>261</v>
      </c>
      <c r="K1521" s="11" t="s">
        <v>11613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44228</v>
      </c>
      <c r="H1522" s="11">
        <v>7</v>
      </c>
      <c r="I1522" s="20" t="s">
        <v>259</v>
      </c>
      <c r="J1522" s="11" t="s">
        <v>261</v>
      </c>
      <c r="K1522" s="11" t="s">
        <v>11613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44228</v>
      </c>
      <c r="H1523" s="11">
        <v>7</v>
      </c>
      <c r="I1523" s="20" t="s">
        <v>259</v>
      </c>
      <c r="J1523" s="11" t="s">
        <v>261</v>
      </c>
      <c r="K1523" s="11" t="s">
        <v>11613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44228</v>
      </c>
      <c r="H1524" s="11">
        <v>7</v>
      </c>
      <c r="I1524" s="20" t="s">
        <v>259</v>
      </c>
      <c r="J1524" s="11" t="s">
        <v>261</v>
      </c>
      <c r="K1524" s="11" t="s">
        <v>11613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44228</v>
      </c>
      <c r="H1525" s="11">
        <v>7</v>
      </c>
      <c r="I1525" s="20" t="s">
        <v>259</v>
      </c>
      <c r="J1525" s="11" t="s">
        <v>261</v>
      </c>
      <c r="K1525" s="11" t="s">
        <v>11613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44228</v>
      </c>
      <c r="H1526" s="11">
        <v>7</v>
      </c>
      <c r="I1526" s="20" t="s">
        <v>259</v>
      </c>
      <c r="J1526" s="11" t="s">
        <v>261</v>
      </c>
      <c r="K1526" s="11" t="s">
        <v>11613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44228</v>
      </c>
      <c r="H1527" s="11">
        <v>7</v>
      </c>
      <c r="I1527" s="20" t="s">
        <v>259</v>
      </c>
      <c r="J1527" s="11" t="s">
        <v>261</v>
      </c>
      <c r="K1527" s="11" t="s">
        <v>11613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44228</v>
      </c>
      <c r="H1528" s="11">
        <v>7</v>
      </c>
      <c r="I1528" s="20" t="s">
        <v>259</v>
      </c>
      <c r="J1528" s="11" t="s">
        <v>261</v>
      </c>
      <c r="K1528" s="11" t="s">
        <v>11613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44228</v>
      </c>
      <c r="H1529" s="11">
        <v>7</v>
      </c>
      <c r="I1529" s="20" t="s">
        <v>259</v>
      </c>
      <c r="J1529" s="11" t="s">
        <v>261</v>
      </c>
      <c r="K1529" s="11" t="s">
        <v>11613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44228</v>
      </c>
      <c r="H1530" s="11">
        <v>7</v>
      </c>
      <c r="I1530" s="20" t="s">
        <v>259</v>
      </c>
      <c r="J1530" s="11" t="s">
        <v>261</v>
      </c>
      <c r="K1530" s="11" t="s">
        <v>11613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44228</v>
      </c>
      <c r="H1531" s="11">
        <v>7</v>
      </c>
      <c r="I1531" s="20" t="s">
        <v>259</v>
      </c>
      <c r="J1531" s="11" t="s">
        <v>261</v>
      </c>
      <c r="K1531" s="11" t="s">
        <v>11613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44228</v>
      </c>
      <c r="H1532" s="11">
        <v>7</v>
      </c>
      <c r="I1532" s="20" t="s">
        <v>259</v>
      </c>
      <c r="J1532" s="11" t="s">
        <v>261</v>
      </c>
      <c r="K1532" s="11" t="s">
        <v>11613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44228</v>
      </c>
      <c r="H1533" s="11">
        <v>7</v>
      </c>
      <c r="I1533" s="20" t="s">
        <v>259</v>
      </c>
      <c r="J1533" s="11" t="s">
        <v>261</v>
      </c>
      <c r="K1533" s="11" t="s">
        <v>11613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44228</v>
      </c>
      <c r="H1534" s="11">
        <v>7</v>
      </c>
      <c r="I1534" s="20" t="s">
        <v>259</v>
      </c>
      <c r="J1534" s="11" t="s">
        <v>261</v>
      </c>
      <c r="K1534" s="11" t="s">
        <v>11613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44228</v>
      </c>
      <c r="H1535" s="11">
        <v>7</v>
      </c>
      <c r="I1535" s="20" t="s">
        <v>259</v>
      </c>
      <c r="J1535" s="11" t="s">
        <v>261</v>
      </c>
      <c r="K1535" s="11" t="s">
        <v>11613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44228</v>
      </c>
      <c r="H1536" s="11">
        <v>7</v>
      </c>
      <c r="I1536" s="20" t="s">
        <v>259</v>
      </c>
      <c r="J1536" s="11" t="s">
        <v>261</v>
      </c>
      <c r="K1536" s="11" t="s">
        <v>11613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44228</v>
      </c>
      <c r="H1537" s="11">
        <v>7</v>
      </c>
      <c r="I1537" s="20" t="s">
        <v>259</v>
      </c>
      <c r="J1537" s="11" t="s">
        <v>261</v>
      </c>
      <c r="K1537" s="11" t="s">
        <v>11613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44228</v>
      </c>
      <c r="H1538" s="11">
        <v>7</v>
      </c>
      <c r="I1538" s="20" t="s">
        <v>259</v>
      </c>
      <c r="J1538" s="11" t="s">
        <v>261</v>
      </c>
      <c r="K1538" s="11" t="s">
        <v>11613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44228</v>
      </c>
      <c r="H1539" s="11">
        <v>7</v>
      </c>
      <c r="I1539" s="20" t="s">
        <v>259</v>
      </c>
      <c r="J1539" s="11" t="s">
        <v>261</v>
      </c>
      <c r="K1539" s="11" t="s">
        <v>11613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44228</v>
      </c>
      <c r="H1540" s="11">
        <v>7</v>
      </c>
      <c r="I1540" s="20" t="s">
        <v>259</v>
      </c>
      <c r="J1540" s="11" t="s">
        <v>261</v>
      </c>
      <c r="K1540" s="11" t="s">
        <v>11613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44228</v>
      </c>
      <c r="H1541" s="11">
        <v>7</v>
      </c>
      <c r="I1541" s="20" t="s">
        <v>259</v>
      </c>
      <c r="J1541" s="11" t="s">
        <v>261</v>
      </c>
      <c r="K1541" s="11" t="s">
        <v>11613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44228</v>
      </c>
      <c r="H1542" s="11">
        <v>7</v>
      </c>
      <c r="I1542" s="20" t="s">
        <v>259</v>
      </c>
      <c r="J1542" s="11" t="s">
        <v>261</v>
      </c>
      <c r="K1542" s="11" t="s">
        <v>11613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44228</v>
      </c>
      <c r="H1543" s="11">
        <v>7</v>
      </c>
      <c r="I1543" s="20" t="s">
        <v>259</v>
      </c>
      <c r="J1543" s="11" t="s">
        <v>261</v>
      </c>
      <c r="K1543" s="11" t="s">
        <v>11613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44228</v>
      </c>
      <c r="H1544" s="11">
        <v>7</v>
      </c>
      <c r="I1544" s="20" t="s">
        <v>259</v>
      </c>
      <c r="J1544" s="11" t="s">
        <v>261</v>
      </c>
      <c r="K1544" s="11" t="s">
        <v>11613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44228</v>
      </c>
      <c r="H1545" s="11">
        <v>7</v>
      </c>
      <c r="I1545" s="20" t="s">
        <v>259</v>
      </c>
      <c r="J1545" s="11" t="s">
        <v>261</v>
      </c>
      <c r="K1545" s="11" t="s">
        <v>11613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44228</v>
      </c>
      <c r="H1546" s="11">
        <v>7</v>
      </c>
      <c r="I1546" s="20" t="s">
        <v>259</v>
      </c>
      <c r="J1546" s="11" t="s">
        <v>261</v>
      </c>
      <c r="K1546" s="11" t="s">
        <v>11613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44228</v>
      </c>
      <c r="H1547" s="11">
        <v>7</v>
      </c>
      <c r="I1547" s="20" t="s">
        <v>259</v>
      </c>
      <c r="J1547" s="11" t="s">
        <v>261</v>
      </c>
      <c r="K1547" s="11" t="s">
        <v>11613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44228</v>
      </c>
      <c r="H1548" s="11">
        <v>7</v>
      </c>
      <c r="I1548" s="20" t="s">
        <v>259</v>
      </c>
      <c r="J1548" s="11" t="s">
        <v>261</v>
      </c>
      <c r="K1548" s="11" t="s">
        <v>11613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44228</v>
      </c>
      <c r="H1549" s="11">
        <v>7</v>
      </c>
      <c r="I1549" s="20" t="s">
        <v>259</v>
      </c>
      <c r="J1549" s="11" t="s">
        <v>261</v>
      </c>
      <c r="K1549" s="11" t="s">
        <v>11613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44228</v>
      </c>
      <c r="H1550" s="11">
        <v>7</v>
      </c>
      <c r="I1550" s="20" t="s">
        <v>259</v>
      </c>
      <c r="J1550" s="11" t="s">
        <v>261</v>
      </c>
      <c r="K1550" s="11" t="s">
        <v>11613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44228</v>
      </c>
      <c r="H1551" s="11">
        <v>7</v>
      </c>
      <c r="I1551" s="20" t="s">
        <v>259</v>
      </c>
      <c r="J1551" s="11" t="s">
        <v>261</v>
      </c>
      <c r="K1551" s="11" t="s">
        <v>11613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44228</v>
      </c>
      <c r="H1552" s="11">
        <v>7</v>
      </c>
      <c r="I1552" s="20" t="s">
        <v>259</v>
      </c>
      <c r="J1552" s="11" t="s">
        <v>261</v>
      </c>
      <c r="K1552" s="11" t="s">
        <v>11613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44228</v>
      </c>
      <c r="H1553" s="11">
        <v>7</v>
      </c>
      <c r="I1553" s="20" t="s">
        <v>259</v>
      </c>
      <c r="J1553" s="11" t="s">
        <v>261</v>
      </c>
      <c r="K1553" s="11" t="s">
        <v>11613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44228</v>
      </c>
      <c r="H1554" s="11">
        <v>7</v>
      </c>
      <c r="I1554" s="20" t="s">
        <v>259</v>
      </c>
      <c r="J1554" s="11" t="s">
        <v>261</v>
      </c>
      <c r="K1554" s="11" t="s">
        <v>11613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44228</v>
      </c>
      <c r="H1555" s="11">
        <v>7</v>
      </c>
      <c r="I1555" s="20" t="s">
        <v>259</v>
      </c>
      <c r="J1555" s="11" t="s">
        <v>261</v>
      </c>
      <c r="K1555" s="11" t="s">
        <v>11613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44228</v>
      </c>
      <c r="H1556" s="11">
        <v>7</v>
      </c>
      <c r="I1556" s="20" t="s">
        <v>259</v>
      </c>
      <c r="J1556" s="11" t="s">
        <v>261</v>
      </c>
      <c r="K1556" s="11" t="s">
        <v>11613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44228</v>
      </c>
      <c r="H1557" s="11">
        <v>7</v>
      </c>
      <c r="I1557" s="20" t="s">
        <v>259</v>
      </c>
      <c r="J1557" s="11" t="s">
        <v>261</v>
      </c>
      <c r="K1557" s="11" t="s">
        <v>11613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44228</v>
      </c>
      <c r="H1558" s="11">
        <v>7</v>
      </c>
      <c r="I1558" s="20" t="s">
        <v>259</v>
      </c>
      <c r="J1558" s="11" t="s">
        <v>261</v>
      </c>
      <c r="K1558" s="11" t="s">
        <v>11613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44228</v>
      </c>
      <c r="H1559" s="11">
        <v>7</v>
      </c>
      <c r="I1559" s="20" t="s">
        <v>259</v>
      </c>
      <c r="J1559" s="11" t="s">
        <v>261</v>
      </c>
      <c r="K1559" s="11" t="s">
        <v>11613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44228</v>
      </c>
      <c r="H1560" s="11">
        <v>7</v>
      </c>
      <c r="I1560" s="20" t="s">
        <v>259</v>
      </c>
      <c r="J1560" s="11" t="s">
        <v>261</v>
      </c>
      <c r="K1560" s="11" t="s">
        <v>11613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44228</v>
      </c>
      <c r="H1561" s="11">
        <v>7</v>
      </c>
      <c r="I1561" s="20" t="s">
        <v>259</v>
      </c>
      <c r="J1561" s="11" t="s">
        <v>261</v>
      </c>
      <c r="K1561" s="11" t="s">
        <v>11613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44228</v>
      </c>
      <c r="H1562" s="11">
        <v>7</v>
      </c>
      <c r="I1562" s="20" t="s">
        <v>259</v>
      </c>
      <c r="J1562" s="11" t="s">
        <v>261</v>
      </c>
      <c r="K1562" s="11" t="s">
        <v>11613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44228</v>
      </c>
      <c r="H1563" s="11">
        <v>7</v>
      </c>
      <c r="I1563" s="20" t="s">
        <v>259</v>
      </c>
      <c r="J1563" s="11" t="s">
        <v>261</v>
      </c>
      <c r="K1563" s="11" t="s">
        <v>11613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44228</v>
      </c>
      <c r="H1564" s="11">
        <v>7</v>
      </c>
      <c r="I1564" s="20" t="s">
        <v>259</v>
      </c>
      <c r="J1564" s="11" t="s">
        <v>261</v>
      </c>
      <c r="K1564" s="11" t="s">
        <v>11613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44228</v>
      </c>
      <c r="H1565" s="11">
        <v>7</v>
      </c>
      <c r="I1565" s="20" t="s">
        <v>259</v>
      </c>
      <c r="J1565" s="11" t="s">
        <v>261</v>
      </c>
      <c r="K1565" s="11" t="s">
        <v>11613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44228</v>
      </c>
      <c r="H1566" s="11">
        <v>7</v>
      </c>
      <c r="I1566" s="20" t="s">
        <v>259</v>
      </c>
      <c r="J1566" s="11" t="s">
        <v>261</v>
      </c>
      <c r="K1566" s="11" t="s">
        <v>11613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44228</v>
      </c>
      <c r="H1567" s="11">
        <v>7</v>
      </c>
      <c r="I1567" s="20" t="s">
        <v>259</v>
      </c>
      <c r="J1567" s="11" t="s">
        <v>261</v>
      </c>
      <c r="K1567" s="11" t="s">
        <v>11613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44228</v>
      </c>
      <c r="H1568" s="11">
        <v>7</v>
      </c>
      <c r="I1568" s="20" t="s">
        <v>259</v>
      </c>
      <c r="J1568" s="11" t="s">
        <v>261</v>
      </c>
      <c r="K1568" s="11" t="s">
        <v>11613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44228</v>
      </c>
      <c r="H1569" s="11">
        <v>7</v>
      </c>
      <c r="I1569" s="20" t="s">
        <v>259</v>
      </c>
      <c r="J1569" s="11" t="s">
        <v>261</v>
      </c>
      <c r="K1569" s="11" t="s">
        <v>11613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44228</v>
      </c>
      <c r="H1570" s="11">
        <v>7</v>
      </c>
      <c r="I1570" s="20" t="s">
        <v>259</v>
      </c>
      <c r="J1570" s="11" t="s">
        <v>261</v>
      </c>
      <c r="K1570" s="11" t="s">
        <v>11613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44228</v>
      </c>
      <c r="H1571" s="11">
        <v>7</v>
      </c>
      <c r="I1571" s="20" t="s">
        <v>259</v>
      </c>
      <c r="J1571" s="11" t="s">
        <v>261</v>
      </c>
      <c r="K1571" s="11" t="s">
        <v>11613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44228</v>
      </c>
      <c r="H1572" s="11">
        <v>7</v>
      </c>
      <c r="I1572" s="20" t="s">
        <v>259</v>
      </c>
      <c r="J1572" s="11" t="s">
        <v>261</v>
      </c>
      <c r="K1572" s="11" t="s">
        <v>11613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44228</v>
      </c>
      <c r="H1573" s="11">
        <v>7</v>
      </c>
      <c r="I1573" s="20" t="s">
        <v>259</v>
      </c>
      <c r="J1573" s="11" t="s">
        <v>261</v>
      </c>
      <c r="K1573" s="11" t="s">
        <v>11613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44228</v>
      </c>
      <c r="H1574" s="11">
        <v>7</v>
      </c>
      <c r="I1574" s="20" t="s">
        <v>259</v>
      </c>
      <c r="J1574" s="11" t="s">
        <v>261</v>
      </c>
      <c r="K1574" s="11" t="s">
        <v>11613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44228</v>
      </c>
      <c r="H1575" s="11">
        <v>7</v>
      </c>
      <c r="I1575" s="20" t="s">
        <v>259</v>
      </c>
      <c r="J1575" s="11" t="s">
        <v>261</v>
      </c>
      <c r="K1575" s="11" t="s">
        <v>11613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44228</v>
      </c>
      <c r="H1576" s="11">
        <v>7</v>
      </c>
      <c r="I1576" s="20" t="s">
        <v>259</v>
      </c>
      <c r="J1576" s="11" t="s">
        <v>261</v>
      </c>
      <c r="K1576" s="11" t="s">
        <v>11613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44228</v>
      </c>
      <c r="H1577" s="11">
        <v>7</v>
      </c>
      <c r="I1577" s="20" t="s">
        <v>259</v>
      </c>
      <c r="J1577" s="11" t="s">
        <v>261</v>
      </c>
      <c r="K1577" s="11" t="s">
        <v>11613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44228</v>
      </c>
      <c r="H1578" s="11">
        <v>7</v>
      </c>
      <c r="I1578" s="20" t="s">
        <v>259</v>
      </c>
      <c r="J1578" s="11" t="s">
        <v>261</v>
      </c>
      <c r="K1578" s="11" t="s">
        <v>11613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44228</v>
      </c>
      <c r="H1579" s="11">
        <v>7</v>
      </c>
      <c r="I1579" s="20" t="s">
        <v>259</v>
      </c>
      <c r="J1579" s="11" t="s">
        <v>261</v>
      </c>
      <c r="K1579" s="11" t="s">
        <v>11613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44228</v>
      </c>
      <c r="H1580" s="11">
        <v>7</v>
      </c>
      <c r="I1580" s="20" t="s">
        <v>259</v>
      </c>
      <c r="J1580" s="11" t="s">
        <v>261</v>
      </c>
      <c r="K1580" s="11" t="s">
        <v>11613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44228</v>
      </c>
      <c r="H1581" s="11">
        <v>7</v>
      </c>
      <c r="I1581" s="20" t="s">
        <v>259</v>
      </c>
      <c r="J1581" s="11" t="s">
        <v>261</v>
      </c>
      <c r="K1581" s="11" t="s">
        <v>11613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44228</v>
      </c>
      <c r="H1582" s="11">
        <v>7</v>
      </c>
      <c r="I1582" s="20" t="s">
        <v>259</v>
      </c>
      <c r="J1582" s="11" t="s">
        <v>261</v>
      </c>
      <c r="K1582" s="11" t="s">
        <v>11613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44228</v>
      </c>
      <c r="H1583" s="11">
        <v>7</v>
      </c>
      <c r="I1583" s="20" t="s">
        <v>259</v>
      </c>
      <c r="J1583" s="11" t="s">
        <v>261</v>
      </c>
      <c r="K1583" s="11" t="s">
        <v>11613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44228</v>
      </c>
      <c r="H1584" s="11">
        <v>7</v>
      </c>
      <c r="I1584" s="20" t="s">
        <v>259</v>
      </c>
      <c r="J1584" s="11" t="s">
        <v>261</v>
      </c>
      <c r="K1584" s="11" t="s">
        <v>11613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44228</v>
      </c>
      <c r="H1585" s="11">
        <v>7</v>
      </c>
      <c r="I1585" s="20" t="s">
        <v>259</v>
      </c>
      <c r="J1585" s="11" t="s">
        <v>261</v>
      </c>
      <c r="K1585" s="11" t="s">
        <v>11613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44228</v>
      </c>
      <c r="H1586" s="11">
        <v>7</v>
      </c>
      <c r="I1586" s="20" t="s">
        <v>259</v>
      </c>
      <c r="J1586" s="11" t="s">
        <v>261</v>
      </c>
      <c r="K1586" s="11" t="s">
        <v>11613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44228</v>
      </c>
      <c r="H1587" s="11">
        <v>7</v>
      </c>
      <c r="I1587" s="20" t="s">
        <v>259</v>
      </c>
      <c r="J1587" s="11" t="s">
        <v>261</v>
      </c>
      <c r="K1587" s="11" t="s">
        <v>11613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44228</v>
      </c>
      <c r="H1588" s="11">
        <v>7</v>
      </c>
      <c r="I1588" s="20" t="s">
        <v>259</v>
      </c>
      <c r="J1588" s="11" t="s">
        <v>261</v>
      </c>
      <c r="K1588" s="11" t="s">
        <v>11613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44228</v>
      </c>
      <c r="H1589" s="11">
        <v>7</v>
      </c>
      <c r="I1589" s="20" t="s">
        <v>259</v>
      </c>
      <c r="J1589" s="11" t="s">
        <v>261</v>
      </c>
      <c r="K1589" s="11" t="s">
        <v>11613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44228</v>
      </c>
      <c r="H1590" s="11">
        <v>7</v>
      </c>
      <c r="I1590" s="20" t="s">
        <v>259</v>
      </c>
      <c r="J1590" s="11" t="s">
        <v>261</v>
      </c>
      <c r="K1590" s="11" t="s">
        <v>11613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44228</v>
      </c>
      <c r="H1591" s="11">
        <v>7</v>
      </c>
      <c r="I1591" s="20" t="s">
        <v>259</v>
      </c>
      <c r="J1591" s="11" t="s">
        <v>261</v>
      </c>
      <c r="K1591" s="11" t="s">
        <v>11613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44228</v>
      </c>
      <c r="H1592" s="11">
        <v>7</v>
      </c>
      <c r="I1592" s="20" t="s">
        <v>259</v>
      </c>
      <c r="J1592" s="11" t="s">
        <v>261</v>
      </c>
      <c r="K1592" s="11" t="s">
        <v>11613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44228</v>
      </c>
      <c r="H1593" s="11">
        <v>7</v>
      </c>
      <c r="I1593" s="20" t="s">
        <v>259</v>
      </c>
      <c r="J1593" s="11" t="s">
        <v>261</v>
      </c>
      <c r="K1593" s="11" t="s">
        <v>11613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44228</v>
      </c>
      <c r="H1594" s="11">
        <v>7</v>
      </c>
      <c r="I1594" s="20" t="s">
        <v>259</v>
      </c>
      <c r="J1594" s="11" t="s">
        <v>261</v>
      </c>
      <c r="K1594" s="11" t="s">
        <v>11613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44228</v>
      </c>
      <c r="H1595" s="11">
        <v>7</v>
      </c>
      <c r="I1595" s="20" t="s">
        <v>259</v>
      </c>
      <c r="J1595" s="11" t="s">
        <v>261</v>
      </c>
      <c r="K1595" s="11" t="s">
        <v>11613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44228</v>
      </c>
      <c r="H1596" s="11">
        <v>7</v>
      </c>
      <c r="I1596" s="20" t="s">
        <v>259</v>
      </c>
      <c r="J1596" s="11" t="s">
        <v>261</v>
      </c>
      <c r="K1596" s="11" t="s">
        <v>11613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44228</v>
      </c>
      <c r="H1597" s="11">
        <v>7</v>
      </c>
      <c r="I1597" s="20" t="s">
        <v>259</v>
      </c>
      <c r="J1597" s="11" t="s">
        <v>261</v>
      </c>
      <c r="K1597" s="11" t="s">
        <v>11613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44228</v>
      </c>
      <c r="H1598" s="11">
        <v>7</v>
      </c>
      <c r="I1598" s="20" t="s">
        <v>259</v>
      </c>
      <c r="J1598" s="11" t="s">
        <v>261</v>
      </c>
      <c r="K1598" s="11" t="s">
        <v>11613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44228</v>
      </c>
      <c r="H1599" s="11">
        <v>7</v>
      </c>
      <c r="I1599" s="20" t="s">
        <v>259</v>
      </c>
      <c r="J1599" s="11" t="s">
        <v>261</v>
      </c>
      <c r="K1599" s="11" t="s">
        <v>11613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44228</v>
      </c>
      <c r="H1600" s="11">
        <v>7</v>
      </c>
      <c r="I1600" s="20" t="s">
        <v>259</v>
      </c>
      <c r="J1600" s="11" t="s">
        <v>261</v>
      </c>
      <c r="K1600" s="11" t="s">
        <v>11613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44228</v>
      </c>
      <c r="H1601" s="11">
        <v>7</v>
      </c>
      <c r="I1601" s="20" t="s">
        <v>259</v>
      </c>
      <c r="J1601" s="11" t="s">
        <v>261</v>
      </c>
      <c r="K1601" s="11" t="s">
        <v>11613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44228</v>
      </c>
      <c r="H1602" s="11">
        <v>7</v>
      </c>
      <c r="I1602" s="20" t="s">
        <v>259</v>
      </c>
      <c r="J1602" s="11" t="s">
        <v>261</v>
      </c>
      <c r="K1602" s="11" t="s">
        <v>11613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44228</v>
      </c>
      <c r="H1603" s="11">
        <v>7</v>
      </c>
      <c r="I1603" s="20" t="s">
        <v>259</v>
      </c>
      <c r="J1603" s="11" t="s">
        <v>261</v>
      </c>
      <c r="K1603" s="11" t="s">
        <v>11613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44228</v>
      </c>
      <c r="H1604" s="11">
        <v>7</v>
      </c>
      <c r="I1604" s="20" t="s">
        <v>259</v>
      </c>
      <c r="J1604" s="11" t="s">
        <v>261</v>
      </c>
      <c r="K1604" s="11" t="s">
        <v>11613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44228</v>
      </c>
      <c r="H1605" s="11">
        <v>7</v>
      </c>
      <c r="I1605" s="20" t="s">
        <v>259</v>
      </c>
      <c r="J1605" s="11" t="s">
        <v>261</v>
      </c>
      <c r="K1605" s="11" t="s">
        <v>11613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44228</v>
      </c>
      <c r="H1606" s="11">
        <v>7</v>
      </c>
      <c r="I1606" s="20" t="s">
        <v>259</v>
      </c>
      <c r="J1606" s="11" t="s">
        <v>261</v>
      </c>
      <c r="K1606" s="11" t="s">
        <v>11613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44228</v>
      </c>
      <c r="H1607" s="11">
        <v>7</v>
      </c>
      <c r="I1607" s="20" t="s">
        <v>259</v>
      </c>
      <c r="J1607" s="11" t="s">
        <v>261</v>
      </c>
      <c r="K1607" s="11" t="s">
        <v>11613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44228</v>
      </c>
      <c r="H1608" s="11">
        <v>7</v>
      </c>
      <c r="I1608" s="20" t="s">
        <v>259</v>
      </c>
      <c r="J1608" s="11" t="s">
        <v>261</v>
      </c>
      <c r="K1608" s="11" t="s">
        <v>11613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44228</v>
      </c>
      <c r="H1609" s="11">
        <v>7</v>
      </c>
      <c r="I1609" s="20" t="s">
        <v>259</v>
      </c>
      <c r="J1609" s="11" t="s">
        <v>261</v>
      </c>
      <c r="K1609" s="11" t="s">
        <v>11613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44228</v>
      </c>
      <c r="H1610" s="11">
        <v>7</v>
      </c>
      <c r="I1610" s="20" t="s">
        <v>259</v>
      </c>
      <c r="J1610" s="11" t="s">
        <v>261</v>
      </c>
      <c r="K1610" s="11" t="s">
        <v>11613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44228</v>
      </c>
      <c r="H1611" s="11">
        <v>7</v>
      </c>
      <c r="I1611" s="20" t="s">
        <v>259</v>
      </c>
      <c r="J1611" s="11" t="s">
        <v>261</v>
      </c>
      <c r="K1611" s="11" t="s">
        <v>11613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44228</v>
      </c>
      <c r="H1612" s="11">
        <v>7</v>
      </c>
      <c r="I1612" s="20" t="s">
        <v>259</v>
      </c>
      <c r="J1612" s="11" t="s">
        <v>261</v>
      </c>
      <c r="K1612" s="11" t="s">
        <v>11613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44228</v>
      </c>
      <c r="H1613" s="11">
        <v>7</v>
      </c>
      <c r="I1613" s="20" t="s">
        <v>259</v>
      </c>
      <c r="J1613" s="11" t="s">
        <v>261</v>
      </c>
      <c r="K1613" s="11" t="s">
        <v>11613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44228</v>
      </c>
      <c r="H1614" s="11">
        <v>7</v>
      </c>
      <c r="I1614" s="20" t="s">
        <v>259</v>
      </c>
      <c r="J1614" s="11" t="s">
        <v>261</v>
      </c>
      <c r="K1614" s="11" t="s">
        <v>11613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44228</v>
      </c>
      <c r="H1615" s="11">
        <v>7</v>
      </c>
      <c r="I1615" s="20" t="s">
        <v>259</v>
      </c>
      <c r="J1615" s="11" t="s">
        <v>261</v>
      </c>
      <c r="K1615" s="11" t="s">
        <v>11613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44228</v>
      </c>
      <c r="H1616" s="11">
        <v>7</v>
      </c>
      <c r="I1616" s="20" t="s">
        <v>259</v>
      </c>
      <c r="J1616" s="11" t="s">
        <v>261</v>
      </c>
      <c r="K1616" s="11" t="s">
        <v>11613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44228</v>
      </c>
      <c r="H1617" s="11">
        <v>7</v>
      </c>
      <c r="I1617" s="20" t="s">
        <v>259</v>
      </c>
      <c r="J1617" s="11" t="s">
        <v>261</v>
      </c>
      <c r="K1617" s="11" t="s">
        <v>11613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44228</v>
      </c>
      <c r="H1618" s="11">
        <v>7</v>
      </c>
      <c r="I1618" s="20" t="s">
        <v>259</v>
      </c>
      <c r="J1618" s="11" t="s">
        <v>261</v>
      </c>
      <c r="K1618" s="11" t="s">
        <v>11613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44228</v>
      </c>
      <c r="H1619" s="11">
        <v>7</v>
      </c>
      <c r="I1619" s="20" t="s">
        <v>259</v>
      </c>
      <c r="J1619" s="11" t="s">
        <v>261</v>
      </c>
      <c r="K1619" s="11" t="s">
        <v>11613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44228</v>
      </c>
      <c r="H1620" s="11">
        <v>7</v>
      </c>
      <c r="I1620" s="20" t="s">
        <v>259</v>
      </c>
      <c r="J1620" s="11" t="s">
        <v>261</v>
      </c>
      <c r="K1620" s="11" t="s">
        <v>11613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44228</v>
      </c>
      <c r="H1621" s="11">
        <v>7</v>
      </c>
      <c r="I1621" s="20" t="s">
        <v>259</v>
      </c>
      <c r="J1621" s="11" t="s">
        <v>261</v>
      </c>
      <c r="K1621" s="11" t="s">
        <v>11613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44228</v>
      </c>
      <c r="H1622" s="11">
        <v>7</v>
      </c>
      <c r="I1622" s="20" t="s">
        <v>259</v>
      </c>
      <c r="J1622" s="11" t="s">
        <v>261</v>
      </c>
      <c r="K1622" s="11" t="s">
        <v>11613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44228</v>
      </c>
      <c r="H1623" s="11">
        <v>7</v>
      </c>
      <c r="I1623" s="20" t="s">
        <v>259</v>
      </c>
      <c r="J1623" s="11" t="s">
        <v>261</v>
      </c>
      <c r="K1623" s="11" t="s">
        <v>11613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44228</v>
      </c>
      <c r="H1624" s="11">
        <v>7</v>
      </c>
      <c r="I1624" s="20" t="s">
        <v>259</v>
      </c>
      <c r="J1624" s="11" t="s">
        <v>261</v>
      </c>
      <c r="K1624" s="11" t="s">
        <v>11613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44228</v>
      </c>
      <c r="H1625" s="11">
        <v>7</v>
      </c>
      <c r="I1625" s="20" t="s">
        <v>259</v>
      </c>
      <c r="J1625" s="11" t="s">
        <v>261</v>
      </c>
      <c r="K1625" s="11" t="s">
        <v>11613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44228</v>
      </c>
      <c r="H1626" s="11">
        <v>7</v>
      </c>
      <c r="I1626" s="20" t="s">
        <v>259</v>
      </c>
      <c r="J1626" s="11" t="s">
        <v>261</v>
      </c>
      <c r="K1626" s="11" t="s">
        <v>11613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44228</v>
      </c>
      <c r="H1627" s="11">
        <v>7</v>
      </c>
      <c r="I1627" s="20" t="s">
        <v>259</v>
      </c>
      <c r="J1627" s="11" t="s">
        <v>261</v>
      </c>
      <c r="K1627" s="11" t="s">
        <v>11613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44228</v>
      </c>
      <c r="H1628" s="11">
        <v>7</v>
      </c>
      <c r="I1628" s="20" t="s">
        <v>259</v>
      </c>
      <c r="J1628" s="11" t="s">
        <v>261</v>
      </c>
      <c r="K1628" s="11" t="s">
        <v>11613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44228</v>
      </c>
      <c r="H1629" s="11">
        <v>7</v>
      </c>
      <c r="I1629" s="20" t="s">
        <v>259</v>
      </c>
      <c r="J1629" s="11" t="s">
        <v>261</v>
      </c>
      <c r="K1629" s="11" t="s">
        <v>11613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44228</v>
      </c>
      <c r="H1630" s="11">
        <v>7</v>
      </c>
      <c r="I1630" s="20" t="s">
        <v>259</v>
      </c>
      <c r="J1630" s="11" t="s">
        <v>261</v>
      </c>
      <c r="K1630" s="11" t="s">
        <v>11613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44228</v>
      </c>
      <c r="H1631" s="11">
        <v>7</v>
      </c>
      <c r="I1631" s="20" t="s">
        <v>259</v>
      </c>
      <c r="J1631" s="11" t="s">
        <v>261</v>
      </c>
      <c r="K1631" s="11" t="s">
        <v>11613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44228</v>
      </c>
      <c r="H1632" s="11">
        <v>7</v>
      </c>
      <c r="I1632" s="20" t="s">
        <v>259</v>
      </c>
      <c r="J1632" s="11" t="s">
        <v>261</v>
      </c>
      <c r="K1632" s="11" t="s">
        <v>11613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44228</v>
      </c>
      <c r="H1633" s="11">
        <v>7</v>
      </c>
      <c r="I1633" s="20" t="s">
        <v>259</v>
      </c>
      <c r="J1633" s="11" t="s">
        <v>261</v>
      </c>
      <c r="K1633" s="11" t="s">
        <v>11613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44228</v>
      </c>
      <c r="H1634" s="11">
        <v>7</v>
      </c>
      <c r="I1634" s="20" t="s">
        <v>259</v>
      </c>
      <c r="J1634" s="11" t="s">
        <v>261</v>
      </c>
      <c r="K1634" s="11" t="s">
        <v>11613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44228</v>
      </c>
      <c r="H1635" s="11">
        <v>7</v>
      </c>
      <c r="I1635" s="20" t="s">
        <v>259</v>
      </c>
      <c r="J1635" s="11" t="s">
        <v>261</v>
      </c>
      <c r="K1635" s="11" t="s">
        <v>11613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44228</v>
      </c>
      <c r="H1636" s="11">
        <v>7</v>
      </c>
      <c r="I1636" s="20" t="s">
        <v>259</v>
      </c>
      <c r="J1636" s="11" t="s">
        <v>261</v>
      </c>
      <c r="K1636" s="11" t="s">
        <v>11613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44228</v>
      </c>
      <c r="H1637" s="11">
        <v>7</v>
      </c>
      <c r="I1637" s="20" t="s">
        <v>259</v>
      </c>
      <c r="J1637" s="11" t="s">
        <v>261</v>
      </c>
      <c r="K1637" s="11" t="s">
        <v>11613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44228</v>
      </c>
      <c r="H1638" s="11">
        <v>7</v>
      </c>
      <c r="I1638" s="20" t="s">
        <v>259</v>
      </c>
      <c r="J1638" s="11" t="s">
        <v>261</v>
      </c>
      <c r="K1638" s="11" t="s">
        <v>11613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44228</v>
      </c>
      <c r="H1639" s="11">
        <v>7</v>
      </c>
      <c r="I1639" s="20" t="s">
        <v>259</v>
      </c>
      <c r="J1639" s="11" t="s">
        <v>261</v>
      </c>
      <c r="K1639" s="11" t="s">
        <v>11613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44228</v>
      </c>
      <c r="H1640" s="11">
        <v>7</v>
      </c>
      <c r="I1640" s="20" t="s">
        <v>259</v>
      </c>
      <c r="J1640" s="11" t="s">
        <v>261</v>
      </c>
      <c r="K1640" s="11" t="s">
        <v>11613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44228</v>
      </c>
      <c r="H1641" s="11">
        <v>7</v>
      </c>
      <c r="I1641" s="20" t="s">
        <v>259</v>
      </c>
      <c r="J1641" s="11" t="s">
        <v>261</v>
      </c>
      <c r="K1641" s="11" t="s">
        <v>11613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44228</v>
      </c>
      <c r="H1642" s="11">
        <v>7</v>
      </c>
      <c r="I1642" s="20" t="s">
        <v>259</v>
      </c>
      <c r="J1642" s="11" t="s">
        <v>261</v>
      </c>
      <c r="K1642" s="11" t="s">
        <v>11613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44228</v>
      </c>
      <c r="H1643" s="11">
        <v>7</v>
      </c>
      <c r="I1643" s="20" t="s">
        <v>259</v>
      </c>
      <c r="J1643" s="11" t="s">
        <v>261</v>
      </c>
      <c r="K1643" s="11" t="s">
        <v>11613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44228</v>
      </c>
      <c r="H1644" s="11">
        <v>7</v>
      </c>
      <c r="I1644" s="20" t="s">
        <v>259</v>
      </c>
      <c r="J1644" s="11" t="s">
        <v>261</v>
      </c>
      <c r="K1644" s="11" t="s">
        <v>11613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44228</v>
      </c>
      <c r="H1645" s="11">
        <v>7</v>
      </c>
      <c r="I1645" s="20" t="s">
        <v>259</v>
      </c>
      <c r="J1645" s="11" t="s">
        <v>261</v>
      </c>
      <c r="K1645" s="11" t="s">
        <v>11613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44228</v>
      </c>
      <c r="H1646" s="11">
        <v>7</v>
      </c>
      <c r="I1646" s="20" t="s">
        <v>259</v>
      </c>
      <c r="J1646" s="11" t="s">
        <v>261</v>
      </c>
      <c r="K1646" s="11" t="s">
        <v>11613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44228</v>
      </c>
      <c r="H1647" s="11">
        <v>7</v>
      </c>
      <c r="I1647" s="20" t="s">
        <v>259</v>
      </c>
      <c r="J1647" s="11" t="s">
        <v>261</v>
      </c>
      <c r="K1647" s="11" t="s">
        <v>11613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44228</v>
      </c>
      <c r="H1648" s="11">
        <v>7</v>
      </c>
      <c r="I1648" s="20" t="s">
        <v>259</v>
      </c>
      <c r="J1648" s="11" t="s">
        <v>261</v>
      </c>
      <c r="K1648" s="11" t="s">
        <v>11613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44228</v>
      </c>
      <c r="H1649" s="11">
        <v>7</v>
      </c>
      <c r="I1649" s="20" t="s">
        <v>259</v>
      </c>
      <c r="J1649" s="11" t="s">
        <v>261</v>
      </c>
      <c r="K1649" s="11" t="s">
        <v>11613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44228</v>
      </c>
      <c r="H1650" s="11">
        <v>7</v>
      </c>
      <c r="I1650" s="20" t="s">
        <v>259</v>
      </c>
      <c r="J1650" s="11" t="s">
        <v>261</v>
      </c>
      <c r="K1650" s="11" t="s">
        <v>11613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44228</v>
      </c>
      <c r="H1651" s="11">
        <v>7</v>
      </c>
      <c r="I1651" s="20" t="s">
        <v>259</v>
      </c>
      <c r="J1651" s="11" t="s">
        <v>261</v>
      </c>
      <c r="K1651" s="11" t="s">
        <v>11613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44228</v>
      </c>
      <c r="H1652" s="11">
        <v>7</v>
      </c>
      <c r="I1652" s="20" t="s">
        <v>259</v>
      </c>
      <c r="J1652" s="11" t="s">
        <v>261</v>
      </c>
      <c r="K1652" s="11" t="s">
        <v>11613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44228</v>
      </c>
      <c r="H1653" s="11">
        <v>7</v>
      </c>
      <c r="I1653" s="20" t="s">
        <v>259</v>
      </c>
      <c r="J1653" s="11" t="s">
        <v>261</v>
      </c>
      <c r="K1653" s="11" t="s">
        <v>11613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44228</v>
      </c>
      <c r="H1654" s="11">
        <v>7</v>
      </c>
      <c r="I1654" s="20" t="s">
        <v>259</v>
      </c>
      <c r="J1654" s="11" t="s">
        <v>261</v>
      </c>
      <c r="K1654" s="11" t="s">
        <v>11613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44228</v>
      </c>
      <c r="H1655" s="11">
        <v>7</v>
      </c>
      <c r="I1655" s="20" t="s">
        <v>259</v>
      </c>
      <c r="J1655" s="11" t="s">
        <v>261</v>
      </c>
      <c r="K1655" s="11" t="s">
        <v>11613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44228</v>
      </c>
      <c r="H1656" s="11">
        <v>7</v>
      </c>
      <c r="I1656" s="20" t="s">
        <v>259</v>
      </c>
      <c r="J1656" s="11" t="s">
        <v>261</v>
      </c>
      <c r="K1656" s="11" t="s">
        <v>11613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44228</v>
      </c>
      <c r="H1657" s="11">
        <v>7</v>
      </c>
      <c r="I1657" s="20" t="s">
        <v>259</v>
      </c>
      <c r="J1657" s="11" t="s">
        <v>261</v>
      </c>
      <c r="K1657" s="11" t="s">
        <v>11613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44228</v>
      </c>
      <c r="H1658" s="11">
        <v>7</v>
      </c>
      <c r="I1658" s="20" t="s">
        <v>259</v>
      </c>
      <c r="J1658" s="11" t="s">
        <v>261</v>
      </c>
      <c r="K1658" s="11" t="s">
        <v>11613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44228</v>
      </c>
      <c r="H1659" s="11">
        <v>7</v>
      </c>
      <c r="I1659" s="20" t="s">
        <v>259</v>
      </c>
      <c r="J1659" s="11" t="s">
        <v>261</v>
      </c>
      <c r="K1659" s="11" t="s">
        <v>11613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44228</v>
      </c>
      <c r="H1660" s="11">
        <v>7</v>
      </c>
      <c r="I1660" s="20" t="s">
        <v>259</v>
      </c>
      <c r="J1660" s="11" t="s">
        <v>261</v>
      </c>
      <c r="K1660" s="11" t="s">
        <v>11613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44228</v>
      </c>
      <c r="H1661" s="11">
        <v>7</v>
      </c>
      <c r="I1661" s="20" t="s">
        <v>259</v>
      </c>
      <c r="J1661" s="11" t="s">
        <v>261</v>
      </c>
      <c r="K1661" s="11" t="s">
        <v>11613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44228</v>
      </c>
      <c r="H1662" s="11">
        <v>7</v>
      </c>
      <c r="I1662" s="20" t="s">
        <v>259</v>
      </c>
      <c r="J1662" s="11" t="s">
        <v>261</v>
      </c>
      <c r="K1662" s="11" t="s">
        <v>11613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44228</v>
      </c>
      <c r="H1663" s="11">
        <v>7</v>
      </c>
      <c r="I1663" s="20" t="s">
        <v>259</v>
      </c>
      <c r="J1663" s="11" t="s">
        <v>261</v>
      </c>
      <c r="K1663" s="11" t="s">
        <v>11613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44228</v>
      </c>
      <c r="H1664" s="11">
        <v>7</v>
      </c>
      <c r="I1664" s="20" t="s">
        <v>259</v>
      </c>
      <c r="J1664" s="11" t="s">
        <v>261</v>
      </c>
      <c r="K1664" s="11" t="s">
        <v>11613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44228</v>
      </c>
      <c r="H1665" s="11">
        <v>7</v>
      </c>
      <c r="I1665" s="20" t="s">
        <v>259</v>
      </c>
      <c r="J1665" s="11" t="s">
        <v>261</v>
      </c>
      <c r="K1665" s="11" t="s">
        <v>11613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44228</v>
      </c>
      <c r="H1666" s="11">
        <v>7</v>
      </c>
      <c r="I1666" s="20" t="s">
        <v>259</v>
      </c>
      <c r="J1666" s="11" t="s">
        <v>261</v>
      </c>
      <c r="K1666" s="11" t="s">
        <v>11613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44228</v>
      </c>
      <c r="H1667" s="11">
        <v>7</v>
      </c>
      <c r="I1667" s="20" t="s">
        <v>259</v>
      </c>
      <c r="J1667" s="11" t="s">
        <v>261</v>
      </c>
      <c r="K1667" s="11" t="s">
        <v>11613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44228</v>
      </c>
      <c r="H1668" s="11">
        <v>7</v>
      </c>
      <c r="I1668" s="20" t="s">
        <v>259</v>
      </c>
      <c r="J1668" s="11" t="s">
        <v>261</v>
      </c>
      <c r="K1668" s="11" t="s">
        <v>11613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44228</v>
      </c>
      <c r="H1669" s="11">
        <v>7</v>
      </c>
      <c r="I1669" s="20" t="s">
        <v>259</v>
      </c>
      <c r="J1669" s="11" t="s">
        <v>261</v>
      </c>
      <c r="K1669" s="11" t="s">
        <v>11613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44228</v>
      </c>
      <c r="H1670" s="11">
        <v>7</v>
      </c>
      <c r="I1670" s="20" t="s">
        <v>259</v>
      </c>
      <c r="J1670" s="11" t="s">
        <v>261</v>
      </c>
      <c r="K1670" s="11" t="s">
        <v>11613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44228</v>
      </c>
      <c r="H1671" s="11">
        <v>7</v>
      </c>
      <c r="I1671" s="20" t="s">
        <v>259</v>
      </c>
      <c r="J1671" s="11" t="s">
        <v>261</v>
      </c>
      <c r="K1671" s="11" t="s">
        <v>11613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44228</v>
      </c>
      <c r="H1672" s="11">
        <v>7</v>
      </c>
      <c r="I1672" s="20" t="s">
        <v>259</v>
      </c>
      <c r="J1672" s="11" t="s">
        <v>261</v>
      </c>
      <c r="K1672" s="11" t="s">
        <v>11613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44228</v>
      </c>
      <c r="H1673" s="11">
        <v>7</v>
      </c>
      <c r="I1673" s="20" t="s">
        <v>259</v>
      </c>
      <c r="J1673" s="11" t="s">
        <v>261</v>
      </c>
      <c r="K1673" s="11" t="s">
        <v>11613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44228</v>
      </c>
      <c r="H1674" s="11">
        <v>7</v>
      </c>
      <c r="I1674" s="20" t="s">
        <v>259</v>
      </c>
      <c r="J1674" s="11" t="s">
        <v>261</v>
      </c>
      <c r="K1674" s="11" t="s">
        <v>11613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44228</v>
      </c>
      <c r="H1675" s="11">
        <v>7</v>
      </c>
      <c r="I1675" s="20" t="s">
        <v>259</v>
      </c>
      <c r="J1675" s="11" t="s">
        <v>261</v>
      </c>
      <c r="K1675" s="11" t="s">
        <v>11613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44228</v>
      </c>
      <c r="H1676" s="11">
        <v>7</v>
      </c>
      <c r="I1676" s="20" t="s">
        <v>259</v>
      </c>
      <c r="J1676" s="11" t="s">
        <v>261</v>
      </c>
      <c r="K1676" s="11" t="s">
        <v>11613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44228</v>
      </c>
      <c r="H1677" s="11">
        <v>7</v>
      </c>
      <c r="I1677" s="20" t="s">
        <v>259</v>
      </c>
      <c r="J1677" s="11" t="s">
        <v>261</v>
      </c>
      <c r="K1677" s="11" t="s">
        <v>11613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44228</v>
      </c>
      <c r="H1678" s="11">
        <v>7</v>
      </c>
      <c r="I1678" s="20" t="s">
        <v>259</v>
      </c>
      <c r="J1678" s="11" t="s">
        <v>261</v>
      </c>
      <c r="K1678" s="11" t="s">
        <v>11613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44228</v>
      </c>
      <c r="H1679" s="11">
        <v>7</v>
      </c>
      <c r="I1679" s="20" t="s">
        <v>259</v>
      </c>
      <c r="J1679" s="11" t="s">
        <v>261</v>
      </c>
      <c r="K1679" s="11" t="s">
        <v>11613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44228</v>
      </c>
      <c r="H1680" s="11">
        <v>7</v>
      </c>
      <c r="I1680" s="20" t="s">
        <v>259</v>
      </c>
      <c r="J1680" s="11" t="s">
        <v>261</v>
      </c>
      <c r="K1680" s="11" t="s">
        <v>11613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44228</v>
      </c>
      <c r="H1681" s="11">
        <v>7</v>
      </c>
      <c r="I1681" s="20" t="s">
        <v>259</v>
      </c>
      <c r="J1681" s="11" t="s">
        <v>261</v>
      </c>
      <c r="K1681" s="11" t="s">
        <v>11613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44228</v>
      </c>
      <c r="H1682" s="11">
        <v>7</v>
      </c>
      <c r="I1682" s="20" t="s">
        <v>259</v>
      </c>
      <c r="J1682" s="11" t="s">
        <v>261</v>
      </c>
      <c r="K1682" s="11" t="s">
        <v>11613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44228</v>
      </c>
      <c r="H1683" s="11">
        <v>7</v>
      </c>
      <c r="I1683" s="20" t="s">
        <v>259</v>
      </c>
      <c r="J1683" s="11" t="s">
        <v>261</v>
      </c>
      <c r="K1683" s="11" t="s">
        <v>11613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44228</v>
      </c>
      <c r="H1684" s="11">
        <v>7</v>
      </c>
      <c r="I1684" s="20" t="s">
        <v>259</v>
      </c>
      <c r="J1684" s="11" t="s">
        <v>261</v>
      </c>
      <c r="K1684" s="11" t="s">
        <v>11613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44228</v>
      </c>
      <c r="H1685" s="11">
        <v>7</v>
      </c>
      <c r="I1685" s="20" t="s">
        <v>259</v>
      </c>
      <c r="J1685" s="11" t="s">
        <v>261</v>
      </c>
      <c r="K1685" s="11" t="s">
        <v>11613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44228</v>
      </c>
      <c r="H1686" s="11">
        <v>7</v>
      </c>
      <c r="I1686" s="20" t="s">
        <v>259</v>
      </c>
      <c r="J1686" s="11" t="s">
        <v>261</v>
      </c>
      <c r="K1686" s="11" t="s">
        <v>11613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44228</v>
      </c>
      <c r="H1687" s="11">
        <v>7</v>
      </c>
      <c r="I1687" s="20" t="s">
        <v>259</v>
      </c>
      <c r="J1687" s="11" t="s">
        <v>261</v>
      </c>
      <c r="K1687" s="11" t="s">
        <v>11613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44228</v>
      </c>
      <c r="H1688" s="11">
        <v>7</v>
      </c>
      <c r="I1688" s="20" t="s">
        <v>259</v>
      </c>
      <c r="J1688" s="11" t="s">
        <v>261</v>
      </c>
      <c r="K1688" s="11" t="s">
        <v>11613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44228</v>
      </c>
      <c r="H1689" s="11">
        <v>7</v>
      </c>
      <c r="I1689" s="20" t="s">
        <v>259</v>
      </c>
      <c r="J1689" s="11" t="s">
        <v>261</v>
      </c>
      <c r="K1689" s="11" t="s">
        <v>11613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44228</v>
      </c>
      <c r="H1690" s="11">
        <v>7</v>
      </c>
      <c r="I1690" s="20" t="s">
        <v>259</v>
      </c>
      <c r="J1690" s="11" t="s">
        <v>261</v>
      </c>
      <c r="K1690" s="11" t="s">
        <v>11613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44228</v>
      </c>
      <c r="H1691" s="11">
        <v>7</v>
      </c>
      <c r="I1691" s="20" t="s">
        <v>259</v>
      </c>
      <c r="J1691" s="11" t="s">
        <v>261</v>
      </c>
      <c r="K1691" s="11" t="s">
        <v>11613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44228</v>
      </c>
      <c r="H1692" s="11">
        <v>7</v>
      </c>
      <c r="I1692" s="20" t="s">
        <v>259</v>
      </c>
      <c r="J1692" s="11" t="s">
        <v>261</v>
      </c>
      <c r="K1692" s="11" t="s">
        <v>11613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44228</v>
      </c>
      <c r="H1693" s="11">
        <v>7</v>
      </c>
      <c r="I1693" s="20" t="s">
        <v>259</v>
      </c>
      <c r="J1693" s="11" t="s">
        <v>261</v>
      </c>
      <c r="K1693" s="11" t="s">
        <v>11613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44228</v>
      </c>
      <c r="H1694" s="11">
        <v>7</v>
      </c>
      <c r="I1694" s="20" t="s">
        <v>259</v>
      </c>
      <c r="J1694" s="11" t="s">
        <v>261</v>
      </c>
      <c r="K1694" s="11" t="s">
        <v>11613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44228</v>
      </c>
      <c r="H1695" s="11">
        <v>7</v>
      </c>
      <c r="I1695" s="20" t="s">
        <v>259</v>
      </c>
      <c r="J1695" s="11" t="s">
        <v>261</v>
      </c>
      <c r="K1695" s="11" t="s">
        <v>11613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44228</v>
      </c>
      <c r="H1696" s="11">
        <v>7</v>
      </c>
      <c r="I1696" s="20" t="s">
        <v>259</v>
      </c>
      <c r="J1696" s="11" t="s">
        <v>261</v>
      </c>
      <c r="K1696" s="11" t="s">
        <v>11613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44228</v>
      </c>
      <c r="H1697" s="11">
        <v>7</v>
      </c>
      <c r="I1697" s="20" t="s">
        <v>259</v>
      </c>
      <c r="J1697" s="11" t="s">
        <v>261</v>
      </c>
      <c r="K1697" s="11" t="s">
        <v>11613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44228</v>
      </c>
      <c r="H1698" s="11">
        <v>7</v>
      </c>
      <c r="I1698" s="20" t="s">
        <v>259</v>
      </c>
      <c r="J1698" s="11" t="s">
        <v>261</v>
      </c>
      <c r="K1698" s="11" t="s">
        <v>11613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44228</v>
      </c>
      <c r="H1699" s="11">
        <v>7</v>
      </c>
      <c r="I1699" s="20" t="s">
        <v>259</v>
      </c>
      <c r="J1699" s="11" t="s">
        <v>261</v>
      </c>
      <c r="K1699" s="11" t="s">
        <v>11613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44228</v>
      </c>
      <c r="H1700" s="11">
        <v>7</v>
      </c>
      <c r="I1700" s="20" t="s">
        <v>259</v>
      </c>
      <c r="J1700" s="11" t="s">
        <v>261</v>
      </c>
      <c r="K1700" s="11" t="s">
        <v>11613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44228</v>
      </c>
      <c r="H1701" s="11">
        <v>7</v>
      </c>
      <c r="I1701" s="20" t="s">
        <v>259</v>
      </c>
      <c r="J1701" s="11" t="s">
        <v>261</v>
      </c>
      <c r="K1701" s="11" t="s">
        <v>11613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44228</v>
      </c>
      <c r="H1702" s="11">
        <v>7</v>
      </c>
      <c r="I1702" s="20" t="s">
        <v>259</v>
      </c>
      <c r="J1702" s="11" t="s">
        <v>261</v>
      </c>
      <c r="K1702" s="11" t="s">
        <v>11613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44228</v>
      </c>
      <c r="H1703" s="11">
        <v>7</v>
      </c>
      <c r="I1703" s="20" t="s">
        <v>259</v>
      </c>
      <c r="J1703" s="11" t="s">
        <v>261</v>
      </c>
      <c r="K1703" s="11" t="s">
        <v>11613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44228</v>
      </c>
      <c r="H1704" s="11">
        <v>7</v>
      </c>
      <c r="I1704" s="20" t="s">
        <v>259</v>
      </c>
      <c r="J1704" s="11" t="s">
        <v>261</v>
      </c>
      <c r="K1704" s="11" t="s">
        <v>11613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44228</v>
      </c>
      <c r="H1705" s="11">
        <v>7</v>
      </c>
      <c r="I1705" s="20" t="s">
        <v>259</v>
      </c>
      <c r="J1705" s="11" t="s">
        <v>261</v>
      </c>
      <c r="K1705" s="11" t="s">
        <v>11613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44228</v>
      </c>
      <c r="H1706" s="11">
        <v>7</v>
      </c>
      <c r="I1706" s="20" t="s">
        <v>259</v>
      </c>
      <c r="J1706" s="11" t="s">
        <v>261</v>
      </c>
      <c r="K1706" s="11" t="s">
        <v>11613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44228</v>
      </c>
      <c r="H1707" s="11">
        <v>7</v>
      </c>
      <c r="I1707" s="20" t="s">
        <v>259</v>
      </c>
      <c r="J1707" s="11" t="s">
        <v>261</v>
      </c>
      <c r="K1707" s="11" t="s">
        <v>11613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44228</v>
      </c>
      <c r="H1708" s="11">
        <v>7</v>
      </c>
      <c r="I1708" s="20" t="s">
        <v>259</v>
      </c>
      <c r="J1708" s="11" t="s">
        <v>261</v>
      </c>
      <c r="K1708" s="11" t="s">
        <v>11613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44228</v>
      </c>
      <c r="H1709" s="11">
        <v>7</v>
      </c>
      <c r="I1709" s="20" t="s">
        <v>259</v>
      </c>
      <c r="J1709" s="11" t="s">
        <v>261</v>
      </c>
      <c r="K1709" s="11" t="s">
        <v>11613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44228</v>
      </c>
      <c r="H1710" s="11">
        <v>7</v>
      </c>
      <c r="I1710" s="20" t="s">
        <v>259</v>
      </c>
      <c r="J1710" s="11" t="s">
        <v>261</v>
      </c>
      <c r="K1710" s="11" t="s">
        <v>11613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44228</v>
      </c>
      <c r="H1711" s="11">
        <v>7</v>
      </c>
      <c r="I1711" s="20" t="s">
        <v>259</v>
      </c>
      <c r="J1711" s="11" t="s">
        <v>261</v>
      </c>
      <c r="K1711" s="11" t="s">
        <v>11613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44228</v>
      </c>
      <c r="H1712" s="11">
        <v>7</v>
      </c>
      <c r="I1712" s="20" t="s">
        <v>259</v>
      </c>
      <c r="J1712" s="11" t="s">
        <v>261</v>
      </c>
      <c r="K1712" s="11" t="s">
        <v>11613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44228</v>
      </c>
      <c r="H1713" s="11">
        <v>7</v>
      </c>
      <c r="I1713" s="20" t="s">
        <v>259</v>
      </c>
      <c r="J1713" s="11" t="s">
        <v>261</v>
      </c>
      <c r="K1713" s="11" t="s">
        <v>11613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44228</v>
      </c>
      <c r="H1714" s="11">
        <v>7</v>
      </c>
      <c r="I1714" s="20" t="s">
        <v>259</v>
      </c>
      <c r="J1714" s="11" t="s">
        <v>261</v>
      </c>
      <c r="K1714" s="11" t="s">
        <v>11613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44228</v>
      </c>
      <c r="H1715" s="11">
        <v>7</v>
      </c>
      <c r="I1715" s="20" t="s">
        <v>259</v>
      </c>
      <c r="J1715" s="11" t="s">
        <v>261</v>
      </c>
      <c r="K1715" s="11" t="s">
        <v>11613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44228</v>
      </c>
      <c r="H1716" s="11">
        <v>7</v>
      </c>
      <c r="I1716" s="20" t="s">
        <v>259</v>
      </c>
      <c r="J1716" s="11" t="s">
        <v>261</v>
      </c>
      <c r="K1716" s="11" t="s">
        <v>11613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44228</v>
      </c>
      <c r="H1717" s="11">
        <v>7</v>
      </c>
      <c r="I1717" s="20" t="s">
        <v>259</v>
      </c>
      <c r="J1717" s="11" t="s">
        <v>261</v>
      </c>
      <c r="K1717" s="11" t="s">
        <v>11613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44228</v>
      </c>
      <c r="H1718" s="11">
        <v>7</v>
      </c>
      <c r="I1718" s="20" t="s">
        <v>259</v>
      </c>
      <c r="J1718" s="11" t="s">
        <v>261</v>
      </c>
      <c r="K1718" s="11" t="s">
        <v>11613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44228</v>
      </c>
      <c r="H1719" s="11">
        <v>7</v>
      </c>
      <c r="I1719" s="20" t="s">
        <v>259</v>
      </c>
      <c r="J1719" s="11" t="s">
        <v>261</v>
      </c>
      <c r="K1719" s="11" t="s">
        <v>11613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44228</v>
      </c>
      <c r="H1720" s="11">
        <v>7</v>
      </c>
      <c r="I1720" s="20" t="s">
        <v>259</v>
      </c>
      <c r="J1720" s="11" t="s">
        <v>261</v>
      </c>
      <c r="K1720" s="11" t="s">
        <v>11613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44228</v>
      </c>
      <c r="H1721" s="11">
        <v>7</v>
      </c>
      <c r="I1721" s="20" t="s">
        <v>259</v>
      </c>
      <c r="J1721" s="11" t="s">
        <v>261</v>
      </c>
      <c r="K1721" s="11" t="s">
        <v>11613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44228</v>
      </c>
      <c r="H1722" s="11">
        <v>7</v>
      </c>
      <c r="I1722" s="20" t="s">
        <v>259</v>
      </c>
      <c r="J1722" s="11" t="s">
        <v>261</v>
      </c>
      <c r="K1722" s="11" t="s">
        <v>11613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44228</v>
      </c>
      <c r="H1723" s="11">
        <v>7</v>
      </c>
      <c r="I1723" s="20" t="s">
        <v>259</v>
      </c>
      <c r="J1723" s="11" t="s">
        <v>261</v>
      </c>
      <c r="K1723" s="11" t="s">
        <v>11613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44228</v>
      </c>
      <c r="H1724" s="11">
        <v>7</v>
      </c>
      <c r="I1724" s="20" t="s">
        <v>259</v>
      </c>
      <c r="J1724" s="11" t="s">
        <v>261</v>
      </c>
      <c r="K1724" s="11" t="s">
        <v>11613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44228</v>
      </c>
      <c r="H1725" s="11">
        <v>7</v>
      </c>
      <c r="I1725" s="20" t="s">
        <v>259</v>
      </c>
      <c r="J1725" s="11" t="s">
        <v>261</v>
      </c>
      <c r="K1725" s="11" t="s">
        <v>11613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44228</v>
      </c>
      <c r="H1726" s="11">
        <v>7</v>
      </c>
      <c r="I1726" s="20" t="s">
        <v>259</v>
      </c>
      <c r="J1726" s="11" t="s">
        <v>261</v>
      </c>
      <c r="K1726" s="11" t="s">
        <v>11613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44228</v>
      </c>
      <c r="H1727" s="11">
        <v>7</v>
      </c>
      <c r="I1727" s="20" t="s">
        <v>259</v>
      </c>
      <c r="J1727" s="11" t="s">
        <v>261</v>
      </c>
      <c r="K1727" s="11" t="s">
        <v>11613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44228</v>
      </c>
      <c r="H1728" s="11">
        <v>7</v>
      </c>
      <c r="I1728" s="20" t="s">
        <v>259</v>
      </c>
      <c r="J1728" s="11" t="s">
        <v>261</v>
      </c>
      <c r="K1728" s="11" t="s">
        <v>11613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44228</v>
      </c>
      <c r="H1729" s="11">
        <v>7</v>
      </c>
      <c r="I1729" s="20" t="s">
        <v>259</v>
      </c>
      <c r="J1729" s="11" t="s">
        <v>261</v>
      </c>
      <c r="K1729" s="11" t="s">
        <v>11613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44228</v>
      </c>
      <c r="H1730" s="11">
        <v>7</v>
      </c>
      <c r="I1730" s="20" t="s">
        <v>259</v>
      </c>
      <c r="J1730" s="11" t="s">
        <v>261</v>
      </c>
      <c r="K1730" s="11" t="s">
        <v>11613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44228</v>
      </c>
      <c r="H1731" s="11">
        <v>7</v>
      </c>
      <c r="I1731" s="20" t="s">
        <v>259</v>
      </c>
      <c r="J1731" s="11" t="s">
        <v>261</v>
      </c>
      <c r="K1731" s="11" t="s">
        <v>11613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44228</v>
      </c>
      <c r="H1732" s="11">
        <v>7</v>
      </c>
      <c r="I1732" s="20" t="s">
        <v>259</v>
      </c>
      <c r="J1732" s="11" t="s">
        <v>261</v>
      </c>
      <c r="K1732" s="11" t="s">
        <v>11613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44228</v>
      </c>
      <c r="H1733" s="11">
        <v>7</v>
      </c>
      <c r="I1733" s="20" t="s">
        <v>259</v>
      </c>
      <c r="J1733" s="11" t="s">
        <v>261</v>
      </c>
      <c r="K1733" s="11" t="s">
        <v>11613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44228</v>
      </c>
      <c r="H1734" s="11">
        <v>7</v>
      </c>
      <c r="I1734" s="20" t="s">
        <v>259</v>
      </c>
      <c r="J1734" s="11" t="s">
        <v>261</v>
      </c>
      <c r="K1734" s="11" t="s">
        <v>11613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44228</v>
      </c>
      <c r="H1735" s="11">
        <v>7</v>
      </c>
      <c r="I1735" s="20" t="s">
        <v>259</v>
      </c>
      <c r="J1735" s="11" t="s">
        <v>261</v>
      </c>
      <c r="K1735" s="11" t="s">
        <v>11613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44228</v>
      </c>
      <c r="H1736" s="11">
        <v>7</v>
      </c>
      <c r="I1736" s="20" t="s">
        <v>259</v>
      </c>
      <c r="J1736" s="11" t="s">
        <v>261</v>
      </c>
      <c r="K1736" s="11" t="s">
        <v>11613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44228</v>
      </c>
      <c r="H1737" s="11">
        <v>7</v>
      </c>
      <c r="I1737" s="20" t="s">
        <v>259</v>
      </c>
      <c r="J1737" s="11" t="s">
        <v>261</v>
      </c>
      <c r="K1737" s="11" t="s">
        <v>11613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44228</v>
      </c>
      <c r="H1738" s="11">
        <v>7</v>
      </c>
      <c r="I1738" s="20" t="s">
        <v>259</v>
      </c>
      <c r="J1738" s="11" t="s">
        <v>261</v>
      </c>
      <c r="K1738" s="11" t="s">
        <v>11613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44228</v>
      </c>
      <c r="H1739" s="11">
        <v>7</v>
      </c>
      <c r="I1739" s="20" t="s">
        <v>259</v>
      </c>
      <c r="J1739" s="11" t="s">
        <v>261</v>
      </c>
      <c r="K1739" s="11" t="s">
        <v>11613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44228</v>
      </c>
      <c r="H1740" s="11">
        <v>7</v>
      </c>
      <c r="I1740" s="20" t="s">
        <v>259</v>
      </c>
      <c r="J1740" s="11" t="s">
        <v>261</v>
      </c>
      <c r="K1740" s="11" t="s">
        <v>11613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44228</v>
      </c>
      <c r="H1741" s="11">
        <v>7</v>
      </c>
      <c r="I1741" s="20" t="s">
        <v>259</v>
      </c>
      <c r="J1741" s="11" t="s">
        <v>261</v>
      </c>
      <c r="K1741" s="11" t="s">
        <v>11613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44228</v>
      </c>
      <c r="H1742" s="11">
        <v>7</v>
      </c>
      <c r="I1742" s="20" t="s">
        <v>259</v>
      </c>
      <c r="J1742" s="11" t="s">
        <v>261</v>
      </c>
      <c r="K1742" s="11" t="s">
        <v>11613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44228</v>
      </c>
      <c r="H1743" s="11">
        <v>7</v>
      </c>
      <c r="I1743" s="20" t="s">
        <v>259</v>
      </c>
      <c r="J1743" s="11" t="s">
        <v>261</v>
      </c>
      <c r="K1743" s="11" t="s">
        <v>11613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44228</v>
      </c>
      <c r="H1744" s="11">
        <v>7</v>
      </c>
      <c r="I1744" s="20" t="s">
        <v>259</v>
      </c>
      <c r="J1744" s="11" t="s">
        <v>261</v>
      </c>
      <c r="K1744" s="11" t="s">
        <v>11613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44228</v>
      </c>
      <c r="H1745" s="11">
        <v>7</v>
      </c>
      <c r="I1745" s="20" t="s">
        <v>259</v>
      </c>
      <c r="J1745" s="11" t="s">
        <v>261</v>
      </c>
      <c r="K1745" s="11" t="s">
        <v>11613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44228</v>
      </c>
      <c r="H1746" s="11">
        <v>7</v>
      </c>
      <c r="I1746" s="20" t="s">
        <v>259</v>
      </c>
      <c r="J1746" s="11" t="s">
        <v>261</v>
      </c>
      <c r="K1746" s="11" t="s">
        <v>11613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44228</v>
      </c>
      <c r="H1747" s="11">
        <v>7</v>
      </c>
      <c r="I1747" s="20" t="s">
        <v>259</v>
      </c>
      <c r="J1747" s="11" t="s">
        <v>261</v>
      </c>
      <c r="K1747" s="11" t="s">
        <v>11613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44228</v>
      </c>
      <c r="H1748" s="11">
        <v>7</v>
      </c>
      <c r="I1748" s="20" t="s">
        <v>259</v>
      </c>
      <c r="J1748" s="11" t="s">
        <v>261</v>
      </c>
      <c r="K1748" s="11" t="s">
        <v>11613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44228</v>
      </c>
      <c r="H1749" s="11">
        <v>7</v>
      </c>
      <c r="I1749" s="20" t="s">
        <v>259</v>
      </c>
      <c r="J1749" s="11" t="s">
        <v>261</v>
      </c>
      <c r="K1749" s="11" t="s">
        <v>11613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44228</v>
      </c>
      <c r="H1750" s="11">
        <v>7</v>
      </c>
      <c r="I1750" s="20" t="s">
        <v>259</v>
      </c>
      <c r="J1750" s="11" t="s">
        <v>261</v>
      </c>
      <c r="K1750" s="11" t="s">
        <v>11613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44228</v>
      </c>
      <c r="H1751" s="11">
        <v>7</v>
      </c>
      <c r="I1751" s="20" t="s">
        <v>259</v>
      </c>
      <c r="J1751" s="11" t="s">
        <v>261</v>
      </c>
      <c r="K1751" s="11" t="s">
        <v>11613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44228</v>
      </c>
      <c r="H1752" s="11">
        <v>7</v>
      </c>
      <c r="I1752" s="20" t="s">
        <v>259</v>
      </c>
      <c r="J1752" s="11" t="s">
        <v>261</v>
      </c>
      <c r="K1752" s="11" t="s">
        <v>11613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44228</v>
      </c>
      <c r="H1753" s="11">
        <v>7</v>
      </c>
      <c r="I1753" s="20" t="s">
        <v>259</v>
      </c>
      <c r="J1753" s="11" t="s">
        <v>261</v>
      </c>
      <c r="K1753" s="11" t="s">
        <v>11613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44228</v>
      </c>
      <c r="H1754" s="11">
        <v>7</v>
      </c>
      <c r="I1754" s="20" t="s">
        <v>259</v>
      </c>
      <c r="J1754" s="11" t="s">
        <v>261</v>
      </c>
      <c r="K1754" s="11" t="s">
        <v>11613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44228</v>
      </c>
      <c r="H1755" s="11">
        <v>7</v>
      </c>
      <c r="I1755" s="20" t="s">
        <v>259</v>
      </c>
      <c r="J1755" s="11" t="s">
        <v>261</v>
      </c>
      <c r="K1755" s="11" t="s">
        <v>11613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44228</v>
      </c>
      <c r="H1756" s="11">
        <v>7</v>
      </c>
      <c r="I1756" s="20" t="s">
        <v>259</v>
      </c>
      <c r="J1756" s="11" t="s">
        <v>261</v>
      </c>
      <c r="K1756" s="11" t="s">
        <v>11613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44228</v>
      </c>
      <c r="H1757" s="11">
        <v>7</v>
      </c>
      <c r="I1757" s="20" t="s">
        <v>259</v>
      </c>
      <c r="J1757" s="11" t="s">
        <v>261</v>
      </c>
      <c r="K1757" s="11" t="s">
        <v>11613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44228</v>
      </c>
      <c r="H1758" s="11">
        <v>7</v>
      </c>
      <c r="I1758" s="20" t="s">
        <v>259</v>
      </c>
      <c r="J1758" s="11" t="s">
        <v>261</v>
      </c>
      <c r="K1758" s="11" t="s">
        <v>11613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44228</v>
      </c>
      <c r="H1759" s="11">
        <v>7</v>
      </c>
      <c r="I1759" s="20" t="s">
        <v>259</v>
      </c>
      <c r="J1759" s="11" t="s">
        <v>261</v>
      </c>
      <c r="K1759" s="11" t="s">
        <v>11613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44228</v>
      </c>
      <c r="H1760" s="11">
        <v>7</v>
      </c>
      <c r="I1760" s="20" t="s">
        <v>259</v>
      </c>
      <c r="J1760" s="11" t="s">
        <v>261</v>
      </c>
      <c r="K1760" s="11" t="s">
        <v>11613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44228</v>
      </c>
      <c r="H1761" s="11">
        <v>7</v>
      </c>
      <c r="I1761" s="20" t="s">
        <v>259</v>
      </c>
      <c r="J1761" s="11" t="s">
        <v>261</v>
      </c>
      <c r="K1761" s="11" t="s">
        <v>11613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44228</v>
      </c>
      <c r="H1762" s="11">
        <v>7</v>
      </c>
      <c r="I1762" s="20" t="s">
        <v>259</v>
      </c>
      <c r="J1762" s="11" t="s">
        <v>261</v>
      </c>
      <c r="K1762" s="11" t="s">
        <v>11613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44228</v>
      </c>
      <c r="H1763" s="11">
        <v>7</v>
      </c>
      <c r="I1763" s="20" t="s">
        <v>259</v>
      </c>
      <c r="J1763" s="11" t="s">
        <v>261</v>
      </c>
      <c r="K1763" s="11" t="s">
        <v>11613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44228</v>
      </c>
      <c r="H1764" s="11">
        <v>7</v>
      </c>
      <c r="I1764" s="20" t="s">
        <v>259</v>
      </c>
      <c r="J1764" s="11" t="s">
        <v>261</v>
      </c>
      <c r="K1764" s="11" t="s">
        <v>11613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44228</v>
      </c>
      <c r="H1765" s="11">
        <v>7</v>
      </c>
      <c r="I1765" s="20" t="s">
        <v>259</v>
      </c>
      <c r="J1765" s="11" t="s">
        <v>261</v>
      </c>
      <c r="K1765" s="11" t="s">
        <v>11613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44228</v>
      </c>
      <c r="H1766" s="11">
        <v>7</v>
      </c>
      <c r="I1766" s="20" t="s">
        <v>259</v>
      </c>
      <c r="J1766" s="11" t="s">
        <v>261</v>
      </c>
      <c r="K1766" s="11" t="s">
        <v>11613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44228</v>
      </c>
      <c r="H1767" s="11">
        <v>7</v>
      </c>
      <c r="I1767" s="20" t="s">
        <v>259</v>
      </c>
      <c r="J1767" s="11" t="s">
        <v>261</v>
      </c>
      <c r="K1767" s="11" t="s">
        <v>11613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44228</v>
      </c>
      <c r="H1768" s="11">
        <v>7</v>
      </c>
      <c r="I1768" s="20" t="s">
        <v>259</v>
      </c>
      <c r="J1768" s="11" t="s">
        <v>261</v>
      </c>
      <c r="K1768" s="11" t="s">
        <v>11613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44228</v>
      </c>
      <c r="H1769" s="11">
        <v>7</v>
      </c>
      <c r="I1769" s="20" t="s">
        <v>259</v>
      </c>
      <c r="J1769" s="11" t="s">
        <v>261</v>
      </c>
      <c r="K1769" s="11" t="s">
        <v>11613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44228</v>
      </c>
      <c r="H1770" s="11">
        <v>7</v>
      </c>
      <c r="I1770" s="20" t="s">
        <v>259</v>
      </c>
      <c r="J1770" s="11" t="s">
        <v>261</v>
      </c>
      <c r="K1770" s="11" t="s">
        <v>11613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44228</v>
      </c>
      <c r="H1771" s="11">
        <v>7</v>
      </c>
      <c r="I1771" s="20" t="s">
        <v>259</v>
      </c>
      <c r="J1771" s="11" t="s">
        <v>261</v>
      </c>
      <c r="K1771" s="11" t="s">
        <v>11613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44228</v>
      </c>
      <c r="H1772" s="11">
        <v>7</v>
      </c>
      <c r="I1772" s="20" t="s">
        <v>259</v>
      </c>
      <c r="J1772" s="11" t="s">
        <v>261</v>
      </c>
      <c r="K1772" s="11" t="s">
        <v>11613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44228</v>
      </c>
      <c r="H1773" s="11">
        <v>7</v>
      </c>
      <c r="I1773" s="20" t="s">
        <v>259</v>
      </c>
      <c r="J1773" s="11" t="s">
        <v>261</v>
      </c>
      <c r="K1773" s="11" t="s">
        <v>11613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44228</v>
      </c>
      <c r="H1774" s="11">
        <v>7</v>
      </c>
      <c r="I1774" s="20" t="s">
        <v>259</v>
      </c>
      <c r="J1774" s="11" t="s">
        <v>261</v>
      </c>
      <c r="K1774" s="11" t="s">
        <v>11613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44228</v>
      </c>
      <c r="H1775" s="11">
        <v>7</v>
      </c>
      <c r="I1775" s="20" t="s">
        <v>259</v>
      </c>
      <c r="J1775" s="11" t="s">
        <v>261</v>
      </c>
      <c r="K1775" s="11" t="s">
        <v>11613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44228</v>
      </c>
      <c r="H1776" s="11">
        <v>7</v>
      </c>
      <c r="I1776" s="20" t="s">
        <v>259</v>
      </c>
      <c r="J1776" s="11" t="s">
        <v>261</v>
      </c>
      <c r="K1776" s="11" t="s">
        <v>11613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44228</v>
      </c>
      <c r="H1777" s="11">
        <v>7</v>
      </c>
      <c r="I1777" s="20" t="s">
        <v>259</v>
      </c>
      <c r="J1777" s="11" t="s">
        <v>261</v>
      </c>
      <c r="K1777" s="11" t="s">
        <v>11613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44228</v>
      </c>
      <c r="H1778" s="11">
        <v>7</v>
      </c>
      <c r="I1778" s="20" t="s">
        <v>259</v>
      </c>
      <c r="J1778" s="11" t="s">
        <v>261</v>
      </c>
      <c r="K1778" s="11" t="s">
        <v>11613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44228</v>
      </c>
      <c r="H1779" s="11">
        <v>7</v>
      </c>
      <c r="I1779" s="20" t="s">
        <v>259</v>
      </c>
      <c r="J1779" s="11" t="s">
        <v>261</v>
      </c>
      <c r="K1779" s="11" t="s">
        <v>11613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44228</v>
      </c>
      <c r="H1780" s="11">
        <v>7</v>
      </c>
      <c r="I1780" s="20" t="s">
        <v>259</v>
      </c>
      <c r="J1780" s="11" t="s">
        <v>261</v>
      </c>
      <c r="K1780" s="11" t="s">
        <v>11613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44228</v>
      </c>
      <c r="H1781" s="11">
        <v>7</v>
      </c>
      <c r="I1781" s="20" t="s">
        <v>259</v>
      </c>
      <c r="J1781" s="11" t="s">
        <v>261</v>
      </c>
      <c r="K1781" s="11" t="s">
        <v>11613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44228</v>
      </c>
      <c r="H1782" s="11">
        <v>7</v>
      </c>
      <c r="I1782" s="20" t="s">
        <v>259</v>
      </c>
      <c r="J1782" s="11" t="s">
        <v>261</v>
      </c>
      <c r="K1782" s="11" t="s">
        <v>11613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44228</v>
      </c>
      <c r="H1783" s="11">
        <v>7</v>
      </c>
      <c r="I1783" s="20" t="s">
        <v>259</v>
      </c>
      <c r="J1783" s="11" t="s">
        <v>261</v>
      </c>
      <c r="K1783" s="11" t="s">
        <v>11613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44228</v>
      </c>
      <c r="H1784" s="11">
        <v>7</v>
      </c>
      <c r="I1784" s="20" t="s">
        <v>259</v>
      </c>
      <c r="J1784" s="11" t="s">
        <v>261</v>
      </c>
      <c r="K1784" s="11" t="s">
        <v>11613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44228</v>
      </c>
      <c r="H1785" s="11">
        <v>7</v>
      </c>
      <c r="I1785" s="20" t="s">
        <v>259</v>
      </c>
      <c r="J1785" s="11" t="s">
        <v>261</v>
      </c>
      <c r="K1785" s="11" t="s">
        <v>11613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44228</v>
      </c>
      <c r="H1786" s="11">
        <v>7</v>
      </c>
      <c r="I1786" s="20" t="s">
        <v>259</v>
      </c>
      <c r="J1786" s="11" t="s">
        <v>261</v>
      </c>
      <c r="K1786" s="11" t="s">
        <v>11613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44228</v>
      </c>
      <c r="H1787" s="11">
        <v>7</v>
      </c>
      <c r="I1787" s="20" t="s">
        <v>259</v>
      </c>
      <c r="J1787" s="11" t="s">
        <v>261</v>
      </c>
      <c r="K1787" s="11" t="s">
        <v>11613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44228</v>
      </c>
      <c r="H1788" s="11">
        <v>7</v>
      </c>
      <c r="I1788" s="20" t="s">
        <v>259</v>
      </c>
      <c r="J1788" s="11" t="s">
        <v>261</v>
      </c>
      <c r="K1788" s="11" t="s">
        <v>11613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44228</v>
      </c>
      <c r="H1789" s="11">
        <v>7</v>
      </c>
      <c r="I1789" s="20" t="s">
        <v>259</v>
      </c>
      <c r="J1789" s="11" t="s">
        <v>261</v>
      </c>
      <c r="K1789" s="11" t="s">
        <v>11613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44228</v>
      </c>
      <c r="H1790" s="11">
        <v>7</v>
      </c>
      <c r="I1790" s="20" t="s">
        <v>259</v>
      </c>
      <c r="J1790" s="11" t="s">
        <v>261</v>
      </c>
      <c r="K1790" s="11" t="s">
        <v>11613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44228</v>
      </c>
      <c r="H1791" s="11">
        <v>7</v>
      </c>
      <c r="I1791" s="20" t="s">
        <v>259</v>
      </c>
      <c r="J1791" s="11" t="s">
        <v>261</v>
      </c>
      <c r="K1791" s="11" t="s">
        <v>11613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44228</v>
      </c>
      <c r="H1792" s="11">
        <v>7</v>
      </c>
      <c r="I1792" s="20" t="s">
        <v>259</v>
      </c>
      <c r="J1792" s="11" t="s">
        <v>261</v>
      </c>
      <c r="K1792" s="11" t="s">
        <v>11613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44228</v>
      </c>
      <c r="H1793" s="11">
        <v>7</v>
      </c>
      <c r="I1793" s="20" t="s">
        <v>259</v>
      </c>
      <c r="J1793" s="11" t="s">
        <v>261</v>
      </c>
      <c r="K1793" s="11" t="s">
        <v>11613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44228</v>
      </c>
      <c r="H1794" s="11">
        <v>7</v>
      </c>
      <c r="I1794" s="20" t="s">
        <v>259</v>
      </c>
      <c r="J1794" s="11" t="s">
        <v>261</v>
      </c>
      <c r="K1794" s="11" t="s">
        <v>11613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44228</v>
      </c>
      <c r="H1795" s="11">
        <v>7</v>
      </c>
      <c r="I1795" s="20" t="s">
        <v>259</v>
      </c>
      <c r="J1795" s="11" t="s">
        <v>261</v>
      </c>
      <c r="K1795" s="11" t="s">
        <v>11613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44228</v>
      </c>
      <c r="H1796" s="11">
        <v>7</v>
      </c>
      <c r="I1796" s="20" t="s">
        <v>259</v>
      </c>
      <c r="J1796" s="11" t="s">
        <v>261</v>
      </c>
      <c r="K1796" s="11" t="s">
        <v>11613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44228</v>
      </c>
      <c r="H1797" s="11">
        <v>7</v>
      </c>
      <c r="I1797" s="20" t="s">
        <v>259</v>
      </c>
      <c r="J1797" s="11" t="s">
        <v>261</v>
      </c>
      <c r="K1797" s="11" t="s">
        <v>11613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44228</v>
      </c>
      <c r="H1798" s="11">
        <v>7</v>
      </c>
      <c r="I1798" s="20" t="s">
        <v>259</v>
      </c>
      <c r="J1798" s="11" t="s">
        <v>261</v>
      </c>
      <c r="K1798" s="11" t="s">
        <v>11613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44228</v>
      </c>
      <c r="H1799" s="11">
        <v>7</v>
      </c>
      <c r="I1799" s="20" t="s">
        <v>259</v>
      </c>
      <c r="J1799" s="11" t="s">
        <v>261</v>
      </c>
      <c r="K1799" s="11" t="s">
        <v>11613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44228</v>
      </c>
      <c r="H1800" s="11">
        <v>7</v>
      </c>
      <c r="I1800" s="20" t="s">
        <v>259</v>
      </c>
      <c r="J1800" s="11" t="s">
        <v>261</v>
      </c>
      <c r="K1800" s="11" t="s">
        <v>11613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44228</v>
      </c>
      <c r="H1801" s="11">
        <v>7</v>
      </c>
      <c r="I1801" s="20" t="s">
        <v>259</v>
      </c>
      <c r="J1801" s="11" t="s">
        <v>261</v>
      </c>
      <c r="K1801" s="11" t="s">
        <v>11613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44228</v>
      </c>
      <c r="H1802" s="11">
        <v>7</v>
      </c>
      <c r="I1802" s="20" t="s">
        <v>259</v>
      </c>
      <c r="J1802" s="11" t="s">
        <v>261</v>
      </c>
      <c r="K1802" s="11" t="s">
        <v>11613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44228</v>
      </c>
      <c r="H1803" s="11">
        <v>7</v>
      </c>
      <c r="I1803" s="20" t="s">
        <v>259</v>
      </c>
      <c r="J1803" s="11" t="s">
        <v>261</v>
      </c>
      <c r="K1803" s="11" t="s">
        <v>11613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44228</v>
      </c>
      <c r="H1804" s="11">
        <v>7</v>
      </c>
      <c r="I1804" s="20" t="s">
        <v>259</v>
      </c>
      <c r="J1804" s="11" t="s">
        <v>261</v>
      </c>
      <c r="K1804" s="11" t="s">
        <v>11613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44228</v>
      </c>
      <c r="H1805" s="11">
        <v>7</v>
      </c>
      <c r="I1805" s="20" t="s">
        <v>259</v>
      </c>
      <c r="J1805" s="11" t="s">
        <v>261</v>
      </c>
      <c r="K1805" s="11" t="s">
        <v>11613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44228</v>
      </c>
      <c r="H1806" s="11">
        <v>7</v>
      </c>
      <c r="I1806" s="20" t="s">
        <v>259</v>
      </c>
      <c r="J1806" s="11" t="s">
        <v>261</v>
      </c>
      <c r="K1806" s="11" t="s">
        <v>11613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44228</v>
      </c>
      <c r="H1807" s="11">
        <v>7</v>
      </c>
      <c r="I1807" s="20" t="s">
        <v>259</v>
      </c>
      <c r="J1807" s="11" t="s">
        <v>261</v>
      </c>
      <c r="K1807" s="11" t="s">
        <v>11613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44228</v>
      </c>
      <c r="H1808" s="11">
        <v>7</v>
      </c>
      <c r="I1808" s="20" t="s">
        <v>259</v>
      </c>
      <c r="J1808" s="11" t="s">
        <v>261</v>
      </c>
      <c r="K1808" s="11" t="s">
        <v>11613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44228</v>
      </c>
      <c r="H1809" s="11">
        <v>7</v>
      </c>
      <c r="I1809" s="20" t="s">
        <v>259</v>
      </c>
      <c r="J1809" s="11" t="s">
        <v>261</v>
      </c>
      <c r="K1809" s="11" t="s">
        <v>11613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44228</v>
      </c>
      <c r="H1810" s="11">
        <v>7</v>
      </c>
      <c r="I1810" s="20" t="s">
        <v>259</v>
      </c>
      <c r="J1810" s="11" t="s">
        <v>261</v>
      </c>
      <c r="K1810" s="11" t="s">
        <v>11613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44228</v>
      </c>
      <c r="H1811" s="11">
        <v>7</v>
      </c>
      <c r="I1811" s="20" t="s">
        <v>259</v>
      </c>
      <c r="J1811" s="11" t="s">
        <v>261</v>
      </c>
      <c r="K1811" s="11" t="s">
        <v>11613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44228</v>
      </c>
      <c r="H1812" s="11">
        <v>7</v>
      </c>
      <c r="I1812" s="20" t="s">
        <v>259</v>
      </c>
      <c r="J1812" s="11" t="s">
        <v>261</v>
      </c>
      <c r="K1812" s="11" t="s">
        <v>11613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44228</v>
      </c>
      <c r="H1813" s="11">
        <v>7</v>
      </c>
      <c r="I1813" s="20" t="s">
        <v>259</v>
      </c>
      <c r="J1813" s="11" t="s">
        <v>261</v>
      </c>
      <c r="K1813" s="11" t="s">
        <v>11613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44228</v>
      </c>
      <c r="H1814" s="11">
        <v>7</v>
      </c>
      <c r="I1814" s="20" t="s">
        <v>259</v>
      </c>
      <c r="J1814" s="11" t="s">
        <v>261</v>
      </c>
      <c r="K1814" s="11" t="s">
        <v>11613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44228</v>
      </c>
      <c r="H1815" s="11">
        <v>7</v>
      </c>
      <c r="I1815" s="20" t="s">
        <v>259</v>
      </c>
      <c r="J1815" s="11" t="s">
        <v>261</v>
      </c>
      <c r="K1815" s="11" t="s">
        <v>11613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44228</v>
      </c>
      <c r="H1816" s="11">
        <v>7</v>
      </c>
      <c r="I1816" s="20" t="s">
        <v>259</v>
      </c>
      <c r="J1816" s="11" t="s">
        <v>261</v>
      </c>
      <c r="K1816" s="11" t="s">
        <v>11613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44228</v>
      </c>
      <c r="H1817" s="11">
        <v>7</v>
      </c>
      <c r="I1817" s="20" t="s">
        <v>259</v>
      </c>
      <c r="J1817" s="11" t="s">
        <v>261</v>
      </c>
      <c r="K1817" s="11" t="s">
        <v>11613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44228</v>
      </c>
      <c r="H1818" s="11">
        <v>7</v>
      </c>
      <c r="I1818" s="20" t="s">
        <v>259</v>
      </c>
      <c r="J1818" s="11" t="s">
        <v>261</v>
      </c>
      <c r="K1818" s="11" t="s">
        <v>11613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44228</v>
      </c>
      <c r="H1819" s="11">
        <v>7</v>
      </c>
      <c r="I1819" s="20" t="s">
        <v>259</v>
      </c>
      <c r="J1819" s="11" t="s">
        <v>261</v>
      </c>
      <c r="K1819" s="11" t="s">
        <v>11613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44228</v>
      </c>
      <c r="H1820" s="11">
        <v>7</v>
      </c>
      <c r="I1820" s="20" t="s">
        <v>259</v>
      </c>
      <c r="J1820" s="11" t="s">
        <v>261</v>
      </c>
      <c r="K1820" s="11" t="s">
        <v>11613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44228</v>
      </c>
      <c r="H1821" s="11">
        <v>7</v>
      </c>
      <c r="I1821" s="20" t="s">
        <v>259</v>
      </c>
      <c r="J1821" s="11" t="s">
        <v>261</v>
      </c>
      <c r="K1821" s="11" t="s">
        <v>11613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44228</v>
      </c>
      <c r="H1822" s="11">
        <v>7</v>
      </c>
      <c r="I1822" s="20" t="s">
        <v>259</v>
      </c>
      <c r="J1822" s="11" t="s">
        <v>261</v>
      </c>
      <c r="K1822" s="11" t="s">
        <v>11613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44228</v>
      </c>
      <c r="H1823" s="11">
        <v>7</v>
      </c>
      <c r="I1823" s="20" t="s">
        <v>259</v>
      </c>
      <c r="J1823" s="11" t="s">
        <v>261</v>
      </c>
      <c r="K1823" s="11" t="s">
        <v>11613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44228</v>
      </c>
      <c r="H1824" s="11">
        <v>7</v>
      </c>
      <c r="I1824" s="20" t="s">
        <v>259</v>
      </c>
      <c r="J1824" s="11" t="s">
        <v>261</v>
      </c>
      <c r="K1824" s="11" t="s">
        <v>11613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44228</v>
      </c>
      <c r="H1825" s="11">
        <v>7</v>
      </c>
      <c r="I1825" s="20" t="s">
        <v>259</v>
      </c>
      <c r="J1825" s="11" t="s">
        <v>261</v>
      </c>
      <c r="K1825" s="11" t="s">
        <v>11613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44228</v>
      </c>
      <c r="H1826" s="11">
        <v>7</v>
      </c>
      <c r="I1826" s="20" t="s">
        <v>259</v>
      </c>
      <c r="J1826" s="11" t="s">
        <v>261</v>
      </c>
      <c r="K1826" s="11" t="s">
        <v>11613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44228</v>
      </c>
      <c r="H1827" s="11">
        <v>7</v>
      </c>
      <c r="I1827" s="20" t="s">
        <v>259</v>
      </c>
      <c r="J1827" s="11" t="s">
        <v>261</v>
      </c>
      <c r="K1827" s="11" t="s">
        <v>11613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44228</v>
      </c>
      <c r="H1828" s="11">
        <v>7</v>
      </c>
      <c r="I1828" s="20" t="s">
        <v>259</v>
      </c>
      <c r="J1828" s="11" t="s">
        <v>261</v>
      </c>
      <c r="K1828" s="11" t="s">
        <v>11613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44228</v>
      </c>
      <c r="H1829" s="11">
        <v>7</v>
      </c>
      <c r="I1829" s="20" t="s">
        <v>259</v>
      </c>
      <c r="J1829" s="11" t="s">
        <v>261</v>
      </c>
      <c r="K1829" s="11" t="s">
        <v>11613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44228</v>
      </c>
      <c r="H1830" s="11">
        <v>7</v>
      </c>
      <c r="I1830" s="20" t="s">
        <v>259</v>
      </c>
      <c r="J1830" s="11" t="s">
        <v>261</v>
      </c>
      <c r="K1830" s="11" t="s">
        <v>11613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44228</v>
      </c>
      <c r="H1831" s="11">
        <v>7</v>
      </c>
      <c r="I1831" s="20" t="s">
        <v>259</v>
      </c>
      <c r="J1831" s="11" t="s">
        <v>261</v>
      </c>
      <c r="K1831" s="11" t="s">
        <v>11613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44228</v>
      </c>
      <c r="H1832" s="11">
        <v>7</v>
      </c>
      <c r="I1832" s="20" t="s">
        <v>259</v>
      </c>
      <c r="J1832" s="11" t="s">
        <v>261</v>
      </c>
      <c r="K1832" s="11" t="s">
        <v>11613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44228</v>
      </c>
      <c r="H1833" s="11">
        <v>7</v>
      </c>
      <c r="I1833" s="20" t="s">
        <v>259</v>
      </c>
      <c r="J1833" s="11" t="s">
        <v>261</v>
      </c>
      <c r="K1833" s="11" t="s">
        <v>11613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44228</v>
      </c>
      <c r="H1834" s="11">
        <v>7</v>
      </c>
      <c r="I1834" s="20" t="s">
        <v>259</v>
      </c>
      <c r="J1834" s="11" t="s">
        <v>261</v>
      </c>
      <c r="K1834" s="11" t="s">
        <v>11613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44228</v>
      </c>
      <c r="H1835" s="11">
        <v>7</v>
      </c>
      <c r="I1835" s="20" t="s">
        <v>259</v>
      </c>
      <c r="J1835" s="11" t="s">
        <v>261</v>
      </c>
      <c r="K1835" s="11" t="s">
        <v>11613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44228</v>
      </c>
      <c r="H1836" s="11">
        <v>7</v>
      </c>
      <c r="I1836" s="20" t="s">
        <v>259</v>
      </c>
      <c r="J1836" s="11" t="s">
        <v>261</v>
      </c>
      <c r="K1836" s="11" t="s">
        <v>11613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44228</v>
      </c>
      <c r="H1837" s="11">
        <v>7</v>
      </c>
      <c r="I1837" s="20" t="s">
        <v>259</v>
      </c>
      <c r="J1837" s="11" t="s">
        <v>261</v>
      </c>
      <c r="K1837" s="11" t="s">
        <v>11613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44228</v>
      </c>
      <c r="H1838" s="11">
        <v>7</v>
      </c>
      <c r="I1838" s="20" t="s">
        <v>259</v>
      </c>
      <c r="J1838" s="11" t="s">
        <v>261</v>
      </c>
      <c r="K1838" s="11" t="s">
        <v>11613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44228</v>
      </c>
      <c r="H1839" s="11">
        <v>7</v>
      </c>
      <c r="I1839" s="20" t="s">
        <v>259</v>
      </c>
      <c r="J1839" s="11" t="s">
        <v>261</v>
      </c>
      <c r="K1839" s="11" t="s">
        <v>11613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44228</v>
      </c>
      <c r="H1840" s="11">
        <v>7</v>
      </c>
      <c r="I1840" s="20" t="s">
        <v>259</v>
      </c>
      <c r="J1840" s="11" t="s">
        <v>261</v>
      </c>
      <c r="K1840" s="11" t="s">
        <v>11613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44228</v>
      </c>
      <c r="H1841" s="11">
        <v>7</v>
      </c>
      <c r="I1841" s="20" t="s">
        <v>259</v>
      </c>
      <c r="J1841" s="11" t="s">
        <v>261</v>
      </c>
      <c r="K1841" s="11" t="s">
        <v>11613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44228</v>
      </c>
      <c r="H1842" s="11">
        <v>7</v>
      </c>
      <c r="I1842" s="20" t="s">
        <v>259</v>
      </c>
      <c r="J1842" s="11" t="s">
        <v>261</v>
      </c>
      <c r="K1842" s="11" t="s">
        <v>11613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44228</v>
      </c>
      <c r="H1843" s="11">
        <v>7</v>
      </c>
      <c r="I1843" s="20" t="s">
        <v>259</v>
      </c>
      <c r="J1843" s="11" t="s">
        <v>261</v>
      </c>
      <c r="K1843" s="11" t="s">
        <v>11613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44228</v>
      </c>
      <c r="H1844" s="11">
        <v>7</v>
      </c>
      <c r="I1844" s="20" t="s">
        <v>259</v>
      </c>
      <c r="J1844" s="11" t="s">
        <v>261</v>
      </c>
      <c r="K1844" s="11" t="s">
        <v>11613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44228</v>
      </c>
      <c r="H1845" s="11">
        <v>7</v>
      </c>
      <c r="I1845" s="20" t="s">
        <v>259</v>
      </c>
      <c r="J1845" s="11" t="s">
        <v>261</v>
      </c>
      <c r="K1845" s="11" t="s">
        <v>11613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44228</v>
      </c>
      <c r="H1846" s="11">
        <v>7</v>
      </c>
      <c r="I1846" s="20" t="s">
        <v>259</v>
      </c>
      <c r="J1846" s="11" t="s">
        <v>261</v>
      </c>
      <c r="K1846" s="11" t="s">
        <v>11613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44228</v>
      </c>
      <c r="H1847" s="11">
        <v>7</v>
      </c>
      <c r="I1847" s="20" t="s">
        <v>259</v>
      </c>
      <c r="J1847" s="11" t="s">
        <v>261</v>
      </c>
      <c r="K1847" s="11" t="s">
        <v>11613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44228</v>
      </c>
      <c r="H1848" s="11">
        <v>7</v>
      </c>
      <c r="I1848" s="20" t="s">
        <v>259</v>
      </c>
      <c r="J1848" s="11" t="s">
        <v>261</v>
      </c>
      <c r="K1848" s="11" t="s">
        <v>11613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44228</v>
      </c>
      <c r="H1849" s="11">
        <v>7</v>
      </c>
      <c r="I1849" s="20" t="s">
        <v>259</v>
      </c>
      <c r="J1849" s="11" t="s">
        <v>261</v>
      </c>
      <c r="K1849" s="11" t="s">
        <v>11613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44228</v>
      </c>
      <c r="H1850" s="11">
        <v>7</v>
      </c>
      <c r="I1850" s="20" t="s">
        <v>259</v>
      </c>
      <c r="J1850" s="11" t="s">
        <v>261</v>
      </c>
      <c r="K1850" s="11" t="s">
        <v>11613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44228</v>
      </c>
      <c r="H1851" s="11">
        <v>7</v>
      </c>
      <c r="I1851" s="20" t="s">
        <v>259</v>
      </c>
      <c r="J1851" s="11" t="s">
        <v>261</v>
      </c>
      <c r="K1851" s="11" t="s">
        <v>11613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44228</v>
      </c>
      <c r="H1852" s="11">
        <v>7</v>
      </c>
      <c r="I1852" s="20" t="s">
        <v>259</v>
      </c>
      <c r="J1852" s="11" t="s">
        <v>261</v>
      </c>
      <c r="K1852" s="11" t="s">
        <v>11613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44228</v>
      </c>
      <c r="H1853" s="11">
        <v>7</v>
      </c>
      <c r="I1853" s="20" t="s">
        <v>259</v>
      </c>
      <c r="J1853" s="11" t="s">
        <v>261</v>
      </c>
      <c r="K1853" s="11" t="s">
        <v>11613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44228</v>
      </c>
      <c r="H1854" s="11">
        <v>7</v>
      </c>
      <c r="I1854" s="20" t="s">
        <v>259</v>
      </c>
      <c r="J1854" s="11" t="s">
        <v>261</v>
      </c>
      <c r="K1854" s="11" t="s">
        <v>11613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44228</v>
      </c>
      <c r="H1855" s="11">
        <v>7</v>
      </c>
      <c r="I1855" s="20" t="s">
        <v>259</v>
      </c>
      <c r="J1855" s="11" t="s">
        <v>261</v>
      </c>
      <c r="K1855" s="11" t="s">
        <v>11613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44228</v>
      </c>
      <c r="H1856" s="11">
        <v>7</v>
      </c>
      <c r="I1856" s="20" t="s">
        <v>259</v>
      </c>
      <c r="J1856" s="11" t="s">
        <v>261</v>
      </c>
      <c r="K1856" s="11" t="s">
        <v>11613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44228</v>
      </c>
      <c r="H1857" s="11">
        <v>7</v>
      </c>
      <c r="I1857" s="20" t="s">
        <v>259</v>
      </c>
      <c r="J1857" s="11" t="s">
        <v>261</v>
      </c>
      <c r="K1857" s="11" t="s">
        <v>11613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44228</v>
      </c>
      <c r="H1858" s="11">
        <v>7</v>
      </c>
      <c r="I1858" s="20" t="s">
        <v>259</v>
      </c>
      <c r="J1858" s="11" t="s">
        <v>261</v>
      </c>
      <c r="K1858" s="11" t="s">
        <v>11613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44228</v>
      </c>
      <c r="H1859" s="11">
        <v>7</v>
      </c>
      <c r="I1859" s="20" t="s">
        <v>259</v>
      </c>
      <c r="J1859" s="11" t="s">
        <v>261</v>
      </c>
      <c r="K1859" s="11" t="s">
        <v>11613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44228</v>
      </c>
      <c r="H1860" s="11">
        <v>7</v>
      </c>
      <c r="I1860" s="20" t="s">
        <v>259</v>
      </c>
      <c r="J1860" s="11" t="s">
        <v>261</v>
      </c>
      <c r="K1860" s="11" t="s">
        <v>11613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44228</v>
      </c>
      <c r="H1861" s="11">
        <v>7</v>
      </c>
      <c r="I1861" s="20" t="s">
        <v>259</v>
      </c>
      <c r="J1861" s="11" t="s">
        <v>261</v>
      </c>
      <c r="K1861" s="11" t="s">
        <v>11613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44228</v>
      </c>
      <c r="H1862" s="11">
        <v>7</v>
      </c>
      <c r="I1862" s="20" t="s">
        <v>259</v>
      </c>
      <c r="J1862" s="11" t="s">
        <v>261</v>
      </c>
      <c r="K1862" s="11" t="s">
        <v>11613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44228</v>
      </c>
      <c r="H1863" s="11">
        <v>7</v>
      </c>
      <c r="I1863" s="20" t="s">
        <v>259</v>
      </c>
      <c r="J1863" s="11" t="s">
        <v>261</v>
      </c>
      <c r="K1863" s="11" t="s">
        <v>11613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44228</v>
      </c>
      <c r="H1864" s="11">
        <v>7</v>
      </c>
      <c r="I1864" s="20" t="s">
        <v>259</v>
      </c>
      <c r="J1864" s="11" t="s">
        <v>261</v>
      </c>
      <c r="K1864" s="11" t="s">
        <v>11613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44228</v>
      </c>
      <c r="H1865" s="11">
        <v>7</v>
      </c>
      <c r="I1865" s="20" t="s">
        <v>259</v>
      </c>
      <c r="J1865" s="11" t="s">
        <v>261</v>
      </c>
      <c r="K1865" s="11" t="s">
        <v>11613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44228</v>
      </c>
      <c r="H1866" s="11">
        <v>7</v>
      </c>
      <c r="I1866" s="20" t="s">
        <v>259</v>
      </c>
      <c r="J1866" s="11" t="s">
        <v>261</v>
      </c>
      <c r="K1866" s="11" t="s">
        <v>11613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44228</v>
      </c>
      <c r="H1867" s="11">
        <v>7</v>
      </c>
      <c r="I1867" s="20" t="s">
        <v>259</v>
      </c>
      <c r="J1867" s="11" t="s">
        <v>261</v>
      </c>
      <c r="K1867" s="11" t="s">
        <v>11613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44228</v>
      </c>
      <c r="H1868" s="11">
        <v>7</v>
      </c>
      <c r="I1868" s="20" t="s">
        <v>259</v>
      </c>
      <c r="J1868" s="11" t="s">
        <v>261</v>
      </c>
      <c r="K1868" s="11" t="s">
        <v>11613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44228</v>
      </c>
      <c r="H1869" s="11">
        <v>7</v>
      </c>
      <c r="I1869" s="20" t="s">
        <v>259</v>
      </c>
      <c r="J1869" s="11" t="s">
        <v>261</v>
      </c>
      <c r="K1869" s="11" t="s">
        <v>11613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44228</v>
      </c>
      <c r="H1870" s="11">
        <v>7</v>
      </c>
      <c r="I1870" s="20" t="s">
        <v>259</v>
      </c>
      <c r="J1870" s="11" t="s">
        <v>261</v>
      </c>
      <c r="K1870" s="11" t="s">
        <v>11613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44228</v>
      </c>
      <c r="H1871" s="11">
        <v>7</v>
      </c>
      <c r="I1871" s="20" t="s">
        <v>259</v>
      </c>
      <c r="J1871" s="11" t="s">
        <v>261</v>
      </c>
      <c r="K1871" s="11" t="s">
        <v>11613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44228</v>
      </c>
      <c r="H1872" s="11">
        <v>7</v>
      </c>
      <c r="I1872" s="20" t="s">
        <v>259</v>
      </c>
      <c r="J1872" s="11" t="s">
        <v>261</v>
      </c>
      <c r="K1872" s="11" t="s">
        <v>11613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44228</v>
      </c>
      <c r="H1873" s="11">
        <v>7</v>
      </c>
      <c r="I1873" s="20" t="s">
        <v>259</v>
      </c>
      <c r="J1873" s="11" t="s">
        <v>261</v>
      </c>
      <c r="K1873" s="11" t="s">
        <v>11613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44228</v>
      </c>
      <c r="H1874" s="11">
        <v>7</v>
      </c>
      <c r="I1874" s="20" t="s">
        <v>259</v>
      </c>
      <c r="J1874" s="11" t="s">
        <v>261</v>
      </c>
      <c r="K1874" s="11" t="s">
        <v>11613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44228</v>
      </c>
      <c r="H1875" s="11">
        <v>7</v>
      </c>
      <c r="I1875" s="20" t="s">
        <v>259</v>
      </c>
      <c r="J1875" s="11" t="s">
        <v>261</v>
      </c>
      <c r="K1875" s="11" t="s">
        <v>11613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44228</v>
      </c>
      <c r="H1876" s="11">
        <v>7</v>
      </c>
      <c r="I1876" s="20" t="s">
        <v>259</v>
      </c>
      <c r="J1876" s="11" t="s">
        <v>261</v>
      </c>
      <c r="K1876" s="11" t="s">
        <v>11613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44228</v>
      </c>
      <c r="H1877" s="11">
        <v>7</v>
      </c>
      <c r="I1877" s="20" t="s">
        <v>259</v>
      </c>
      <c r="J1877" s="11" t="s">
        <v>261</v>
      </c>
      <c r="K1877" s="11" t="s">
        <v>11613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44228</v>
      </c>
      <c r="H1878" s="11">
        <v>7</v>
      </c>
      <c r="I1878" s="20" t="s">
        <v>259</v>
      </c>
      <c r="J1878" s="11" t="s">
        <v>261</v>
      </c>
      <c r="K1878" s="11" t="s">
        <v>11613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44228</v>
      </c>
      <c r="H1879" s="11">
        <v>7</v>
      </c>
      <c r="I1879" s="20" t="s">
        <v>259</v>
      </c>
      <c r="J1879" s="11" t="s">
        <v>261</v>
      </c>
      <c r="K1879" s="11" t="s">
        <v>11613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44228</v>
      </c>
      <c r="H1880" s="11">
        <v>7</v>
      </c>
      <c r="I1880" s="20" t="s">
        <v>259</v>
      </c>
      <c r="J1880" s="11" t="s">
        <v>261</v>
      </c>
      <c r="K1880" s="11" t="s">
        <v>11613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44228</v>
      </c>
      <c r="H1881" s="11">
        <v>7</v>
      </c>
      <c r="I1881" s="20" t="s">
        <v>259</v>
      </c>
      <c r="J1881" s="11" t="s">
        <v>261</v>
      </c>
      <c r="K1881" s="11" t="s">
        <v>11613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44228</v>
      </c>
      <c r="H1882" s="11">
        <v>7</v>
      </c>
      <c r="I1882" s="20" t="s">
        <v>259</v>
      </c>
      <c r="J1882" s="11" t="s">
        <v>261</v>
      </c>
      <c r="K1882" s="11" t="s">
        <v>11613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44228</v>
      </c>
      <c r="H1883" s="11">
        <v>7</v>
      </c>
      <c r="I1883" s="20" t="s">
        <v>259</v>
      </c>
      <c r="J1883" s="11" t="s">
        <v>261</v>
      </c>
      <c r="K1883" s="11" t="s">
        <v>11613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44228</v>
      </c>
      <c r="H1884" s="11">
        <v>7</v>
      </c>
      <c r="I1884" s="20" t="s">
        <v>259</v>
      </c>
      <c r="J1884" s="11" t="s">
        <v>261</v>
      </c>
      <c r="K1884" s="11" t="s">
        <v>11613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44228</v>
      </c>
      <c r="H1885" s="11">
        <v>7</v>
      </c>
      <c r="I1885" s="20" t="s">
        <v>259</v>
      </c>
      <c r="J1885" s="11" t="s">
        <v>261</v>
      </c>
      <c r="K1885" s="11" t="s">
        <v>11613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44228</v>
      </c>
      <c r="H1886" s="11">
        <v>7</v>
      </c>
      <c r="I1886" s="20" t="s">
        <v>259</v>
      </c>
      <c r="J1886" s="11" t="s">
        <v>261</v>
      </c>
      <c r="K1886" s="11" t="s">
        <v>11613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44228</v>
      </c>
      <c r="H1887" s="11">
        <v>7</v>
      </c>
      <c r="I1887" s="20" t="s">
        <v>259</v>
      </c>
      <c r="J1887" s="11" t="s">
        <v>261</v>
      </c>
      <c r="K1887" s="11" t="s">
        <v>11613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44228</v>
      </c>
      <c r="H1888" s="11">
        <v>7</v>
      </c>
      <c r="I1888" s="20" t="s">
        <v>259</v>
      </c>
      <c r="J1888" s="11" t="s">
        <v>261</v>
      </c>
      <c r="K1888" s="11" t="s">
        <v>11613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44228</v>
      </c>
      <c r="H1889" s="11">
        <v>7</v>
      </c>
      <c r="I1889" s="20" t="s">
        <v>259</v>
      </c>
      <c r="J1889" s="11" t="s">
        <v>261</v>
      </c>
      <c r="K1889" s="11" t="s">
        <v>11613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44228</v>
      </c>
      <c r="H1890" s="11">
        <v>7</v>
      </c>
      <c r="I1890" s="20" t="s">
        <v>259</v>
      </c>
      <c r="J1890" s="11" t="s">
        <v>261</v>
      </c>
      <c r="K1890" s="11" t="s">
        <v>11613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44228</v>
      </c>
      <c r="H1891" s="11">
        <v>7</v>
      </c>
      <c r="I1891" s="20" t="s">
        <v>259</v>
      </c>
      <c r="J1891" s="11" t="s">
        <v>261</v>
      </c>
      <c r="K1891" s="11" t="s">
        <v>11613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44228</v>
      </c>
      <c r="H1892" s="11">
        <v>7</v>
      </c>
      <c r="I1892" s="20" t="s">
        <v>259</v>
      </c>
      <c r="J1892" s="11" t="s">
        <v>261</v>
      </c>
      <c r="K1892" s="11" t="s">
        <v>11613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44228</v>
      </c>
      <c r="H1893" s="11">
        <v>7</v>
      </c>
      <c r="I1893" s="20" t="s">
        <v>259</v>
      </c>
      <c r="J1893" s="11" t="s">
        <v>261</v>
      </c>
      <c r="K1893" s="11" t="s">
        <v>11613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44228</v>
      </c>
      <c r="H1894" s="11">
        <v>7</v>
      </c>
      <c r="I1894" s="20" t="s">
        <v>259</v>
      </c>
      <c r="J1894" s="11" t="s">
        <v>261</v>
      </c>
      <c r="K1894" s="11" t="s">
        <v>11613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44228</v>
      </c>
      <c r="H1895" s="11">
        <v>7</v>
      </c>
      <c r="I1895" s="20" t="s">
        <v>259</v>
      </c>
      <c r="J1895" s="11" t="s">
        <v>261</v>
      </c>
      <c r="K1895" s="11" t="s">
        <v>11613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44228</v>
      </c>
      <c r="H1896" s="11">
        <v>7</v>
      </c>
      <c r="I1896" s="20" t="s">
        <v>259</v>
      </c>
      <c r="J1896" s="11" t="s">
        <v>261</v>
      </c>
      <c r="K1896" s="11" t="s">
        <v>11613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44228</v>
      </c>
      <c r="H1897" s="11">
        <v>7</v>
      </c>
      <c r="I1897" s="20" t="s">
        <v>259</v>
      </c>
      <c r="J1897" s="11" t="s">
        <v>261</v>
      </c>
      <c r="K1897" s="11" t="s">
        <v>11613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44228</v>
      </c>
      <c r="H1898" s="11">
        <v>7</v>
      </c>
      <c r="I1898" s="20" t="s">
        <v>259</v>
      </c>
      <c r="J1898" s="11" t="s">
        <v>261</v>
      </c>
      <c r="K1898" s="11" t="s">
        <v>11613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44228</v>
      </c>
      <c r="H1899" s="11">
        <v>7</v>
      </c>
      <c r="I1899" s="20" t="s">
        <v>259</v>
      </c>
      <c r="J1899" s="11" t="s">
        <v>261</v>
      </c>
      <c r="K1899" s="11" t="s">
        <v>11613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44228</v>
      </c>
      <c r="H1900" s="11">
        <v>7</v>
      </c>
      <c r="I1900" s="20" t="s">
        <v>259</v>
      </c>
      <c r="J1900" s="11" t="s">
        <v>261</v>
      </c>
      <c r="K1900" s="11" t="s">
        <v>11613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44228</v>
      </c>
      <c r="H1901" s="11">
        <v>7</v>
      </c>
      <c r="I1901" s="20" t="s">
        <v>259</v>
      </c>
      <c r="J1901" s="11" t="s">
        <v>261</v>
      </c>
      <c r="K1901" s="11" t="s">
        <v>11613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44228</v>
      </c>
      <c r="H1902" s="11">
        <v>7</v>
      </c>
      <c r="I1902" s="20" t="s">
        <v>259</v>
      </c>
      <c r="J1902" s="11" t="s">
        <v>261</v>
      </c>
      <c r="K1902" s="11" t="s">
        <v>11613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44228</v>
      </c>
      <c r="H1903" s="11">
        <v>7</v>
      </c>
      <c r="I1903" s="20" t="s">
        <v>259</v>
      </c>
      <c r="J1903" s="11" t="s">
        <v>261</v>
      </c>
      <c r="K1903" s="11" t="s">
        <v>11613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44228</v>
      </c>
      <c r="H1904" s="11">
        <v>7</v>
      </c>
      <c r="I1904" s="20" t="s">
        <v>259</v>
      </c>
      <c r="J1904" s="11" t="s">
        <v>261</v>
      </c>
      <c r="K1904" s="11" t="s">
        <v>11613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44228</v>
      </c>
      <c r="H1905" s="11">
        <v>7</v>
      </c>
      <c r="I1905" s="20" t="s">
        <v>259</v>
      </c>
      <c r="J1905" s="11" t="s">
        <v>261</v>
      </c>
      <c r="K1905" s="11" t="s">
        <v>11613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44228</v>
      </c>
      <c r="H1906" s="11">
        <v>7</v>
      </c>
      <c r="I1906" s="20" t="s">
        <v>259</v>
      </c>
      <c r="J1906" s="11" t="s">
        <v>261</v>
      </c>
      <c r="K1906" s="11" t="s">
        <v>11613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44228</v>
      </c>
      <c r="H1907" s="11">
        <v>7</v>
      </c>
      <c r="I1907" s="20" t="s">
        <v>259</v>
      </c>
      <c r="J1907" s="11" t="s">
        <v>261</v>
      </c>
      <c r="K1907" s="11" t="s">
        <v>11613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44228</v>
      </c>
      <c r="H1908" s="11">
        <v>7</v>
      </c>
      <c r="I1908" s="20" t="s">
        <v>259</v>
      </c>
      <c r="J1908" s="11" t="s">
        <v>261</v>
      </c>
      <c r="K1908" s="11" t="s">
        <v>11613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44228</v>
      </c>
      <c r="H1909" s="11">
        <v>7</v>
      </c>
      <c r="I1909" s="20" t="s">
        <v>259</v>
      </c>
      <c r="J1909" s="11" t="s">
        <v>261</v>
      </c>
      <c r="K1909" s="11" t="s">
        <v>11613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44228</v>
      </c>
      <c r="H1910" s="11">
        <v>7</v>
      </c>
      <c r="I1910" s="20" t="s">
        <v>259</v>
      </c>
      <c r="J1910" s="11" t="s">
        <v>261</v>
      </c>
      <c r="K1910" s="11" t="s">
        <v>11613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44228</v>
      </c>
      <c r="H1911" s="11">
        <v>7</v>
      </c>
      <c r="I1911" s="20" t="s">
        <v>259</v>
      </c>
      <c r="J1911" s="11" t="s">
        <v>261</v>
      </c>
      <c r="K1911" s="11" t="s">
        <v>11613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44228</v>
      </c>
      <c r="H1912" s="11">
        <v>7</v>
      </c>
      <c r="I1912" s="20" t="s">
        <v>259</v>
      </c>
      <c r="J1912" s="11" t="s">
        <v>261</v>
      </c>
      <c r="K1912" s="11" t="s">
        <v>11613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44228</v>
      </c>
      <c r="H1913" s="11">
        <v>7</v>
      </c>
      <c r="I1913" s="20" t="s">
        <v>259</v>
      </c>
      <c r="J1913" s="11" t="s">
        <v>261</v>
      </c>
      <c r="K1913" s="11" t="s">
        <v>11613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44228</v>
      </c>
      <c r="H1914" s="11">
        <v>7</v>
      </c>
      <c r="I1914" s="20" t="s">
        <v>259</v>
      </c>
      <c r="J1914" s="11" t="s">
        <v>261</v>
      </c>
      <c r="K1914" s="11" t="s">
        <v>11613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44228</v>
      </c>
      <c r="H1915" s="11">
        <v>7</v>
      </c>
      <c r="I1915" s="20" t="s">
        <v>259</v>
      </c>
      <c r="J1915" s="11" t="s">
        <v>261</v>
      </c>
      <c r="K1915" s="11" t="s">
        <v>11613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44228</v>
      </c>
      <c r="H1916" s="11">
        <v>7</v>
      </c>
      <c r="I1916" s="20" t="s">
        <v>259</v>
      </c>
      <c r="J1916" s="11" t="s">
        <v>261</v>
      </c>
      <c r="K1916" s="11" t="s">
        <v>11613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44228</v>
      </c>
      <c r="H1917" s="11">
        <v>7</v>
      </c>
      <c r="I1917" s="20" t="s">
        <v>259</v>
      </c>
      <c r="J1917" s="11" t="s">
        <v>261</v>
      </c>
      <c r="K1917" s="11" t="s">
        <v>11613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44228</v>
      </c>
      <c r="H1918" s="11">
        <v>7</v>
      </c>
      <c r="I1918" s="20" t="s">
        <v>259</v>
      </c>
      <c r="J1918" s="11" t="s">
        <v>261</v>
      </c>
      <c r="K1918" s="11" t="s">
        <v>11613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44228</v>
      </c>
      <c r="H1919" s="11">
        <v>7</v>
      </c>
      <c r="I1919" s="20" t="s">
        <v>259</v>
      </c>
      <c r="J1919" s="11" t="s">
        <v>261</v>
      </c>
      <c r="K1919" s="11" t="s">
        <v>11613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44228</v>
      </c>
      <c r="H1920" s="11">
        <v>7</v>
      </c>
      <c r="I1920" s="20" t="s">
        <v>259</v>
      </c>
      <c r="J1920" s="11" t="s">
        <v>261</v>
      </c>
      <c r="K1920" s="11" t="s">
        <v>11613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44228</v>
      </c>
      <c r="H1921" s="11">
        <v>7</v>
      </c>
      <c r="I1921" s="20" t="s">
        <v>259</v>
      </c>
      <c r="J1921" s="11" t="s">
        <v>261</v>
      </c>
      <c r="K1921" s="11" t="s">
        <v>11613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44228</v>
      </c>
      <c r="H1922" s="11">
        <v>7</v>
      </c>
      <c r="I1922" s="20" t="s">
        <v>259</v>
      </c>
      <c r="J1922" s="11" t="s">
        <v>261</v>
      </c>
      <c r="K1922" s="11" t="s">
        <v>11613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44228</v>
      </c>
      <c r="H1923" s="11">
        <v>7</v>
      </c>
      <c r="I1923" s="20" t="s">
        <v>259</v>
      </c>
      <c r="J1923" s="11" t="s">
        <v>261</v>
      </c>
      <c r="K1923" s="11" t="s">
        <v>11613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44228</v>
      </c>
      <c r="H1924" s="11">
        <v>7</v>
      </c>
      <c r="I1924" s="20" t="s">
        <v>259</v>
      </c>
      <c r="J1924" s="11" t="s">
        <v>261</v>
      </c>
      <c r="K1924" s="11" t="s">
        <v>11613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44228</v>
      </c>
      <c r="H1925" s="11">
        <v>7</v>
      </c>
      <c r="I1925" s="20" t="s">
        <v>259</v>
      </c>
      <c r="J1925" s="11" t="s">
        <v>261</v>
      </c>
      <c r="K1925" s="11" t="s">
        <v>11613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44228</v>
      </c>
      <c r="H1926" s="11">
        <v>7</v>
      </c>
      <c r="I1926" s="20" t="s">
        <v>259</v>
      </c>
      <c r="J1926" s="11" t="s">
        <v>261</v>
      </c>
      <c r="K1926" s="11" t="s">
        <v>11613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44228</v>
      </c>
      <c r="H1927" s="11">
        <v>7</v>
      </c>
      <c r="I1927" s="20" t="s">
        <v>259</v>
      </c>
      <c r="J1927" s="11" t="s">
        <v>261</v>
      </c>
      <c r="K1927" s="11" t="s">
        <v>11613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44228</v>
      </c>
      <c r="H1928" s="11">
        <v>7</v>
      </c>
      <c r="I1928" s="20" t="s">
        <v>259</v>
      </c>
      <c r="J1928" s="11" t="s">
        <v>261</v>
      </c>
      <c r="K1928" s="11" t="s">
        <v>11613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44228</v>
      </c>
      <c r="H1929" s="11">
        <v>7</v>
      </c>
      <c r="I1929" s="20" t="s">
        <v>259</v>
      </c>
      <c r="J1929" s="11" t="s">
        <v>261</v>
      </c>
      <c r="K1929" s="11" t="s">
        <v>11613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44228</v>
      </c>
      <c r="H1930" s="11">
        <v>7</v>
      </c>
      <c r="I1930" s="20" t="s">
        <v>259</v>
      </c>
      <c r="J1930" s="11" t="s">
        <v>261</v>
      </c>
      <c r="K1930" s="11" t="s">
        <v>11613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44228</v>
      </c>
      <c r="H1931" s="11">
        <v>7</v>
      </c>
      <c r="I1931" s="20" t="s">
        <v>259</v>
      </c>
      <c r="J1931" s="11" t="s">
        <v>261</v>
      </c>
      <c r="K1931" s="11" t="s">
        <v>11613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44228</v>
      </c>
      <c r="H1932" s="11">
        <v>7</v>
      </c>
      <c r="I1932" s="20" t="s">
        <v>259</v>
      </c>
      <c r="J1932" s="11" t="s">
        <v>261</v>
      </c>
      <c r="K1932" s="11" t="s">
        <v>11613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44228</v>
      </c>
      <c r="H1933" s="11">
        <v>7</v>
      </c>
      <c r="I1933" s="20" t="s">
        <v>259</v>
      </c>
      <c r="J1933" s="11" t="s">
        <v>261</v>
      </c>
      <c r="K1933" s="11" t="s">
        <v>11613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44228</v>
      </c>
      <c r="H1934" s="11">
        <v>7</v>
      </c>
      <c r="I1934" s="20" t="s">
        <v>259</v>
      </c>
      <c r="J1934" s="11" t="s">
        <v>261</v>
      </c>
      <c r="K1934" s="11" t="s">
        <v>11613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44228</v>
      </c>
      <c r="H1935" s="11">
        <v>7</v>
      </c>
      <c r="I1935" s="20" t="s">
        <v>259</v>
      </c>
      <c r="J1935" s="11" t="s">
        <v>261</v>
      </c>
      <c r="K1935" s="11" t="s">
        <v>11613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44228</v>
      </c>
      <c r="H1936" s="11">
        <v>7</v>
      </c>
      <c r="I1936" s="20" t="s">
        <v>259</v>
      </c>
      <c r="J1936" s="11" t="s">
        <v>261</v>
      </c>
      <c r="K1936" s="11" t="s">
        <v>11613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44228</v>
      </c>
      <c r="H1937" s="11">
        <v>7</v>
      </c>
      <c r="I1937" s="20" t="s">
        <v>259</v>
      </c>
      <c r="J1937" s="11" t="s">
        <v>261</v>
      </c>
      <c r="K1937" s="11" t="s">
        <v>11613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44228</v>
      </c>
      <c r="H1938" s="11">
        <v>7</v>
      </c>
      <c r="I1938" s="20" t="s">
        <v>259</v>
      </c>
      <c r="J1938" s="11" t="s">
        <v>261</v>
      </c>
      <c r="K1938" s="11" t="s">
        <v>11613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44228</v>
      </c>
      <c r="H1939" s="11">
        <v>7</v>
      </c>
      <c r="I1939" s="20" t="s">
        <v>259</v>
      </c>
      <c r="J1939" s="11" t="s">
        <v>261</v>
      </c>
      <c r="K1939" s="11" t="s">
        <v>11613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44228</v>
      </c>
      <c r="H1940" s="11">
        <v>7</v>
      </c>
      <c r="I1940" s="20" t="s">
        <v>259</v>
      </c>
      <c r="J1940" s="11" t="s">
        <v>261</v>
      </c>
      <c r="K1940" s="11" t="s">
        <v>11613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44228</v>
      </c>
      <c r="H1941" s="11">
        <v>7</v>
      </c>
      <c r="I1941" s="20" t="s">
        <v>259</v>
      </c>
      <c r="J1941" s="11" t="s">
        <v>261</v>
      </c>
      <c r="K1941" s="11" t="s">
        <v>11613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44228</v>
      </c>
      <c r="H1942" s="11">
        <v>7</v>
      </c>
      <c r="I1942" s="20" t="s">
        <v>259</v>
      </c>
      <c r="J1942" s="11" t="s">
        <v>261</v>
      </c>
      <c r="K1942" s="11" t="s">
        <v>11613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44228</v>
      </c>
      <c r="H1943" s="11">
        <v>7</v>
      </c>
      <c r="I1943" s="20" t="s">
        <v>259</v>
      </c>
      <c r="J1943" s="11" t="s">
        <v>261</v>
      </c>
      <c r="K1943" s="11" t="s">
        <v>11613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44228</v>
      </c>
      <c r="H1944" s="11">
        <v>7</v>
      </c>
      <c r="I1944" s="20" t="s">
        <v>259</v>
      </c>
      <c r="J1944" s="11" t="s">
        <v>261</v>
      </c>
      <c r="K1944" s="11" t="s">
        <v>11613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44228</v>
      </c>
      <c r="H1945" s="11">
        <v>7</v>
      </c>
      <c r="I1945" s="20" t="s">
        <v>259</v>
      </c>
      <c r="J1945" s="11" t="s">
        <v>261</v>
      </c>
      <c r="K1945" s="11" t="s">
        <v>11613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44228</v>
      </c>
      <c r="H1946" s="11">
        <v>7</v>
      </c>
      <c r="I1946" s="20" t="s">
        <v>259</v>
      </c>
      <c r="J1946" s="11" t="s">
        <v>261</v>
      </c>
      <c r="K1946" s="11" t="s">
        <v>11613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44228</v>
      </c>
      <c r="H1947" s="11">
        <v>7</v>
      </c>
      <c r="I1947" s="20" t="s">
        <v>259</v>
      </c>
      <c r="J1947" s="11" t="s">
        <v>261</v>
      </c>
      <c r="K1947" s="11" t="s">
        <v>11613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44228</v>
      </c>
      <c r="H1948" s="11">
        <v>7</v>
      </c>
      <c r="I1948" s="20" t="s">
        <v>259</v>
      </c>
      <c r="J1948" s="11" t="s">
        <v>261</v>
      </c>
      <c r="K1948" s="11" t="s">
        <v>11613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44228</v>
      </c>
      <c r="H1949" s="11">
        <v>7</v>
      </c>
      <c r="I1949" s="20" t="s">
        <v>259</v>
      </c>
      <c r="J1949" s="11" t="s">
        <v>261</v>
      </c>
      <c r="K1949" s="11" t="s">
        <v>11613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44228</v>
      </c>
      <c r="H1950" s="11">
        <v>7</v>
      </c>
      <c r="I1950" s="20" t="s">
        <v>259</v>
      </c>
      <c r="J1950" s="11" t="s">
        <v>261</v>
      </c>
      <c r="K1950" s="11" t="s">
        <v>11613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44228</v>
      </c>
      <c r="H1951" s="11">
        <v>7</v>
      </c>
      <c r="I1951" s="20" t="s">
        <v>259</v>
      </c>
      <c r="J1951" s="11" t="s">
        <v>261</v>
      </c>
      <c r="K1951" s="11" t="s">
        <v>11613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44228</v>
      </c>
      <c r="H1952" s="11">
        <v>7</v>
      </c>
      <c r="I1952" s="20" t="s">
        <v>259</v>
      </c>
      <c r="J1952" s="11" t="s">
        <v>261</v>
      </c>
      <c r="K1952" s="11" t="s">
        <v>11613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44228</v>
      </c>
      <c r="H1953" s="11">
        <v>7</v>
      </c>
      <c r="I1953" s="20" t="s">
        <v>259</v>
      </c>
      <c r="J1953" s="11" t="s">
        <v>261</v>
      </c>
      <c r="K1953" s="11" t="s">
        <v>11613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44228</v>
      </c>
      <c r="H1954" s="11">
        <v>7</v>
      </c>
      <c r="I1954" s="20" t="s">
        <v>259</v>
      </c>
      <c r="J1954" s="11" t="s">
        <v>261</v>
      </c>
      <c r="K1954" s="11" t="s">
        <v>11613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44228</v>
      </c>
      <c r="H1955" s="11">
        <v>7</v>
      </c>
      <c r="I1955" s="20" t="s">
        <v>259</v>
      </c>
      <c r="J1955" s="11" t="s">
        <v>261</v>
      </c>
      <c r="K1955" s="11" t="s">
        <v>11613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44228</v>
      </c>
      <c r="H1956" s="11">
        <v>7</v>
      </c>
      <c r="I1956" s="20" t="s">
        <v>259</v>
      </c>
      <c r="J1956" s="11" t="s">
        <v>261</v>
      </c>
      <c r="K1956" s="11" t="s">
        <v>11613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44228</v>
      </c>
      <c r="H1957" s="11">
        <v>7</v>
      </c>
      <c r="I1957" s="20" t="s">
        <v>259</v>
      </c>
      <c r="J1957" s="11" t="s">
        <v>261</v>
      </c>
      <c r="K1957" s="11" t="s">
        <v>11613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44228</v>
      </c>
      <c r="H1958" s="11">
        <v>7</v>
      </c>
      <c r="I1958" s="20" t="s">
        <v>259</v>
      </c>
      <c r="J1958" s="11" t="s">
        <v>261</v>
      </c>
      <c r="K1958" s="11" t="s">
        <v>11613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44228</v>
      </c>
      <c r="H1959" s="11">
        <v>7</v>
      </c>
      <c r="I1959" s="20" t="s">
        <v>259</v>
      </c>
      <c r="J1959" s="11" t="s">
        <v>261</v>
      </c>
      <c r="K1959" s="11" t="s">
        <v>11613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44228</v>
      </c>
      <c r="H1960" s="11">
        <v>7</v>
      </c>
      <c r="I1960" s="20" t="s">
        <v>259</v>
      </c>
      <c r="J1960" s="11" t="s">
        <v>261</v>
      </c>
      <c r="K1960" s="11" t="s">
        <v>11613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44228</v>
      </c>
      <c r="H1961" s="11">
        <v>7</v>
      </c>
      <c r="I1961" s="20" t="s">
        <v>259</v>
      </c>
      <c r="J1961" s="11" t="s">
        <v>261</v>
      </c>
      <c r="K1961" s="11" t="s">
        <v>11613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44228</v>
      </c>
      <c r="H1962" s="11">
        <v>7</v>
      </c>
      <c r="I1962" s="20" t="s">
        <v>259</v>
      </c>
      <c r="J1962" s="11" t="s">
        <v>261</v>
      </c>
      <c r="K1962" s="11" t="s">
        <v>11613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44228</v>
      </c>
      <c r="H1963" s="11">
        <v>7</v>
      </c>
      <c r="I1963" s="20" t="s">
        <v>259</v>
      </c>
      <c r="J1963" s="11" t="s">
        <v>261</v>
      </c>
      <c r="K1963" s="11" t="s">
        <v>11613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44228</v>
      </c>
      <c r="H1964" s="11">
        <v>7</v>
      </c>
      <c r="I1964" s="20" t="s">
        <v>259</v>
      </c>
      <c r="J1964" s="11" t="s">
        <v>261</v>
      </c>
      <c r="K1964" s="11" t="s">
        <v>11613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44228</v>
      </c>
      <c r="H1965" s="11">
        <v>7</v>
      </c>
      <c r="I1965" s="20" t="s">
        <v>259</v>
      </c>
      <c r="J1965" s="11" t="s">
        <v>261</v>
      </c>
      <c r="K1965" s="11" t="s">
        <v>11613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44228</v>
      </c>
      <c r="H1966" s="11">
        <v>7</v>
      </c>
      <c r="I1966" s="20" t="s">
        <v>259</v>
      </c>
      <c r="J1966" s="11" t="s">
        <v>261</v>
      </c>
      <c r="K1966" s="11" t="s">
        <v>11613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44228</v>
      </c>
      <c r="H1967" s="11">
        <v>7</v>
      </c>
      <c r="I1967" s="20" t="s">
        <v>259</v>
      </c>
      <c r="J1967" s="11" t="s">
        <v>261</v>
      </c>
      <c r="K1967" s="11" t="s">
        <v>11613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44228</v>
      </c>
      <c r="H1968" s="11">
        <v>7</v>
      </c>
      <c r="I1968" s="20" t="s">
        <v>259</v>
      </c>
      <c r="J1968" s="11" t="s">
        <v>261</v>
      </c>
      <c r="K1968" s="11" t="s">
        <v>11613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44228</v>
      </c>
      <c r="H1969" s="11">
        <v>7</v>
      </c>
      <c r="I1969" s="20" t="s">
        <v>259</v>
      </c>
      <c r="J1969" s="11" t="s">
        <v>261</v>
      </c>
      <c r="K1969" s="11" t="s">
        <v>11613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44228</v>
      </c>
      <c r="H1970" s="11">
        <v>7</v>
      </c>
      <c r="I1970" s="20" t="s">
        <v>259</v>
      </c>
      <c r="J1970" s="11" t="s">
        <v>261</v>
      </c>
      <c r="K1970" s="11" t="s">
        <v>11613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44228</v>
      </c>
      <c r="H1971" s="11">
        <v>7</v>
      </c>
      <c r="I1971" s="20" t="s">
        <v>259</v>
      </c>
      <c r="J1971" s="11" t="s">
        <v>261</v>
      </c>
      <c r="K1971" s="11" t="s">
        <v>11613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44228</v>
      </c>
      <c r="H1972" s="11">
        <v>7</v>
      </c>
      <c r="I1972" s="20" t="s">
        <v>259</v>
      </c>
      <c r="J1972" s="11" t="s">
        <v>261</v>
      </c>
      <c r="K1972" s="11" t="s">
        <v>11613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44228</v>
      </c>
      <c r="H1973" s="11">
        <v>7</v>
      </c>
      <c r="I1973" s="20" t="s">
        <v>259</v>
      </c>
      <c r="J1973" s="11" t="s">
        <v>261</v>
      </c>
      <c r="K1973" s="11" t="s">
        <v>11613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44228</v>
      </c>
      <c r="H1974" s="11">
        <v>7</v>
      </c>
      <c r="I1974" s="20" t="s">
        <v>259</v>
      </c>
      <c r="J1974" s="11" t="s">
        <v>261</v>
      </c>
      <c r="K1974" s="11" t="s">
        <v>11613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44228</v>
      </c>
      <c r="H1975" s="11">
        <v>7</v>
      </c>
      <c r="I1975" s="20" t="s">
        <v>259</v>
      </c>
      <c r="J1975" s="11" t="s">
        <v>261</v>
      </c>
      <c r="K1975" s="11" t="s">
        <v>11613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44228</v>
      </c>
      <c r="H1976" s="11">
        <v>7</v>
      </c>
      <c r="I1976" s="20" t="s">
        <v>259</v>
      </c>
      <c r="J1976" s="11" t="s">
        <v>261</v>
      </c>
      <c r="K1976" s="11" t="s">
        <v>11613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44228</v>
      </c>
      <c r="H1977" s="11">
        <v>7</v>
      </c>
      <c r="I1977" s="20" t="s">
        <v>259</v>
      </c>
      <c r="J1977" s="11" t="s">
        <v>261</v>
      </c>
      <c r="K1977" s="11" t="s">
        <v>11613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44228</v>
      </c>
      <c r="H1978" s="11">
        <v>7</v>
      </c>
      <c r="I1978" s="20" t="s">
        <v>259</v>
      </c>
      <c r="J1978" s="11" t="s">
        <v>261</v>
      </c>
      <c r="K1978" s="11" t="s">
        <v>11613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44228</v>
      </c>
      <c r="H1979" s="11">
        <v>7</v>
      </c>
      <c r="I1979" s="20" t="s">
        <v>259</v>
      </c>
      <c r="J1979" s="11" t="s">
        <v>261</v>
      </c>
      <c r="K1979" s="11" t="s">
        <v>11613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44228</v>
      </c>
      <c r="H1980" s="11">
        <v>7</v>
      </c>
      <c r="I1980" s="20" t="s">
        <v>259</v>
      </c>
      <c r="J1980" s="11" t="s">
        <v>261</v>
      </c>
      <c r="K1980" s="11" t="s">
        <v>11613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44228</v>
      </c>
      <c r="H1981" s="11">
        <v>7</v>
      </c>
      <c r="I1981" s="20" t="s">
        <v>259</v>
      </c>
      <c r="J1981" s="11" t="s">
        <v>261</v>
      </c>
      <c r="K1981" s="11" t="s">
        <v>11613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44228</v>
      </c>
      <c r="H1982" s="11">
        <v>7</v>
      </c>
      <c r="I1982" s="20" t="s">
        <v>259</v>
      </c>
      <c r="J1982" s="11" t="s">
        <v>261</v>
      </c>
      <c r="K1982" s="11" t="s">
        <v>11613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44228</v>
      </c>
      <c r="H1983" s="11">
        <v>7</v>
      </c>
      <c r="I1983" s="20" t="s">
        <v>259</v>
      </c>
      <c r="J1983" s="11" t="s">
        <v>261</v>
      </c>
      <c r="K1983" s="11" t="s">
        <v>11613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44228</v>
      </c>
      <c r="H1984" s="11">
        <v>7</v>
      </c>
      <c r="I1984" s="20" t="s">
        <v>259</v>
      </c>
      <c r="J1984" s="11" t="s">
        <v>261</v>
      </c>
      <c r="K1984" s="11" t="s">
        <v>11613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44228</v>
      </c>
      <c r="H1985" s="11">
        <v>7</v>
      </c>
      <c r="I1985" s="20" t="s">
        <v>259</v>
      </c>
      <c r="J1985" s="11" t="s">
        <v>261</v>
      </c>
      <c r="K1985" s="11" t="s">
        <v>11613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44228</v>
      </c>
      <c r="H1986" s="11">
        <v>7</v>
      </c>
      <c r="I1986" s="20" t="s">
        <v>259</v>
      </c>
      <c r="J1986" s="11" t="s">
        <v>261</v>
      </c>
      <c r="K1986" s="11" t="s">
        <v>11613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44228</v>
      </c>
      <c r="H1987" s="11">
        <v>7</v>
      </c>
      <c r="I1987" s="20" t="s">
        <v>259</v>
      </c>
      <c r="J1987" s="11" t="s">
        <v>261</v>
      </c>
      <c r="K1987" s="11" t="s">
        <v>11613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44228</v>
      </c>
      <c r="H1988" s="11">
        <v>7</v>
      </c>
      <c r="I1988" s="20" t="s">
        <v>259</v>
      </c>
      <c r="J1988" s="11" t="s">
        <v>261</v>
      </c>
      <c r="K1988" s="11" t="s">
        <v>11613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44228</v>
      </c>
      <c r="H1989" s="11">
        <v>7</v>
      </c>
      <c r="I1989" s="20" t="s">
        <v>259</v>
      </c>
      <c r="J1989" s="11" t="s">
        <v>261</v>
      </c>
      <c r="K1989" s="11" t="s">
        <v>11613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44228</v>
      </c>
      <c r="H1990" s="11">
        <v>7</v>
      </c>
      <c r="I1990" s="20" t="s">
        <v>259</v>
      </c>
      <c r="J1990" s="11" t="s">
        <v>261</v>
      </c>
      <c r="K1990" s="11" t="s">
        <v>11613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44228</v>
      </c>
      <c r="H1991" s="11">
        <v>7</v>
      </c>
      <c r="I1991" s="20" t="s">
        <v>259</v>
      </c>
      <c r="J1991" s="11" t="s">
        <v>261</v>
      </c>
      <c r="K1991" s="11" t="s">
        <v>11613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44228</v>
      </c>
      <c r="H1992" s="11">
        <v>7</v>
      </c>
      <c r="I1992" s="20" t="s">
        <v>259</v>
      </c>
      <c r="J1992" s="11" t="s">
        <v>261</v>
      </c>
      <c r="K1992" s="11" t="s">
        <v>11613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44228</v>
      </c>
      <c r="H1993" s="11">
        <v>7</v>
      </c>
      <c r="I1993" s="20" t="s">
        <v>259</v>
      </c>
      <c r="J1993" s="11" t="s">
        <v>261</v>
      </c>
      <c r="K1993" s="11" t="s">
        <v>11613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44228</v>
      </c>
      <c r="H1994" s="11">
        <v>7</v>
      </c>
      <c r="I1994" s="20" t="s">
        <v>259</v>
      </c>
      <c r="J1994" s="11" t="s">
        <v>261</v>
      </c>
      <c r="K1994" s="11" t="s">
        <v>11613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44228</v>
      </c>
      <c r="H1995" s="11">
        <v>7</v>
      </c>
      <c r="I1995" s="20" t="s">
        <v>259</v>
      </c>
      <c r="J1995" s="11" t="s">
        <v>261</v>
      </c>
      <c r="K1995" s="11" t="s">
        <v>11613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44228</v>
      </c>
      <c r="H1996" s="11">
        <v>7</v>
      </c>
      <c r="I1996" s="20" t="s">
        <v>259</v>
      </c>
      <c r="J1996" s="11" t="s">
        <v>261</v>
      </c>
      <c r="K1996" s="11" t="s">
        <v>11613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44228</v>
      </c>
      <c r="H1997" s="11">
        <v>7</v>
      </c>
      <c r="I1997" s="20" t="s">
        <v>259</v>
      </c>
      <c r="J1997" s="11" t="s">
        <v>261</v>
      </c>
      <c r="K1997" s="11" t="s">
        <v>11613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44228</v>
      </c>
      <c r="H1998" s="11">
        <v>7</v>
      </c>
      <c r="I1998" s="20" t="s">
        <v>259</v>
      </c>
      <c r="J1998" s="11" t="s">
        <v>261</v>
      </c>
      <c r="K1998" s="11" t="s">
        <v>11613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44228</v>
      </c>
      <c r="H1999" s="11">
        <v>7</v>
      </c>
      <c r="I1999" s="20" t="s">
        <v>259</v>
      </c>
      <c r="J1999" s="11" t="s">
        <v>261</v>
      </c>
      <c r="K1999" s="11" t="s">
        <v>11613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44228</v>
      </c>
      <c r="H2000" s="11">
        <v>7</v>
      </c>
      <c r="I2000" s="20" t="s">
        <v>259</v>
      </c>
      <c r="J2000" s="11" t="s">
        <v>261</v>
      </c>
      <c r="K2000" s="11" t="s">
        <v>11613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44228</v>
      </c>
      <c r="H2001" s="11">
        <v>7</v>
      </c>
      <c r="I2001" s="20" t="s">
        <v>259</v>
      </c>
      <c r="J2001" s="11" t="s">
        <v>261</v>
      </c>
      <c r="K2001" s="11" t="s">
        <v>11613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44228</v>
      </c>
      <c r="H2002" s="11">
        <v>7</v>
      </c>
      <c r="I2002" s="20" t="s">
        <v>259</v>
      </c>
      <c r="J2002" s="11" t="s">
        <v>261</v>
      </c>
      <c r="K2002" s="11" t="s">
        <v>11613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44228</v>
      </c>
      <c r="H2003" s="11">
        <v>7</v>
      </c>
      <c r="I2003" s="20" t="s">
        <v>259</v>
      </c>
      <c r="J2003" s="11" t="s">
        <v>261</v>
      </c>
      <c r="K2003" s="11" t="s">
        <v>11613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44228</v>
      </c>
      <c r="H2004" s="11">
        <v>7</v>
      </c>
      <c r="I2004" s="20" t="s">
        <v>259</v>
      </c>
      <c r="J2004" s="11" t="s">
        <v>261</v>
      </c>
      <c r="K2004" s="11" t="s">
        <v>11613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44228</v>
      </c>
      <c r="H2005" s="11">
        <v>7</v>
      </c>
      <c r="I2005" s="20" t="s">
        <v>259</v>
      </c>
      <c r="J2005" s="11" t="s">
        <v>261</v>
      </c>
      <c r="K2005" s="11" t="s">
        <v>11613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44228</v>
      </c>
      <c r="H2006" s="11">
        <v>7</v>
      </c>
      <c r="I2006" s="20" t="s">
        <v>259</v>
      </c>
      <c r="J2006" s="11" t="s">
        <v>261</v>
      </c>
      <c r="K2006" s="11" t="s">
        <v>11613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44228</v>
      </c>
      <c r="H2007" s="11">
        <v>7</v>
      </c>
      <c r="I2007" s="20" t="s">
        <v>259</v>
      </c>
      <c r="J2007" s="11" t="s">
        <v>261</v>
      </c>
      <c r="K2007" s="11" t="s">
        <v>11613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44228</v>
      </c>
      <c r="H2008" s="11">
        <v>7</v>
      </c>
      <c r="I2008" s="20" t="s">
        <v>259</v>
      </c>
      <c r="J2008" s="11" t="s">
        <v>261</v>
      </c>
      <c r="K2008" s="11" t="s">
        <v>11613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44228</v>
      </c>
      <c r="H2009" s="11">
        <v>7</v>
      </c>
      <c r="I2009" s="20" t="s">
        <v>259</v>
      </c>
      <c r="J2009" s="11" t="s">
        <v>261</v>
      </c>
      <c r="K2009" s="11" t="s">
        <v>11613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44228</v>
      </c>
      <c r="H2010" s="11">
        <v>7</v>
      </c>
      <c r="I2010" s="20" t="s">
        <v>259</v>
      </c>
      <c r="J2010" s="11" t="s">
        <v>261</v>
      </c>
      <c r="K2010" s="11" t="s">
        <v>11613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44228</v>
      </c>
      <c r="H2011" s="11">
        <v>7</v>
      </c>
      <c r="I2011" s="20" t="s">
        <v>259</v>
      </c>
      <c r="J2011" s="11" t="s">
        <v>261</v>
      </c>
      <c r="K2011" s="11" t="s">
        <v>11613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44228</v>
      </c>
      <c r="H2012" s="11">
        <v>7</v>
      </c>
      <c r="I2012" s="20" t="s">
        <v>259</v>
      </c>
      <c r="J2012" s="11" t="s">
        <v>261</v>
      </c>
      <c r="K2012" s="11" t="s">
        <v>11613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44228</v>
      </c>
      <c r="H2013" s="11">
        <v>7</v>
      </c>
      <c r="I2013" s="20" t="s">
        <v>259</v>
      </c>
      <c r="J2013" s="11" t="s">
        <v>261</v>
      </c>
      <c r="K2013" s="11" t="s">
        <v>11613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44228</v>
      </c>
      <c r="H2014" s="11">
        <v>7</v>
      </c>
      <c r="I2014" s="20" t="s">
        <v>259</v>
      </c>
      <c r="J2014" s="11" t="s">
        <v>261</v>
      </c>
      <c r="K2014" s="11" t="s">
        <v>11613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44228</v>
      </c>
      <c r="H2015" s="11">
        <v>7</v>
      </c>
      <c r="I2015" s="20" t="s">
        <v>259</v>
      </c>
      <c r="J2015" s="11" t="s">
        <v>261</v>
      </c>
      <c r="K2015" s="11" t="s">
        <v>11613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44228</v>
      </c>
      <c r="H2016" s="11">
        <v>7</v>
      </c>
      <c r="I2016" s="20" t="s">
        <v>259</v>
      </c>
      <c r="J2016" s="11" t="s">
        <v>261</v>
      </c>
      <c r="K2016" s="11" t="s">
        <v>11613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44228</v>
      </c>
      <c r="H2017" s="11">
        <v>7</v>
      </c>
      <c r="I2017" s="20" t="s">
        <v>259</v>
      </c>
      <c r="J2017" s="11" t="s">
        <v>261</v>
      </c>
      <c r="K2017" s="11" t="s">
        <v>11613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44228</v>
      </c>
      <c r="H2018" s="11">
        <v>7</v>
      </c>
      <c r="I2018" s="20" t="s">
        <v>259</v>
      </c>
      <c r="J2018" s="11" t="s">
        <v>261</v>
      </c>
      <c r="K2018" s="11" t="s">
        <v>11613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44228</v>
      </c>
      <c r="H2019" s="11">
        <v>7</v>
      </c>
      <c r="I2019" s="20" t="s">
        <v>259</v>
      </c>
      <c r="J2019" s="11" t="s">
        <v>261</v>
      </c>
      <c r="K2019" s="11" t="s">
        <v>11613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44228</v>
      </c>
      <c r="H2020" s="11">
        <v>7</v>
      </c>
      <c r="I2020" s="20" t="s">
        <v>259</v>
      </c>
      <c r="J2020" s="11" t="s">
        <v>261</v>
      </c>
      <c r="K2020" s="11" t="s">
        <v>11613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44228</v>
      </c>
      <c r="H2021" s="11">
        <v>7</v>
      </c>
      <c r="I2021" s="20" t="s">
        <v>259</v>
      </c>
      <c r="J2021" s="11" t="s">
        <v>261</v>
      </c>
      <c r="K2021" s="11" t="s">
        <v>11613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44228</v>
      </c>
      <c r="H2022" s="11">
        <v>7</v>
      </c>
      <c r="I2022" s="20" t="s">
        <v>259</v>
      </c>
      <c r="J2022" s="11" t="s">
        <v>261</v>
      </c>
      <c r="K2022" s="11" t="s">
        <v>11613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44228</v>
      </c>
      <c r="H2023" s="11">
        <v>7</v>
      </c>
      <c r="I2023" s="20" t="s">
        <v>259</v>
      </c>
      <c r="J2023" s="11" t="s">
        <v>261</v>
      </c>
      <c r="K2023" s="11" t="s">
        <v>11613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44228</v>
      </c>
      <c r="H2024" s="11">
        <v>7</v>
      </c>
      <c r="I2024" s="20" t="s">
        <v>259</v>
      </c>
      <c r="J2024" s="11" t="s">
        <v>261</v>
      </c>
      <c r="K2024" s="11" t="s">
        <v>11613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44228</v>
      </c>
      <c r="H2025" s="11">
        <v>7</v>
      </c>
      <c r="I2025" s="20" t="s">
        <v>259</v>
      </c>
      <c r="J2025" s="11" t="s">
        <v>261</v>
      </c>
      <c r="K2025" s="11" t="s">
        <v>11613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44228</v>
      </c>
      <c r="H2026" s="11">
        <v>7</v>
      </c>
      <c r="I2026" s="20" t="s">
        <v>259</v>
      </c>
      <c r="J2026" s="11" t="s">
        <v>261</v>
      </c>
      <c r="K2026" s="11" t="s">
        <v>11613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44228</v>
      </c>
      <c r="H2027" s="11">
        <v>7</v>
      </c>
      <c r="I2027" s="20" t="s">
        <v>259</v>
      </c>
      <c r="J2027" s="11" t="s">
        <v>261</v>
      </c>
      <c r="K2027" s="11" t="s">
        <v>11613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44228</v>
      </c>
      <c r="H2028" s="11">
        <v>7</v>
      </c>
      <c r="I2028" s="20" t="s">
        <v>259</v>
      </c>
      <c r="J2028" s="11" t="s">
        <v>261</v>
      </c>
      <c r="K2028" s="11" t="s">
        <v>11613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44228</v>
      </c>
      <c r="H2029" s="11">
        <v>7</v>
      </c>
      <c r="I2029" s="20" t="s">
        <v>259</v>
      </c>
      <c r="J2029" s="11" t="s">
        <v>261</v>
      </c>
      <c r="K2029" s="11" t="s">
        <v>11613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44228</v>
      </c>
      <c r="H2030" s="11">
        <v>7</v>
      </c>
      <c r="I2030" s="20" t="s">
        <v>259</v>
      </c>
      <c r="J2030" s="11" t="s">
        <v>261</v>
      </c>
      <c r="K2030" s="11" t="s">
        <v>11613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44228</v>
      </c>
      <c r="H2031" s="11">
        <v>7</v>
      </c>
      <c r="I2031" s="20" t="s">
        <v>259</v>
      </c>
      <c r="J2031" s="11" t="s">
        <v>261</v>
      </c>
      <c r="K2031" s="11" t="s">
        <v>11613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44228</v>
      </c>
      <c r="H2032" s="11">
        <v>7</v>
      </c>
      <c r="I2032" s="20" t="s">
        <v>259</v>
      </c>
      <c r="J2032" s="11" t="s">
        <v>261</v>
      </c>
      <c r="K2032" s="11" t="s">
        <v>11613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44228</v>
      </c>
      <c r="H2033" s="11">
        <v>7</v>
      </c>
      <c r="I2033" s="20" t="s">
        <v>259</v>
      </c>
      <c r="J2033" s="11" t="s">
        <v>261</v>
      </c>
      <c r="K2033" s="11" t="s">
        <v>11613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44228</v>
      </c>
      <c r="H2034" s="11">
        <v>7</v>
      </c>
      <c r="I2034" s="20" t="s">
        <v>259</v>
      </c>
      <c r="J2034" s="11" t="s">
        <v>261</v>
      </c>
      <c r="K2034" s="11" t="s">
        <v>11613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44228</v>
      </c>
      <c r="H2035" s="11">
        <v>7</v>
      </c>
      <c r="I2035" s="20" t="s">
        <v>259</v>
      </c>
      <c r="J2035" s="11" t="s">
        <v>261</v>
      </c>
      <c r="K2035" s="11" t="s">
        <v>11613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44228</v>
      </c>
      <c r="H2036" s="11">
        <v>7</v>
      </c>
      <c r="I2036" s="20" t="s">
        <v>259</v>
      </c>
      <c r="J2036" s="11" t="s">
        <v>261</v>
      </c>
      <c r="K2036" s="11" t="s">
        <v>11613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44228</v>
      </c>
      <c r="H2037" s="11">
        <v>7</v>
      </c>
      <c r="I2037" s="20" t="s">
        <v>259</v>
      </c>
      <c r="J2037" s="11" t="s">
        <v>261</v>
      </c>
      <c r="K2037" s="11" t="s">
        <v>11613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44228</v>
      </c>
      <c r="H2038" s="11">
        <v>7</v>
      </c>
      <c r="I2038" s="20" t="s">
        <v>259</v>
      </c>
      <c r="J2038" s="11" t="s">
        <v>261</v>
      </c>
      <c r="K2038" s="11" t="s">
        <v>11613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44228</v>
      </c>
      <c r="H2039" s="11">
        <v>7</v>
      </c>
      <c r="I2039" s="20" t="s">
        <v>259</v>
      </c>
      <c r="J2039" s="11" t="s">
        <v>261</v>
      </c>
      <c r="K2039" s="11" t="s">
        <v>11613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44228</v>
      </c>
      <c r="H2040" s="11">
        <v>7</v>
      </c>
      <c r="I2040" s="20" t="s">
        <v>259</v>
      </c>
      <c r="J2040" s="11" t="s">
        <v>261</v>
      </c>
      <c r="K2040" s="11" t="s">
        <v>11613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44228</v>
      </c>
      <c r="H2041" s="11">
        <v>7</v>
      </c>
      <c r="I2041" s="20" t="s">
        <v>259</v>
      </c>
      <c r="J2041" s="11" t="s">
        <v>261</v>
      </c>
      <c r="K2041" s="11" t="s">
        <v>11613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44228</v>
      </c>
      <c r="H2042" s="11">
        <v>7</v>
      </c>
      <c r="I2042" s="20" t="s">
        <v>259</v>
      </c>
      <c r="J2042" s="11" t="s">
        <v>261</v>
      </c>
      <c r="K2042" s="11" t="s">
        <v>11613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44228</v>
      </c>
      <c r="H2043" s="11">
        <v>7</v>
      </c>
      <c r="I2043" s="20" t="s">
        <v>259</v>
      </c>
      <c r="J2043" s="11" t="s">
        <v>261</v>
      </c>
      <c r="K2043" s="11" t="s">
        <v>11613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44228</v>
      </c>
      <c r="H2044" s="11">
        <v>7</v>
      </c>
      <c r="I2044" s="20" t="s">
        <v>259</v>
      </c>
      <c r="J2044" s="11" t="s">
        <v>261</v>
      </c>
      <c r="K2044" s="11" t="s">
        <v>11613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44228</v>
      </c>
      <c r="H2045" s="11">
        <v>7</v>
      </c>
      <c r="I2045" s="20" t="s">
        <v>259</v>
      </c>
      <c r="J2045" s="11" t="s">
        <v>261</v>
      </c>
      <c r="K2045" s="11" t="s">
        <v>11613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44228</v>
      </c>
      <c r="H2046" s="11">
        <v>7</v>
      </c>
      <c r="I2046" s="20" t="s">
        <v>259</v>
      </c>
      <c r="J2046" s="11" t="s">
        <v>261</v>
      </c>
      <c r="K2046" s="11" t="s">
        <v>11613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44228</v>
      </c>
      <c r="H2047" s="11">
        <v>7</v>
      </c>
      <c r="I2047" s="20" t="s">
        <v>259</v>
      </c>
      <c r="J2047" s="11" t="s">
        <v>261</v>
      </c>
      <c r="K2047" s="11" t="s">
        <v>11613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44228</v>
      </c>
      <c r="H2048" s="11">
        <v>7</v>
      </c>
      <c r="I2048" s="20" t="s">
        <v>259</v>
      </c>
      <c r="J2048" s="11" t="s">
        <v>261</v>
      </c>
      <c r="K2048" s="11" t="s">
        <v>11613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44228</v>
      </c>
      <c r="H2049" s="11">
        <v>7</v>
      </c>
      <c r="I2049" s="20" t="s">
        <v>259</v>
      </c>
      <c r="J2049" s="11" t="s">
        <v>261</v>
      </c>
      <c r="K2049" s="11" t="s">
        <v>11613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44228</v>
      </c>
      <c r="H2050" s="11">
        <v>7</v>
      </c>
      <c r="I2050" s="20" t="s">
        <v>259</v>
      </c>
      <c r="J2050" s="11" t="s">
        <v>261</v>
      </c>
      <c r="K2050" s="11" t="s">
        <v>11613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44228</v>
      </c>
      <c r="H2051" s="11">
        <v>7</v>
      </c>
      <c r="I2051" s="20" t="s">
        <v>259</v>
      </c>
      <c r="J2051" s="11" t="s">
        <v>261</v>
      </c>
      <c r="K2051" s="11" t="s">
        <v>11613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44228</v>
      </c>
      <c r="H2052" s="11">
        <v>7</v>
      </c>
      <c r="I2052" s="20" t="s">
        <v>259</v>
      </c>
      <c r="J2052" s="11" t="s">
        <v>261</v>
      </c>
      <c r="K2052" s="11" t="s">
        <v>11613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44228</v>
      </c>
      <c r="H2053" s="11">
        <v>7</v>
      </c>
      <c r="I2053" s="20" t="s">
        <v>259</v>
      </c>
      <c r="J2053" s="11" t="s">
        <v>261</v>
      </c>
      <c r="K2053" s="11" t="s">
        <v>11613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44228</v>
      </c>
      <c r="H2054" s="11">
        <v>7</v>
      </c>
      <c r="I2054" s="20" t="s">
        <v>259</v>
      </c>
      <c r="J2054" s="11" t="s">
        <v>261</v>
      </c>
      <c r="K2054" s="11" t="s">
        <v>11613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44228</v>
      </c>
      <c r="H2055" s="11">
        <v>7</v>
      </c>
      <c r="I2055" s="20" t="s">
        <v>259</v>
      </c>
      <c r="J2055" s="11" t="s">
        <v>261</v>
      </c>
      <c r="K2055" s="11" t="s">
        <v>11613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44228</v>
      </c>
      <c r="H2056" s="11">
        <v>7</v>
      </c>
      <c r="I2056" s="20" t="s">
        <v>259</v>
      </c>
      <c r="J2056" s="11" t="s">
        <v>261</v>
      </c>
      <c r="K2056" s="11" t="s">
        <v>11613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44228</v>
      </c>
      <c r="H2057" s="11">
        <v>7</v>
      </c>
      <c r="I2057" s="20" t="s">
        <v>259</v>
      </c>
      <c r="J2057" s="11" t="s">
        <v>261</v>
      </c>
      <c r="K2057" s="11" t="s">
        <v>11613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44228</v>
      </c>
      <c r="H2058" s="11">
        <v>7</v>
      </c>
      <c r="I2058" s="20" t="s">
        <v>259</v>
      </c>
      <c r="J2058" s="11" t="s">
        <v>261</v>
      </c>
      <c r="K2058" s="11" t="s">
        <v>11613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44228</v>
      </c>
      <c r="H2059" s="11">
        <v>7</v>
      </c>
      <c r="I2059" s="20" t="s">
        <v>259</v>
      </c>
      <c r="J2059" s="11" t="s">
        <v>261</v>
      </c>
      <c r="K2059" s="11" t="s">
        <v>11613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44228</v>
      </c>
      <c r="H2060" s="11">
        <v>7</v>
      </c>
      <c r="I2060" s="20" t="s">
        <v>259</v>
      </c>
      <c r="J2060" s="11" t="s">
        <v>261</v>
      </c>
      <c r="K2060" s="11" t="s">
        <v>11613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44228</v>
      </c>
      <c r="H2061" s="11">
        <v>7</v>
      </c>
      <c r="I2061" s="20" t="s">
        <v>259</v>
      </c>
      <c r="J2061" s="11" t="s">
        <v>261</v>
      </c>
      <c r="K2061" s="11" t="s">
        <v>11613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44228</v>
      </c>
      <c r="H2062" s="11">
        <v>7</v>
      </c>
      <c r="I2062" s="20" t="s">
        <v>259</v>
      </c>
      <c r="J2062" s="11" t="s">
        <v>261</v>
      </c>
      <c r="K2062" s="11" t="s">
        <v>11613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44228</v>
      </c>
      <c r="H2063" s="11">
        <v>7</v>
      </c>
      <c r="I2063" s="20" t="s">
        <v>259</v>
      </c>
      <c r="J2063" s="11" t="s">
        <v>261</v>
      </c>
      <c r="K2063" s="11" t="s">
        <v>11613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44228</v>
      </c>
      <c r="H2064" s="11">
        <v>7</v>
      </c>
      <c r="I2064" s="20" t="s">
        <v>259</v>
      </c>
      <c r="J2064" s="11" t="s">
        <v>261</v>
      </c>
      <c r="K2064" s="11" t="s">
        <v>11613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44228</v>
      </c>
      <c r="H2065" s="11">
        <v>7</v>
      </c>
      <c r="I2065" s="20" t="s">
        <v>259</v>
      </c>
      <c r="J2065" s="11" t="s">
        <v>261</v>
      </c>
      <c r="K2065" s="11" t="s">
        <v>11613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44228</v>
      </c>
      <c r="H2066" s="11">
        <v>7</v>
      </c>
      <c r="I2066" s="20" t="s">
        <v>259</v>
      </c>
      <c r="J2066" s="11" t="s">
        <v>261</v>
      </c>
      <c r="K2066" s="11" t="s">
        <v>11613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44228</v>
      </c>
      <c r="H2067" s="11">
        <v>7</v>
      </c>
      <c r="I2067" s="20" t="s">
        <v>259</v>
      </c>
      <c r="J2067" s="11" t="s">
        <v>261</v>
      </c>
      <c r="K2067" s="11" t="s">
        <v>11613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44228</v>
      </c>
      <c r="H2068" s="11">
        <v>7</v>
      </c>
      <c r="I2068" s="20" t="s">
        <v>259</v>
      </c>
      <c r="J2068" s="11" t="s">
        <v>261</v>
      </c>
      <c r="K2068" s="11" t="s">
        <v>11613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44228</v>
      </c>
      <c r="H2069" s="11">
        <v>7</v>
      </c>
      <c r="I2069" s="20" t="s">
        <v>259</v>
      </c>
      <c r="J2069" s="11" t="s">
        <v>261</v>
      </c>
      <c r="K2069" s="11" t="s">
        <v>11613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44228</v>
      </c>
      <c r="H2070" s="11">
        <v>7</v>
      </c>
      <c r="I2070" s="20" t="s">
        <v>259</v>
      </c>
      <c r="J2070" s="11" t="s">
        <v>261</v>
      </c>
      <c r="K2070" s="11" t="s">
        <v>11613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44228</v>
      </c>
      <c r="H2071" s="11">
        <v>7</v>
      </c>
      <c r="I2071" s="20" t="s">
        <v>259</v>
      </c>
      <c r="J2071" s="11" t="s">
        <v>261</v>
      </c>
      <c r="K2071" s="11" t="s">
        <v>11613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44228</v>
      </c>
      <c r="H2072" s="11">
        <v>7</v>
      </c>
      <c r="I2072" s="20" t="s">
        <v>259</v>
      </c>
      <c r="J2072" s="11" t="s">
        <v>261</v>
      </c>
      <c r="K2072" s="11" t="s">
        <v>11613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44228</v>
      </c>
      <c r="H2073" s="11">
        <v>7</v>
      </c>
      <c r="I2073" s="20" t="s">
        <v>259</v>
      </c>
      <c r="J2073" s="11" t="s">
        <v>261</v>
      </c>
      <c r="K2073" s="11" t="s">
        <v>11613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44228</v>
      </c>
      <c r="H2074" s="11">
        <v>7</v>
      </c>
      <c r="I2074" s="20" t="s">
        <v>259</v>
      </c>
      <c r="J2074" s="11" t="s">
        <v>261</v>
      </c>
      <c r="K2074" s="11" t="s">
        <v>11613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44228</v>
      </c>
      <c r="H2075" s="11">
        <v>7</v>
      </c>
      <c r="I2075" s="20" t="s">
        <v>259</v>
      </c>
      <c r="J2075" s="11" t="s">
        <v>261</v>
      </c>
      <c r="K2075" s="11" t="s">
        <v>11613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44228</v>
      </c>
      <c r="H2076" s="11">
        <v>7</v>
      </c>
      <c r="I2076" s="20" t="s">
        <v>259</v>
      </c>
      <c r="J2076" s="11" t="s">
        <v>261</v>
      </c>
      <c r="K2076" s="11" t="s">
        <v>11613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44228</v>
      </c>
      <c r="H2077" s="11">
        <v>7</v>
      </c>
      <c r="I2077" s="20" t="s">
        <v>259</v>
      </c>
      <c r="J2077" s="11" t="s">
        <v>261</v>
      </c>
      <c r="K2077" s="11" t="s">
        <v>11613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44228</v>
      </c>
      <c r="H2078" s="11">
        <v>7</v>
      </c>
      <c r="I2078" s="20" t="s">
        <v>259</v>
      </c>
      <c r="J2078" s="11" t="s">
        <v>261</v>
      </c>
      <c r="K2078" s="11" t="s">
        <v>11613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44228</v>
      </c>
      <c r="H2079" s="11">
        <v>7</v>
      </c>
      <c r="I2079" s="20" t="s">
        <v>259</v>
      </c>
      <c r="J2079" s="11" t="s">
        <v>261</v>
      </c>
      <c r="K2079" s="11" t="s">
        <v>11613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44228</v>
      </c>
      <c r="H2080" s="11">
        <v>7</v>
      </c>
      <c r="I2080" s="20" t="s">
        <v>259</v>
      </c>
      <c r="J2080" s="11" t="s">
        <v>261</v>
      </c>
      <c r="K2080" s="11" t="s">
        <v>11613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44228</v>
      </c>
      <c r="H2081" s="11">
        <v>7</v>
      </c>
      <c r="I2081" s="20" t="s">
        <v>259</v>
      </c>
      <c r="J2081" s="11" t="s">
        <v>261</v>
      </c>
      <c r="K2081" s="11" t="s">
        <v>11613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44228</v>
      </c>
      <c r="H2082" s="11">
        <v>7</v>
      </c>
      <c r="I2082" s="20" t="s">
        <v>259</v>
      </c>
      <c r="J2082" s="11" t="s">
        <v>261</v>
      </c>
      <c r="K2082" s="11" t="s">
        <v>11613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44228</v>
      </c>
      <c r="H2083" s="11">
        <v>7</v>
      </c>
      <c r="I2083" s="20" t="s">
        <v>259</v>
      </c>
      <c r="J2083" s="11" t="s">
        <v>261</v>
      </c>
      <c r="K2083" s="11" t="s">
        <v>11613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44228</v>
      </c>
      <c r="H2084" s="11">
        <v>7</v>
      </c>
      <c r="I2084" s="20" t="s">
        <v>259</v>
      </c>
      <c r="J2084" s="11" t="s">
        <v>261</v>
      </c>
      <c r="K2084" s="11" t="s">
        <v>11613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44228</v>
      </c>
      <c r="H2085" s="11">
        <v>7</v>
      </c>
      <c r="I2085" s="20" t="s">
        <v>259</v>
      </c>
      <c r="J2085" s="11" t="s">
        <v>261</v>
      </c>
      <c r="K2085" s="11" t="s">
        <v>11613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44228</v>
      </c>
      <c r="H2086" s="11">
        <v>7</v>
      </c>
      <c r="I2086" s="20" t="s">
        <v>259</v>
      </c>
      <c r="J2086" s="11" t="s">
        <v>261</v>
      </c>
      <c r="K2086" s="11" t="s">
        <v>11613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44228</v>
      </c>
      <c r="H2087" s="11">
        <v>7</v>
      </c>
      <c r="I2087" s="20" t="s">
        <v>259</v>
      </c>
      <c r="J2087" s="11" t="s">
        <v>261</v>
      </c>
      <c r="K2087" s="11" t="s">
        <v>11613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44228</v>
      </c>
      <c r="H2088" s="11">
        <v>7</v>
      </c>
      <c r="I2088" s="20" t="s">
        <v>259</v>
      </c>
      <c r="J2088" s="11" t="s">
        <v>261</v>
      </c>
      <c r="K2088" s="11" t="s">
        <v>11613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44228</v>
      </c>
      <c r="H2089" s="11">
        <v>7</v>
      </c>
      <c r="I2089" s="20" t="s">
        <v>259</v>
      </c>
      <c r="J2089" s="11" t="s">
        <v>261</v>
      </c>
      <c r="K2089" s="11" t="s">
        <v>11613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44228</v>
      </c>
      <c r="H2090" s="11">
        <v>7</v>
      </c>
      <c r="I2090" s="20" t="s">
        <v>259</v>
      </c>
      <c r="J2090" s="11" t="s">
        <v>261</v>
      </c>
      <c r="K2090" s="11" t="s">
        <v>11613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44228</v>
      </c>
      <c r="H2091" s="11">
        <v>7</v>
      </c>
      <c r="I2091" s="20" t="s">
        <v>259</v>
      </c>
      <c r="J2091" s="11" t="s">
        <v>261</v>
      </c>
      <c r="K2091" s="11" t="s">
        <v>11613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44228</v>
      </c>
      <c r="H2092" s="11">
        <v>7</v>
      </c>
      <c r="I2092" s="20" t="s">
        <v>259</v>
      </c>
      <c r="J2092" s="11" t="s">
        <v>261</v>
      </c>
      <c r="K2092" s="11" t="s">
        <v>11613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44228</v>
      </c>
      <c r="H2093" s="11">
        <v>7</v>
      </c>
      <c r="I2093" s="20" t="s">
        <v>259</v>
      </c>
      <c r="J2093" s="11" t="s">
        <v>261</v>
      </c>
      <c r="K2093" s="11" t="s">
        <v>11613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44228</v>
      </c>
      <c r="H2094" s="11">
        <v>7</v>
      </c>
      <c r="I2094" s="20" t="s">
        <v>259</v>
      </c>
      <c r="J2094" s="11" t="s">
        <v>261</v>
      </c>
      <c r="K2094" s="11" t="s">
        <v>11613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44228</v>
      </c>
      <c r="H2095" s="11">
        <v>7</v>
      </c>
      <c r="I2095" s="20" t="s">
        <v>259</v>
      </c>
      <c r="J2095" s="11" t="s">
        <v>261</v>
      </c>
      <c r="K2095" s="11" t="s">
        <v>11613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44228</v>
      </c>
      <c r="H2096" s="11">
        <v>7</v>
      </c>
      <c r="I2096" s="20" t="s">
        <v>259</v>
      </c>
      <c r="J2096" s="11" t="s">
        <v>261</v>
      </c>
      <c r="K2096" s="11" t="s">
        <v>11613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44228</v>
      </c>
      <c r="H2097" s="11">
        <v>7</v>
      </c>
      <c r="I2097" s="20" t="s">
        <v>259</v>
      </c>
      <c r="J2097" s="11" t="s">
        <v>261</v>
      </c>
      <c r="K2097" s="11" t="s">
        <v>11613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44228</v>
      </c>
      <c r="H2098" s="11">
        <v>7</v>
      </c>
      <c r="I2098" s="20" t="s">
        <v>259</v>
      </c>
      <c r="J2098" s="11" t="s">
        <v>261</v>
      </c>
      <c r="K2098" s="11" t="s">
        <v>11613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44228</v>
      </c>
      <c r="H2099" s="11">
        <v>7</v>
      </c>
      <c r="I2099" s="20" t="s">
        <v>259</v>
      </c>
      <c r="J2099" s="11" t="s">
        <v>261</v>
      </c>
      <c r="K2099" s="11" t="s">
        <v>11613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44228</v>
      </c>
      <c r="H2100" s="11">
        <v>7</v>
      </c>
      <c r="I2100" s="20" t="s">
        <v>259</v>
      </c>
      <c r="J2100" s="11" t="s">
        <v>261</v>
      </c>
      <c r="K2100" s="11" t="s">
        <v>11613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44228</v>
      </c>
      <c r="H2101" s="11">
        <v>7</v>
      </c>
      <c r="I2101" s="20" t="s">
        <v>259</v>
      </c>
      <c r="J2101" s="11" t="s">
        <v>261</v>
      </c>
      <c r="K2101" s="11" t="s">
        <v>11613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44228</v>
      </c>
      <c r="H2102" s="11">
        <v>7</v>
      </c>
      <c r="I2102" s="20" t="s">
        <v>259</v>
      </c>
      <c r="J2102" s="11" t="s">
        <v>261</v>
      </c>
      <c r="K2102" s="11" t="s">
        <v>11613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44228</v>
      </c>
      <c r="H2103" s="11">
        <v>7</v>
      </c>
      <c r="I2103" s="20" t="s">
        <v>259</v>
      </c>
      <c r="J2103" s="11" t="s">
        <v>261</v>
      </c>
      <c r="K2103" s="11" t="s">
        <v>11613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44228</v>
      </c>
      <c r="H2104" s="11">
        <v>7</v>
      </c>
      <c r="I2104" s="20" t="s">
        <v>259</v>
      </c>
      <c r="J2104" s="11" t="s">
        <v>261</v>
      </c>
      <c r="K2104" s="11" t="s">
        <v>11613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44228</v>
      </c>
      <c r="H2105" s="11">
        <v>7</v>
      </c>
      <c r="I2105" s="20" t="s">
        <v>259</v>
      </c>
      <c r="J2105" s="11" t="s">
        <v>261</v>
      </c>
      <c r="K2105" s="11" t="s">
        <v>11613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44228</v>
      </c>
      <c r="H2106" s="11">
        <v>7</v>
      </c>
      <c r="I2106" s="20" t="s">
        <v>259</v>
      </c>
      <c r="J2106" s="11" t="s">
        <v>261</v>
      </c>
      <c r="K2106" s="11" t="s">
        <v>11613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44228</v>
      </c>
      <c r="H2107" s="11">
        <v>7</v>
      </c>
      <c r="I2107" s="20" t="s">
        <v>259</v>
      </c>
      <c r="J2107" s="11" t="s">
        <v>261</v>
      </c>
      <c r="K2107" s="11" t="s">
        <v>11613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44228</v>
      </c>
      <c r="H2108" s="11">
        <v>7</v>
      </c>
      <c r="I2108" s="20" t="s">
        <v>259</v>
      </c>
      <c r="J2108" s="11" t="s">
        <v>261</v>
      </c>
      <c r="K2108" s="11" t="s">
        <v>11613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44228</v>
      </c>
      <c r="H2109" s="11">
        <v>7</v>
      </c>
      <c r="I2109" s="20" t="s">
        <v>259</v>
      </c>
      <c r="J2109" s="11" t="s">
        <v>261</v>
      </c>
      <c r="K2109" s="11" t="s">
        <v>11613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44228</v>
      </c>
      <c r="H2110" s="11">
        <v>7</v>
      </c>
      <c r="I2110" s="20" t="s">
        <v>259</v>
      </c>
      <c r="J2110" s="11" t="s">
        <v>261</v>
      </c>
      <c r="K2110" s="11" t="s">
        <v>11613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44228</v>
      </c>
      <c r="H2111" s="11">
        <v>7</v>
      </c>
      <c r="I2111" s="20" t="s">
        <v>259</v>
      </c>
      <c r="J2111" s="11" t="s">
        <v>261</v>
      </c>
      <c r="K2111" s="11" t="s">
        <v>11613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44228</v>
      </c>
      <c r="H2112" s="11">
        <v>7</v>
      </c>
      <c r="I2112" s="20" t="s">
        <v>259</v>
      </c>
      <c r="J2112" s="11" t="s">
        <v>261</v>
      </c>
      <c r="K2112" s="11" t="s">
        <v>11613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44228</v>
      </c>
      <c r="H2113" s="11">
        <v>7</v>
      </c>
      <c r="I2113" s="20" t="s">
        <v>259</v>
      </c>
      <c r="J2113" s="11" t="s">
        <v>261</v>
      </c>
      <c r="K2113" s="11" t="s">
        <v>11613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44228</v>
      </c>
      <c r="H2114" s="11">
        <v>7</v>
      </c>
      <c r="I2114" s="20" t="s">
        <v>259</v>
      </c>
      <c r="J2114" s="11" t="s">
        <v>261</v>
      </c>
      <c r="K2114" s="11" t="s">
        <v>11613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44228</v>
      </c>
      <c r="H2115" s="11">
        <v>7</v>
      </c>
      <c r="I2115" s="20" t="s">
        <v>259</v>
      </c>
      <c r="J2115" s="11" t="s">
        <v>261</v>
      </c>
      <c r="K2115" s="11" t="s">
        <v>11613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44228</v>
      </c>
      <c r="H2116" s="11">
        <v>7</v>
      </c>
      <c r="I2116" s="20" t="s">
        <v>259</v>
      </c>
      <c r="J2116" s="11" t="s">
        <v>261</v>
      </c>
      <c r="K2116" s="11" t="s">
        <v>11613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44228</v>
      </c>
      <c r="H2117" s="11">
        <v>7</v>
      </c>
      <c r="I2117" s="20" t="s">
        <v>259</v>
      </c>
      <c r="J2117" s="11" t="s">
        <v>261</v>
      </c>
      <c r="K2117" s="11" t="s">
        <v>11613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44228</v>
      </c>
      <c r="H2118" s="11">
        <v>7</v>
      </c>
      <c r="I2118" s="20" t="s">
        <v>259</v>
      </c>
      <c r="J2118" s="11" t="s">
        <v>261</v>
      </c>
      <c r="K2118" s="11" t="s">
        <v>11613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44228</v>
      </c>
      <c r="H2119" s="11">
        <v>7</v>
      </c>
      <c r="I2119" s="20" t="s">
        <v>259</v>
      </c>
      <c r="J2119" s="11" t="s">
        <v>261</v>
      </c>
      <c r="K2119" s="11" t="s">
        <v>11613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44228</v>
      </c>
      <c r="H2120" s="11">
        <v>7</v>
      </c>
      <c r="I2120" s="20" t="s">
        <v>259</v>
      </c>
      <c r="J2120" s="11" t="s">
        <v>261</v>
      </c>
      <c r="K2120" s="11" t="s">
        <v>11613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44228</v>
      </c>
      <c r="H2121" s="11">
        <v>7</v>
      </c>
      <c r="I2121" s="20" t="s">
        <v>259</v>
      </c>
      <c r="J2121" s="11" t="s">
        <v>261</v>
      </c>
      <c r="K2121" s="11" t="s">
        <v>11613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44228</v>
      </c>
      <c r="H2122" s="11">
        <v>7</v>
      </c>
      <c r="I2122" s="20" t="s">
        <v>259</v>
      </c>
      <c r="J2122" s="11" t="s">
        <v>261</v>
      </c>
      <c r="K2122" s="11" t="s">
        <v>11613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44228</v>
      </c>
      <c r="H2123" s="11">
        <v>7</v>
      </c>
      <c r="I2123" s="20" t="s">
        <v>259</v>
      </c>
      <c r="J2123" s="11" t="s">
        <v>261</v>
      </c>
      <c r="K2123" s="11" t="s">
        <v>11613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44228</v>
      </c>
      <c r="H2124" s="11">
        <v>7</v>
      </c>
      <c r="I2124" s="20" t="s">
        <v>259</v>
      </c>
      <c r="J2124" s="11" t="s">
        <v>261</v>
      </c>
      <c r="K2124" s="11" t="s">
        <v>11613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44228</v>
      </c>
      <c r="H2125" s="11">
        <v>7</v>
      </c>
      <c r="I2125" s="20" t="s">
        <v>259</v>
      </c>
      <c r="J2125" s="11" t="s">
        <v>261</v>
      </c>
      <c r="K2125" s="11" t="s">
        <v>11613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44228</v>
      </c>
      <c r="H2126" s="11">
        <v>7</v>
      </c>
      <c r="I2126" s="20" t="s">
        <v>259</v>
      </c>
      <c r="J2126" s="11" t="s">
        <v>261</v>
      </c>
      <c r="K2126" s="11" t="s">
        <v>11613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44228</v>
      </c>
      <c r="H2127" s="11">
        <v>7</v>
      </c>
      <c r="I2127" s="20" t="s">
        <v>259</v>
      </c>
      <c r="J2127" s="11" t="s">
        <v>261</v>
      </c>
      <c r="K2127" s="11" t="s">
        <v>11613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44228</v>
      </c>
      <c r="H2128" s="11">
        <v>7</v>
      </c>
      <c r="I2128" s="20" t="s">
        <v>259</v>
      </c>
      <c r="J2128" s="11" t="s">
        <v>261</v>
      </c>
      <c r="K2128" s="11" t="s">
        <v>11613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44228</v>
      </c>
      <c r="H2129" s="11">
        <v>7</v>
      </c>
      <c r="I2129" s="20" t="s">
        <v>259</v>
      </c>
      <c r="J2129" s="11" t="s">
        <v>261</v>
      </c>
      <c r="K2129" s="11" t="s">
        <v>11613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44228</v>
      </c>
      <c r="H2130" s="11">
        <v>7</v>
      </c>
      <c r="I2130" s="20" t="s">
        <v>259</v>
      </c>
      <c r="J2130" s="11" t="s">
        <v>261</v>
      </c>
      <c r="K2130" s="11" t="s">
        <v>11613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44228</v>
      </c>
      <c r="H2131" s="11">
        <v>7</v>
      </c>
      <c r="I2131" s="20" t="s">
        <v>259</v>
      </c>
      <c r="J2131" s="11" t="s">
        <v>261</v>
      </c>
      <c r="K2131" s="11" t="s">
        <v>11613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44228</v>
      </c>
      <c r="H2132" s="11">
        <v>7</v>
      </c>
      <c r="I2132" s="20" t="s">
        <v>259</v>
      </c>
      <c r="J2132" s="11" t="s">
        <v>261</v>
      </c>
      <c r="K2132" s="11" t="s">
        <v>11613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44228</v>
      </c>
      <c r="H2133" s="11">
        <v>7</v>
      </c>
      <c r="I2133" s="20" t="s">
        <v>259</v>
      </c>
      <c r="J2133" s="11" t="s">
        <v>261</v>
      </c>
      <c r="K2133" s="11" t="s">
        <v>11613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44228</v>
      </c>
      <c r="H2134" s="11">
        <v>7</v>
      </c>
      <c r="I2134" s="20" t="s">
        <v>259</v>
      </c>
      <c r="J2134" s="11" t="s">
        <v>261</v>
      </c>
      <c r="K2134" s="11" t="s">
        <v>11613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44228</v>
      </c>
      <c r="H2135" s="11">
        <v>7</v>
      </c>
      <c r="I2135" s="20" t="s">
        <v>259</v>
      </c>
      <c r="J2135" s="11" t="s">
        <v>261</v>
      </c>
      <c r="K2135" s="11" t="s">
        <v>11613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44228</v>
      </c>
      <c r="H2136" s="11">
        <v>7</v>
      </c>
      <c r="I2136" s="20" t="s">
        <v>259</v>
      </c>
      <c r="J2136" s="11" t="s">
        <v>261</v>
      </c>
      <c r="K2136" s="11" t="s">
        <v>11613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44228</v>
      </c>
      <c r="H2137" s="11">
        <v>7</v>
      </c>
      <c r="I2137" s="20" t="s">
        <v>259</v>
      </c>
      <c r="J2137" s="11" t="s">
        <v>261</v>
      </c>
      <c r="K2137" s="11" t="s">
        <v>11613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44228</v>
      </c>
      <c r="H2138" s="11">
        <v>7</v>
      </c>
      <c r="I2138" s="20" t="s">
        <v>259</v>
      </c>
      <c r="J2138" s="11" t="s">
        <v>261</v>
      </c>
      <c r="K2138" s="11" t="s">
        <v>11613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44228</v>
      </c>
      <c r="H2139" s="11">
        <v>7</v>
      </c>
      <c r="I2139" s="20" t="s">
        <v>259</v>
      </c>
      <c r="J2139" s="11" t="s">
        <v>261</v>
      </c>
      <c r="K2139" s="11" t="s">
        <v>11613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44228</v>
      </c>
      <c r="H2140" s="11">
        <v>7</v>
      </c>
      <c r="I2140" s="20" t="s">
        <v>259</v>
      </c>
      <c r="J2140" s="11" t="s">
        <v>261</v>
      </c>
      <c r="K2140" s="11" t="s">
        <v>11613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44228</v>
      </c>
      <c r="H2141" s="11">
        <v>7</v>
      </c>
      <c r="I2141" s="20" t="s">
        <v>259</v>
      </c>
      <c r="J2141" s="11" t="s">
        <v>261</v>
      </c>
      <c r="K2141" s="11" t="s">
        <v>11613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44228</v>
      </c>
      <c r="H2142" s="11">
        <v>7</v>
      </c>
      <c r="I2142" s="20" t="s">
        <v>259</v>
      </c>
      <c r="J2142" s="11" t="s">
        <v>261</v>
      </c>
      <c r="K2142" s="11" t="s">
        <v>11613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44228</v>
      </c>
      <c r="H2143" s="11">
        <v>7</v>
      </c>
      <c r="I2143" s="20" t="s">
        <v>259</v>
      </c>
      <c r="J2143" s="11" t="s">
        <v>261</v>
      </c>
      <c r="K2143" s="11" t="s">
        <v>11613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44228</v>
      </c>
      <c r="H2144" s="11">
        <v>7</v>
      </c>
      <c r="I2144" s="20" t="s">
        <v>259</v>
      </c>
      <c r="J2144" s="11" t="s">
        <v>261</v>
      </c>
      <c r="K2144" s="11" t="s">
        <v>11613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44228</v>
      </c>
      <c r="H2145" s="11">
        <v>7</v>
      </c>
      <c r="I2145" s="20" t="s">
        <v>259</v>
      </c>
      <c r="J2145" s="11" t="s">
        <v>261</v>
      </c>
      <c r="K2145" s="11" t="s">
        <v>11613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44228</v>
      </c>
      <c r="H2146" s="11">
        <v>7</v>
      </c>
      <c r="I2146" s="20" t="s">
        <v>259</v>
      </c>
      <c r="J2146" s="11" t="s">
        <v>261</v>
      </c>
      <c r="K2146" s="11" t="s">
        <v>11613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44228</v>
      </c>
      <c r="H2147" s="11">
        <v>7</v>
      </c>
      <c r="I2147" s="20" t="s">
        <v>259</v>
      </c>
      <c r="J2147" s="11" t="s">
        <v>261</v>
      </c>
      <c r="K2147" s="11" t="s">
        <v>11613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44228</v>
      </c>
      <c r="H2148" s="11">
        <v>7</v>
      </c>
      <c r="I2148" s="20" t="s">
        <v>259</v>
      </c>
      <c r="J2148" s="11" t="s">
        <v>261</v>
      </c>
      <c r="K2148" s="11" t="s">
        <v>11613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44228</v>
      </c>
      <c r="H2149" s="11">
        <v>7</v>
      </c>
      <c r="I2149" s="20" t="s">
        <v>259</v>
      </c>
      <c r="J2149" s="11" t="s">
        <v>261</v>
      </c>
      <c r="K2149" s="11" t="s">
        <v>11613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44228</v>
      </c>
      <c r="H2150" s="11">
        <v>7</v>
      </c>
      <c r="I2150" s="20" t="s">
        <v>259</v>
      </c>
      <c r="J2150" s="11" t="s">
        <v>261</v>
      </c>
      <c r="K2150" s="11" t="s">
        <v>11613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44228</v>
      </c>
      <c r="H2151" s="11">
        <v>7</v>
      </c>
      <c r="I2151" s="20" t="s">
        <v>259</v>
      </c>
      <c r="J2151" s="11" t="s">
        <v>261</v>
      </c>
      <c r="K2151" s="11" t="s">
        <v>11613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44228</v>
      </c>
      <c r="H2152" s="11">
        <v>7</v>
      </c>
      <c r="I2152" s="20" t="s">
        <v>259</v>
      </c>
      <c r="J2152" s="11" t="s">
        <v>261</v>
      </c>
      <c r="K2152" s="11" t="s">
        <v>11613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44228</v>
      </c>
      <c r="H2153" s="11">
        <v>7</v>
      </c>
      <c r="I2153" s="20" t="s">
        <v>259</v>
      </c>
      <c r="J2153" s="11" t="s">
        <v>261</v>
      </c>
      <c r="K2153" s="11" t="s">
        <v>11613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44228</v>
      </c>
      <c r="H2154" s="11">
        <v>7</v>
      </c>
      <c r="I2154" s="20" t="s">
        <v>259</v>
      </c>
      <c r="J2154" s="11" t="s">
        <v>261</v>
      </c>
      <c r="K2154" s="11" t="s">
        <v>11613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44228</v>
      </c>
      <c r="H2155" s="11">
        <v>7</v>
      </c>
      <c r="I2155" s="20" t="s">
        <v>259</v>
      </c>
      <c r="J2155" s="11" t="s">
        <v>261</v>
      </c>
      <c r="K2155" s="11" t="s">
        <v>11613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44228</v>
      </c>
      <c r="H2156" s="11">
        <v>7</v>
      </c>
      <c r="I2156" s="20" t="s">
        <v>259</v>
      </c>
      <c r="J2156" s="11" t="s">
        <v>261</v>
      </c>
      <c r="K2156" s="11" t="s">
        <v>11613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44228</v>
      </c>
      <c r="H2157" s="11">
        <v>7</v>
      </c>
      <c r="I2157" s="20" t="s">
        <v>259</v>
      </c>
      <c r="J2157" s="11" t="s">
        <v>261</v>
      </c>
      <c r="K2157" s="11" t="s">
        <v>11613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44228</v>
      </c>
      <c r="H2158" s="11">
        <v>7</v>
      </c>
      <c r="I2158" s="20" t="s">
        <v>259</v>
      </c>
      <c r="J2158" s="11" t="s">
        <v>261</v>
      </c>
      <c r="K2158" s="11" t="s">
        <v>11613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44228</v>
      </c>
      <c r="H2159" s="11">
        <v>7</v>
      </c>
      <c r="I2159" s="20" t="s">
        <v>259</v>
      </c>
      <c r="J2159" s="11" t="s">
        <v>261</v>
      </c>
      <c r="K2159" s="11" t="s">
        <v>11613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44228</v>
      </c>
      <c r="H2160" s="11">
        <v>7</v>
      </c>
      <c r="I2160" s="20" t="s">
        <v>259</v>
      </c>
      <c r="J2160" s="11" t="s">
        <v>261</v>
      </c>
      <c r="K2160" s="11" t="s">
        <v>11613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44228</v>
      </c>
      <c r="H2161" s="11">
        <v>7</v>
      </c>
      <c r="I2161" s="20" t="s">
        <v>259</v>
      </c>
      <c r="J2161" s="11" t="s">
        <v>261</v>
      </c>
      <c r="K2161" s="11" t="s">
        <v>11613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44228</v>
      </c>
      <c r="H2162" s="11">
        <v>7</v>
      </c>
      <c r="I2162" s="20" t="s">
        <v>259</v>
      </c>
      <c r="J2162" s="11" t="s">
        <v>261</v>
      </c>
      <c r="K2162" s="11" t="s">
        <v>11613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44228</v>
      </c>
      <c r="H2163" s="11">
        <v>7</v>
      </c>
      <c r="I2163" s="20" t="s">
        <v>259</v>
      </c>
      <c r="J2163" s="11" t="s">
        <v>261</v>
      </c>
      <c r="K2163" s="11" t="s">
        <v>11613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44228</v>
      </c>
      <c r="H2164" s="11">
        <v>7</v>
      </c>
      <c r="I2164" s="20" t="s">
        <v>259</v>
      </c>
      <c r="J2164" s="11" t="s">
        <v>261</v>
      </c>
      <c r="K2164" s="11" t="s">
        <v>11613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44228</v>
      </c>
      <c r="H2165" s="11">
        <v>7</v>
      </c>
      <c r="I2165" s="20" t="s">
        <v>259</v>
      </c>
      <c r="J2165" s="11" t="s">
        <v>261</v>
      </c>
      <c r="K2165" s="11" t="s">
        <v>11613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44228</v>
      </c>
      <c r="H2166" s="11">
        <v>7</v>
      </c>
      <c r="I2166" s="20" t="s">
        <v>259</v>
      </c>
      <c r="J2166" s="11" t="s">
        <v>261</v>
      </c>
      <c r="K2166" s="11" t="s">
        <v>11613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44228</v>
      </c>
      <c r="H2167" s="11">
        <v>7</v>
      </c>
      <c r="I2167" s="20" t="s">
        <v>259</v>
      </c>
      <c r="J2167" s="11" t="s">
        <v>261</v>
      </c>
      <c r="K2167" s="11" t="s">
        <v>11613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44228</v>
      </c>
      <c r="H2168" s="11">
        <v>7</v>
      </c>
      <c r="I2168" s="20" t="s">
        <v>259</v>
      </c>
      <c r="J2168" s="11" t="s">
        <v>261</v>
      </c>
      <c r="K2168" s="11" t="s">
        <v>11613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44228</v>
      </c>
      <c r="H2169" s="11">
        <v>7</v>
      </c>
      <c r="I2169" s="20" t="s">
        <v>259</v>
      </c>
      <c r="J2169" s="11" t="s">
        <v>261</v>
      </c>
      <c r="K2169" s="11" t="s">
        <v>11613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44228</v>
      </c>
      <c r="H2170" s="11">
        <v>7</v>
      </c>
      <c r="I2170" s="20" t="s">
        <v>259</v>
      </c>
      <c r="J2170" s="11" t="s">
        <v>261</v>
      </c>
      <c r="K2170" s="11" t="s">
        <v>11613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44228</v>
      </c>
      <c r="H2171" s="11">
        <v>7</v>
      </c>
      <c r="I2171" s="20" t="s">
        <v>259</v>
      </c>
      <c r="J2171" s="11" t="s">
        <v>261</v>
      </c>
      <c r="K2171" s="11" t="s">
        <v>11613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44228</v>
      </c>
      <c r="H2172" s="11">
        <v>7</v>
      </c>
      <c r="I2172" s="20" t="s">
        <v>259</v>
      </c>
      <c r="J2172" s="11" t="s">
        <v>261</v>
      </c>
      <c r="K2172" s="11" t="s">
        <v>11613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44228</v>
      </c>
      <c r="H2173" s="11">
        <v>7</v>
      </c>
      <c r="I2173" s="20" t="s">
        <v>259</v>
      </c>
      <c r="J2173" s="11" t="s">
        <v>261</v>
      </c>
      <c r="K2173" s="11" t="s">
        <v>11613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44228</v>
      </c>
      <c r="H2174" s="11">
        <v>7</v>
      </c>
      <c r="I2174" s="20" t="s">
        <v>259</v>
      </c>
      <c r="J2174" s="11" t="s">
        <v>261</v>
      </c>
      <c r="K2174" s="11" t="s">
        <v>11613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44228</v>
      </c>
      <c r="H2175" s="11">
        <v>7</v>
      </c>
      <c r="I2175" s="20" t="s">
        <v>259</v>
      </c>
      <c r="J2175" s="11" t="s">
        <v>261</v>
      </c>
      <c r="K2175" s="11" t="s">
        <v>11613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44228</v>
      </c>
      <c r="H2176" s="11">
        <v>7</v>
      </c>
      <c r="I2176" s="20" t="s">
        <v>259</v>
      </c>
      <c r="J2176" s="11" t="s">
        <v>261</v>
      </c>
      <c r="K2176" s="11" t="s">
        <v>11613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44228</v>
      </c>
      <c r="H2177" s="11">
        <v>7</v>
      </c>
      <c r="I2177" s="20" t="s">
        <v>259</v>
      </c>
      <c r="J2177" s="11" t="s">
        <v>261</v>
      </c>
      <c r="K2177" s="11" t="s">
        <v>11613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44228</v>
      </c>
      <c r="H2178" s="11">
        <v>7</v>
      </c>
      <c r="I2178" s="20" t="s">
        <v>259</v>
      </c>
      <c r="J2178" s="11" t="s">
        <v>261</v>
      </c>
      <c r="K2178" s="11" t="s">
        <v>11613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44228</v>
      </c>
      <c r="H2179" s="11">
        <v>7</v>
      </c>
      <c r="I2179" s="20" t="s">
        <v>259</v>
      </c>
      <c r="J2179" s="11" t="s">
        <v>261</v>
      </c>
      <c r="K2179" s="11" t="s">
        <v>11613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44228</v>
      </c>
      <c r="H2180" s="11">
        <v>7</v>
      </c>
      <c r="I2180" s="20" t="s">
        <v>259</v>
      </c>
      <c r="J2180" s="11" t="s">
        <v>261</v>
      </c>
      <c r="K2180" s="11" t="s">
        <v>11613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44228</v>
      </c>
      <c r="H2181" s="11">
        <v>7</v>
      </c>
      <c r="I2181" s="20" t="s">
        <v>259</v>
      </c>
      <c r="J2181" s="11" t="s">
        <v>261</v>
      </c>
      <c r="K2181" s="11" t="s">
        <v>11613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44228</v>
      </c>
      <c r="H2182" s="11">
        <v>7</v>
      </c>
      <c r="I2182" s="20" t="s">
        <v>259</v>
      </c>
      <c r="J2182" s="11" t="s">
        <v>261</v>
      </c>
      <c r="K2182" s="11" t="s">
        <v>11613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44228</v>
      </c>
      <c r="H2183" s="11">
        <v>7</v>
      </c>
      <c r="I2183" s="20" t="s">
        <v>259</v>
      </c>
      <c r="J2183" s="11" t="s">
        <v>261</v>
      </c>
      <c r="K2183" s="11" t="s">
        <v>11613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44228</v>
      </c>
      <c r="H2184" s="11">
        <v>7</v>
      </c>
      <c r="I2184" s="20" t="s">
        <v>259</v>
      </c>
      <c r="J2184" s="11" t="s">
        <v>261</v>
      </c>
      <c r="K2184" s="11" t="s">
        <v>11613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44228</v>
      </c>
      <c r="H2185" s="11">
        <v>7</v>
      </c>
      <c r="I2185" s="20" t="s">
        <v>259</v>
      </c>
      <c r="J2185" s="11" t="s">
        <v>261</v>
      </c>
      <c r="K2185" s="11" t="s">
        <v>11613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44228</v>
      </c>
      <c r="H2186" s="11">
        <v>7</v>
      </c>
      <c r="I2186" s="20" t="s">
        <v>259</v>
      </c>
      <c r="J2186" s="11" t="s">
        <v>261</v>
      </c>
      <c r="K2186" s="11" t="s">
        <v>11613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44228</v>
      </c>
      <c r="H2187" s="11">
        <v>7</v>
      </c>
      <c r="I2187" s="20" t="s">
        <v>259</v>
      </c>
      <c r="J2187" s="11" t="s">
        <v>261</v>
      </c>
      <c r="K2187" s="11" t="s">
        <v>11613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44228</v>
      </c>
      <c r="H2188" s="11">
        <v>7</v>
      </c>
      <c r="I2188" s="20" t="s">
        <v>259</v>
      </c>
      <c r="J2188" s="11" t="s">
        <v>261</v>
      </c>
      <c r="K2188" s="11" t="s">
        <v>11613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44228</v>
      </c>
      <c r="H2189" s="11">
        <v>7</v>
      </c>
      <c r="I2189" s="20" t="s">
        <v>259</v>
      </c>
      <c r="J2189" s="11" t="s">
        <v>261</v>
      </c>
      <c r="K2189" s="11" t="s">
        <v>11613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44228</v>
      </c>
      <c r="H2190" s="11">
        <v>7</v>
      </c>
      <c r="I2190" s="20" t="s">
        <v>259</v>
      </c>
      <c r="J2190" s="11" t="s">
        <v>261</v>
      </c>
      <c r="K2190" s="11" t="s">
        <v>11613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44228</v>
      </c>
      <c r="H2191" s="11">
        <v>7</v>
      </c>
      <c r="I2191" s="20" t="s">
        <v>259</v>
      </c>
      <c r="J2191" s="11" t="s">
        <v>261</v>
      </c>
      <c r="K2191" s="11" t="s">
        <v>11613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44228</v>
      </c>
      <c r="H2192" s="11">
        <v>7</v>
      </c>
      <c r="I2192" s="20" t="s">
        <v>259</v>
      </c>
      <c r="J2192" s="11" t="s">
        <v>261</v>
      </c>
      <c r="K2192" s="11" t="s">
        <v>11613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44228</v>
      </c>
      <c r="H2193" s="11">
        <v>7</v>
      </c>
      <c r="I2193" s="20" t="s">
        <v>259</v>
      </c>
      <c r="J2193" s="11" t="s">
        <v>261</v>
      </c>
      <c r="K2193" s="11" t="s">
        <v>11613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44228</v>
      </c>
      <c r="H2194" s="11">
        <v>7</v>
      </c>
      <c r="I2194" s="20" t="s">
        <v>259</v>
      </c>
      <c r="J2194" s="11" t="s">
        <v>261</v>
      </c>
      <c r="K2194" s="11" t="s">
        <v>11613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44228</v>
      </c>
      <c r="H2195" s="11">
        <v>7</v>
      </c>
      <c r="I2195" s="20" t="s">
        <v>259</v>
      </c>
      <c r="J2195" s="11" t="s">
        <v>261</v>
      </c>
      <c r="K2195" s="11" t="s">
        <v>11613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44228</v>
      </c>
      <c r="H2196" s="11">
        <v>7</v>
      </c>
      <c r="I2196" s="20" t="s">
        <v>259</v>
      </c>
      <c r="J2196" s="11" t="s">
        <v>261</v>
      </c>
      <c r="K2196" s="11" t="s">
        <v>11613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44228</v>
      </c>
      <c r="H2197" s="11">
        <v>7</v>
      </c>
      <c r="I2197" s="20" t="s">
        <v>259</v>
      </c>
      <c r="J2197" s="11" t="s">
        <v>261</v>
      </c>
      <c r="K2197" s="11" t="s">
        <v>11613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44228</v>
      </c>
      <c r="H2198" s="11">
        <v>7</v>
      </c>
      <c r="I2198" s="20" t="s">
        <v>259</v>
      </c>
      <c r="J2198" s="11" t="s">
        <v>261</v>
      </c>
      <c r="K2198" s="11" t="s">
        <v>11613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44228</v>
      </c>
      <c r="H2199" s="11">
        <v>7</v>
      </c>
      <c r="I2199" s="20" t="s">
        <v>259</v>
      </c>
      <c r="J2199" s="11" t="s">
        <v>261</v>
      </c>
      <c r="K2199" s="11" t="s">
        <v>11613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44228</v>
      </c>
      <c r="H2200" s="11">
        <v>7</v>
      </c>
      <c r="I2200" s="20" t="s">
        <v>259</v>
      </c>
      <c r="J2200" s="11" t="s">
        <v>261</v>
      </c>
      <c r="K2200" s="11" t="s">
        <v>11613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44228</v>
      </c>
      <c r="H2201" s="11">
        <v>7</v>
      </c>
      <c r="I2201" s="20" t="s">
        <v>259</v>
      </c>
      <c r="J2201" s="11" t="s">
        <v>261</v>
      </c>
      <c r="K2201" s="11" t="s">
        <v>11613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44228</v>
      </c>
      <c r="H2202" s="11">
        <v>7</v>
      </c>
      <c r="I2202" s="20" t="s">
        <v>259</v>
      </c>
      <c r="J2202" s="11" t="s">
        <v>261</v>
      </c>
      <c r="K2202" s="11" t="s">
        <v>11613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44228</v>
      </c>
      <c r="H2203" s="11">
        <v>7</v>
      </c>
      <c r="I2203" s="20" t="s">
        <v>259</v>
      </c>
      <c r="J2203" s="11" t="s">
        <v>261</v>
      </c>
      <c r="K2203" s="11" t="s">
        <v>11613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44228</v>
      </c>
      <c r="H2204" s="11">
        <v>7</v>
      </c>
      <c r="I2204" s="20" t="s">
        <v>259</v>
      </c>
      <c r="J2204" s="11" t="s">
        <v>261</v>
      </c>
      <c r="K2204" s="11" t="s">
        <v>11613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44228</v>
      </c>
      <c r="H2205" s="11">
        <v>7</v>
      </c>
      <c r="I2205" s="20" t="s">
        <v>259</v>
      </c>
      <c r="J2205" s="11" t="s">
        <v>261</v>
      </c>
      <c r="K2205" s="11" t="s">
        <v>11613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44228</v>
      </c>
      <c r="H2206" s="11">
        <v>7</v>
      </c>
      <c r="I2206" s="20" t="s">
        <v>259</v>
      </c>
      <c r="J2206" s="11" t="s">
        <v>261</v>
      </c>
      <c r="K2206" s="11" t="s">
        <v>11613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44228</v>
      </c>
      <c r="H2207" s="11">
        <v>7</v>
      </c>
      <c r="I2207" s="20" t="s">
        <v>259</v>
      </c>
      <c r="J2207" s="11" t="s">
        <v>261</v>
      </c>
      <c r="K2207" s="11" t="s">
        <v>11613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44228</v>
      </c>
      <c r="H2208" s="11">
        <v>7</v>
      </c>
      <c r="I2208" s="20" t="s">
        <v>259</v>
      </c>
      <c r="J2208" s="11" t="s">
        <v>261</v>
      </c>
      <c r="K2208" s="11" t="s">
        <v>11613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44228</v>
      </c>
      <c r="H2209" s="11">
        <v>7</v>
      </c>
      <c r="I2209" s="20" t="s">
        <v>259</v>
      </c>
      <c r="J2209" s="11" t="s">
        <v>261</v>
      </c>
      <c r="K2209" s="11" t="s">
        <v>11613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44228</v>
      </c>
      <c r="H2210" s="11">
        <v>7</v>
      </c>
      <c r="I2210" s="20" t="s">
        <v>259</v>
      </c>
      <c r="J2210" s="11" t="s">
        <v>261</v>
      </c>
      <c r="K2210" s="11" t="s">
        <v>11613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44228</v>
      </c>
      <c r="H2211" s="11">
        <v>7</v>
      </c>
      <c r="I2211" s="20" t="s">
        <v>259</v>
      </c>
      <c r="J2211" s="11" t="s">
        <v>261</v>
      </c>
      <c r="K2211" s="11" t="s">
        <v>11613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44228</v>
      </c>
      <c r="H2212" s="11">
        <v>7</v>
      </c>
      <c r="I2212" s="20" t="s">
        <v>259</v>
      </c>
      <c r="J2212" s="11" t="s">
        <v>261</v>
      </c>
      <c r="K2212" s="11" t="s">
        <v>11613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44228</v>
      </c>
      <c r="H2213" s="11">
        <v>7</v>
      </c>
      <c r="I2213" s="20" t="s">
        <v>259</v>
      </c>
      <c r="J2213" s="11" t="s">
        <v>261</v>
      </c>
      <c r="K2213" s="11" t="s">
        <v>11613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44228</v>
      </c>
      <c r="H2214" s="11">
        <v>7</v>
      </c>
      <c r="I2214" s="20" t="s">
        <v>259</v>
      </c>
      <c r="J2214" s="11" t="s">
        <v>261</v>
      </c>
      <c r="K2214" s="11" t="s">
        <v>11613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44228</v>
      </c>
      <c r="H2215" s="11">
        <v>7</v>
      </c>
      <c r="I2215" s="20" t="s">
        <v>259</v>
      </c>
      <c r="J2215" s="11" t="s">
        <v>261</v>
      </c>
      <c r="K2215" s="11" t="s">
        <v>11613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44228</v>
      </c>
      <c r="H2216" s="11">
        <v>7</v>
      </c>
      <c r="I2216" s="20" t="s">
        <v>259</v>
      </c>
      <c r="J2216" s="11" t="s">
        <v>261</v>
      </c>
      <c r="K2216" s="11" t="s">
        <v>11613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44228</v>
      </c>
      <c r="H2217" s="11">
        <v>7</v>
      </c>
      <c r="I2217" s="20" t="s">
        <v>259</v>
      </c>
      <c r="J2217" s="11" t="s">
        <v>261</v>
      </c>
      <c r="K2217" s="11" t="s">
        <v>11613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44228</v>
      </c>
      <c r="H2218" s="11">
        <v>7</v>
      </c>
      <c r="I2218" s="20" t="s">
        <v>259</v>
      </c>
      <c r="J2218" s="11" t="s">
        <v>261</v>
      </c>
      <c r="K2218" s="11" t="s">
        <v>11613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44228</v>
      </c>
      <c r="H2219" s="11">
        <v>7</v>
      </c>
      <c r="I2219" s="20" t="s">
        <v>259</v>
      </c>
      <c r="J2219" s="11" t="s">
        <v>261</v>
      </c>
      <c r="K2219" s="11" t="s">
        <v>11613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44228</v>
      </c>
      <c r="H2220" s="11">
        <v>7</v>
      </c>
      <c r="I2220" s="20" t="s">
        <v>259</v>
      </c>
      <c r="J2220" s="11" t="s">
        <v>261</v>
      </c>
      <c r="K2220" s="11" t="s">
        <v>11613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44228</v>
      </c>
      <c r="H2221" s="11">
        <v>7</v>
      </c>
      <c r="I2221" s="20" t="s">
        <v>259</v>
      </c>
      <c r="J2221" s="11" t="s">
        <v>261</v>
      </c>
      <c r="K2221" s="11" t="s">
        <v>11613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44228</v>
      </c>
      <c r="H2222" s="11">
        <v>7</v>
      </c>
      <c r="I2222" s="20" t="s">
        <v>259</v>
      </c>
      <c r="J2222" s="11" t="s">
        <v>261</v>
      </c>
      <c r="K2222" s="11" t="s">
        <v>11613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44228</v>
      </c>
      <c r="H2223" s="11">
        <v>7</v>
      </c>
      <c r="I2223" s="20" t="s">
        <v>259</v>
      </c>
      <c r="J2223" s="11" t="s">
        <v>261</v>
      </c>
      <c r="K2223" s="11" t="s">
        <v>11613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44228</v>
      </c>
      <c r="H2224" s="11">
        <v>7</v>
      </c>
      <c r="I2224" s="20" t="s">
        <v>259</v>
      </c>
      <c r="J2224" s="11" t="s">
        <v>261</v>
      </c>
      <c r="K2224" s="11" t="s">
        <v>11613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44228</v>
      </c>
      <c r="H2225" s="11">
        <v>7</v>
      </c>
      <c r="I2225" s="20" t="s">
        <v>259</v>
      </c>
      <c r="J2225" s="11" t="s">
        <v>261</v>
      </c>
      <c r="K2225" s="11" t="s">
        <v>11613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44228</v>
      </c>
      <c r="H2226" s="11">
        <v>7</v>
      </c>
      <c r="I2226" s="20" t="s">
        <v>259</v>
      </c>
      <c r="J2226" s="11" t="s">
        <v>261</v>
      </c>
      <c r="K2226" s="11" t="s">
        <v>11613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44228</v>
      </c>
      <c r="H2227" s="11">
        <v>7</v>
      </c>
      <c r="I2227" s="20" t="s">
        <v>259</v>
      </c>
      <c r="J2227" s="11" t="s">
        <v>261</v>
      </c>
      <c r="K2227" s="11" t="s">
        <v>11613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44228</v>
      </c>
      <c r="H2228" s="11">
        <v>7</v>
      </c>
      <c r="I2228" s="20" t="s">
        <v>259</v>
      </c>
      <c r="J2228" s="11" t="s">
        <v>261</v>
      </c>
      <c r="K2228" s="11" t="s">
        <v>11613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44228</v>
      </c>
      <c r="H2229" s="11">
        <v>7</v>
      </c>
      <c r="I2229" s="20" t="s">
        <v>259</v>
      </c>
      <c r="J2229" s="11" t="s">
        <v>261</v>
      </c>
      <c r="K2229" s="11" t="s">
        <v>11613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44228</v>
      </c>
      <c r="H2230" s="11">
        <v>7</v>
      </c>
      <c r="I2230" s="20" t="s">
        <v>259</v>
      </c>
      <c r="J2230" s="11" t="s">
        <v>261</v>
      </c>
      <c r="K2230" s="11" t="s">
        <v>11613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44228</v>
      </c>
      <c r="H2231" s="11">
        <v>7</v>
      </c>
      <c r="I2231" s="20" t="s">
        <v>259</v>
      </c>
      <c r="J2231" s="11" t="s">
        <v>261</v>
      </c>
      <c r="K2231" s="11" t="s">
        <v>11613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44228</v>
      </c>
      <c r="H2232" s="11">
        <v>7</v>
      </c>
      <c r="I2232" s="20" t="s">
        <v>259</v>
      </c>
      <c r="J2232" s="11" t="s">
        <v>261</v>
      </c>
      <c r="K2232" s="11" t="s">
        <v>11613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44228</v>
      </c>
      <c r="H2233" s="11">
        <v>7</v>
      </c>
      <c r="I2233" s="20" t="s">
        <v>259</v>
      </c>
      <c r="J2233" s="11" t="s">
        <v>261</v>
      </c>
      <c r="K2233" s="11" t="s">
        <v>11613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44228</v>
      </c>
      <c r="H2234" s="11">
        <v>7</v>
      </c>
      <c r="I2234" s="20" t="s">
        <v>259</v>
      </c>
      <c r="J2234" s="11" t="s">
        <v>261</v>
      </c>
      <c r="K2234" s="11" t="s">
        <v>11613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44228</v>
      </c>
      <c r="H2235" s="11">
        <v>7</v>
      </c>
      <c r="I2235" s="20" t="s">
        <v>259</v>
      </c>
      <c r="J2235" s="11" t="s">
        <v>261</v>
      </c>
      <c r="K2235" s="11" t="s">
        <v>11613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44228</v>
      </c>
      <c r="H2236" s="11">
        <v>7</v>
      </c>
      <c r="I2236" s="20" t="s">
        <v>259</v>
      </c>
      <c r="J2236" s="11" t="s">
        <v>261</v>
      </c>
      <c r="K2236" s="11" t="s">
        <v>11613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44228</v>
      </c>
      <c r="H2237" s="11">
        <v>7</v>
      </c>
      <c r="I2237" s="20" t="s">
        <v>259</v>
      </c>
      <c r="J2237" s="11" t="s">
        <v>261</v>
      </c>
      <c r="K2237" s="11" t="s">
        <v>11613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44228</v>
      </c>
      <c r="H2238" s="11">
        <v>7</v>
      </c>
      <c r="I2238" s="20" t="s">
        <v>259</v>
      </c>
      <c r="J2238" s="11" t="s">
        <v>261</v>
      </c>
      <c r="K2238" s="11" t="s">
        <v>11613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44228</v>
      </c>
      <c r="H2239" s="11">
        <v>7</v>
      </c>
      <c r="I2239" s="20" t="s">
        <v>259</v>
      </c>
      <c r="J2239" s="11" t="s">
        <v>261</v>
      </c>
      <c r="K2239" s="11" t="s">
        <v>11613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44228</v>
      </c>
      <c r="H2240" s="11">
        <v>7</v>
      </c>
      <c r="I2240" s="20" t="s">
        <v>259</v>
      </c>
      <c r="J2240" s="11" t="s">
        <v>261</v>
      </c>
      <c r="K2240" s="11" t="s">
        <v>11613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44228</v>
      </c>
      <c r="H2241" s="11">
        <v>7</v>
      </c>
      <c r="I2241" s="20" t="s">
        <v>259</v>
      </c>
      <c r="J2241" s="11" t="s">
        <v>261</v>
      </c>
      <c r="K2241" s="11" t="s">
        <v>11613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44228</v>
      </c>
      <c r="H2242" s="11">
        <v>7</v>
      </c>
      <c r="I2242" s="20" t="s">
        <v>259</v>
      </c>
      <c r="J2242" s="11" t="s">
        <v>261</v>
      </c>
      <c r="K2242" s="11" t="s">
        <v>11613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44228</v>
      </c>
      <c r="H2243" s="11">
        <v>7</v>
      </c>
      <c r="I2243" s="20" t="s">
        <v>259</v>
      </c>
      <c r="J2243" s="11" t="s">
        <v>261</v>
      </c>
      <c r="K2243" s="11" t="s">
        <v>11613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44228</v>
      </c>
      <c r="H2244" s="11">
        <v>7</v>
      </c>
      <c r="I2244" s="20" t="s">
        <v>259</v>
      </c>
      <c r="J2244" s="11" t="s">
        <v>261</v>
      </c>
      <c r="K2244" s="11" t="s">
        <v>11613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44228</v>
      </c>
      <c r="H2245" s="11">
        <v>7</v>
      </c>
      <c r="I2245" s="20" t="s">
        <v>259</v>
      </c>
      <c r="J2245" s="11" t="s">
        <v>261</v>
      </c>
      <c r="K2245" s="11" t="s">
        <v>11613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44228</v>
      </c>
      <c r="H2246" s="11">
        <v>7</v>
      </c>
      <c r="I2246" s="20" t="s">
        <v>259</v>
      </c>
      <c r="J2246" s="11" t="s">
        <v>261</v>
      </c>
      <c r="K2246" s="11" t="s">
        <v>11613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44228</v>
      </c>
      <c r="H2247" s="11">
        <v>7</v>
      </c>
      <c r="I2247" s="20" t="s">
        <v>259</v>
      </c>
      <c r="J2247" s="11" t="s">
        <v>261</v>
      </c>
      <c r="K2247" s="11" t="s">
        <v>11613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44228</v>
      </c>
      <c r="H2248" s="11">
        <v>7</v>
      </c>
      <c r="I2248" s="20" t="s">
        <v>259</v>
      </c>
      <c r="J2248" s="11" t="s">
        <v>261</v>
      </c>
      <c r="K2248" s="11" t="s">
        <v>11613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44228</v>
      </c>
      <c r="H2249" s="11">
        <v>7</v>
      </c>
      <c r="I2249" s="20" t="s">
        <v>259</v>
      </c>
      <c r="J2249" s="11" t="s">
        <v>261</v>
      </c>
      <c r="K2249" s="11" t="s">
        <v>11613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44228</v>
      </c>
      <c r="H2250" s="11">
        <v>7</v>
      </c>
      <c r="I2250" s="20" t="s">
        <v>259</v>
      </c>
      <c r="J2250" s="11" t="s">
        <v>261</v>
      </c>
      <c r="K2250" s="11" t="s">
        <v>11613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44228</v>
      </c>
      <c r="H2251" s="11">
        <v>7</v>
      </c>
      <c r="I2251" s="20" t="s">
        <v>259</v>
      </c>
      <c r="J2251" s="11" t="s">
        <v>261</v>
      </c>
      <c r="K2251" s="11" t="s">
        <v>11613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44228</v>
      </c>
      <c r="H2252" s="11">
        <v>7</v>
      </c>
      <c r="I2252" s="20" t="s">
        <v>259</v>
      </c>
      <c r="J2252" s="11" t="s">
        <v>261</v>
      </c>
      <c r="K2252" s="11" t="s">
        <v>11613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44228</v>
      </c>
      <c r="H2253" s="11">
        <v>7</v>
      </c>
      <c r="I2253" s="20" t="s">
        <v>259</v>
      </c>
      <c r="J2253" s="11" t="s">
        <v>261</v>
      </c>
      <c r="K2253" s="11" t="s">
        <v>11613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44228</v>
      </c>
      <c r="H2254" s="11">
        <v>7</v>
      </c>
      <c r="I2254" s="20" t="s">
        <v>259</v>
      </c>
      <c r="J2254" s="11" t="s">
        <v>261</v>
      </c>
      <c r="K2254" s="11" t="s">
        <v>11613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44228</v>
      </c>
      <c r="H2255" s="11">
        <v>7</v>
      </c>
      <c r="I2255" s="20" t="s">
        <v>259</v>
      </c>
      <c r="J2255" s="11" t="s">
        <v>261</v>
      </c>
      <c r="K2255" s="11" t="s">
        <v>11613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44228</v>
      </c>
      <c r="H2256" s="11">
        <v>7</v>
      </c>
      <c r="I2256" s="20" t="s">
        <v>259</v>
      </c>
      <c r="J2256" s="11" t="s">
        <v>261</v>
      </c>
      <c r="K2256" s="11" t="s">
        <v>11613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44228</v>
      </c>
      <c r="H2257" s="11">
        <v>7</v>
      </c>
      <c r="I2257" s="20" t="s">
        <v>259</v>
      </c>
      <c r="J2257" s="11" t="s">
        <v>261</v>
      </c>
      <c r="K2257" s="11" t="s">
        <v>11613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44228</v>
      </c>
      <c r="H2258" s="11">
        <v>7</v>
      </c>
      <c r="I2258" s="20" t="s">
        <v>259</v>
      </c>
      <c r="J2258" s="11" t="s">
        <v>261</v>
      </c>
      <c r="K2258" s="11" t="s">
        <v>11613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44228</v>
      </c>
      <c r="H2259" s="11">
        <v>7</v>
      </c>
      <c r="I2259" s="20" t="s">
        <v>259</v>
      </c>
      <c r="J2259" s="11" t="s">
        <v>261</v>
      </c>
      <c r="K2259" s="11" t="s">
        <v>11613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44228</v>
      </c>
      <c r="H2260" s="11">
        <v>7</v>
      </c>
      <c r="I2260" s="20" t="s">
        <v>259</v>
      </c>
      <c r="J2260" s="11" t="s">
        <v>261</v>
      </c>
      <c r="K2260" s="11" t="s">
        <v>11613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44228</v>
      </c>
      <c r="H2261" s="11">
        <v>7</v>
      </c>
      <c r="I2261" s="20" t="s">
        <v>259</v>
      </c>
      <c r="J2261" s="11" t="s">
        <v>261</v>
      </c>
      <c r="K2261" s="11" t="s">
        <v>11613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44228</v>
      </c>
      <c r="H2262" s="11">
        <v>7</v>
      </c>
      <c r="I2262" s="20" t="s">
        <v>259</v>
      </c>
      <c r="J2262" s="11" t="s">
        <v>261</v>
      </c>
      <c r="K2262" s="11" t="s">
        <v>11613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44228</v>
      </c>
      <c r="H2263" s="11">
        <v>7</v>
      </c>
      <c r="I2263" s="20" t="s">
        <v>259</v>
      </c>
      <c r="J2263" s="11" t="s">
        <v>261</v>
      </c>
      <c r="K2263" s="11" t="s">
        <v>11613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44228</v>
      </c>
      <c r="H2264" s="11">
        <v>7</v>
      </c>
      <c r="I2264" s="20" t="s">
        <v>259</v>
      </c>
      <c r="J2264" s="11" t="s">
        <v>261</v>
      </c>
      <c r="K2264" s="11" t="s">
        <v>11613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44228</v>
      </c>
      <c r="H2265" s="11">
        <v>7</v>
      </c>
      <c r="I2265" s="20" t="s">
        <v>259</v>
      </c>
      <c r="J2265" s="11" t="s">
        <v>261</v>
      </c>
      <c r="K2265" s="11" t="s">
        <v>11613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44228</v>
      </c>
      <c r="H2266" s="11">
        <v>7</v>
      </c>
      <c r="I2266" s="20" t="s">
        <v>259</v>
      </c>
      <c r="J2266" s="11" t="s">
        <v>261</v>
      </c>
      <c r="K2266" s="11" t="s">
        <v>11613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44228</v>
      </c>
      <c r="H2267" s="11">
        <v>7</v>
      </c>
      <c r="I2267" s="20" t="s">
        <v>259</v>
      </c>
      <c r="J2267" s="11" t="s">
        <v>261</v>
      </c>
      <c r="K2267" s="11" t="s">
        <v>11613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44228</v>
      </c>
      <c r="H2268" s="11">
        <v>7</v>
      </c>
      <c r="I2268" s="20" t="s">
        <v>259</v>
      </c>
      <c r="J2268" s="11" t="s">
        <v>261</v>
      </c>
      <c r="K2268" s="11" t="s">
        <v>11613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44228</v>
      </c>
      <c r="H2269" s="11">
        <v>7</v>
      </c>
      <c r="I2269" s="20" t="s">
        <v>259</v>
      </c>
      <c r="J2269" s="11" t="s">
        <v>261</v>
      </c>
      <c r="K2269" s="11" t="s">
        <v>11613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44228</v>
      </c>
      <c r="H2270" s="11">
        <v>7</v>
      </c>
      <c r="I2270" s="20" t="s">
        <v>259</v>
      </c>
      <c r="J2270" s="11" t="s">
        <v>261</v>
      </c>
      <c r="K2270" s="11" t="s">
        <v>11613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44228</v>
      </c>
      <c r="H2271" s="11">
        <v>7</v>
      </c>
      <c r="I2271" s="20" t="s">
        <v>259</v>
      </c>
      <c r="J2271" s="11" t="s">
        <v>261</v>
      </c>
      <c r="K2271" s="11" t="s">
        <v>11613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44228</v>
      </c>
      <c r="H2272" s="11">
        <v>7</v>
      </c>
      <c r="I2272" s="20" t="s">
        <v>259</v>
      </c>
      <c r="J2272" s="11" t="s">
        <v>261</v>
      </c>
      <c r="K2272" s="11" t="s">
        <v>11613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44228</v>
      </c>
      <c r="H2273" s="11">
        <v>7</v>
      </c>
      <c r="I2273" s="20" t="s">
        <v>259</v>
      </c>
      <c r="J2273" s="11" t="s">
        <v>261</v>
      </c>
      <c r="K2273" s="11" t="s">
        <v>11613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44228</v>
      </c>
      <c r="H2274" s="11">
        <v>7</v>
      </c>
      <c r="I2274" s="20" t="s">
        <v>259</v>
      </c>
      <c r="J2274" s="11" t="s">
        <v>261</v>
      </c>
      <c r="K2274" s="11" t="s">
        <v>11613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44228</v>
      </c>
      <c r="H2275" s="11">
        <v>7</v>
      </c>
      <c r="I2275" s="20" t="s">
        <v>259</v>
      </c>
      <c r="J2275" s="11" t="s">
        <v>261</v>
      </c>
      <c r="K2275" s="11" t="s">
        <v>11613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44228</v>
      </c>
      <c r="H2276" s="11">
        <v>7</v>
      </c>
      <c r="I2276" s="20" t="s">
        <v>259</v>
      </c>
      <c r="J2276" s="11" t="s">
        <v>261</v>
      </c>
      <c r="K2276" s="11" t="s">
        <v>11613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44228</v>
      </c>
      <c r="H2277" s="11">
        <v>7</v>
      </c>
      <c r="I2277" s="20" t="s">
        <v>259</v>
      </c>
      <c r="J2277" s="11" t="s">
        <v>261</v>
      </c>
      <c r="K2277" s="11" t="s">
        <v>11613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44228</v>
      </c>
      <c r="H2278" s="11">
        <v>7</v>
      </c>
      <c r="I2278" s="20" t="s">
        <v>259</v>
      </c>
      <c r="J2278" s="11" t="s">
        <v>261</v>
      </c>
      <c r="K2278" s="11" t="s">
        <v>11613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44228</v>
      </c>
      <c r="H2279" s="11">
        <v>7</v>
      </c>
      <c r="I2279" s="20" t="s">
        <v>259</v>
      </c>
      <c r="J2279" s="11" t="s">
        <v>261</v>
      </c>
      <c r="K2279" s="11" t="s">
        <v>11613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44228</v>
      </c>
      <c r="H2280" s="11">
        <v>7</v>
      </c>
      <c r="I2280" s="20" t="s">
        <v>259</v>
      </c>
      <c r="J2280" s="11" t="s">
        <v>261</v>
      </c>
      <c r="K2280" s="11" t="s">
        <v>11613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44228</v>
      </c>
      <c r="H2281" s="11">
        <v>7</v>
      </c>
      <c r="I2281" s="20" t="s">
        <v>259</v>
      </c>
      <c r="J2281" s="11" t="s">
        <v>261</v>
      </c>
      <c r="K2281" s="11" t="s">
        <v>11613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44228</v>
      </c>
      <c r="H2282" s="11">
        <v>7</v>
      </c>
      <c r="I2282" s="20" t="s">
        <v>259</v>
      </c>
      <c r="J2282" s="11" t="s">
        <v>261</v>
      </c>
      <c r="K2282" s="11" t="s">
        <v>11613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44228</v>
      </c>
      <c r="H2283" s="11">
        <v>7</v>
      </c>
      <c r="I2283" s="20" t="s">
        <v>259</v>
      </c>
      <c r="J2283" s="11" t="s">
        <v>261</v>
      </c>
      <c r="K2283" s="11" t="s">
        <v>11613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44228</v>
      </c>
      <c r="H2284" s="11">
        <v>7</v>
      </c>
      <c r="I2284" s="20" t="s">
        <v>259</v>
      </c>
      <c r="J2284" s="11" t="s">
        <v>261</v>
      </c>
      <c r="K2284" s="11" t="s">
        <v>11613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44228</v>
      </c>
      <c r="H2285" s="11">
        <v>7</v>
      </c>
      <c r="I2285" s="20" t="s">
        <v>259</v>
      </c>
      <c r="J2285" s="11" t="s">
        <v>261</v>
      </c>
      <c r="K2285" s="11" t="s">
        <v>11613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44228</v>
      </c>
      <c r="H2286" s="11">
        <v>7</v>
      </c>
      <c r="I2286" s="20" t="s">
        <v>259</v>
      </c>
      <c r="J2286" s="11" t="s">
        <v>261</v>
      </c>
      <c r="K2286" s="11" t="s">
        <v>11613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44228</v>
      </c>
      <c r="H2287" s="11">
        <v>7</v>
      </c>
      <c r="I2287" s="20" t="s">
        <v>259</v>
      </c>
      <c r="J2287" s="11" t="s">
        <v>261</v>
      </c>
      <c r="K2287" s="11" t="s">
        <v>11613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44228</v>
      </c>
      <c r="H2288" s="11">
        <v>7</v>
      </c>
      <c r="I2288" s="20" t="s">
        <v>259</v>
      </c>
      <c r="J2288" s="11" t="s">
        <v>261</v>
      </c>
      <c r="K2288" s="11" t="s">
        <v>11613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44228</v>
      </c>
      <c r="H2289" s="11">
        <v>7</v>
      </c>
      <c r="I2289" s="20" t="s">
        <v>259</v>
      </c>
      <c r="J2289" s="11" t="s">
        <v>261</v>
      </c>
      <c r="K2289" s="11" t="s">
        <v>11613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44228</v>
      </c>
      <c r="H2290" s="11">
        <v>7</v>
      </c>
      <c r="I2290" s="20" t="s">
        <v>259</v>
      </c>
      <c r="J2290" s="11" t="s">
        <v>261</v>
      </c>
      <c r="K2290" s="11" t="s">
        <v>11613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44228</v>
      </c>
      <c r="H2291" s="11">
        <v>7</v>
      </c>
      <c r="I2291" s="20" t="s">
        <v>259</v>
      </c>
      <c r="J2291" s="11" t="s">
        <v>261</v>
      </c>
      <c r="K2291" s="11" t="s">
        <v>11613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44228</v>
      </c>
      <c r="H2292" s="11">
        <v>7</v>
      </c>
      <c r="I2292" s="20" t="s">
        <v>259</v>
      </c>
      <c r="J2292" s="11" t="s">
        <v>261</v>
      </c>
      <c r="K2292" s="11" t="s">
        <v>11613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44228</v>
      </c>
      <c r="H2293" s="11">
        <v>7</v>
      </c>
      <c r="I2293" s="20" t="s">
        <v>259</v>
      </c>
      <c r="J2293" s="11" t="s">
        <v>261</v>
      </c>
      <c r="K2293" s="11" t="s">
        <v>11613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44228</v>
      </c>
      <c r="H2294" s="11">
        <v>7</v>
      </c>
      <c r="I2294" s="20" t="s">
        <v>259</v>
      </c>
      <c r="J2294" s="11" t="s">
        <v>261</v>
      </c>
      <c r="K2294" s="11" t="s">
        <v>11613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44228</v>
      </c>
      <c r="H2295" s="11">
        <v>7</v>
      </c>
      <c r="I2295" s="20" t="s">
        <v>259</v>
      </c>
      <c r="J2295" s="11" t="s">
        <v>261</v>
      </c>
      <c r="K2295" s="11" t="s">
        <v>11613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44228</v>
      </c>
      <c r="H2296" s="11">
        <v>7</v>
      </c>
      <c r="I2296" s="20" t="s">
        <v>259</v>
      </c>
      <c r="J2296" s="11" t="s">
        <v>261</v>
      </c>
      <c r="K2296" s="11" t="s">
        <v>11613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44228</v>
      </c>
      <c r="H2297" s="11">
        <v>7</v>
      </c>
      <c r="I2297" s="20" t="s">
        <v>259</v>
      </c>
      <c r="J2297" s="11" t="s">
        <v>261</v>
      </c>
      <c r="K2297" s="11" t="s">
        <v>11613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44228</v>
      </c>
      <c r="H2298" s="11">
        <v>7</v>
      </c>
      <c r="I2298" s="20" t="s">
        <v>259</v>
      </c>
      <c r="J2298" s="11" t="s">
        <v>261</v>
      </c>
      <c r="K2298" s="11" t="s">
        <v>11613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44228</v>
      </c>
      <c r="H2299" s="11">
        <v>7</v>
      </c>
      <c r="I2299" s="20" t="s">
        <v>259</v>
      </c>
      <c r="J2299" s="11" t="s">
        <v>261</v>
      </c>
      <c r="K2299" s="11" t="s">
        <v>11613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44228</v>
      </c>
      <c r="H2300" s="11">
        <v>7</v>
      </c>
      <c r="I2300" s="20" t="s">
        <v>259</v>
      </c>
      <c r="J2300" s="11" t="s">
        <v>261</v>
      </c>
      <c r="K2300" s="11" t="s">
        <v>11613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44228</v>
      </c>
      <c r="H2301" s="11">
        <v>7</v>
      </c>
      <c r="I2301" s="20" t="s">
        <v>259</v>
      </c>
      <c r="J2301" s="11" t="s">
        <v>261</v>
      </c>
      <c r="K2301" s="11" t="s">
        <v>11613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44228</v>
      </c>
      <c r="H2302" s="11">
        <v>7</v>
      </c>
      <c r="I2302" s="20" t="s">
        <v>259</v>
      </c>
      <c r="J2302" s="11" t="s">
        <v>261</v>
      </c>
      <c r="K2302" s="11" t="s">
        <v>11613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44228</v>
      </c>
      <c r="H2303" s="11">
        <v>7</v>
      </c>
      <c r="I2303" s="20" t="s">
        <v>259</v>
      </c>
      <c r="J2303" s="11" t="s">
        <v>261</v>
      </c>
      <c r="K2303" s="11" t="s">
        <v>11613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44228</v>
      </c>
      <c r="H2304" s="11">
        <v>7</v>
      </c>
      <c r="I2304" s="20" t="s">
        <v>259</v>
      </c>
      <c r="J2304" s="11" t="s">
        <v>261</v>
      </c>
      <c r="K2304" s="11" t="s">
        <v>11613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44228</v>
      </c>
      <c r="H2305" s="11">
        <v>7</v>
      </c>
      <c r="I2305" s="20" t="s">
        <v>259</v>
      </c>
      <c r="J2305" s="11" t="s">
        <v>261</v>
      </c>
      <c r="K2305" s="11" t="s">
        <v>11613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44228</v>
      </c>
      <c r="H2306" s="11">
        <v>7</v>
      </c>
      <c r="I2306" s="20" t="s">
        <v>259</v>
      </c>
      <c r="J2306" s="11" t="s">
        <v>261</v>
      </c>
      <c r="K2306" s="11" t="s">
        <v>11613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44228</v>
      </c>
      <c r="H2307" s="11">
        <v>7</v>
      </c>
      <c r="I2307" s="20" t="s">
        <v>259</v>
      </c>
      <c r="J2307" s="11" t="s">
        <v>261</v>
      </c>
      <c r="K2307" s="11" t="s">
        <v>11613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44228</v>
      </c>
      <c r="H2308" s="11">
        <v>7</v>
      </c>
      <c r="I2308" s="20" t="s">
        <v>259</v>
      </c>
      <c r="J2308" s="11" t="s">
        <v>261</v>
      </c>
      <c r="K2308" s="11" t="s">
        <v>11613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44228</v>
      </c>
      <c r="H2309" s="11">
        <v>7</v>
      </c>
      <c r="I2309" s="20" t="s">
        <v>259</v>
      </c>
      <c r="J2309" s="11" t="s">
        <v>261</v>
      </c>
      <c r="K2309" s="11" t="s">
        <v>11613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44228</v>
      </c>
      <c r="H2310" s="11">
        <v>7</v>
      </c>
      <c r="I2310" s="20" t="s">
        <v>259</v>
      </c>
      <c r="J2310" s="11" t="s">
        <v>261</v>
      </c>
      <c r="K2310" s="11" t="s">
        <v>11613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44228</v>
      </c>
      <c r="H2311" s="11">
        <v>7</v>
      </c>
      <c r="I2311" s="20" t="s">
        <v>259</v>
      </c>
      <c r="J2311" s="11" t="s">
        <v>261</v>
      </c>
      <c r="K2311" s="11" t="s">
        <v>11613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44228</v>
      </c>
      <c r="H2312" s="11">
        <v>7</v>
      </c>
      <c r="I2312" s="20" t="s">
        <v>259</v>
      </c>
      <c r="J2312" s="11" t="s">
        <v>261</v>
      </c>
      <c r="K2312" s="11" t="s">
        <v>11613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44228</v>
      </c>
      <c r="H2313" s="11">
        <v>7</v>
      </c>
      <c r="I2313" s="20" t="s">
        <v>259</v>
      </c>
      <c r="J2313" s="11" t="s">
        <v>261</v>
      </c>
      <c r="K2313" s="11" t="s">
        <v>11613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44228</v>
      </c>
      <c r="H2314" s="11">
        <v>7</v>
      </c>
      <c r="I2314" s="20" t="s">
        <v>259</v>
      </c>
      <c r="J2314" s="11" t="s">
        <v>261</v>
      </c>
      <c r="K2314" s="11" t="s">
        <v>11613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44228</v>
      </c>
      <c r="H2315" s="11">
        <v>7</v>
      </c>
      <c r="I2315" s="20" t="s">
        <v>259</v>
      </c>
      <c r="J2315" s="11" t="s">
        <v>261</v>
      </c>
      <c r="K2315" s="11" t="s">
        <v>11613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44228</v>
      </c>
      <c r="H2316" s="11">
        <v>7</v>
      </c>
      <c r="I2316" s="20" t="s">
        <v>259</v>
      </c>
      <c r="J2316" s="11" t="s">
        <v>261</v>
      </c>
      <c r="K2316" s="11" t="s">
        <v>11613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44228</v>
      </c>
      <c r="H2317" s="11">
        <v>7</v>
      </c>
      <c r="I2317" s="20" t="s">
        <v>259</v>
      </c>
      <c r="J2317" s="11" t="s">
        <v>261</v>
      </c>
      <c r="K2317" s="11" t="s">
        <v>11613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44228</v>
      </c>
      <c r="H2318" s="11">
        <v>7</v>
      </c>
      <c r="I2318" s="20" t="s">
        <v>259</v>
      </c>
      <c r="J2318" s="11" t="s">
        <v>261</v>
      </c>
      <c r="K2318" s="11" t="s">
        <v>11613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44228</v>
      </c>
      <c r="H2319" s="11">
        <v>7</v>
      </c>
      <c r="I2319" s="20" t="s">
        <v>259</v>
      </c>
      <c r="J2319" s="11" t="s">
        <v>261</v>
      </c>
      <c r="K2319" s="11" t="s">
        <v>11613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44228</v>
      </c>
      <c r="H2320" s="11">
        <v>7</v>
      </c>
      <c r="I2320" s="20" t="s">
        <v>259</v>
      </c>
      <c r="J2320" s="11" t="s">
        <v>261</v>
      </c>
      <c r="K2320" s="11" t="s">
        <v>11613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44228</v>
      </c>
      <c r="H2321" s="11">
        <v>7</v>
      </c>
      <c r="I2321" s="20" t="s">
        <v>259</v>
      </c>
      <c r="J2321" s="11" t="s">
        <v>261</v>
      </c>
      <c r="K2321" s="11" t="s">
        <v>11613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44228</v>
      </c>
      <c r="H2322" s="11">
        <v>7</v>
      </c>
      <c r="I2322" s="20" t="s">
        <v>259</v>
      </c>
      <c r="J2322" s="11" t="s">
        <v>261</v>
      </c>
      <c r="K2322" s="11" t="s">
        <v>11613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44228</v>
      </c>
      <c r="H2323" s="11">
        <v>7</v>
      </c>
      <c r="I2323" s="20" t="s">
        <v>259</v>
      </c>
      <c r="J2323" s="11" t="s">
        <v>261</v>
      </c>
      <c r="K2323" s="11" t="s">
        <v>11613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44228</v>
      </c>
      <c r="H2324" s="11">
        <v>7</v>
      </c>
      <c r="I2324" s="20" t="s">
        <v>259</v>
      </c>
      <c r="J2324" s="11" t="s">
        <v>261</v>
      </c>
      <c r="K2324" s="11" t="s">
        <v>11613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44228</v>
      </c>
      <c r="H2325" s="11">
        <v>7</v>
      </c>
      <c r="I2325" s="20" t="s">
        <v>259</v>
      </c>
      <c r="J2325" s="11" t="s">
        <v>261</v>
      </c>
      <c r="K2325" s="11" t="s">
        <v>11613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44228</v>
      </c>
      <c r="H2326" s="11">
        <v>7</v>
      </c>
      <c r="I2326" s="20" t="s">
        <v>259</v>
      </c>
      <c r="J2326" s="11" t="s">
        <v>261</v>
      </c>
      <c r="K2326" s="11" t="s">
        <v>11613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44228</v>
      </c>
      <c r="H2327" s="11">
        <v>7</v>
      </c>
      <c r="I2327" s="20" t="s">
        <v>259</v>
      </c>
      <c r="J2327" s="11" t="s">
        <v>261</v>
      </c>
      <c r="K2327" s="11" t="s">
        <v>11613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44228</v>
      </c>
      <c r="H2328" s="11">
        <v>7</v>
      </c>
      <c r="I2328" s="20" t="s">
        <v>259</v>
      </c>
      <c r="J2328" s="11" t="s">
        <v>261</v>
      </c>
      <c r="K2328" s="11" t="s">
        <v>11613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44228</v>
      </c>
      <c r="H2329" s="11">
        <v>7</v>
      </c>
      <c r="I2329" s="20" t="s">
        <v>259</v>
      </c>
      <c r="J2329" s="11" t="s">
        <v>261</v>
      </c>
      <c r="K2329" s="11" t="s">
        <v>11613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44228</v>
      </c>
      <c r="H2330" s="11">
        <v>7</v>
      </c>
      <c r="I2330" s="20" t="s">
        <v>259</v>
      </c>
      <c r="J2330" s="11" t="s">
        <v>261</v>
      </c>
      <c r="K2330" s="11" t="s">
        <v>11613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44228</v>
      </c>
      <c r="H2331" s="11">
        <v>7</v>
      </c>
      <c r="I2331" s="20" t="s">
        <v>259</v>
      </c>
      <c r="J2331" s="11" t="s">
        <v>261</v>
      </c>
      <c r="K2331" s="11" t="s">
        <v>11613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44228</v>
      </c>
      <c r="H2332" s="11">
        <v>7</v>
      </c>
      <c r="I2332" s="20" t="s">
        <v>259</v>
      </c>
      <c r="J2332" s="11" t="s">
        <v>261</v>
      </c>
      <c r="K2332" s="11" t="s">
        <v>11613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44228</v>
      </c>
      <c r="H2333" s="11">
        <v>7</v>
      </c>
      <c r="I2333" s="20" t="s">
        <v>259</v>
      </c>
      <c r="J2333" s="11" t="s">
        <v>261</v>
      </c>
      <c r="K2333" s="11" t="s">
        <v>11613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44228</v>
      </c>
      <c r="H2334" s="11">
        <v>7</v>
      </c>
      <c r="I2334" s="20" t="s">
        <v>259</v>
      </c>
      <c r="J2334" s="11" t="s">
        <v>261</v>
      </c>
      <c r="K2334" s="11" t="s">
        <v>11613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44228</v>
      </c>
      <c r="H2335" s="11">
        <v>7</v>
      </c>
      <c r="I2335" s="20" t="s">
        <v>259</v>
      </c>
      <c r="J2335" s="11" t="s">
        <v>261</v>
      </c>
      <c r="K2335" s="11" t="s">
        <v>11613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44228</v>
      </c>
      <c r="H2336" s="11">
        <v>7</v>
      </c>
      <c r="I2336" s="20" t="s">
        <v>259</v>
      </c>
      <c r="J2336" s="11" t="s">
        <v>261</v>
      </c>
      <c r="K2336" s="11" t="s">
        <v>11613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44228</v>
      </c>
      <c r="H2337" s="11">
        <v>7</v>
      </c>
      <c r="I2337" s="20" t="s">
        <v>259</v>
      </c>
      <c r="J2337" s="11" t="s">
        <v>261</v>
      </c>
      <c r="K2337" s="11" t="s">
        <v>11613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44228</v>
      </c>
      <c r="H2338" s="11">
        <v>7</v>
      </c>
      <c r="I2338" s="20" t="s">
        <v>259</v>
      </c>
      <c r="J2338" s="11" t="s">
        <v>261</v>
      </c>
      <c r="K2338" s="11" t="s">
        <v>11613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44228</v>
      </c>
      <c r="H2339" s="11">
        <v>7</v>
      </c>
      <c r="I2339" s="20" t="s">
        <v>259</v>
      </c>
      <c r="J2339" s="11" t="s">
        <v>261</v>
      </c>
      <c r="K2339" s="11" t="s">
        <v>11613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44228</v>
      </c>
      <c r="H2340" s="11">
        <v>7</v>
      </c>
      <c r="I2340" s="20" t="s">
        <v>259</v>
      </c>
      <c r="J2340" s="11" t="s">
        <v>261</v>
      </c>
      <c r="K2340" s="11" t="s">
        <v>11613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44228</v>
      </c>
      <c r="H2341" s="11">
        <v>7</v>
      </c>
      <c r="I2341" s="20" t="s">
        <v>259</v>
      </c>
      <c r="J2341" s="11" t="s">
        <v>261</v>
      </c>
      <c r="K2341" s="11" t="s">
        <v>11613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44228</v>
      </c>
      <c r="H2342" s="11">
        <v>7</v>
      </c>
      <c r="I2342" s="20" t="s">
        <v>259</v>
      </c>
      <c r="J2342" s="11" t="s">
        <v>261</v>
      </c>
      <c r="K2342" s="11" t="s">
        <v>11613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44228</v>
      </c>
      <c r="H2343" s="11">
        <v>7</v>
      </c>
      <c r="I2343" s="20" t="s">
        <v>259</v>
      </c>
      <c r="J2343" s="11" t="s">
        <v>261</v>
      </c>
      <c r="K2343" s="11" t="s">
        <v>11613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44228</v>
      </c>
      <c r="H2344" s="11">
        <v>7</v>
      </c>
      <c r="I2344" s="20" t="s">
        <v>259</v>
      </c>
      <c r="J2344" s="11" t="s">
        <v>261</v>
      </c>
      <c r="K2344" s="11" t="s">
        <v>11613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44228</v>
      </c>
      <c r="H2345" s="11">
        <v>7</v>
      </c>
      <c r="I2345" s="20" t="s">
        <v>259</v>
      </c>
      <c r="J2345" s="11" t="s">
        <v>261</v>
      </c>
      <c r="K2345" s="11" t="s">
        <v>11613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44228</v>
      </c>
      <c r="H2346" s="11">
        <v>7</v>
      </c>
      <c r="I2346" s="20" t="s">
        <v>259</v>
      </c>
      <c r="J2346" s="11" t="s">
        <v>261</v>
      </c>
      <c r="K2346" s="11" t="s">
        <v>11613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44228</v>
      </c>
      <c r="H2347" s="11">
        <v>7</v>
      </c>
      <c r="I2347" s="20" t="s">
        <v>259</v>
      </c>
      <c r="J2347" s="11" t="s">
        <v>261</v>
      </c>
      <c r="K2347" s="11" t="s">
        <v>11613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44228</v>
      </c>
      <c r="H2348" s="11">
        <v>7</v>
      </c>
      <c r="I2348" s="20" t="s">
        <v>259</v>
      </c>
      <c r="J2348" s="11" t="s">
        <v>261</v>
      </c>
      <c r="K2348" s="11" t="s">
        <v>11613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44228</v>
      </c>
      <c r="H2349" s="11">
        <v>7</v>
      </c>
      <c r="I2349" s="20" t="s">
        <v>259</v>
      </c>
      <c r="J2349" s="11" t="s">
        <v>261</v>
      </c>
      <c r="K2349" s="11" t="s">
        <v>11613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44228</v>
      </c>
      <c r="H2350" s="11">
        <v>7</v>
      </c>
      <c r="I2350" s="20" t="s">
        <v>259</v>
      </c>
      <c r="J2350" s="11" t="s">
        <v>261</v>
      </c>
      <c r="K2350" s="11" t="s">
        <v>11613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44228</v>
      </c>
      <c r="H2351" s="11">
        <v>7</v>
      </c>
      <c r="I2351" s="20" t="s">
        <v>259</v>
      </c>
      <c r="J2351" s="11" t="s">
        <v>261</v>
      </c>
      <c r="K2351" s="11" t="s">
        <v>11613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44228</v>
      </c>
      <c r="H2352" s="11">
        <v>7</v>
      </c>
      <c r="I2352" s="20" t="s">
        <v>259</v>
      </c>
      <c r="J2352" s="11" t="s">
        <v>261</v>
      </c>
      <c r="K2352" s="11" t="s">
        <v>11613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44228</v>
      </c>
      <c r="H2353" s="11">
        <v>7</v>
      </c>
      <c r="I2353" s="20" t="s">
        <v>259</v>
      </c>
      <c r="J2353" s="11" t="s">
        <v>261</v>
      </c>
      <c r="K2353" s="11" t="s">
        <v>11613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44228</v>
      </c>
      <c r="H2354" s="11">
        <v>7</v>
      </c>
      <c r="I2354" s="20" t="s">
        <v>259</v>
      </c>
      <c r="J2354" s="11" t="s">
        <v>261</v>
      </c>
      <c r="K2354" s="11" t="s">
        <v>11613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44228</v>
      </c>
      <c r="H2355" s="11">
        <v>7</v>
      </c>
      <c r="I2355" s="20" t="s">
        <v>259</v>
      </c>
      <c r="J2355" s="11" t="s">
        <v>261</v>
      </c>
      <c r="K2355" s="11" t="s">
        <v>11613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44228</v>
      </c>
      <c r="H2356" s="11">
        <v>7</v>
      </c>
      <c r="I2356" s="20" t="s">
        <v>259</v>
      </c>
      <c r="J2356" s="11" t="s">
        <v>261</v>
      </c>
      <c r="K2356" s="11" t="s">
        <v>11613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44228</v>
      </c>
      <c r="H2357" s="11">
        <v>7</v>
      </c>
      <c r="I2357" s="20" t="s">
        <v>259</v>
      </c>
      <c r="J2357" s="11" t="s">
        <v>261</v>
      </c>
      <c r="K2357" s="11" t="s">
        <v>11613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44228</v>
      </c>
      <c r="H2358" s="11">
        <v>7</v>
      </c>
      <c r="I2358" s="20" t="s">
        <v>259</v>
      </c>
      <c r="J2358" s="11" t="s">
        <v>261</v>
      </c>
      <c r="K2358" s="11" t="s">
        <v>11613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44228</v>
      </c>
      <c r="H2359" s="11">
        <v>7</v>
      </c>
      <c r="I2359" s="20" t="s">
        <v>259</v>
      </c>
      <c r="J2359" s="11" t="s">
        <v>261</v>
      </c>
      <c r="K2359" s="11" t="s">
        <v>11613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44228</v>
      </c>
      <c r="H2360" s="11">
        <v>7</v>
      </c>
      <c r="I2360" s="20" t="s">
        <v>259</v>
      </c>
      <c r="J2360" s="11" t="s">
        <v>261</v>
      </c>
      <c r="K2360" s="11" t="s">
        <v>11613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44228</v>
      </c>
      <c r="H2361" s="11">
        <v>7</v>
      </c>
      <c r="I2361" s="20" t="s">
        <v>259</v>
      </c>
      <c r="J2361" s="11" t="s">
        <v>261</v>
      </c>
      <c r="K2361" s="11" t="s">
        <v>11613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44228</v>
      </c>
      <c r="H2362" s="11">
        <v>7</v>
      </c>
      <c r="I2362" s="20" t="s">
        <v>259</v>
      </c>
      <c r="J2362" s="11" t="s">
        <v>261</v>
      </c>
      <c r="K2362" s="11" t="s">
        <v>11613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44228</v>
      </c>
      <c r="H2363" s="11">
        <v>7</v>
      </c>
      <c r="I2363" s="20" t="s">
        <v>259</v>
      </c>
      <c r="J2363" s="11" t="s">
        <v>261</v>
      </c>
      <c r="K2363" s="11" t="s">
        <v>11613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44228</v>
      </c>
      <c r="H2364" s="11">
        <v>7</v>
      </c>
      <c r="I2364" s="20" t="s">
        <v>259</v>
      </c>
      <c r="J2364" s="11" t="s">
        <v>261</v>
      </c>
      <c r="K2364" s="11" t="s">
        <v>11613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44228</v>
      </c>
      <c r="H2365" s="11">
        <v>7</v>
      </c>
      <c r="I2365" s="20" t="s">
        <v>259</v>
      </c>
      <c r="J2365" s="11" t="s">
        <v>261</v>
      </c>
      <c r="K2365" s="11" t="s">
        <v>11613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44228</v>
      </c>
      <c r="H2366" s="11">
        <v>7</v>
      </c>
      <c r="I2366" s="20" t="s">
        <v>259</v>
      </c>
      <c r="J2366" s="11" t="s">
        <v>261</v>
      </c>
      <c r="K2366" s="11" t="s">
        <v>11613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44228</v>
      </c>
      <c r="H2367" s="11">
        <v>7</v>
      </c>
      <c r="I2367" s="20" t="s">
        <v>259</v>
      </c>
      <c r="J2367" s="11" t="s">
        <v>261</v>
      </c>
      <c r="K2367" s="11" t="s">
        <v>11613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44228</v>
      </c>
      <c r="H2368" s="11">
        <v>7</v>
      </c>
      <c r="I2368" s="20" t="s">
        <v>259</v>
      </c>
      <c r="J2368" s="11" t="s">
        <v>261</v>
      </c>
      <c r="K2368" s="11" t="s">
        <v>11613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44228</v>
      </c>
      <c r="H2369" s="11">
        <v>7</v>
      </c>
      <c r="I2369" s="20" t="s">
        <v>259</v>
      </c>
      <c r="J2369" s="11" t="s">
        <v>261</v>
      </c>
      <c r="K2369" s="11" t="s">
        <v>11613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44228</v>
      </c>
      <c r="H2370" s="11">
        <v>7</v>
      </c>
      <c r="I2370" s="20" t="s">
        <v>259</v>
      </c>
      <c r="J2370" s="11" t="s">
        <v>261</v>
      </c>
      <c r="K2370" s="11" t="s">
        <v>11613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44228</v>
      </c>
      <c r="H2371" s="11">
        <v>7</v>
      </c>
      <c r="I2371" s="20" t="s">
        <v>259</v>
      </c>
      <c r="J2371" s="11" t="s">
        <v>261</v>
      </c>
      <c r="K2371" s="11" t="s">
        <v>11613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44228</v>
      </c>
      <c r="H2372" s="11">
        <v>7</v>
      </c>
      <c r="I2372" s="20" t="s">
        <v>259</v>
      </c>
      <c r="J2372" s="11" t="s">
        <v>261</v>
      </c>
      <c r="K2372" s="11" t="s">
        <v>11613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44228</v>
      </c>
      <c r="H2373" s="11">
        <v>7</v>
      </c>
      <c r="I2373" s="20" t="s">
        <v>259</v>
      </c>
      <c r="J2373" s="11" t="s">
        <v>261</v>
      </c>
      <c r="K2373" s="11" t="s">
        <v>11613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44228</v>
      </c>
      <c r="H2374" s="11">
        <v>7</v>
      </c>
      <c r="I2374" s="20" t="s">
        <v>259</v>
      </c>
      <c r="J2374" s="11" t="s">
        <v>261</v>
      </c>
      <c r="K2374" s="11" t="s">
        <v>11613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44228</v>
      </c>
      <c r="H2375" s="11">
        <v>7</v>
      </c>
      <c r="I2375" s="20" t="s">
        <v>259</v>
      </c>
      <c r="J2375" s="11" t="s">
        <v>261</v>
      </c>
      <c r="K2375" s="11" t="s">
        <v>11613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44228</v>
      </c>
      <c r="H2376" s="11">
        <v>7</v>
      </c>
      <c r="I2376" s="20" t="s">
        <v>259</v>
      </c>
      <c r="J2376" s="11" t="s">
        <v>261</v>
      </c>
      <c r="K2376" s="11" t="s">
        <v>11613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44228</v>
      </c>
      <c r="H2377" s="11">
        <v>7</v>
      </c>
      <c r="I2377" s="20" t="s">
        <v>259</v>
      </c>
      <c r="J2377" s="11" t="s">
        <v>261</v>
      </c>
      <c r="K2377" s="11" t="s">
        <v>11613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44228</v>
      </c>
      <c r="H2378" s="11">
        <v>7</v>
      </c>
      <c r="I2378" s="20" t="s">
        <v>259</v>
      </c>
      <c r="J2378" s="11" t="s">
        <v>261</v>
      </c>
      <c r="K2378" s="11" t="s">
        <v>11613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44228</v>
      </c>
      <c r="H2379" s="11">
        <v>7</v>
      </c>
      <c r="I2379" s="20" t="s">
        <v>259</v>
      </c>
      <c r="J2379" s="11" t="s">
        <v>261</v>
      </c>
      <c r="K2379" s="11" t="s">
        <v>11613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44228</v>
      </c>
      <c r="H2380" s="11">
        <v>7</v>
      </c>
      <c r="I2380" s="20" t="s">
        <v>259</v>
      </c>
      <c r="J2380" s="11" t="s">
        <v>261</v>
      </c>
      <c r="K2380" s="11" t="s">
        <v>11613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44228</v>
      </c>
      <c r="H2381" s="11">
        <v>7</v>
      </c>
      <c r="I2381" s="20" t="s">
        <v>259</v>
      </c>
      <c r="J2381" s="11" t="s">
        <v>261</v>
      </c>
      <c r="K2381" s="11" t="s">
        <v>11613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44228</v>
      </c>
      <c r="H2382" s="11">
        <v>7</v>
      </c>
      <c r="I2382" s="20" t="s">
        <v>259</v>
      </c>
      <c r="J2382" s="11" t="s">
        <v>261</v>
      </c>
      <c r="K2382" s="11" t="s">
        <v>11613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44228</v>
      </c>
      <c r="H2383" s="11">
        <v>7</v>
      </c>
      <c r="I2383" s="20" t="s">
        <v>259</v>
      </c>
      <c r="J2383" s="11" t="s">
        <v>261</v>
      </c>
      <c r="K2383" s="11" t="s">
        <v>11613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44228</v>
      </c>
      <c r="H2384" s="11">
        <v>7</v>
      </c>
      <c r="I2384" s="20" t="s">
        <v>259</v>
      </c>
      <c r="J2384" s="11" t="s">
        <v>261</v>
      </c>
      <c r="K2384" s="11" t="s">
        <v>11613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44228</v>
      </c>
      <c r="H2385" s="11">
        <v>7</v>
      </c>
      <c r="I2385" s="20" t="s">
        <v>259</v>
      </c>
      <c r="J2385" s="11" t="s">
        <v>261</v>
      </c>
      <c r="K2385" s="11" t="s">
        <v>11613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44228</v>
      </c>
      <c r="H2386" s="11">
        <v>7</v>
      </c>
      <c r="I2386" s="20" t="s">
        <v>259</v>
      </c>
      <c r="J2386" s="11" t="s">
        <v>261</v>
      </c>
      <c r="K2386" s="11" t="s">
        <v>11613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44228</v>
      </c>
      <c r="H2387" s="11">
        <v>7</v>
      </c>
      <c r="I2387" s="20" t="s">
        <v>259</v>
      </c>
      <c r="J2387" s="11" t="s">
        <v>261</v>
      </c>
      <c r="K2387" s="11" t="s">
        <v>11613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44228</v>
      </c>
      <c r="H2388" s="11">
        <v>7</v>
      </c>
      <c r="I2388" s="20" t="s">
        <v>259</v>
      </c>
      <c r="J2388" s="11" t="s">
        <v>261</v>
      </c>
      <c r="K2388" s="11" t="s">
        <v>11613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44228</v>
      </c>
      <c r="H2389" s="11">
        <v>7</v>
      </c>
      <c r="I2389" s="20" t="s">
        <v>259</v>
      </c>
      <c r="J2389" s="11" t="s">
        <v>261</v>
      </c>
      <c r="K2389" s="11" t="s">
        <v>11613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44228</v>
      </c>
      <c r="H2390" s="11">
        <v>7</v>
      </c>
      <c r="I2390" s="20" t="s">
        <v>259</v>
      </c>
      <c r="J2390" s="11" t="s">
        <v>261</v>
      </c>
      <c r="K2390" s="11" t="s">
        <v>11613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44228</v>
      </c>
      <c r="H2391" s="11">
        <v>7</v>
      </c>
      <c r="I2391" s="20" t="s">
        <v>259</v>
      </c>
      <c r="J2391" s="11" t="s">
        <v>261</v>
      </c>
      <c r="K2391" s="11" t="s">
        <v>11613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44228</v>
      </c>
      <c r="H2392" s="11">
        <v>7</v>
      </c>
      <c r="I2392" s="20" t="s">
        <v>259</v>
      </c>
      <c r="J2392" s="11" t="s">
        <v>261</v>
      </c>
      <c r="K2392" s="11" t="s">
        <v>11613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44228</v>
      </c>
      <c r="H2393" s="11">
        <v>7</v>
      </c>
      <c r="I2393" s="20" t="s">
        <v>259</v>
      </c>
      <c r="J2393" s="11" t="s">
        <v>261</v>
      </c>
      <c r="K2393" s="11" t="s">
        <v>11613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44228</v>
      </c>
      <c r="H2394" s="11">
        <v>7</v>
      </c>
      <c r="I2394" s="20" t="s">
        <v>259</v>
      </c>
      <c r="J2394" s="11" t="s">
        <v>261</v>
      </c>
      <c r="K2394" s="11" t="s">
        <v>11613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44228</v>
      </c>
      <c r="H2395" s="11">
        <v>7</v>
      </c>
      <c r="I2395" s="20" t="s">
        <v>259</v>
      </c>
      <c r="J2395" s="11" t="s">
        <v>261</v>
      </c>
      <c r="K2395" s="11" t="s">
        <v>11613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44228</v>
      </c>
      <c r="H2396" s="11">
        <v>7</v>
      </c>
      <c r="I2396" s="20" t="s">
        <v>259</v>
      </c>
      <c r="J2396" s="11" t="s">
        <v>261</v>
      </c>
      <c r="K2396" s="11" t="s">
        <v>11613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44228</v>
      </c>
      <c r="H2397" s="11">
        <v>7</v>
      </c>
      <c r="I2397" s="20" t="s">
        <v>259</v>
      </c>
      <c r="J2397" s="11" t="s">
        <v>261</v>
      </c>
      <c r="K2397" s="11" t="s">
        <v>11613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44228</v>
      </c>
      <c r="H2398" s="11">
        <v>7</v>
      </c>
      <c r="I2398" s="20" t="s">
        <v>259</v>
      </c>
      <c r="J2398" s="11" t="s">
        <v>261</v>
      </c>
      <c r="K2398" s="11" t="s">
        <v>11613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44228</v>
      </c>
      <c r="H2399" s="11">
        <v>7</v>
      </c>
      <c r="I2399" s="20" t="s">
        <v>259</v>
      </c>
      <c r="J2399" s="11" t="s">
        <v>261</v>
      </c>
      <c r="K2399" s="11" t="s">
        <v>11613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44228</v>
      </c>
      <c r="H2400" s="11">
        <v>7</v>
      </c>
      <c r="I2400" s="20" t="s">
        <v>259</v>
      </c>
      <c r="J2400" s="11" t="s">
        <v>261</v>
      </c>
      <c r="K2400" s="11" t="s">
        <v>11613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44228</v>
      </c>
      <c r="H2401" s="11">
        <v>7</v>
      </c>
      <c r="I2401" s="20" t="s">
        <v>259</v>
      </c>
      <c r="J2401" s="11" t="s">
        <v>261</v>
      </c>
      <c r="K2401" s="11" t="s">
        <v>11613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44228</v>
      </c>
      <c r="H2402" s="11">
        <v>7</v>
      </c>
      <c r="I2402" s="20" t="s">
        <v>259</v>
      </c>
      <c r="J2402" s="11" t="s">
        <v>261</v>
      </c>
      <c r="K2402" s="11" t="s">
        <v>11613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44228</v>
      </c>
      <c r="H2403" s="11">
        <v>7</v>
      </c>
      <c r="I2403" s="20" t="s">
        <v>259</v>
      </c>
      <c r="J2403" s="11" t="s">
        <v>261</v>
      </c>
      <c r="K2403" s="11" t="s">
        <v>11613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44228</v>
      </c>
      <c r="H2404" s="11">
        <v>7</v>
      </c>
      <c r="I2404" s="20" t="s">
        <v>259</v>
      </c>
      <c r="J2404" s="11" t="s">
        <v>261</v>
      </c>
      <c r="K2404" s="11" t="s">
        <v>11613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44228</v>
      </c>
      <c r="H2405" s="11">
        <v>7</v>
      </c>
      <c r="I2405" s="20" t="s">
        <v>259</v>
      </c>
      <c r="J2405" s="11" t="s">
        <v>261</v>
      </c>
      <c r="K2405" s="11" t="s">
        <v>11613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44228</v>
      </c>
      <c r="H2406" s="11">
        <v>7</v>
      </c>
      <c r="I2406" s="20" t="s">
        <v>259</v>
      </c>
      <c r="J2406" s="11" t="s">
        <v>261</v>
      </c>
      <c r="K2406" s="11" t="s">
        <v>11613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44228</v>
      </c>
      <c r="H2407" s="11">
        <v>7</v>
      </c>
      <c r="I2407" s="20" t="s">
        <v>259</v>
      </c>
      <c r="J2407" s="11" t="s">
        <v>261</v>
      </c>
      <c r="K2407" s="11" t="s">
        <v>11613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44228</v>
      </c>
      <c r="H2408" s="11">
        <v>7</v>
      </c>
      <c r="I2408" s="20" t="s">
        <v>259</v>
      </c>
      <c r="J2408" s="11" t="s">
        <v>261</v>
      </c>
      <c r="K2408" s="11" t="s">
        <v>11613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44228</v>
      </c>
      <c r="H2409" s="11">
        <v>7</v>
      </c>
      <c r="I2409" s="20" t="s">
        <v>259</v>
      </c>
      <c r="J2409" s="11" t="s">
        <v>261</v>
      </c>
      <c r="K2409" s="11" t="s">
        <v>11613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44228</v>
      </c>
      <c r="H2410" s="11">
        <v>7</v>
      </c>
      <c r="I2410" s="20" t="s">
        <v>259</v>
      </c>
      <c r="J2410" s="11" t="s">
        <v>261</v>
      </c>
      <c r="K2410" s="11" t="s">
        <v>11613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44228</v>
      </c>
      <c r="H2411" s="11">
        <v>7</v>
      </c>
      <c r="I2411" s="20" t="s">
        <v>259</v>
      </c>
      <c r="J2411" s="11" t="s">
        <v>261</v>
      </c>
      <c r="K2411" s="11" t="s">
        <v>11613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44228</v>
      </c>
      <c r="H2412" s="11">
        <v>7</v>
      </c>
      <c r="I2412" s="20" t="s">
        <v>259</v>
      </c>
      <c r="J2412" s="11" t="s">
        <v>261</v>
      </c>
      <c r="K2412" s="11" t="s">
        <v>11613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44228</v>
      </c>
      <c r="H2413" s="11">
        <v>7</v>
      </c>
      <c r="I2413" s="20" t="s">
        <v>259</v>
      </c>
      <c r="J2413" s="11" t="s">
        <v>261</v>
      </c>
      <c r="K2413" s="11" t="s">
        <v>11613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44228</v>
      </c>
      <c r="H2414" s="11">
        <v>7</v>
      </c>
      <c r="I2414" s="20" t="s">
        <v>259</v>
      </c>
      <c r="J2414" s="11" t="s">
        <v>261</v>
      </c>
      <c r="K2414" s="11" t="s">
        <v>11613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44228</v>
      </c>
      <c r="H2415" s="11">
        <v>7</v>
      </c>
      <c r="I2415" s="20" t="s">
        <v>259</v>
      </c>
      <c r="J2415" s="11" t="s">
        <v>261</v>
      </c>
      <c r="K2415" s="11" t="s">
        <v>11613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44228</v>
      </c>
      <c r="H2416" s="11">
        <v>7</v>
      </c>
      <c r="I2416" s="20" t="s">
        <v>259</v>
      </c>
      <c r="J2416" s="11" t="s">
        <v>261</v>
      </c>
      <c r="K2416" s="11" t="s">
        <v>11613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44228</v>
      </c>
      <c r="H2417" s="11">
        <v>7</v>
      </c>
      <c r="I2417" s="20" t="s">
        <v>259</v>
      </c>
      <c r="J2417" s="11" t="s">
        <v>261</v>
      </c>
      <c r="K2417" s="11" t="s">
        <v>11613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44228</v>
      </c>
      <c r="H2418" s="11">
        <v>7</v>
      </c>
      <c r="I2418" s="20" t="s">
        <v>259</v>
      </c>
      <c r="J2418" s="11" t="s">
        <v>261</v>
      </c>
      <c r="K2418" s="11" t="s">
        <v>11613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44228</v>
      </c>
      <c r="H2419" s="11">
        <v>7</v>
      </c>
      <c r="I2419" s="20" t="s">
        <v>259</v>
      </c>
      <c r="J2419" s="11" t="s">
        <v>261</v>
      </c>
      <c r="K2419" s="11" t="s">
        <v>11613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44228</v>
      </c>
      <c r="H2420" s="11">
        <v>7</v>
      </c>
      <c r="I2420" s="20" t="s">
        <v>259</v>
      </c>
      <c r="J2420" s="11" t="s">
        <v>261</v>
      </c>
      <c r="K2420" s="11" t="s">
        <v>11613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44228</v>
      </c>
      <c r="H2421" s="11">
        <v>7</v>
      </c>
      <c r="I2421" s="20" t="s">
        <v>259</v>
      </c>
      <c r="J2421" s="11" t="s">
        <v>261</v>
      </c>
      <c r="K2421" s="11" t="s">
        <v>11613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44228</v>
      </c>
      <c r="H2422" s="11">
        <v>7</v>
      </c>
      <c r="I2422" s="20" t="s">
        <v>259</v>
      </c>
      <c r="J2422" s="11" t="s">
        <v>261</v>
      </c>
      <c r="K2422" s="11" t="s">
        <v>11613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44228</v>
      </c>
      <c r="H2423" s="11">
        <v>7</v>
      </c>
      <c r="I2423" s="20" t="s">
        <v>259</v>
      </c>
      <c r="J2423" s="11" t="s">
        <v>261</v>
      </c>
      <c r="K2423" s="11" t="s">
        <v>11613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44228</v>
      </c>
      <c r="H2424" s="11">
        <v>7</v>
      </c>
      <c r="I2424" s="20" t="s">
        <v>259</v>
      </c>
      <c r="J2424" s="11" t="s">
        <v>261</v>
      </c>
      <c r="K2424" s="11" t="s">
        <v>11613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44228</v>
      </c>
      <c r="H2425" s="11">
        <v>7</v>
      </c>
      <c r="I2425" s="20" t="s">
        <v>259</v>
      </c>
      <c r="J2425" s="11" t="s">
        <v>261</v>
      </c>
      <c r="K2425" s="11" t="s">
        <v>11613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44228</v>
      </c>
      <c r="H2426" s="11">
        <v>7</v>
      </c>
      <c r="I2426" s="20" t="s">
        <v>259</v>
      </c>
      <c r="J2426" s="11" t="s">
        <v>261</v>
      </c>
      <c r="K2426" s="11" t="s">
        <v>11613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44228</v>
      </c>
      <c r="H2427" s="11">
        <v>7</v>
      </c>
      <c r="I2427" s="20" t="s">
        <v>259</v>
      </c>
      <c r="J2427" s="11" t="s">
        <v>261</v>
      </c>
      <c r="K2427" s="11" t="s">
        <v>11613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44228</v>
      </c>
      <c r="H2428" s="11">
        <v>7</v>
      </c>
      <c r="I2428" s="20" t="s">
        <v>259</v>
      </c>
      <c r="J2428" s="11" t="s">
        <v>261</v>
      </c>
      <c r="K2428" s="11" t="s">
        <v>11613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44228</v>
      </c>
      <c r="H2429" s="11">
        <v>7</v>
      </c>
      <c r="I2429" s="20" t="s">
        <v>259</v>
      </c>
      <c r="J2429" s="11" t="s">
        <v>261</v>
      </c>
      <c r="K2429" s="11" t="s">
        <v>11613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44228</v>
      </c>
      <c r="H2430" s="11">
        <v>7</v>
      </c>
      <c r="I2430" s="20" t="s">
        <v>259</v>
      </c>
      <c r="J2430" s="11" t="s">
        <v>261</v>
      </c>
      <c r="K2430" s="11" t="s">
        <v>11613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44228</v>
      </c>
      <c r="H2431" s="11">
        <v>7</v>
      </c>
      <c r="I2431" s="20" t="s">
        <v>259</v>
      </c>
      <c r="J2431" s="11" t="s">
        <v>261</v>
      </c>
      <c r="K2431" s="11" t="s">
        <v>11613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44228</v>
      </c>
      <c r="H2432" s="11">
        <v>7</v>
      </c>
      <c r="I2432" s="20" t="s">
        <v>259</v>
      </c>
      <c r="J2432" s="11" t="s">
        <v>261</v>
      </c>
      <c r="K2432" s="11" t="s">
        <v>11613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44228</v>
      </c>
      <c r="H2433" s="11">
        <v>7</v>
      </c>
      <c r="I2433" s="20" t="s">
        <v>259</v>
      </c>
      <c r="J2433" s="11" t="s">
        <v>261</v>
      </c>
      <c r="K2433" s="11" t="s">
        <v>11613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44228</v>
      </c>
      <c r="H2434" s="11">
        <v>7</v>
      </c>
      <c r="I2434" s="20" t="s">
        <v>259</v>
      </c>
      <c r="J2434" s="11" t="s">
        <v>261</v>
      </c>
      <c r="K2434" s="11" t="s">
        <v>11613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44228</v>
      </c>
      <c r="H2435" s="11">
        <v>7</v>
      </c>
      <c r="I2435" s="20" t="s">
        <v>259</v>
      </c>
      <c r="J2435" s="11" t="s">
        <v>261</v>
      </c>
      <c r="K2435" s="11" t="s">
        <v>11613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44228</v>
      </c>
      <c r="H2436" s="11">
        <v>7</v>
      </c>
      <c r="I2436" s="20" t="s">
        <v>259</v>
      </c>
      <c r="J2436" s="11" t="s">
        <v>261</v>
      </c>
      <c r="K2436" s="11" t="s">
        <v>11613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44228</v>
      </c>
      <c r="H2437" s="11">
        <v>7</v>
      </c>
      <c r="I2437" s="20" t="s">
        <v>259</v>
      </c>
      <c r="J2437" s="11" t="s">
        <v>261</v>
      </c>
      <c r="K2437" s="11" t="s">
        <v>11613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44228</v>
      </c>
      <c r="H2438" s="11">
        <v>7</v>
      </c>
      <c r="I2438" s="20" t="s">
        <v>259</v>
      </c>
      <c r="J2438" s="11" t="s">
        <v>261</v>
      </c>
      <c r="K2438" s="11" t="s">
        <v>11613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44228</v>
      </c>
      <c r="H2439" s="11">
        <v>7</v>
      </c>
      <c r="I2439" s="20" t="s">
        <v>259</v>
      </c>
      <c r="J2439" s="11" t="s">
        <v>261</v>
      </c>
      <c r="K2439" s="11" t="s">
        <v>11613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44228</v>
      </c>
      <c r="H2440" s="11">
        <v>7</v>
      </c>
      <c r="I2440" s="20" t="s">
        <v>259</v>
      </c>
      <c r="J2440" s="11" t="s">
        <v>261</v>
      </c>
      <c r="K2440" s="11" t="s">
        <v>11613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44228</v>
      </c>
      <c r="H2441" s="11">
        <v>7</v>
      </c>
      <c r="I2441" s="20" t="s">
        <v>259</v>
      </c>
      <c r="J2441" s="11" t="s">
        <v>261</v>
      </c>
      <c r="K2441" s="11" t="s">
        <v>11613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44228</v>
      </c>
      <c r="H2442" s="11">
        <v>7</v>
      </c>
      <c r="I2442" s="20" t="s">
        <v>259</v>
      </c>
      <c r="J2442" s="11" t="s">
        <v>261</v>
      </c>
      <c r="K2442" s="11" t="s">
        <v>11613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44228</v>
      </c>
      <c r="H2443" s="11">
        <v>7</v>
      </c>
      <c r="I2443" s="20" t="s">
        <v>259</v>
      </c>
      <c r="J2443" s="11" t="s">
        <v>261</v>
      </c>
      <c r="K2443" s="11" t="s">
        <v>11613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44228</v>
      </c>
      <c r="H2444" s="11">
        <v>7</v>
      </c>
      <c r="I2444" s="20" t="s">
        <v>259</v>
      </c>
      <c r="J2444" s="11" t="s">
        <v>261</v>
      </c>
      <c r="K2444" s="11" t="s">
        <v>11613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44228</v>
      </c>
      <c r="H2445" s="11">
        <v>7</v>
      </c>
      <c r="I2445" s="20" t="s">
        <v>259</v>
      </c>
      <c r="J2445" s="11" t="s">
        <v>261</v>
      </c>
      <c r="K2445" s="11" t="s">
        <v>11613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44228</v>
      </c>
      <c r="H2446" s="11">
        <v>7</v>
      </c>
      <c r="I2446" s="20" t="s">
        <v>259</v>
      </c>
      <c r="J2446" s="11" t="s">
        <v>261</v>
      </c>
      <c r="K2446" s="11" t="s">
        <v>11613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44228</v>
      </c>
      <c r="H2447" s="11">
        <v>7</v>
      </c>
      <c r="I2447" s="20" t="s">
        <v>259</v>
      </c>
      <c r="J2447" s="11" t="s">
        <v>261</v>
      </c>
      <c r="K2447" s="11" t="s">
        <v>11613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44228</v>
      </c>
      <c r="H2448" s="11">
        <v>7</v>
      </c>
      <c r="I2448" s="20" t="s">
        <v>259</v>
      </c>
      <c r="J2448" s="11" t="s">
        <v>261</v>
      </c>
      <c r="K2448" s="11" t="s">
        <v>11613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44228</v>
      </c>
      <c r="H2449" s="11">
        <v>7</v>
      </c>
      <c r="I2449" s="20" t="s">
        <v>259</v>
      </c>
      <c r="J2449" s="11" t="s">
        <v>261</v>
      </c>
      <c r="K2449" s="11" t="s">
        <v>11613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44228</v>
      </c>
      <c r="H2450" s="11">
        <v>7</v>
      </c>
      <c r="I2450" s="20" t="s">
        <v>259</v>
      </c>
      <c r="J2450" s="11" t="s">
        <v>261</v>
      </c>
      <c r="K2450" s="11" t="s">
        <v>11613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44228</v>
      </c>
      <c r="H2451" s="11">
        <v>7</v>
      </c>
      <c r="I2451" s="20" t="s">
        <v>259</v>
      </c>
      <c r="J2451" s="11" t="s">
        <v>261</v>
      </c>
      <c r="K2451" s="11" t="s">
        <v>11613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44228</v>
      </c>
      <c r="H2452" s="11">
        <v>7</v>
      </c>
      <c r="I2452" s="20" t="s">
        <v>259</v>
      </c>
      <c r="J2452" s="11" t="s">
        <v>261</v>
      </c>
      <c r="K2452" s="11" t="s">
        <v>11613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44228</v>
      </c>
      <c r="H2453" s="11">
        <v>7</v>
      </c>
      <c r="I2453" s="20" t="s">
        <v>259</v>
      </c>
      <c r="J2453" s="11" t="s">
        <v>261</v>
      </c>
      <c r="K2453" s="11" t="s">
        <v>11613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44228</v>
      </c>
      <c r="H2454" s="11">
        <v>7</v>
      </c>
      <c r="I2454" s="20" t="s">
        <v>259</v>
      </c>
      <c r="J2454" s="11" t="s">
        <v>261</v>
      </c>
      <c r="K2454" s="11" t="s">
        <v>11613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44228</v>
      </c>
      <c r="H2455" s="11">
        <v>7</v>
      </c>
      <c r="I2455" s="20" t="s">
        <v>259</v>
      </c>
      <c r="J2455" s="11" t="s">
        <v>261</v>
      </c>
      <c r="K2455" s="11" t="s">
        <v>11613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44228</v>
      </c>
      <c r="H2456" s="11">
        <v>7</v>
      </c>
      <c r="I2456" s="20" t="s">
        <v>259</v>
      </c>
      <c r="J2456" s="11" t="s">
        <v>261</v>
      </c>
      <c r="K2456" s="11" t="s">
        <v>11613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44228</v>
      </c>
      <c r="H2457" s="11">
        <v>7</v>
      </c>
      <c r="I2457" s="20" t="s">
        <v>259</v>
      </c>
      <c r="J2457" s="11" t="s">
        <v>261</v>
      </c>
      <c r="K2457" s="11" t="s">
        <v>11613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44228</v>
      </c>
      <c r="H2458" s="11">
        <v>7</v>
      </c>
      <c r="I2458" s="20" t="s">
        <v>259</v>
      </c>
      <c r="J2458" s="11" t="s">
        <v>261</v>
      </c>
      <c r="K2458" s="11" t="s">
        <v>11613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44228</v>
      </c>
      <c r="H2459" s="11">
        <v>7</v>
      </c>
      <c r="I2459" s="20" t="s">
        <v>259</v>
      </c>
      <c r="J2459" s="11" t="s">
        <v>261</v>
      </c>
      <c r="K2459" s="11" t="s">
        <v>11613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44228</v>
      </c>
      <c r="H2460" s="11">
        <v>7</v>
      </c>
      <c r="I2460" s="20" t="s">
        <v>259</v>
      </c>
      <c r="J2460" s="11" t="s">
        <v>261</v>
      </c>
      <c r="K2460" s="11" t="s">
        <v>11613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44228</v>
      </c>
      <c r="H2461" s="11">
        <v>7</v>
      </c>
      <c r="I2461" s="20" t="s">
        <v>259</v>
      </c>
      <c r="J2461" s="11" t="s">
        <v>261</v>
      </c>
      <c r="K2461" s="11" t="s">
        <v>11613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44228</v>
      </c>
      <c r="H2462" s="11">
        <v>7</v>
      </c>
      <c r="I2462" s="20" t="s">
        <v>259</v>
      </c>
      <c r="J2462" s="11" t="s">
        <v>261</v>
      </c>
      <c r="K2462" s="11" t="s">
        <v>11613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44228</v>
      </c>
      <c r="H2463" s="11">
        <v>7</v>
      </c>
      <c r="I2463" s="20" t="s">
        <v>259</v>
      </c>
      <c r="J2463" s="11" t="s">
        <v>261</v>
      </c>
      <c r="K2463" s="11" t="s">
        <v>11613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44228</v>
      </c>
      <c r="H2464" s="11">
        <v>7</v>
      </c>
      <c r="I2464" s="20" t="s">
        <v>259</v>
      </c>
      <c r="J2464" s="11" t="s">
        <v>261</v>
      </c>
      <c r="K2464" s="11" t="s">
        <v>11613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44228</v>
      </c>
      <c r="H2465" s="11">
        <v>7</v>
      </c>
      <c r="I2465" s="20" t="s">
        <v>259</v>
      </c>
      <c r="J2465" s="11" t="s">
        <v>261</v>
      </c>
      <c r="K2465" s="11" t="s">
        <v>11613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44228</v>
      </c>
      <c r="H2466" s="11">
        <v>7</v>
      </c>
      <c r="I2466" s="20" t="s">
        <v>259</v>
      </c>
      <c r="J2466" s="11" t="s">
        <v>261</v>
      </c>
      <c r="K2466" s="11" t="s">
        <v>11613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44228</v>
      </c>
      <c r="H2467" s="11">
        <v>7</v>
      </c>
      <c r="I2467" s="20" t="s">
        <v>259</v>
      </c>
      <c r="J2467" s="11" t="s">
        <v>261</v>
      </c>
      <c r="K2467" s="11" t="s">
        <v>11613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44228</v>
      </c>
      <c r="H2468" s="11">
        <v>7</v>
      </c>
      <c r="I2468" s="20" t="s">
        <v>259</v>
      </c>
      <c r="J2468" s="11" t="s">
        <v>261</v>
      </c>
      <c r="K2468" s="11" t="s">
        <v>11613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44228</v>
      </c>
      <c r="H2469" s="11">
        <v>7</v>
      </c>
      <c r="I2469" s="20" t="s">
        <v>259</v>
      </c>
      <c r="J2469" s="11" t="s">
        <v>261</v>
      </c>
      <c r="K2469" s="11" t="s">
        <v>11613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44228</v>
      </c>
      <c r="H2470" s="11">
        <v>7</v>
      </c>
      <c r="I2470" s="20" t="s">
        <v>259</v>
      </c>
      <c r="J2470" s="11" t="s">
        <v>261</v>
      </c>
      <c r="K2470" s="11" t="s">
        <v>11613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44228</v>
      </c>
      <c r="H2471" s="11">
        <v>7</v>
      </c>
      <c r="I2471" s="20" t="s">
        <v>259</v>
      </c>
      <c r="J2471" s="11" t="s">
        <v>261</v>
      </c>
      <c r="K2471" s="11" t="s">
        <v>11613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44228</v>
      </c>
      <c r="H2472" s="11">
        <v>7</v>
      </c>
      <c r="I2472" s="20" t="s">
        <v>259</v>
      </c>
      <c r="J2472" s="11" t="s">
        <v>261</v>
      </c>
      <c r="K2472" s="11" t="s">
        <v>11613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44228</v>
      </c>
      <c r="H2473" s="11">
        <v>7</v>
      </c>
      <c r="I2473" s="20" t="s">
        <v>259</v>
      </c>
      <c r="J2473" s="11" t="s">
        <v>261</v>
      </c>
      <c r="K2473" s="11" t="s">
        <v>11613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44228</v>
      </c>
      <c r="H2474" s="11">
        <v>7</v>
      </c>
      <c r="I2474" s="20" t="s">
        <v>259</v>
      </c>
      <c r="J2474" s="11" t="s">
        <v>261</v>
      </c>
      <c r="K2474" s="11" t="s">
        <v>11613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44228</v>
      </c>
      <c r="H2475" s="11">
        <v>7</v>
      </c>
      <c r="I2475" s="20" t="s">
        <v>259</v>
      </c>
      <c r="J2475" s="11" t="s">
        <v>261</v>
      </c>
      <c r="K2475" s="11" t="s">
        <v>11613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44228</v>
      </c>
      <c r="H2476" s="11">
        <v>7</v>
      </c>
      <c r="I2476" s="20" t="s">
        <v>259</v>
      </c>
      <c r="J2476" s="11" t="s">
        <v>261</v>
      </c>
      <c r="K2476" s="11" t="s">
        <v>11613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44228</v>
      </c>
      <c r="H2477" s="11">
        <v>7</v>
      </c>
      <c r="I2477" s="20" t="s">
        <v>259</v>
      </c>
      <c r="J2477" s="11" t="s">
        <v>261</v>
      </c>
      <c r="K2477" s="11" t="s">
        <v>11613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44228</v>
      </c>
      <c r="H2478" s="11">
        <v>7</v>
      </c>
      <c r="I2478" s="20" t="s">
        <v>259</v>
      </c>
      <c r="J2478" s="11" t="s">
        <v>261</v>
      </c>
      <c r="K2478" s="11" t="s">
        <v>11613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44228</v>
      </c>
      <c r="H2479" s="11">
        <v>7</v>
      </c>
      <c r="I2479" s="20" t="s">
        <v>259</v>
      </c>
      <c r="J2479" s="11" t="s">
        <v>261</v>
      </c>
      <c r="K2479" s="11" t="s">
        <v>11613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44228</v>
      </c>
      <c r="H2480" s="11">
        <v>7</v>
      </c>
      <c r="I2480" s="20" t="s">
        <v>259</v>
      </c>
      <c r="J2480" s="11" t="s">
        <v>261</v>
      </c>
      <c r="K2480" s="11" t="s">
        <v>11613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44228</v>
      </c>
      <c r="H2481" s="11">
        <v>7</v>
      </c>
      <c r="I2481" s="20" t="s">
        <v>259</v>
      </c>
      <c r="J2481" s="11" t="s">
        <v>261</v>
      </c>
      <c r="K2481" s="11" t="s">
        <v>11613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44228</v>
      </c>
      <c r="H2482" s="11">
        <v>7</v>
      </c>
      <c r="I2482" s="20" t="s">
        <v>259</v>
      </c>
      <c r="J2482" s="11" t="s">
        <v>261</v>
      </c>
      <c r="K2482" s="11" t="s">
        <v>11613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44228</v>
      </c>
      <c r="H2483" s="11">
        <v>7</v>
      </c>
      <c r="I2483" s="20" t="s">
        <v>259</v>
      </c>
      <c r="J2483" s="11" t="s">
        <v>261</v>
      </c>
      <c r="K2483" s="11" t="s">
        <v>11613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44228</v>
      </c>
      <c r="H2484" s="11">
        <v>7</v>
      </c>
      <c r="I2484" s="20" t="s">
        <v>259</v>
      </c>
      <c r="J2484" s="11" t="s">
        <v>261</v>
      </c>
      <c r="K2484" s="11" t="s">
        <v>11613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44228</v>
      </c>
      <c r="H2485" s="11">
        <v>7</v>
      </c>
      <c r="I2485" s="20" t="s">
        <v>259</v>
      </c>
      <c r="J2485" s="11" t="s">
        <v>261</v>
      </c>
      <c r="K2485" s="11" t="s">
        <v>11613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44228</v>
      </c>
      <c r="H2486" s="11">
        <v>7</v>
      </c>
      <c r="I2486" s="20" t="s">
        <v>259</v>
      </c>
      <c r="J2486" s="11" t="s">
        <v>261</v>
      </c>
      <c r="K2486" s="11" t="s">
        <v>11613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44228</v>
      </c>
      <c r="H2487" s="11">
        <v>7</v>
      </c>
      <c r="I2487" s="20" t="s">
        <v>259</v>
      </c>
      <c r="J2487" s="11" t="s">
        <v>261</v>
      </c>
      <c r="K2487" s="11" t="s">
        <v>11613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44228</v>
      </c>
      <c r="H2488" s="11">
        <v>7</v>
      </c>
      <c r="I2488" s="20" t="s">
        <v>259</v>
      </c>
      <c r="J2488" s="11" t="s">
        <v>261</v>
      </c>
      <c r="K2488" s="11" t="s">
        <v>11613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44228</v>
      </c>
      <c r="H2489" s="11">
        <v>7</v>
      </c>
      <c r="I2489" s="20" t="s">
        <v>259</v>
      </c>
      <c r="J2489" s="11" t="s">
        <v>261</v>
      </c>
      <c r="K2489" s="11" t="s">
        <v>11613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44228</v>
      </c>
      <c r="H2490" s="11">
        <v>7</v>
      </c>
      <c r="I2490" s="20" t="s">
        <v>259</v>
      </c>
      <c r="J2490" s="11" t="s">
        <v>261</v>
      </c>
      <c r="K2490" s="11" t="s">
        <v>11613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44228</v>
      </c>
      <c r="H2491" s="11">
        <v>7</v>
      </c>
      <c r="I2491" s="20" t="s">
        <v>259</v>
      </c>
      <c r="J2491" s="11" t="s">
        <v>261</v>
      </c>
      <c r="K2491" s="11" t="s">
        <v>11613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44228</v>
      </c>
      <c r="H2492" s="11">
        <v>7</v>
      </c>
      <c r="I2492" s="20" t="s">
        <v>259</v>
      </c>
      <c r="J2492" s="11" t="s">
        <v>261</v>
      </c>
      <c r="K2492" s="11" t="s">
        <v>11613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44228</v>
      </c>
      <c r="H2493" s="11">
        <v>7</v>
      </c>
      <c r="I2493" s="20" t="s">
        <v>259</v>
      </c>
      <c r="J2493" s="11" t="s">
        <v>261</v>
      </c>
      <c r="K2493" s="11" t="s">
        <v>11613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44228</v>
      </c>
      <c r="H2494" s="11">
        <v>7</v>
      </c>
      <c r="I2494" s="20" t="s">
        <v>259</v>
      </c>
      <c r="J2494" s="11" t="s">
        <v>261</v>
      </c>
      <c r="K2494" s="11" t="s">
        <v>11613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44228</v>
      </c>
      <c r="H2495" s="11">
        <v>7</v>
      </c>
      <c r="I2495" s="20" t="s">
        <v>259</v>
      </c>
      <c r="J2495" s="11" t="s">
        <v>261</v>
      </c>
      <c r="K2495" s="11" t="s">
        <v>11613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44228</v>
      </c>
      <c r="H2496" s="11">
        <v>7</v>
      </c>
      <c r="I2496" s="20" t="s">
        <v>259</v>
      </c>
      <c r="J2496" s="11" t="s">
        <v>261</v>
      </c>
      <c r="K2496" s="11" t="s">
        <v>11613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44228</v>
      </c>
      <c r="H2497" s="11">
        <v>7</v>
      </c>
      <c r="I2497" s="20" t="s">
        <v>259</v>
      </c>
      <c r="J2497" s="11" t="s">
        <v>261</v>
      </c>
      <c r="K2497" s="11" t="s">
        <v>11613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44228</v>
      </c>
      <c r="H2498" s="11">
        <v>7</v>
      </c>
      <c r="I2498" s="20" t="s">
        <v>259</v>
      </c>
      <c r="J2498" s="11" t="s">
        <v>261</v>
      </c>
      <c r="K2498" s="11" t="s">
        <v>11613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44228</v>
      </c>
      <c r="H2499" s="11">
        <v>7</v>
      </c>
      <c r="I2499" s="20" t="s">
        <v>259</v>
      </c>
      <c r="J2499" s="11" t="s">
        <v>261</v>
      </c>
      <c r="K2499" s="11" t="s">
        <v>11613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44228</v>
      </c>
      <c r="H2500" s="11">
        <v>7</v>
      </c>
      <c r="I2500" s="20" t="s">
        <v>259</v>
      </c>
      <c r="J2500" s="11" t="s">
        <v>261</v>
      </c>
      <c r="K2500" s="11" t="s">
        <v>11613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44228</v>
      </c>
      <c r="H2501" s="11">
        <v>7</v>
      </c>
      <c r="I2501" s="20" t="s">
        <v>259</v>
      </c>
      <c r="J2501" s="11" t="s">
        <v>261</v>
      </c>
      <c r="K2501" s="11" t="s">
        <v>11613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44228</v>
      </c>
      <c r="H2502" s="11">
        <v>7</v>
      </c>
      <c r="I2502" s="20" t="s">
        <v>259</v>
      </c>
      <c r="J2502" s="11" t="s">
        <v>261</v>
      </c>
      <c r="K2502" s="11" t="s">
        <v>11613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44228</v>
      </c>
      <c r="H2503" s="11">
        <v>7</v>
      </c>
      <c r="I2503" s="20" t="s">
        <v>259</v>
      </c>
      <c r="J2503" s="11" t="s">
        <v>261</v>
      </c>
      <c r="K2503" s="11" t="s">
        <v>11613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44228</v>
      </c>
      <c r="H2504" s="11">
        <v>7</v>
      </c>
      <c r="I2504" s="20" t="s">
        <v>259</v>
      </c>
      <c r="J2504" s="11" t="s">
        <v>261</v>
      </c>
      <c r="K2504" s="11" t="s">
        <v>11613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44228</v>
      </c>
      <c r="H2505" s="11">
        <v>7</v>
      </c>
      <c r="I2505" s="20" t="s">
        <v>259</v>
      </c>
      <c r="J2505" s="11" t="s">
        <v>261</v>
      </c>
      <c r="K2505" s="11" t="s">
        <v>11613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44228</v>
      </c>
      <c r="H2506" s="11">
        <v>7</v>
      </c>
      <c r="I2506" s="20" t="s">
        <v>259</v>
      </c>
      <c r="J2506" s="11" t="s">
        <v>261</v>
      </c>
      <c r="K2506" s="11" t="s">
        <v>11613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44228</v>
      </c>
      <c r="H2507" s="11">
        <v>7</v>
      </c>
      <c r="I2507" s="20" t="s">
        <v>259</v>
      </c>
      <c r="J2507" s="11" t="s">
        <v>261</v>
      </c>
      <c r="K2507" s="11" t="s">
        <v>11613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44228</v>
      </c>
      <c r="H2508" s="11">
        <v>7</v>
      </c>
      <c r="I2508" s="20" t="s">
        <v>259</v>
      </c>
      <c r="J2508" s="11" t="s">
        <v>261</v>
      </c>
      <c r="K2508" s="11" t="s">
        <v>11613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44228</v>
      </c>
      <c r="H2509" s="11">
        <v>7</v>
      </c>
      <c r="I2509" s="20" t="s">
        <v>259</v>
      </c>
      <c r="J2509" s="11" t="s">
        <v>261</v>
      </c>
      <c r="K2509" s="11" t="s">
        <v>11613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44228</v>
      </c>
      <c r="H2510" s="11">
        <v>7</v>
      </c>
      <c r="I2510" s="20" t="s">
        <v>259</v>
      </c>
      <c r="J2510" s="11" t="s">
        <v>261</v>
      </c>
      <c r="K2510" s="11" t="s">
        <v>11613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44228</v>
      </c>
      <c r="H2511" s="11">
        <v>7</v>
      </c>
      <c r="I2511" s="20" t="s">
        <v>259</v>
      </c>
      <c r="J2511" s="11" t="s">
        <v>261</v>
      </c>
      <c r="K2511" s="11" t="s">
        <v>11613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44228</v>
      </c>
      <c r="H2512" s="11">
        <v>7</v>
      </c>
      <c r="I2512" s="20" t="s">
        <v>259</v>
      </c>
      <c r="J2512" s="11" t="s">
        <v>261</v>
      </c>
      <c r="K2512" s="11" t="s">
        <v>11613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44228</v>
      </c>
      <c r="H2513" s="11">
        <v>7</v>
      </c>
      <c r="I2513" s="20" t="s">
        <v>259</v>
      </c>
      <c r="J2513" s="11" t="s">
        <v>261</v>
      </c>
      <c r="K2513" s="11" t="s">
        <v>11613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44228</v>
      </c>
      <c r="H2514" s="11">
        <v>7</v>
      </c>
      <c r="I2514" s="20" t="s">
        <v>259</v>
      </c>
      <c r="J2514" s="11" t="s">
        <v>261</v>
      </c>
      <c r="K2514" s="11" t="s">
        <v>11613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44228</v>
      </c>
      <c r="H2515" s="11">
        <v>7</v>
      </c>
      <c r="I2515" s="20" t="s">
        <v>259</v>
      </c>
      <c r="J2515" s="11" t="s">
        <v>261</v>
      </c>
      <c r="K2515" s="11" t="s">
        <v>11613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44228</v>
      </c>
      <c r="H2516" s="11">
        <v>7</v>
      </c>
      <c r="I2516" s="20" t="s">
        <v>259</v>
      </c>
      <c r="J2516" s="11" t="s">
        <v>261</v>
      </c>
      <c r="K2516" s="11" t="s">
        <v>11613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44228</v>
      </c>
      <c r="H2517" s="11">
        <v>7</v>
      </c>
      <c r="I2517" s="20" t="s">
        <v>259</v>
      </c>
      <c r="J2517" s="11" t="s">
        <v>261</v>
      </c>
      <c r="K2517" s="11" t="s">
        <v>11613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44228</v>
      </c>
      <c r="H2518" s="11">
        <v>7</v>
      </c>
      <c r="I2518" s="20" t="s">
        <v>259</v>
      </c>
      <c r="J2518" s="11" t="s">
        <v>261</v>
      </c>
      <c r="K2518" s="11" t="s">
        <v>11613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44228</v>
      </c>
      <c r="H2519" s="11">
        <v>7</v>
      </c>
      <c r="I2519" s="20" t="s">
        <v>259</v>
      </c>
      <c r="J2519" s="11" t="s">
        <v>261</v>
      </c>
      <c r="K2519" s="11" t="s">
        <v>11613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44228</v>
      </c>
      <c r="H2520" s="11">
        <v>7</v>
      </c>
      <c r="I2520" s="20" t="s">
        <v>259</v>
      </c>
      <c r="J2520" s="11" t="s">
        <v>261</v>
      </c>
      <c r="K2520" s="11" t="s">
        <v>11613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44228</v>
      </c>
      <c r="H2521" s="11">
        <v>7</v>
      </c>
      <c r="I2521" s="20" t="s">
        <v>259</v>
      </c>
      <c r="J2521" s="11" t="s">
        <v>261</v>
      </c>
      <c r="K2521" s="11" t="s">
        <v>11613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44228</v>
      </c>
      <c r="H2522" s="11">
        <v>7</v>
      </c>
      <c r="I2522" s="20" t="s">
        <v>259</v>
      </c>
      <c r="J2522" s="11" t="s">
        <v>261</v>
      </c>
      <c r="K2522" s="11" t="s">
        <v>11613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44228</v>
      </c>
      <c r="H2523" s="11">
        <v>7</v>
      </c>
      <c r="I2523" s="20" t="s">
        <v>259</v>
      </c>
      <c r="J2523" s="11" t="s">
        <v>261</v>
      </c>
      <c r="K2523" s="11" t="s">
        <v>11613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44228</v>
      </c>
      <c r="H2524" s="11">
        <v>7</v>
      </c>
      <c r="I2524" s="20" t="s">
        <v>259</v>
      </c>
      <c r="J2524" s="11" t="s">
        <v>261</v>
      </c>
      <c r="K2524" s="11" t="s">
        <v>11613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44228</v>
      </c>
      <c r="H2525" s="11">
        <v>7</v>
      </c>
      <c r="I2525" s="20" t="s">
        <v>259</v>
      </c>
      <c r="J2525" s="11" t="s">
        <v>261</v>
      </c>
      <c r="K2525" s="11" t="s">
        <v>11613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44228</v>
      </c>
      <c r="H2526" s="11">
        <v>7</v>
      </c>
      <c r="I2526" s="20" t="s">
        <v>259</v>
      </c>
      <c r="J2526" s="11" t="s">
        <v>261</v>
      </c>
      <c r="K2526" s="11" t="s">
        <v>11613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44228</v>
      </c>
      <c r="H2527" s="11">
        <v>7</v>
      </c>
      <c r="I2527" s="20" t="s">
        <v>259</v>
      </c>
      <c r="J2527" s="11" t="s">
        <v>261</v>
      </c>
      <c r="K2527" s="11" t="s">
        <v>11613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44228</v>
      </c>
      <c r="H2528" s="11">
        <v>7</v>
      </c>
      <c r="I2528" s="20" t="s">
        <v>259</v>
      </c>
      <c r="J2528" s="11" t="s">
        <v>261</v>
      </c>
      <c r="K2528" s="11" t="s">
        <v>11613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44228</v>
      </c>
      <c r="H2529" s="11">
        <v>7</v>
      </c>
      <c r="I2529" s="20" t="s">
        <v>259</v>
      </c>
      <c r="J2529" s="11" t="s">
        <v>261</v>
      </c>
      <c r="K2529" s="11" t="s">
        <v>11613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44228</v>
      </c>
      <c r="H2530" s="11">
        <v>7</v>
      </c>
      <c r="I2530" s="20" t="s">
        <v>259</v>
      </c>
      <c r="J2530" s="11" t="s">
        <v>261</v>
      </c>
      <c r="K2530" s="11" t="s">
        <v>11613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44228</v>
      </c>
      <c r="H2531" s="11">
        <v>7</v>
      </c>
      <c r="I2531" s="20" t="s">
        <v>259</v>
      </c>
      <c r="J2531" s="11" t="s">
        <v>261</v>
      </c>
      <c r="K2531" s="11" t="s">
        <v>11613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44228</v>
      </c>
      <c r="H2532" s="11">
        <v>7</v>
      </c>
      <c r="I2532" s="20" t="s">
        <v>259</v>
      </c>
      <c r="J2532" s="11" t="s">
        <v>261</v>
      </c>
      <c r="K2532" s="11" t="s">
        <v>11613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44228</v>
      </c>
      <c r="H2533" s="11">
        <v>7</v>
      </c>
      <c r="I2533" s="20" t="s">
        <v>259</v>
      </c>
      <c r="J2533" s="11" t="s">
        <v>261</v>
      </c>
      <c r="K2533" s="11" t="s">
        <v>11613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44228</v>
      </c>
      <c r="H2534" s="11">
        <v>7</v>
      </c>
      <c r="I2534" s="20" t="s">
        <v>259</v>
      </c>
      <c r="J2534" s="11" t="s">
        <v>261</v>
      </c>
      <c r="K2534" s="11" t="s">
        <v>11613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44228</v>
      </c>
      <c r="H2535" s="11">
        <v>7</v>
      </c>
      <c r="I2535" s="20" t="s">
        <v>259</v>
      </c>
      <c r="J2535" s="11" t="s">
        <v>261</v>
      </c>
      <c r="K2535" s="11" t="s">
        <v>11613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44228</v>
      </c>
      <c r="H2536" s="11">
        <v>7</v>
      </c>
      <c r="I2536" s="20" t="s">
        <v>259</v>
      </c>
      <c r="J2536" s="11" t="s">
        <v>261</v>
      </c>
      <c r="K2536" s="11" t="s">
        <v>11613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44228</v>
      </c>
      <c r="H2537" s="11">
        <v>7</v>
      </c>
      <c r="I2537" s="20" t="s">
        <v>259</v>
      </c>
      <c r="J2537" s="11" t="s">
        <v>261</v>
      </c>
      <c r="K2537" s="11" t="s">
        <v>11613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44228</v>
      </c>
      <c r="H2538" s="11">
        <v>7</v>
      </c>
      <c r="I2538" s="20" t="s">
        <v>259</v>
      </c>
      <c r="J2538" s="11" t="s">
        <v>261</v>
      </c>
      <c r="K2538" s="11" t="s">
        <v>11613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44228</v>
      </c>
      <c r="H2539" s="11">
        <v>7</v>
      </c>
      <c r="I2539" s="20" t="s">
        <v>259</v>
      </c>
      <c r="J2539" s="11" t="s">
        <v>261</v>
      </c>
      <c r="K2539" s="11" t="s">
        <v>11613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44228</v>
      </c>
      <c r="H2540" s="11">
        <v>7</v>
      </c>
      <c r="I2540" s="20" t="s">
        <v>259</v>
      </c>
      <c r="J2540" s="11" t="s">
        <v>261</v>
      </c>
      <c r="K2540" s="11" t="s">
        <v>11613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44228</v>
      </c>
      <c r="H2541" s="11">
        <v>7</v>
      </c>
      <c r="I2541" s="20" t="s">
        <v>259</v>
      </c>
      <c r="J2541" s="11" t="s">
        <v>261</v>
      </c>
      <c r="K2541" s="11" t="s">
        <v>11613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44228</v>
      </c>
      <c r="H2542" s="11">
        <v>7</v>
      </c>
      <c r="I2542" s="20" t="s">
        <v>259</v>
      </c>
      <c r="J2542" s="11" t="s">
        <v>261</v>
      </c>
      <c r="K2542" s="11" t="s">
        <v>11613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44228</v>
      </c>
      <c r="H2543" s="11">
        <v>7</v>
      </c>
      <c r="I2543" s="20" t="s">
        <v>259</v>
      </c>
      <c r="J2543" s="11" t="s">
        <v>261</v>
      </c>
      <c r="K2543" s="11" t="s">
        <v>11613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44228</v>
      </c>
      <c r="H2544" s="11">
        <v>7</v>
      </c>
      <c r="I2544" s="20" t="s">
        <v>259</v>
      </c>
      <c r="J2544" s="11" t="s">
        <v>261</v>
      </c>
      <c r="K2544" s="11" t="s">
        <v>11613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44228</v>
      </c>
      <c r="H2545" s="11">
        <v>7</v>
      </c>
      <c r="I2545" s="20" t="s">
        <v>259</v>
      </c>
      <c r="J2545" s="11" t="s">
        <v>261</v>
      </c>
      <c r="K2545" s="11" t="s">
        <v>11613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44228</v>
      </c>
      <c r="H2546" s="11">
        <v>7</v>
      </c>
      <c r="I2546" s="20" t="s">
        <v>259</v>
      </c>
      <c r="J2546" s="11" t="s">
        <v>261</v>
      </c>
      <c r="K2546" s="11" t="s">
        <v>11613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44228</v>
      </c>
      <c r="H2547" s="11">
        <v>7</v>
      </c>
      <c r="I2547" s="20" t="s">
        <v>259</v>
      </c>
      <c r="J2547" s="11" t="s">
        <v>261</v>
      </c>
      <c r="K2547" s="11" t="s">
        <v>11613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44228</v>
      </c>
      <c r="H2548" s="11">
        <v>7</v>
      </c>
      <c r="I2548" s="20" t="s">
        <v>259</v>
      </c>
      <c r="J2548" s="11" t="s">
        <v>261</v>
      </c>
      <c r="K2548" s="11" t="s">
        <v>11613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44228</v>
      </c>
      <c r="H2549" s="11">
        <v>7</v>
      </c>
      <c r="I2549" s="20" t="s">
        <v>259</v>
      </c>
      <c r="J2549" s="11" t="s">
        <v>261</v>
      </c>
      <c r="K2549" s="11" t="s">
        <v>11613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44228</v>
      </c>
      <c r="H2550" s="11">
        <v>7</v>
      </c>
      <c r="I2550" s="20" t="s">
        <v>259</v>
      </c>
      <c r="J2550" s="11" t="s">
        <v>261</v>
      </c>
      <c r="K2550" s="11" t="s">
        <v>11613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44228</v>
      </c>
      <c r="H2551" s="11">
        <v>7</v>
      </c>
      <c r="I2551" s="20" t="s">
        <v>259</v>
      </c>
      <c r="J2551" s="11" t="s">
        <v>261</v>
      </c>
      <c r="K2551" s="11" t="s">
        <v>11613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44228</v>
      </c>
      <c r="H2552" s="11">
        <v>7</v>
      </c>
      <c r="I2552" s="20" t="s">
        <v>259</v>
      </c>
      <c r="J2552" s="11" t="s">
        <v>261</v>
      </c>
      <c r="K2552" s="11" t="s">
        <v>11613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44228</v>
      </c>
      <c r="H2553" s="11">
        <v>7</v>
      </c>
      <c r="I2553" s="20" t="s">
        <v>259</v>
      </c>
      <c r="J2553" s="11" t="s">
        <v>261</v>
      </c>
      <c r="K2553" s="11" t="s">
        <v>11613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44228</v>
      </c>
      <c r="H2554" s="11">
        <v>7</v>
      </c>
      <c r="I2554" s="20" t="s">
        <v>259</v>
      </c>
      <c r="J2554" s="11" t="s">
        <v>261</v>
      </c>
      <c r="K2554" s="11" t="s">
        <v>11613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44228</v>
      </c>
      <c r="H2555" s="11">
        <v>7</v>
      </c>
      <c r="I2555" s="20" t="s">
        <v>259</v>
      </c>
      <c r="J2555" s="11" t="s">
        <v>261</v>
      </c>
      <c r="K2555" s="11" t="s">
        <v>11613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44228</v>
      </c>
      <c r="H2556" s="11">
        <v>7</v>
      </c>
      <c r="I2556" s="20" t="s">
        <v>259</v>
      </c>
      <c r="J2556" s="11" t="s">
        <v>261</v>
      </c>
      <c r="K2556" s="11" t="s">
        <v>11613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44228</v>
      </c>
      <c r="H2557" s="11">
        <v>7</v>
      </c>
      <c r="I2557" s="20" t="s">
        <v>259</v>
      </c>
      <c r="J2557" s="11" t="s">
        <v>261</v>
      </c>
      <c r="K2557" s="11" t="s">
        <v>11613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44228</v>
      </c>
      <c r="H2558" s="11">
        <v>7</v>
      </c>
      <c r="I2558" s="20" t="s">
        <v>259</v>
      </c>
      <c r="J2558" s="11" t="s">
        <v>261</v>
      </c>
      <c r="K2558" s="11" t="s">
        <v>11613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44228</v>
      </c>
      <c r="H2559" s="11">
        <v>7</v>
      </c>
      <c r="I2559" s="20" t="s">
        <v>259</v>
      </c>
      <c r="J2559" s="11" t="s">
        <v>261</v>
      </c>
      <c r="K2559" s="11" t="s">
        <v>11613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44228</v>
      </c>
      <c r="H2560" s="11">
        <v>7</v>
      </c>
      <c r="I2560" s="20" t="s">
        <v>259</v>
      </c>
      <c r="J2560" s="11" t="s">
        <v>261</v>
      </c>
      <c r="K2560" s="11" t="s">
        <v>11613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44228</v>
      </c>
      <c r="H2561" s="11">
        <v>7</v>
      </c>
      <c r="I2561" s="20" t="s">
        <v>259</v>
      </c>
      <c r="J2561" s="11" t="s">
        <v>261</v>
      </c>
      <c r="K2561" s="11" t="s">
        <v>11613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44228</v>
      </c>
      <c r="H2562" s="11">
        <v>7</v>
      </c>
      <c r="I2562" s="20" t="s">
        <v>259</v>
      </c>
      <c r="J2562" s="11" t="s">
        <v>261</v>
      </c>
      <c r="K2562" s="11" t="s">
        <v>11613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44228</v>
      </c>
      <c r="H2563" s="11">
        <v>7</v>
      </c>
      <c r="I2563" s="20" t="s">
        <v>259</v>
      </c>
      <c r="J2563" s="11" t="s">
        <v>261</v>
      </c>
      <c r="K2563" s="11" t="s">
        <v>11613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44228</v>
      </c>
      <c r="H2564" s="11">
        <v>7</v>
      </c>
      <c r="I2564" s="20" t="s">
        <v>259</v>
      </c>
      <c r="J2564" s="11" t="s">
        <v>261</v>
      </c>
      <c r="K2564" s="11" t="s">
        <v>11613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44228</v>
      </c>
      <c r="H2565" s="11">
        <v>7</v>
      </c>
      <c r="I2565" s="20" t="s">
        <v>259</v>
      </c>
      <c r="J2565" s="11" t="s">
        <v>261</v>
      </c>
      <c r="K2565" s="11" t="s">
        <v>11613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44228</v>
      </c>
      <c r="H2566" s="11">
        <v>7</v>
      </c>
      <c r="I2566" s="20" t="s">
        <v>259</v>
      </c>
      <c r="J2566" s="11" t="s">
        <v>261</v>
      </c>
      <c r="K2566" s="11" t="s">
        <v>11613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44228</v>
      </c>
      <c r="H2567" s="11">
        <v>7</v>
      </c>
      <c r="I2567" s="20" t="s">
        <v>259</v>
      </c>
      <c r="J2567" s="11" t="s">
        <v>261</v>
      </c>
      <c r="K2567" s="11" t="s">
        <v>11613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44228</v>
      </c>
      <c r="H2568" s="11">
        <v>7</v>
      </c>
      <c r="I2568" s="20" t="s">
        <v>259</v>
      </c>
      <c r="J2568" s="11" t="s">
        <v>261</v>
      </c>
      <c r="K2568" s="11" t="s">
        <v>11613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44228</v>
      </c>
      <c r="H2569" s="11">
        <v>7</v>
      </c>
      <c r="I2569" s="20" t="s">
        <v>259</v>
      </c>
      <c r="J2569" s="11" t="s">
        <v>261</v>
      </c>
      <c r="K2569" s="11" t="s">
        <v>11613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44228</v>
      </c>
      <c r="H2570" s="11">
        <v>7</v>
      </c>
      <c r="I2570" s="20" t="s">
        <v>259</v>
      </c>
      <c r="J2570" s="11" t="s">
        <v>261</v>
      </c>
      <c r="K2570" s="11" t="s">
        <v>11613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44228</v>
      </c>
      <c r="H2571" s="11">
        <v>7</v>
      </c>
      <c r="I2571" s="20" t="s">
        <v>259</v>
      </c>
      <c r="J2571" s="11" t="s">
        <v>261</v>
      </c>
      <c r="K2571" s="11" t="s">
        <v>11613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44228</v>
      </c>
      <c r="H2572" s="11">
        <v>7</v>
      </c>
      <c r="I2572" s="20" t="s">
        <v>259</v>
      </c>
      <c r="J2572" s="11" t="s">
        <v>261</v>
      </c>
      <c r="K2572" s="11" t="s">
        <v>11613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44228</v>
      </c>
      <c r="H2573" s="11">
        <v>7</v>
      </c>
      <c r="I2573" s="20" t="s">
        <v>259</v>
      </c>
      <c r="J2573" s="11" t="s">
        <v>261</v>
      </c>
      <c r="K2573" s="11" t="s">
        <v>11613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44228</v>
      </c>
      <c r="H2574" s="11">
        <v>7</v>
      </c>
      <c r="I2574" s="20" t="s">
        <v>259</v>
      </c>
      <c r="J2574" s="11" t="s">
        <v>261</v>
      </c>
      <c r="K2574" s="11" t="s">
        <v>11613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44228</v>
      </c>
      <c r="H2575" s="11">
        <v>7</v>
      </c>
      <c r="I2575" s="20" t="s">
        <v>259</v>
      </c>
      <c r="J2575" s="11" t="s">
        <v>261</v>
      </c>
      <c r="K2575" s="11" t="s">
        <v>11613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44228</v>
      </c>
      <c r="H2576" s="11">
        <v>7</v>
      </c>
      <c r="I2576" s="20" t="s">
        <v>259</v>
      </c>
      <c r="J2576" s="11" t="s">
        <v>261</v>
      </c>
      <c r="K2576" s="11" t="s">
        <v>11613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44228</v>
      </c>
      <c r="H2577" s="11">
        <v>7</v>
      </c>
      <c r="I2577" s="20" t="s">
        <v>259</v>
      </c>
      <c r="J2577" s="11" t="s">
        <v>261</v>
      </c>
      <c r="K2577" s="11" t="s">
        <v>11613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44228</v>
      </c>
      <c r="H2578" s="11">
        <v>7</v>
      </c>
      <c r="I2578" s="20" t="s">
        <v>259</v>
      </c>
      <c r="J2578" s="11" t="s">
        <v>261</v>
      </c>
      <c r="K2578" s="11" t="s">
        <v>11613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44228</v>
      </c>
      <c r="H2579" s="11">
        <v>7</v>
      </c>
      <c r="I2579" s="20" t="s">
        <v>259</v>
      </c>
      <c r="J2579" s="11" t="s">
        <v>261</v>
      </c>
      <c r="K2579" s="11" t="s">
        <v>11613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44228</v>
      </c>
      <c r="H2580" s="11">
        <v>7</v>
      </c>
      <c r="I2580" s="20" t="s">
        <v>259</v>
      </c>
      <c r="J2580" s="11" t="s">
        <v>261</v>
      </c>
      <c r="K2580" s="11" t="s">
        <v>11613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44228</v>
      </c>
      <c r="H2581" s="11">
        <v>7</v>
      </c>
      <c r="I2581" s="20" t="s">
        <v>259</v>
      </c>
      <c r="J2581" s="11" t="s">
        <v>261</v>
      </c>
      <c r="K2581" s="11" t="s">
        <v>11613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44228</v>
      </c>
      <c r="H2582" s="11">
        <v>7</v>
      </c>
      <c r="I2582" s="20" t="s">
        <v>259</v>
      </c>
      <c r="J2582" s="11" t="s">
        <v>261</v>
      </c>
      <c r="K2582" s="11" t="s">
        <v>11613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44228</v>
      </c>
      <c r="H2583" s="11">
        <v>7</v>
      </c>
      <c r="I2583" s="20" t="s">
        <v>259</v>
      </c>
      <c r="J2583" s="11" t="s">
        <v>261</v>
      </c>
      <c r="K2583" s="11" t="s">
        <v>11613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44228</v>
      </c>
      <c r="H2584" s="11">
        <v>7</v>
      </c>
      <c r="I2584" s="20" t="s">
        <v>259</v>
      </c>
      <c r="J2584" s="11" t="s">
        <v>261</v>
      </c>
      <c r="K2584" s="11" t="s">
        <v>11613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44228</v>
      </c>
      <c r="H2585" s="11">
        <v>7</v>
      </c>
      <c r="I2585" s="20" t="s">
        <v>259</v>
      </c>
      <c r="J2585" s="11" t="s">
        <v>261</v>
      </c>
      <c r="K2585" s="11" t="s">
        <v>11613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44228</v>
      </c>
      <c r="H2586" s="11">
        <v>7</v>
      </c>
      <c r="I2586" s="20" t="s">
        <v>259</v>
      </c>
      <c r="J2586" s="11" t="s">
        <v>261</v>
      </c>
      <c r="K2586" s="11" t="s">
        <v>11613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44228</v>
      </c>
      <c r="H2587" s="11">
        <v>7</v>
      </c>
      <c r="I2587" s="20" t="s">
        <v>259</v>
      </c>
      <c r="J2587" s="11" t="s">
        <v>261</v>
      </c>
      <c r="K2587" s="11" t="s">
        <v>11613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44228</v>
      </c>
      <c r="H2588" s="11">
        <v>7</v>
      </c>
      <c r="I2588" s="20" t="s">
        <v>259</v>
      </c>
      <c r="J2588" s="11" t="s">
        <v>261</v>
      </c>
      <c r="K2588" s="11" t="s">
        <v>11613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44228</v>
      </c>
      <c r="H2589" s="11">
        <v>7</v>
      </c>
      <c r="I2589" s="20" t="s">
        <v>259</v>
      </c>
      <c r="J2589" s="11" t="s">
        <v>261</v>
      </c>
      <c r="K2589" s="11" t="s">
        <v>11613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44228</v>
      </c>
      <c r="H2590" s="11">
        <v>7</v>
      </c>
      <c r="I2590" s="20" t="s">
        <v>259</v>
      </c>
      <c r="J2590" s="11" t="s">
        <v>261</v>
      </c>
      <c r="K2590" s="11" t="s">
        <v>11613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44228</v>
      </c>
      <c r="H2591" s="11">
        <v>7</v>
      </c>
      <c r="I2591" s="20" t="s">
        <v>259</v>
      </c>
      <c r="J2591" s="11" t="s">
        <v>261</v>
      </c>
      <c r="K2591" s="11" t="s">
        <v>11613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44228</v>
      </c>
      <c r="H2592" s="11">
        <v>7</v>
      </c>
      <c r="I2592" s="20" t="s">
        <v>259</v>
      </c>
      <c r="J2592" s="11" t="s">
        <v>261</v>
      </c>
      <c r="K2592" s="11" t="s">
        <v>11613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44228</v>
      </c>
      <c r="H2593" s="11">
        <v>7</v>
      </c>
      <c r="I2593" s="20" t="s">
        <v>259</v>
      </c>
      <c r="J2593" s="11" t="s">
        <v>261</v>
      </c>
      <c r="K2593" s="11" t="s">
        <v>11613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44228</v>
      </c>
      <c r="H2594" s="11">
        <v>7</v>
      </c>
      <c r="I2594" s="20" t="s">
        <v>259</v>
      </c>
      <c r="J2594" s="11" t="s">
        <v>261</v>
      </c>
      <c r="K2594" s="11" t="s">
        <v>11613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44228</v>
      </c>
      <c r="H2595" s="11">
        <v>7</v>
      </c>
      <c r="I2595" s="20" t="s">
        <v>259</v>
      </c>
      <c r="J2595" s="11" t="s">
        <v>261</v>
      </c>
      <c r="K2595" s="11" t="s">
        <v>11613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44228</v>
      </c>
      <c r="H2596" s="11">
        <v>7</v>
      </c>
      <c r="I2596" s="20" t="s">
        <v>259</v>
      </c>
      <c r="J2596" s="11" t="s">
        <v>261</v>
      </c>
      <c r="K2596" s="11" t="s">
        <v>11613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44228</v>
      </c>
      <c r="H2597" s="11">
        <v>7</v>
      </c>
      <c r="I2597" s="20" t="s">
        <v>259</v>
      </c>
      <c r="J2597" s="11" t="s">
        <v>261</v>
      </c>
      <c r="K2597" s="11" t="s">
        <v>11613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44228</v>
      </c>
      <c r="H2598" s="11">
        <v>7</v>
      </c>
      <c r="I2598" s="20" t="s">
        <v>259</v>
      </c>
      <c r="J2598" s="11" t="s">
        <v>261</v>
      </c>
      <c r="K2598" s="11" t="s">
        <v>11613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44228</v>
      </c>
      <c r="H2599" s="11">
        <v>7</v>
      </c>
      <c r="I2599" s="20" t="s">
        <v>259</v>
      </c>
      <c r="J2599" s="11" t="s">
        <v>261</v>
      </c>
      <c r="K2599" s="11" t="s">
        <v>11613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44228</v>
      </c>
      <c r="H2600" s="11">
        <v>7</v>
      </c>
      <c r="I2600" s="20" t="s">
        <v>259</v>
      </c>
      <c r="J2600" s="11" t="s">
        <v>261</v>
      </c>
      <c r="K2600" s="11" t="s">
        <v>11613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44228</v>
      </c>
      <c r="H2601" s="11">
        <v>7</v>
      </c>
      <c r="I2601" s="20" t="s">
        <v>259</v>
      </c>
      <c r="J2601" s="11" t="s">
        <v>261</v>
      </c>
      <c r="K2601" s="11" t="s">
        <v>11613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44228</v>
      </c>
      <c r="H2602" s="11">
        <v>7</v>
      </c>
      <c r="I2602" s="20" t="s">
        <v>259</v>
      </c>
      <c r="J2602" s="11" t="s">
        <v>261</v>
      </c>
      <c r="K2602" s="11" t="s">
        <v>11613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44228</v>
      </c>
      <c r="H2603" s="11">
        <v>7</v>
      </c>
      <c r="I2603" s="20" t="s">
        <v>259</v>
      </c>
      <c r="J2603" s="11" t="s">
        <v>261</v>
      </c>
      <c r="K2603" s="11" t="s">
        <v>11613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44228</v>
      </c>
      <c r="H2604" s="11">
        <v>7</v>
      </c>
      <c r="I2604" s="20" t="s">
        <v>259</v>
      </c>
      <c r="J2604" s="11" t="s">
        <v>261</v>
      </c>
      <c r="K2604" s="11" t="s">
        <v>11613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44228</v>
      </c>
      <c r="H2605" s="11">
        <v>7</v>
      </c>
      <c r="I2605" s="20" t="s">
        <v>259</v>
      </c>
      <c r="J2605" s="11" t="s">
        <v>261</v>
      </c>
      <c r="K2605" s="11" t="s">
        <v>11613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44228</v>
      </c>
      <c r="H2606" s="11">
        <v>7</v>
      </c>
      <c r="I2606" s="20" t="s">
        <v>259</v>
      </c>
      <c r="J2606" s="11" t="s">
        <v>261</v>
      </c>
      <c r="K2606" s="11" t="s">
        <v>11613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44228</v>
      </c>
      <c r="H2607" s="11">
        <v>7</v>
      </c>
      <c r="I2607" s="20" t="s">
        <v>259</v>
      </c>
      <c r="J2607" s="11" t="s">
        <v>261</v>
      </c>
      <c r="K2607" s="11" t="s">
        <v>11613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44228</v>
      </c>
      <c r="H2608" s="11">
        <v>7</v>
      </c>
      <c r="I2608" s="20" t="s">
        <v>259</v>
      </c>
      <c r="J2608" s="11" t="s">
        <v>261</v>
      </c>
      <c r="K2608" s="11" t="s">
        <v>11613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44228</v>
      </c>
      <c r="H2609" s="11">
        <v>7</v>
      </c>
      <c r="I2609" s="20" t="s">
        <v>259</v>
      </c>
      <c r="J2609" s="11" t="s">
        <v>261</v>
      </c>
      <c r="K2609" s="11" t="s">
        <v>11613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44228</v>
      </c>
      <c r="H2610" s="11">
        <v>7</v>
      </c>
      <c r="I2610" s="20" t="s">
        <v>259</v>
      </c>
      <c r="J2610" s="11" t="s">
        <v>261</v>
      </c>
      <c r="K2610" s="11" t="s">
        <v>11613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44228</v>
      </c>
      <c r="H2611" s="11">
        <v>7</v>
      </c>
      <c r="I2611" s="20" t="s">
        <v>259</v>
      </c>
      <c r="J2611" s="11" t="s">
        <v>261</v>
      </c>
      <c r="K2611" s="11" t="s">
        <v>11613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44228</v>
      </c>
      <c r="H2612" s="11">
        <v>7</v>
      </c>
      <c r="I2612" s="20" t="s">
        <v>259</v>
      </c>
      <c r="J2612" s="11" t="s">
        <v>261</v>
      </c>
      <c r="K2612" s="11" t="s">
        <v>11613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44228</v>
      </c>
      <c r="H2613" s="11">
        <v>7</v>
      </c>
      <c r="I2613" s="20" t="s">
        <v>259</v>
      </c>
      <c r="J2613" s="11" t="s">
        <v>261</v>
      </c>
      <c r="K2613" s="11" t="s">
        <v>11613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44228</v>
      </c>
      <c r="H2614" s="11">
        <v>7</v>
      </c>
      <c r="I2614" s="20" t="s">
        <v>259</v>
      </c>
      <c r="J2614" s="11" t="s">
        <v>261</v>
      </c>
      <c r="K2614" s="11" t="s">
        <v>11613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44228</v>
      </c>
      <c r="H2615" s="11">
        <v>7</v>
      </c>
      <c r="I2615" s="20" t="s">
        <v>259</v>
      </c>
      <c r="J2615" s="11" t="s">
        <v>261</v>
      </c>
      <c r="K2615" s="11" t="s">
        <v>11613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44228</v>
      </c>
      <c r="H2616" s="11">
        <v>7</v>
      </c>
      <c r="I2616" s="20" t="s">
        <v>259</v>
      </c>
      <c r="J2616" s="11" t="s">
        <v>261</v>
      </c>
      <c r="K2616" s="11" t="s">
        <v>11613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44228</v>
      </c>
      <c r="H2617" s="11">
        <v>7</v>
      </c>
      <c r="I2617" s="20" t="s">
        <v>259</v>
      </c>
      <c r="J2617" s="11" t="s">
        <v>261</v>
      </c>
      <c r="K2617" s="11" t="s">
        <v>11613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44228</v>
      </c>
      <c r="H2618" s="11">
        <v>7</v>
      </c>
      <c r="I2618" s="20" t="s">
        <v>259</v>
      </c>
      <c r="J2618" s="11" t="s">
        <v>261</v>
      </c>
      <c r="K2618" s="11" t="s">
        <v>11613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44228</v>
      </c>
      <c r="H2619" s="11">
        <v>7</v>
      </c>
      <c r="I2619" s="20" t="s">
        <v>259</v>
      </c>
      <c r="J2619" s="11" t="s">
        <v>261</v>
      </c>
      <c r="K2619" s="11" t="s">
        <v>11613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44228</v>
      </c>
      <c r="H2620" s="11">
        <v>7</v>
      </c>
      <c r="I2620" s="20" t="s">
        <v>259</v>
      </c>
      <c r="J2620" s="11" t="s">
        <v>261</v>
      </c>
      <c r="K2620" s="11" t="s">
        <v>11613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44228</v>
      </c>
      <c r="H2621" s="11">
        <v>7</v>
      </c>
      <c r="I2621" s="20" t="s">
        <v>259</v>
      </c>
      <c r="J2621" s="11" t="s">
        <v>261</v>
      </c>
      <c r="K2621" s="11" t="s">
        <v>11613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44228</v>
      </c>
      <c r="H2622" s="11">
        <v>7</v>
      </c>
      <c r="I2622" s="20" t="s">
        <v>259</v>
      </c>
      <c r="J2622" s="11" t="s">
        <v>261</v>
      </c>
      <c r="K2622" s="11" t="s">
        <v>11613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44228</v>
      </c>
      <c r="H2623" s="11">
        <v>7</v>
      </c>
      <c r="I2623" s="20" t="s">
        <v>259</v>
      </c>
      <c r="J2623" s="11" t="s">
        <v>261</v>
      </c>
      <c r="K2623" s="11" t="s">
        <v>11613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44228</v>
      </c>
      <c r="H2624" s="11">
        <v>7</v>
      </c>
      <c r="I2624" s="20" t="s">
        <v>259</v>
      </c>
      <c r="J2624" s="11" t="s">
        <v>261</v>
      </c>
      <c r="K2624" s="11" t="s">
        <v>11613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44228</v>
      </c>
      <c r="H2625" s="11">
        <v>7</v>
      </c>
      <c r="I2625" s="20" t="s">
        <v>259</v>
      </c>
      <c r="J2625" s="11" t="s">
        <v>261</v>
      </c>
      <c r="K2625" s="11" t="s">
        <v>11613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44228</v>
      </c>
      <c r="H2626" s="11">
        <v>7</v>
      </c>
      <c r="I2626" s="20" t="s">
        <v>259</v>
      </c>
      <c r="J2626" s="11" t="s">
        <v>261</v>
      </c>
      <c r="K2626" s="11" t="s">
        <v>11613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44228</v>
      </c>
      <c r="H2627" s="11">
        <v>7</v>
      </c>
      <c r="I2627" s="20" t="s">
        <v>259</v>
      </c>
      <c r="J2627" s="11" t="s">
        <v>261</v>
      </c>
      <c r="K2627" s="11" t="s">
        <v>11613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44228</v>
      </c>
      <c r="H2628" s="11">
        <v>7</v>
      </c>
      <c r="I2628" s="20" t="s">
        <v>259</v>
      </c>
      <c r="J2628" s="11" t="s">
        <v>261</v>
      </c>
      <c r="K2628" s="11" t="s">
        <v>11613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44228</v>
      </c>
      <c r="H2629" s="11">
        <v>7</v>
      </c>
      <c r="I2629" s="20" t="s">
        <v>259</v>
      </c>
      <c r="J2629" s="11" t="s">
        <v>261</v>
      </c>
      <c r="K2629" s="11" t="s">
        <v>11613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44228</v>
      </c>
      <c r="H2630" s="11">
        <v>7</v>
      </c>
      <c r="I2630" s="20" t="s">
        <v>259</v>
      </c>
      <c r="J2630" s="11" t="s">
        <v>261</v>
      </c>
      <c r="K2630" s="11" t="s">
        <v>11613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44228</v>
      </c>
      <c r="H2631" s="11">
        <v>7</v>
      </c>
      <c r="I2631" s="20" t="s">
        <v>259</v>
      </c>
      <c r="J2631" s="11" t="s">
        <v>261</v>
      </c>
      <c r="K2631" s="11" t="s">
        <v>11613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44228</v>
      </c>
      <c r="H2632" s="11">
        <v>7</v>
      </c>
      <c r="I2632" s="20" t="s">
        <v>259</v>
      </c>
      <c r="J2632" s="11" t="s">
        <v>261</v>
      </c>
      <c r="K2632" s="11" t="s">
        <v>11613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44228</v>
      </c>
      <c r="H2633" s="11">
        <v>7</v>
      </c>
      <c r="I2633" s="20" t="s">
        <v>259</v>
      </c>
      <c r="J2633" s="11" t="s">
        <v>261</v>
      </c>
      <c r="K2633" s="11" t="s">
        <v>11613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44228</v>
      </c>
      <c r="H2634" s="11">
        <v>7</v>
      </c>
      <c r="I2634" s="20" t="s">
        <v>259</v>
      </c>
      <c r="J2634" s="11" t="s">
        <v>261</v>
      </c>
      <c r="K2634" s="11" t="s">
        <v>11613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44228</v>
      </c>
      <c r="H2635" s="11">
        <v>7</v>
      </c>
      <c r="I2635" s="20" t="s">
        <v>259</v>
      </c>
      <c r="J2635" s="11" t="s">
        <v>261</v>
      </c>
      <c r="K2635" s="11" t="s">
        <v>11613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44228</v>
      </c>
      <c r="H2636" s="11">
        <v>7</v>
      </c>
      <c r="I2636" s="20" t="s">
        <v>259</v>
      </c>
      <c r="J2636" s="11" t="s">
        <v>261</v>
      </c>
      <c r="K2636" s="11" t="s">
        <v>11613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44228</v>
      </c>
      <c r="H2637" s="11">
        <v>7</v>
      </c>
      <c r="I2637" s="20" t="s">
        <v>259</v>
      </c>
      <c r="J2637" s="11" t="s">
        <v>261</v>
      </c>
      <c r="K2637" s="11" t="s">
        <v>11613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44228</v>
      </c>
      <c r="H2638" s="11">
        <v>7</v>
      </c>
      <c r="I2638" s="20" t="s">
        <v>259</v>
      </c>
      <c r="J2638" s="11" t="s">
        <v>261</v>
      </c>
      <c r="K2638" s="11" t="s">
        <v>11613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44228</v>
      </c>
      <c r="H2639" s="11">
        <v>7</v>
      </c>
      <c r="I2639" s="20" t="s">
        <v>259</v>
      </c>
      <c r="J2639" s="11" t="s">
        <v>261</v>
      </c>
      <c r="K2639" s="11" t="s">
        <v>11613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44228</v>
      </c>
      <c r="H2640" s="11">
        <v>7</v>
      </c>
      <c r="I2640" s="20" t="s">
        <v>259</v>
      </c>
      <c r="J2640" s="11" t="s">
        <v>261</v>
      </c>
      <c r="K2640" s="11" t="s">
        <v>11613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44228</v>
      </c>
      <c r="H2641" s="11">
        <v>7</v>
      </c>
      <c r="I2641" s="20" t="s">
        <v>259</v>
      </c>
      <c r="J2641" s="11" t="s">
        <v>261</v>
      </c>
      <c r="K2641" s="11" t="s">
        <v>11613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44228</v>
      </c>
      <c r="H2642" s="11">
        <v>7</v>
      </c>
      <c r="I2642" s="20" t="s">
        <v>259</v>
      </c>
      <c r="J2642" s="11" t="s">
        <v>261</v>
      </c>
      <c r="K2642" s="11" t="s">
        <v>11613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44228</v>
      </c>
      <c r="H2643" s="11">
        <v>7</v>
      </c>
      <c r="I2643" s="20" t="s">
        <v>259</v>
      </c>
      <c r="J2643" s="11" t="s">
        <v>261</v>
      </c>
      <c r="K2643" s="11" t="s">
        <v>11613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44228</v>
      </c>
      <c r="H2644" s="11">
        <v>7</v>
      </c>
      <c r="I2644" s="20" t="s">
        <v>259</v>
      </c>
      <c r="J2644" s="11" t="s">
        <v>261</v>
      </c>
      <c r="K2644" s="11" t="s">
        <v>11613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44228</v>
      </c>
      <c r="H2645" s="11">
        <v>7</v>
      </c>
      <c r="I2645" s="20" t="s">
        <v>259</v>
      </c>
      <c r="J2645" s="11" t="s">
        <v>261</v>
      </c>
      <c r="K2645" s="11" t="s">
        <v>11613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44228</v>
      </c>
      <c r="H2646" s="11">
        <v>7</v>
      </c>
      <c r="I2646" s="20" t="s">
        <v>259</v>
      </c>
      <c r="J2646" s="11" t="s">
        <v>261</v>
      </c>
      <c r="K2646" s="11" t="s">
        <v>11613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44228</v>
      </c>
      <c r="H2647" s="11">
        <v>7</v>
      </c>
      <c r="I2647" s="20" t="s">
        <v>259</v>
      </c>
      <c r="J2647" s="11" t="s">
        <v>261</v>
      </c>
      <c r="K2647" s="11" t="s">
        <v>11613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44228</v>
      </c>
      <c r="H2648" s="11">
        <v>7</v>
      </c>
      <c r="I2648" s="20" t="s">
        <v>259</v>
      </c>
      <c r="J2648" s="11" t="s">
        <v>261</v>
      </c>
      <c r="K2648" s="11" t="s">
        <v>11613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44228</v>
      </c>
      <c r="H2649" s="11">
        <v>7</v>
      </c>
      <c r="I2649" s="20" t="s">
        <v>259</v>
      </c>
      <c r="J2649" s="11" t="s">
        <v>261</v>
      </c>
      <c r="K2649" s="11" t="s">
        <v>11613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44228</v>
      </c>
      <c r="H2650" s="11">
        <v>7</v>
      </c>
      <c r="I2650" s="20" t="s">
        <v>259</v>
      </c>
      <c r="J2650" s="11" t="s">
        <v>261</v>
      </c>
      <c r="K2650" s="11" t="s">
        <v>11613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44228</v>
      </c>
      <c r="H2651" s="11">
        <v>7</v>
      </c>
      <c r="I2651" s="20" t="s">
        <v>259</v>
      </c>
      <c r="J2651" s="11" t="s">
        <v>261</v>
      </c>
      <c r="K2651" s="11" t="s">
        <v>11613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44228</v>
      </c>
      <c r="H2652" s="11">
        <v>7</v>
      </c>
      <c r="I2652" s="20" t="s">
        <v>259</v>
      </c>
      <c r="J2652" s="11" t="s">
        <v>261</v>
      </c>
      <c r="K2652" s="11" t="s">
        <v>11613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44228</v>
      </c>
      <c r="H2653" s="11">
        <v>7</v>
      </c>
      <c r="I2653" s="20" t="s">
        <v>259</v>
      </c>
      <c r="J2653" s="11" t="s">
        <v>261</v>
      </c>
      <c r="K2653" s="11" t="s">
        <v>11613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44228</v>
      </c>
      <c r="H2654" s="11">
        <v>7</v>
      </c>
      <c r="I2654" s="20" t="s">
        <v>259</v>
      </c>
      <c r="J2654" s="11" t="s">
        <v>261</v>
      </c>
      <c r="K2654" s="11" t="s">
        <v>11613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44228</v>
      </c>
      <c r="H2655" s="11">
        <v>7</v>
      </c>
      <c r="I2655" s="20" t="s">
        <v>259</v>
      </c>
      <c r="J2655" s="11" t="s">
        <v>261</v>
      </c>
      <c r="K2655" s="11" t="s">
        <v>11613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44228</v>
      </c>
      <c r="H2656" s="11">
        <v>7</v>
      </c>
      <c r="I2656" s="20" t="s">
        <v>259</v>
      </c>
      <c r="J2656" s="11" t="s">
        <v>261</v>
      </c>
      <c r="K2656" s="11" t="s">
        <v>11613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44228</v>
      </c>
      <c r="H2657" s="11">
        <v>7</v>
      </c>
      <c r="I2657" s="20" t="s">
        <v>259</v>
      </c>
      <c r="J2657" s="11" t="s">
        <v>261</v>
      </c>
      <c r="K2657" s="11" t="s">
        <v>11613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44228</v>
      </c>
      <c r="H2658" s="11">
        <v>7</v>
      </c>
      <c r="I2658" s="20" t="s">
        <v>259</v>
      </c>
      <c r="J2658" s="11" t="s">
        <v>261</v>
      </c>
      <c r="K2658" s="11" t="s">
        <v>11613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44228</v>
      </c>
      <c r="H2659" s="11">
        <v>7</v>
      </c>
      <c r="I2659" s="20" t="s">
        <v>259</v>
      </c>
      <c r="J2659" s="11" t="s">
        <v>261</v>
      </c>
      <c r="K2659" s="11" t="s">
        <v>11613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44228</v>
      </c>
      <c r="H2660" s="11">
        <v>7</v>
      </c>
      <c r="I2660" s="20" t="s">
        <v>259</v>
      </c>
      <c r="J2660" s="11" t="s">
        <v>261</v>
      </c>
      <c r="K2660" s="11" t="s">
        <v>11613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44228</v>
      </c>
      <c r="H2661" s="11">
        <v>7</v>
      </c>
      <c r="I2661" s="20" t="s">
        <v>259</v>
      </c>
      <c r="J2661" s="11" t="s">
        <v>261</v>
      </c>
      <c r="K2661" s="11" t="s">
        <v>11613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44228</v>
      </c>
      <c r="H2662" s="11">
        <v>7</v>
      </c>
      <c r="I2662" s="20" t="s">
        <v>259</v>
      </c>
      <c r="J2662" s="11" t="s">
        <v>261</v>
      </c>
      <c r="K2662" s="11" t="s">
        <v>11613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44228</v>
      </c>
      <c r="H2663" s="11">
        <v>7</v>
      </c>
      <c r="I2663" s="20" t="s">
        <v>259</v>
      </c>
      <c r="J2663" s="11" t="s">
        <v>261</v>
      </c>
      <c r="K2663" s="11" t="s">
        <v>11613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44228</v>
      </c>
      <c r="H2664" s="11">
        <v>7</v>
      </c>
      <c r="I2664" s="20" t="s">
        <v>259</v>
      </c>
      <c r="J2664" s="11" t="s">
        <v>261</v>
      </c>
      <c r="K2664" s="11" t="s">
        <v>11613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44228</v>
      </c>
      <c r="H2665" s="11">
        <v>7</v>
      </c>
      <c r="I2665" s="20" t="s">
        <v>259</v>
      </c>
      <c r="J2665" s="11" t="s">
        <v>261</v>
      </c>
      <c r="K2665" s="11" t="s">
        <v>11613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44228</v>
      </c>
      <c r="H2666" s="11">
        <v>7</v>
      </c>
      <c r="I2666" s="20" t="s">
        <v>259</v>
      </c>
      <c r="J2666" s="11" t="s">
        <v>261</v>
      </c>
      <c r="K2666" s="11" t="s">
        <v>11613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44228</v>
      </c>
      <c r="H2667" s="11">
        <v>7</v>
      </c>
      <c r="I2667" s="20" t="s">
        <v>259</v>
      </c>
      <c r="J2667" s="11" t="s">
        <v>261</v>
      </c>
      <c r="K2667" s="11" t="s">
        <v>11613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44228</v>
      </c>
      <c r="H2668" s="11">
        <v>7</v>
      </c>
      <c r="I2668" s="20" t="s">
        <v>259</v>
      </c>
      <c r="J2668" s="11" t="s">
        <v>261</v>
      </c>
      <c r="K2668" s="11" t="s">
        <v>11613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44228</v>
      </c>
      <c r="H2669" s="11">
        <v>7</v>
      </c>
      <c r="I2669" s="20" t="s">
        <v>259</v>
      </c>
      <c r="J2669" s="11" t="s">
        <v>261</v>
      </c>
      <c r="K2669" s="11" t="s">
        <v>11613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44228</v>
      </c>
      <c r="H2670" s="11">
        <v>7</v>
      </c>
      <c r="I2670" s="20" t="s">
        <v>259</v>
      </c>
      <c r="J2670" s="11" t="s">
        <v>261</v>
      </c>
      <c r="K2670" s="11" t="s">
        <v>11613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44228</v>
      </c>
      <c r="H2671" s="11">
        <v>7</v>
      </c>
      <c r="I2671" s="20" t="s">
        <v>259</v>
      </c>
      <c r="J2671" s="11" t="s">
        <v>261</v>
      </c>
      <c r="K2671" s="11" t="s">
        <v>11613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44228</v>
      </c>
      <c r="H2672" s="11">
        <v>7</v>
      </c>
      <c r="I2672" s="20" t="s">
        <v>259</v>
      </c>
      <c r="J2672" s="11" t="s">
        <v>261</v>
      </c>
      <c r="K2672" s="11" t="s">
        <v>11613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44228</v>
      </c>
      <c r="H2673" s="11">
        <v>7</v>
      </c>
      <c r="I2673" s="20" t="s">
        <v>259</v>
      </c>
      <c r="J2673" s="11" t="s">
        <v>261</v>
      </c>
      <c r="K2673" s="11" t="s">
        <v>11613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44228</v>
      </c>
      <c r="H2674" s="11">
        <v>7</v>
      </c>
      <c r="I2674" s="20" t="s">
        <v>259</v>
      </c>
      <c r="J2674" s="11" t="s">
        <v>261</v>
      </c>
      <c r="K2674" s="11" t="s">
        <v>11613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44228</v>
      </c>
      <c r="H2675" s="11">
        <v>7</v>
      </c>
      <c r="I2675" s="20" t="s">
        <v>259</v>
      </c>
      <c r="J2675" s="11" t="s">
        <v>261</v>
      </c>
      <c r="K2675" s="11" t="s">
        <v>11613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44228</v>
      </c>
      <c r="H2676" s="11">
        <v>7</v>
      </c>
      <c r="I2676" s="20" t="s">
        <v>259</v>
      </c>
      <c r="J2676" s="11" t="s">
        <v>261</v>
      </c>
      <c r="K2676" s="11" t="s">
        <v>11613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44228</v>
      </c>
      <c r="H2677" s="11">
        <v>7</v>
      </c>
      <c r="I2677" s="20" t="s">
        <v>259</v>
      </c>
      <c r="J2677" s="11" t="s">
        <v>261</v>
      </c>
      <c r="K2677" s="11" t="s">
        <v>11613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44228</v>
      </c>
      <c r="H2678" s="11">
        <v>7</v>
      </c>
      <c r="I2678" s="20" t="s">
        <v>259</v>
      </c>
      <c r="J2678" s="11" t="s">
        <v>261</v>
      </c>
      <c r="K2678" s="11" t="s">
        <v>11613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44228</v>
      </c>
      <c r="H2679" s="11">
        <v>7</v>
      </c>
      <c r="I2679" s="20" t="s">
        <v>259</v>
      </c>
      <c r="J2679" s="11" t="s">
        <v>261</v>
      </c>
      <c r="K2679" s="11" t="s">
        <v>11613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44228</v>
      </c>
      <c r="H2680" s="11">
        <v>7</v>
      </c>
      <c r="I2680" s="20" t="s">
        <v>259</v>
      </c>
      <c r="J2680" s="11" t="s">
        <v>261</v>
      </c>
      <c r="K2680" s="11" t="s">
        <v>11613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44228</v>
      </c>
      <c r="H2681" s="11">
        <v>7</v>
      </c>
      <c r="I2681" s="20" t="s">
        <v>259</v>
      </c>
      <c r="J2681" s="11" t="s">
        <v>261</v>
      </c>
      <c r="K2681" s="11" t="s">
        <v>11613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44228</v>
      </c>
      <c r="H2682" s="11">
        <v>7</v>
      </c>
      <c r="I2682" s="20" t="s">
        <v>259</v>
      </c>
      <c r="J2682" s="11" t="s">
        <v>261</v>
      </c>
      <c r="K2682" s="11" t="s">
        <v>11613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44228</v>
      </c>
      <c r="H2683" s="11">
        <v>7</v>
      </c>
      <c r="I2683" s="20" t="s">
        <v>259</v>
      </c>
      <c r="J2683" s="11" t="s">
        <v>261</v>
      </c>
      <c r="K2683" s="11" t="s">
        <v>11613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44228</v>
      </c>
      <c r="H2684" s="11">
        <v>7</v>
      </c>
      <c r="I2684" s="20" t="s">
        <v>259</v>
      </c>
      <c r="J2684" s="11" t="s">
        <v>261</v>
      </c>
      <c r="K2684" s="11" t="s">
        <v>11613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44228</v>
      </c>
      <c r="H2685" s="11">
        <v>7</v>
      </c>
      <c r="I2685" s="20" t="s">
        <v>259</v>
      </c>
      <c r="J2685" s="11" t="s">
        <v>261</v>
      </c>
      <c r="K2685" s="11" t="s">
        <v>11613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44228</v>
      </c>
      <c r="H2686" s="11">
        <v>7</v>
      </c>
      <c r="I2686" s="20" t="s">
        <v>259</v>
      </c>
      <c r="J2686" s="11" t="s">
        <v>261</v>
      </c>
      <c r="K2686" s="11" t="s">
        <v>11613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44228</v>
      </c>
      <c r="H2687" s="11">
        <v>7</v>
      </c>
      <c r="I2687" s="20" t="s">
        <v>259</v>
      </c>
      <c r="J2687" s="11" t="s">
        <v>261</v>
      </c>
      <c r="K2687" s="11" t="s">
        <v>11613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44228</v>
      </c>
      <c r="H2688" s="11">
        <v>7</v>
      </c>
      <c r="I2688" s="20" t="s">
        <v>259</v>
      </c>
      <c r="J2688" s="11" t="s">
        <v>261</v>
      </c>
      <c r="K2688" s="11" t="s">
        <v>11613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44228</v>
      </c>
      <c r="H2689" s="11">
        <v>7</v>
      </c>
      <c r="I2689" s="20" t="s">
        <v>259</v>
      </c>
      <c r="J2689" s="11" t="s">
        <v>261</v>
      </c>
      <c r="K2689" s="11" t="s">
        <v>11613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44228</v>
      </c>
      <c r="H2690" s="11">
        <v>7</v>
      </c>
      <c r="I2690" s="20" t="s">
        <v>259</v>
      </c>
      <c r="J2690" s="11" t="s">
        <v>261</v>
      </c>
      <c r="K2690" s="11" t="s">
        <v>11613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44228</v>
      </c>
      <c r="H2691" s="11">
        <v>7</v>
      </c>
      <c r="I2691" s="20" t="s">
        <v>259</v>
      </c>
      <c r="J2691" s="11" t="s">
        <v>261</v>
      </c>
      <c r="K2691" s="11" t="s">
        <v>11613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44228</v>
      </c>
      <c r="H2692" s="11">
        <v>7</v>
      </c>
      <c r="I2692" s="20" t="s">
        <v>259</v>
      </c>
      <c r="J2692" s="11" t="s">
        <v>261</v>
      </c>
      <c r="K2692" s="11" t="s">
        <v>11613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44228</v>
      </c>
      <c r="H2693" s="11">
        <v>7</v>
      </c>
      <c r="I2693" s="20" t="s">
        <v>259</v>
      </c>
      <c r="J2693" s="11" t="s">
        <v>261</v>
      </c>
      <c r="K2693" s="11" t="s">
        <v>11613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44228</v>
      </c>
      <c r="H2694" s="11">
        <v>7</v>
      </c>
      <c r="I2694" s="20" t="s">
        <v>259</v>
      </c>
      <c r="J2694" s="11" t="s">
        <v>261</v>
      </c>
      <c r="K2694" s="11" t="s">
        <v>11613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44228</v>
      </c>
      <c r="H2695" s="11">
        <v>7</v>
      </c>
      <c r="I2695" s="20" t="s">
        <v>259</v>
      </c>
      <c r="J2695" s="11" t="s">
        <v>261</v>
      </c>
      <c r="K2695" s="11" t="s">
        <v>11613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44228</v>
      </c>
      <c r="H2696" s="11">
        <v>7</v>
      </c>
      <c r="I2696" s="20" t="s">
        <v>259</v>
      </c>
      <c r="J2696" s="11" t="s">
        <v>261</v>
      </c>
      <c r="K2696" s="11" t="s">
        <v>11613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44228</v>
      </c>
      <c r="H2697" s="11">
        <v>7</v>
      </c>
      <c r="I2697" s="20" t="s">
        <v>259</v>
      </c>
      <c r="J2697" s="11" t="s">
        <v>261</v>
      </c>
      <c r="K2697" s="11" t="s">
        <v>11613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44228</v>
      </c>
      <c r="H2698" s="11">
        <v>7</v>
      </c>
      <c r="I2698" s="20" t="s">
        <v>259</v>
      </c>
      <c r="J2698" s="11" t="s">
        <v>261</v>
      </c>
      <c r="K2698" s="11" t="s">
        <v>11613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44228</v>
      </c>
      <c r="H2699" s="11">
        <v>7</v>
      </c>
      <c r="I2699" s="20" t="s">
        <v>259</v>
      </c>
      <c r="J2699" s="11" t="s">
        <v>261</v>
      </c>
      <c r="K2699" s="11" t="s">
        <v>11613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44228</v>
      </c>
      <c r="H2700" s="11">
        <v>7</v>
      </c>
      <c r="I2700" s="20" t="s">
        <v>259</v>
      </c>
      <c r="J2700" s="11" t="s">
        <v>261</v>
      </c>
      <c r="K2700" s="11" t="s">
        <v>11613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44228</v>
      </c>
      <c r="H2701" s="11">
        <v>7</v>
      </c>
      <c r="I2701" s="20" t="s">
        <v>259</v>
      </c>
      <c r="J2701" s="11" t="s">
        <v>261</v>
      </c>
      <c r="K2701" s="11" t="s">
        <v>11613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44228</v>
      </c>
      <c r="H2702" s="11">
        <v>7</v>
      </c>
      <c r="I2702" s="20" t="s">
        <v>259</v>
      </c>
      <c r="J2702" s="11" t="s">
        <v>261</v>
      </c>
      <c r="K2702" s="11" t="s">
        <v>11613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44228</v>
      </c>
      <c r="H2703" s="11">
        <v>7</v>
      </c>
      <c r="I2703" s="20" t="s">
        <v>259</v>
      </c>
      <c r="J2703" s="11" t="s">
        <v>261</v>
      </c>
      <c r="K2703" s="11" t="s">
        <v>11613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44228</v>
      </c>
      <c r="H2704" s="11">
        <v>7</v>
      </c>
      <c r="I2704" s="20" t="s">
        <v>259</v>
      </c>
      <c r="J2704" s="11" t="s">
        <v>261</v>
      </c>
      <c r="K2704" s="11" t="s">
        <v>11613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44228</v>
      </c>
      <c r="H2705" s="11">
        <v>7</v>
      </c>
      <c r="I2705" s="20" t="s">
        <v>259</v>
      </c>
      <c r="J2705" s="11" t="s">
        <v>261</v>
      </c>
      <c r="K2705" s="11" t="s">
        <v>11613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44228</v>
      </c>
      <c r="H2706" s="11">
        <v>7</v>
      </c>
      <c r="I2706" s="20" t="s">
        <v>259</v>
      </c>
      <c r="J2706" s="11" t="s">
        <v>261</v>
      </c>
      <c r="K2706" s="11" t="s">
        <v>11613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44228</v>
      </c>
      <c r="H2707" s="11">
        <v>7</v>
      </c>
      <c r="I2707" s="20" t="s">
        <v>259</v>
      </c>
      <c r="J2707" s="11" t="s">
        <v>261</v>
      </c>
      <c r="K2707" s="11" t="s">
        <v>11613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44228</v>
      </c>
      <c r="H2708" s="11">
        <v>7</v>
      </c>
      <c r="I2708" s="20" t="s">
        <v>259</v>
      </c>
      <c r="J2708" s="11" t="s">
        <v>261</v>
      </c>
      <c r="K2708" s="11" t="s">
        <v>11613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44228</v>
      </c>
      <c r="H2709" s="11">
        <v>7</v>
      </c>
      <c r="I2709" s="20" t="s">
        <v>259</v>
      </c>
      <c r="J2709" s="11" t="s">
        <v>261</v>
      </c>
      <c r="K2709" s="11" t="s">
        <v>11613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44228</v>
      </c>
      <c r="H2710" s="11">
        <v>7</v>
      </c>
      <c r="I2710" s="20" t="s">
        <v>259</v>
      </c>
      <c r="J2710" s="11" t="s">
        <v>261</v>
      </c>
      <c r="K2710" s="11" t="s">
        <v>11613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44228</v>
      </c>
      <c r="H2711" s="11">
        <v>7</v>
      </c>
      <c r="I2711" s="20" t="s">
        <v>259</v>
      </c>
      <c r="J2711" s="11" t="s">
        <v>261</v>
      </c>
      <c r="K2711" s="11" t="s">
        <v>11613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44228</v>
      </c>
      <c r="H2712" s="11">
        <v>7</v>
      </c>
      <c r="I2712" s="20" t="s">
        <v>259</v>
      </c>
      <c r="J2712" s="11" t="s">
        <v>261</v>
      </c>
      <c r="K2712" s="11" t="s">
        <v>11613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44228</v>
      </c>
      <c r="H2713" s="11">
        <v>7</v>
      </c>
      <c r="I2713" s="20" t="s">
        <v>259</v>
      </c>
      <c r="J2713" s="11" t="s">
        <v>261</v>
      </c>
      <c r="K2713" s="11" t="s">
        <v>11613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44228</v>
      </c>
      <c r="H2714" s="11">
        <v>7</v>
      </c>
      <c r="I2714" s="20" t="s">
        <v>259</v>
      </c>
      <c r="J2714" s="11" t="s">
        <v>261</v>
      </c>
      <c r="K2714" s="11" t="s">
        <v>11613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44228</v>
      </c>
      <c r="H2715" s="11">
        <v>7</v>
      </c>
      <c r="I2715" s="20" t="s">
        <v>259</v>
      </c>
      <c r="J2715" s="11" t="s">
        <v>261</v>
      </c>
      <c r="K2715" s="11" t="s">
        <v>11613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44228</v>
      </c>
      <c r="H2716" s="11">
        <v>7</v>
      </c>
      <c r="I2716" s="20" t="s">
        <v>259</v>
      </c>
      <c r="J2716" s="11" t="s">
        <v>261</v>
      </c>
      <c r="K2716" s="11" t="s">
        <v>11613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44228</v>
      </c>
      <c r="H2717" s="11">
        <v>7</v>
      </c>
      <c r="I2717" s="20" t="s">
        <v>259</v>
      </c>
      <c r="J2717" s="11" t="s">
        <v>261</v>
      </c>
      <c r="K2717" s="11" t="s">
        <v>11613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44228</v>
      </c>
      <c r="H2718" s="11">
        <v>7</v>
      </c>
      <c r="I2718" s="20" t="s">
        <v>259</v>
      </c>
      <c r="J2718" s="11" t="s">
        <v>261</v>
      </c>
      <c r="K2718" s="11" t="s">
        <v>11613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44228</v>
      </c>
      <c r="H2719" s="11">
        <v>7</v>
      </c>
      <c r="I2719" s="20" t="s">
        <v>259</v>
      </c>
      <c r="J2719" s="11" t="s">
        <v>261</v>
      </c>
      <c r="K2719" s="11" t="s">
        <v>11613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44228</v>
      </c>
      <c r="H2720" s="11">
        <v>7</v>
      </c>
      <c r="I2720" s="20" t="s">
        <v>259</v>
      </c>
      <c r="J2720" s="11" t="s">
        <v>261</v>
      </c>
      <c r="K2720" s="11" t="s">
        <v>11613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44228</v>
      </c>
      <c r="H2721" s="11">
        <v>7</v>
      </c>
      <c r="I2721" s="20" t="s">
        <v>259</v>
      </c>
      <c r="J2721" s="11" t="s">
        <v>261</v>
      </c>
      <c r="K2721" s="11" t="s">
        <v>11613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44228</v>
      </c>
      <c r="H2722" s="11">
        <v>7</v>
      </c>
      <c r="I2722" s="20" t="s">
        <v>259</v>
      </c>
      <c r="J2722" s="11" t="s">
        <v>261</v>
      </c>
      <c r="K2722" s="11" t="s">
        <v>11613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44228</v>
      </c>
      <c r="H2723" s="11">
        <v>7</v>
      </c>
      <c r="I2723" s="20" t="s">
        <v>259</v>
      </c>
      <c r="J2723" s="11" t="s">
        <v>261</v>
      </c>
      <c r="K2723" s="11" t="s">
        <v>11613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44228</v>
      </c>
      <c r="H2724" s="11">
        <v>7</v>
      </c>
      <c r="I2724" s="20" t="s">
        <v>259</v>
      </c>
      <c r="J2724" s="11" t="s">
        <v>261</v>
      </c>
      <c r="K2724" s="11" t="s">
        <v>11613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44228</v>
      </c>
      <c r="H2725" s="11">
        <v>7</v>
      </c>
      <c r="I2725" s="20" t="s">
        <v>259</v>
      </c>
      <c r="J2725" s="11" t="s">
        <v>261</v>
      </c>
      <c r="K2725" s="11" t="s">
        <v>11613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44228</v>
      </c>
      <c r="H2726" s="11">
        <v>7</v>
      </c>
      <c r="I2726" s="20" t="s">
        <v>259</v>
      </c>
      <c r="J2726" s="11" t="s">
        <v>261</v>
      </c>
      <c r="K2726" s="11" t="s">
        <v>11613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44228</v>
      </c>
      <c r="H2727" s="11">
        <v>7</v>
      </c>
      <c r="I2727" s="20" t="s">
        <v>259</v>
      </c>
      <c r="J2727" s="11" t="s">
        <v>261</v>
      </c>
      <c r="K2727" s="11" t="s">
        <v>11613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44228</v>
      </c>
      <c r="H2728" s="11">
        <v>7</v>
      </c>
      <c r="I2728" s="20" t="s">
        <v>259</v>
      </c>
      <c r="J2728" s="11" t="s">
        <v>261</v>
      </c>
      <c r="K2728" s="11" t="s">
        <v>11613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44228</v>
      </c>
      <c r="H2729" s="11">
        <v>7</v>
      </c>
      <c r="I2729" s="20" t="s">
        <v>259</v>
      </c>
      <c r="J2729" s="11" t="s">
        <v>261</v>
      </c>
      <c r="K2729" s="11" t="s">
        <v>11613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44228</v>
      </c>
      <c r="H2730" s="11">
        <v>7</v>
      </c>
      <c r="I2730" s="20" t="s">
        <v>259</v>
      </c>
      <c r="J2730" s="11" t="s">
        <v>261</v>
      </c>
      <c r="K2730" s="11" t="s">
        <v>11613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44228</v>
      </c>
      <c r="H2731" s="11">
        <v>7</v>
      </c>
      <c r="I2731" s="20" t="s">
        <v>259</v>
      </c>
      <c r="J2731" s="11" t="s">
        <v>261</v>
      </c>
      <c r="K2731" s="11" t="s">
        <v>11613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44228</v>
      </c>
      <c r="H2732" s="11">
        <v>7</v>
      </c>
      <c r="I2732" s="20" t="s">
        <v>259</v>
      </c>
      <c r="J2732" s="11" t="s">
        <v>261</v>
      </c>
      <c r="K2732" s="11" t="s">
        <v>11613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44228</v>
      </c>
      <c r="H2733" s="11">
        <v>7</v>
      </c>
      <c r="I2733" s="20" t="s">
        <v>259</v>
      </c>
      <c r="J2733" s="11" t="s">
        <v>261</v>
      </c>
      <c r="K2733" s="11" t="s">
        <v>11613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44228</v>
      </c>
      <c r="H2734" s="11">
        <v>7</v>
      </c>
      <c r="I2734" s="20" t="s">
        <v>259</v>
      </c>
      <c r="J2734" s="11" t="s">
        <v>261</v>
      </c>
      <c r="K2734" s="11" t="s">
        <v>11613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44228</v>
      </c>
      <c r="H2735" s="11">
        <v>7</v>
      </c>
      <c r="I2735" s="20" t="s">
        <v>259</v>
      </c>
      <c r="J2735" s="11" t="s">
        <v>261</v>
      </c>
      <c r="K2735" s="11" t="s">
        <v>11613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44228</v>
      </c>
      <c r="H2736" s="11">
        <v>7</v>
      </c>
      <c r="I2736" s="20" t="s">
        <v>259</v>
      </c>
      <c r="J2736" s="11" t="s">
        <v>261</v>
      </c>
      <c r="K2736" s="11" t="s">
        <v>11613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44228</v>
      </c>
      <c r="H2737" s="11">
        <v>7</v>
      </c>
      <c r="I2737" s="20" t="s">
        <v>259</v>
      </c>
      <c r="J2737" s="11" t="s">
        <v>261</v>
      </c>
      <c r="K2737" s="11" t="s">
        <v>11613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44228</v>
      </c>
      <c r="H2738" s="11">
        <v>7</v>
      </c>
      <c r="I2738" s="20" t="s">
        <v>259</v>
      </c>
      <c r="J2738" s="11" t="s">
        <v>261</v>
      </c>
      <c r="K2738" s="11" t="s">
        <v>11613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44228</v>
      </c>
      <c r="H2739" s="11">
        <v>7</v>
      </c>
      <c r="I2739" s="20" t="s">
        <v>259</v>
      </c>
      <c r="J2739" s="11" t="s">
        <v>261</v>
      </c>
      <c r="K2739" s="11" t="s">
        <v>11613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44228</v>
      </c>
      <c r="H2740" s="11">
        <v>7</v>
      </c>
      <c r="I2740" s="20" t="s">
        <v>259</v>
      </c>
      <c r="J2740" s="11" t="s">
        <v>261</v>
      </c>
      <c r="K2740" s="11" t="s">
        <v>11613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44228</v>
      </c>
      <c r="H2741" s="11">
        <v>7</v>
      </c>
      <c r="I2741" s="20" t="s">
        <v>259</v>
      </c>
      <c r="J2741" s="11" t="s">
        <v>261</v>
      </c>
      <c r="K2741" s="11" t="s">
        <v>11613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44228</v>
      </c>
      <c r="H2742" s="11">
        <v>7</v>
      </c>
      <c r="I2742" s="20" t="s">
        <v>259</v>
      </c>
      <c r="J2742" s="11" t="s">
        <v>261</v>
      </c>
      <c r="K2742" s="11" t="s">
        <v>11613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44228</v>
      </c>
      <c r="H2743" s="11">
        <v>7</v>
      </c>
      <c r="I2743" s="20" t="s">
        <v>259</v>
      </c>
      <c r="J2743" s="11" t="s">
        <v>261</v>
      </c>
      <c r="K2743" s="11" t="s">
        <v>11613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44228</v>
      </c>
      <c r="H2744" s="11">
        <v>7</v>
      </c>
      <c r="I2744" s="20" t="s">
        <v>259</v>
      </c>
      <c r="J2744" s="11" t="s">
        <v>261</v>
      </c>
      <c r="K2744" s="11" t="s">
        <v>11613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44228</v>
      </c>
      <c r="H2745" s="11">
        <v>7</v>
      </c>
      <c r="I2745" s="20" t="s">
        <v>259</v>
      </c>
      <c r="J2745" s="11" t="s">
        <v>261</v>
      </c>
      <c r="K2745" s="11" t="s">
        <v>11613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44228</v>
      </c>
      <c r="H2746" s="11">
        <v>7</v>
      </c>
      <c r="I2746" s="20" t="s">
        <v>259</v>
      </c>
      <c r="J2746" s="11" t="s">
        <v>261</v>
      </c>
      <c r="K2746" s="11" t="s">
        <v>11613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44228</v>
      </c>
      <c r="H2747" s="11">
        <v>7</v>
      </c>
      <c r="I2747" s="20" t="s">
        <v>259</v>
      </c>
      <c r="J2747" s="11" t="s">
        <v>261</v>
      </c>
      <c r="K2747" s="11" t="s">
        <v>11613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44228</v>
      </c>
      <c r="H2748" s="11">
        <v>7</v>
      </c>
      <c r="I2748" s="20" t="s">
        <v>259</v>
      </c>
      <c r="J2748" s="11" t="s">
        <v>261</v>
      </c>
      <c r="K2748" s="11" t="s">
        <v>11613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44228</v>
      </c>
      <c r="H2749" s="11">
        <v>7</v>
      </c>
      <c r="I2749" s="20" t="s">
        <v>259</v>
      </c>
      <c r="J2749" s="11" t="s">
        <v>261</v>
      </c>
      <c r="K2749" s="11" t="s">
        <v>11613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44228</v>
      </c>
      <c r="H2750" s="11">
        <v>7</v>
      </c>
      <c r="I2750" s="20" t="s">
        <v>259</v>
      </c>
      <c r="J2750" s="11" t="s">
        <v>261</v>
      </c>
      <c r="K2750" s="11" t="s">
        <v>11613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44228</v>
      </c>
      <c r="H2751" s="11">
        <v>7</v>
      </c>
      <c r="I2751" s="20" t="s">
        <v>259</v>
      </c>
      <c r="J2751" s="11" t="s">
        <v>261</v>
      </c>
      <c r="K2751" s="11" t="s">
        <v>11613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44228</v>
      </c>
      <c r="H2752" s="11">
        <v>7</v>
      </c>
      <c r="I2752" s="20" t="s">
        <v>259</v>
      </c>
      <c r="J2752" s="11" t="s">
        <v>261</v>
      </c>
      <c r="K2752" s="11" t="s">
        <v>11613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44228</v>
      </c>
      <c r="H2753" s="11">
        <v>7</v>
      </c>
      <c r="I2753" s="20" t="s">
        <v>259</v>
      </c>
      <c r="J2753" s="11" t="s">
        <v>261</v>
      </c>
      <c r="K2753" s="11" t="s">
        <v>11613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44228</v>
      </c>
      <c r="H2754" s="11">
        <v>7</v>
      </c>
      <c r="I2754" s="20" t="s">
        <v>259</v>
      </c>
      <c r="J2754" s="11" t="s">
        <v>261</v>
      </c>
      <c r="K2754" s="11" t="s">
        <v>11613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44228</v>
      </c>
      <c r="H2755" s="11">
        <v>7</v>
      </c>
      <c r="I2755" s="20" t="s">
        <v>259</v>
      </c>
      <c r="J2755" s="11" t="s">
        <v>261</v>
      </c>
      <c r="K2755" s="11" t="s">
        <v>11613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44228</v>
      </c>
      <c r="H2756" s="11">
        <v>7</v>
      </c>
      <c r="I2756" s="20" t="s">
        <v>259</v>
      </c>
      <c r="J2756" s="11" t="s">
        <v>261</v>
      </c>
      <c r="K2756" s="11" t="s">
        <v>11613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44228</v>
      </c>
      <c r="H2757" s="11">
        <v>7</v>
      </c>
      <c r="I2757" s="20" t="s">
        <v>259</v>
      </c>
      <c r="J2757" s="11" t="s">
        <v>261</v>
      </c>
      <c r="K2757" s="11" t="s">
        <v>11613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44228</v>
      </c>
      <c r="H2758" s="11">
        <v>7</v>
      </c>
      <c r="I2758" s="20" t="s">
        <v>259</v>
      </c>
      <c r="J2758" s="11" t="s">
        <v>261</v>
      </c>
      <c r="K2758" s="11" t="s">
        <v>11613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44228</v>
      </c>
      <c r="H2759" s="11">
        <v>7</v>
      </c>
      <c r="I2759" s="20" t="s">
        <v>259</v>
      </c>
      <c r="J2759" s="11" t="s">
        <v>261</v>
      </c>
      <c r="K2759" s="11" t="s">
        <v>11613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44228</v>
      </c>
      <c r="H2760" s="11">
        <v>7</v>
      </c>
      <c r="I2760" s="20" t="s">
        <v>259</v>
      </c>
      <c r="J2760" s="11" t="s">
        <v>261</v>
      </c>
      <c r="K2760" s="11" t="s">
        <v>11613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44228</v>
      </c>
      <c r="H2761" s="11">
        <v>7</v>
      </c>
      <c r="I2761" s="20" t="s">
        <v>259</v>
      </c>
      <c r="J2761" s="11" t="s">
        <v>261</v>
      </c>
      <c r="K2761" s="11" t="s">
        <v>11613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44228</v>
      </c>
      <c r="H2762" s="11">
        <v>7</v>
      </c>
      <c r="I2762" s="20" t="s">
        <v>259</v>
      </c>
      <c r="J2762" s="11" t="s">
        <v>261</v>
      </c>
      <c r="K2762" s="11" t="s">
        <v>11613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44228</v>
      </c>
      <c r="H2763" s="11">
        <v>7</v>
      </c>
      <c r="I2763" s="20" t="s">
        <v>259</v>
      </c>
      <c r="J2763" s="11" t="s">
        <v>261</v>
      </c>
      <c r="K2763" s="11" t="s">
        <v>11613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44228</v>
      </c>
      <c r="H2764" s="11">
        <v>7</v>
      </c>
      <c r="I2764" s="20" t="s">
        <v>259</v>
      </c>
      <c r="J2764" s="11" t="s">
        <v>261</v>
      </c>
      <c r="K2764" s="11" t="s">
        <v>11613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44228</v>
      </c>
      <c r="H2765" s="11">
        <v>7</v>
      </c>
      <c r="I2765" s="20" t="s">
        <v>259</v>
      </c>
      <c r="J2765" s="11" t="s">
        <v>261</v>
      </c>
      <c r="K2765" s="11" t="s">
        <v>11613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44228</v>
      </c>
      <c r="H2766" s="11">
        <v>7</v>
      </c>
      <c r="I2766" s="20" t="s">
        <v>259</v>
      </c>
      <c r="J2766" s="11" t="s">
        <v>261</v>
      </c>
      <c r="K2766" s="11" t="s">
        <v>11613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44228</v>
      </c>
      <c r="H2767" s="11">
        <v>7</v>
      </c>
      <c r="I2767" s="20" t="s">
        <v>259</v>
      </c>
      <c r="J2767" s="11" t="s">
        <v>261</v>
      </c>
      <c r="K2767" s="11" t="s">
        <v>11613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44228</v>
      </c>
      <c r="H2768" s="11">
        <v>7</v>
      </c>
      <c r="I2768" s="20" t="s">
        <v>259</v>
      </c>
      <c r="J2768" s="11" t="s">
        <v>261</v>
      </c>
      <c r="K2768" s="11" t="s">
        <v>11613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44228</v>
      </c>
      <c r="H2769" s="11">
        <v>7</v>
      </c>
      <c r="I2769" s="20" t="s">
        <v>259</v>
      </c>
      <c r="J2769" s="11" t="s">
        <v>261</v>
      </c>
      <c r="K2769" s="11" t="s">
        <v>11613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44228</v>
      </c>
      <c r="H2770" s="11">
        <v>7</v>
      </c>
      <c r="I2770" s="20" t="s">
        <v>259</v>
      </c>
      <c r="J2770" s="11" t="s">
        <v>261</v>
      </c>
      <c r="K2770" s="11" t="s">
        <v>11613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44228</v>
      </c>
      <c r="H2771" s="11">
        <v>7</v>
      </c>
      <c r="I2771" s="20" t="s">
        <v>259</v>
      </c>
      <c r="J2771" s="11" t="s">
        <v>261</v>
      </c>
      <c r="K2771" s="11" t="s">
        <v>11613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44228</v>
      </c>
      <c r="H2772" s="11">
        <v>7</v>
      </c>
      <c r="I2772" s="20" t="s">
        <v>259</v>
      </c>
      <c r="J2772" s="11" t="s">
        <v>261</v>
      </c>
      <c r="K2772" s="11" t="s">
        <v>11613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44228</v>
      </c>
      <c r="H2773" s="11">
        <v>7</v>
      </c>
      <c r="I2773" s="20" t="s">
        <v>259</v>
      </c>
      <c r="J2773" s="11" t="s">
        <v>261</v>
      </c>
      <c r="K2773" s="11" t="s">
        <v>11613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44228</v>
      </c>
      <c r="H2774" s="11">
        <v>7</v>
      </c>
      <c r="I2774" s="20" t="s">
        <v>259</v>
      </c>
      <c r="J2774" s="11" t="s">
        <v>261</v>
      </c>
      <c r="K2774" s="11" t="s">
        <v>11613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44228</v>
      </c>
      <c r="H2775" s="11">
        <v>7</v>
      </c>
      <c r="I2775" s="20" t="s">
        <v>259</v>
      </c>
      <c r="J2775" s="11" t="s">
        <v>261</v>
      </c>
      <c r="K2775" s="11" t="s">
        <v>11613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44228</v>
      </c>
      <c r="H2776" s="11">
        <v>7</v>
      </c>
      <c r="I2776" s="20" t="s">
        <v>259</v>
      </c>
      <c r="J2776" s="11" t="s">
        <v>261</v>
      </c>
      <c r="K2776" s="11" t="s">
        <v>11613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44228</v>
      </c>
      <c r="H2777" s="11">
        <v>7</v>
      </c>
      <c r="I2777" s="20" t="s">
        <v>259</v>
      </c>
      <c r="J2777" s="11" t="s">
        <v>261</v>
      </c>
      <c r="K2777" s="11" t="s">
        <v>11613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44228</v>
      </c>
      <c r="H2778" s="11">
        <v>7</v>
      </c>
      <c r="I2778" s="20" t="s">
        <v>259</v>
      </c>
      <c r="J2778" s="11" t="s">
        <v>261</v>
      </c>
      <c r="K2778" s="11" t="s">
        <v>11613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44228</v>
      </c>
      <c r="H2779" s="11">
        <v>7</v>
      </c>
      <c r="I2779" s="20" t="s">
        <v>259</v>
      </c>
      <c r="J2779" s="11" t="s">
        <v>261</v>
      </c>
      <c r="K2779" s="11" t="s">
        <v>11613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44228</v>
      </c>
      <c r="H2780" s="11">
        <v>7</v>
      </c>
      <c r="I2780" s="20" t="s">
        <v>259</v>
      </c>
      <c r="J2780" s="11" t="s">
        <v>261</v>
      </c>
      <c r="K2780" s="11" t="s">
        <v>11613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44228</v>
      </c>
      <c r="H2781" s="11">
        <v>7</v>
      </c>
      <c r="I2781" s="20" t="s">
        <v>259</v>
      </c>
      <c r="J2781" s="11" t="s">
        <v>261</v>
      </c>
      <c r="K2781" s="11" t="s">
        <v>11613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44228</v>
      </c>
      <c r="H2782" s="11">
        <v>7</v>
      </c>
      <c r="I2782" s="20" t="s">
        <v>259</v>
      </c>
      <c r="J2782" s="11" t="s">
        <v>261</v>
      </c>
      <c r="K2782" s="11" t="s">
        <v>11613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44228</v>
      </c>
      <c r="H2783" s="11">
        <v>7</v>
      </c>
      <c r="I2783" s="20" t="s">
        <v>259</v>
      </c>
      <c r="J2783" s="11" t="s">
        <v>261</v>
      </c>
      <c r="K2783" s="11" t="s">
        <v>11613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44228</v>
      </c>
      <c r="H2784" s="11">
        <v>7</v>
      </c>
      <c r="I2784" s="20" t="s">
        <v>259</v>
      </c>
      <c r="J2784" s="11" t="s">
        <v>261</v>
      </c>
      <c r="K2784" s="11" t="s">
        <v>11613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44228</v>
      </c>
      <c r="H2785" s="11">
        <v>7</v>
      </c>
      <c r="I2785" s="20" t="s">
        <v>259</v>
      </c>
      <c r="J2785" s="11" t="s">
        <v>261</v>
      </c>
      <c r="K2785" s="11" t="s">
        <v>11613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44228</v>
      </c>
      <c r="H2786" s="11">
        <v>7</v>
      </c>
      <c r="I2786" s="20" t="s">
        <v>259</v>
      </c>
      <c r="J2786" s="11" t="s">
        <v>261</v>
      </c>
      <c r="K2786" s="11" t="s">
        <v>11613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44228</v>
      </c>
      <c r="H2787" s="11">
        <v>7</v>
      </c>
      <c r="I2787" s="20" t="s">
        <v>259</v>
      </c>
      <c r="J2787" s="11" t="s">
        <v>261</v>
      </c>
      <c r="K2787" s="11" t="s">
        <v>11613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44228</v>
      </c>
      <c r="H2788" s="11">
        <v>7</v>
      </c>
      <c r="I2788" s="20" t="s">
        <v>259</v>
      </c>
      <c r="J2788" s="11" t="s">
        <v>261</v>
      </c>
      <c r="K2788" s="11" t="s">
        <v>11613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44228</v>
      </c>
      <c r="H2789" s="11">
        <v>7</v>
      </c>
      <c r="I2789" s="20" t="s">
        <v>259</v>
      </c>
      <c r="J2789" s="11" t="s">
        <v>261</v>
      </c>
      <c r="K2789" s="11" t="s">
        <v>11613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44228</v>
      </c>
      <c r="H2790" s="11">
        <v>7</v>
      </c>
      <c r="I2790" s="20" t="s">
        <v>259</v>
      </c>
      <c r="J2790" s="11" t="s">
        <v>261</v>
      </c>
      <c r="K2790" s="11" t="s">
        <v>11613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44228</v>
      </c>
      <c r="H2791" s="11">
        <v>7</v>
      </c>
      <c r="I2791" s="20" t="s">
        <v>259</v>
      </c>
      <c r="J2791" s="11" t="s">
        <v>261</v>
      </c>
      <c r="K2791" s="11" t="s">
        <v>11613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44228</v>
      </c>
      <c r="H2792" s="11">
        <v>7</v>
      </c>
      <c r="I2792" s="20" t="s">
        <v>259</v>
      </c>
      <c r="J2792" s="11" t="s">
        <v>261</v>
      </c>
      <c r="K2792" s="11" t="s">
        <v>11613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44228</v>
      </c>
      <c r="H2793" s="11">
        <v>7</v>
      </c>
      <c r="I2793" s="20" t="s">
        <v>259</v>
      </c>
      <c r="J2793" s="11" t="s">
        <v>261</v>
      </c>
      <c r="K2793" s="11" t="s">
        <v>11613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44228</v>
      </c>
      <c r="H2794" s="11">
        <v>7</v>
      </c>
      <c r="I2794" s="20" t="s">
        <v>259</v>
      </c>
      <c r="J2794" s="11" t="s">
        <v>261</v>
      </c>
      <c r="K2794" s="11" t="s">
        <v>11613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44228</v>
      </c>
      <c r="H2795" s="11">
        <v>7</v>
      </c>
      <c r="I2795" s="20" t="s">
        <v>259</v>
      </c>
      <c r="J2795" s="11" t="s">
        <v>261</v>
      </c>
      <c r="K2795" s="11" t="s">
        <v>11613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44228</v>
      </c>
      <c r="H2796" s="11">
        <v>7</v>
      </c>
      <c r="I2796" s="20" t="s">
        <v>259</v>
      </c>
      <c r="J2796" s="11" t="s">
        <v>261</v>
      </c>
      <c r="K2796" s="11" t="s">
        <v>11613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44228</v>
      </c>
      <c r="H2797" s="11">
        <v>7</v>
      </c>
      <c r="I2797" s="20" t="s">
        <v>259</v>
      </c>
      <c r="J2797" s="11" t="s">
        <v>261</v>
      </c>
      <c r="K2797" s="11" t="s">
        <v>11613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44228</v>
      </c>
      <c r="H2798" s="11">
        <v>7</v>
      </c>
      <c r="I2798" s="20" t="s">
        <v>259</v>
      </c>
      <c r="J2798" s="11" t="s">
        <v>261</v>
      </c>
      <c r="K2798" s="11" t="s">
        <v>11613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44228</v>
      </c>
      <c r="H2799" s="11">
        <v>7</v>
      </c>
      <c r="I2799" s="20" t="s">
        <v>259</v>
      </c>
      <c r="J2799" s="11" t="s">
        <v>261</v>
      </c>
      <c r="K2799" s="11" t="s">
        <v>11613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44228</v>
      </c>
      <c r="H2800" s="11">
        <v>7</v>
      </c>
      <c r="I2800" s="20" t="s">
        <v>259</v>
      </c>
      <c r="J2800" s="11" t="s">
        <v>261</v>
      </c>
      <c r="K2800" s="11" t="s">
        <v>11613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44228</v>
      </c>
      <c r="H2801" s="11">
        <v>7</v>
      </c>
      <c r="I2801" s="20" t="s">
        <v>259</v>
      </c>
      <c r="J2801" s="11" t="s">
        <v>261</v>
      </c>
      <c r="K2801" s="11" t="s">
        <v>11613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44228</v>
      </c>
      <c r="H2802" s="11">
        <v>7</v>
      </c>
      <c r="I2802" s="20" t="s">
        <v>259</v>
      </c>
      <c r="J2802" s="11" t="s">
        <v>261</v>
      </c>
      <c r="K2802" s="11" t="s">
        <v>11613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44228</v>
      </c>
      <c r="H2803" s="11">
        <v>7</v>
      </c>
      <c r="I2803" s="20" t="s">
        <v>259</v>
      </c>
      <c r="J2803" s="11" t="s">
        <v>261</v>
      </c>
      <c r="K2803" s="11" t="s">
        <v>11613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44228</v>
      </c>
      <c r="H2804" s="11">
        <v>7</v>
      </c>
      <c r="I2804" s="20" t="s">
        <v>259</v>
      </c>
      <c r="J2804" s="11" t="s">
        <v>261</v>
      </c>
      <c r="K2804" s="11" t="s">
        <v>11613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44228</v>
      </c>
      <c r="H2805" s="11">
        <v>7</v>
      </c>
      <c r="I2805" s="20" t="s">
        <v>259</v>
      </c>
      <c r="J2805" s="11" t="s">
        <v>261</v>
      </c>
      <c r="K2805" s="11" t="s">
        <v>11613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44228</v>
      </c>
      <c r="H2806" s="11">
        <v>7</v>
      </c>
      <c r="I2806" s="20" t="s">
        <v>259</v>
      </c>
      <c r="J2806" s="11" t="s">
        <v>261</v>
      </c>
      <c r="K2806" s="11" t="s">
        <v>11613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44228</v>
      </c>
      <c r="H2807" s="11">
        <v>7</v>
      </c>
      <c r="I2807" s="20" t="s">
        <v>259</v>
      </c>
      <c r="J2807" s="11" t="s">
        <v>261</v>
      </c>
      <c r="K2807" s="11" t="s">
        <v>11613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44228</v>
      </c>
      <c r="H2808" s="11">
        <v>7</v>
      </c>
      <c r="I2808" s="20" t="s">
        <v>259</v>
      </c>
      <c r="J2808" s="11" t="s">
        <v>261</v>
      </c>
      <c r="K2808" s="11" t="s">
        <v>11613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44228</v>
      </c>
      <c r="H2809" s="11">
        <v>7</v>
      </c>
      <c r="I2809" s="20" t="s">
        <v>259</v>
      </c>
      <c r="J2809" s="11" t="s">
        <v>261</v>
      </c>
      <c r="K2809" s="11" t="s">
        <v>11613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44228</v>
      </c>
      <c r="H2810" s="11">
        <v>7</v>
      </c>
      <c r="I2810" s="20" t="s">
        <v>259</v>
      </c>
      <c r="J2810" s="11" t="s">
        <v>261</v>
      </c>
      <c r="K2810" s="11" t="s">
        <v>11613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44228</v>
      </c>
      <c r="H2811" s="11">
        <v>7</v>
      </c>
      <c r="I2811" s="20" t="s">
        <v>259</v>
      </c>
      <c r="J2811" s="11" t="s">
        <v>261</v>
      </c>
      <c r="K2811" s="11" t="s">
        <v>11613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44228</v>
      </c>
      <c r="H2812" s="11">
        <v>7</v>
      </c>
      <c r="I2812" s="20" t="s">
        <v>259</v>
      </c>
      <c r="J2812" s="11" t="s">
        <v>261</v>
      </c>
      <c r="K2812" s="11" t="s">
        <v>11613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44228</v>
      </c>
      <c r="H2813" s="11">
        <v>7</v>
      </c>
      <c r="I2813" s="20" t="s">
        <v>259</v>
      </c>
      <c r="J2813" s="11" t="s">
        <v>261</v>
      </c>
      <c r="K2813" s="11" t="s">
        <v>11613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44228</v>
      </c>
      <c r="H2814" s="11">
        <v>7</v>
      </c>
      <c r="I2814" s="20" t="s">
        <v>259</v>
      </c>
      <c r="J2814" s="11" t="s">
        <v>261</v>
      </c>
      <c r="K2814" s="11" t="s">
        <v>11613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44228</v>
      </c>
      <c r="H2815" s="11">
        <v>7</v>
      </c>
      <c r="I2815" s="20" t="s">
        <v>259</v>
      </c>
      <c r="J2815" s="11" t="s">
        <v>261</v>
      </c>
      <c r="K2815" s="11" t="s">
        <v>11613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44228</v>
      </c>
      <c r="H2816" s="11">
        <v>7</v>
      </c>
      <c r="I2816" s="20" t="s">
        <v>259</v>
      </c>
      <c r="J2816" s="11" t="s">
        <v>261</v>
      </c>
      <c r="K2816" s="11" t="s">
        <v>11613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44228</v>
      </c>
      <c r="H2817" s="11">
        <v>7</v>
      </c>
      <c r="I2817" s="20" t="s">
        <v>259</v>
      </c>
      <c r="J2817" s="11" t="s">
        <v>261</v>
      </c>
      <c r="K2817" s="11" t="s">
        <v>11613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44228</v>
      </c>
      <c r="H2818" s="11">
        <v>7</v>
      </c>
      <c r="I2818" s="20" t="s">
        <v>259</v>
      </c>
      <c r="J2818" s="11" t="s">
        <v>261</v>
      </c>
      <c r="K2818" s="11" t="s">
        <v>11613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44228</v>
      </c>
      <c r="H2819" s="11">
        <v>7</v>
      </c>
      <c r="I2819" s="20" t="s">
        <v>259</v>
      </c>
      <c r="J2819" s="11" t="s">
        <v>261</v>
      </c>
      <c r="K2819" s="11" t="s">
        <v>11613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44228</v>
      </c>
      <c r="H2820" s="11">
        <v>7</v>
      </c>
      <c r="I2820" s="20" t="s">
        <v>259</v>
      </c>
      <c r="J2820" s="11" t="s">
        <v>261</v>
      </c>
      <c r="K2820" s="11" t="s">
        <v>11613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44228</v>
      </c>
      <c r="H2821" s="11">
        <v>7</v>
      </c>
      <c r="I2821" s="20" t="s">
        <v>259</v>
      </c>
      <c r="J2821" s="11" t="s">
        <v>261</v>
      </c>
      <c r="K2821" s="11" t="s">
        <v>11613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44228</v>
      </c>
      <c r="H2822" s="11">
        <v>7</v>
      </c>
      <c r="I2822" s="20" t="s">
        <v>259</v>
      </c>
      <c r="J2822" s="11" t="s">
        <v>261</v>
      </c>
      <c r="K2822" s="11" t="s">
        <v>11613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44228</v>
      </c>
      <c r="H2823" s="11">
        <v>7</v>
      </c>
      <c r="I2823" s="20" t="s">
        <v>259</v>
      </c>
      <c r="J2823" s="11" t="s">
        <v>261</v>
      </c>
      <c r="K2823" s="11" t="s">
        <v>11613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44228</v>
      </c>
      <c r="H2824" s="11">
        <v>7</v>
      </c>
      <c r="I2824" s="20" t="s">
        <v>259</v>
      </c>
      <c r="J2824" s="11" t="s">
        <v>261</v>
      </c>
      <c r="K2824" s="11" t="s">
        <v>11613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44228</v>
      </c>
      <c r="H2825" s="11">
        <v>7</v>
      </c>
      <c r="I2825" s="20" t="s">
        <v>259</v>
      </c>
      <c r="J2825" s="11" t="s">
        <v>261</v>
      </c>
      <c r="K2825" s="11" t="s">
        <v>11613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44228</v>
      </c>
      <c r="H2826" s="11">
        <v>7</v>
      </c>
      <c r="I2826" s="20" t="s">
        <v>259</v>
      </c>
      <c r="J2826" s="11" t="s">
        <v>261</v>
      </c>
      <c r="K2826" s="11" t="s">
        <v>11613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44228</v>
      </c>
      <c r="H2827" s="11">
        <v>7</v>
      </c>
      <c r="I2827" s="20" t="s">
        <v>259</v>
      </c>
      <c r="J2827" s="11" t="s">
        <v>261</v>
      </c>
      <c r="K2827" s="11" t="s">
        <v>11613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44228</v>
      </c>
      <c r="H2828" s="11">
        <v>7</v>
      </c>
      <c r="I2828" s="20" t="s">
        <v>259</v>
      </c>
      <c r="J2828" s="11" t="s">
        <v>261</v>
      </c>
      <c r="K2828" s="11" t="s">
        <v>11613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44228</v>
      </c>
      <c r="H2829" s="11">
        <v>7</v>
      </c>
      <c r="I2829" s="20" t="s">
        <v>259</v>
      </c>
      <c r="J2829" s="11" t="s">
        <v>261</v>
      </c>
      <c r="K2829" s="11" t="s">
        <v>11613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44228</v>
      </c>
      <c r="H2830" s="11">
        <v>7</v>
      </c>
      <c r="I2830" s="20" t="s">
        <v>259</v>
      </c>
      <c r="J2830" s="11" t="s">
        <v>261</v>
      </c>
      <c r="K2830" s="11" t="s">
        <v>11613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44228</v>
      </c>
      <c r="H2831" s="11">
        <v>7</v>
      </c>
      <c r="I2831" s="20" t="s">
        <v>259</v>
      </c>
      <c r="J2831" s="11" t="s">
        <v>261</v>
      </c>
      <c r="K2831" s="11" t="s">
        <v>11613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44228</v>
      </c>
      <c r="H2832" s="11">
        <v>7</v>
      </c>
      <c r="I2832" s="20" t="s">
        <v>259</v>
      </c>
      <c r="J2832" s="11" t="s">
        <v>261</v>
      </c>
      <c r="K2832" s="11" t="s">
        <v>11613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44228</v>
      </c>
      <c r="H2833" s="11">
        <v>7</v>
      </c>
      <c r="I2833" s="20" t="s">
        <v>259</v>
      </c>
      <c r="J2833" s="11" t="s">
        <v>261</v>
      </c>
      <c r="K2833" s="11" t="s">
        <v>11613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44228</v>
      </c>
      <c r="H2834" s="11">
        <v>7</v>
      </c>
      <c r="I2834" s="20" t="s">
        <v>259</v>
      </c>
      <c r="J2834" s="11" t="s">
        <v>261</v>
      </c>
      <c r="K2834" s="11" t="s">
        <v>11613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44228</v>
      </c>
      <c r="H2835" s="11">
        <v>7</v>
      </c>
      <c r="I2835" s="20" t="s">
        <v>259</v>
      </c>
      <c r="J2835" s="11" t="s">
        <v>261</v>
      </c>
      <c r="K2835" s="11" t="s">
        <v>11613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44228</v>
      </c>
      <c r="H2836" s="11">
        <v>7</v>
      </c>
      <c r="I2836" s="20" t="s">
        <v>259</v>
      </c>
      <c r="J2836" s="11" t="s">
        <v>261</v>
      </c>
      <c r="K2836" s="11" t="s">
        <v>11613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44228</v>
      </c>
      <c r="H2837" s="11">
        <v>7</v>
      </c>
      <c r="I2837" s="20" t="s">
        <v>259</v>
      </c>
      <c r="J2837" s="11" t="s">
        <v>261</v>
      </c>
      <c r="K2837" s="11" t="s">
        <v>11613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44228</v>
      </c>
      <c r="H2838" s="11">
        <v>7</v>
      </c>
      <c r="I2838" s="20" t="s">
        <v>259</v>
      </c>
      <c r="J2838" s="11" t="s">
        <v>261</v>
      </c>
      <c r="K2838" s="11" t="s">
        <v>11613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44228</v>
      </c>
      <c r="H2839" s="11">
        <v>7</v>
      </c>
      <c r="I2839" s="20" t="s">
        <v>259</v>
      </c>
      <c r="J2839" s="11" t="s">
        <v>261</v>
      </c>
      <c r="K2839" s="11" t="s">
        <v>11613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44228</v>
      </c>
      <c r="H2840" s="11">
        <v>7</v>
      </c>
      <c r="I2840" s="20" t="s">
        <v>259</v>
      </c>
      <c r="J2840" s="11" t="s">
        <v>261</v>
      </c>
      <c r="K2840" s="11" t="s">
        <v>11613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44228</v>
      </c>
      <c r="H2841" s="11">
        <v>7</v>
      </c>
      <c r="I2841" s="20" t="s">
        <v>259</v>
      </c>
      <c r="J2841" s="11" t="s">
        <v>261</v>
      </c>
      <c r="K2841" s="11" t="s">
        <v>11613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44228</v>
      </c>
      <c r="H2842" s="11">
        <v>7</v>
      </c>
      <c r="I2842" s="20" t="s">
        <v>259</v>
      </c>
      <c r="J2842" s="11" t="s">
        <v>261</v>
      </c>
      <c r="K2842" s="11" t="s">
        <v>11613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44228</v>
      </c>
      <c r="H2843" s="11">
        <v>7</v>
      </c>
      <c r="I2843" s="20" t="s">
        <v>259</v>
      </c>
      <c r="J2843" s="11" t="s">
        <v>261</v>
      </c>
      <c r="K2843" s="11" t="s">
        <v>11613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44228</v>
      </c>
      <c r="H2844" s="11">
        <v>7</v>
      </c>
      <c r="I2844" s="20" t="s">
        <v>259</v>
      </c>
      <c r="J2844" s="11" t="s">
        <v>261</v>
      </c>
      <c r="K2844" s="11" t="s">
        <v>11613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44228</v>
      </c>
      <c r="H2845" s="11">
        <v>7</v>
      </c>
      <c r="I2845" s="20" t="s">
        <v>259</v>
      </c>
      <c r="J2845" s="11" t="s">
        <v>261</v>
      </c>
      <c r="K2845" s="11" t="s">
        <v>11613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44228</v>
      </c>
      <c r="H2846" s="11">
        <v>7</v>
      </c>
      <c r="I2846" s="20" t="s">
        <v>259</v>
      </c>
      <c r="J2846" s="11" t="s">
        <v>261</v>
      </c>
      <c r="K2846" s="11" t="s">
        <v>11613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44228</v>
      </c>
      <c r="H2847" s="11">
        <v>7</v>
      </c>
      <c r="I2847" s="20" t="s">
        <v>259</v>
      </c>
      <c r="J2847" s="11" t="s">
        <v>261</v>
      </c>
      <c r="K2847" s="11" t="s">
        <v>11613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44228</v>
      </c>
      <c r="H2848" s="11">
        <v>7</v>
      </c>
      <c r="I2848" s="20" t="s">
        <v>259</v>
      </c>
      <c r="J2848" s="11" t="s">
        <v>261</v>
      </c>
      <c r="K2848" s="11" t="s">
        <v>11613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44228</v>
      </c>
      <c r="H2849" s="11">
        <v>7</v>
      </c>
      <c r="I2849" s="20" t="s">
        <v>259</v>
      </c>
      <c r="J2849" s="11" t="s">
        <v>261</v>
      </c>
      <c r="K2849" s="11" t="s">
        <v>11613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44228</v>
      </c>
      <c r="H2850" s="11">
        <v>7</v>
      </c>
      <c r="I2850" s="20" t="s">
        <v>259</v>
      </c>
      <c r="J2850" s="11" t="s">
        <v>261</v>
      </c>
      <c r="K2850" s="11" t="s">
        <v>11613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44228</v>
      </c>
      <c r="H2851" s="11">
        <v>7</v>
      </c>
      <c r="I2851" s="20" t="s">
        <v>259</v>
      </c>
      <c r="J2851" s="11" t="s">
        <v>261</v>
      </c>
      <c r="K2851" s="11" t="s">
        <v>11613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44228</v>
      </c>
      <c r="H2852" s="11">
        <v>7</v>
      </c>
      <c r="I2852" s="20" t="s">
        <v>259</v>
      </c>
      <c r="J2852" s="11" t="s">
        <v>261</v>
      </c>
      <c r="K2852" s="11" t="s">
        <v>11613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44228</v>
      </c>
      <c r="H2853" s="11">
        <v>7</v>
      </c>
      <c r="I2853" s="20" t="s">
        <v>259</v>
      </c>
      <c r="J2853" s="11" t="s">
        <v>261</v>
      </c>
      <c r="K2853" s="11" t="s">
        <v>11613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44228</v>
      </c>
      <c r="H2854" s="11">
        <v>7</v>
      </c>
      <c r="I2854" s="20" t="s">
        <v>259</v>
      </c>
      <c r="J2854" s="11" t="s">
        <v>261</v>
      </c>
      <c r="K2854" s="11" t="s">
        <v>11613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44228</v>
      </c>
      <c r="H2855" s="11">
        <v>7</v>
      </c>
      <c r="I2855" s="20" t="s">
        <v>259</v>
      </c>
      <c r="J2855" s="11" t="s">
        <v>261</v>
      </c>
      <c r="K2855" s="11" t="s">
        <v>11613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44228</v>
      </c>
      <c r="H2856" s="11">
        <v>7</v>
      </c>
      <c r="I2856" s="20" t="s">
        <v>259</v>
      </c>
      <c r="J2856" s="11" t="s">
        <v>261</v>
      </c>
      <c r="K2856" s="11" t="s">
        <v>11613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44228</v>
      </c>
      <c r="H2857" s="11">
        <v>7</v>
      </c>
      <c r="I2857" s="20" t="s">
        <v>259</v>
      </c>
      <c r="J2857" s="11" t="s">
        <v>261</v>
      </c>
      <c r="K2857" s="11" t="s">
        <v>11613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44228</v>
      </c>
      <c r="H2858" s="11">
        <v>7</v>
      </c>
      <c r="I2858" s="20" t="s">
        <v>259</v>
      </c>
      <c r="J2858" s="11" t="s">
        <v>261</v>
      </c>
      <c r="K2858" s="11" t="s">
        <v>11613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44228</v>
      </c>
      <c r="H2859" s="11">
        <v>7</v>
      </c>
      <c r="I2859" s="20" t="s">
        <v>259</v>
      </c>
      <c r="J2859" s="11" t="s">
        <v>261</v>
      </c>
      <c r="K2859" s="11" t="s">
        <v>11613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44228</v>
      </c>
      <c r="H2860" s="11">
        <v>7</v>
      </c>
      <c r="I2860" s="20" t="s">
        <v>259</v>
      </c>
      <c r="J2860" s="11" t="s">
        <v>261</v>
      </c>
      <c r="K2860" s="11" t="s">
        <v>11613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44228</v>
      </c>
      <c r="H2861" s="11">
        <v>7</v>
      </c>
      <c r="I2861" s="20" t="s">
        <v>259</v>
      </c>
      <c r="J2861" s="11" t="s">
        <v>261</v>
      </c>
      <c r="K2861" s="11" t="s">
        <v>11613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44228</v>
      </c>
      <c r="H2862" s="11">
        <v>7</v>
      </c>
      <c r="I2862" s="20" t="s">
        <v>259</v>
      </c>
      <c r="J2862" s="11" t="s">
        <v>261</v>
      </c>
      <c r="K2862" s="11" t="s">
        <v>11613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44228</v>
      </c>
      <c r="H2863" s="11">
        <v>7</v>
      </c>
      <c r="I2863" s="20" t="s">
        <v>259</v>
      </c>
      <c r="J2863" s="11" t="s">
        <v>261</v>
      </c>
      <c r="K2863" s="11" t="s">
        <v>11613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44228</v>
      </c>
      <c r="H2864" s="11">
        <v>7</v>
      </c>
      <c r="I2864" s="20" t="s">
        <v>259</v>
      </c>
      <c r="J2864" s="11" t="s">
        <v>261</v>
      </c>
      <c r="K2864" s="11" t="s">
        <v>11613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44228</v>
      </c>
      <c r="H2865" s="11">
        <v>7</v>
      </c>
      <c r="I2865" s="20" t="s">
        <v>259</v>
      </c>
      <c r="J2865" s="11" t="s">
        <v>261</v>
      </c>
      <c r="K2865" s="11" t="s">
        <v>11613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44228</v>
      </c>
      <c r="H2866" s="11">
        <v>7</v>
      </c>
      <c r="I2866" s="20" t="s">
        <v>259</v>
      </c>
      <c r="J2866" s="11" t="s">
        <v>261</v>
      </c>
      <c r="K2866" s="11" t="s">
        <v>11613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44228</v>
      </c>
      <c r="H2867" s="11">
        <v>7</v>
      </c>
      <c r="I2867" s="20" t="s">
        <v>259</v>
      </c>
      <c r="J2867" s="11" t="s">
        <v>261</v>
      </c>
      <c r="K2867" s="11" t="s">
        <v>11613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44228</v>
      </c>
      <c r="H2868" s="11">
        <v>7</v>
      </c>
      <c r="I2868" s="20" t="s">
        <v>259</v>
      </c>
      <c r="J2868" s="11" t="s">
        <v>261</v>
      </c>
      <c r="K2868" s="11" t="s">
        <v>11613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44228</v>
      </c>
      <c r="H2869" s="11">
        <v>7</v>
      </c>
      <c r="I2869" s="20" t="s">
        <v>259</v>
      </c>
      <c r="J2869" s="11" t="s">
        <v>261</v>
      </c>
      <c r="K2869" s="11" t="s">
        <v>11613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44228</v>
      </c>
      <c r="H2870" s="11">
        <v>7</v>
      </c>
      <c r="I2870" s="20" t="s">
        <v>259</v>
      </c>
      <c r="J2870" s="11" t="s">
        <v>261</v>
      </c>
      <c r="K2870" s="11" t="s">
        <v>11613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44228</v>
      </c>
      <c r="H2871" s="11">
        <v>7</v>
      </c>
      <c r="I2871" s="20" t="s">
        <v>259</v>
      </c>
      <c r="J2871" s="11" t="s">
        <v>261</v>
      </c>
      <c r="K2871" s="11" t="s">
        <v>11613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44228</v>
      </c>
      <c r="H2872" s="11">
        <v>7</v>
      </c>
      <c r="I2872" s="20" t="s">
        <v>259</v>
      </c>
      <c r="J2872" s="11" t="s">
        <v>261</v>
      </c>
      <c r="K2872" s="11" t="s">
        <v>11613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44228</v>
      </c>
      <c r="H2873" s="11">
        <v>7</v>
      </c>
      <c r="I2873" s="20" t="s">
        <v>259</v>
      </c>
      <c r="J2873" s="11" t="s">
        <v>261</v>
      </c>
      <c r="K2873" s="11" t="s">
        <v>11613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44228</v>
      </c>
      <c r="H2874" s="11">
        <v>7</v>
      </c>
      <c r="I2874" s="20" t="s">
        <v>259</v>
      </c>
      <c r="J2874" s="11" t="s">
        <v>261</v>
      </c>
      <c r="K2874" s="11" t="s">
        <v>11613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44228</v>
      </c>
      <c r="H2875" s="11">
        <v>7</v>
      </c>
      <c r="I2875" s="20" t="s">
        <v>259</v>
      </c>
      <c r="J2875" s="11" t="s">
        <v>261</v>
      </c>
      <c r="K2875" s="11" t="s">
        <v>11613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44228</v>
      </c>
      <c r="H2876" s="11">
        <v>7</v>
      </c>
      <c r="I2876" s="20" t="s">
        <v>259</v>
      </c>
      <c r="J2876" s="11" t="s">
        <v>261</v>
      </c>
      <c r="K2876" s="11" t="s">
        <v>11613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44228</v>
      </c>
      <c r="H2877" s="11">
        <v>7</v>
      </c>
      <c r="I2877" s="20" t="s">
        <v>259</v>
      </c>
      <c r="J2877" s="11" t="s">
        <v>261</v>
      </c>
      <c r="K2877" s="11" t="s">
        <v>11613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44228</v>
      </c>
      <c r="H2878" s="11">
        <v>7</v>
      </c>
      <c r="I2878" s="20" t="s">
        <v>259</v>
      </c>
      <c r="J2878" s="11" t="s">
        <v>261</v>
      </c>
      <c r="K2878" s="11" t="s">
        <v>11613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44228</v>
      </c>
      <c r="H2879" s="11">
        <v>7</v>
      </c>
      <c r="I2879" s="20" t="s">
        <v>259</v>
      </c>
      <c r="J2879" s="11" t="s">
        <v>261</v>
      </c>
      <c r="K2879" s="11" t="s">
        <v>11613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44228</v>
      </c>
      <c r="H2880" s="11">
        <v>7</v>
      </c>
      <c r="I2880" s="20" t="s">
        <v>259</v>
      </c>
      <c r="J2880" s="11" t="s">
        <v>261</v>
      </c>
      <c r="K2880" s="11" t="s">
        <v>11613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44228</v>
      </c>
      <c r="H2881" s="11">
        <v>7</v>
      </c>
      <c r="I2881" s="20" t="s">
        <v>259</v>
      </c>
      <c r="J2881" s="11" t="s">
        <v>261</v>
      </c>
      <c r="K2881" s="11" t="s">
        <v>11613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44228</v>
      </c>
      <c r="H2882" s="11">
        <v>7</v>
      </c>
      <c r="I2882" s="20" t="s">
        <v>259</v>
      </c>
      <c r="J2882" s="11" t="s">
        <v>261</v>
      </c>
      <c r="K2882" s="11" t="s">
        <v>11613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44228</v>
      </c>
      <c r="H2883" s="11">
        <v>7</v>
      </c>
      <c r="I2883" s="20" t="s">
        <v>259</v>
      </c>
      <c r="J2883" s="11" t="s">
        <v>261</v>
      </c>
      <c r="K2883" s="11" t="s">
        <v>11613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44228</v>
      </c>
      <c r="H2884" s="11">
        <v>7</v>
      </c>
      <c r="I2884" s="20" t="s">
        <v>259</v>
      </c>
      <c r="J2884" s="11" t="s">
        <v>261</v>
      </c>
      <c r="K2884" s="11" t="s">
        <v>11613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44228</v>
      </c>
      <c r="H2885" s="11">
        <v>7</v>
      </c>
      <c r="I2885" s="20" t="s">
        <v>259</v>
      </c>
      <c r="J2885" s="11" t="s">
        <v>261</v>
      </c>
      <c r="K2885" s="11" t="s">
        <v>11613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44228</v>
      </c>
      <c r="H2886" s="11">
        <v>7</v>
      </c>
      <c r="I2886" s="20" t="s">
        <v>259</v>
      </c>
      <c r="J2886" s="11" t="s">
        <v>261</v>
      </c>
      <c r="K2886" s="11" t="s">
        <v>11613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44228</v>
      </c>
      <c r="H2887" s="11">
        <v>7</v>
      </c>
      <c r="I2887" s="20" t="s">
        <v>259</v>
      </c>
      <c r="J2887" s="11" t="s">
        <v>261</v>
      </c>
      <c r="K2887" s="11" t="s">
        <v>11613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44228</v>
      </c>
      <c r="H2888" s="11">
        <v>7</v>
      </c>
      <c r="I2888" s="20" t="s">
        <v>259</v>
      </c>
      <c r="J2888" s="11" t="s">
        <v>261</v>
      </c>
      <c r="K2888" s="11" t="s">
        <v>11613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44228</v>
      </c>
      <c r="H2889" s="11">
        <v>7</v>
      </c>
      <c r="I2889" s="20" t="s">
        <v>259</v>
      </c>
      <c r="J2889" s="11" t="s">
        <v>261</v>
      </c>
      <c r="K2889" s="11" t="s">
        <v>11613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44228</v>
      </c>
      <c r="H2890" s="11">
        <v>7</v>
      </c>
      <c r="I2890" s="20" t="s">
        <v>259</v>
      </c>
      <c r="J2890" s="11" t="s">
        <v>261</v>
      </c>
      <c r="K2890" s="11" t="s">
        <v>11613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44228</v>
      </c>
      <c r="H2891" s="11">
        <v>7</v>
      </c>
      <c r="I2891" s="20" t="s">
        <v>259</v>
      </c>
      <c r="J2891" s="11" t="s">
        <v>261</v>
      </c>
      <c r="K2891" s="11" t="s">
        <v>11613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44228</v>
      </c>
      <c r="H2892" s="11">
        <v>7</v>
      </c>
      <c r="I2892" s="20" t="s">
        <v>259</v>
      </c>
      <c r="J2892" s="11" t="s">
        <v>261</v>
      </c>
      <c r="K2892" s="11" t="s">
        <v>11613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44228</v>
      </c>
      <c r="H2893" s="11">
        <v>7</v>
      </c>
      <c r="I2893" s="20" t="s">
        <v>259</v>
      </c>
      <c r="J2893" s="11" t="s">
        <v>261</v>
      </c>
      <c r="K2893" s="11" t="s">
        <v>11613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44228</v>
      </c>
      <c r="H2894" s="11">
        <v>7</v>
      </c>
      <c r="I2894" s="20" t="s">
        <v>259</v>
      </c>
      <c r="J2894" s="11" t="s">
        <v>261</v>
      </c>
      <c r="K2894" s="11" t="s">
        <v>11613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44228</v>
      </c>
      <c r="H2895" s="11">
        <v>7</v>
      </c>
      <c r="I2895" s="20" t="s">
        <v>259</v>
      </c>
      <c r="J2895" s="11" t="s">
        <v>261</v>
      </c>
      <c r="K2895" s="11" t="s">
        <v>11613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44228</v>
      </c>
      <c r="H2896" s="11">
        <v>7</v>
      </c>
      <c r="I2896" s="20" t="s">
        <v>259</v>
      </c>
      <c r="J2896" s="11" t="s">
        <v>261</v>
      </c>
      <c r="K2896" s="11" t="s">
        <v>11613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44228</v>
      </c>
      <c r="H2897" s="11">
        <v>7</v>
      </c>
      <c r="I2897" s="20" t="s">
        <v>259</v>
      </c>
      <c r="J2897" s="11" t="s">
        <v>261</v>
      </c>
      <c r="K2897" s="11" t="s">
        <v>11613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44228</v>
      </c>
      <c r="H2898" s="11">
        <v>7</v>
      </c>
      <c r="I2898" s="20" t="s">
        <v>259</v>
      </c>
      <c r="J2898" s="11" t="s">
        <v>261</v>
      </c>
      <c r="K2898" s="11" t="s">
        <v>11613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44228</v>
      </c>
      <c r="H2899" s="11">
        <v>7</v>
      </c>
      <c r="I2899" s="20" t="s">
        <v>259</v>
      </c>
      <c r="J2899" s="11" t="s">
        <v>261</v>
      </c>
      <c r="K2899" s="11" t="s">
        <v>11613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44228</v>
      </c>
      <c r="H2900" s="11">
        <v>7</v>
      </c>
      <c r="I2900" s="20" t="s">
        <v>259</v>
      </c>
      <c r="J2900" s="11" t="s">
        <v>261</v>
      </c>
      <c r="K2900" s="11" t="s">
        <v>11613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44228</v>
      </c>
      <c r="H2901" s="11">
        <v>7</v>
      </c>
      <c r="I2901" s="20" t="s">
        <v>259</v>
      </c>
      <c r="J2901" s="11" t="s">
        <v>261</v>
      </c>
      <c r="K2901" s="11" t="s">
        <v>11613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44228</v>
      </c>
      <c r="H2902" s="11">
        <v>7</v>
      </c>
      <c r="I2902" s="20" t="s">
        <v>259</v>
      </c>
      <c r="J2902" s="11" t="s">
        <v>261</v>
      </c>
      <c r="K2902" s="11" t="s">
        <v>11613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44228</v>
      </c>
      <c r="H2903" s="11">
        <v>7</v>
      </c>
      <c r="I2903" s="20" t="s">
        <v>259</v>
      </c>
      <c r="J2903" s="11" t="s">
        <v>261</v>
      </c>
      <c r="K2903" s="11" t="s">
        <v>11613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44228</v>
      </c>
      <c r="H2904" s="11">
        <v>7</v>
      </c>
      <c r="I2904" s="20" t="s">
        <v>259</v>
      </c>
      <c r="J2904" s="11" t="s">
        <v>261</v>
      </c>
      <c r="K2904" s="11" t="s">
        <v>11613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44228</v>
      </c>
      <c r="H2905" s="11">
        <v>7</v>
      </c>
      <c r="I2905" s="20" t="s">
        <v>259</v>
      </c>
      <c r="J2905" s="11" t="s">
        <v>261</v>
      </c>
      <c r="K2905" s="11" t="s">
        <v>11613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44228</v>
      </c>
      <c r="H2906" s="11">
        <v>7</v>
      </c>
      <c r="I2906" s="20" t="s">
        <v>259</v>
      </c>
      <c r="J2906" s="11" t="s">
        <v>261</v>
      </c>
      <c r="K2906" s="11" t="s">
        <v>11613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44228</v>
      </c>
      <c r="H2907" s="11">
        <v>7</v>
      </c>
      <c r="I2907" s="20" t="s">
        <v>259</v>
      </c>
      <c r="J2907" s="11" t="s">
        <v>261</v>
      </c>
      <c r="K2907" s="11" t="s">
        <v>11613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44228</v>
      </c>
      <c r="H2908" s="11">
        <v>7</v>
      </c>
      <c r="I2908" s="20" t="s">
        <v>259</v>
      </c>
      <c r="J2908" s="11" t="s">
        <v>261</v>
      </c>
      <c r="K2908" s="11" t="s">
        <v>11613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44228</v>
      </c>
      <c r="H2909" s="11">
        <v>7</v>
      </c>
      <c r="I2909" s="20" t="s">
        <v>259</v>
      </c>
      <c r="J2909" s="11" t="s">
        <v>261</v>
      </c>
      <c r="K2909" s="11" t="s">
        <v>11613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44228</v>
      </c>
      <c r="H2910" s="11">
        <v>7</v>
      </c>
      <c r="I2910" s="20" t="s">
        <v>259</v>
      </c>
      <c r="J2910" s="11" t="s">
        <v>261</v>
      </c>
      <c r="K2910" s="11" t="s">
        <v>11613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44228</v>
      </c>
      <c r="H2911" s="11">
        <v>7</v>
      </c>
      <c r="I2911" s="20" t="s">
        <v>259</v>
      </c>
      <c r="J2911" s="11" t="s">
        <v>261</v>
      </c>
      <c r="K2911" s="11" t="s">
        <v>11613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44228</v>
      </c>
      <c r="H2912" s="11">
        <v>7</v>
      </c>
      <c r="I2912" s="20" t="s">
        <v>259</v>
      </c>
      <c r="J2912" s="11" t="s">
        <v>261</v>
      </c>
      <c r="K2912" s="11" t="s">
        <v>11613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44228</v>
      </c>
      <c r="H2913" s="11">
        <v>7</v>
      </c>
      <c r="I2913" s="20" t="s">
        <v>259</v>
      </c>
      <c r="J2913" s="11" t="s">
        <v>261</v>
      </c>
      <c r="K2913" s="11" t="s">
        <v>11613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44228</v>
      </c>
      <c r="H2914" s="11">
        <v>7</v>
      </c>
      <c r="I2914" s="20" t="s">
        <v>259</v>
      </c>
      <c r="J2914" s="11" t="s">
        <v>261</v>
      </c>
      <c r="K2914" s="11" t="s">
        <v>11613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44228</v>
      </c>
      <c r="H2915" s="11">
        <v>7</v>
      </c>
      <c r="I2915" s="20" t="s">
        <v>259</v>
      </c>
      <c r="J2915" s="11" t="s">
        <v>261</v>
      </c>
      <c r="K2915" s="11" t="s">
        <v>11613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44228</v>
      </c>
      <c r="H2916" s="11">
        <v>7</v>
      </c>
      <c r="I2916" s="20" t="s">
        <v>259</v>
      </c>
      <c r="J2916" s="11" t="s">
        <v>261</v>
      </c>
      <c r="K2916" s="11" t="s">
        <v>11613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44228</v>
      </c>
      <c r="H2917" s="11">
        <v>7</v>
      </c>
      <c r="I2917" s="20" t="s">
        <v>259</v>
      </c>
      <c r="J2917" s="11" t="s">
        <v>261</v>
      </c>
      <c r="K2917" s="11" t="s">
        <v>11613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44228</v>
      </c>
      <c r="H2918" s="11">
        <v>7</v>
      </c>
      <c r="I2918" s="20" t="s">
        <v>259</v>
      </c>
      <c r="J2918" s="11" t="s">
        <v>261</v>
      </c>
      <c r="K2918" s="11" t="s">
        <v>11613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44228</v>
      </c>
      <c r="H2919" s="11">
        <v>7</v>
      </c>
      <c r="I2919" s="20" t="s">
        <v>259</v>
      </c>
      <c r="J2919" s="11" t="s">
        <v>261</v>
      </c>
      <c r="K2919" s="11" t="s">
        <v>11613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44228</v>
      </c>
      <c r="H2920" s="11">
        <v>7</v>
      </c>
      <c r="I2920" s="20" t="s">
        <v>259</v>
      </c>
      <c r="J2920" s="11" t="s">
        <v>261</v>
      </c>
      <c r="K2920" s="11" t="s">
        <v>11613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44228</v>
      </c>
      <c r="H2921" s="11">
        <v>7</v>
      </c>
      <c r="I2921" s="20" t="s">
        <v>259</v>
      </c>
      <c r="J2921" s="11" t="s">
        <v>261</v>
      </c>
      <c r="K2921" s="11" t="s">
        <v>11613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44228</v>
      </c>
      <c r="H2922" s="11">
        <v>7</v>
      </c>
      <c r="I2922" s="20" t="s">
        <v>259</v>
      </c>
      <c r="J2922" s="11" t="s">
        <v>261</v>
      </c>
      <c r="K2922" s="11" t="s">
        <v>11613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44228</v>
      </c>
      <c r="H2923" s="11">
        <v>7</v>
      </c>
      <c r="I2923" s="20" t="s">
        <v>259</v>
      </c>
      <c r="J2923" s="11" t="s">
        <v>261</v>
      </c>
      <c r="K2923" s="11" t="s">
        <v>11613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44228</v>
      </c>
      <c r="H2924" s="11">
        <v>7</v>
      </c>
      <c r="I2924" s="20" t="s">
        <v>259</v>
      </c>
      <c r="J2924" s="11" t="s">
        <v>261</v>
      </c>
      <c r="K2924" s="11" t="s">
        <v>11613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44228</v>
      </c>
      <c r="H2925" s="11">
        <v>7</v>
      </c>
      <c r="I2925" s="20" t="s">
        <v>259</v>
      </c>
      <c r="J2925" s="11" t="s">
        <v>261</v>
      </c>
      <c r="K2925" s="11" t="s">
        <v>11613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44228</v>
      </c>
      <c r="H2926" s="11">
        <v>7</v>
      </c>
      <c r="I2926" s="20" t="s">
        <v>259</v>
      </c>
      <c r="J2926" s="11" t="s">
        <v>261</v>
      </c>
      <c r="K2926" s="11" t="s">
        <v>11613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44228</v>
      </c>
      <c r="H2927" s="11">
        <v>7</v>
      </c>
      <c r="I2927" s="20" t="s">
        <v>259</v>
      </c>
      <c r="J2927" s="11" t="s">
        <v>261</v>
      </c>
      <c r="K2927" s="11" t="s">
        <v>11613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44228</v>
      </c>
      <c r="H2928" s="11">
        <v>7</v>
      </c>
      <c r="I2928" s="20" t="s">
        <v>259</v>
      </c>
      <c r="J2928" s="11" t="s">
        <v>261</v>
      </c>
      <c r="K2928" s="11" t="s">
        <v>11613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44228</v>
      </c>
      <c r="H2929" s="11">
        <v>7</v>
      </c>
      <c r="I2929" s="20" t="s">
        <v>259</v>
      </c>
      <c r="J2929" s="11" t="s">
        <v>261</v>
      </c>
      <c r="K2929" s="11" t="s">
        <v>11613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44228</v>
      </c>
      <c r="H2930" s="11">
        <v>7</v>
      </c>
      <c r="I2930" s="20" t="s">
        <v>259</v>
      </c>
      <c r="J2930" s="11" t="s">
        <v>261</v>
      </c>
      <c r="K2930" s="11" t="s">
        <v>11613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44228</v>
      </c>
      <c r="H2931" s="11">
        <v>7</v>
      </c>
      <c r="I2931" s="20" t="s">
        <v>259</v>
      </c>
      <c r="J2931" s="11" t="s">
        <v>261</v>
      </c>
      <c r="K2931" s="11" t="s">
        <v>11613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44228</v>
      </c>
      <c r="H2932" s="11">
        <v>7</v>
      </c>
      <c r="I2932" s="20" t="s">
        <v>259</v>
      </c>
      <c r="J2932" s="11" t="s">
        <v>261</v>
      </c>
      <c r="K2932" s="11" t="s">
        <v>11613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44228</v>
      </c>
      <c r="H2933" s="11">
        <v>7</v>
      </c>
      <c r="I2933" s="20" t="s">
        <v>259</v>
      </c>
      <c r="J2933" s="11" t="s">
        <v>261</v>
      </c>
      <c r="K2933" s="11" t="s">
        <v>11613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44228</v>
      </c>
      <c r="H2934" s="11">
        <v>7</v>
      </c>
      <c r="I2934" s="20" t="s">
        <v>259</v>
      </c>
      <c r="J2934" s="11" t="s">
        <v>261</v>
      </c>
      <c r="K2934" s="11" t="s">
        <v>11613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44228</v>
      </c>
      <c r="H2935" s="11">
        <v>7</v>
      </c>
      <c r="I2935" s="20" t="s">
        <v>259</v>
      </c>
      <c r="J2935" s="11" t="s">
        <v>261</v>
      </c>
      <c r="K2935" s="11" t="s">
        <v>11613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44228</v>
      </c>
      <c r="H2936" s="11">
        <v>7</v>
      </c>
      <c r="I2936" s="20" t="s">
        <v>259</v>
      </c>
      <c r="J2936" s="11" t="s">
        <v>261</v>
      </c>
      <c r="K2936" s="11" t="s">
        <v>11613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44228</v>
      </c>
      <c r="H2937" s="11">
        <v>7</v>
      </c>
      <c r="I2937" s="20" t="s">
        <v>259</v>
      </c>
      <c r="J2937" s="11" t="s">
        <v>261</v>
      </c>
      <c r="K2937" s="11" t="s">
        <v>11613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44228</v>
      </c>
      <c r="H2938" s="11">
        <v>7</v>
      </c>
      <c r="I2938" s="20" t="s">
        <v>259</v>
      </c>
      <c r="J2938" s="11" t="s">
        <v>261</v>
      </c>
      <c r="K2938" s="11" t="s">
        <v>11613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44228</v>
      </c>
      <c r="H2939" s="11">
        <v>7</v>
      </c>
      <c r="I2939" s="20" t="s">
        <v>259</v>
      </c>
      <c r="J2939" s="11" t="s">
        <v>261</v>
      </c>
      <c r="K2939" s="11" t="s">
        <v>11613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44228</v>
      </c>
      <c r="H2940" s="11">
        <v>7</v>
      </c>
      <c r="I2940" s="20" t="s">
        <v>259</v>
      </c>
      <c r="J2940" s="11" t="s">
        <v>261</v>
      </c>
      <c r="K2940" s="11" t="s">
        <v>11613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44228</v>
      </c>
      <c r="H2941" s="11">
        <v>7</v>
      </c>
      <c r="I2941" s="20" t="s">
        <v>259</v>
      </c>
      <c r="J2941" s="11" t="s">
        <v>261</v>
      </c>
      <c r="K2941" s="11" t="s">
        <v>11613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44228</v>
      </c>
      <c r="H2942" s="11">
        <v>7</v>
      </c>
      <c r="I2942" s="20" t="s">
        <v>259</v>
      </c>
      <c r="J2942" s="11" t="s">
        <v>261</v>
      </c>
      <c r="K2942" s="11" t="s">
        <v>11613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44228</v>
      </c>
      <c r="H2943" s="11">
        <v>7</v>
      </c>
      <c r="I2943" s="20" t="s">
        <v>259</v>
      </c>
      <c r="J2943" s="11" t="s">
        <v>261</v>
      </c>
      <c r="K2943" s="11" t="s">
        <v>11613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44228</v>
      </c>
      <c r="H2944" s="11">
        <v>7</v>
      </c>
      <c r="I2944" s="20" t="s">
        <v>259</v>
      </c>
      <c r="J2944" s="11" t="s">
        <v>261</v>
      </c>
      <c r="K2944" s="11" t="s">
        <v>11613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44228</v>
      </c>
      <c r="H2945" s="11">
        <v>7</v>
      </c>
      <c r="I2945" s="20" t="s">
        <v>259</v>
      </c>
      <c r="J2945" s="11" t="s">
        <v>261</v>
      </c>
      <c r="K2945" s="11" t="s">
        <v>11613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44228</v>
      </c>
      <c r="H2946" s="11">
        <v>7</v>
      </c>
      <c r="I2946" s="20" t="s">
        <v>259</v>
      </c>
      <c r="J2946" s="11" t="s">
        <v>261</v>
      </c>
      <c r="K2946" s="11" t="s">
        <v>11613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44228</v>
      </c>
      <c r="H2947" s="11">
        <v>7</v>
      </c>
      <c r="I2947" s="20" t="s">
        <v>259</v>
      </c>
      <c r="J2947" s="11" t="s">
        <v>261</v>
      </c>
      <c r="K2947" s="11" t="s">
        <v>11613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44228</v>
      </c>
      <c r="H2948" s="11">
        <v>7</v>
      </c>
      <c r="I2948" s="20" t="s">
        <v>259</v>
      </c>
      <c r="J2948" s="11" t="s">
        <v>261</v>
      </c>
      <c r="K2948" s="11" t="s">
        <v>11613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44228</v>
      </c>
      <c r="H2949" s="11">
        <v>7</v>
      </c>
      <c r="I2949" s="20" t="s">
        <v>259</v>
      </c>
      <c r="J2949" s="11" t="s">
        <v>261</v>
      </c>
      <c r="K2949" s="11" t="s">
        <v>11613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44228</v>
      </c>
      <c r="H2950" s="11">
        <v>7</v>
      </c>
      <c r="I2950" s="20" t="s">
        <v>259</v>
      </c>
      <c r="J2950" s="11" t="s">
        <v>261</v>
      </c>
      <c r="K2950" s="11" t="s">
        <v>11613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44228</v>
      </c>
      <c r="H2951" s="11">
        <v>7</v>
      </c>
      <c r="I2951" s="20" t="s">
        <v>259</v>
      </c>
      <c r="J2951" s="11" t="s">
        <v>261</v>
      </c>
      <c r="K2951" s="11" t="s">
        <v>11613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44228</v>
      </c>
      <c r="H2952" s="11">
        <v>7</v>
      </c>
      <c r="I2952" s="20" t="s">
        <v>259</v>
      </c>
      <c r="J2952" s="11" t="s">
        <v>261</v>
      </c>
      <c r="K2952" s="11" t="s">
        <v>11613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44228</v>
      </c>
      <c r="H2953" s="11">
        <v>7</v>
      </c>
      <c r="I2953" s="20" t="s">
        <v>259</v>
      </c>
      <c r="J2953" s="11" t="s">
        <v>261</v>
      </c>
      <c r="K2953" s="11" t="s">
        <v>11613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44228</v>
      </c>
      <c r="H2954" s="11">
        <v>7</v>
      </c>
      <c r="I2954" s="20" t="s">
        <v>259</v>
      </c>
      <c r="J2954" s="11" t="s">
        <v>261</v>
      </c>
      <c r="K2954" s="11" t="s">
        <v>11613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44228</v>
      </c>
      <c r="H2955" s="11">
        <v>7</v>
      </c>
      <c r="I2955" s="20" t="s">
        <v>259</v>
      </c>
      <c r="J2955" s="11" t="s">
        <v>261</v>
      </c>
      <c r="K2955" s="11" t="s">
        <v>11613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44228</v>
      </c>
      <c r="H2956" s="11">
        <v>7</v>
      </c>
      <c r="I2956" s="20" t="s">
        <v>259</v>
      </c>
      <c r="J2956" s="11" t="s">
        <v>261</v>
      </c>
      <c r="K2956" s="11" t="s">
        <v>11613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44228</v>
      </c>
      <c r="H2957" s="11">
        <v>7</v>
      </c>
      <c r="I2957" s="20" t="s">
        <v>259</v>
      </c>
      <c r="J2957" s="11" t="s">
        <v>261</v>
      </c>
      <c r="K2957" s="11" t="s">
        <v>11613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44228</v>
      </c>
      <c r="H2958" s="11">
        <v>7</v>
      </c>
      <c r="I2958" s="20" t="s">
        <v>259</v>
      </c>
      <c r="J2958" s="11" t="s">
        <v>261</v>
      </c>
      <c r="K2958" s="11" t="s">
        <v>11613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44228</v>
      </c>
      <c r="H2959" s="11">
        <v>7</v>
      </c>
      <c r="I2959" s="20" t="s">
        <v>259</v>
      </c>
      <c r="J2959" s="11" t="s">
        <v>261</v>
      </c>
      <c r="K2959" s="11" t="s">
        <v>11613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44228</v>
      </c>
      <c r="H2960" s="11">
        <v>7</v>
      </c>
      <c r="I2960" s="20" t="s">
        <v>259</v>
      </c>
      <c r="J2960" s="11" t="s">
        <v>261</v>
      </c>
      <c r="K2960" s="11" t="s">
        <v>11613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44228</v>
      </c>
      <c r="H2961" s="11">
        <v>7</v>
      </c>
      <c r="I2961" s="20" t="s">
        <v>259</v>
      </c>
      <c r="J2961" s="11" t="s">
        <v>261</v>
      </c>
      <c r="K2961" s="11" t="s">
        <v>11613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44228</v>
      </c>
      <c r="H2962" s="11">
        <v>7</v>
      </c>
      <c r="I2962" s="20" t="s">
        <v>259</v>
      </c>
      <c r="J2962" s="11" t="s">
        <v>261</v>
      </c>
      <c r="K2962" s="11" t="s">
        <v>11613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44228</v>
      </c>
      <c r="H2963" s="11">
        <v>7</v>
      </c>
      <c r="I2963" s="20" t="s">
        <v>259</v>
      </c>
      <c r="J2963" s="11" t="s">
        <v>261</v>
      </c>
      <c r="K2963" s="11" t="s">
        <v>11613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44228</v>
      </c>
      <c r="H2964" s="11">
        <v>7</v>
      </c>
      <c r="I2964" s="20" t="s">
        <v>259</v>
      </c>
      <c r="J2964" s="11" t="s">
        <v>261</v>
      </c>
      <c r="K2964" s="11" t="s">
        <v>11613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44228</v>
      </c>
      <c r="H2965" s="11">
        <v>7</v>
      </c>
      <c r="I2965" s="20" t="s">
        <v>259</v>
      </c>
      <c r="J2965" s="11" t="s">
        <v>261</v>
      </c>
      <c r="K2965" s="11" t="s">
        <v>11613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44228</v>
      </c>
      <c r="H2966" s="11">
        <v>7</v>
      </c>
      <c r="I2966" s="20" t="s">
        <v>259</v>
      </c>
      <c r="J2966" s="11" t="s">
        <v>261</v>
      </c>
      <c r="K2966" s="11" t="s">
        <v>11613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44228</v>
      </c>
      <c r="H2967" s="11">
        <v>7</v>
      </c>
      <c r="I2967" s="20" t="s">
        <v>259</v>
      </c>
      <c r="J2967" s="11" t="s">
        <v>261</v>
      </c>
      <c r="K2967" s="11" t="s">
        <v>11613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44228</v>
      </c>
      <c r="H2968" s="11">
        <v>7</v>
      </c>
      <c r="I2968" s="20" t="s">
        <v>259</v>
      </c>
      <c r="J2968" s="11" t="s">
        <v>261</v>
      </c>
      <c r="K2968" s="11" t="s">
        <v>11613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44228</v>
      </c>
      <c r="H2969" s="11">
        <v>7</v>
      </c>
      <c r="I2969" s="20" t="s">
        <v>259</v>
      </c>
      <c r="J2969" s="11" t="s">
        <v>261</v>
      </c>
      <c r="K2969" s="11" t="s">
        <v>11613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44228</v>
      </c>
      <c r="H2970" s="11">
        <v>7</v>
      </c>
      <c r="I2970" s="20" t="s">
        <v>259</v>
      </c>
      <c r="J2970" s="11" t="s">
        <v>261</v>
      </c>
      <c r="K2970" s="11" t="s">
        <v>11613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44228</v>
      </c>
      <c r="H2971" s="11">
        <v>7</v>
      </c>
      <c r="I2971" s="20" t="s">
        <v>259</v>
      </c>
      <c r="J2971" s="11" t="s">
        <v>261</v>
      </c>
      <c r="K2971" s="11" t="s">
        <v>11613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44228</v>
      </c>
      <c r="H2972" s="11">
        <v>7</v>
      </c>
      <c r="I2972" s="20" t="s">
        <v>259</v>
      </c>
      <c r="J2972" s="11" t="s">
        <v>261</v>
      </c>
      <c r="K2972" s="11" t="s">
        <v>11613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44228</v>
      </c>
      <c r="H2973" s="11">
        <v>7</v>
      </c>
      <c r="I2973" s="20" t="s">
        <v>259</v>
      </c>
      <c r="J2973" s="11" t="s">
        <v>261</v>
      </c>
      <c r="K2973" s="11" t="s">
        <v>11613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44228</v>
      </c>
      <c r="H2974" s="11">
        <v>7</v>
      </c>
      <c r="I2974" s="20" t="s">
        <v>259</v>
      </c>
      <c r="J2974" s="11" t="s">
        <v>261</v>
      </c>
      <c r="K2974" s="11" t="s">
        <v>11613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44228</v>
      </c>
      <c r="H2975" s="11">
        <v>7</v>
      </c>
      <c r="I2975" s="20" t="s">
        <v>259</v>
      </c>
      <c r="J2975" s="11" t="s">
        <v>261</v>
      </c>
      <c r="K2975" s="11" t="s">
        <v>11613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44228</v>
      </c>
      <c r="H2976" s="11">
        <v>7</v>
      </c>
      <c r="I2976" s="20" t="s">
        <v>259</v>
      </c>
      <c r="J2976" s="11" t="s">
        <v>261</v>
      </c>
      <c r="K2976" s="11" t="s">
        <v>11613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44228</v>
      </c>
      <c r="H2977" s="11">
        <v>7</v>
      </c>
      <c r="I2977" s="20" t="s">
        <v>259</v>
      </c>
      <c r="J2977" s="11" t="s">
        <v>261</v>
      </c>
      <c r="K2977" s="11" t="s">
        <v>11613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44228</v>
      </c>
      <c r="H2978" s="11">
        <v>7</v>
      </c>
      <c r="I2978" s="20" t="s">
        <v>259</v>
      </c>
      <c r="J2978" s="11" t="s">
        <v>261</v>
      </c>
      <c r="K2978" s="11" t="s">
        <v>11613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44228</v>
      </c>
      <c r="H2979" s="11">
        <v>7</v>
      </c>
      <c r="I2979" s="20" t="s">
        <v>259</v>
      </c>
      <c r="J2979" s="11" t="s">
        <v>261</v>
      </c>
      <c r="K2979" s="11" t="s">
        <v>11613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44228</v>
      </c>
      <c r="H2980" s="11">
        <v>7</v>
      </c>
      <c r="I2980" s="20" t="s">
        <v>259</v>
      </c>
      <c r="J2980" s="11" t="s">
        <v>261</v>
      </c>
      <c r="K2980" s="11" t="s">
        <v>11613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44228</v>
      </c>
      <c r="H2981" s="11">
        <v>7</v>
      </c>
      <c r="I2981" s="20" t="s">
        <v>259</v>
      </c>
      <c r="J2981" s="11" t="s">
        <v>261</v>
      </c>
      <c r="K2981" s="11" t="s">
        <v>11613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44228</v>
      </c>
      <c r="H2982" s="11">
        <v>7</v>
      </c>
      <c r="I2982" s="20" t="s">
        <v>259</v>
      </c>
      <c r="J2982" s="11" t="s">
        <v>261</v>
      </c>
      <c r="K2982" s="11" t="s">
        <v>11613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44228</v>
      </c>
      <c r="H2983" s="11">
        <v>7</v>
      </c>
      <c r="I2983" s="20" t="s">
        <v>259</v>
      </c>
      <c r="J2983" s="11" t="s">
        <v>261</v>
      </c>
      <c r="K2983" s="11" t="s">
        <v>11613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44228</v>
      </c>
      <c r="H2984" s="11">
        <v>7</v>
      </c>
      <c r="I2984" s="20" t="s">
        <v>259</v>
      </c>
      <c r="J2984" s="11" t="s">
        <v>261</v>
      </c>
      <c r="K2984" s="11" t="s">
        <v>11613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44228</v>
      </c>
      <c r="H2985" s="11">
        <v>7</v>
      </c>
      <c r="I2985" s="20" t="s">
        <v>259</v>
      </c>
      <c r="J2985" s="11" t="s">
        <v>261</v>
      </c>
      <c r="K2985" s="11" t="s">
        <v>11613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44228</v>
      </c>
      <c r="H2986" s="11">
        <v>7</v>
      </c>
      <c r="I2986" s="20" t="s">
        <v>259</v>
      </c>
      <c r="J2986" s="11" t="s">
        <v>261</v>
      </c>
      <c r="K2986" s="11" t="s">
        <v>11613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44228</v>
      </c>
      <c r="H2987" s="11">
        <v>7</v>
      </c>
      <c r="I2987" s="20" t="s">
        <v>259</v>
      </c>
      <c r="J2987" s="11" t="s">
        <v>261</v>
      </c>
      <c r="K2987" s="11" t="s">
        <v>11613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44228</v>
      </c>
      <c r="H2988" s="11">
        <v>7</v>
      </c>
      <c r="I2988" s="20" t="s">
        <v>259</v>
      </c>
      <c r="J2988" s="11" t="s">
        <v>261</v>
      </c>
      <c r="K2988" s="11" t="s">
        <v>11613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44228</v>
      </c>
      <c r="H2989" s="11">
        <v>7</v>
      </c>
      <c r="I2989" s="20" t="s">
        <v>259</v>
      </c>
      <c r="J2989" s="11" t="s">
        <v>261</v>
      </c>
      <c r="K2989" s="11" t="s">
        <v>11613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44228</v>
      </c>
      <c r="H2990" s="11">
        <v>7</v>
      </c>
      <c r="I2990" s="20" t="s">
        <v>259</v>
      </c>
      <c r="J2990" s="11" t="s">
        <v>261</v>
      </c>
      <c r="K2990" s="11" t="s">
        <v>11613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44228</v>
      </c>
      <c r="H2991" s="11">
        <v>7</v>
      </c>
      <c r="I2991" s="20" t="s">
        <v>259</v>
      </c>
      <c r="J2991" s="11" t="s">
        <v>261</v>
      </c>
      <c r="K2991" s="11" t="s">
        <v>11613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44228</v>
      </c>
      <c r="H2992" s="11">
        <v>7</v>
      </c>
      <c r="I2992" s="20" t="s">
        <v>259</v>
      </c>
      <c r="J2992" s="11" t="s">
        <v>261</v>
      </c>
      <c r="K2992" s="11" t="s">
        <v>11613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44228</v>
      </c>
      <c r="H2993" s="11">
        <v>7</v>
      </c>
      <c r="I2993" s="20" t="s">
        <v>259</v>
      </c>
      <c r="J2993" s="11" t="s">
        <v>261</v>
      </c>
      <c r="K2993" s="11" t="s">
        <v>11613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44228</v>
      </c>
      <c r="H2994" s="11">
        <v>7</v>
      </c>
      <c r="I2994" s="20" t="s">
        <v>259</v>
      </c>
      <c r="J2994" s="11" t="s">
        <v>261</v>
      </c>
      <c r="K2994" s="11" t="s">
        <v>11613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44228</v>
      </c>
      <c r="H2995" s="11">
        <v>7</v>
      </c>
      <c r="I2995" s="20" t="s">
        <v>259</v>
      </c>
      <c r="J2995" s="11" t="s">
        <v>261</v>
      </c>
      <c r="K2995" s="11" t="s">
        <v>11613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44228</v>
      </c>
      <c r="H2996" s="11">
        <v>7</v>
      </c>
      <c r="I2996" s="20" t="s">
        <v>259</v>
      </c>
      <c r="J2996" s="11" t="s">
        <v>261</v>
      </c>
      <c r="K2996" s="11" t="s">
        <v>11613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44228</v>
      </c>
      <c r="H2997" s="11">
        <v>7</v>
      </c>
      <c r="I2997" s="20" t="s">
        <v>259</v>
      </c>
      <c r="J2997" s="11" t="s">
        <v>261</v>
      </c>
      <c r="K2997" s="11" t="s">
        <v>11613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44228</v>
      </c>
      <c r="H2998" s="11">
        <v>7</v>
      </c>
      <c r="I2998" s="20" t="s">
        <v>259</v>
      </c>
      <c r="J2998" s="11" t="s">
        <v>261</v>
      </c>
      <c r="K2998" s="11" t="s">
        <v>11613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44228</v>
      </c>
      <c r="H2999" s="11">
        <v>7</v>
      </c>
      <c r="I2999" s="20" t="s">
        <v>259</v>
      </c>
      <c r="J2999" s="11" t="s">
        <v>261</v>
      </c>
      <c r="K2999" s="11" t="s">
        <v>11613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44228</v>
      </c>
      <c r="H3000" s="11">
        <v>7</v>
      </c>
      <c r="I3000" s="20" t="s">
        <v>259</v>
      </c>
      <c r="J3000" s="11" t="s">
        <v>261</v>
      </c>
      <c r="K3000" s="11" t="s">
        <v>11613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44228</v>
      </c>
      <c r="H3001" s="11">
        <v>7</v>
      </c>
      <c r="I3001" s="20" t="s">
        <v>259</v>
      </c>
      <c r="J3001" s="11" t="s">
        <v>261</v>
      </c>
      <c r="K3001" s="11" t="s">
        <v>11613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44228</v>
      </c>
      <c r="H3002" s="11">
        <v>7</v>
      </c>
      <c r="I3002" s="20" t="s">
        <v>259</v>
      </c>
      <c r="J3002" s="11" t="s">
        <v>261</v>
      </c>
      <c r="K3002" s="11" t="s">
        <v>11613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44228</v>
      </c>
      <c r="H3003" s="11">
        <v>7</v>
      </c>
      <c r="I3003" s="20" t="s">
        <v>259</v>
      </c>
      <c r="J3003" s="11" t="s">
        <v>261</v>
      </c>
      <c r="K3003" s="11" t="s">
        <v>11613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44228</v>
      </c>
      <c r="H3004" s="11">
        <v>7</v>
      </c>
      <c r="I3004" s="20" t="s">
        <v>259</v>
      </c>
      <c r="J3004" s="11" t="s">
        <v>261</v>
      </c>
      <c r="K3004" s="11" t="s">
        <v>11613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44228</v>
      </c>
      <c r="H3005" s="11">
        <v>7</v>
      </c>
      <c r="I3005" s="20" t="s">
        <v>259</v>
      </c>
      <c r="J3005" s="11" t="s">
        <v>261</v>
      </c>
      <c r="K3005" s="11" t="s">
        <v>11613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44228</v>
      </c>
      <c r="H3006" s="11">
        <v>7</v>
      </c>
      <c r="I3006" s="20" t="s">
        <v>259</v>
      </c>
      <c r="J3006" s="11" t="s">
        <v>261</v>
      </c>
      <c r="K3006" s="11" t="s">
        <v>11613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44228</v>
      </c>
      <c r="H3007" s="11">
        <v>7</v>
      </c>
      <c r="I3007" s="20" t="s">
        <v>259</v>
      </c>
      <c r="J3007" s="11" t="s">
        <v>261</v>
      </c>
      <c r="K3007" s="11" t="s">
        <v>11613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44228</v>
      </c>
      <c r="H3008" s="11">
        <v>7</v>
      </c>
      <c r="I3008" s="20" t="s">
        <v>259</v>
      </c>
      <c r="J3008" s="11" t="s">
        <v>261</v>
      </c>
      <c r="K3008" s="11" t="s">
        <v>11613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44228</v>
      </c>
      <c r="H3009" s="11">
        <v>7</v>
      </c>
      <c r="I3009" s="20" t="s">
        <v>259</v>
      </c>
      <c r="J3009" s="11" t="s">
        <v>261</v>
      </c>
      <c r="K3009" s="11" t="s">
        <v>11613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44228</v>
      </c>
      <c r="H3010" s="11">
        <v>7</v>
      </c>
      <c r="I3010" s="20" t="s">
        <v>259</v>
      </c>
      <c r="J3010" s="11" t="s">
        <v>261</v>
      </c>
      <c r="K3010" s="11" t="s">
        <v>11613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44228</v>
      </c>
      <c r="H3011" s="11">
        <v>7</v>
      </c>
      <c r="I3011" s="20" t="s">
        <v>259</v>
      </c>
      <c r="J3011" s="11" t="s">
        <v>261</v>
      </c>
      <c r="K3011" s="11" t="s">
        <v>11613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44228</v>
      </c>
      <c r="H3012" s="11">
        <v>7</v>
      </c>
      <c r="I3012" s="20" t="s">
        <v>259</v>
      </c>
      <c r="J3012" s="11" t="s">
        <v>261</v>
      </c>
      <c r="K3012" s="11" t="s">
        <v>11613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44228</v>
      </c>
      <c r="H3013" s="11">
        <v>7</v>
      </c>
      <c r="I3013" s="20" t="s">
        <v>259</v>
      </c>
      <c r="J3013" s="11" t="s">
        <v>261</v>
      </c>
      <c r="K3013" s="11" t="s">
        <v>11613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44228</v>
      </c>
      <c r="H3014" s="11">
        <v>7</v>
      </c>
      <c r="I3014" s="20" t="s">
        <v>259</v>
      </c>
      <c r="J3014" s="11" t="s">
        <v>261</v>
      </c>
      <c r="K3014" s="11" t="s">
        <v>11613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44228</v>
      </c>
      <c r="H3015" s="11">
        <v>7</v>
      </c>
      <c r="I3015" s="20" t="s">
        <v>259</v>
      </c>
      <c r="J3015" s="11" t="s">
        <v>261</v>
      </c>
      <c r="K3015" s="11" t="s">
        <v>11613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44228</v>
      </c>
      <c r="H3016" s="11">
        <v>7</v>
      </c>
      <c r="I3016" s="20" t="s">
        <v>259</v>
      </c>
      <c r="J3016" s="11" t="s">
        <v>261</v>
      </c>
      <c r="K3016" s="11" t="s">
        <v>11613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44228</v>
      </c>
      <c r="H3017" s="11">
        <v>7</v>
      </c>
      <c r="I3017" s="20" t="s">
        <v>259</v>
      </c>
      <c r="J3017" s="11" t="s">
        <v>261</v>
      </c>
      <c r="K3017" s="11" t="s">
        <v>11613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44228</v>
      </c>
      <c r="H3018" s="11">
        <v>7</v>
      </c>
      <c r="I3018" s="20" t="s">
        <v>259</v>
      </c>
      <c r="J3018" s="11" t="s">
        <v>261</v>
      </c>
      <c r="K3018" s="11" t="s">
        <v>11613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44228</v>
      </c>
      <c r="H3019" s="11">
        <v>7</v>
      </c>
      <c r="I3019" s="20" t="s">
        <v>259</v>
      </c>
      <c r="J3019" s="11" t="s">
        <v>261</v>
      </c>
      <c r="K3019" s="11" t="s">
        <v>11613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44228</v>
      </c>
      <c r="H3020" s="11">
        <v>7</v>
      </c>
      <c r="I3020" s="20" t="s">
        <v>259</v>
      </c>
      <c r="J3020" s="11" t="s">
        <v>261</v>
      </c>
      <c r="K3020" s="11" t="s">
        <v>11613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44228</v>
      </c>
      <c r="H3021" s="11">
        <v>7</v>
      </c>
      <c r="I3021" s="20" t="s">
        <v>259</v>
      </c>
      <c r="J3021" s="11" t="s">
        <v>261</v>
      </c>
      <c r="K3021" s="11" t="s">
        <v>11613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44228</v>
      </c>
      <c r="H3022" s="11">
        <v>7</v>
      </c>
      <c r="I3022" s="20" t="s">
        <v>259</v>
      </c>
      <c r="J3022" s="11" t="s">
        <v>261</v>
      </c>
      <c r="K3022" s="11" t="s">
        <v>11613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44228</v>
      </c>
      <c r="H3023" s="11">
        <v>7</v>
      </c>
      <c r="I3023" s="20" t="s">
        <v>259</v>
      </c>
      <c r="J3023" s="11" t="s">
        <v>261</v>
      </c>
      <c r="K3023" s="11" t="s">
        <v>11613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44228</v>
      </c>
      <c r="H3024" s="11">
        <v>7</v>
      </c>
      <c r="I3024" s="20" t="s">
        <v>259</v>
      </c>
      <c r="J3024" s="11" t="s">
        <v>261</v>
      </c>
      <c r="K3024" s="11" t="s">
        <v>11613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44228</v>
      </c>
      <c r="H3025" s="11">
        <v>7</v>
      </c>
      <c r="I3025" s="20" t="s">
        <v>259</v>
      </c>
      <c r="J3025" s="11" t="s">
        <v>261</v>
      </c>
      <c r="K3025" s="11" t="s">
        <v>11613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44228</v>
      </c>
      <c r="H3026" s="11">
        <v>7</v>
      </c>
      <c r="I3026" s="20" t="s">
        <v>259</v>
      </c>
      <c r="J3026" s="11" t="s">
        <v>261</v>
      </c>
      <c r="K3026" s="11" t="s">
        <v>11613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44228</v>
      </c>
      <c r="H3027" s="11">
        <v>7</v>
      </c>
      <c r="I3027" s="20" t="s">
        <v>259</v>
      </c>
      <c r="J3027" s="11" t="s">
        <v>261</v>
      </c>
      <c r="K3027" s="11" t="s">
        <v>11613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44228</v>
      </c>
      <c r="H3028" s="11">
        <v>7</v>
      </c>
      <c r="I3028" s="20" t="s">
        <v>259</v>
      </c>
      <c r="J3028" s="11" t="s">
        <v>261</v>
      </c>
      <c r="K3028" s="11" t="s">
        <v>11613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44228</v>
      </c>
      <c r="H3029" s="11">
        <v>7</v>
      </c>
      <c r="I3029" s="20" t="s">
        <v>259</v>
      </c>
      <c r="J3029" s="11" t="s">
        <v>261</v>
      </c>
      <c r="K3029" s="11" t="s">
        <v>11613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44228</v>
      </c>
      <c r="H3030" s="11">
        <v>7</v>
      </c>
      <c r="I3030" s="20" t="s">
        <v>259</v>
      </c>
      <c r="J3030" s="11" t="s">
        <v>261</v>
      </c>
      <c r="K3030" s="11" t="s">
        <v>11613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44228</v>
      </c>
      <c r="H3031" s="11">
        <v>7</v>
      </c>
      <c r="I3031" s="20" t="s">
        <v>259</v>
      </c>
      <c r="J3031" s="11" t="s">
        <v>261</v>
      </c>
      <c r="K3031" s="11" t="s">
        <v>11613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44228</v>
      </c>
      <c r="H3032" s="11">
        <v>7</v>
      </c>
      <c r="I3032" s="20" t="s">
        <v>259</v>
      </c>
      <c r="J3032" s="11" t="s">
        <v>261</v>
      </c>
      <c r="K3032" s="11" t="s">
        <v>11613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44228</v>
      </c>
      <c r="H3033" s="11">
        <v>7</v>
      </c>
      <c r="I3033" s="20" t="s">
        <v>259</v>
      </c>
      <c r="J3033" s="11" t="s">
        <v>261</v>
      </c>
      <c r="K3033" s="11" t="s">
        <v>11613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44228</v>
      </c>
      <c r="H3034" s="11">
        <v>7</v>
      </c>
      <c r="I3034" s="20" t="s">
        <v>259</v>
      </c>
      <c r="J3034" s="11" t="s">
        <v>261</v>
      </c>
      <c r="K3034" s="11" t="s">
        <v>11613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44228</v>
      </c>
      <c r="H3035" s="11">
        <v>7</v>
      </c>
      <c r="I3035" s="20" t="s">
        <v>259</v>
      </c>
      <c r="J3035" s="11" t="s">
        <v>261</v>
      </c>
      <c r="K3035" s="11" t="s">
        <v>11613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44228</v>
      </c>
      <c r="H3036" s="11">
        <v>7</v>
      </c>
      <c r="I3036" s="20" t="s">
        <v>259</v>
      </c>
      <c r="J3036" s="11" t="s">
        <v>261</v>
      </c>
      <c r="K3036" s="11" t="s">
        <v>11613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44228</v>
      </c>
      <c r="H3037" s="11">
        <v>7</v>
      </c>
      <c r="I3037" s="20" t="s">
        <v>259</v>
      </c>
      <c r="J3037" s="11" t="s">
        <v>261</v>
      </c>
      <c r="K3037" s="11" t="s">
        <v>11613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44228</v>
      </c>
      <c r="H3038" s="11">
        <v>7</v>
      </c>
      <c r="I3038" s="20" t="s">
        <v>259</v>
      </c>
      <c r="J3038" s="11" t="s">
        <v>261</v>
      </c>
      <c r="K3038" s="11" t="s">
        <v>11613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44228</v>
      </c>
      <c r="H3039" s="11">
        <v>7</v>
      </c>
      <c r="I3039" s="20" t="s">
        <v>259</v>
      </c>
      <c r="J3039" s="11" t="s">
        <v>261</v>
      </c>
      <c r="K3039" s="11" t="s">
        <v>11613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44228</v>
      </c>
      <c r="H3040" s="11">
        <v>7</v>
      </c>
      <c r="I3040" s="20" t="s">
        <v>259</v>
      </c>
      <c r="J3040" s="11" t="s">
        <v>261</v>
      </c>
      <c r="K3040" s="11" t="s">
        <v>11613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44228</v>
      </c>
      <c r="H3041" s="11">
        <v>7</v>
      </c>
      <c r="I3041" s="20" t="s">
        <v>259</v>
      </c>
      <c r="J3041" s="11" t="s">
        <v>261</v>
      </c>
      <c r="K3041" s="11" t="s">
        <v>11613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44228</v>
      </c>
      <c r="H3042" s="11">
        <v>7</v>
      </c>
      <c r="I3042" s="20" t="s">
        <v>259</v>
      </c>
      <c r="J3042" s="11" t="s">
        <v>261</v>
      </c>
      <c r="K3042" s="11" t="s">
        <v>11613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44228</v>
      </c>
      <c r="H3043" s="11">
        <v>7</v>
      </c>
      <c r="I3043" s="20" t="s">
        <v>259</v>
      </c>
      <c r="J3043" s="11" t="s">
        <v>261</v>
      </c>
      <c r="K3043" s="11" t="s">
        <v>11613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44228</v>
      </c>
      <c r="H3044" s="11">
        <v>7</v>
      </c>
      <c r="I3044" s="20" t="s">
        <v>259</v>
      </c>
      <c r="J3044" s="11" t="s">
        <v>261</v>
      </c>
      <c r="K3044" s="11" t="s">
        <v>11613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44228</v>
      </c>
      <c r="H3045" s="11">
        <v>7</v>
      </c>
      <c r="I3045" s="20" t="s">
        <v>259</v>
      </c>
      <c r="J3045" s="11" t="s">
        <v>261</v>
      </c>
      <c r="K3045" s="11" t="s">
        <v>11613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44228</v>
      </c>
      <c r="H3046" s="11">
        <v>7</v>
      </c>
      <c r="I3046" s="20" t="s">
        <v>259</v>
      </c>
      <c r="J3046" s="11" t="s">
        <v>261</v>
      </c>
      <c r="K3046" s="11" t="s">
        <v>11613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44228</v>
      </c>
      <c r="H3047" s="11">
        <v>7</v>
      </c>
      <c r="I3047" s="20" t="s">
        <v>259</v>
      </c>
      <c r="J3047" s="11" t="s">
        <v>261</v>
      </c>
      <c r="K3047" s="11" t="s">
        <v>11613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44228</v>
      </c>
      <c r="H3048" s="11">
        <v>7</v>
      </c>
      <c r="I3048" s="20" t="s">
        <v>259</v>
      </c>
      <c r="J3048" s="11" t="s">
        <v>261</v>
      </c>
      <c r="K3048" s="11" t="s">
        <v>11613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44228</v>
      </c>
      <c r="H3049" s="11">
        <v>7</v>
      </c>
      <c r="I3049" s="20" t="s">
        <v>259</v>
      </c>
      <c r="J3049" s="11" t="s">
        <v>261</v>
      </c>
      <c r="K3049" s="11" t="s">
        <v>11613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44228</v>
      </c>
      <c r="H3050" s="11">
        <v>7</v>
      </c>
      <c r="I3050" s="20" t="s">
        <v>259</v>
      </c>
      <c r="J3050" s="11" t="s">
        <v>261</v>
      </c>
      <c r="K3050" s="11" t="s">
        <v>11613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44228</v>
      </c>
      <c r="H3051" s="11">
        <v>7</v>
      </c>
      <c r="I3051" s="20" t="s">
        <v>259</v>
      </c>
      <c r="J3051" s="11" t="s">
        <v>261</v>
      </c>
      <c r="K3051" s="11" t="s">
        <v>11613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44228</v>
      </c>
      <c r="H3052" s="11">
        <v>7</v>
      </c>
      <c r="I3052" s="20" t="s">
        <v>259</v>
      </c>
      <c r="J3052" s="11" t="s">
        <v>261</v>
      </c>
      <c r="K3052" s="11" t="s">
        <v>11613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44228</v>
      </c>
      <c r="H3053" s="11">
        <v>7</v>
      </c>
      <c r="I3053" s="20" t="s">
        <v>259</v>
      </c>
      <c r="J3053" s="11" t="s">
        <v>261</v>
      </c>
      <c r="K3053" s="11" t="s">
        <v>11613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44228</v>
      </c>
      <c r="H3054" s="11">
        <v>7</v>
      </c>
      <c r="I3054" s="20" t="s">
        <v>259</v>
      </c>
      <c r="J3054" s="11" t="s">
        <v>261</v>
      </c>
      <c r="K3054" s="11" t="s">
        <v>11613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44228</v>
      </c>
      <c r="H3055" s="11">
        <v>7</v>
      </c>
      <c r="I3055" s="20" t="s">
        <v>259</v>
      </c>
      <c r="J3055" s="11" t="s">
        <v>261</v>
      </c>
      <c r="K3055" s="11" t="s">
        <v>11613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44228</v>
      </c>
      <c r="H3056" s="11">
        <v>7</v>
      </c>
      <c r="I3056" s="20" t="s">
        <v>259</v>
      </c>
      <c r="J3056" s="11" t="s">
        <v>261</v>
      </c>
      <c r="K3056" s="11" t="s">
        <v>11613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44228</v>
      </c>
      <c r="H3057" s="11">
        <v>7</v>
      </c>
      <c r="I3057" s="20" t="s">
        <v>259</v>
      </c>
      <c r="J3057" s="11" t="s">
        <v>261</v>
      </c>
      <c r="K3057" s="11" t="s">
        <v>11613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44228</v>
      </c>
      <c r="H3058" s="11">
        <v>7</v>
      </c>
      <c r="I3058" s="20" t="s">
        <v>259</v>
      </c>
      <c r="J3058" s="11" t="s">
        <v>261</v>
      </c>
      <c r="K3058" s="11" t="s">
        <v>11613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44228</v>
      </c>
      <c r="H3059" s="11">
        <v>7</v>
      </c>
      <c r="I3059" s="20" t="s">
        <v>259</v>
      </c>
      <c r="J3059" s="11" t="s">
        <v>261</v>
      </c>
      <c r="K3059" s="11" t="s">
        <v>11613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44228</v>
      </c>
      <c r="H3060" s="11">
        <v>7</v>
      </c>
      <c r="I3060" s="20" t="s">
        <v>259</v>
      </c>
      <c r="J3060" s="11" t="s">
        <v>261</v>
      </c>
      <c r="K3060" s="11" t="s">
        <v>11613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44228</v>
      </c>
      <c r="H3061" s="11">
        <v>7</v>
      </c>
      <c r="I3061" s="20" t="s">
        <v>259</v>
      </c>
      <c r="J3061" s="11" t="s">
        <v>261</v>
      </c>
      <c r="K3061" s="11" t="s">
        <v>11613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44228</v>
      </c>
      <c r="H3062" s="11">
        <v>7</v>
      </c>
      <c r="I3062" s="20" t="s">
        <v>259</v>
      </c>
      <c r="J3062" s="11" t="s">
        <v>261</v>
      </c>
      <c r="K3062" s="11" t="s">
        <v>11613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44228</v>
      </c>
      <c r="H3063" s="11">
        <v>7</v>
      </c>
      <c r="I3063" s="20" t="s">
        <v>259</v>
      </c>
      <c r="J3063" s="11" t="s">
        <v>261</v>
      </c>
      <c r="K3063" s="11" t="s">
        <v>11613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44228</v>
      </c>
      <c r="H3064" s="11">
        <v>7</v>
      </c>
      <c r="I3064" s="20" t="s">
        <v>259</v>
      </c>
      <c r="J3064" s="11" t="s">
        <v>261</v>
      </c>
      <c r="K3064" s="11" t="s">
        <v>11613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44228</v>
      </c>
      <c r="H3065" s="11">
        <v>7</v>
      </c>
      <c r="I3065" s="20" t="s">
        <v>259</v>
      </c>
      <c r="J3065" s="11" t="s">
        <v>261</v>
      </c>
      <c r="K3065" s="11" t="s">
        <v>11613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44228</v>
      </c>
      <c r="H3066" s="11">
        <v>7</v>
      </c>
      <c r="I3066" s="20" t="s">
        <v>259</v>
      </c>
      <c r="J3066" s="11" t="s">
        <v>261</v>
      </c>
      <c r="K3066" s="11" t="s">
        <v>11613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44228</v>
      </c>
      <c r="H3067" s="11">
        <v>7</v>
      </c>
      <c r="I3067" s="20" t="s">
        <v>259</v>
      </c>
      <c r="J3067" s="11" t="s">
        <v>261</v>
      </c>
      <c r="K3067" s="11" t="s">
        <v>11613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44228</v>
      </c>
      <c r="H3068" s="11">
        <v>7</v>
      </c>
      <c r="I3068" s="20" t="s">
        <v>259</v>
      </c>
      <c r="J3068" s="11" t="s">
        <v>261</v>
      </c>
      <c r="K3068" s="11" t="s">
        <v>11613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44228</v>
      </c>
      <c r="H3069" s="11">
        <v>7</v>
      </c>
      <c r="I3069" s="20" t="s">
        <v>259</v>
      </c>
      <c r="J3069" s="11" t="s">
        <v>261</v>
      </c>
      <c r="K3069" s="11" t="s">
        <v>11613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44228</v>
      </c>
      <c r="H3070" s="11">
        <v>7</v>
      </c>
      <c r="I3070" s="20" t="s">
        <v>259</v>
      </c>
      <c r="J3070" s="11" t="s">
        <v>261</v>
      </c>
      <c r="K3070" s="11" t="s">
        <v>11613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44228</v>
      </c>
      <c r="H3071" s="11">
        <v>7</v>
      </c>
      <c r="I3071" s="20" t="s">
        <v>259</v>
      </c>
      <c r="J3071" s="11" t="s">
        <v>261</v>
      </c>
      <c r="K3071" s="11" t="s">
        <v>11613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44228</v>
      </c>
      <c r="H3072" s="11">
        <v>7</v>
      </c>
      <c r="I3072" s="20" t="s">
        <v>259</v>
      </c>
      <c r="J3072" s="11" t="s">
        <v>261</v>
      </c>
      <c r="K3072" s="11" t="s">
        <v>11613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44228</v>
      </c>
      <c r="H3073" s="11">
        <v>7</v>
      </c>
      <c r="I3073" s="20" t="s">
        <v>259</v>
      </c>
      <c r="J3073" s="11" t="s">
        <v>261</v>
      </c>
      <c r="K3073" s="11" t="s">
        <v>11613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44228</v>
      </c>
      <c r="H3074" s="11">
        <v>7</v>
      </c>
      <c r="I3074" s="20" t="s">
        <v>259</v>
      </c>
      <c r="J3074" s="11" t="s">
        <v>261</v>
      </c>
      <c r="K3074" s="11" t="s">
        <v>11613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44228</v>
      </c>
      <c r="H3075" s="11">
        <v>7</v>
      </c>
      <c r="I3075" s="20" t="s">
        <v>259</v>
      </c>
      <c r="J3075" s="11" t="s">
        <v>261</v>
      </c>
      <c r="K3075" s="11" t="s">
        <v>11613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44228</v>
      </c>
      <c r="H3076" s="11">
        <v>7</v>
      </c>
      <c r="I3076" s="20" t="s">
        <v>259</v>
      </c>
      <c r="J3076" s="11" t="s">
        <v>261</v>
      </c>
      <c r="K3076" s="11" t="s">
        <v>11613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44228</v>
      </c>
      <c r="H3077" s="11">
        <v>7</v>
      </c>
      <c r="I3077" s="20" t="s">
        <v>259</v>
      </c>
      <c r="J3077" s="11" t="s">
        <v>261</v>
      </c>
      <c r="K3077" s="11" t="s">
        <v>11613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44228</v>
      </c>
      <c r="H3078" s="11">
        <v>7</v>
      </c>
      <c r="I3078" s="20" t="s">
        <v>259</v>
      </c>
      <c r="J3078" s="11" t="s">
        <v>261</v>
      </c>
      <c r="K3078" s="11" t="s">
        <v>11613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44228</v>
      </c>
      <c r="H3079" s="11">
        <v>7</v>
      </c>
      <c r="I3079" s="20" t="s">
        <v>259</v>
      </c>
      <c r="J3079" s="11" t="s">
        <v>261</v>
      </c>
      <c r="K3079" s="11" t="s">
        <v>11613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44228</v>
      </c>
      <c r="H3080" s="11">
        <v>7</v>
      </c>
      <c r="I3080" s="20" t="s">
        <v>259</v>
      </c>
      <c r="J3080" s="11" t="s">
        <v>261</v>
      </c>
      <c r="K3080" s="11" t="s">
        <v>11613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44228</v>
      </c>
      <c r="H3081" s="11">
        <v>7</v>
      </c>
      <c r="I3081" s="20" t="s">
        <v>259</v>
      </c>
      <c r="J3081" s="11" t="s">
        <v>261</v>
      </c>
      <c r="K3081" s="11" t="s">
        <v>11613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44228</v>
      </c>
      <c r="H3082" s="11">
        <v>7</v>
      </c>
      <c r="I3082" s="20" t="s">
        <v>259</v>
      </c>
      <c r="J3082" s="11" t="s">
        <v>261</v>
      </c>
      <c r="K3082" s="11" t="s">
        <v>11613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44228</v>
      </c>
      <c r="H3083" s="11">
        <v>7</v>
      </c>
      <c r="I3083" s="20" t="s">
        <v>259</v>
      </c>
      <c r="J3083" s="11" t="s">
        <v>261</v>
      </c>
      <c r="K3083" s="11" t="s">
        <v>11613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44228</v>
      </c>
      <c r="H3084" s="11">
        <v>7</v>
      </c>
      <c r="I3084" s="20" t="s">
        <v>259</v>
      </c>
      <c r="J3084" s="11" t="s">
        <v>261</v>
      </c>
      <c r="K3084" s="11" t="s">
        <v>11613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44228</v>
      </c>
      <c r="H3085" s="11">
        <v>7</v>
      </c>
      <c r="I3085" s="20" t="s">
        <v>259</v>
      </c>
      <c r="J3085" s="11" t="s">
        <v>261</v>
      </c>
      <c r="K3085" s="11" t="s">
        <v>11613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44228</v>
      </c>
      <c r="H3086" s="11">
        <v>7</v>
      </c>
      <c r="I3086" s="20" t="s">
        <v>259</v>
      </c>
      <c r="J3086" s="11" t="s">
        <v>261</v>
      </c>
      <c r="K3086" s="11" t="s">
        <v>11613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44228</v>
      </c>
      <c r="H3087" s="11">
        <v>7</v>
      </c>
      <c r="I3087" s="20" t="s">
        <v>259</v>
      </c>
      <c r="J3087" s="11" t="s">
        <v>261</v>
      </c>
      <c r="K3087" s="11" t="s">
        <v>11613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44228</v>
      </c>
      <c r="H3088" s="11">
        <v>7</v>
      </c>
      <c r="I3088" s="20" t="s">
        <v>259</v>
      </c>
      <c r="J3088" s="11" t="s">
        <v>261</v>
      </c>
      <c r="K3088" s="11" t="s">
        <v>11613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44228</v>
      </c>
      <c r="H3089" s="11">
        <v>7</v>
      </c>
      <c r="I3089" s="20" t="s">
        <v>259</v>
      </c>
      <c r="J3089" s="11" t="s">
        <v>261</v>
      </c>
      <c r="K3089" s="11" t="s">
        <v>11613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44228</v>
      </c>
      <c r="H3090" s="11">
        <v>7</v>
      </c>
      <c r="I3090" s="20" t="s">
        <v>259</v>
      </c>
      <c r="J3090" s="11" t="s">
        <v>261</v>
      </c>
      <c r="K3090" s="11" t="s">
        <v>11613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44228</v>
      </c>
      <c r="H3091" s="11">
        <v>7</v>
      </c>
      <c r="I3091" s="20" t="s">
        <v>259</v>
      </c>
      <c r="J3091" s="11" t="s">
        <v>261</v>
      </c>
      <c r="K3091" s="11" t="s">
        <v>11613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44228</v>
      </c>
      <c r="H3092" s="11">
        <v>7</v>
      </c>
      <c r="I3092" s="20" t="s">
        <v>259</v>
      </c>
      <c r="J3092" s="11" t="s">
        <v>261</v>
      </c>
      <c r="K3092" s="11" t="s">
        <v>11613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44228</v>
      </c>
      <c r="H3093" s="11">
        <v>7</v>
      </c>
      <c r="I3093" s="20" t="s">
        <v>259</v>
      </c>
      <c r="J3093" s="11" t="s">
        <v>261</v>
      </c>
      <c r="K3093" s="11" t="s">
        <v>11613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44228</v>
      </c>
      <c r="H3094" s="11">
        <v>7</v>
      </c>
      <c r="I3094" s="20" t="s">
        <v>259</v>
      </c>
      <c r="J3094" s="11" t="s">
        <v>261</v>
      </c>
      <c r="K3094" s="11" t="s">
        <v>11613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44228</v>
      </c>
      <c r="H3095" s="11">
        <v>7</v>
      </c>
      <c r="I3095" s="20" t="s">
        <v>259</v>
      </c>
      <c r="J3095" s="11" t="s">
        <v>261</v>
      </c>
      <c r="K3095" s="11" t="s">
        <v>11613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44228</v>
      </c>
      <c r="H3096" s="11">
        <v>7</v>
      </c>
      <c r="I3096" s="20" t="s">
        <v>259</v>
      </c>
      <c r="J3096" s="11" t="s">
        <v>261</v>
      </c>
      <c r="K3096" s="11" t="s">
        <v>11613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44228</v>
      </c>
      <c r="H3097" s="11">
        <v>7</v>
      </c>
      <c r="I3097" s="20" t="s">
        <v>259</v>
      </c>
      <c r="J3097" s="11" t="s">
        <v>261</v>
      </c>
      <c r="K3097" s="11" t="s">
        <v>11613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44228</v>
      </c>
      <c r="H3098" s="11">
        <v>7</v>
      </c>
      <c r="I3098" s="20" t="s">
        <v>259</v>
      </c>
      <c r="J3098" s="11" t="s">
        <v>261</v>
      </c>
      <c r="K3098" s="11" t="s">
        <v>11613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44228</v>
      </c>
      <c r="H3099" s="11">
        <v>7</v>
      </c>
      <c r="I3099" s="20" t="s">
        <v>259</v>
      </c>
      <c r="J3099" s="11" t="s">
        <v>261</v>
      </c>
      <c r="K3099" s="11" t="s">
        <v>11613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44228</v>
      </c>
      <c r="H3100" s="11">
        <v>7</v>
      </c>
      <c r="I3100" s="20" t="s">
        <v>259</v>
      </c>
      <c r="J3100" s="11" t="s">
        <v>261</v>
      </c>
      <c r="K3100" s="11" t="s">
        <v>11613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44228</v>
      </c>
      <c r="H3101" s="11">
        <v>7</v>
      </c>
      <c r="I3101" s="20" t="s">
        <v>259</v>
      </c>
      <c r="J3101" s="11" t="s">
        <v>261</v>
      </c>
      <c r="K3101" s="11" t="s">
        <v>11613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44228</v>
      </c>
      <c r="H3102" s="11">
        <v>7</v>
      </c>
      <c r="I3102" s="20" t="s">
        <v>259</v>
      </c>
      <c r="J3102" s="11" t="s">
        <v>261</v>
      </c>
      <c r="K3102" s="11" t="s">
        <v>11613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44228</v>
      </c>
      <c r="H3103" s="11">
        <v>7</v>
      </c>
      <c r="I3103" s="20" t="s">
        <v>259</v>
      </c>
      <c r="J3103" s="11" t="s">
        <v>261</v>
      </c>
      <c r="K3103" s="11" t="s">
        <v>11613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44228</v>
      </c>
      <c r="H3104" s="11">
        <v>7</v>
      </c>
      <c r="I3104" s="20" t="s">
        <v>259</v>
      </c>
      <c r="J3104" s="11" t="s">
        <v>261</v>
      </c>
      <c r="K3104" s="11" t="s">
        <v>11613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44228</v>
      </c>
      <c r="H3105" s="11">
        <v>7</v>
      </c>
      <c r="I3105" s="20" t="s">
        <v>259</v>
      </c>
      <c r="J3105" s="11" t="s">
        <v>261</v>
      </c>
      <c r="K3105" s="11" t="s">
        <v>11613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44228</v>
      </c>
      <c r="H3106" s="11">
        <v>7</v>
      </c>
      <c r="I3106" s="20" t="s">
        <v>259</v>
      </c>
      <c r="J3106" s="11" t="s">
        <v>261</v>
      </c>
      <c r="K3106" s="11" t="s">
        <v>11613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44228</v>
      </c>
      <c r="H3107" s="11">
        <v>7</v>
      </c>
      <c r="I3107" s="20" t="s">
        <v>259</v>
      </c>
      <c r="J3107" s="11" t="s">
        <v>261</v>
      </c>
      <c r="K3107" s="11" t="s">
        <v>11613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44228</v>
      </c>
      <c r="H3108" s="11">
        <v>7</v>
      </c>
      <c r="I3108" s="20" t="s">
        <v>259</v>
      </c>
      <c r="J3108" s="11" t="s">
        <v>261</v>
      </c>
      <c r="K3108" s="11" t="s">
        <v>11613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44228</v>
      </c>
      <c r="H3109" s="11">
        <v>7</v>
      </c>
      <c r="I3109" s="20" t="s">
        <v>259</v>
      </c>
      <c r="J3109" s="11" t="s">
        <v>261</v>
      </c>
      <c r="K3109" s="11" t="s">
        <v>11613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44228</v>
      </c>
      <c r="H3110" s="11">
        <v>7</v>
      </c>
      <c r="I3110" s="20" t="s">
        <v>259</v>
      </c>
      <c r="J3110" s="11" t="s">
        <v>261</v>
      </c>
      <c r="K3110" s="11" t="s">
        <v>11613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44228</v>
      </c>
      <c r="H3111" s="11">
        <v>7</v>
      </c>
      <c r="I3111" s="20" t="s">
        <v>259</v>
      </c>
      <c r="J3111" s="11" t="s">
        <v>261</v>
      </c>
      <c r="K3111" s="11" t="s">
        <v>11613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44228</v>
      </c>
      <c r="H3112" s="11">
        <v>7</v>
      </c>
      <c r="I3112" s="20" t="s">
        <v>259</v>
      </c>
      <c r="J3112" s="11" t="s">
        <v>261</v>
      </c>
      <c r="K3112" s="11" t="s">
        <v>11613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44228</v>
      </c>
      <c r="H3113" s="11">
        <v>7</v>
      </c>
      <c r="I3113" s="20" t="s">
        <v>259</v>
      </c>
      <c r="J3113" s="11" t="s">
        <v>261</v>
      </c>
      <c r="K3113" s="11" t="s">
        <v>11613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44228</v>
      </c>
      <c r="H3114" s="11">
        <v>7</v>
      </c>
      <c r="I3114" s="20" t="s">
        <v>259</v>
      </c>
      <c r="J3114" s="11" t="s">
        <v>261</v>
      </c>
      <c r="K3114" s="11" t="s">
        <v>11613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44228</v>
      </c>
      <c r="H3115" s="11">
        <v>7</v>
      </c>
      <c r="I3115" s="20" t="s">
        <v>259</v>
      </c>
      <c r="J3115" s="11" t="s">
        <v>261</v>
      </c>
      <c r="K3115" s="11" t="s">
        <v>11613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44228</v>
      </c>
      <c r="H3116" s="11">
        <v>7</v>
      </c>
      <c r="I3116" s="20" t="s">
        <v>259</v>
      </c>
      <c r="J3116" s="11" t="s">
        <v>261</v>
      </c>
      <c r="K3116" s="11" t="s">
        <v>11613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44228</v>
      </c>
      <c r="H3117" s="11">
        <v>7</v>
      </c>
      <c r="I3117" s="20" t="s">
        <v>259</v>
      </c>
      <c r="J3117" s="11" t="s">
        <v>261</v>
      </c>
      <c r="K3117" s="11" t="s">
        <v>11613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44228</v>
      </c>
      <c r="H3118" s="11">
        <v>7</v>
      </c>
      <c r="I3118" s="20" t="s">
        <v>259</v>
      </c>
      <c r="J3118" s="11" t="s">
        <v>261</v>
      </c>
      <c r="K3118" s="11" t="s">
        <v>11613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44228</v>
      </c>
      <c r="H3119" s="11">
        <v>7</v>
      </c>
      <c r="I3119" s="20" t="s">
        <v>259</v>
      </c>
      <c r="J3119" s="11" t="s">
        <v>261</v>
      </c>
      <c r="K3119" s="11" t="s">
        <v>11613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44228</v>
      </c>
      <c r="H3120" s="11">
        <v>7</v>
      </c>
      <c r="I3120" s="20" t="s">
        <v>259</v>
      </c>
      <c r="J3120" s="11" t="s">
        <v>261</v>
      </c>
      <c r="K3120" s="11" t="s">
        <v>11613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44228</v>
      </c>
      <c r="H3121" s="11">
        <v>7</v>
      </c>
      <c r="I3121" s="20" t="s">
        <v>259</v>
      </c>
      <c r="J3121" s="11" t="s">
        <v>261</v>
      </c>
      <c r="K3121" s="11" t="s">
        <v>11613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44228</v>
      </c>
      <c r="H3122" s="11">
        <v>7</v>
      </c>
      <c r="I3122" s="20" t="s">
        <v>259</v>
      </c>
      <c r="J3122" s="11" t="s">
        <v>261</v>
      </c>
      <c r="K3122" s="11" t="s">
        <v>11613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44228</v>
      </c>
      <c r="H3123" s="11">
        <v>7</v>
      </c>
      <c r="I3123" s="20" t="s">
        <v>259</v>
      </c>
      <c r="J3123" s="11" t="s">
        <v>261</v>
      </c>
      <c r="K3123" s="11" t="s">
        <v>11613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44228</v>
      </c>
      <c r="H3124" s="11">
        <v>7</v>
      </c>
      <c r="I3124" s="20" t="s">
        <v>259</v>
      </c>
      <c r="J3124" s="11" t="s">
        <v>261</v>
      </c>
      <c r="K3124" s="11" t="s">
        <v>11613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44228</v>
      </c>
      <c r="H3125" s="11">
        <v>7</v>
      </c>
      <c r="I3125" s="20" t="s">
        <v>259</v>
      </c>
      <c r="J3125" s="11" t="s">
        <v>261</v>
      </c>
      <c r="K3125" s="11" t="s">
        <v>11613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44228</v>
      </c>
      <c r="H3126" s="11">
        <v>7</v>
      </c>
      <c r="I3126" s="20" t="s">
        <v>259</v>
      </c>
      <c r="J3126" s="11" t="s">
        <v>261</v>
      </c>
      <c r="K3126" s="11" t="s">
        <v>11613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44228</v>
      </c>
      <c r="H3127" s="11">
        <v>7</v>
      </c>
      <c r="I3127" s="20" t="s">
        <v>259</v>
      </c>
      <c r="J3127" s="11" t="s">
        <v>261</v>
      </c>
      <c r="K3127" s="11" t="s">
        <v>11613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44228</v>
      </c>
      <c r="H3128" s="11">
        <v>7</v>
      </c>
      <c r="I3128" s="20" t="s">
        <v>259</v>
      </c>
      <c r="J3128" s="11" t="s">
        <v>261</v>
      </c>
      <c r="K3128" s="11" t="s">
        <v>11613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44228</v>
      </c>
      <c r="H3129" s="11">
        <v>7</v>
      </c>
      <c r="I3129" s="20" t="s">
        <v>259</v>
      </c>
      <c r="J3129" s="11" t="s">
        <v>261</v>
      </c>
      <c r="K3129" s="11" t="s">
        <v>11613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44228</v>
      </c>
      <c r="H3130" s="11">
        <v>7</v>
      </c>
      <c r="I3130" s="20" t="s">
        <v>259</v>
      </c>
      <c r="J3130" s="11" t="s">
        <v>261</v>
      </c>
      <c r="K3130" s="11" t="s">
        <v>11613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44228</v>
      </c>
      <c r="H3131" s="11">
        <v>7</v>
      </c>
      <c r="I3131" s="20" t="s">
        <v>259</v>
      </c>
      <c r="J3131" s="11" t="s">
        <v>261</v>
      </c>
      <c r="K3131" s="11" t="s">
        <v>11613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44228</v>
      </c>
      <c r="H3132" s="11">
        <v>7</v>
      </c>
      <c r="I3132" s="20" t="s">
        <v>259</v>
      </c>
      <c r="J3132" s="11" t="s">
        <v>261</v>
      </c>
      <c r="K3132" s="11" t="s">
        <v>11613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44228</v>
      </c>
      <c r="H3133" s="11">
        <v>7</v>
      </c>
      <c r="I3133" s="20" t="s">
        <v>259</v>
      </c>
      <c r="J3133" s="11" t="s">
        <v>261</v>
      </c>
      <c r="K3133" s="11" t="s">
        <v>11613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44228</v>
      </c>
      <c r="H3134" s="11">
        <v>7</v>
      </c>
      <c r="I3134" s="20" t="s">
        <v>259</v>
      </c>
      <c r="J3134" s="11" t="s">
        <v>261</v>
      </c>
      <c r="K3134" s="11" t="s">
        <v>11613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44228</v>
      </c>
      <c r="H3135" s="11">
        <v>7</v>
      </c>
      <c r="I3135" s="20" t="s">
        <v>259</v>
      </c>
      <c r="J3135" s="11" t="s">
        <v>261</v>
      </c>
      <c r="K3135" s="11" t="s">
        <v>11613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44228</v>
      </c>
      <c r="H3136" s="11">
        <v>7</v>
      </c>
      <c r="I3136" s="20" t="s">
        <v>259</v>
      </c>
      <c r="J3136" s="11" t="s">
        <v>261</v>
      </c>
      <c r="K3136" s="11" t="s">
        <v>11613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44228</v>
      </c>
      <c r="H3137" s="11">
        <v>7</v>
      </c>
      <c r="I3137" s="20" t="s">
        <v>259</v>
      </c>
      <c r="J3137" s="11" t="s">
        <v>261</v>
      </c>
      <c r="K3137" s="11" t="s">
        <v>11613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44228</v>
      </c>
      <c r="H3138" s="11">
        <v>7</v>
      </c>
      <c r="I3138" s="20" t="s">
        <v>259</v>
      </c>
      <c r="J3138" s="11" t="s">
        <v>261</v>
      </c>
      <c r="K3138" s="11" t="s">
        <v>11613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44228</v>
      </c>
      <c r="H3139" s="11">
        <v>7</v>
      </c>
      <c r="I3139" s="20" t="s">
        <v>259</v>
      </c>
      <c r="J3139" s="11" t="s">
        <v>261</v>
      </c>
      <c r="K3139" s="11" t="s">
        <v>11613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44228</v>
      </c>
      <c r="H3140" s="11">
        <v>7</v>
      </c>
      <c r="I3140" s="20" t="s">
        <v>259</v>
      </c>
      <c r="J3140" s="11" t="s">
        <v>261</v>
      </c>
      <c r="K3140" s="11" t="s">
        <v>11613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44228</v>
      </c>
      <c r="H3141" s="11">
        <v>7</v>
      </c>
      <c r="I3141" s="20" t="s">
        <v>259</v>
      </c>
      <c r="J3141" s="11" t="s">
        <v>261</v>
      </c>
      <c r="K3141" s="11" t="s">
        <v>11613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44228</v>
      </c>
      <c r="H3142" s="11">
        <v>7</v>
      </c>
      <c r="I3142" s="20" t="s">
        <v>259</v>
      </c>
      <c r="J3142" s="11" t="s">
        <v>261</v>
      </c>
      <c r="K3142" s="11" t="s">
        <v>11613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44228</v>
      </c>
      <c r="H3143" s="11">
        <v>7</v>
      </c>
      <c r="I3143" s="20" t="s">
        <v>259</v>
      </c>
      <c r="J3143" s="11" t="s">
        <v>261</v>
      </c>
      <c r="K3143" s="11" t="s">
        <v>11613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44228</v>
      </c>
      <c r="H3144" s="11">
        <v>7</v>
      </c>
      <c r="I3144" s="20" t="s">
        <v>259</v>
      </c>
      <c r="J3144" s="11" t="s">
        <v>261</v>
      </c>
      <c r="K3144" s="11" t="s">
        <v>11613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44228</v>
      </c>
      <c r="H3145" s="11">
        <v>7</v>
      </c>
      <c r="I3145" s="20" t="s">
        <v>259</v>
      </c>
      <c r="J3145" s="11" t="s">
        <v>261</v>
      </c>
      <c r="K3145" s="11" t="s">
        <v>11613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44228</v>
      </c>
      <c r="H3146" s="11">
        <v>7</v>
      </c>
      <c r="I3146" s="20" t="s">
        <v>259</v>
      </c>
      <c r="J3146" s="11" t="s">
        <v>261</v>
      </c>
      <c r="K3146" s="11" t="s">
        <v>11613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44228</v>
      </c>
      <c r="H3147" s="11">
        <v>7</v>
      </c>
      <c r="I3147" s="20" t="s">
        <v>259</v>
      </c>
      <c r="J3147" s="11" t="s">
        <v>261</v>
      </c>
      <c r="K3147" s="11" t="s">
        <v>11613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44228</v>
      </c>
      <c r="H3148" s="11">
        <v>7</v>
      </c>
      <c r="I3148" s="20" t="s">
        <v>259</v>
      </c>
      <c r="J3148" s="11" t="s">
        <v>261</v>
      </c>
      <c r="K3148" s="11" t="s">
        <v>11613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44228</v>
      </c>
      <c r="H3149" s="11">
        <v>7</v>
      </c>
      <c r="I3149" s="20" t="s">
        <v>259</v>
      </c>
      <c r="J3149" s="11" t="s">
        <v>261</v>
      </c>
      <c r="K3149" s="11" t="s">
        <v>11613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44228</v>
      </c>
      <c r="H3150" s="11">
        <v>7</v>
      </c>
      <c r="I3150" s="20" t="s">
        <v>259</v>
      </c>
      <c r="J3150" s="11" t="s">
        <v>261</v>
      </c>
      <c r="K3150" s="11" t="s">
        <v>11613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44228</v>
      </c>
      <c r="H3151" s="11">
        <v>7</v>
      </c>
      <c r="I3151" s="20" t="s">
        <v>259</v>
      </c>
      <c r="J3151" s="11" t="s">
        <v>261</v>
      </c>
      <c r="K3151" s="11" t="s">
        <v>11613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44228</v>
      </c>
      <c r="H3152" s="11">
        <v>7</v>
      </c>
      <c r="I3152" s="20" t="s">
        <v>259</v>
      </c>
      <c r="J3152" s="11" t="s">
        <v>261</v>
      </c>
      <c r="K3152" s="11" t="s">
        <v>11613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44228</v>
      </c>
      <c r="H3153" s="11">
        <v>7</v>
      </c>
      <c r="I3153" s="20" t="s">
        <v>259</v>
      </c>
      <c r="J3153" s="11" t="s">
        <v>261</v>
      </c>
      <c r="K3153" s="11" t="s">
        <v>11613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44228</v>
      </c>
      <c r="H3154" s="11">
        <v>7</v>
      </c>
      <c r="I3154" s="20" t="s">
        <v>259</v>
      </c>
      <c r="J3154" s="11" t="s">
        <v>261</v>
      </c>
      <c r="K3154" s="11" t="s">
        <v>11613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44228</v>
      </c>
      <c r="H3155" s="11">
        <v>7</v>
      </c>
      <c r="I3155" s="20" t="s">
        <v>259</v>
      </c>
      <c r="J3155" s="11" t="s">
        <v>261</v>
      </c>
      <c r="K3155" s="11" t="s">
        <v>11613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44228</v>
      </c>
      <c r="H3156" s="11">
        <v>7</v>
      </c>
      <c r="I3156" s="20" t="s">
        <v>259</v>
      </c>
      <c r="J3156" s="11" t="s">
        <v>261</v>
      </c>
      <c r="K3156" s="11" t="s">
        <v>11613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44228</v>
      </c>
      <c r="H3157" s="11">
        <v>7</v>
      </c>
      <c r="I3157" s="20" t="s">
        <v>259</v>
      </c>
      <c r="J3157" s="11" t="s">
        <v>261</v>
      </c>
      <c r="K3157" s="11" t="s">
        <v>11613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44228</v>
      </c>
      <c r="H3158" s="11">
        <v>7</v>
      </c>
      <c r="I3158" s="20" t="s">
        <v>259</v>
      </c>
      <c r="J3158" s="11" t="s">
        <v>261</v>
      </c>
      <c r="K3158" s="11" t="s">
        <v>11613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44228</v>
      </c>
      <c r="H3159" s="11">
        <v>7</v>
      </c>
      <c r="I3159" s="20" t="s">
        <v>259</v>
      </c>
      <c r="J3159" s="11" t="s">
        <v>261</v>
      </c>
      <c r="K3159" s="11" t="s">
        <v>11613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44228</v>
      </c>
      <c r="H3160" s="11">
        <v>7</v>
      </c>
      <c r="I3160" s="20" t="s">
        <v>259</v>
      </c>
      <c r="J3160" s="11" t="s">
        <v>261</v>
      </c>
      <c r="K3160" s="11" t="s">
        <v>11613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44228</v>
      </c>
      <c r="H3161" s="11">
        <v>7</v>
      </c>
      <c r="I3161" s="20" t="s">
        <v>259</v>
      </c>
      <c r="J3161" s="11" t="s">
        <v>261</v>
      </c>
      <c r="K3161" s="11" t="s">
        <v>11613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44228</v>
      </c>
      <c r="H3162" s="11">
        <v>7</v>
      </c>
      <c r="I3162" s="20" t="s">
        <v>259</v>
      </c>
      <c r="J3162" s="11" t="s">
        <v>261</v>
      </c>
      <c r="K3162" s="11" t="s">
        <v>11613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44228</v>
      </c>
      <c r="H3163" s="11">
        <v>7</v>
      </c>
      <c r="I3163" s="20" t="s">
        <v>259</v>
      </c>
      <c r="J3163" s="11" t="s">
        <v>261</v>
      </c>
      <c r="K3163" s="11" t="s">
        <v>11613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44228</v>
      </c>
      <c r="H3164" s="11">
        <v>7</v>
      </c>
      <c r="I3164" s="20" t="s">
        <v>259</v>
      </c>
      <c r="J3164" s="11" t="s">
        <v>261</v>
      </c>
      <c r="K3164" s="11" t="s">
        <v>11613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44228</v>
      </c>
      <c r="H3165" s="11">
        <v>7</v>
      </c>
      <c r="I3165" s="20" t="s">
        <v>259</v>
      </c>
      <c r="J3165" s="11" t="s">
        <v>261</v>
      </c>
      <c r="K3165" s="11" t="s">
        <v>11613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44228</v>
      </c>
      <c r="H3166" s="11">
        <v>7</v>
      </c>
      <c r="I3166" s="20" t="s">
        <v>259</v>
      </c>
      <c r="J3166" s="11" t="s">
        <v>261</v>
      </c>
      <c r="K3166" s="11" t="s">
        <v>11613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44228</v>
      </c>
      <c r="H3167" s="11">
        <v>7</v>
      </c>
      <c r="I3167" s="20" t="s">
        <v>259</v>
      </c>
      <c r="J3167" s="11" t="s">
        <v>261</v>
      </c>
      <c r="K3167" s="11" t="s">
        <v>11613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44228</v>
      </c>
      <c r="H3168" s="11">
        <v>7</v>
      </c>
      <c r="I3168" s="20" t="s">
        <v>259</v>
      </c>
      <c r="J3168" s="11" t="s">
        <v>261</v>
      </c>
      <c r="K3168" s="11" t="s">
        <v>11613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44228</v>
      </c>
      <c r="H3169" s="11">
        <v>7</v>
      </c>
      <c r="I3169" s="20" t="s">
        <v>259</v>
      </c>
      <c r="J3169" s="11" t="s">
        <v>261</v>
      </c>
      <c r="K3169" s="11" t="s">
        <v>11613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44228</v>
      </c>
      <c r="H3170" s="11">
        <v>7</v>
      </c>
      <c r="I3170" s="20" t="s">
        <v>259</v>
      </c>
      <c r="J3170" s="11" t="s">
        <v>261</v>
      </c>
      <c r="K3170" s="11" t="s">
        <v>11613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44228</v>
      </c>
      <c r="H3171" s="11">
        <v>7</v>
      </c>
      <c r="I3171" s="20" t="s">
        <v>259</v>
      </c>
      <c r="J3171" s="11" t="s">
        <v>261</v>
      </c>
      <c r="K3171" s="11" t="s">
        <v>11613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44228</v>
      </c>
      <c r="H3172" s="11">
        <v>7</v>
      </c>
      <c r="I3172" s="20" t="s">
        <v>259</v>
      </c>
      <c r="J3172" s="11" t="s">
        <v>261</v>
      </c>
      <c r="K3172" s="11" t="s">
        <v>11613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44228</v>
      </c>
      <c r="H3173" s="11">
        <v>7</v>
      </c>
      <c r="I3173" s="20" t="s">
        <v>259</v>
      </c>
      <c r="J3173" s="11" t="s">
        <v>261</v>
      </c>
      <c r="K3173" s="11" t="s">
        <v>11613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44228</v>
      </c>
      <c r="H3174" s="11">
        <v>7</v>
      </c>
      <c r="I3174" s="20" t="s">
        <v>259</v>
      </c>
      <c r="J3174" s="11" t="s">
        <v>261</v>
      </c>
      <c r="K3174" s="11" t="s">
        <v>11613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44228</v>
      </c>
      <c r="H3175" s="11">
        <v>7</v>
      </c>
      <c r="I3175" s="20" t="s">
        <v>259</v>
      </c>
      <c r="J3175" s="11" t="s">
        <v>261</v>
      </c>
      <c r="K3175" s="11" t="s">
        <v>11613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44228</v>
      </c>
      <c r="H3176" s="11">
        <v>7</v>
      </c>
      <c r="I3176" s="20" t="s">
        <v>259</v>
      </c>
      <c r="J3176" s="11" t="s">
        <v>261</v>
      </c>
      <c r="K3176" s="11" t="s">
        <v>11613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44228</v>
      </c>
      <c r="H3177" s="11">
        <v>7</v>
      </c>
      <c r="I3177" s="20" t="s">
        <v>259</v>
      </c>
      <c r="J3177" s="11" t="s">
        <v>261</v>
      </c>
      <c r="K3177" s="11" t="s">
        <v>11613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44228</v>
      </c>
      <c r="H3178" s="11">
        <v>7</v>
      </c>
      <c r="I3178" s="20" t="s">
        <v>259</v>
      </c>
      <c r="J3178" s="11" t="s">
        <v>261</v>
      </c>
      <c r="K3178" s="11" t="s">
        <v>11613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44228</v>
      </c>
      <c r="H3179" s="11">
        <v>7</v>
      </c>
      <c r="I3179" s="20" t="s">
        <v>259</v>
      </c>
      <c r="J3179" s="11" t="s">
        <v>261</v>
      </c>
      <c r="K3179" s="11" t="s">
        <v>11613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44228</v>
      </c>
      <c r="H3180" s="11">
        <v>7</v>
      </c>
      <c r="I3180" s="20" t="s">
        <v>259</v>
      </c>
      <c r="J3180" s="11" t="s">
        <v>261</v>
      </c>
      <c r="K3180" s="11" t="s">
        <v>11613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44228</v>
      </c>
      <c r="H3181" s="11">
        <v>7</v>
      </c>
      <c r="I3181" s="20" t="s">
        <v>259</v>
      </c>
      <c r="J3181" s="11" t="s">
        <v>261</v>
      </c>
      <c r="K3181" s="11" t="s">
        <v>11613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44228</v>
      </c>
      <c r="H3182" s="11">
        <v>7</v>
      </c>
      <c r="I3182" s="20" t="s">
        <v>259</v>
      </c>
      <c r="J3182" s="11" t="s">
        <v>261</v>
      </c>
      <c r="K3182" s="11" t="s">
        <v>11613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44228</v>
      </c>
      <c r="H3183" s="11">
        <v>7</v>
      </c>
      <c r="I3183" s="20" t="s">
        <v>259</v>
      </c>
      <c r="J3183" s="11" t="s">
        <v>261</v>
      </c>
      <c r="K3183" s="11" t="s">
        <v>11613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44228</v>
      </c>
      <c r="H3184" s="11">
        <v>7</v>
      </c>
      <c r="I3184" s="20" t="s">
        <v>259</v>
      </c>
      <c r="J3184" s="11" t="s">
        <v>261</v>
      </c>
      <c r="K3184" s="11" t="s">
        <v>11613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44228</v>
      </c>
      <c r="H3185" s="11">
        <v>7</v>
      </c>
      <c r="I3185" s="20" t="s">
        <v>259</v>
      </c>
      <c r="J3185" s="11" t="s">
        <v>261</v>
      </c>
      <c r="K3185" s="11" t="s">
        <v>11613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44228</v>
      </c>
      <c r="H3186" s="11">
        <v>7</v>
      </c>
      <c r="I3186" s="20" t="s">
        <v>259</v>
      </c>
      <c r="J3186" s="11" t="s">
        <v>261</v>
      </c>
      <c r="K3186" s="11" t="s">
        <v>11613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44228</v>
      </c>
      <c r="H3187" s="11">
        <v>7</v>
      </c>
      <c r="I3187" s="20" t="s">
        <v>259</v>
      </c>
      <c r="J3187" s="11" t="s">
        <v>261</v>
      </c>
      <c r="K3187" s="11" t="s">
        <v>11613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44228</v>
      </c>
      <c r="H3188" s="11">
        <v>7</v>
      </c>
      <c r="I3188" s="20" t="s">
        <v>259</v>
      </c>
      <c r="J3188" s="11" t="s">
        <v>261</v>
      </c>
      <c r="K3188" s="11" t="s">
        <v>11613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44228</v>
      </c>
      <c r="H3189" s="11">
        <v>7</v>
      </c>
      <c r="I3189" s="20" t="s">
        <v>259</v>
      </c>
      <c r="J3189" s="11" t="s">
        <v>261</v>
      </c>
      <c r="K3189" s="11" t="s">
        <v>11613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44228</v>
      </c>
      <c r="H3190" s="11">
        <v>7</v>
      </c>
      <c r="I3190" s="20" t="s">
        <v>259</v>
      </c>
      <c r="J3190" s="11" t="s">
        <v>261</v>
      </c>
      <c r="K3190" s="11" t="s">
        <v>11613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44228</v>
      </c>
      <c r="H3191" s="11">
        <v>7</v>
      </c>
      <c r="I3191" s="20" t="s">
        <v>259</v>
      </c>
      <c r="J3191" s="11" t="s">
        <v>261</v>
      </c>
      <c r="K3191" s="11" t="s">
        <v>11613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44228</v>
      </c>
      <c r="H3192" s="11">
        <v>7</v>
      </c>
      <c r="I3192" s="20" t="s">
        <v>259</v>
      </c>
      <c r="J3192" s="11" t="s">
        <v>261</v>
      </c>
      <c r="K3192" s="11" t="s">
        <v>11613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44228</v>
      </c>
      <c r="H3193" s="11">
        <v>7</v>
      </c>
      <c r="I3193" s="20" t="s">
        <v>259</v>
      </c>
      <c r="J3193" s="11" t="s">
        <v>261</v>
      </c>
      <c r="K3193" s="11" t="s">
        <v>11613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44228</v>
      </c>
      <c r="H3194" s="11">
        <v>7</v>
      </c>
      <c r="I3194" s="20" t="s">
        <v>259</v>
      </c>
      <c r="J3194" s="11" t="s">
        <v>261</v>
      </c>
      <c r="K3194" s="11" t="s">
        <v>11613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44228</v>
      </c>
      <c r="H3195" s="11">
        <v>7</v>
      </c>
      <c r="I3195" s="20" t="s">
        <v>259</v>
      </c>
      <c r="J3195" s="11" t="s">
        <v>261</v>
      </c>
      <c r="K3195" s="11" t="s">
        <v>11613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44228</v>
      </c>
      <c r="H3196" s="11">
        <v>7</v>
      </c>
      <c r="I3196" s="20" t="s">
        <v>259</v>
      </c>
      <c r="J3196" s="11" t="s">
        <v>261</v>
      </c>
      <c r="K3196" s="11" t="s">
        <v>11613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44228</v>
      </c>
      <c r="H3197" s="11">
        <v>7</v>
      </c>
      <c r="I3197" s="20" t="s">
        <v>259</v>
      </c>
      <c r="J3197" s="11" t="s">
        <v>261</v>
      </c>
      <c r="K3197" s="11" t="s">
        <v>11613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44228</v>
      </c>
      <c r="H3198" s="11">
        <v>7</v>
      </c>
      <c r="I3198" s="20" t="s">
        <v>259</v>
      </c>
      <c r="J3198" s="11" t="s">
        <v>261</v>
      </c>
      <c r="K3198" s="11" t="s">
        <v>11613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44228</v>
      </c>
      <c r="H3199" s="11">
        <v>7</v>
      </c>
      <c r="I3199" s="20" t="s">
        <v>259</v>
      </c>
      <c r="J3199" s="11" t="s">
        <v>261</v>
      </c>
      <c r="K3199" s="11" t="s">
        <v>11613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44228</v>
      </c>
      <c r="H3200" s="11">
        <v>7</v>
      </c>
      <c r="I3200" s="20" t="s">
        <v>259</v>
      </c>
      <c r="J3200" s="11" t="s">
        <v>261</v>
      </c>
      <c r="K3200" s="11" t="s">
        <v>11613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44228</v>
      </c>
      <c r="H3201" s="11">
        <v>7</v>
      </c>
      <c r="I3201" s="20" t="s">
        <v>259</v>
      </c>
      <c r="J3201" s="11" t="s">
        <v>261</v>
      </c>
      <c r="K3201" s="11" t="s">
        <v>11613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44228</v>
      </c>
      <c r="H3202" s="11">
        <v>7</v>
      </c>
      <c r="I3202" s="20" t="s">
        <v>259</v>
      </c>
      <c r="J3202" s="11" t="s">
        <v>261</v>
      </c>
      <c r="K3202" s="11" t="s">
        <v>11613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44228</v>
      </c>
      <c r="H3203" s="11">
        <v>7</v>
      </c>
      <c r="I3203" s="20" t="s">
        <v>259</v>
      </c>
      <c r="J3203" s="11" t="s">
        <v>261</v>
      </c>
      <c r="K3203" s="11" t="s">
        <v>11613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44228</v>
      </c>
      <c r="H3204" s="11">
        <v>7</v>
      </c>
      <c r="I3204" s="20" t="s">
        <v>259</v>
      </c>
      <c r="J3204" s="11" t="s">
        <v>261</v>
      </c>
      <c r="K3204" s="11" t="s">
        <v>11613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44228</v>
      </c>
      <c r="H3205" s="11">
        <v>7</v>
      </c>
      <c r="I3205" s="20" t="s">
        <v>259</v>
      </c>
      <c r="J3205" s="11" t="s">
        <v>261</v>
      </c>
      <c r="K3205" s="11" t="s">
        <v>11613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44228</v>
      </c>
      <c r="H3206" s="11">
        <v>7</v>
      </c>
      <c r="I3206" s="20" t="s">
        <v>259</v>
      </c>
      <c r="J3206" s="11" t="s">
        <v>261</v>
      </c>
      <c r="K3206" s="11" t="s">
        <v>11613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44228</v>
      </c>
      <c r="H3207" s="11">
        <v>7</v>
      </c>
      <c r="I3207" s="20" t="s">
        <v>259</v>
      </c>
      <c r="J3207" s="11" t="s">
        <v>261</v>
      </c>
      <c r="K3207" s="11" t="s">
        <v>11613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44228</v>
      </c>
      <c r="H3208" s="11">
        <v>7</v>
      </c>
      <c r="I3208" s="20" t="s">
        <v>259</v>
      </c>
      <c r="J3208" s="11" t="s">
        <v>261</v>
      </c>
      <c r="K3208" s="11" t="s">
        <v>11613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44228</v>
      </c>
      <c r="H3209" s="11">
        <v>7</v>
      </c>
      <c r="I3209" s="20" t="s">
        <v>259</v>
      </c>
      <c r="J3209" s="11" t="s">
        <v>261</v>
      </c>
      <c r="K3209" s="11" t="s">
        <v>11613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44228</v>
      </c>
      <c r="H3210" s="11">
        <v>7</v>
      </c>
      <c r="I3210" s="20" t="s">
        <v>259</v>
      </c>
      <c r="J3210" s="11" t="s">
        <v>261</v>
      </c>
      <c r="K3210" s="11" t="s">
        <v>11613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44228</v>
      </c>
      <c r="H3211" s="11">
        <v>7</v>
      </c>
      <c r="I3211" s="20" t="s">
        <v>259</v>
      </c>
      <c r="J3211" s="11" t="s">
        <v>261</v>
      </c>
      <c r="K3211" s="11" t="s">
        <v>11613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44228</v>
      </c>
      <c r="H3212" s="11">
        <v>7</v>
      </c>
      <c r="I3212" s="20" t="s">
        <v>259</v>
      </c>
      <c r="J3212" s="11" t="s">
        <v>261</v>
      </c>
      <c r="K3212" s="11" t="s">
        <v>11613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44228</v>
      </c>
      <c r="H3213" s="11">
        <v>7</v>
      </c>
      <c r="I3213" s="20" t="s">
        <v>259</v>
      </c>
      <c r="J3213" s="11" t="s">
        <v>261</v>
      </c>
      <c r="K3213" s="11" t="s">
        <v>11613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44228</v>
      </c>
      <c r="H3214" s="11">
        <v>7</v>
      </c>
      <c r="I3214" s="20" t="s">
        <v>259</v>
      </c>
      <c r="J3214" s="11" t="s">
        <v>261</v>
      </c>
      <c r="K3214" s="11" t="s">
        <v>11613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44228</v>
      </c>
      <c r="H3215" s="11">
        <v>7</v>
      </c>
      <c r="I3215" s="20" t="s">
        <v>259</v>
      </c>
      <c r="J3215" s="11" t="s">
        <v>261</v>
      </c>
      <c r="K3215" s="11" t="s">
        <v>11613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44228</v>
      </c>
      <c r="H3216" s="11">
        <v>7</v>
      </c>
      <c r="I3216" s="20" t="s">
        <v>259</v>
      </c>
      <c r="J3216" s="11" t="s">
        <v>261</v>
      </c>
      <c r="K3216" s="11" t="s">
        <v>11613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44228</v>
      </c>
      <c r="H3217" s="11">
        <v>7</v>
      </c>
      <c r="I3217" s="20" t="s">
        <v>259</v>
      </c>
      <c r="J3217" s="11" t="s">
        <v>261</v>
      </c>
      <c r="K3217" s="11" t="s">
        <v>11613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44228</v>
      </c>
      <c r="H3218" s="11">
        <v>7</v>
      </c>
      <c r="I3218" s="20" t="s">
        <v>259</v>
      </c>
      <c r="J3218" s="11" t="s">
        <v>261</v>
      </c>
      <c r="K3218" s="11" t="s">
        <v>11613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44228</v>
      </c>
      <c r="H3219" s="11">
        <v>7</v>
      </c>
      <c r="I3219" s="20" t="s">
        <v>259</v>
      </c>
      <c r="J3219" s="11" t="s">
        <v>261</v>
      </c>
      <c r="K3219" s="11" t="s">
        <v>11613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44228</v>
      </c>
      <c r="H3220" s="11">
        <v>7</v>
      </c>
      <c r="I3220" s="20" t="s">
        <v>259</v>
      </c>
      <c r="J3220" s="11" t="s">
        <v>261</v>
      </c>
      <c r="K3220" s="11" t="s">
        <v>11613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44228</v>
      </c>
      <c r="H3221" s="11">
        <v>7</v>
      </c>
      <c r="I3221" s="20" t="s">
        <v>259</v>
      </c>
      <c r="J3221" s="11" t="s">
        <v>261</v>
      </c>
      <c r="K3221" s="11" t="s">
        <v>11613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44228</v>
      </c>
      <c r="H3222" s="11">
        <v>7</v>
      </c>
      <c r="I3222" s="20" t="s">
        <v>259</v>
      </c>
      <c r="J3222" s="11" t="s">
        <v>261</v>
      </c>
      <c r="K3222" s="11" t="s">
        <v>11613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44228</v>
      </c>
      <c r="H3223" s="11">
        <v>7</v>
      </c>
      <c r="I3223" s="20" t="s">
        <v>259</v>
      </c>
      <c r="J3223" s="11" t="s">
        <v>261</v>
      </c>
      <c r="K3223" s="11" t="s">
        <v>11613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44228</v>
      </c>
      <c r="H3224" s="11">
        <v>7</v>
      </c>
      <c r="I3224" s="20" t="s">
        <v>259</v>
      </c>
      <c r="J3224" s="11" t="s">
        <v>261</v>
      </c>
      <c r="K3224" s="11" t="s">
        <v>11613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44228</v>
      </c>
      <c r="H3225" s="11">
        <v>7</v>
      </c>
      <c r="I3225" s="20" t="s">
        <v>259</v>
      </c>
      <c r="J3225" s="11" t="s">
        <v>261</v>
      </c>
      <c r="K3225" s="11" t="s">
        <v>11613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44228</v>
      </c>
      <c r="H3226" s="11">
        <v>7</v>
      </c>
      <c r="I3226" s="20" t="s">
        <v>259</v>
      </c>
      <c r="J3226" s="11" t="s">
        <v>261</v>
      </c>
      <c r="K3226" s="11" t="s">
        <v>11613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44228</v>
      </c>
      <c r="H3227" s="11">
        <v>7</v>
      </c>
      <c r="I3227" s="20" t="s">
        <v>259</v>
      </c>
      <c r="J3227" s="11" t="s">
        <v>261</v>
      </c>
      <c r="K3227" s="11" t="s">
        <v>11613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44228</v>
      </c>
      <c r="H3228" s="11">
        <v>7</v>
      </c>
      <c r="I3228" s="20" t="s">
        <v>259</v>
      </c>
      <c r="J3228" s="11" t="s">
        <v>261</v>
      </c>
      <c r="K3228" s="11" t="s">
        <v>11613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44228</v>
      </c>
      <c r="H3229" s="11">
        <v>7</v>
      </c>
      <c r="I3229" s="20" t="s">
        <v>259</v>
      </c>
      <c r="J3229" s="11" t="s">
        <v>261</v>
      </c>
      <c r="K3229" s="11" t="s">
        <v>11613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44228</v>
      </c>
      <c r="H3230" s="11">
        <v>7</v>
      </c>
      <c r="I3230" s="20" t="s">
        <v>259</v>
      </c>
      <c r="J3230" s="11" t="s">
        <v>261</v>
      </c>
      <c r="K3230" s="11" t="s">
        <v>11613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44228</v>
      </c>
      <c r="H3231" s="11">
        <v>7</v>
      </c>
      <c r="I3231" s="20" t="s">
        <v>259</v>
      </c>
      <c r="J3231" s="11" t="s">
        <v>261</v>
      </c>
      <c r="K3231" s="11" t="s">
        <v>11613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44228</v>
      </c>
      <c r="H3232" s="11">
        <v>7</v>
      </c>
      <c r="I3232" s="20" t="s">
        <v>259</v>
      </c>
      <c r="J3232" s="11" t="s">
        <v>261</v>
      </c>
      <c r="K3232" s="11" t="s">
        <v>11613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44228</v>
      </c>
      <c r="H3233" s="11">
        <v>7</v>
      </c>
      <c r="I3233" s="20" t="s">
        <v>259</v>
      </c>
      <c r="J3233" s="11" t="s">
        <v>261</v>
      </c>
      <c r="K3233" s="11" t="s">
        <v>11613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44228</v>
      </c>
      <c r="H3234" s="11">
        <v>7</v>
      </c>
      <c r="I3234" s="20" t="s">
        <v>259</v>
      </c>
      <c r="J3234" s="11" t="s">
        <v>261</v>
      </c>
      <c r="K3234" s="11" t="s">
        <v>11613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44228</v>
      </c>
      <c r="H3235" s="11">
        <v>7</v>
      </c>
      <c r="I3235" s="20" t="s">
        <v>259</v>
      </c>
      <c r="J3235" s="11" t="s">
        <v>261</v>
      </c>
      <c r="K3235" s="11" t="s">
        <v>11613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44228</v>
      </c>
      <c r="H3236" s="11">
        <v>7</v>
      </c>
      <c r="I3236" s="20" t="s">
        <v>259</v>
      </c>
      <c r="J3236" s="11" t="s">
        <v>261</v>
      </c>
      <c r="K3236" s="11" t="s">
        <v>11613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44228</v>
      </c>
      <c r="H3237" s="11">
        <v>7</v>
      </c>
      <c r="I3237" s="20" t="s">
        <v>259</v>
      </c>
      <c r="J3237" s="11" t="s">
        <v>261</v>
      </c>
      <c r="K3237" s="11" t="s">
        <v>11613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44228</v>
      </c>
      <c r="H3238" s="11">
        <v>7</v>
      </c>
      <c r="I3238" s="20" t="s">
        <v>259</v>
      </c>
      <c r="J3238" s="11" t="s">
        <v>261</v>
      </c>
      <c r="K3238" s="11" t="s">
        <v>11613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44228</v>
      </c>
      <c r="H3239" s="11">
        <v>7</v>
      </c>
      <c r="I3239" s="20" t="s">
        <v>259</v>
      </c>
      <c r="J3239" s="11" t="s">
        <v>261</v>
      </c>
      <c r="K3239" s="11" t="s">
        <v>11613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44228</v>
      </c>
      <c r="H3240" s="11">
        <v>7</v>
      </c>
      <c r="I3240" s="20" t="s">
        <v>259</v>
      </c>
      <c r="J3240" s="11" t="s">
        <v>261</v>
      </c>
      <c r="K3240" s="11" t="s">
        <v>11613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44228</v>
      </c>
      <c r="H3241" s="11">
        <v>7</v>
      </c>
      <c r="I3241" s="20" t="s">
        <v>259</v>
      </c>
      <c r="J3241" s="11" t="s">
        <v>261</v>
      </c>
      <c r="K3241" s="11" t="s">
        <v>11613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44228</v>
      </c>
      <c r="H3242" s="11">
        <v>7</v>
      </c>
      <c r="I3242" s="20" t="s">
        <v>259</v>
      </c>
      <c r="J3242" s="11" t="s">
        <v>261</v>
      </c>
      <c r="K3242" s="11" t="s">
        <v>11613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44228</v>
      </c>
      <c r="H3243" s="11">
        <v>7</v>
      </c>
      <c r="I3243" s="20" t="s">
        <v>259</v>
      </c>
      <c r="J3243" s="11" t="s">
        <v>261</v>
      </c>
      <c r="K3243" s="11" t="s">
        <v>11613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44228</v>
      </c>
      <c r="H3244" s="11">
        <v>7</v>
      </c>
      <c r="I3244" s="20" t="s">
        <v>259</v>
      </c>
      <c r="J3244" s="11" t="s">
        <v>261</v>
      </c>
      <c r="K3244" s="11" t="s">
        <v>11613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44228</v>
      </c>
      <c r="H3245" s="11">
        <v>7</v>
      </c>
      <c r="I3245" s="20" t="s">
        <v>259</v>
      </c>
      <c r="J3245" s="11" t="s">
        <v>261</v>
      </c>
      <c r="K3245" s="11" t="s">
        <v>11613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44228</v>
      </c>
      <c r="H3246" s="11">
        <v>7</v>
      </c>
      <c r="I3246" s="20" t="s">
        <v>259</v>
      </c>
      <c r="J3246" s="11" t="s">
        <v>261</v>
      </c>
      <c r="K3246" s="11" t="s">
        <v>11613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44228</v>
      </c>
      <c r="H3247" s="11">
        <v>7</v>
      </c>
      <c r="I3247" s="20" t="s">
        <v>259</v>
      </c>
      <c r="J3247" s="11" t="s">
        <v>261</v>
      </c>
      <c r="K3247" s="11" t="s">
        <v>11613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44228</v>
      </c>
      <c r="H3248" s="11">
        <v>7</v>
      </c>
      <c r="I3248" s="20" t="s">
        <v>259</v>
      </c>
      <c r="J3248" s="11" t="s">
        <v>261</v>
      </c>
      <c r="K3248" s="11" t="s">
        <v>11613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44228</v>
      </c>
      <c r="H3249" s="11">
        <v>7</v>
      </c>
      <c r="I3249" s="20" t="s">
        <v>259</v>
      </c>
      <c r="J3249" s="11" t="s">
        <v>261</v>
      </c>
      <c r="K3249" s="11" t="s">
        <v>11613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44228</v>
      </c>
      <c r="H3250" s="11">
        <v>7</v>
      </c>
      <c r="I3250" s="20" t="s">
        <v>259</v>
      </c>
      <c r="J3250" s="11" t="s">
        <v>261</v>
      </c>
      <c r="K3250" s="11" t="s">
        <v>11613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44228</v>
      </c>
      <c r="H3251" s="11">
        <v>7</v>
      </c>
      <c r="I3251" s="20" t="s">
        <v>259</v>
      </c>
      <c r="J3251" s="11" t="s">
        <v>261</v>
      </c>
      <c r="K3251" s="11" t="s">
        <v>11613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44228</v>
      </c>
      <c r="H3252" s="11">
        <v>7</v>
      </c>
      <c r="I3252" s="20" t="s">
        <v>259</v>
      </c>
      <c r="J3252" s="11" t="s">
        <v>261</v>
      </c>
      <c r="K3252" s="11" t="s">
        <v>11613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44228</v>
      </c>
      <c r="H3253" s="11">
        <v>7</v>
      </c>
      <c r="I3253" s="20" t="s">
        <v>259</v>
      </c>
      <c r="J3253" s="11" t="s">
        <v>261</v>
      </c>
      <c r="K3253" s="11" t="s">
        <v>11613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44228</v>
      </c>
      <c r="H3254" s="11">
        <v>7</v>
      </c>
      <c r="I3254" s="20" t="s">
        <v>259</v>
      </c>
      <c r="J3254" s="11" t="s">
        <v>261</v>
      </c>
      <c r="K3254" s="11" t="s">
        <v>11613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44228</v>
      </c>
      <c r="H3255" s="11">
        <v>7</v>
      </c>
      <c r="I3255" s="20" t="s">
        <v>259</v>
      </c>
      <c r="J3255" s="11" t="s">
        <v>261</v>
      </c>
      <c r="K3255" s="11" t="s">
        <v>11613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44228</v>
      </c>
      <c r="H3256" s="11">
        <v>7</v>
      </c>
      <c r="I3256" s="20" t="s">
        <v>259</v>
      </c>
      <c r="J3256" s="11" t="s">
        <v>261</v>
      </c>
      <c r="K3256" s="11" t="s">
        <v>11613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44228</v>
      </c>
      <c r="H3257" s="11">
        <v>7</v>
      </c>
      <c r="I3257" s="20" t="s">
        <v>259</v>
      </c>
      <c r="J3257" s="11" t="s">
        <v>261</v>
      </c>
      <c r="K3257" s="11" t="s">
        <v>11613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44228</v>
      </c>
      <c r="H3258" s="11">
        <v>7</v>
      </c>
      <c r="I3258" s="20" t="s">
        <v>259</v>
      </c>
      <c r="J3258" s="11" t="s">
        <v>261</v>
      </c>
      <c r="K3258" s="11" t="s">
        <v>11613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44228</v>
      </c>
      <c r="H3259" s="11">
        <v>7</v>
      </c>
      <c r="I3259" s="20" t="s">
        <v>259</v>
      </c>
      <c r="J3259" s="11" t="s">
        <v>261</v>
      </c>
      <c r="K3259" s="11" t="s">
        <v>11613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44228</v>
      </c>
      <c r="H3260" s="11">
        <v>7</v>
      </c>
      <c r="I3260" s="20" t="s">
        <v>259</v>
      </c>
      <c r="J3260" s="11" t="s">
        <v>261</v>
      </c>
      <c r="K3260" s="11" t="s">
        <v>11613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44228</v>
      </c>
      <c r="H3261" s="11">
        <v>7</v>
      </c>
      <c r="I3261" s="20" t="s">
        <v>259</v>
      </c>
      <c r="J3261" s="11" t="s">
        <v>261</v>
      </c>
      <c r="K3261" s="11" t="s">
        <v>11613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44228</v>
      </c>
      <c r="H3262" s="11">
        <v>7</v>
      </c>
      <c r="I3262" s="20" t="s">
        <v>259</v>
      </c>
      <c r="J3262" s="11" t="s">
        <v>261</v>
      </c>
      <c r="K3262" s="11" t="s">
        <v>11613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44228</v>
      </c>
      <c r="H3263" s="11">
        <v>7</v>
      </c>
      <c r="I3263" s="20" t="s">
        <v>259</v>
      </c>
      <c r="J3263" s="11" t="s">
        <v>261</v>
      </c>
      <c r="K3263" s="11" t="s">
        <v>11613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44228</v>
      </c>
      <c r="H3264" s="11">
        <v>7</v>
      </c>
      <c r="I3264" s="20" t="s">
        <v>259</v>
      </c>
      <c r="J3264" s="11" t="s">
        <v>261</v>
      </c>
      <c r="K3264" s="11" t="s">
        <v>11613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44228</v>
      </c>
      <c r="H3265" s="11">
        <v>7</v>
      </c>
      <c r="I3265" s="20" t="s">
        <v>259</v>
      </c>
      <c r="J3265" s="11" t="s">
        <v>261</v>
      </c>
      <c r="K3265" s="11" t="s">
        <v>11613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44228</v>
      </c>
      <c r="H3266" s="11">
        <v>7</v>
      </c>
      <c r="I3266" s="20" t="s">
        <v>259</v>
      </c>
      <c r="J3266" s="11" t="s">
        <v>261</v>
      </c>
      <c r="K3266" s="11" t="s">
        <v>11613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44228</v>
      </c>
      <c r="H3267" s="11">
        <v>7</v>
      </c>
      <c r="I3267" s="20" t="s">
        <v>259</v>
      </c>
      <c r="J3267" s="11" t="s">
        <v>261</v>
      </c>
      <c r="K3267" s="11" t="s">
        <v>11613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44228</v>
      </c>
      <c r="H3268" s="11">
        <v>7</v>
      </c>
      <c r="I3268" s="20" t="s">
        <v>259</v>
      </c>
      <c r="J3268" s="11" t="s">
        <v>261</v>
      </c>
      <c r="K3268" s="11" t="s">
        <v>11613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44228</v>
      </c>
      <c r="H3269" s="11">
        <v>7</v>
      </c>
      <c r="I3269" s="20" t="s">
        <v>259</v>
      </c>
      <c r="J3269" s="11" t="s">
        <v>261</v>
      </c>
      <c r="K3269" s="11" t="s">
        <v>11613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44228</v>
      </c>
      <c r="H3270" s="11">
        <v>7</v>
      </c>
      <c r="I3270" s="20" t="s">
        <v>259</v>
      </c>
      <c r="J3270" s="11" t="s">
        <v>261</v>
      </c>
      <c r="K3270" s="11" t="s">
        <v>11613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44228</v>
      </c>
      <c r="H3271" s="11">
        <v>7</v>
      </c>
      <c r="I3271" s="20" t="s">
        <v>259</v>
      </c>
      <c r="J3271" s="11" t="s">
        <v>261</v>
      </c>
      <c r="K3271" s="11" t="s">
        <v>11613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44228</v>
      </c>
      <c r="H3272" s="11">
        <v>7</v>
      </c>
      <c r="I3272" s="20" t="s">
        <v>259</v>
      </c>
      <c r="J3272" s="11" t="s">
        <v>261</v>
      </c>
      <c r="K3272" s="11" t="s">
        <v>11613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44228</v>
      </c>
      <c r="H3273" s="11">
        <v>7</v>
      </c>
      <c r="I3273" s="20" t="s">
        <v>259</v>
      </c>
      <c r="J3273" s="11" t="s">
        <v>261</v>
      </c>
      <c r="K3273" s="11" t="s">
        <v>11613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44228</v>
      </c>
      <c r="H3274" s="11">
        <v>7</v>
      </c>
      <c r="I3274" s="20" t="s">
        <v>259</v>
      </c>
      <c r="J3274" s="11" t="s">
        <v>261</v>
      </c>
      <c r="K3274" s="11" t="s">
        <v>11613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44228</v>
      </c>
      <c r="H3275" s="11">
        <v>7</v>
      </c>
      <c r="I3275" s="20" t="s">
        <v>259</v>
      </c>
      <c r="J3275" s="11" t="s">
        <v>261</v>
      </c>
      <c r="K3275" s="11" t="s">
        <v>11613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44228</v>
      </c>
      <c r="H3276" s="11">
        <v>7</v>
      </c>
      <c r="I3276" s="20" t="s">
        <v>259</v>
      </c>
      <c r="J3276" s="11" t="s">
        <v>261</v>
      </c>
      <c r="K3276" s="11" t="s">
        <v>11613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44228</v>
      </c>
      <c r="H3277" s="11">
        <v>7</v>
      </c>
      <c r="I3277" s="20" t="s">
        <v>259</v>
      </c>
      <c r="J3277" s="11" t="s">
        <v>261</v>
      </c>
      <c r="K3277" s="11" t="s">
        <v>11613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44228</v>
      </c>
      <c r="H3278" s="11">
        <v>7</v>
      </c>
      <c r="I3278" s="20" t="s">
        <v>259</v>
      </c>
      <c r="J3278" s="11" t="s">
        <v>261</v>
      </c>
      <c r="K3278" s="11" t="s">
        <v>11613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44228</v>
      </c>
      <c r="H3279" s="11">
        <v>7</v>
      </c>
      <c r="I3279" s="20" t="s">
        <v>259</v>
      </c>
      <c r="J3279" s="11" t="s">
        <v>261</v>
      </c>
      <c r="K3279" s="11" t="s">
        <v>11613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44228</v>
      </c>
      <c r="H3280" s="11">
        <v>7</v>
      </c>
      <c r="I3280" s="20" t="s">
        <v>259</v>
      </c>
      <c r="J3280" s="11" t="s">
        <v>261</v>
      </c>
      <c r="K3280" s="11" t="s">
        <v>11613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44228</v>
      </c>
      <c r="H3281" s="11">
        <v>7</v>
      </c>
      <c r="I3281" s="20" t="s">
        <v>259</v>
      </c>
      <c r="J3281" s="11" t="s">
        <v>261</v>
      </c>
      <c r="K3281" s="11" t="s">
        <v>11613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44228</v>
      </c>
      <c r="H3282" s="11">
        <v>7</v>
      </c>
      <c r="I3282" s="20" t="s">
        <v>259</v>
      </c>
      <c r="J3282" s="11" t="s">
        <v>261</v>
      </c>
      <c r="K3282" s="11" t="s">
        <v>11613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44228</v>
      </c>
      <c r="H3283" s="11">
        <v>7</v>
      </c>
      <c r="I3283" s="20" t="s">
        <v>259</v>
      </c>
      <c r="J3283" s="11" t="s">
        <v>261</v>
      </c>
      <c r="K3283" s="11" t="s">
        <v>11613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44228</v>
      </c>
      <c r="H3284" s="11">
        <v>7</v>
      </c>
      <c r="I3284" s="20" t="s">
        <v>259</v>
      </c>
      <c r="J3284" s="11" t="s">
        <v>261</v>
      </c>
      <c r="K3284" s="11" t="s">
        <v>11613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44228</v>
      </c>
      <c r="H3285" s="11">
        <v>7</v>
      </c>
      <c r="I3285" s="20" t="s">
        <v>259</v>
      </c>
      <c r="J3285" s="11" t="s">
        <v>261</v>
      </c>
      <c r="K3285" s="11" t="s">
        <v>11613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44228</v>
      </c>
      <c r="H3286" s="11">
        <v>7</v>
      </c>
      <c r="I3286" s="20" t="s">
        <v>259</v>
      </c>
      <c r="J3286" s="11" t="s">
        <v>261</v>
      </c>
      <c r="K3286" s="11" t="s">
        <v>11613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44228</v>
      </c>
      <c r="H3287" s="11">
        <v>7</v>
      </c>
      <c r="I3287" s="20" t="s">
        <v>259</v>
      </c>
      <c r="J3287" s="11" t="s">
        <v>261</v>
      </c>
      <c r="K3287" s="11" t="s">
        <v>11613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44228</v>
      </c>
      <c r="H3288" s="11">
        <v>7</v>
      </c>
      <c r="I3288" s="20" t="s">
        <v>259</v>
      </c>
      <c r="J3288" s="11" t="s">
        <v>261</v>
      </c>
      <c r="K3288" s="11" t="s">
        <v>11613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44228</v>
      </c>
      <c r="H3289" s="11">
        <v>7</v>
      </c>
      <c r="I3289" s="20" t="s">
        <v>259</v>
      </c>
      <c r="J3289" s="11" t="s">
        <v>261</v>
      </c>
      <c r="K3289" s="11" t="s">
        <v>11613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44228</v>
      </c>
      <c r="H3290" s="11">
        <v>7</v>
      </c>
      <c r="I3290" s="20" t="s">
        <v>259</v>
      </c>
      <c r="J3290" s="11" t="s">
        <v>261</v>
      </c>
      <c r="K3290" s="11" t="s">
        <v>11613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44228</v>
      </c>
      <c r="H3291" s="11">
        <v>7</v>
      </c>
      <c r="I3291" s="20" t="s">
        <v>259</v>
      </c>
      <c r="J3291" s="11" t="s">
        <v>261</v>
      </c>
      <c r="K3291" s="11" t="s">
        <v>11613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44228</v>
      </c>
      <c r="H3292" s="11">
        <v>7</v>
      </c>
      <c r="I3292" s="20" t="s">
        <v>259</v>
      </c>
      <c r="J3292" s="11" t="s">
        <v>261</v>
      </c>
      <c r="K3292" s="11" t="s">
        <v>11613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44228</v>
      </c>
      <c r="H3293" s="11">
        <v>7</v>
      </c>
      <c r="I3293" s="20" t="s">
        <v>259</v>
      </c>
      <c r="J3293" s="11" t="s">
        <v>261</v>
      </c>
      <c r="K3293" s="11" t="s">
        <v>11613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44228</v>
      </c>
      <c r="H3294" s="11">
        <v>7</v>
      </c>
      <c r="I3294" s="20" t="s">
        <v>259</v>
      </c>
      <c r="J3294" s="11" t="s">
        <v>261</v>
      </c>
      <c r="K3294" s="11" t="s">
        <v>11613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44228</v>
      </c>
      <c r="H3295" s="11">
        <v>7</v>
      </c>
      <c r="I3295" s="20" t="s">
        <v>259</v>
      </c>
      <c r="J3295" s="11" t="s">
        <v>261</v>
      </c>
      <c r="K3295" s="11" t="s">
        <v>11613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44228</v>
      </c>
      <c r="H3296" s="11">
        <v>7</v>
      </c>
      <c r="I3296" s="20" t="s">
        <v>259</v>
      </c>
      <c r="J3296" s="11" t="s">
        <v>261</v>
      </c>
      <c r="K3296" s="11" t="s">
        <v>11613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44228</v>
      </c>
      <c r="H3297" s="11">
        <v>7</v>
      </c>
      <c r="I3297" s="20" t="s">
        <v>259</v>
      </c>
      <c r="J3297" s="11" t="s">
        <v>261</v>
      </c>
      <c r="K3297" s="11" t="s">
        <v>11613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44228</v>
      </c>
      <c r="H3298" s="11">
        <v>7</v>
      </c>
      <c r="I3298" s="20" t="s">
        <v>259</v>
      </c>
      <c r="J3298" s="11" t="s">
        <v>261</v>
      </c>
      <c r="K3298" s="11" t="s">
        <v>11613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44228</v>
      </c>
      <c r="H3299" s="11">
        <v>7</v>
      </c>
      <c r="I3299" s="20" t="s">
        <v>259</v>
      </c>
      <c r="J3299" s="11" t="s">
        <v>261</v>
      </c>
      <c r="K3299" s="11" t="s">
        <v>11613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44228</v>
      </c>
      <c r="H3300" s="11">
        <v>7</v>
      </c>
      <c r="I3300" s="20" t="s">
        <v>259</v>
      </c>
      <c r="J3300" s="11" t="s">
        <v>261</v>
      </c>
      <c r="K3300" s="11" t="s">
        <v>11613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44228</v>
      </c>
      <c r="H3301" s="11">
        <v>7</v>
      </c>
      <c r="I3301" s="20" t="s">
        <v>259</v>
      </c>
      <c r="J3301" s="11" t="s">
        <v>261</v>
      </c>
      <c r="K3301" s="11" t="s">
        <v>11613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44228</v>
      </c>
      <c r="H3302" s="11">
        <v>7</v>
      </c>
      <c r="I3302" s="20" t="s">
        <v>259</v>
      </c>
      <c r="J3302" s="11" t="s">
        <v>261</v>
      </c>
      <c r="K3302" s="11" t="s">
        <v>11613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44228</v>
      </c>
      <c r="H3303" s="11">
        <v>7</v>
      </c>
      <c r="I3303" s="20" t="s">
        <v>259</v>
      </c>
      <c r="J3303" s="11" t="s">
        <v>261</v>
      </c>
      <c r="K3303" s="11" t="s">
        <v>11613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44228</v>
      </c>
      <c r="H3304" s="11">
        <v>7</v>
      </c>
      <c r="I3304" s="20" t="s">
        <v>259</v>
      </c>
      <c r="J3304" s="11" t="s">
        <v>261</v>
      </c>
      <c r="K3304" s="11" t="s">
        <v>11613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44228</v>
      </c>
      <c r="H3305" s="11">
        <v>7</v>
      </c>
      <c r="I3305" s="20" t="s">
        <v>259</v>
      </c>
      <c r="J3305" s="11" t="s">
        <v>261</v>
      </c>
      <c r="K3305" s="11" t="s">
        <v>11613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44228</v>
      </c>
      <c r="H3306" s="11">
        <v>7</v>
      </c>
      <c r="I3306" s="20" t="s">
        <v>259</v>
      </c>
      <c r="J3306" s="11" t="s">
        <v>261</v>
      </c>
      <c r="K3306" s="11" t="s">
        <v>11613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44228</v>
      </c>
      <c r="H3307" s="11">
        <v>7</v>
      </c>
      <c r="I3307" s="20" t="s">
        <v>259</v>
      </c>
      <c r="J3307" s="11" t="s">
        <v>261</v>
      </c>
      <c r="K3307" s="11" t="s">
        <v>11613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44228</v>
      </c>
      <c r="H3308" s="11">
        <v>7</v>
      </c>
      <c r="I3308" s="20" t="s">
        <v>259</v>
      </c>
      <c r="J3308" s="11" t="s">
        <v>261</v>
      </c>
      <c r="K3308" s="11" t="s">
        <v>11613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44228</v>
      </c>
      <c r="H3309" s="11">
        <v>7</v>
      </c>
      <c r="I3309" s="20" t="s">
        <v>259</v>
      </c>
      <c r="J3309" s="11" t="s">
        <v>261</v>
      </c>
      <c r="K3309" s="11" t="s">
        <v>11613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44228</v>
      </c>
      <c r="H3310" s="11">
        <v>7</v>
      </c>
      <c r="I3310" s="20" t="s">
        <v>259</v>
      </c>
      <c r="J3310" s="11" t="s">
        <v>261</v>
      </c>
      <c r="K3310" s="11" t="s">
        <v>11613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44228</v>
      </c>
      <c r="H3311" s="11">
        <v>7</v>
      </c>
      <c r="I3311" s="20" t="s">
        <v>259</v>
      </c>
      <c r="J3311" s="11" t="s">
        <v>261</v>
      </c>
      <c r="K3311" s="11" t="s">
        <v>11613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44228</v>
      </c>
      <c r="H3312" s="11">
        <v>7</v>
      </c>
      <c r="I3312" s="20" t="s">
        <v>259</v>
      </c>
      <c r="J3312" s="11" t="s">
        <v>261</v>
      </c>
      <c r="K3312" s="11" t="s">
        <v>11613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44228</v>
      </c>
      <c r="H3313" s="11">
        <v>7</v>
      </c>
      <c r="I3313" s="20" t="s">
        <v>259</v>
      </c>
      <c r="J3313" s="11" t="s">
        <v>261</v>
      </c>
      <c r="K3313" s="11" t="s">
        <v>11613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44228</v>
      </c>
      <c r="H3314" s="11">
        <v>7</v>
      </c>
      <c r="I3314" s="20" t="s">
        <v>259</v>
      </c>
      <c r="J3314" s="11" t="s">
        <v>261</v>
      </c>
      <c r="K3314" s="11" t="s">
        <v>11613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44228</v>
      </c>
      <c r="H3315" s="11">
        <v>7</v>
      </c>
      <c r="I3315" s="20" t="s">
        <v>259</v>
      </c>
      <c r="J3315" s="11" t="s">
        <v>261</v>
      </c>
      <c r="K3315" s="11" t="s">
        <v>11613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44228</v>
      </c>
      <c r="H3316" s="11">
        <v>7</v>
      </c>
      <c r="I3316" s="20" t="s">
        <v>259</v>
      </c>
      <c r="J3316" s="11" t="s">
        <v>261</v>
      </c>
      <c r="K3316" s="11" t="s">
        <v>11613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44228</v>
      </c>
      <c r="H3317" s="11">
        <v>7</v>
      </c>
      <c r="I3317" s="20" t="s">
        <v>259</v>
      </c>
      <c r="J3317" s="11" t="s">
        <v>261</v>
      </c>
      <c r="K3317" s="11" t="s">
        <v>11613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44228</v>
      </c>
      <c r="H3318" s="11">
        <v>7</v>
      </c>
      <c r="I3318" s="20" t="s">
        <v>259</v>
      </c>
      <c r="J3318" s="11" t="s">
        <v>261</v>
      </c>
      <c r="K3318" s="11" t="s">
        <v>11613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44228</v>
      </c>
      <c r="H3319" s="11">
        <v>7</v>
      </c>
      <c r="I3319" s="20" t="s">
        <v>259</v>
      </c>
      <c r="J3319" s="11" t="s">
        <v>261</v>
      </c>
      <c r="K3319" s="11" t="s">
        <v>11613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44228</v>
      </c>
      <c r="H3320" s="11">
        <v>7</v>
      </c>
      <c r="I3320" s="20" t="s">
        <v>259</v>
      </c>
      <c r="J3320" s="11" t="s">
        <v>261</v>
      </c>
      <c r="K3320" s="11" t="s">
        <v>11613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44228</v>
      </c>
      <c r="H3321" s="11">
        <v>7</v>
      </c>
      <c r="I3321" s="20" t="s">
        <v>259</v>
      </c>
      <c r="J3321" s="11" t="s">
        <v>261</v>
      </c>
      <c r="K3321" s="11" t="s">
        <v>11613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44228</v>
      </c>
      <c r="H3322" s="11">
        <v>7</v>
      </c>
      <c r="I3322" s="20" t="s">
        <v>259</v>
      </c>
      <c r="J3322" s="11" t="s">
        <v>261</v>
      </c>
      <c r="K3322" s="11" t="s">
        <v>11613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44228</v>
      </c>
      <c r="H3323" s="11">
        <v>7</v>
      </c>
      <c r="I3323" s="20" t="s">
        <v>259</v>
      </c>
      <c r="J3323" s="11" t="s">
        <v>261</v>
      </c>
      <c r="K3323" s="11" t="s">
        <v>11613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44228</v>
      </c>
      <c r="H3324" s="11">
        <v>7</v>
      </c>
      <c r="I3324" s="20" t="s">
        <v>259</v>
      </c>
      <c r="J3324" s="11" t="s">
        <v>261</v>
      </c>
      <c r="K3324" s="11" t="s">
        <v>11613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44228</v>
      </c>
      <c r="H3325" s="11">
        <v>7</v>
      </c>
      <c r="I3325" s="20" t="s">
        <v>259</v>
      </c>
      <c r="J3325" s="11" t="s">
        <v>261</v>
      </c>
      <c r="K3325" s="11" t="s">
        <v>11613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44228</v>
      </c>
      <c r="H3326" s="11">
        <v>7</v>
      </c>
      <c r="I3326" s="20" t="s">
        <v>259</v>
      </c>
      <c r="J3326" s="11" t="s">
        <v>261</v>
      </c>
      <c r="K3326" s="11" t="s">
        <v>11613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44228</v>
      </c>
      <c r="H3327" s="11">
        <v>7</v>
      </c>
      <c r="I3327" s="20" t="s">
        <v>259</v>
      </c>
      <c r="J3327" s="11" t="s">
        <v>261</v>
      </c>
      <c r="K3327" s="11" t="s">
        <v>11613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44228</v>
      </c>
      <c r="H3328" s="11">
        <v>7</v>
      </c>
      <c r="I3328" s="20" t="s">
        <v>259</v>
      </c>
      <c r="J3328" s="11" t="s">
        <v>261</v>
      </c>
      <c r="K3328" s="11" t="s">
        <v>11613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44228</v>
      </c>
      <c r="H3329" s="11">
        <v>7</v>
      </c>
      <c r="I3329" s="20" t="s">
        <v>259</v>
      </c>
      <c r="J3329" s="11" t="s">
        <v>261</v>
      </c>
      <c r="K3329" s="11" t="s">
        <v>11613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44228</v>
      </c>
      <c r="H3330" s="11">
        <v>7</v>
      </c>
      <c r="I3330" s="20" t="s">
        <v>259</v>
      </c>
      <c r="J3330" s="11" t="s">
        <v>261</v>
      </c>
      <c r="K3330" s="11" t="s">
        <v>11613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44228</v>
      </c>
      <c r="H3331" s="11">
        <v>7</v>
      </c>
      <c r="I3331" s="20" t="s">
        <v>259</v>
      </c>
      <c r="J3331" s="11" t="s">
        <v>261</v>
      </c>
      <c r="K3331" s="11" t="s">
        <v>11613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44228</v>
      </c>
      <c r="H3332" s="11">
        <v>7</v>
      </c>
      <c r="I3332" s="20" t="s">
        <v>259</v>
      </c>
      <c r="J3332" s="11" t="s">
        <v>261</v>
      </c>
      <c r="K3332" s="11" t="s">
        <v>11613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44228</v>
      </c>
      <c r="H3333" s="11">
        <v>7</v>
      </c>
      <c r="I3333" s="20" t="s">
        <v>259</v>
      </c>
      <c r="J3333" s="11" t="s">
        <v>261</v>
      </c>
      <c r="K3333" s="11" t="s">
        <v>11613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44228</v>
      </c>
      <c r="H3334" s="11">
        <v>7</v>
      </c>
      <c r="I3334" s="20" t="s">
        <v>259</v>
      </c>
      <c r="J3334" s="11" t="s">
        <v>261</v>
      </c>
      <c r="K3334" s="11" t="s">
        <v>11613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44228</v>
      </c>
      <c r="H3335" s="11">
        <v>7</v>
      </c>
      <c r="I3335" s="20" t="s">
        <v>259</v>
      </c>
      <c r="J3335" s="11" t="s">
        <v>261</v>
      </c>
      <c r="K3335" s="11" t="s">
        <v>11613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44228</v>
      </c>
      <c r="H3336" s="11">
        <v>7</v>
      </c>
      <c r="I3336" s="20" t="s">
        <v>259</v>
      </c>
      <c r="J3336" s="11" t="s">
        <v>261</v>
      </c>
      <c r="K3336" s="11" t="s">
        <v>11613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44228</v>
      </c>
      <c r="H3337" s="11">
        <v>7</v>
      </c>
      <c r="I3337" s="20" t="s">
        <v>259</v>
      </c>
      <c r="J3337" s="11" t="s">
        <v>261</v>
      </c>
      <c r="K3337" s="11" t="s">
        <v>11613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44228</v>
      </c>
      <c r="H3338" s="11">
        <v>7</v>
      </c>
      <c r="I3338" s="20" t="s">
        <v>259</v>
      </c>
      <c r="J3338" s="11" t="s">
        <v>261</v>
      </c>
      <c r="K3338" s="11" t="s">
        <v>11613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44228</v>
      </c>
      <c r="H3339" s="11">
        <v>7</v>
      </c>
      <c r="I3339" s="20" t="s">
        <v>259</v>
      </c>
      <c r="J3339" s="11" t="s">
        <v>261</v>
      </c>
      <c r="K3339" s="11" t="s">
        <v>11613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44228</v>
      </c>
      <c r="H3340" s="11">
        <v>7</v>
      </c>
      <c r="I3340" s="20" t="s">
        <v>259</v>
      </c>
      <c r="J3340" s="11" t="s">
        <v>261</v>
      </c>
      <c r="K3340" s="11" t="s">
        <v>11613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44228</v>
      </c>
      <c r="H3341" s="11">
        <v>7</v>
      </c>
      <c r="I3341" s="20" t="s">
        <v>259</v>
      </c>
      <c r="J3341" s="11" t="s">
        <v>261</v>
      </c>
      <c r="K3341" s="11" t="s">
        <v>11613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44228</v>
      </c>
      <c r="H3342" s="11">
        <v>7</v>
      </c>
      <c r="I3342" s="20" t="s">
        <v>259</v>
      </c>
      <c r="J3342" s="11" t="s">
        <v>261</v>
      </c>
      <c r="K3342" s="11" t="s">
        <v>11613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44228</v>
      </c>
      <c r="H3343" s="11">
        <v>7</v>
      </c>
      <c r="I3343" s="20" t="s">
        <v>259</v>
      </c>
      <c r="J3343" s="11" t="s">
        <v>261</v>
      </c>
      <c r="K3343" s="11" t="s">
        <v>11613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44228</v>
      </c>
      <c r="H3344" s="11">
        <v>7</v>
      </c>
      <c r="I3344" s="20" t="s">
        <v>259</v>
      </c>
      <c r="J3344" s="11" t="s">
        <v>261</v>
      </c>
      <c r="K3344" s="11" t="s">
        <v>11613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44228</v>
      </c>
      <c r="H3345" s="11">
        <v>7</v>
      </c>
      <c r="I3345" s="20" t="s">
        <v>259</v>
      </c>
      <c r="J3345" s="11" t="s">
        <v>261</v>
      </c>
      <c r="K3345" s="11" t="s">
        <v>11613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44228</v>
      </c>
      <c r="H3346" s="11">
        <v>7</v>
      </c>
      <c r="I3346" s="20" t="s">
        <v>259</v>
      </c>
      <c r="J3346" s="11" t="s">
        <v>261</v>
      </c>
      <c r="K3346" s="11" t="s">
        <v>11613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44228</v>
      </c>
      <c r="H3347" s="11">
        <v>7</v>
      </c>
      <c r="I3347" s="20" t="s">
        <v>259</v>
      </c>
      <c r="J3347" s="11" t="s">
        <v>261</v>
      </c>
      <c r="K3347" s="11" t="s">
        <v>11613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44228</v>
      </c>
      <c r="H3348" s="11">
        <v>7</v>
      </c>
      <c r="I3348" s="20" t="s">
        <v>259</v>
      </c>
      <c r="J3348" s="11" t="s">
        <v>261</v>
      </c>
      <c r="K3348" s="11" t="s">
        <v>11613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44228</v>
      </c>
      <c r="H3349" s="11">
        <v>7</v>
      </c>
      <c r="I3349" s="20" t="s">
        <v>259</v>
      </c>
      <c r="J3349" s="11" t="s">
        <v>261</v>
      </c>
      <c r="K3349" s="11" t="s">
        <v>11613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44228</v>
      </c>
      <c r="H3350" s="11">
        <v>7</v>
      </c>
      <c r="I3350" s="20" t="s">
        <v>259</v>
      </c>
      <c r="J3350" s="11" t="s">
        <v>261</v>
      </c>
      <c r="K3350" s="11" t="s">
        <v>11613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44228</v>
      </c>
      <c r="H3351" s="11">
        <v>7</v>
      </c>
      <c r="I3351" s="20" t="s">
        <v>259</v>
      </c>
      <c r="J3351" s="11" t="s">
        <v>261</v>
      </c>
      <c r="K3351" s="11" t="s">
        <v>11613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44228</v>
      </c>
      <c r="H3352" s="11">
        <v>7</v>
      </c>
      <c r="I3352" s="20" t="s">
        <v>259</v>
      </c>
      <c r="J3352" s="11" t="s">
        <v>261</v>
      </c>
      <c r="K3352" s="11" t="s">
        <v>11613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44228</v>
      </c>
      <c r="H3353" s="11">
        <v>7</v>
      </c>
      <c r="I3353" s="20" t="s">
        <v>259</v>
      </c>
      <c r="J3353" s="11" t="s">
        <v>261</v>
      </c>
      <c r="K3353" s="11" t="s">
        <v>11613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44228</v>
      </c>
      <c r="H3354" s="11">
        <v>7</v>
      </c>
      <c r="I3354" s="20" t="s">
        <v>259</v>
      </c>
      <c r="J3354" s="11" t="s">
        <v>261</v>
      </c>
      <c r="K3354" s="11" t="s">
        <v>11613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44228</v>
      </c>
      <c r="H3355" s="11">
        <v>7</v>
      </c>
      <c r="I3355" s="20" t="s">
        <v>259</v>
      </c>
      <c r="J3355" s="11" t="s">
        <v>261</v>
      </c>
      <c r="K3355" s="11" t="s">
        <v>11613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44228</v>
      </c>
      <c r="H3356" s="11">
        <v>7</v>
      </c>
      <c r="I3356" s="20" t="s">
        <v>259</v>
      </c>
      <c r="J3356" s="11" t="s">
        <v>261</v>
      </c>
      <c r="K3356" s="11" t="s">
        <v>11613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44228</v>
      </c>
      <c r="H3357" s="11">
        <v>7</v>
      </c>
      <c r="I3357" s="20" t="s">
        <v>259</v>
      </c>
      <c r="J3357" s="11" t="s">
        <v>261</v>
      </c>
      <c r="K3357" s="11" t="s">
        <v>11613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44228</v>
      </c>
      <c r="H3358" s="11">
        <v>7</v>
      </c>
      <c r="I3358" s="20" t="s">
        <v>259</v>
      </c>
      <c r="J3358" s="11" t="s">
        <v>261</v>
      </c>
      <c r="K3358" s="11" t="s">
        <v>11613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44228</v>
      </c>
      <c r="H3359" s="11">
        <v>7</v>
      </c>
      <c r="I3359" s="20" t="s">
        <v>259</v>
      </c>
      <c r="J3359" s="11" t="s">
        <v>261</v>
      </c>
      <c r="K3359" s="11" t="s">
        <v>11613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44228</v>
      </c>
      <c r="H3360" s="11">
        <v>7</v>
      </c>
      <c r="I3360" s="20" t="s">
        <v>259</v>
      </c>
      <c r="J3360" s="11" t="s">
        <v>261</v>
      </c>
      <c r="K3360" s="11" t="s">
        <v>11613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44228</v>
      </c>
      <c r="H3361" s="11">
        <v>7</v>
      </c>
      <c r="I3361" s="20" t="s">
        <v>259</v>
      </c>
      <c r="J3361" s="11" t="s">
        <v>261</v>
      </c>
      <c r="K3361" s="11" t="s">
        <v>11613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44228</v>
      </c>
      <c r="H3362" s="11">
        <v>7</v>
      </c>
      <c r="I3362" s="20" t="s">
        <v>259</v>
      </c>
      <c r="J3362" s="11" t="s">
        <v>261</v>
      </c>
      <c r="K3362" s="11" t="s">
        <v>11613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44228</v>
      </c>
      <c r="H3363" s="11">
        <v>7</v>
      </c>
      <c r="I3363" s="20" t="s">
        <v>259</v>
      </c>
      <c r="J3363" s="11" t="s">
        <v>261</v>
      </c>
      <c r="K3363" s="11" t="s">
        <v>11613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44228</v>
      </c>
      <c r="H3364" s="11">
        <v>7</v>
      </c>
      <c r="I3364" s="20" t="s">
        <v>259</v>
      </c>
      <c r="J3364" s="11" t="s">
        <v>261</v>
      </c>
      <c r="K3364" s="11" t="s">
        <v>11613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44228</v>
      </c>
      <c r="H3365" s="11">
        <v>7</v>
      </c>
      <c r="I3365" s="20" t="s">
        <v>259</v>
      </c>
      <c r="J3365" s="11" t="s">
        <v>261</v>
      </c>
      <c r="K3365" s="11" t="s">
        <v>11613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44228</v>
      </c>
      <c r="H3366" s="11">
        <v>7</v>
      </c>
      <c r="I3366" s="20" t="s">
        <v>259</v>
      </c>
      <c r="J3366" s="11" t="s">
        <v>261</v>
      </c>
      <c r="K3366" s="11" t="s">
        <v>11613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44228</v>
      </c>
      <c r="H3367" s="11">
        <v>7</v>
      </c>
      <c r="I3367" s="20" t="s">
        <v>259</v>
      </c>
      <c r="J3367" s="11" t="s">
        <v>261</v>
      </c>
      <c r="K3367" s="11" t="s">
        <v>11613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44228</v>
      </c>
      <c r="H3368" s="11">
        <v>7</v>
      </c>
      <c r="I3368" s="20" t="s">
        <v>259</v>
      </c>
      <c r="J3368" s="11" t="s">
        <v>261</v>
      </c>
      <c r="K3368" s="11" t="s">
        <v>11613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44228</v>
      </c>
      <c r="H3369" s="11">
        <v>7</v>
      </c>
      <c r="I3369" s="20" t="s">
        <v>259</v>
      </c>
      <c r="J3369" s="11" t="s">
        <v>261</v>
      </c>
      <c r="K3369" s="11" t="s">
        <v>11613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44228</v>
      </c>
      <c r="H3370" s="11">
        <v>7</v>
      </c>
      <c r="I3370" s="20" t="s">
        <v>259</v>
      </c>
      <c r="J3370" s="11" t="s">
        <v>261</v>
      </c>
      <c r="K3370" s="11" t="s">
        <v>11613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44228</v>
      </c>
      <c r="H3371" s="11">
        <v>7</v>
      </c>
      <c r="I3371" s="20" t="s">
        <v>259</v>
      </c>
      <c r="J3371" s="11" t="s">
        <v>261</v>
      </c>
      <c r="K3371" s="11" t="s">
        <v>11613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44228</v>
      </c>
      <c r="H3372" s="11">
        <v>7</v>
      </c>
      <c r="I3372" s="20" t="s">
        <v>259</v>
      </c>
      <c r="J3372" s="11" t="s">
        <v>261</v>
      </c>
      <c r="K3372" s="11" t="s">
        <v>11613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44228</v>
      </c>
      <c r="H3373" s="11">
        <v>7</v>
      </c>
      <c r="I3373" s="20" t="s">
        <v>259</v>
      </c>
      <c r="J3373" s="11" t="s">
        <v>261</v>
      </c>
      <c r="K3373" s="11" t="s">
        <v>11613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44228</v>
      </c>
      <c r="H3374" s="11">
        <v>7</v>
      </c>
      <c r="I3374" s="20" t="s">
        <v>259</v>
      </c>
      <c r="J3374" s="11" t="s">
        <v>261</v>
      </c>
      <c r="K3374" s="11" t="s">
        <v>11613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44228</v>
      </c>
      <c r="H3375" s="11">
        <v>7</v>
      </c>
      <c r="I3375" s="20" t="s">
        <v>259</v>
      </c>
      <c r="J3375" s="11" t="s">
        <v>261</v>
      </c>
      <c r="K3375" s="11" t="s">
        <v>11613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44228</v>
      </c>
      <c r="H3376" s="11">
        <v>7</v>
      </c>
      <c r="I3376" s="20" t="s">
        <v>259</v>
      </c>
      <c r="J3376" s="11" t="s">
        <v>261</v>
      </c>
      <c r="K3376" s="11" t="s">
        <v>11613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44228</v>
      </c>
      <c r="H3377" s="11">
        <v>7</v>
      </c>
      <c r="I3377" s="20" t="s">
        <v>259</v>
      </c>
      <c r="J3377" s="11" t="s">
        <v>261</v>
      </c>
      <c r="K3377" s="11" t="s">
        <v>11613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44228</v>
      </c>
      <c r="H3378" s="11">
        <v>7</v>
      </c>
      <c r="I3378" s="20" t="s">
        <v>259</v>
      </c>
      <c r="J3378" s="11" t="s">
        <v>261</v>
      </c>
      <c r="K3378" s="11" t="s">
        <v>11613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44228</v>
      </c>
      <c r="H3379" s="11">
        <v>7</v>
      </c>
      <c r="I3379" s="20" t="s">
        <v>259</v>
      </c>
      <c r="J3379" s="11" t="s">
        <v>261</v>
      </c>
      <c r="K3379" s="11" t="s">
        <v>11613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44228</v>
      </c>
      <c r="H3380" s="11">
        <v>7</v>
      </c>
      <c r="I3380" s="20" t="s">
        <v>259</v>
      </c>
      <c r="J3380" s="11" t="s">
        <v>261</v>
      </c>
      <c r="K3380" s="11" t="s">
        <v>11613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44228</v>
      </c>
      <c r="H3381" s="11">
        <v>7</v>
      </c>
      <c r="I3381" s="20" t="s">
        <v>259</v>
      </c>
      <c r="J3381" s="11" t="s">
        <v>261</v>
      </c>
      <c r="K3381" s="11" t="s">
        <v>11613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44228</v>
      </c>
      <c r="H3382" s="11">
        <v>7</v>
      </c>
      <c r="I3382" s="20" t="s">
        <v>259</v>
      </c>
      <c r="J3382" s="11" t="s">
        <v>261</v>
      </c>
      <c r="K3382" s="11" t="s">
        <v>11613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44228</v>
      </c>
      <c r="H3383" s="11">
        <v>7</v>
      </c>
      <c r="I3383" s="20" t="s">
        <v>259</v>
      </c>
      <c r="J3383" s="11" t="s">
        <v>261</v>
      </c>
      <c r="K3383" s="11" t="s">
        <v>11613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44228</v>
      </c>
      <c r="H3384" s="11">
        <v>7</v>
      </c>
      <c r="I3384" s="20" t="s">
        <v>259</v>
      </c>
      <c r="J3384" s="11" t="s">
        <v>261</v>
      </c>
      <c r="K3384" s="11" t="s">
        <v>11613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44228</v>
      </c>
      <c r="H3385" s="11">
        <v>7</v>
      </c>
      <c r="I3385" s="20" t="s">
        <v>259</v>
      </c>
      <c r="J3385" s="11" t="s">
        <v>261</v>
      </c>
      <c r="K3385" s="11" t="s">
        <v>11613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44228</v>
      </c>
      <c r="H3386" s="11">
        <v>7</v>
      </c>
      <c r="I3386" s="20" t="s">
        <v>259</v>
      </c>
      <c r="J3386" s="11" t="s">
        <v>261</v>
      </c>
      <c r="K3386" s="11" t="s">
        <v>11613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44228</v>
      </c>
      <c r="H3387" s="11">
        <v>7</v>
      </c>
      <c r="I3387" s="20" t="s">
        <v>259</v>
      </c>
      <c r="J3387" s="11" t="s">
        <v>261</v>
      </c>
      <c r="K3387" s="11" t="s">
        <v>11613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44228</v>
      </c>
      <c r="H3388" s="11">
        <v>7</v>
      </c>
      <c r="I3388" s="20" t="s">
        <v>259</v>
      </c>
      <c r="J3388" s="11" t="s">
        <v>261</v>
      </c>
      <c r="K3388" s="11" t="s">
        <v>11613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44228</v>
      </c>
      <c r="H3389" s="11">
        <v>7</v>
      </c>
      <c r="I3389" s="20" t="s">
        <v>259</v>
      </c>
      <c r="J3389" s="11" t="s">
        <v>261</v>
      </c>
      <c r="K3389" s="11" t="s">
        <v>11613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44228</v>
      </c>
      <c r="H3390" s="11">
        <v>7</v>
      </c>
      <c r="I3390" s="20" t="s">
        <v>259</v>
      </c>
      <c r="J3390" s="11" t="s">
        <v>261</v>
      </c>
      <c r="K3390" s="11" t="s">
        <v>11613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44228</v>
      </c>
      <c r="H3391" s="11">
        <v>7</v>
      </c>
      <c r="I3391" s="20" t="s">
        <v>259</v>
      </c>
      <c r="J3391" s="11" t="s">
        <v>261</v>
      </c>
      <c r="K3391" s="11" t="s">
        <v>11613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44228</v>
      </c>
      <c r="H3392" s="11">
        <v>7</v>
      </c>
      <c r="I3392" s="20" t="s">
        <v>259</v>
      </c>
      <c r="J3392" s="11" t="s">
        <v>261</v>
      </c>
      <c r="K3392" s="11" t="s">
        <v>11613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44228</v>
      </c>
      <c r="H3393" s="11">
        <v>7</v>
      </c>
      <c r="I3393" s="20" t="s">
        <v>259</v>
      </c>
      <c r="J3393" s="11" t="s">
        <v>261</v>
      </c>
      <c r="K3393" s="11" t="s">
        <v>11613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44228</v>
      </c>
      <c r="H3394" s="11">
        <v>7</v>
      </c>
      <c r="I3394" s="20" t="s">
        <v>259</v>
      </c>
      <c r="J3394" s="11" t="s">
        <v>261</v>
      </c>
      <c r="K3394" s="11" t="s">
        <v>11613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44228</v>
      </c>
      <c r="H3395" s="11">
        <v>7</v>
      </c>
      <c r="I3395" s="20" t="s">
        <v>259</v>
      </c>
      <c r="J3395" s="11" t="s">
        <v>261</v>
      </c>
      <c r="K3395" s="11" t="s">
        <v>11613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44228</v>
      </c>
      <c r="H3396" s="11">
        <v>7</v>
      </c>
      <c r="I3396" s="20" t="s">
        <v>259</v>
      </c>
      <c r="J3396" s="11" t="s">
        <v>261</v>
      </c>
      <c r="K3396" s="11" t="s">
        <v>11613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44228</v>
      </c>
      <c r="H3397" s="11">
        <v>7</v>
      </c>
      <c r="I3397" s="20" t="s">
        <v>259</v>
      </c>
      <c r="J3397" s="11" t="s">
        <v>261</v>
      </c>
      <c r="K3397" s="11" t="s">
        <v>11613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44228</v>
      </c>
      <c r="H3398" s="11">
        <v>7</v>
      </c>
      <c r="I3398" s="20" t="s">
        <v>259</v>
      </c>
      <c r="J3398" s="11" t="s">
        <v>261</v>
      </c>
      <c r="K3398" s="11" t="s">
        <v>11613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44228</v>
      </c>
      <c r="H3399" s="11">
        <v>7</v>
      </c>
      <c r="I3399" s="20" t="s">
        <v>259</v>
      </c>
      <c r="J3399" s="11" t="s">
        <v>261</v>
      </c>
      <c r="K3399" s="11" t="s">
        <v>11613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44228</v>
      </c>
      <c r="H3400" s="11">
        <v>7</v>
      </c>
      <c r="I3400" s="20" t="s">
        <v>259</v>
      </c>
      <c r="J3400" s="11" t="s">
        <v>261</v>
      </c>
      <c r="K3400" s="11" t="s">
        <v>11613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44228</v>
      </c>
      <c r="H3401" s="11">
        <v>7</v>
      </c>
      <c r="I3401" s="20" t="s">
        <v>259</v>
      </c>
      <c r="J3401" s="11" t="s">
        <v>261</v>
      </c>
      <c r="K3401" s="11" t="s">
        <v>11613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44228</v>
      </c>
      <c r="H3402" s="11">
        <v>7</v>
      </c>
      <c r="I3402" s="20" t="s">
        <v>259</v>
      </c>
      <c r="J3402" s="11" t="s">
        <v>261</v>
      </c>
      <c r="K3402" s="11" t="s">
        <v>11613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44228</v>
      </c>
      <c r="H3403" s="11">
        <v>7</v>
      </c>
      <c r="I3403" s="20" t="s">
        <v>259</v>
      </c>
      <c r="J3403" s="11" t="s">
        <v>261</v>
      </c>
      <c r="K3403" s="11" t="s">
        <v>11613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44228</v>
      </c>
      <c r="H3404" s="11">
        <v>7</v>
      </c>
      <c r="I3404" s="20" t="s">
        <v>259</v>
      </c>
      <c r="J3404" s="11" t="s">
        <v>261</v>
      </c>
      <c r="K3404" s="11" t="s">
        <v>11613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44228</v>
      </c>
      <c r="H3405" s="11">
        <v>7</v>
      </c>
      <c r="I3405" s="20" t="s">
        <v>259</v>
      </c>
      <c r="J3405" s="11" t="s">
        <v>261</v>
      </c>
      <c r="K3405" s="11" t="s">
        <v>11613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44228</v>
      </c>
      <c r="H3406" s="11">
        <v>7</v>
      </c>
      <c r="I3406" s="20" t="s">
        <v>259</v>
      </c>
      <c r="J3406" s="11" t="s">
        <v>261</v>
      </c>
      <c r="K3406" s="11" t="s">
        <v>11613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44228</v>
      </c>
      <c r="H3407" s="11">
        <v>7</v>
      </c>
      <c r="I3407" s="20" t="s">
        <v>259</v>
      </c>
      <c r="J3407" s="11" t="s">
        <v>261</v>
      </c>
      <c r="K3407" s="11" t="s">
        <v>11613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44228</v>
      </c>
      <c r="H3408" s="11">
        <v>7</v>
      </c>
      <c r="I3408" s="20" t="s">
        <v>259</v>
      </c>
      <c r="J3408" s="11" t="s">
        <v>261</v>
      </c>
      <c r="K3408" s="11" t="s">
        <v>11613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44228</v>
      </c>
      <c r="H3409" s="11">
        <v>7</v>
      </c>
      <c r="I3409" s="20" t="s">
        <v>259</v>
      </c>
      <c r="J3409" s="11" t="s">
        <v>261</v>
      </c>
      <c r="K3409" s="11" t="s">
        <v>11613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44228</v>
      </c>
      <c r="H3410" s="11">
        <v>7</v>
      </c>
      <c r="I3410" s="20" t="s">
        <v>259</v>
      </c>
      <c r="J3410" s="11" t="s">
        <v>261</v>
      </c>
      <c r="K3410" s="11" t="s">
        <v>11613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44228</v>
      </c>
      <c r="H3411" s="11">
        <v>7</v>
      </c>
      <c r="I3411" s="20" t="s">
        <v>259</v>
      </c>
      <c r="J3411" s="11" t="s">
        <v>261</v>
      </c>
      <c r="K3411" s="11" t="s">
        <v>11613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44228</v>
      </c>
      <c r="H3412" s="11">
        <v>7</v>
      </c>
      <c r="I3412" s="20" t="s">
        <v>259</v>
      </c>
      <c r="J3412" s="11" t="s">
        <v>261</v>
      </c>
      <c r="K3412" s="11" t="s">
        <v>11613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44228</v>
      </c>
      <c r="H3413" s="11">
        <v>7</v>
      </c>
      <c r="I3413" s="20" t="s">
        <v>259</v>
      </c>
      <c r="J3413" s="11" t="s">
        <v>261</v>
      </c>
      <c r="K3413" s="11" t="s">
        <v>11613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44228</v>
      </c>
      <c r="H3414" s="11">
        <v>7</v>
      </c>
      <c r="I3414" s="20" t="s">
        <v>259</v>
      </c>
      <c r="J3414" s="11" t="s">
        <v>261</v>
      </c>
      <c r="K3414" s="11" t="s">
        <v>11613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44228</v>
      </c>
      <c r="H3415" s="11">
        <v>7</v>
      </c>
      <c r="I3415" s="20" t="s">
        <v>259</v>
      </c>
      <c r="J3415" s="11" t="s">
        <v>261</v>
      </c>
      <c r="K3415" s="11" t="s">
        <v>11613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44228</v>
      </c>
      <c r="H3416" s="11">
        <v>7</v>
      </c>
      <c r="I3416" s="20" t="s">
        <v>259</v>
      </c>
      <c r="J3416" s="11" t="s">
        <v>261</v>
      </c>
      <c r="K3416" s="11" t="s">
        <v>11613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44228</v>
      </c>
      <c r="H3417" s="11">
        <v>7</v>
      </c>
      <c r="I3417" s="20" t="s">
        <v>259</v>
      </c>
      <c r="J3417" s="11" t="s">
        <v>261</v>
      </c>
      <c r="K3417" s="11" t="s">
        <v>11613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44228</v>
      </c>
      <c r="H3418" s="11">
        <v>7</v>
      </c>
      <c r="I3418" s="20" t="s">
        <v>259</v>
      </c>
      <c r="J3418" s="11" t="s">
        <v>261</v>
      </c>
      <c r="K3418" s="11" t="s">
        <v>11613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44228</v>
      </c>
      <c r="H3419" s="11">
        <v>7</v>
      </c>
      <c r="I3419" s="20" t="s">
        <v>259</v>
      </c>
      <c r="J3419" s="11" t="s">
        <v>261</v>
      </c>
      <c r="K3419" s="11" t="s">
        <v>11613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44228</v>
      </c>
      <c r="H3420" s="11">
        <v>7</v>
      </c>
      <c r="I3420" s="20" t="s">
        <v>259</v>
      </c>
      <c r="J3420" s="11" t="s">
        <v>261</v>
      </c>
      <c r="K3420" s="11" t="s">
        <v>11613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44228</v>
      </c>
      <c r="H3421" s="11">
        <v>7</v>
      </c>
      <c r="I3421" s="20" t="s">
        <v>259</v>
      </c>
      <c r="J3421" s="11" t="s">
        <v>261</v>
      </c>
      <c r="K3421" s="11" t="s">
        <v>11613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44228</v>
      </c>
      <c r="H3422" s="11">
        <v>7</v>
      </c>
      <c r="I3422" s="20" t="s">
        <v>259</v>
      </c>
      <c r="J3422" s="11" t="s">
        <v>261</v>
      </c>
      <c r="K3422" s="11" t="s">
        <v>11613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44228</v>
      </c>
      <c r="H3423" s="11">
        <v>7</v>
      </c>
      <c r="I3423" s="20" t="s">
        <v>259</v>
      </c>
      <c r="J3423" s="11" t="s">
        <v>261</v>
      </c>
      <c r="K3423" s="11" t="s">
        <v>11613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44228</v>
      </c>
      <c r="H3424" s="11">
        <v>7</v>
      </c>
      <c r="I3424" s="20" t="s">
        <v>259</v>
      </c>
      <c r="J3424" s="11" t="s">
        <v>261</v>
      </c>
      <c r="K3424" s="11" t="s">
        <v>11613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44228</v>
      </c>
      <c r="H3425" s="11">
        <v>7</v>
      </c>
      <c r="I3425" s="20" t="s">
        <v>259</v>
      </c>
      <c r="J3425" s="11" t="s">
        <v>261</v>
      </c>
      <c r="K3425" s="11" t="s">
        <v>11613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44228</v>
      </c>
      <c r="H3426" s="11">
        <v>7</v>
      </c>
      <c r="I3426" s="20" t="s">
        <v>259</v>
      </c>
      <c r="J3426" s="11" t="s">
        <v>261</v>
      </c>
      <c r="K3426" s="11" t="s">
        <v>11613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44228</v>
      </c>
      <c r="H3427" s="11">
        <v>7</v>
      </c>
      <c r="I3427" s="20" t="s">
        <v>259</v>
      </c>
      <c r="J3427" s="11" t="s">
        <v>261</v>
      </c>
      <c r="K3427" s="11" t="s">
        <v>11613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44228</v>
      </c>
      <c r="H3428" s="11">
        <v>7</v>
      </c>
      <c r="I3428" s="20" t="s">
        <v>259</v>
      </c>
      <c r="J3428" s="11" t="s">
        <v>261</v>
      </c>
      <c r="K3428" s="11" t="s">
        <v>11613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44228</v>
      </c>
      <c r="H3429" s="11">
        <v>7</v>
      </c>
      <c r="I3429" s="20" t="s">
        <v>259</v>
      </c>
      <c r="J3429" s="11" t="s">
        <v>261</v>
      </c>
      <c r="K3429" s="11" t="s">
        <v>11613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44228</v>
      </c>
      <c r="H3430" s="11">
        <v>7</v>
      </c>
      <c r="I3430" s="20" t="s">
        <v>259</v>
      </c>
      <c r="J3430" s="11" t="s">
        <v>261</v>
      </c>
      <c r="K3430" s="11" t="s">
        <v>11613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44228</v>
      </c>
      <c r="H3431" s="11">
        <v>7</v>
      </c>
      <c r="I3431" s="20" t="s">
        <v>259</v>
      </c>
      <c r="J3431" s="11" t="s">
        <v>261</v>
      </c>
      <c r="K3431" s="11" t="s">
        <v>11613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44228</v>
      </c>
      <c r="H3432" s="11">
        <v>7</v>
      </c>
      <c r="I3432" s="20" t="s">
        <v>259</v>
      </c>
      <c r="J3432" s="11" t="s">
        <v>261</v>
      </c>
      <c r="K3432" s="11" t="s">
        <v>11613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44228</v>
      </c>
      <c r="H3433" s="11">
        <v>7</v>
      </c>
      <c r="I3433" s="20" t="s">
        <v>259</v>
      </c>
      <c r="J3433" s="11" t="s">
        <v>261</v>
      </c>
      <c r="K3433" s="11" t="s">
        <v>11613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44228</v>
      </c>
      <c r="H3434" s="11">
        <v>7</v>
      </c>
      <c r="I3434" s="20" t="s">
        <v>259</v>
      </c>
      <c r="J3434" s="11" t="s">
        <v>261</v>
      </c>
      <c r="K3434" s="11" t="s">
        <v>11613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44228</v>
      </c>
      <c r="H3435" s="11">
        <v>7</v>
      </c>
      <c r="I3435" s="20" t="s">
        <v>259</v>
      </c>
      <c r="J3435" s="11" t="s">
        <v>261</v>
      </c>
      <c r="K3435" s="11" t="s">
        <v>11613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44228</v>
      </c>
      <c r="H3436" s="11">
        <v>7</v>
      </c>
      <c r="I3436" s="20" t="s">
        <v>259</v>
      </c>
      <c r="J3436" s="11" t="s">
        <v>261</v>
      </c>
      <c r="K3436" s="11" t="s">
        <v>11613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44228</v>
      </c>
      <c r="H3437" s="11">
        <v>7</v>
      </c>
      <c r="I3437" s="20" t="s">
        <v>259</v>
      </c>
      <c r="J3437" s="11" t="s">
        <v>261</v>
      </c>
      <c r="K3437" s="11" t="s">
        <v>11613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44228</v>
      </c>
      <c r="H3438" s="11">
        <v>7</v>
      </c>
      <c r="I3438" s="20" t="s">
        <v>259</v>
      </c>
      <c r="J3438" s="11" t="s">
        <v>261</v>
      </c>
      <c r="K3438" s="11" t="s">
        <v>11613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44228</v>
      </c>
      <c r="H3439" s="11">
        <v>7</v>
      </c>
      <c r="I3439" s="20" t="s">
        <v>259</v>
      </c>
      <c r="J3439" s="11" t="s">
        <v>261</v>
      </c>
      <c r="K3439" s="11" t="s">
        <v>11613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44228</v>
      </c>
      <c r="H3440" s="11">
        <v>7</v>
      </c>
      <c r="I3440" s="20" t="s">
        <v>259</v>
      </c>
      <c r="J3440" s="11" t="s">
        <v>261</v>
      </c>
      <c r="K3440" s="11" t="s">
        <v>11613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44228</v>
      </c>
      <c r="H3441" s="11">
        <v>7</v>
      </c>
      <c r="I3441" s="20" t="s">
        <v>259</v>
      </c>
      <c r="J3441" s="11" t="s">
        <v>261</v>
      </c>
      <c r="K3441" s="11" t="s">
        <v>11613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44228</v>
      </c>
      <c r="H3442" s="11">
        <v>7</v>
      </c>
      <c r="I3442" s="20" t="s">
        <v>259</v>
      </c>
      <c r="J3442" s="11" t="s">
        <v>261</v>
      </c>
      <c r="K3442" s="11" t="s">
        <v>11613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44228</v>
      </c>
      <c r="H3443" s="11">
        <v>7</v>
      </c>
      <c r="I3443" s="20" t="s">
        <v>259</v>
      </c>
      <c r="J3443" s="11" t="s">
        <v>261</v>
      </c>
      <c r="K3443" s="11" t="s">
        <v>11613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44228</v>
      </c>
      <c r="H3444" s="11">
        <v>7</v>
      </c>
      <c r="I3444" s="20" t="s">
        <v>259</v>
      </c>
      <c r="J3444" s="11" t="s">
        <v>261</v>
      </c>
      <c r="K3444" s="11" t="s">
        <v>11613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44228</v>
      </c>
      <c r="H3445" s="11">
        <v>7</v>
      </c>
      <c r="I3445" s="20" t="s">
        <v>259</v>
      </c>
      <c r="J3445" s="11" t="s">
        <v>261</v>
      </c>
      <c r="K3445" s="11" t="s">
        <v>11613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44228</v>
      </c>
      <c r="H3446" s="11">
        <v>7</v>
      </c>
      <c r="I3446" s="20" t="s">
        <v>259</v>
      </c>
      <c r="J3446" s="11" t="s">
        <v>261</v>
      </c>
      <c r="K3446" s="11" t="s">
        <v>11613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44228</v>
      </c>
      <c r="H3447" s="11">
        <v>7</v>
      </c>
      <c r="I3447" s="20" t="s">
        <v>259</v>
      </c>
      <c r="J3447" s="11" t="s">
        <v>261</v>
      </c>
      <c r="K3447" s="11" t="s">
        <v>11613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44228</v>
      </c>
      <c r="H3448" s="11">
        <v>7</v>
      </c>
      <c r="I3448" s="20" t="s">
        <v>259</v>
      </c>
      <c r="J3448" s="11" t="s">
        <v>261</v>
      </c>
      <c r="K3448" s="11" t="s">
        <v>11613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44228</v>
      </c>
      <c r="H3449" s="11">
        <v>7</v>
      </c>
      <c r="I3449" s="20" t="s">
        <v>259</v>
      </c>
      <c r="J3449" s="11" t="s">
        <v>261</v>
      </c>
      <c r="K3449" s="11" t="s">
        <v>11613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44228</v>
      </c>
      <c r="H3450" s="11">
        <v>7</v>
      </c>
      <c r="I3450" s="20" t="s">
        <v>259</v>
      </c>
      <c r="J3450" s="11" t="s">
        <v>261</v>
      </c>
      <c r="K3450" s="11" t="s">
        <v>11613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44228</v>
      </c>
      <c r="H3451" s="11">
        <v>7</v>
      </c>
      <c r="I3451" s="20" t="s">
        <v>259</v>
      </c>
      <c r="J3451" s="11" t="s">
        <v>261</v>
      </c>
      <c r="K3451" s="11" t="s">
        <v>11613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44228</v>
      </c>
      <c r="H3452" s="11">
        <v>7</v>
      </c>
      <c r="I3452" s="20" t="s">
        <v>259</v>
      </c>
      <c r="J3452" s="11" t="s">
        <v>261</v>
      </c>
      <c r="K3452" s="11" t="s">
        <v>11613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44228</v>
      </c>
      <c r="H3453" s="11">
        <v>7</v>
      </c>
      <c r="I3453" s="20" t="s">
        <v>259</v>
      </c>
      <c r="J3453" s="11" t="s">
        <v>261</v>
      </c>
      <c r="K3453" s="11" t="s">
        <v>11613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44228</v>
      </c>
      <c r="H3454" s="11">
        <v>7</v>
      </c>
      <c r="I3454" s="20" t="s">
        <v>259</v>
      </c>
      <c r="J3454" s="11" t="s">
        <v>261</v>
      </c>
      <c r="K3454" s="11" t="s">
        <v>11613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44228</v>
      </c>
      <c r="H3455" s="11">
        <v>7</v>
      </c>
      <c r="I3455" s="20" t="s">
        <v>259</v>
      </c>
      <c r="J3455" s="11" t="s">
        <v>261</v>
      </c>
      <c r="K3455" s="11" t="s">
        <v>11613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44228</v>
      </c>
      <c r="H3456" s="11">
        <v>7</v>
      </c>
      <c r="I3456" s="20" t="s">
        <v>259</v>
      </c>
      <c r="J3456" s="11" t="s">
        <v>261</v>
      </c>
      <c r="K3456" s="11" t="s">
        <v>11613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44228</v>
      </c>
      <c r="H3457" s="11">
        <v>7</v>
      </c>
      <c r="I3457" s="20" t="s">
        <v>259</v>
      </c>
      <c r="J3457" s="11" t="s">
        <v>261</v>
      </c>
      <c r="K3457" s="11" t="s">
        <v>11613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44228</v>
      </c>
      <c r="H3458" s="11">
        <v>7</v>
      </c>
      <c r="I3458" s="20" t="s">
        <v>259</v>
      </c>
      <c r="J3458" s="11" t="s">
        <v>261</v>
      </c>
      <c r="K3458" s="11" t="s">
        <v>11613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44228</v>
      </c>
      <c r="H3459" s="11">
        <v>7</v>
      </c>
      <c r="I3459" s="20" t="s">
        <v>259</v>
      </c>
      <c r="J3459" s="11" t="s">
        <v>261</v>
      </c>
      <c r="K3459" s="11" t="s">
        <v>11613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44228</v>
      </c>
      <c r="H3460" s="11">
        <v>7</v>
      </c>
      <c r="I3460" s="20" t="s">
        <v>259</v>
      </c>
      <c r="J3460" s="11" t="s">
        <v>261</v>
      </c>
      <c r="K3460" s="11" t="s">
        <v>11613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44228</v>
      </c>
      <c r="H3461" s="11">
        <v>7</v>
      </c>
      <c r="I3461" s="20" t="s">
        <v>259</v>
      </c>
      <c r="J3461" s="11" t="s">
        <v>261</v>
      </c>
      <c r="K3461" s="11" t="s">
        <v>11613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44228</v>
      </c>
      <c r="H3462" s="11">
        <v>7</v>
      </c>
      <c r="I3462" s="20" t="s">
        <v>259</v>
      </c>
      <c r="J3462" s="11" t="s">
        <v>261</v>
      </c>
      <c r="K3462" s="11" t="s">
        <v>11613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44228</v>
      </c>
      <c r="H3463" s="11">
        <v>7</v>
      </c>
      <c r="I3463" s="20" t="s">
        <v>259</v>
      </c>
      <c r="J3463" s="11" t="s">
        <v>261</v>
      </c>
      <c r="K3463" s="11" t="s">
        <v>11613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44228</v>
      </c>
      <c r="H3464" s="11">
        <v>7</v>
      </c>
      <c r="I3464" s="20" t="s">
        <v>259</v>
      </c>
      <c r="J3464" s="11" t="s">
        <v>261</v>
      </c>
      <c r="K3464" s="11" t="s">
        <v>11613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44228</v>
      </c>
      <c r="H3465" s="11">
        <v>7</v>
      </c>
      <c r="I3465" s="20" t="s">
        <v>259</v>
      </c>
      <c r="J3465" s="11" t="s">
        <v>261</v>
      </c>
      <c r="K3465" s="11" t="s">
        <v>11613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44228</v>
      </c>
      <c r="H3466" s="11">
        <v>7</v>
      </c>
      <c r="I3466" s="20" t="s">
        <v>259</v>
      </c>
      <c r="J3466" s="11" t="s">
        <v>261</v>
      </c>
      <c r="K3466" s="11" t="s">
        <v>11613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44228</v>
      </c>
      <c r="H3467" s="11">
        <v>7</v>
      </c>
      <c r="I3467" s="20" t="s">
        <v>259</v>
      </c>
      <c r="J3467" s="11" t="s">
        <v>261</v>
      </c>
      <c r="K3467" s="11" t="s">
        <v>11613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44228</v>
      </c>
      <c r="H3468" s="11">
        <v>7</v>
      </c>
      <c r="I3468" s="20" t="s">
        <v>259</v>
      </c>
      <c r="J3468" s="11" t="s">
        <v>261</v>
      </c>
      <c r="K3468" s="11" t="s">
        <v>11613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44228</v>
      </c>
      <c r="H3469" s="11">
        <v>7</v>
      </c>
      <c r="I3469" s="20" t="s">
        <v>259</v>
      </c>
      <c r="J3469" s="11" t="s">
        <v>261</v>
      </c>
      <c r="K3469" s="11" t="s">
        <v>11613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44228</v>
      </c>
      <c r="H3470" s="11">
        <v>7</v>
      </c>
      <c r="I3470" s="20" t="s">
        <v>259</v>
      </c>
      <c r="J3470" s="11" t="s">
        <v>261</v>
      </c>
      <c r="K3470" s="11" t="s">
        <v>11613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44228</v>
      </c>
      <c r="H3471" s="11">
        <v>7</v>
      </c>
      <c r="I3471" s="20" t="s">
        <v>259</v>
      </c>
      <c r="J3471" s="11" t="s">
        <v>261</v>
      </c>
      <c r="K3471" s="11" t="s">
        <v>11613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44228</v>
      </c>
      <c r="H3472" s="11">
        <v>7</v>
      </c>
      <c r="I3472" s="20" t="s">
        <v>259</v>
      </c>
      <c r="J3472" s="11" t="s">
        <v>261</v>
      </c>
      <c r="K3472" s="11" t="s">
        <v>11613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44228</v>
      </c>
      <c r="H3473" s="11">
        <v>7</v>
      </c>
      <c r="I3473" s="20" t="s">
        <v>259</v>
      </c>
      <c r="J3473" s="11" t="s">
        <v>261</v>
      </c>
      <c r="K3473" s="11" t="s">
        <v>11613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44228</v>
      </c>
      <c r="H3474" s="11">
        <v>7</v>
      </c>
      <c r="I3474" s="20" t="s">
        <v>259</v>
      </c>
      <c r="J3474" s="11" t="s">
        <v>261</v>
      </c>
      <c r="K3474" s="11" t="s">
        <v>11613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44228</v>
      </c>
      <c r="H3475" s="11">
        <v>7</v>
      </c>
      <c r="I3475" s="20" t="s">
        <v>259</v>
      </c>
      <c r="J3475" s="11" t="s">
        <v>261</v>
      </c>
      <c r="K3475" s="11" t="s">
        <v>11613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44228</v>
      </c>
      <c r="H3476" s="11">
        <v>7</v>
      </c>
      <c r="I3476" s="20" t="s">
        <v>259</v>
      </c>
      <c r="J3476" s="11" t="s">
        <v>261</v>
      </c>
      <c r="K3476" s="11" t="s">
        <v>11613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44228</v>
      </c>
      <c r="H3477" s="11">
        <v>7</v>
      </c>
      <c r="I3477" s="20" t="s">
        <v>259</v>
      </c>
      <c r="J3477" s="11" t="s">
        <v>261</v>
      </c>
      <c r="K3477" s="11" t="s">
        <v>11613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44228</v>
      </c>
      <c r="H3478" s="11">
        <v>7</v>
      </c>
      <c r="I3478" s="20" t="s">
        <v>259</v>
      </c>
      <c r="J3478" s="11" t="s">
        <v>261</v>
      </c>
      <c r="K3478" s="11" t="s">
        <v>11613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44228</v>
      </c>
      <c r="H3479" s="11">
        <v>7</v>
      </c>
      <c r="I3479" s="20" t="s">
        <v>259</v>
      </c>
      <c r="J3479" s="11" t="s">
        <v>261</v>
      </c>
      <c r="K3479" s="11" t="s">
        <v>11613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44228</v>
      </c>
      <c r="H3480" s="11">
        <v>7</v>
      </c>
      <c r="I3480" s="20" t="s">
        <v>259</v>
      </c>
      <c r="J3480" s="11" t="s">
        <v>261</v>
      </c>
      <c r="K3480" s="11" t="s">
        <v>11613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44228</v>
      </c>
      <c r="H3481" s="11">
        <v>7</v>
      </c>
      <c r="I3481" s="20" t="s">
        <v>259</v>
      </c>
      <c r="J3481" s="11" t="s">
        <v>261</v>
      </c>
      <c r="K3481" s="11" t="s">
        <v>11613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44228</v>
      </c>
      <c r="H3482" s="11">
        <v>7</v>
      </c>
      <c r="I3482" s="20" t="s">
        <v>259</v>
      </c>
      <c r="J3482" s="11" t="s">
        <v>261</v>
      </c>
      <c r="K3482" s="11" t="s">
        <v>11613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44228</v>
      </c>
      <c r="H3483" s="11">
        <v>7</v>
      </c>
      <c r="I3483" s="20" t="s">
        <v>259</v>
      </c>
      <c r="J3483" s="11" t="s">
        <v>261</v>
      </c>
      <c r="K3483" s="11" t="s">
        <v>11613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44228</v>
      </c>
      <c r="H3484" s="11">
        <v>7</v>
      </c>
      <c r="I3484" s="20" t="s">
        <v>259</v>
      </c>
      <c r="J3484" s="11" t="s">
        <v>261</v>
      </c>
      <c r="K3484" s="11" t="s">
        <v>11613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44228</v>
      </c>
      <c r="H3485" s="11">
        <v>7</v>
      </c>
      <c r="I3485" s="20" t="s">
        <v>259</v>
      </c>
      <c r="J3485" s="11" t="s">
        <v>261</v>
      </c>
      <c r="K3485" s="11" t="s">
        <v>11613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44228</v>
      </c>
      <c r="H3486" s="11">
        <v>7</v>
      </c>
      <c r="I3486" s="20" t="s">
        <v>259</v>
      </c>
      <c r="J3486" s="11" t="s">
        <v>261</v>
      </c>
      <c r="K3486" s="11" t="s">
        <v>11613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44228</v>
      </c>
      <c r="H3487" s="11">
        <v>7</v>
      </c>
      <c r="I3487" s="20" t="s">
        <v>259</v>
      </c>
      <c r="J3487" s="11" t="s">
        <v>261</v>
      </c>
      <c r="K3487" s="11" t="s">
        <v>11613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44228</v>
      </c>
      <c r="H3488" s="11">
        <v>7</v>
      </c>
      <c r="I3488" s="20" t="s">
        <v>259</v>
      </c>
      <c r="J3488" s="11" t="s">
        <v>261</v>
      </c>
      <c r="K3488" s="11" t="s">
        <v>11613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44228</v>
      </c>
      <c r="H3489" s="11">
        <v>7</v>
      </c>
      <c r="I3489" s="20" t="s">
        <v>259</v>
      </c>
      <c r="J3489" s="11" t="s">
        <v>261</v>
      </c>
      <c r="K3489" s="11" t="s">
        <v>11613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44228</v>
      </c>
      <c r="H3490" s="11">
        <v>7</v>
      </c>
      <c r="I3490" s="20" t="s">
        <v>259</v>
      </c>
      <c r="J3490" s="11" t="s">
        <v>261</v>
      </c>
      <c r="K3490" s="11" t="s">
        <v>11613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44228</v>
      </c>
      <c r="H3491" s="11">
        <v>7</v>
      </c>
      <c r="I3491" s="20" t="s">
        <v>259</v>
      </c>
      <c r="J3491" s="11" t="s">
        <v>261</v>
      </c>
      <c r="K3491" s="11" t="s">
        <v>11613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44228</v>
      </c>
      <c r="H3492" s="11">
        <v>7</v>
      </c>
      <c r="I3492" s="20" t="s">
        <v>259</v>
      </c>
      <c r="J3492" s="11" t="s">
        <v>261</v>
      </c>
      <c r="K3492" s="11" t="s">
        <v>11613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44228</v>
      </c>
      <c r="H3493" s="11">
        <v>7</v>
      </c>
      <c r="I3493" s="20" t="s">
        <v>259</v>
      </c>
      <c r="J3493" s="11" t="s">
        <v>261</v>
      </c>
      <c r="K3493" s="11" t="s">
        <v>11613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44228</v>
      </c>
      <c r="H3494" s="11">
        <v>7</v>
      </c>
      <c r="I3494" s="20" t="s">
        <v>259</v>
      </c>
      <c r="J3494" s="11" t="s">
        <v>261</v>
      </c>
      <c r="K3494" s="11" t="s">
        <v>11613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44228</v>
      </c>
      <c r="H3495" s="11">
        <v>7</v>
      </c>
      <c r="I3495" s="20" t="s">
        <v>259</v>
      </c>
      <c r="J3495" s="11" t="s">
        <v>261</v>
      </c>
      <c r="K3495" s="11" t="s">
        <v>11613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44228</v>
      </c>
      <c r="H3496" s="11">
        <v>7</v>
      </c>
      <c r="I3496" s="20" t="s">
        <v>259</v>
      </c>
      <c r="J3496" s="11" t="s">
        <v>261</v>
      </c>
      <c r="K3496" s="11" t="s">
        <v>11613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44228</v>
      </c>
      <c r="H3497" s="11">
        <v>7</v>
      </c>
      <c r="I3497" s="20" t="s">
        <v>259</v>
      </c>
      <c r="J3497" s="11" t="s">
        <v>261</v>
      </c>
      <c r="K3497" s="11" t="s">
        <v>11613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44228</v>
      </c>
      <c r="H3498" s="11">
        <v>7</v>
      </c>
      <c r="I3498" s="20" t="s">
        <v>259</v>
      </c>
      <c r="J3498" s="11" t="s">
        <v>261</v>
      </c>
      <c r="K3498" s="11" t="s">
        <v>11613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44228</v>
      </c>
      <c r="H3499" s="11">
        <v>7</v>
      </c>
      <c r="I3499" s="20" t="s">
        <v>259</v>
      </c>
      <c r="J3499" s="11" t="s">
        <v>261</v>
      </c>
      <c r="K3499" s="11" t="s">
        <v>11613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44228</v>
      </c>
      <c r="H3500" s="11">
        <v>7</v>
      </c>
      <c r="I3500" s="20" t="s">
        <v>259</v>
      </c>
      <c r="J3500" s="11" t="s">
        <v>261</v>
      </c>
      <c r="K3500" s="11" t="s">
        <v>11613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44228</v>
      </c>
      <c r="H3501" s="11">
        <v>7</v>
      </c>
      <c r="I3501" s="20" t="s">
        <v>259</v>
      </c>
      <c r="J3501" s="11" t="s">
        <v>261</v>
      </c>
      <c r="K3501" s="11" t="s">
        <v>11613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44228</v>
      </c>
      <c r="H3502" s="11">
        <v>7</v>
      </c>
      <c r="I3502" s="20" t="s">
        <v>259</v>
      </c>
      <c r="J3502" s="11" t="s">
        <v>261</v>
      </c>
      <c r="K3502" s="11" t="s">
        <v>11613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44228</v>
      </c>
      <c r="H3503" s="11">
        <v>7</v>
      </c>
      <c r="I3503" s="20" t="s">
        <v>259</v>
      </c>
      <c r="J3503" s="11" t="s">
        <v>261</v>
      </c>
      <c r="K3503" s="11" t="s">
        <v>11613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44228</v>
      </c>
      <c r="H3504" s="11">
        <v>7</v>
      </c>
      <c r="I3504" s="20" t="s">
        <v>259</v>
      </c>
      <c r="J3504" s="11" t="s">
        <v>261</v>
      </c>
      <c r="K3504" s="11" t="s">
        <v>11613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44228</v>
      </c>
      <c r="H3505" s="11">
        <v>7</v>
      </c>
      <c r="I3505" s="20" t="s">
        <v>259</v>
      </c>
      <c r="J3505" s="11" t="s">
        <v>261</v>
      </c>
      <c r="K3505" s="11" t="s">
        <v>11613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44228</v>
      </c>
      <c r="H3506" s="11">
        <v>7</v>
      </c>
      <c r="I3506" s="20" t="s">
        <v>259</v>
      </c>
      <c r="J3506" s="11" t="s">
        <v>261</v>
      </c>
      <c r="K3506" s="11" t="s">
        <v>11613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44228</v>
      </c>
      <c r="H3507" s="11">
        <v>7</v>
      </c>
      <c r="I3507" s="20" t="s">
        <v>259</v>
      </c>
      <c r="J3507" s="11" t="s">
        <v>261</v>
      </c>
      <c r="K3507" s="11" t="s">
        <v>11613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44228</v>
      </c>
      <c r="H3508" s="11">
        <v>7</v>
      </c>
      <c r="I3508" s="20" t="s">
        <v>259</v>
      </c>
      <c r="J3508" s="11" t="s">
        <v>261</v>
      </c>
      <c r="K3508" s="11" t="s">
        <v>11613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44228</v>
      </c>
      <c r="H3509" s="11">
        <v>7</v>
      </c>
      <c r="I3509" s="20" t="s">
        <v>259</v>
      </c>
      <c r="J3509" s="11" t="s">
        <v>261</v>
      </c>
      <c r="K3509" s="11" t="s">
        <v>11613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44228</v>
      </c>
      <c r="H3510" s="11">
        <v>7</v>
      </c>
      <c r="I3510" s="20" t="s">
        <v>259</v>
      </c>
      <c r="J3510" s="11" t="s">
        <v>261</v>
      </c>
      <c r="K3510" s="11" t="s">
        <v>11613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44228</v>
      </c>
      <c r="H3511" s="11">
        <v>7</v>
      </c>
      <c r="I3511" s="20" t="s">
        <v>259</v>
      </c>
      <c r="J3511" s="11" t="s">
        <v>261</v>
      </c>
      <c r="K3511" s="11" t="s">
        <v>11613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44228</v>
      </c>
      <c r="H3512" s="11">
        <v>7</v>
      </c>
      <c r="I3512" s="20" t="s">
        <v>259</v>
      </c>
      <c r="J3512" s="11" t="s">
        <v>261</v>
      </c>
      <c r="K3512" s="11" t="s">
        <v>11613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44228</v>
      </c>
      <c r="H3513" s="11">
        <v>7</v>
      </c>
      <c r="I3513" s="20" t="s">
        <v>259</v>
      </c>
      <c r="J3513" s="11" t="s">
        <v>261</v>
      </c>
      <c r="K3513" s="11" t="s">
        <v>11613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44228</v>
      </c>
      <c r="H3514" s="11">
        <v>7</v>
      </c>
      <c r="I3514" s="20" t="s">
        <v>259</v>
      </c>
      <c r="J3514" s="11" t="s">
        <v>261</v>
      </c>
      <c r="K3514" s="11" t="s">
        <v>11613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44228</v>
      </c>
      <c r="H3515" s="11">
        <v>7</v>
      </c>
      <c r="I3515" s="20" t="s">
        <v>259</v>
      </c>
      <c r="J3515" s="11" t="s">
        <v>261</v>
      </c>
      <c r="K3515" s="11" t="s">
        <v>11613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44228</v>
      </c>
      <c r="H3516" s="11">
        <v>7</v>
      </c>
      <c r="I3516" s="20" t="s">
        <v>259</v>
      </c>
      <c r="J3516" s="11" t="s">
        <v>261</v>
      </c>
      <c r="K3516" s="11" t="s">
        <v>11613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44228</v>
      </c>
      <c r="H3517" s="11">
        <v>7</v>
      </c>
      <c r="I3517" s="20" t="s">
        <v>259</v>
      </c>
      <c r="J3517" s="11" t="s">
        <v>261</v>
      </c>
      <c r="K3517" s="11" t="s">
        <v>11613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44228</v>
      </c>
      <c r="H3518" s="11">
        <v>7</v>
      </c>
      <c r="I3518" s="20" t="s">
        <v>259</v>
      </c>
      <c r="J3518" s="11" t="s">
        <v>261</v>
      </c>
      <c r="K3518" s="11" t="s">
        <v>11613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44228</v>
      </c>
      <c r="H3519" s="11">
        <v>7</v>
      </c>
      <c r="I3519" s="20" t="s">
        <v>259</v>
      </c>
      <c r="J3519" s="11" t="s">
        <v>261</v>
      </c>
      <c r="K3519" s="11" t="s">
        <v>11613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44228</v>
      </c>
      <c r="H3520" s="11">
        <v>7</v>
      </c>
      <c r="I3520" s="20" t="s">
        <v>259</v>
      </c>
      <c r="J3520" s="11" t="s">
        <v>261</v>
      </c>
      <c r="K3520" s="11" t="s">
        <v>11613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44228</v>
      </c>
      <c r="H3521" s="11">
        <v>7</v>
      </c>
      <c r="I3521" s="20" t="s">
        <v>259</v>
      </c>
      <c r="J3521" s="11" t="s">
        <v>261</v>
      </c>
      <c r="K3521" s="11" t="s">
        <v>11613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44228</v>
      </c>
      <c r="H3522" s="11">
        <v>7</v>
      </c>
      <c r="I3522" s="20" t="s">
        <v>259</v>
      </c>
      <c r="J3522" s="11" t="s">
        <v>261</v>
      </c>
      <c r="K3522" s="11" t="s">
        <v>11613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44228</v>
      </c>
      <c r="H3523" s="11">
        <v>7</v>
      </c>
      <c r="I3523" s="20" t="s">
        <v>259</v>
      </c>
      <c r="J3523" s="11" t="s">
        <v>261</v>
      </c>
      <c r="K3523" s="11" t="s">
        <v>11613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44228</v>
      </c>
      <c r="H3524" s="11">
        <v>7</v>
      </c>
      <c r="I3524" s="20" t="s">
        <v>259</v>
      </c>
      <c r="J3524" s="11" t="s">
        <v>261</v>
      </c>
      <c r="K3524" s="11" t="s">
        <v>11613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44228</v>
      </c>
      <c r="H3525" s="11">
        <v>7</v>
      </c>
      <c r="I3525" s="20" t="s">
        <v>259</v>
      </c>
      <c r="J3525" s="11" t="s">
        <v>261</v>
      </c>
      <c r="K3525" s="11" t="s">
        <v>11613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44228</v>
      </c>
      <c r="H3526" s="11">
        <v>7</v>
      </c>
      <c r="I3526" s="20" t="s">
        <v>259</v>
      </c>
      <c r="J3526" s="11" t="s">
        <v>261</v>
      </c>
      <c r="K3526" s="11" t="s">
        <v>11613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44228</v>
      </c>
      <c r="H3527" s="11">
        <v>7</v>
      </c>
      <c r="I3527" s="20" t="s">
        <v>259</v>
      </c>
      <c r="J3527" s="11" t="s">
        <v>261</v>
      </c>
      <c r="K3527" s="11" t="s">
        <v>11613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44228</v>
      </c>
      <c r="H3528" s="11">
        <v>7</v>
      </c>
      <c r="I3528" s="20" t="s">
        <v>259</v>
      </c>
      <c r="J3528" s="11" t="s">
        <v>261</v>
      </c>
      <c r="K3528" s="11" t="s">
        <v>11613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44228</v>
      </c>
      <c r="H3529" s="11">
        <v>7</v>
      </c>
      <c r="I3529" s="20" t="s">
        <v>259</v>
      </c>
      <c r="J3529" s="11" t="s">
        <v>261</v>
      </c>
      <c r="K3529" s="11" t="s">
        <v>11613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44228</v>
      </c>
      <c r="H3530" s="11">
        <v>7</v>
      </c>
      <c r="I3530" s="20" t="s">
        <v>259</v>
      </c>
      <c r="J3530" s="11" t="s">
        <v>261</v>
      </c>
      <c r="K3530" s="11" t="s">
        <v>11613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44228</v>
      </c>
      <c r="H3531" s="11">
        <v>7</v>
      </c>
      <c r="I3531" s="20" t="s">
        <v>259</v>
      </c>
      <c r="J3531" s="11" t="s">
        <v>261</v>
      </c>
      <c r="K3531" s="11" t="s">
        <v>11613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44228</v>
      </c>
      <c r="H3532" s="11">
        <v>7</v>
      </c>
      <c r="I3532" s="20" t="s">
        <v>259</v>
      </c>
      <c r="J3532" s="11" t="s">
        <v>261</v>
      </c>
      <c r="K3532" s="11" t="s">
        <v>11613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44228</v>
      </c>
      <c r="H3533" s="11">
        <v>7</v>
      </c>
      <c r="I3533" s="20" t="s">
        <v>259</v>
      </c>
      <c r="J3533" s="11" t="s">
        <v>261</v>
      </c>
      <c r="K3533" s="11" t="s">
        <v>11613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44228</v>
      </c>
      <c r="H3534" s="11">
        <v>7</v>
      </c>
      <c r="I3534" s="20" t="s">
        <v>259</v>
      </c>
      <c r="J3534" s="11" t="s">
        <v>261</v>
      </c>
      <c r="K3534" s="11" t="s">
        <v>11613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44228</v>
      </c>
      <c r="H3535" s="11">
        <v>7</v>
      </c>
      <c r="I3535" s="20" t="s">
        <v>259</v>
      </c>
      <c r="J3535" s="11" t="s">
        <v>261</v>
      </c>
      <c r="K3535" s="11" t="s">
        <v>11613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44228</v>
      </c>
      <c r="H3536" s="11">
        <v>7</v>
      </c>
      <c r="I3536" s="20" t="s">
        <v>259</v>
      </c>
      <c r="J3536" s="11" t="s">
        <v>261</v>
      </c>
      <c r="K3536" s="11" t="s">
        <v>11613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44228</v>
      </c>
      <c r="H3537" s="11">
        <v>7</v>
      </c>
      <c r="I3537" s="20" t="s">
        <v>259</v>
      </c>
      <c r="J3537" s="11" t="s">
        <v>261</v>
      </c>
      <c r="K3537" s="11" t="s">
        <v>11613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44228</v>
      </c>
      <c r="H3538" s="11">
        <v>7</v>
      </c>
      <c r="I3538" s="20" t="s">
        <v>259</v>
      </c>
      <c r="J3538" s="11" t="s">
        <v>261</v>
      </c>
      <c r="K3538" s="11" t="s">
        <v>11613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44228</v>
      </c>
      <c r="H3539" s="11">
        <v>7</v>
      </c>
      <c r="I3539" s="20" t="s">
        <v>259</v>
      </c>
      <c r="J3539" s="11" t="s">
        <v>261</v>
      </c>
      <c r="K3539" s="11" t="s">
        <v>11613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44228</v>
      </c>
      <c r="H3540" s="11">
        <v>7</v>
      </c>
      <c r="I3540" s="20" t="s">
        <v>259</v>
      </c>
      <c r="J3540" s="11" t="s">
        <v>261</v>
      </c>
      <c r="K3540" s="11" t="s">
        <v>11613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44228</v>
      </c>
      <c r="H3541" s="11">
        <v>7</v>
      </c>
      <c r="I3541" s="20" t="s">
        <v>259</v>
      </c>
      <c r="J3541" s="11" t="s">
        <v>261</v>
      </c>
      <c r="K3541" s="11" t="s">
        <v>11613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44228</v>
      </c>
      <c r="H3542" s="11">
        <v>7</v>
      </c>
      <c r="I3542" s="20" t="s">
        <v>259</v>
      </c>
      <c r="J3542" s="11" t="s">
        <v>261</v>
      </c>
      <c r="K3542" s="11" t="s">
        <v>11613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44228</v>
      </c>
      <c r="H3543" s="11">
        <v>7</v>
      </c>
      <c r="I3543" s="20" t="s">
        <v>259</v>
      </c>
      <c r="J3543" s="11" t="s">
        <v>261</v>
      </c>
      <c r="K3543" s="11" t="s">
        <v>11613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44228</v>
      </c>
      <c r="H3544" s="11">
        <v>7</v>
      </c>
      <c r="I3544" s="20" t="s">
        <v>259</v>
      </c>
      <c r="J3544" s="11" t="s">
        <v>261</v>
      </c>
      <c r="K3544" s="11" t="s">
        <v>11613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44228</v>
      </c>
      <c r="H3545" s="11">
        <v>7</v>
      </c>
      <c r="I3545" s="20" t="s">
        <v>259</v>
      </c>
      <c r="J3545" s="11" t="s">
        <v>261</v>
      </c>
      <c r="K3545" s="11" t="s">
        <v>11613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44228</v>
      </c>
      <c r="H3546" s="11">
        <v>7</v>
      </c>
      <c r="I3546" s="20" t="s">
        <v>259</v>
      </c>
      <c r="J3546" s="11" t="s">
        <v>261</v>
      </c>
      <c r="K3546" s="11" t="s">
        <v>11613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44228</v>
      </c>
      <c r="H3547" s="11">
        <v>7</v>
      </c>
      <c r="I3547" s="20" t="s">
        <v>259</v>
      </c>
      <c r="J3547" s="11" t="s">
        <v>261</v>
      </c>
      <c r="K3547" s="11" t="s">
        <v>11613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44228</v>
      </c>
      <c r="H3548" s="11">
        <v>7</v>
      </c>
      <c r="I3548" s="20" t="s">
        <v>259</v>
      </c>
      <c r="J3548" s="11" t="s">
        <v>261</v>
      </c>
      <c r="K3548" s="11" t="s">
        <v>11613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44228</v>
      </c>
      <c r="H3549" s="11">
        <v>7</v>
      </c>
      <c r="I3549" s="20" t="s">
        <v>259</v>
      </c>
      <c r="J3549" s="11" t="s">
        <v>261</v>
      </c>
      <c r="K3549" s="11" t="s">
        <v>11613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44228</v>
      </c>
      <c r="H3550" s="11">
        <v>7</v>
      </c>
      <c r="I3550" s="20" t="s">
        <v>259</v>
      </c>
      <c r="J3550" s="11" t="s">
        <v>261</v>
      </c>
      <c r="K3550" s="11" t="s">
        <v>11613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44228</v>
      </c>
      <c r="H3551" s="11">
        <v>7</v>
      </c>
      <c r="I3551" s="20" t="s">
        <v>259</v>
      </c>
      <c r="J3551" s="11" t="s">
        <v>261</v>
      </c>
      <c r="K3551" s="11" t="s">
        <v>11613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44228</v>
      </c>
      <c r="H3552" s="11">
        <v>7</v>
      </c>
      <c r="I3552" s="20" t="s">
        <v>259</v>
      </c>
      <c r="J3552" s="11" t="s">
        <v>261</v>
      </c>
      <c r="K3552" s="11" t="s">
        <v>11613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44228</v>
      </c>
      <c r="H3553" s="11">
        <v>7</v>
      </c>
      <c r="I3553" s="20" t="s">
        <v>259</v>
      </c>
      <c r="J3553" s="11" t="s">
        <v>261</v>
      </c>
      <c r="K3553" s="11" t="s">
        <v>11613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44228</v>
      </c>
      <c r="H3554" s="11">
        <v>7</v>
      </c>
      <c r="I3554" s="20" t="s">
        <v>259</v>
      </c>
      <c r="J3554" s="11" t="s">
        <v>261</v>
      </c>
      <c r="K3554" s="11" t="s">
        <v>11613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44228</v>
      </c>
      <c r="H3555" s="11">
        <v>7</v>
      </c>
      <c r="I3555" s="20" t="s">
        <v>259</v>
      </c>
      <c r="J3555" s="11" t="s">
        <v>261</v>
      </c>
      <c r="K3555" s="11" t="s">
        <v>11613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44228</v>
      </c>
      <c r="H3556" s="11">
        <v>7</v>
      </c>
      <c r="I3556" s="20" t="s">
        <v>259</v>
      </c>
      <c r="J3556" s="11" t="s">
        <v>261</v>
      </c>
      <c r="K3556" s="11" t="s">
        <v>11613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44228</v>
      </c>
      <c r="H3557" s="11">
        <v>7</v>
      </c>
      <c r="I3557" s="20" t="s">
        <v>259</v>
      </c>
      <c r="J3557" s="11" t="s">
        <v>261</v>
      </c>
      <c r="K3557" s="11" t="s">
        <v>11613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44228</v>
      </c>
      <c r="H3558" s="11">
        <v>7</v>
      </c>
      <c r="I3558" s="20" t="s">
        <v>259</v>
      </c>
      <c r="J3558" s="11" t="s">
        <v>261</v>
      </c>
      <c r="K3558" s="11" t="s">
        <v>11613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44228</v>
      </c>
      <c r="H3559" s="11">
        <v>7</v>
      </c>
      <c r="I3559" s="20" t="s">
        <v>259</v>
      </c>
      <c r="J3559" s="11" t="s">
        <v>261</v>
      </c>
      <c r="K3559" s="11" t="s">
        <v>11613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44228</v>
      </c>
      <c r="H3560" s="11">
        <v>7</v>
      </c>
      <c r="I3560" s="20" t="s">
        <v>259</v>
      </c>
      <c r="J3560" s="11" t="s">
        <v>261</v>
      </c>
      <c r="K3560" s="11" t="s">
        <v>11613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44228</v>
      </c>
      <c r="H3561" s="11">
        <v>7</v>
      </c>
      <c r="I3561" s="20" t="s">
        <v>259</v>
      </c>
      <c r="J3561" s="11" t="s">
        <v>261</v>
      </c>
      <c r="K3561" s="11" t="s">
        <v>11613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44228</v>
      </c>
      <c r="H3562" s="11">
        <v>7</v>
      </c>
      <c r="I3562" s="20" t="s">
        <v>259</v>
      </c>
      <c r="J3562" s="11" t="s">
        <v>261</v>
      </c>
      <c r="K3562" s="11" t="s">
        <v>11613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44228</v>
      </c>
      <c r="H3563" s="11">
        <v>7</v>
      </c>
      <c r="I3563" s="20" t="s">
        <v>259</v>
      </c>
      <c r="J3563" s="11" t="s">
        <v>261</v>
      </c>
      <c r="K3563" s="11" t="s">
        <v>11613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44228</v>
      </c>
      <c r="H3564" s="11">
        <v>7</v>
      </c>
      <c r="I3564" s="20" t="s">
        <v>259</v>
      </c>
      <c r="J3564" s="11" t="s">
        <v>261</v>
      </c>
      <c r="K3564" s="11" t="s">
        <v>11613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44228</v>
      </c>
      <c r="H3565" s="11">
        <v>7</v>
      </c>
      <c r="I3565" s="20" t="s">
        <v>259</v>
      </c>
      <c r="J3565" s="11" t="s">
        <v>261</v>
      </c>
      <c r="K3565" s="11" t="s">
        <v>11613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44228</v>
      </c>
      <c r="H3566" s="11">
        <v>7</v>
      </c>
      <c r="I3566" s="20" t="s">
        <v>259</v>
      </c>
      <c r="J3566" s="11" t="s">
        <v>261</v>
      </c>
      <c r="K3566" s="11" t="s">
        <v>11613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44228</v>
      </c>
      <c r="H3567" s="11">
        <v>7</v>
      </c>
      <c r="I3567" s="20" t="s">
        <v>259</v>
      </c>
      <c r="J3567" s="11" t="s">
        <v>261</v>
      </c>
      <c r="K3567" s="11" t="s">
        <v>11613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44228</v>
      </c>
      <c r="H3568" s="11">
        <v>7</v>
      </c>
      <c r="I3568" s="20" t="s">
        <v>259</v>
      </c>
      <c r="J3568" s="11" t="s">
        <v>261</v>
      </c>
      <c r="K3568" s="11" t="s">
        <v>11613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44228</v>
      </c>
      <c r="H3569" s="11">
        <v>7</v>
      </c>
      <c r="I3569" s="20" t="s">
        <v>259</v>
      </c>
      <c r="J3569" s="11" t="s">
        <v>261</v>
      </c>
      <c r="K3569" s="11" t="s">
        <v>11613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44228</v>
      </c>
      <c r="H3570" s="11">
        <v>7</v>
      </c>
      <c r="I3570" s="20" t="s">
        <v>259</v>
      </c>
      <c r="J3570" s="11" t="s">
        <v>261</v>
      </c>
      <c r="K3570" s="11" t="s">
        <v>11613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44228</v>
      </c>
      <c r="H3571" s="11">
        <v>7</v>
      </c>
      <c r="I3571" s="20" t="s">
        <v>259</v>
      </c>
      <c r="J3571" s="11" t="s">
        <v>261</v>
      </c>
      <c r="K3571" s="11" t="s">
        <v>11613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44228</v>
      </c>
      <c r="H3572" s="11">
        <v>7</v>
      </c>
      <c r="I3572" s="20" t="s">
        <v>259</v>
      </c>
      <c r="J3572" s="11" t="s">
        <v>261</v>
      </c>
      <c r="K3572" s="11" t="s">
        <v>11613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44228</v>
      </c>
      <c r="H3573" s="11">
        <v>7</v>
      </c>
      <c r="I3573" s="20" t="s">
        <v>259</v>
      </c>
      <c r="J3573" s="11" t="s">
        <v>261</v>
      </c>
      <c r="K3573" s="11" t="s">
        <v>11613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44228</v>
      </c>
      <c r="H3574" s="11">
        <v>7</v>
      </c>
      <c r="I3574" s="20" t="s">
        <v>259</v>
      </c>
      <c r="J3574" s="11" t="s">
        <v>261</v>
      </c>
      <c r="K3574" s="11" t="s">
        <v>11613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44228</v>
      </c>
      <c r="H3575" s="11">
        <v>7</v>
      </c>
      <c r="I3575" s="20" t="s">
        <v>259</v>
      </c>
      <c r="J3575" s="11" t="s">
        <v>261</v>
      </c>
      <c r="K3575" s="11" t="s">
        <v>11613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44228</v>
      </c>
      <c r="H3576" s="11">
        <v>7</v>
      </c>
      <c r="I3576" s="20" t="s">
        <v>259</v>
      </c>
      <c r="J3576" s="11" t="s">
        <v>261</v>
      </c>
      <c r="K3576" s="11" t="s">
        <v>11613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44228</v>
      </c>
      <c r="H3577" s="11">
        <v>7</v>
      </c>
      <c r="I3577" s="20" t="s">
        <v>259</v>
      </c>
      <c r="J3577" s="11" t="s">
        <v>261</v>
      </c>
      <c r="K3577" s="11" t="s">
        <v>11613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44228</v>
      </c>
      <c r="H3578" s="11">
        <v>7</v>
      </c>
      <c r="I3578" s="20" t="s">
        <v>259</v>
      </c>
      <c r="J3578" s="11" t="s">
        <v>261</v>
      </c>
      <c r="K3578" s="11" t="s">
        <v>11613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44228</v>
      </c>
      <c r="H3579" s="11">
        <v>7</v>
      </c>
      <c r="I3579" s="20" t="s">
        <v>259</v>
      </c>
      <c r="J3579" s="11" t="s">
        <v>261</v>
      </c>
      <c r="K3579" s="11" t="s">
        <v>11613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44228</v>
      </c>
      <c r="H3580" s="11">
        <v>7</v>
      </c>
      <c r="I3580" s="20" t="s">
        <v>259</v>
      </c>
      <c r="J3580" s="11" t="s">
        <v>261</v>
      </c>
      <c r="K3580" s="11" t="s">
        <v>11613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44228</v>
      </c>
      <c r="H3581" s="11">
        <v>7</v>
      </c>
      <c r="I3581" s="20" t="s">
        <v>259</v>
      </c>
      <c r="J3581" s="11" t="s">
        <v>261</v>
      </c>
      <c r="K3581" s="11" t="s">
        <v>11613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44228</v>
      </c>
      <c r="H3582" s="11">
        <v>7</v>
      </c>
      <c r="I3582" s="20" t="s">
        <v>259</v>
      </c>
      <c r="J3582" s="11" t="s">
        <v>261</v>
      </c>
      <c r="K3582" s="11" t="s">
        <v>11613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44228</v>
      </c>
      <c r="H3583" s="11">
        <v>7</v>
      </c>
      <c r="I3583" s="20" t="s">
        <v>259</v>
      </c>
      <c r="J3583" s="11" t="s">
        <v>261</v>
      </c>
      <c r="K3583" s="11" t="s">
        <v>11613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44228</v>
      </c>
      <c r="H3584" s="11">
        <v>7</v>
      </c>
      <c r="I3584" s="20" t="s">
        <v>259</v>
      </c>
      <c r="J3584" s="11" t="s">
        <v>261</v>
      </c>
      <c r="K3584" s="11" t="s">
        <v>11613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44228</v>
      </c>
      <c r="H3585" s="11">
        <v>7</v>
      </c>
      <c r="I3585" s="20" t="s">
        <v>259</v>
      </c>
      <c r="J3585" s="11" t="s">
        <v>261</v>
      </c>
      <c r="K3585" s="11" t="s">
        <v>11613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44228</v>
      </c>
      <c r="H3586" s="11">
        <v>7</v>
      </c>
      <c r="I3586" s="20" t="s">
        <v>259</v>
      </c>
      <c r="J3586" s="11" t="s">
        <v>261</v>
      </c>
      <c r="K3586" s="11" t="s">
        <v>11613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44228</v>
      </c>
      <c r="H3587" s="11">
        <v>7</v>
      </c>
      <c r="I3587" s="20" t="s">
        <v>259</v>
      </c>
      <c r="J3587" s="11" t="s">
        <v>261</v>
      </c>
      <c r="K3587" s="11" t="s">
        <v>11613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44228</v>
      </c>
      <c r="H3588" s="11">
        <v>7</v>
      </c>
      <c r="I3588" s="20" t="s">
        <v>259</v>
      </c>
      <c r="J3588" s="11" t="s">
        <v>261</v>
      </c>
      <c r="K3588" s="11" t="s">
        <v>11613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44228</v>
      </c>
      <c r="H3589" s="11">
        <v>7</v>
      </c>
      <c r="I3589" s="20" t="s">
        <v>259</v>
      </c>
      <c r="J3589" s="11" t="s">
        <v>261</v>
      </c>
      <c r="K3589" s="11" t="s">
        <v>11613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44228</v>
      </c>
      <c r="H3590" s="11">
        <v>7</v>
      </c>
      <c r="I3590" s="20" t="s">
        <v>259</v>
      </c>
      <c r="J3590" s="11" t="s">
        <v>261</v>
      </c>
      <c r="K3590" s="11" t="s">
        <v>11613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44228</v>
      </c>
      <c r="H3591" s="11">
        <v>7</v>
      </c>
      <c r="I3591" s="20" t="s">
        <v>259</v>
      </c>
      <c r="J3591" s="11" t="s">
        <v>261</v>
      </c>
      <c r="K3591" s="11" t="s">
        <v>11613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44228</v>
      </c>
      <c r="H3592" s="11">
        <v>7</v>
      </c>
      <c r="I3592" s="20" t="s">
        <v>259</v>
      </c>
      <c r="J3592" s="11" t="s">
        <v>261</v>
      </c>
      <c r="K3592" s="11" t="s">
        <v>11613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44228</v>
      </c>
      <c r="H3593" s="11">
        <v>7</v>
      </c>
      <c r="I3593" s="20" t="s">
        <v>259</v>
      </c>
      <c r="J3593" s="11" t="s">
        <v>261</v>
      </c>
      <c r="K3593" s="11" t="s">
        <v>11613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44228</v>
      </c>
      <c r="H3594" s="11">
        <v>7</v>
      </c>
      <c r="I3594" s="20" t="s">
        <v>259</v>
      </c>
      <c r="J3594" s="11" t="s">
        <v>261</v>
      </c>
      <c r="K3594" s="11" t="s">
        <v>11613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44228</v>
      </c>
      <c r="H3595" s="11">
        <v>7</v>
      </c>
      <c r="I3595" s="20" t="s">
        <v>259</v>
      </c>
      <c r="J3595" s="11" t="s">
        <v>261</v>
      </c>
      <c r="K3595" s="11" t="s">
        <v>11613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44228</v>
      </c>
      <c r="H3596" s="11">
        <v>7</v>
      </c>
      <c r="I3596" s="20" t="s">
        <v>259</v>
      </c>
      <c r="J3596" s="11" t="s">
        <v>261</v>
      </c>
      <c r="K3596" s="11" t="s">
        <v>11613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44228</v>
      </c>
      <c r="H3597" s="11">
        <v>7</v>
      </c>
      <c r="I3597" s="20" t="s">
        <v>259</v>
      </c>
      <c r="J3597" s="11" t="s">
        <v>261</v>
      </c>
      <c r="K3597" s="11" t="s">
        <v>11613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44228</v>
      </c>
      <c r="H3598" s="11">
        <v>7</v>
      </c>
      <c r="I3598" s="20" t="s">
        <v>259</v>
      </c>
      <c r="J3598" s="11" t="s">
        <v>261</v>
      </c>
      <c r="K3598" s="11" t="s">
        <v>11613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44228</v>
      </c>
      <c r="H3599" s="11">
        <v>7</v>
      </c>
      <c r="I3599" s="20" t="s">
        <v>259</v>
      </c>
      <c r="J3599" s="11" t="s">
        <v>261</v>
      </c>
      <c r="K3599" s="11" t="s">
        <v>11613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44228</v>
      </c>
      <c r="H3600" s="11">
        <v>7</v>
      </c>
      <c r="I3600" s="20" t="s">
        <v>259</v>
      </c>
      <c r="J3600" s="11" t="s">
        <v>261</v>
      </c>
      <c r="K3600" s="11" t="s">
        <v>11613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44228</v>
      </c>
      <c r="H3601" s="11">
        <v>7</v>
      </c>
      <c r="I3601" s="20" t="s">
        <v>259</v>
      </c>
      <c r="J3601" s="11" t="s">
        <v>261</v>
      </c>
      <c r="K3601" s="11" t="s">
        <v>11613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44228</v>
      </c>
      <c r="H3602" s="11">
        <v>7</v>
      </c>
      <c r="I3602" s="20" t="s">
        <v>259</v>
      </c>
      <c r="J3602" s="11" t="s">
        <v>261</v>
      </c>
      <c r="K3602" s="11" t="s">
        <v>11613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44228</v>
      </c>
      <c r="H3603" s="11">
        <v>7</v>
      </c>
      <c r="I3603" s="20" t="s">
        <v>259</v>
      </c>
      <c r="J3603" s="11" t="s">
        <v>261</v>
      </c>
      <c r="K3603" s="11" t="s">
        <v>11613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44228</v>
      </c>
      <c r="H3604" s="11">
        <v>7</v>
      </c>
      <c r="I3604" s="20" t="s">
        <v>259</v>
      </c>
      <c r="J3604" s="11" t="s">
        <v>261</v>
      </c>
      <c r="K3604" s="11" t="s">
        <v>11613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44228</v>
      </c>
      <c r="H3605" s="11">
        <v>7</v>
      </c>
      <c r="I3605" s="20" t="s">
        <v>259</v>
      </c>
      <c r="J3605" s="11" t="s">
        <v>261</v>
      </c>
      <c r="K3605" s="11" t="s">
        <v>11613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44228</v>
      </c>
      <c r="H3606" s="11">
        <v>7</v>
      </c>
      <c r="I3606" s="20" t="s">
        <v>259</v>
      </c>
      <c r="J3606" s="11" t="s">
        <v>261</v>
      </c>
      <c r="K3606" s="11" t="s">
        <v>11613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44228</v>
      </c>
      <c r="H3607" s="11">
        <v>7</v>
      </c>
      <c r="I3607" s="20" t="s">
        <v>259</v>
      </c>
      <c r="J3607" s="11" t="s">
        <v>261</v>
      </c>
      <c r="K3607" s="11" t="s">
        <v>11613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44228</v>
      </c>
      <c r="H3608" s="11">
        <v>7</v>
      </c>
      <c r="I3608" s="20" t="s">
        <v>259</v>
      </c>
      <c r="J3608" s="11" t="s">
        <v>261</v>
      </c>
      <c r="K3608" s="11" t="s">
        <v>11613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44228</v>
      </c>
      <c r="H3609" s="11">
        <v>7</v>
      </c>
      <c r="I3609" s="20" t="s">
        <v>259</v>
      </c>
      <c r="J3609" s="11" t="s">
        <v>261</v>
      </c>
      <c r="K3609" s="11" t="s">
        <v>11613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44228</v>
      </c>
      <c r="H3610" s="11">
        <v>7</v>
      </c>
      <c r="I3610" s="20" t="s">
        <v>259</v>
      </c>
      <c r="J3610" s="11" t="s">
        <v>261</v>
      </c>
      <c r="K3610" s="11" t="s">
        <v>11613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44228</v>
      </c>
      <c r="H3611" s="11">
        <v>7</v>
      </c>
      <c r="I3611" s="20" t="s">
        <v>259</v>
      </c>
      <c r="J3611" s="11" t="s">
        <v>261</v>
      </c>
      <c r="K3611" s="11" t="s">
        <v>11613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44228</v>
      </c>
      <c r="H3612" s="11">
        <v>7</v>
      </c>
      <c r="I3612" s="20" t="s">
        <v>259</v>
      </c>
      <c r="J3612" s="11" t="s">
        <v>261</v>
      </c>
      <c r="K3612" s="11" t="s">
        <v>11613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44228</v>
      </c>
      <c r="H3613" s="11">
        <v>7</v>
      </c>
      <c r="I3613" s="20" t="s">
        <v>259</v>
      </c>
      <c r="J3613" s="11" t="s">
        <v>261</v>
      </c>
      <c r="K3613" s="11" t="s">
        <v>11613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44228</v>
      </c>
      <c r="H3614" s="11">
        <v>7</v>
      </c>
      <c r="I3614" s="20" t="s">
        <v>259</v>
      </c>
      <c r="J3614" s="11" t="s">
        <v>261</v>
      </c>
      <c r="K3614" s="11" t="s">
        <v>11613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44228</v>
      </c>
      <c r="H3615" s="11">
        <v>7</v>
      </c>
      <c r="I3615" s="20" t="s">
        <v>259</v>
      </c>
      <c r="J3615" s="11" t="s">
        <v>261</v>
      </c>
      <c r="K3615" s="11" t="s">
        <v>11613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44228</v>
      </c>
      <c r="H3616" s="11">
        <v>7</v>
      </c>
      <c r="I3616" s="20" t="s">
        <v>259</v>
      </c>
      <c r="J3616" s="11" t="s">
        <v>261</v>
      </c>
      <c r="K3616" s="11" t="s">
        <v>11613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44228</v>
      </c>
      <c r="H3617" s="11">
        <v>7</v>
      </c>
      <c r="I3617" s="20" t="s">
        <v>259</v>
      </c>
      <c r="J3617" s="11" t="s">
        <v>261</v>
      </c>
      <c r="K3617" s="11" t="s">
        <v>11613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44228</v>
      </c>
      <c r="H3618" s="11">
        <v>7</v>
      </c>
      <c r="I3618" s="20" t="s">
        <v>259</v>
      </c>
      <c r="J3618" s="11" t="s">
        <v>261</v>
      </c>
      <c r="K3618" s="11" t="s">
        <v>11613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44228</v>
      </c>
      <c r="H3619" s="11">
        <v>7</v>
      </c>
      <c r="I3619" s="20" t="s">
        <v>259</v>
      </c>
      <c r="J3619" s="11" t="s">
        <v>261</v>
      </c>
      <c r="K3619" s="11" t="s">
        <v>11613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44228</v>
      </c>
      <c r="H3620" s="11">
        <v>7</v>
      </c>
      <c r="I3620" s="20" t="s">
        <v>259</v>
      </c>
      <c r="J3620" s="11" t="s">
        <v>261</v>
      </c>
      <c r="K3620" s="11" t="s">
        <v>11613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44228</v>
      </c>
      <c r="H3621" s="11">
        <v>7</v>
      </c>
      <c r="I3621" s="20" t="s">
        <v>259</v>
      </c>
      <c r="J3621" s="11" t="s">
        <v>261</v>
      </c>
      <c r="K3621" s="11" t="s">
        <v>11613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44228</v>
      </c>
      <c r="H3622" s="11">
        <v>7</v>
      </c>
      <c r="I3622" s="20" t="s">
        <v>259</v>
      </c>
      <c r="J3622" s="11" t="s">
        <v>261</v>
      </c>
      <c r="K3622" s="11" t="s">
        <v>11613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44228</v>
      </c>
      <c r="H3623" s="11">
        <v>7</v>
      </c>
      <c r="I3623" s="20" t="s">
        <v>259</v>
      </c>
      <c r="J3623" s="11" t="s">
        <v>261</v>
      </c>
      <c r="K3623" s="11" t="s">
        <v>11613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44228</v>
      </c>
      <c r="H3624" s="11">
        <v>7</v>
      </c>
      <c r="I3624" s="20" t="s">
        <v>259</v>
      </c>
      <c r="J3624" s="11" t="s">
        <v>261</v>
      </c>
      <c r="K3624" s="11" t="s">
        <v>11613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44228</v>
      </c>
      <c r="H3625" s="11">
        <v>7</v>
      </c>
      <c r="I3625" s="20" t="s">
        <v>259</v>
      </c>
      <c r="J3625" s="11" t="s">
        <v>261</v>
      </c>
      <c r="K3625" s="11" t="s">
        <v>11613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44228</v>
      </c>
      <c r="H3626" s="11">
        <v>7</v>
      </c>
      <c r="I3626" s="20" t="s">
        <v>259</v>
      </c>
      <c r="J3626" s="11" t="s">
        <v>261</v>
      </c>
      <c r="K3626" s="11" t="s">
        <v>11613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44228</v>
      </c>
      <c r="H3627" s="11">
        <v>7</v>
      </c>
      <c r="I3627" s="20" t="s">
        <v>259</v>
      </c>
      <c r="J3627" s="11" t="s">
        <v>261</v>
      </c>
      <c r="K3627" s="11" t="s">
        <v>11613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44228</v>
      </c>
      <c r="H3628" s="11">
        <v>7</v>
      </c>
      <c r="I3628" s="20" t="s">
        <v>259</v>
      </c>
      <c r="J3628" s="11" t="s">
        <v>261</v>
      </c>
      <c r="K3628" s="11" t="s">
        <v>11613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44228</v>
      </c>
      <c r="H3629" s="11">
        <v>7</v>
      </c>
      <c r="I3629" s="20" t="s">
        <v>259</v>
      </c>
      <c r="J3629" s="11" t="s">
        <v>261</v>
      </c>
      <c r="K3629" s="11" t="s">
        <v>11613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44228</v>
      </c>
      <c r="H3630" s="11">
        <v>7</v>
      </c>
      <c r="I3630" s="20" t="s">
        <v>259</v>
      </c>
      <c r="J3630" s="11" t="s">
        <v>261</v>
      </c>
      <c r="K3630" s="11" t="s">
        <v>11613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44228</v>
      </c>
      <c r="H3631" s="11">
        <v>7</v>
      </c>
      <c r="I3631" s="20" t="s">
        <v>259</v>
      </c>
      <c r="J3631" s="11" t="s">
        <v>261</v>
      </c>
      <c r="K3631" s="11" t="s">
        <v>11613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44228</v>
      </c>
      <c r="H3632" s="11">
        <v>7</v>
      </c>
      <c r="I3632" s="20" t="s">
        <v>259</v>
      </c>
      <c r="J3632" s="11" t="s">
        <v>261</v>
      </c>
      <c r="K3632" s="11" t="s">
        <v>11613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44228</v>
      </c>
      <c r="H3633" s="11">
        <v>7</v>
      </c>
      <c r="I3633" s="20" t="s">
        <v>259</v>
      </c>
      <c r="J3633" s="11" t="s">
        <v>261</v>
      </c>
      <c r="K3633" s="11" t="s">
        <v>11613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44228</v>
      </c>
      <c r="H3634" s="11">
        <v>7</v>
      </c>
      <c r="I3634" s="20" t="s">
        <v>259</v>
      </c>
      <c r="J3634" s="11" t="s">
        <v>261</v>
      </c>
      <c r="K3634" s="11" t="s">
        <v>11613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44228</v>
      </c>
      <c r="H3635" s="11">
        <v>7</v>
      </c>
      <c r="I3635" s="20" t="s">
        <v>259</v>
      </c>
      <c r="J3635" s="11" t="s">
        <v>261</v>
      </c>
      <c r="K3635" s="11" t="s">
        <v>11613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44228</v>
      </c>
      <c r="H3636" s="11">
        <v>7</v>
      </c>
      <c r="I3636" s="20" t="s">
        <v>259</v>
      </c>
      <c r="J3636" s="11" t="s">
        <v>261</v>
      </c>
      <c r="K3636" s="11" t="s">
        <v>11613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44228</v>
      </c>
      <c r="H3637" s="11">
        <v>7</v>
      </c>
      <c r="I3637" s="20" t="s">
        <v>259</v>
      </c>
      <c r="J3637" s="11" t="s">
        <v>261</v>
      </c>
      <c r="K3637" s="11" t="s">
        <v>11613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44228</v>
      </c>
      <c r="H3638" s="11">
        <v>7</v>
      </c>
      <c r="I3638" s="20" t="s">
        <v>259</v>
      </c>
      <c r="J3638" s="11" t="s">
        <v>261</v>
      </c>
      <c r="K3638" s="11" t="s">
        <v>11613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44228</v>
      </c>
      <c r="H3639" s="11">
        <v>7</v>
      </c>
      <c r="I3639" s="20" t="s">
        <v>259</v>
      </c>
      <c r="J3639" s="11" t="s">
        <v>261</v>
      </c>
      <c r="K3639" s="11" t="s">
        <v>11613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44228</v>
      </c>
      <c r="H3640" s="11">
        <v>7</v>
      </c>
      <c r="I3640" s="20" t="s">
        <v>259</v>
      </c>
      <c r="J3640" s="11" t="s">
        <v>261</v>
      </c>
      <c r="K3640" s="11" t="s">
        <v>11613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44228</v>
      </c>
      <c r="H3641" s="11">
        <v>7</v>
      </c>
      <c r="I3641" s="20" t="s">
        <v>259</v>
      </c>
      <c r="J3641" s="11" t="s">
        <v>261</v>
      </c>
      <c r="K3641" s="11" t="s">
        <v>11613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44228</v>
      </c>
      <c r="H3642" s="11">
        <v>7</v>
      </c>
      <c r="I3642" s="20" t="s">
        <v>259</v>
      </c>
      <c r="J3642" s="11" t="s">
        <v>261</v>
      </c>
      <c r="K3642" s="11" t="s">
        <v>11613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44228</v>
      </c>
      <c r="H3643" s="11">
        <v>7</v>
      </c>
      <c r="I3643" s="20" t="s">
        <v>259</v>
      </c>
      <c r="J3643" s="11" t="s">
        <v>261</v>
      </c>
      <c r="K3643" s="11" t="s">
        <v>11613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44228</v>
      </c>
      <c r="H3644" s="11">
        <v>7</v>
      </c>
      <c r="I3644" s="20" t="s">
        <v>259</v>
      </c>
      <c r="J3644" s="11" t="s">
        <v>261</v>
      </c>
      <c r="K3644" s="11" t="s">
        <v>11613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44228</v>
      </c>
      <c r="H3645" s="11">
        <v>7</v>
      </c>
      <c r="I3645" s="20" t="s">
        <v>259</v>
      </c>
      <c r="J3645" s="11" t="s">
        <v>261</v>
      </c>
      <c r="K3645" s="11" t="s">
        <v>11613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44228</v>
      </c>
      <c r="H3646" s="11">
        <v>7</v>
      </c>
      <c r="I3646" s="20" t="s">
        <v>259</v>
      </c>
      <c r="J3646" s="11" t="s">
        <v>261</v>
      </c>
      <c r="K3646" s="11" t="s">
        <v>11613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44228</v>
      </c>
      <c r="H3647" s="11">
        <v>7</v>
      </c>
      <c r="I3647" s="20" t="s">
        <v>259</v>
      </c>
      <c r="J3647" s="11" t="s">
        <v>261</v>
      </c>
      <c r="K3647" s="11" t="s">
        <v>11613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44228</v>
      </c>
      <c r="H3648" s="11">
        <v>7</v>
      </c>
      <c r="I3648" s="20" t="s">
        <v>259</v>
      </c>
      <c r="J3648" s="11" t="s">
        <v>261</v>
      </c>
      <c r="K3648" s="11" t="s">
        <v>11613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44228</v>
      </c>
      <c r="H3649" s="11">
        <v>7</v>
      </c>
      <c r="I3649" s="20" t="s">
        <v>259</v>
      </c>
      <c r="J3649" s="11" t="s">
        <v>261</v>
      </c>
      <c r="K3649" s="11" t="s">
        <v>11613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44228</v>
      </c>
      <c r="H3650" s="11">
        <v>7</v>
      </c>
      <c r="I3650" s="20" t="s">
        <v>259</v>
      </c>
      <c r="J3650" s="11" t="s">
        <v>261</v>
      </c>
      <c r="K3650" s="11" t="s">
        <v>11613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44228</v>
      </c>
      <c r="H3651" s="11">
        <v>7</v>
      </c>
      <c r="I3651" s="20" t="s">
        <v>259</v>
      </c>
      <c r="J3651" s="11" t="s">
        <v>261</v>
      </c>
      <c r="K3651" s="11" t="s">
        <v>11613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44228</v>
      </c>
      <c r="H3652" s="11">
        <v>7</v>
      </c>
      <c r="I3652" s="20" t="s">
        <v>259</v>
      </c>
      <c r="J3652" s="11" t="s">
        <v>261</v>
      </c>
      <c r="K3652" s="11" t="s">
        <v>11613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44228</v>
      </c>
      <c r="H3653" s="11">
        <v>7</v>
      </c>
      <c r="I3653" s="20" t="s">
        <v>259</v>
      </c>
      <c r="J3653" s="11" t="s">
        <v>261</v>
      </c>
      <c r="K3653" s="11" t="s">
        <v>11613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44228</v>
      </c>
      <c r="H3654" s="11">
        <v>7</v>
      </c>
      <c r="I3654" s="20" t="s">
        <v>259</v>
      </c>
      <c r="J3654" s="11" t="s">
        <v>261</v>
      </c>
      <c r="K3654" s="11" t="s">
        <v>11613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44228</v>
      </c>
      <c r="H3655" s="11">
        <v>7</v>
      </c>
      <c r="I3655" s="20" t="s">
        <v>259</v>
      </c>
      <c r="J3655" s="11" t="s">
        <v>261</v>
      </c>
      <c r="K3655" s="11" t="s">
        <v>11613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44228</v>
      </c>
      <c r="H3656" s="11">
        <v>7</v>
      </c>
      <c r="I3656" s="20" t="s">
        <v>259</v>
      </c>
      <c r="J3656" s="11" t="s">
        <v>261</v>
      </c>
      <c r="K3656" s="11" t="s">
        <v>11613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44228</v>
      </c>
      <c r="H3657" s="11">
        <v>7</v>
      </c>
      <c r="I3657" s="20" t="s">
        <v>259</v>
      </c>
      <c r="J3657" s="11" t="s">
        <v>261</v>
      </c>
      <c r="K3657" s="11" t="s">
        <v>11613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44228</v>
      </c>
      <c r="H3658" s="11">
        <v>7</v>
      </c>
      <c r="I3658" s="20" t="s">
        <v>259</v>
      </c>
      <c r="J3658" s="11" t="s">
        <v>261</v>
      </c>
      <c r="K3658" s="11" t="s">
        <v>11613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44228</v>
      </c>
      <c r="H3659" s="11">
        <v>7</v>
      </c>
      <c r="I3659" s="20" t="s">
        <v>259</v>
      </c>
      <c r="J3659" s="11" t="s">
        <v>261</v>
      </c>
      <c r="K3659" s="11" t="s">
        <v>11613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44228</v>
      </c>
      <c r="H3660" s="11">
        <v>7</v>
      </c>
      <c r="I3660" s="20" t="s">
        <v>259</v>
      </c>
      <c r="J3660" s="11" t="s">
        <v>261</v>
      </c>
      <c r="K3660" s="11" t="s">
        <v>11613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44228</v>
      </c>
      <c r="H3661" s="11">
        <v>7</v>
      </c>
      <c r="I3661" s="20" t="s">
        <v>259</v>
      </c>
      <c r="J3661" s="11" t="s">
        <v>261</v>
      </c>
      <c r="K3661" s="11" t="s">
        <v>11613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44228</v>
      </c>
      <c r="H3662" s="11">
        <v>7</v>
      </c>
      <c r="I3662" s="20" t="s">
        <v>259</v>
      </c>
      <c r="J3662" s="11" t="s">
        <v>261</v>
      </c>
      <c r="K3662" s="11" t="s">
        <v>11613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44228</v>
      </c>
      <c r="H3663" s="11">
        <v>7</v>
      </c>
      <c r="I3663" s="20" t="s">
        <v>259</v>
      </c>
      <c r="J3663" s="11" t="s">
        <v>261</v>
      </c>
      <c r="K3663" s="11" t="s">
        <v>11613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44228</v>
      </c>
      <c r="H3664" s="11">
        <v>7</v>
      </c>
      <c r="I3664" s="20" t="s">
        <v>259</v>
      </c>
      <c r="J3664" s="11" t="s">
        <v>261</v>
      </c>
      <c r="K3664" s="11" t="s">
        <v>11613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44228</v>
      </c>
      <c r="H3665" s="11">
        <v>7</v>
      </c>
      <c r="I3665" s="20" t="s">
        <v>259</v>
      </c>
      <c r="J3665" s="11" t="s">
        <v>261</v>
      </c>
      <c r="K3665" s="11" t="s">
        <v>11613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44228</v>
      </c>
      <c r="H3666" s="11">
        <v>7</v>
      </c>
      <c r="I3666" s="20" t="s">
        <v>259</v>
      </c>
      <c r="J3666" s="11" t="s">
        <v>261</v>
      </c>
      <c r="K3666" s="11" t="s">
        <v>11613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44228</v>
      </c>
      <c r="H3667" s="11">
        <v>7</v>
      </c>
      <c r="I3667" s="20" t="s">
        <v>259</v>
      </c>
      <c r="J3667" s="11" t="s">
        <v>261</v>
      </c>
      <c r="K3667" s="11" t="s">
        <v>11613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44228</v>
      </c>
      <c r="H3668" s="11">
        <v>7</v>
      </c>
      <c r="I3668" s="20" t="s">
        <v>259</v>
      </c>
      <c r="J3668" s="11" t="s">
        <v>261</v>
      </c>
      <c r="K3668" s="11" t="s">
        <v>11613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44228</v>
      </c>
      <c r="H3669" s="11">
        <v>7</v>
      </c>
      <c r="I3669" s="20" t="s">
        <v>259</v>
      </c>
      <c r="J3669" s="11" t="s">
        <v>261</v>
      </c>
      <c r="K3669" s="11" t="s">
        <v>11613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44228</v>
      </c>
      <c r="H3670" s="11">
        <v>7</v>
      </c>
      <c r="I3670" s="20" t="s">
        <v>259</v>
      </c>
      <c r="J3670" s="11" t="s">
        <v>261</v>
      </c>
      <c r="K3670" s="11" t="s">
        <v>11613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44228</v>
      </c>
      <c r="H3671" s="11">
        <v>7</v>
      </c>
      <c r="I3671" s="20" t="s">
        <v>259</v>
      </c>
      <c r="J3671" s="11" t="s">
        <v>261</v>
      </c>
      <c r="K3671" s="11" t="s">
        <v>11613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44228</v>
      </c>
      <c r="H3672" s="11">
        <v>7</v>
      </c>
      <c r="I3672" s="20" t="s">
        <v>259</v>
      </c>
      <c r="J3672" s="11" t="s">
        <v>261</v>
      </c>
      <c r="K3672" s="11" t="s">
        <v>11613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44228</v>
      </c>
      <c r="H3673" s="11">
        <v>7</v>
      </c>
      <c r="I3673" s="20" t="s">
        <v>259</v>
      </c>
      <c r="J3673" s="11" t="s">
        <v>261</v>
      </c>
      <c r="K3673" s="11" t="s">
        <v>11613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44228</v>
      </c>
      <c r="H3674" s="11">
        <v>7</v>
      </c>
      <c r="I3674" s="20" t="s">
        <v>259</v>
      </c>
      <c r="J3674" s="11" t="s">
        <v>261</v>
      </c>
      <c r="K3674" s="11" t="s">
        <v>11613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44228</v>
      </c>
      <c r="H3675" s="11">
        <v>7</v>
      </c>
      <c r="I3675" s="20" t="s">
        <v>259</v>
      </c>
      <c r="J3675" s="11" t="s">
        <v>261</v>
      </c>
      <c r="K3675" s="11" t="s">
        <v>11613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44228</v>
      </c>
      <c r="H3676" s="11">
        <v>7</v>
      </c>
      <c r="I3676" s="20" t="s">
        <v>259</v>
      </c>
      <c r="J3676" s="11" t="s">
        <v>261</v>
      </c>
      <c r="K3676" s="11" t="s">
        <v>11613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44228</v>
      </c>
      <c r="H3677" s="11">
        <v>7</v>
      </c>
      <c r="I3677" s="20" t="s">
        <v>259</v>
      </c>
      <c r="J3677" s="11" t="s">
        <v>261</v>
      </c>
      <c r="K3677" s="11" t="s">
        <v>11613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44228</v>
      </c>
      <c r="H3678" s="11">
        <v>7</v>
      </c>
      <c r="I3678" s="20" t="s">
        <v>259</v>
      </c>
      <c r="J3678" s="11" t="s">
        <v>261</v>
      </c>
      <c r="K3678" s="11" t="s">
        <v>11613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44228</v>
      </c>
      <c r="H3679" s="11">
        <v>7</v>
      </c>
      <c r="I3679" s="20" t="s">
        <v>259</v>
      </c>
      <c r="J3679" s="11" t="s">
        <v>261</v>
      </c>
      <c r="K3679" s="11" t="s">
        <v>11613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44228</v>
      </c>
      <c r="H3680" s="11">
        <v>7</v>
      </c>
      <c r="I3680" s="20" t="s">
        <v>259</v>
      </c>
      <c r="J3680" s="11" t="s">
        <v>261</v>
      </c>
      <c r="K3680" s="11" t="s">
        <v>11613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44228</v>
      </c>
      <c r="H3681" s="11">
        <v>7</v>
      </c>
      <c r="I3681" s="20" t="s">
        <v>259</v>
      </c>
      <c r="J3681" s="11" t="s">
        <v>261</v>
      </c>
      <c r="K3681" s="11" t="s">
        <v>11613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44228</v>
      </c>
      <c r="H3682" s="11">
        <v>7</v>
      </c>
      <c r="I3682" s="20" t="s">
        <v>259</v>
      </c>
      <c r="J3682" s="11" t="s">
        <v>261</v>
      </c>
      <c r="K3682" s="11" t="s">
        <v>11613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44228</v>
      </c>
      <c r="H3683" s="11">
        <v>7</v>
      </c>
      <c r="I3683" s="20" t="s">
        <v>259</v>
      </c>
      <c r="J3683" s="11" t="s">
        <v>261</v>
      </c>
      <c r="K3683" s="11" t="s">
        <v>11613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44228</v>
      </c>
      <c r="H3684" s="11">
        <v>7</v>
      </c>
      <c r="I3684" s="20" t="s">
        <v>259</v>
      </c>
      <c r="J3684" s="11" t="s">
        <v>261</v>
      </c>
      <c r="K3684" s="11" t="s">
        <v>11613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44228</v>
      </c>
      <c r="H3685" s="11">
        <v>7</v>
      </c>
      <c r="I3685" s="20" t="s">
        <v>259</v>
      </c>
      <c r="J3685" s="11" t="s">
        <v>261</v>
      </c>
      <c r="K3685" s="11" t="s">
        <v>11613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44228</v>
      </c>
      <c r="H3686" s="11">
        <v>7</v>
      </c>
      <c r="I3686" s="20" t="s">
        <v>259</v>
      </c>
      <c r="J3686" s="11" t="s">
        <v>261</v>
      </c>
      <c r="K3686" s="11" t="s">
        <v>11613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44228</v>
      </c>
      <c r="H3687" s="11">
        <v>7</v>
      </c>
      <c r="I3687" s="20" t="s">
        <v>259</v>
      </c>
      <c r="J3687" s="11" t="s">
        <v>261</v>
      </c>
      <c r="K3687" s="11" t="s">
        <v>11613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44228</v>
      </c>
      <c r="H3688" s="11">
        <v>7</v>
      </c>
      <c r="I3688" s="20" t="s">
        <v>259</v>
      </c>
      <c r="J3688" s="11" t="s">
        <v>261</v>
      </c>
      <c r="K3688" s="11" t="s">
        <v>11613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44228</v>
      </c>
      <c r="H3689" s="11">
        <v>7</v>
      </c>
      <c r="I3689" s="20" t="s">
        <v>259</v>
      </c>
      <c r="J3689" s="11" t="s">
        <v>261</v>
      </c>
      <c r="K3689" s="11" t="s">
        <v>11613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44228</v>
      </c>
      <c r="H3690" s="11">
        <v>7</v>
      </c>
      <c r="I3690" s="20" t="s">
        <v>259</v>
      </c>
      <c r="J3690" s="11" t="s">
        <v>261</v>
      </c>
      <c r="K3690" s="11" t="s">
        <v>11613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44228</v>
      </c>
      <c r="H3691" s="11">
        <v>7</v>
      </c>
      <c r="I3691" s="20" t="s">
        <v>259</v>
      </c>
      <c r="J3691" s="11" t="s">
        <v>261</v>
      </c>
      <c r="K3691" s="11" t="s">
        <v>11613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44228</v>
      </c>
      <c r="H3692" s="11">
        <v>7</v>
      </c>
      <c r="I3692" s="20" t="s">
        <v>259</v>
      </c>
      <c r="J3692" s="11" t="s">
        <v>261</v>
      </c>
      <c r="K3692" s="11" t="s">
        <v>11613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44228</v>
      </c>
      <c r="H3693" s="11">
        <v>7</v>
      </c>
      <c r="I3693" s="20" t="s">
        <v>259</v>
      </c>
      <c r="J3693" s="11" t="s">
        <v>261</v>
      </c>
      <c r="K3693" s="11" t="s">
        <v>11613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44228</v>
      </c>
      <c r="H3694" s="11">
        <v>7</v>
      </c>
      <c r="I3694" s="20" t="s">
        <v>259</v>
      </c>
      <c r="J3694" s="11" t="s">
        <v>261</v>
      </c>
      <c r="K3694" s="11" t="s">
        <v>11613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44228</v>
      </c>
      <c r="H3695" s="11">
        <v>7</v>
      </c>
      <c r="I3695" s="20" t="s">
        <v>259</v>
      </c>
      <c r="J3695" s="11" t="s">
        <v>261</v>
      </c>
      <c r="K3695" s="11" t="s">
        <v>11613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44228</v>
      </c>
      <c r="H3696" s="11">
        <v>7</v>
      </c>
      <c r="I3696" s="20" t="s">
        <v>259</v>
      </c>
      <c r="J3696" s="11" t="s">
        <v>261</v>
      </c>
      <c r="K3696" s="11" t="s">
        <v>11613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44228</v>
      </c>
      <c r="H3697" s="11">
        <v>7</v>
      </c>
      <c r="I3697" s="20" t="s">
        <v>259</v>
      </c>
      <c r="J3697" s="11" t="s">
        <v>261</v>
      </c>
      <c r="K3697" s="11" t="s">
        <v>11613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44228</v>
      </c>
      <c r="H3698" s="11">
        <v>7</v>
      </c>
      <c r="I3698" s="20" t="s">
        <v>259</v>
      </c>
      <c r="J3698" s="11" t="s">
        <v>261</v>
      </c>
      <c r="K3698" s="11" t="s">
        <v>11613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44228</v>
      </c>
      <c r="H3699" s="11">
        <v>7</v>
      </c>
      <c r="I3699" s="20" t="s">
        <v>259</v>
      </c>
      <c r="J3699" s="11" t="s">
        <v>261</v>
      </c>
      <c r="K3699" s="11" t="s">
        <v>11613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44228</v>
      </c>
      <c r="H3700" s="11">
        <v>7</v>
      </c>
      <c r="I3700" s="20" t="s">
        <v>259</v>
      </c>
      <c r="J3700" s="11" t="s">
        <v>261</v>
      </c>
      <c r="K3700" s="11" t="s">
        <v>11613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44228</v>
      </c>
      <c r="H3701" s="11">
        <v>7</v>
      </c>
      <c r="I3701" s="20" t="s">
        <v>259</v>
      </c>
      <c r="J3701" s="11" t="s">
        <v>261</v>
      </c>
      <c r="K3701" s="11" t="s">
        <v>11613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44228</v>
      </c>
      <c r="H3702" s="11">
        <v>7</v>
      </c>
      <c r="I3702" s="20" t="s">
        <v>259</v>
      </c>
      <c r="J3702" s="11" t="s">
        <v>261</v>
      </c>
      <c r="K3702" s="11" t="s">
        <v>11613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44228</v>
      </c>
      <c r="H3703" s="11">
        <v>7</v>
      </c>
      <c r="I3703" s="20" t="s">
        <v>259</v>
      </c>
      <c r="J3703" s="11" t="s">
        <v>261</v>
      </c>
      <c r="K3703" s="11" t="s">
        <v>11613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44228</v>
      </c>
      <c r="H3704" s="11">
        <v>7</v>
      </c>
      <c r="I3704" s="20" t="s">
        <v>259</v>
      </c>
      <c r="J3704" s="11" t="s">
        <v>261</v>
      </c>
      <c r="K3704" s="11" t="s">
        <v>11613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44228</v>
      </c>
      <c r="H3705" s="11">
        <v>7</v>
      </c>
      <c r="I3705" s="20" t="s">
        <v>259</v>
      </c>
      <c r="J3705" s="11" t="s">
        <v>261</v>
      </c>
      <c r="K3705" s="11" t="s">
        <v>11613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44228</v>
      </c>
      <c r="H3706" s="11">
        <v>7</v>
      </c>
      <c r="I3706" s="20" t="s">
        <v>259</v>
      </c>
      <c r="J3706" s="11" t="s">
        <v>261</v>
      </c>
      <c r="K3706" s="11" t="s">
        <v>11613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44228</v>
      </c>
      <c r="H3707" s="11">
        <v>7</v>
      </c>
      <c r="I3707" s="20" t="s">
        <v>259</v>
      </c>
      <c r="J3707" s="11" t="s">
        <v>261</v>
      </c>
      <c r="K3707" s="11" t="s">
        <v>11613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44228</v>
      </c>
      <c r="H3708" s="11">
        <v>7</v>
      </c>
      <c r="I3708" s="20" t="s">
        <v>259</v>
      </c>
      <c r="J3708" s="11" t="s">
        <v>261</v>
      </c>
      <c r="K3708" s="11" t="s">
        <v>11613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44228</v>
      </c>
      <c r="H3709" s="11">
        <v>7</v>
      </c>
      <c r="I3709" s="20" t="s">
        <v>259</v>
      </c>
      <c r="J3709" s="11" t="s">
        <v>261</v>
      </c>
      <c r="K3709" s="11" t="s">
        <v>11613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44228</v>
      </c>
      <c r="H3710" s="11">
        <v>7</v>
      </c>
      <c r="I3710" s="20" t="s">
        <v>259</v>
      </c>
      <c r="J3710" s="11" t="s">
        <v>261</v>
      </c>
      <c r="K3710" s="11" t="s">
        <v>11613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44228</v>
      </c>
      <c r="H3711" s="11">
        <v>7</v>
      </c>
      <c r="I3711" s="20" t="s">
        <v>259</v>
      </c>
      <c r="J3711" s="11" t="s">
        <v>261</v>
      </c>
      <c r="K3711" s="11" t="s">
        <v>11613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44228</v>
      </c>
      <c r="H3712" s="11">
        <v>7</v>
      </c>
      <c r="I3712" s="20" t="s">
        <v>259</v>
      </c>
      <c r="J3712" s="11" t="s">
        <v>261</v>
      </c>
      <c r="K3712" s="11" t="s">
        <v>11613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44228</v>
      </c>
      <c r="H3713" s="11">
        <v>7</v>
      </c>
      <c r="I3713" s="20" t="s">
        <v>259</v>
      </c>
      <c r="J3713" s="11" t="s">
        <v>261</v>
      </c>
      <c r="K3713" s="11" t="s">
        <v>11613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44228</v>
      </c>
      <c r="H3714" s="11">
        <v>7</v>
      </c>
      <c r="I3714" s="20" t="s">
        <v>259</v>
      </c>
      <c r="J3714" s="11" t="s">
        <v>261</v>
      </c>
      <c r="K3714" s="11" t="s">
        <v>11613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44228</v>
      </c>
      <c r="H3715" s="11">
        <v>7</v>
      </c>
      <c r="I3715" s="20" t="s">
        <v>259</v>
      </c>
      <c r="J3715" s="11" t="s">
        <v>261</v>
      </c>
      <c r="K3715" s="11" t="s">
        <v>11613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44228</v>
      </c>
      <c r="H3716" s="11">
        <v>7</v>
      </c>
      <c r="I3716" s="20" t="s">
        <v>259</v>
      </c>
      <c r="J3716" s="11" t="s">
        <v>261</v>
      </c>
      <c r="K3716" s="11" t="s">
        <v>11613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44228</v>
      </c>
      <c r="H3717" s="11">
        <v>7</v>
      </c>
      <c r="I3717" s="20" t="s">
        <v>259</v>
      </c>
      <c r="J3717" s="11" t="s">
        <v>261</v>
      </c>
      <c r="K3717" s="11" t="s">
        <v>11613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44228</v>
      </c>
      <c r="H3718" s="11">
        <v>7</v>
      </c>
      <c r="I3718" s="20" t="s">
        <v>259</v>
      </c>
      <c r="J3718" s="11" t="s">
        <v>261</v>
      </c>
      <c r="K3718" s="11" t="s">
        <v>11613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44228</v>
      </c>
      <c r="H3719" s="11">
        <v>7</v>
      </c>
      <c r="I3719" s="20" t="s">
        <v>259</v>
      </c>
      <c r="J3719" s="11" t="s">
        <v>261</v>
      </c>
      <c r="K3719" s="11" t="s">
        <v>11613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44228</v>
      </c>
      <c r="H3720" s="11">
        <v>7</v>
      </c>
      <c r="I3720" s="20" t="s">
        <v>259</v>
      </c>
      <c r="J3720" s="11" t="s">
        <v>261</v>
      </c>
      <c r="K3720" s="11" t="s">
        <v>11613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44228</v>
      </c>
      <c r="H3721" s="11">
        <v>7</v>
      </c>
      <c r="I3721" s="20" t="s">
        <v>259</v>
      </c>
      <c r="J3721" s="11" t="s">
        <v>261</v>
      </c>
      <c r="K3721" s="11" t="s">
        <v>11613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44228</v>
      </c>
      <c r="H3722" s="11">
        <v>7</v>
      </c>
      <c r="I3722" s="20" t="s">
        <v>259</v>
      </c>
      <c r="J3722" s="11" t="s">
        <v>261</v>
      </c>
      <c r="K3722" s="11" t="s">
        <v>11613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44228</v>
      </c>
      <c r="H3723" s="11">
        <v>7</v>
      </c>
      <c r="I3723" s="20" t="s">
        <v>259</v>
      </c>
      <c r="J3723" s="11" t="s">
        <v>261</v>
      </c>
      <c r="K3723" s="11" t="s">
        <v>11613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44228</v>
      </c>
      <c r="H3724" s="11">
        <v>7</v>
      </c>
      <c r="I3724" s="20" t="s">
        <v>259</v>
      </c>
      <c r="J3724" s="11" t="s">
        <v>261</v>
      </c>
      <c r="K3724" s="11" t="s">
        <v>11613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44228</v>
      </c>
      <c r="H3725" s="11">
        <v>7</v>
      </c>
      <c r="I3725" s="20" t="s">
        <v>259</v>
      </c>
      <c r="J3725" s="11" t="s">
        <v>261</v>
      </c>
      <c r="K3725" s="11" t="s">
        <v>11613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44228</v>
      </c>
      <c r="H3726" s="11">
        <v>7</v>
      </c>
      <c r="I3726" s="20" t="s">
        <v>259</v>
      </c>
      <c r="J3726" s="11" t="s">
        <v>261</v>
      </c>
      <c r="K3726" s="11" t="s">
        <v>11613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44228</v>
      </c>
      <c r="H3727" s="11">
        <v>7</v>
      </c>
      <c r="I3727" s="20" t="s">
        <v>259</v>
      </c>
      <c r="J3727" s="11" t="s">
        <v>261</v>
      </c>
      <c r="K3727" s="11" t="s">
        <v>11613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44228</v>
      </c>
      <c r="H3728" s="11">
        <v>7</v>
      </c>
      <c r="I3728" s="20" t="s">
        <v>259</v>
      </c>
      <c r="J3728" s="11" t="s">
        <v>261</v>
      </c>
      <c r="K3728" s="11" t="s">
        <v>11613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44228</v>
      </c>
      <c r="H3729" s="11">
        <v>7</v>
      </c>
      <c r="I3729" s="20" t="s">
        <v>259</v>
      </c>
      <c r="J3729" s="11" t="s">
        <v>261</v>
      </c>
      <c r="K3729" s="11" t="s">
        <v>11613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44228</v>
      </c>
      <c r="H3730" s="11">
        <v>7</v>
      </c>
      <c r="I3730" s="20" t="s">
        <v>259</v>
      </c>
      <c r="J3730" s="11" t="s">
        <v>261</v>
      </c>
      <c r="K3730" s="11" t="s">
        <v>11613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44228</v>
      </c>
      <c r="H3731" s="11">
        <v>7</v>
      </c>
      <c r="I3731" s="20" t="s">
        <v>259</v>
      </c>
      <c r="J3731" s="11" t="s">
        <v>261</v>
      </c>
      <c r="K3731" s="11" t="s">
        <v>11613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44228</v>
      </c>
      <c r="H3732" s="11">
        <v>7</v>
      </c>
      <c r="I3732" s="20" t="s">
        <v>259</v>
      </c>
      <c r="J3732" s="11" t="s">
        <v>261</v>
      </c>
      <c r="K3732" s="11" t="s">
        <v>11613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44228</v>
      </c>
      <c r="H3733" s="11">
        <v>7</v>
      </c>
      <c r="I3733" s="20" t="s">
        <v>259</v>
      </c>
      <c r="J3733" s="11" t="s">
        <v>261</v>
      </c>
      <c r="K3733" s="11" t="s">
        <v>11613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44228</v>
      </c>
      <c r="H3734" s="11">
        <v>7</v>
      </c>
      <c r="I3734" s="20" t="s">
        <v>259</v>
      </c>
      <c r="J3734" s="11" t="s">
        <v>261</v>
      </c>
      <c r="K3734" s="11" t="s">
        <v>11613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44228</v>
      </c>
      <c r="H3735" s="11">
        <v>7</v>
      </c>
      <c r="I3735" s="20" t="s">
        <v>259</v>
      </c>
      <c r="J3735" s="11" t="s">
        <v>261</v>
      </c>
      <c r="K3735" s="11" t="s">
        <v>11613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44228</v>
      </c>
      <c r="H3736" s="11">
        <v>7</v>
      </c>
      <c r="I3736" s="20" t="s">
        <v>259</v>
      </c>
      <c r="J3736" s="11" t="s">
        <v>261</v>
      </c>
      <c r="K3736" s="11" t="s">
        <v>11613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44228</v>
      </c>
      <c r="H3737" s="11">
        <v>7</v>
      </c>
      <c r="I3737" s="20" t="s">
        <v>259</v>
      </c>
      <c r="J3737" s="11" t="s">
        <v>261</v>
      </c>
      <c r="K3737" s="11" t="s">
        <v>11613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44228</v>
      </c>
      <c r="H3738" s="11">
        <v>7</v>
      </c>
      <c r="I3738" s="20" t="s">
        <v>259</v>
      </c>
      <c r="J3738" s="11" t="s">
        <v>261</v>
      </c>
      <c r="K3738" s="11" t="s">
        <v>11613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44228</v>
      </c>
      <c r="H3739" s="11">
        <v>7</v>
      </c>
      <c r="I3739" s="20" t="s">
        <v>259</v>
      </c>
      <c r="J3739" s="11" t="s">
        <v>261</v>
      </c>
      <c r="K3739" s="11" t="s">
        <v>11613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44228</v>
      </c>
      <c r="H3740" s="11">
        <v>7</v>
      </c>
      <c r="I3740" s="20" t="s">
        <v>259</v>
      </c>
      <c r="J3740" s="11" t="s">
        <v>261</v>
      </c>
      <c r="K3740" s="11" t="s">
        <v>11613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44228</v>
      </c>
      <c r="H3741" s="11">
        <v>7</v>
      </c>
      <c r="I3741" s="20" t="s">
        <v>259</v>
      </c>
      <c r="J3741" s="11" t="s">
        <v>261</v>
      </c>
      <c r="K3741" s="11" t="s">
        <v>11613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44228</v>
      </c>
      <c r="H3742" s="11">
        <v>7</v>
      </c>
      <c r="I3742" s="20" t="s">
        <v>259</v>
      </c>
      <c r="J3742" s="11" t="s">
        <v>261</v>
      </c>
      <c r="K3742" s="11" t="s">
        <v>11613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44228</v>
      </c>
      <c r="H3743" s="11">
        <v>7</v>
      </c>
      <c r="I3743" s="20" t="s">
        <v>259</v>
      </c>
      <c r="J3743" s="11" t="s">
        <v>261</v>
      </c>
      <c r="K3743" s="11" t="s">
        <v>11613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44228</v>
      </c>
      <c r="H3744" s="11">
        <v>7</v>
      </c>
      <c r="I3744" s="20" t="s">
        <v>259</v>
      </c>
      <c r="J3744" s="11" t="s">
        <v>261</v>
      </c>
      <c r="K3744" s="11" t="s">
        <v>11613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44228</v>
      </c>
      <c r="H3745" s="11">
        <v>7</v>
      </c>
      <c r="I3745" s="20" t="s">
        <v>259</v>
      </c>
      <c r="J3745" s="11" t="s">
        <v>261</v>
      </c>
      <c r="K3745" s="11" t="s">
        <v>11613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44228</v>
      </c>
      <c r="H3746" s="11">
        <v>7</v>
      </c>
      <c r="I3746" s="20" t="s">
        <v>259</v>
      </c>
      <c r="J3746" s="11" t="s">
        <v>261</v>
      </c>
      <c r="K3746" s="11" t="s">
        <v>11613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44228</v>
      </c>
      <c r="H3747" s="11">
        <v>7</v>
      </c>
      <c r="I3747" s="20" t="s">
        <v>259</v>
      </c>
      <c r="J3747" s="11" t="s">
        <v>261</v>
      </c>
      <c r="K3747" s="11" t="s">
        <v>11613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44228</v>
      </c>
      <c r="H3748" s="11">
        <v>7</v>
      </c>
      <c r="I3748" s="20" t="s">
        <v>259</v>
      </c>
      <c r="J3748" s="11" t="s">
        <v>261</v>
      </c>
      <c r="K3748" s="11" t="s">
        <v>11613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44228</v>
      </c>
      <c r="H3749" s="11">
        <v>7</v>
      </c>
      <c r="I3749" s="20" t="s">
        <v>259</v>
      </c>
      <c r="J3749" s="11" t="s">
        <v>261</v>
      </c>
      <c r="K3749" s="11" t="s">
        <v>11613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44228</v>
      </c>
      <c r="H3750" s="11">
        <v>7</v>
      </c>
      <c r="I3750" s="20" t="s">
        <v>259</v>
      </c>
      <c r="J3750" s="11" t="s">
        <v>261</v>
      </c>
      <c r="K3750" s="11" t="s">
        <v>11613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44228</v>
      </c>
      <c r="H3751" s="11">
        <v>7</v>
      </c>
      <c r="I3751" s="20" t="s">
        <v>259</v>
      </c>
      <c r="J3751" s="11" t="s">
        <v>261</v>
      </c>
      <c r="K3751" s="11" t="s">
        <v>11613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44228</v>
      </c>
      <c r="H3752" s="11">
        <v>7</v>
      </c>
      <c r="I3752" s="20" t="s">
        <v>259</v>
      </c>
      <c r="J3752" s="11" t="s">
        <v>261</v>
      </c>
      <c r="K3752" s="11" t="s">
        <v>11613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44228</v>
      </c>
      <c r="H3753" s="11">
        <v>7</v>
      </c>
      <c r="I3753" s="20" t="s">
        <v>259</v>
      </c>
      <c r="J3753" s="11" t="s">
        <v>261</v>
      </c>
      <c r="K3753" s="11" t="s">
        <v>11613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44228</v>
      </c>
      <c r="H3754" s="11">
        <v>7</v>
      </c>
      <c r="I3754" s="20" t="s">
        <v>259</v>
      </c>
      <c r="J3754" s="11" t="s">
        <v>261</v>
      </c>
      <c r="K3754" s="11" t="s">
        <v>11613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44228</v>
      </c>
      <c r="H3755" s="11">
        <v>7</v>
      </c>
      <c r="I3755" s="20" t="s">
        <v>259</v>
      </c>
      <c r="J3755" s="11" t="s">
        <v>261</v>
      </c>
      <c r="K3755" s="11" t="s">
        <v>11613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44228</v>
      </c>
      <c r="H3756" s="11">
        <v>7</v>
      </c>
      <c r="I3756" s="20" t="s">
        <v>259</v>
      </c>
      <c r="J3756" s="11" t="s">
        <v>261</v>
      </c>
      <c r="K3756" s="11" t="s">
        <v>11613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44228</v>
      </c>
      <c r="H3757" s="11">
        <v>7</v>
      </c>
      <c r="I3757" s="20" t="s">
        <v>259</v>
      </c>
      <c r="J3757" s="11" t="s">
        <v>261</v>
      </c>
      <c r="K3757" s="11" t="s">
        <v>11613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44228</v>
      </c>
      <c r="H3758" s="11">
        <v>7</v>
      </c>
      <c r="I3758" s="20" t="s">
        <v>259</v>
      </c>
      <c r="J3758" s="11" t="s">
        <v>261</v>
      </c>
      <c r="K3758" s="11" t="s">
        <v>11613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44228</v>
      </c>
      <c r="H3759" s="11">
        <v>7</v>
      </c>
      <c r="I3759" s="20" t="s">
        <v>259</v>
      </c>
      <c r="J3759" s="11" t="s">
        <v>261</v>
      </c>
      <c r="K3759" s="11" t="s">
        <v>11613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44228</v>
      </c>
      <c r="H3760" s="11">
        <v>7</v>
      </c>
      <c r="I3760" s="20" t="s">
        <v>259</v>
      </c>
      <c r="J3760" s="11" t="s">
        <v>261</v>
      </c>
      <c r="K3760" s="11" t="s">
        <v>11613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44228</v>
      </c>
      <c r="H3761" s="11">
        <v>7</v>
      </c>
      <c r="I3761" s="20" t="s">
        <v>259</v>
      </c>
      <c r="J3761" s="11" t="s">
        <v>261</v>
      </c>
      <c r="K3761" s="11" t="s">
        <v>11613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44228</v>
      </c>
      <c r="H3762" s="11">
        <v>7</v>
      </c>
      <c r="I3762" s="20" t="s">
        <v>259</v>
      </c>
      <c r="J3762" s="11" t="s">
        <v>261</v>
      </c>
      <c r="K3762" s="11" t="s">
        <v>11613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44228</v>
      </c>
      <c r="H3763" s="11">
        <v>7</v>
      </c>
      <c r="I3763" s="20" t="s">
        <v>259</v>
      </c>
      <c r="J3763" s="11" t="s">
        <v>261</v>
      </c>
      <c r="K3763" s="11" t="s">
        <v>11613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44228</v>
      </c>
      <c r="H3764" s="11">
        <v>7</v>
      </c>
      <c r="I3764" s="20" t="s">
        <v>259</v>
      </c>
      <c r="J3764" s="11" t="s">
        <v>261</v>
      </c>
      <c r="K3764" s="11" t="s">
        <v>11613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44228</v>
      </c>
      <c r="H3765" s="11">
        <v>7</v>
      </c>
      <c r="I3765" s="20" t="s">
        <v>259</v>
      </c>
      <c r="J3765" s="11" t="s">
        <v>261</v>
      </c>
      <c r="K3765" s="11" t="s">
        <v>11613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44228</v>
      </c>
      <c r="H3766" s="11">
        <v>7</v>
      </c>
      <c r="I3766" s="20" t="s">
        <v>259</v>
      </c>
      <c r="J3766" s="11" t="s">
        <v>261</v>
      </c>
      <c r="K3766" s="11" t="s">
        <v>11613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44228</v>
      </c>
      <c r="H3767" s="11">
        <v>7</v>
      </c>
      <c r="I3767" s="20" t="s">
        <v>259</v>
      </c>
      <c r="J3767" s="11" t="s">
        <v>261</v>
      </c>
      <c r="K3767" s="11" t="s">
        <v>11613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44228</v>
      </c>
      <c r="H3768" s="11">
        <v>7</v>
      </c>
      <c r="I3768" s="20" t="s">
        <v>259</v>
      </c>
      <c r="J3768" s="11" t="s">
        <v>261</v>
      </c>
      <c r="K3768" s="11" t="s">
        <v>11613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44228</v>
      </c>
      <c r="H3769" s="11">
        <v>7</v>
      </c>
      <c r="I3769" s="20" t="s">
        <v>259</v>
      </c>
      <c r="J3769" s="11" t="s">
        <v>261</v>
      </c>
      <c r="K3769" s="11" t="s">
        <v>11613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44228</v>
      </c>
      <c r="H3770" s="11">
        <v>7</v>
      </c>
      <c r="I3770" s="20" t="s">
        <v>259</v>
      </c>
      <c r="J3770" s="11" t="s">
        <v>261</v>
      </c>
      <c r="K3770" s="11" t="s">
        <v>11613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44228</v>
      </c>
      <c r="H3771" s="11">
        <v>7</v>
      </c>
      <c r="I3771" s="20" t="s">
        <v>259</v>
      </c>
      <c r="J3771" s="11" t="s">
        <v>261</v>
      </c>
      <c r="K3771" s="11" t="s">
        <v>11613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44228</v>
      </c>
      <c r="H3772" s="11">
        <v>7</v>
      </c>
      <c r="I3772" s="20" t="s">
        <v>259</v>
      </c>
      <c r="J3772" s="11" t="s">
        <v>261</v>
      </c>
      <c r="K3772" s="11" t="s">
        <v>11613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44228</v>
      </c>
      <c r="H3773" s="11">
        <v>7</v>
      </c>
      <c r="I3773" s="20" t="s">
        <v>259</v>
      </c>
      <c r="J3773" s="11" t="s">
        <v>261</v>
      </c>
      <c r="K3773" s="11" t="s">
        <v>11613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44228</v>
      </c>
      <c r="H3774" s="11">
        <v>7</v>
      </c>
      <c r="I3774" s="20" t="s">
        <v>259</v>
      </c>
      <c r="J3774" s="11" t="s">
        <v>261</v>
      </c>
      <c r="K3774" s="11" t="s">
        <v>11613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44228</v>
      </c>
      <c r="H3775" s="11">
        <v>7</v>
      </c>
      <c r="I3775" s="20" t="s">
        <v>259</v>
      </c>
      <c r="J3775" s="11" t="s">
        <v>261</v>
      </c>
      <c r="K3775" s="11" t="s">
        <v>11613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44228</v>
      </c>
      <c r="H3776" s="11">
        <v>7</v>
      </c>
      <c r="I3776" s="20" t="s">
        <v>259</v>
      </c>
      <c r="J3776" s="11" t="s">
        <v>261</v>
      </c>
      <c r="K3776" s="11" t="s">
        <v>11613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44228</v>
      </c>
      <c r="H3777" s="11">
        <v>7</v>
      </c>
      <c r="I3777" s="20" t="s">
        <v>259</v>
      </c>
      <c r="J3777" s="11" t="s">
        <v>261</v>
      </c>
      <c r="K3777" s="11" t="s">
        <v>11613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44228</v>
      </c>
      <c r="H3778" s="11">
        <v>7</v>
      </c>
      <c r="I3778" s="20" t="s">
        <v>259</v>
      </c>
      <c r="J3778" s="11" t="s">
        <v>261</v>
      </c>
      <c r="K3778" s="11" t="s">
        <v>11613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44228</v>
      </c>
      <c r="H3779" s="11">
        <v>7</v>
      </c>
      <c r="I3779" s="20" t="s">
        <v>259</v>
      </c>
      <c r="J3779" s="11" t="s">
        <v>261</v>
      </c>
      <c r="K3779" s="11" t="s">
        <v>11613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44228</v>
      </c>
      <c r="H3780" s="11">
        <v>7</v>
      </c>
      <c r="I3780" s="20" t="s">
        <v>259</v>
      </c>
      <c r="J3780" s="11" t="s">
        <v>261</v>
      </c>
      <c r="K3780" s="11" t="s">
        <v>11613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44228</v>
      </c>
      <c r="H3781" s="11">
        <v>7</v>
      </c>
      <c r="I3781" s="20" t="s">
        <v>259</v>
      </c>
      <c r="J3781" s="11" t="s">
        <v>261</v>
      </c>
      <c r="K3781" s="11" t="s">
        <v>11613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44228</v>
      </c>
      <c r="H3782" s="11">
        <v>7</v>
      </c>
      <c r="I3782" s="20" t="s">
        <v>259</v>
      </c>
      <c r="J3782" s="11" t="s">
        <v>261</v>
      </c>
      <c r="K3782" s="11" t="s">
        <v>11613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44228</v>
      </c>
      <c r="H3783" s="11">
        <v>7</v>
      </c>
      <c r="I3783" s="20" t="s">
        <v>259</v>
      </c>
      <c r="J3783" s="11" t="s">
        <v>261</v>
      </c>
      <c r="K3783" s="11" t="s">
        <v>11613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44228</v>
      </c>
      <c r="H3784" s="11">
        <v>7</v>
      </c>
      <c r="I3784" s="20" t="s">
        <v>259</v>
      </c>
      <c r="J3784" s="11" t="s">
        <v>261</v>
      </c>
      <c r="K3784" s="11" t="s">
        <v>11613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44228</v>
      </c>
      <c r="H3785" s="11">
        <v>7</v>
      </c>
      <c r="I3785" s="20" t="s">
        <v>259</v>
      </c>
      <c r="J3785" s="11" t="s">
        <v>261</v>
      </c>
      <c r="K3785" s="11" t="s">
        <v>11613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44228</v>
      </c>
      <c r="H3786" s="11">
        <v>7</v>
      </c>
      <c r="I3786" s="20" t="s">
        <v>259</v>
      </c>
      <c r="J3786" s="11" t="s">
        <v>261</v>
      </c>
      <c r="K3786" s="11" t="s">
        <v>11613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44228</v>
      </c>
      <c r="H3787" s="11">
        <v>7</v>
      </c>
      <c r="I3787" s="20" t="s">
        <v>259</v>
      </c>
      <c r="J3787" s="11" t="s">
        <v>261</v>
      </c>
      <c r="K3787" s="11" t="s">
        <v>11613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44228</v>
      </c>
      <c r="H3788" s="11">
        <v>7</v>
      </c>
      <c r="I3788" s="20" t="s">
        <v>259</v>
      </c>
      <c r="J3788" s="11" t="s">
        <v>261</v>
      </c>
      <c r="K3788" s="11" t="s">
        <v>11613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44228</v>
      </c>
      <c r="H3789" s="11">
        <v>7</v>
      </c>
      <c r="I3789" s="20" t="s">
        <v>259</v>
      </c>
      <c r="J3789" s="11" t="s">
        <v>261</v>
      </c>
      <c r="K3789" s="11" t="s">
        <v>11613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44228</v>
      </c>
      <c r="H3790" s="11">
        <v>7</v>
      </c>
      <c r="I3790" s="20" t="s">
        <v>259</v>
      </c>
      <c r="J3790" s="11" t="s">
        <v>261</v>
      </c>
      <c r="K3790" s="11" t="s">
        <v>11613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44228</v>
      </c>
      <c r="H3791" s="11">
        <v>7</v>
      </c>
      <c r="I3791" s="20" t="s">
        <v>259</v>
      </c>
      <c r="J3791" s="11" t="s">
        <v>261</v>
      </c>
      <c r="K3791" s="11" t="s">
        <v>11613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44228</v>
      </c>
      <c r="H3792" s="11">
        <v>7</v>
      </c>
      <c r="I3792" s="20" t="s">
        <v>259</v>
      </c>
      <c r="J3792" s="11" t="s">
        <v>261</v>
      </c>
      <c r="K3792" s="11" t="s">
        <v>11613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44228</v>
      </c>
      <c r="H3793" s="11">
        <v>7</v>
      </c>
      <c r="I3793" s="20" t="s">
        <v>259</v>
      </c>
      <c r="J3793" s="11" t="s">
        <v>261</v>
      </c>
      <c r="K3793" s="11" t="s">
        <v>11613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44228</v>
      </c>
      <c r="H3794" s="11">
        <v>7</v>
      </c>
      <c r="I3794" s="20" t="s">
        <v>259</v>
      </c>
      <c r="J3794" s="11" t="s">
        <v>261</v>
      </c>
      <c r="K3794" s="11" t="s">
        <v>11613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44228</v>
      </c>
      <c r="H3795" s="11">
        <v>7</v>
      </c>
      <c r="I3795" s="20" t="s">
        <v>259</v>
      </c>
      <c r="J3795" s="11" t="s">
        <v>261</v>
      </c>
      <c r="K3795" s="11" t="s">
        <v>11613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44228</v>
      </c>
      <c r="H3796" s="11">
        <v>7</v>
      </c>
      <c r="I3796" s="20" t="s">
        <v>259</v>
      </c>
      <c r="J3796" s="11" t="s">
        <v>261</v>
      </c>
      <c r="K3796" s="11" t="s">
        <v>11613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44228</v>
      </c>
      <c r="H3797" s="11">
        <v>7</v>
      </c>
      <c r="I3797" s="20" t="s">
        <v>259</v>
      </c>
      <c r="J3797" s="11" t="s">
        <v>261</v>
      </c>
      <c r="K3797" s="11" t="s">
        <v>11613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44228</v>
      </c>
      <c r="H3798" s="11">
        <v>7</v>
      </c>
      <c r="I3798" s="20" t="s">
        <v>259</v>
      </c>
      <c r="J3798" s="11" t="s">
        <v>261</v>
      </c>
      <c r="K3798" s="11" t="s">
        <v>11613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44228</v>
      </c>
      <c r="H3799" s="11">
        <v>7</v>
      </c>
      <c r="I3799" s="20" t="s">
        <v>259</v>
      </c>
      <c r="J3799" s="11" t="s">
        <v>261</v>
      </c>
      <c r="K3799" s="11" t="s">
        <v>11613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44228</v>
      </c>
      <c r="H3800" s="11">
        <v>7</v>
      </c>
      <c r="I3800" s="20" t="s">
        <v>259</v>
      </c>
      <c r="J3800" s="11" t="s">
        <v>261</v>
      </c>
      <c r="K3800" s="11" t="s">
        <v>11613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44228</v>
      </c>
      <c r="H3801" s="11">
        <v>7</v>
      </c>
      <c r="I3801" s="20" t="s">
        <v>259</v>
      </c>
      <c r="J3801" s="11" t="s">
        <v>261</v>
      </c>
      <c r="K3801" s="11" t="s">
        <v>11613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44228</v>
      </c>
      <c r="H3802" s="11">
        <v>7</v>
      </c>
      <c r="I3802" s="20" t="s">
        <v>259</v>
      </c>
      <c r="J3802" s="11" t="s">
        <v>261</v>
      </c>
      <c r="K3802" s="11" t="s">
        <v>11613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44228</v>
      </c>
      <c r="H3803" s="11">
        <v>7</v>
      </c>
      <c r="I3803" s="20" t="s">
        <v>259</v>
      </c>
      <c r="J3803" s="11" t="s">
        <v>261</v>
      </c>
      <c r="K3803" s="11" t="s">
        <v>11613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44228</v>
      </c>
      <c r="H3804" s="11">
        <v>7</v>
      </c>
      <c r="I3804" s="20" t="s">
        <v>259</v>
      </c>
      <c r="J3804" s="11" t="s">
        <v>261</v>
      </c>
      <c r="K3804" s="11" t="s">
        <v>11613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44228</v>
      </c>
      <c r="H3805" s="11">
        <v>7</v>
      </c>
      <c r="I3805" s="20" t="s">
        <v>259</v>
      </c>
      <c r="J3805" s="11" t="s">
        <v>261</v>
      </c>
      <c r="K3805" s="11" t="s">
        <v>11613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44228</v>
      </c>
      <c r="H3806" s="11">
        <v>7</v>
      </c>
      <c r="I3806" s="20" t="s">
        <v>259</v>
      </c>
      <c r="J3806" s="11" t="s">
        <v>261</v>
      </c>
      <c r="K3806" s="11" t="s">
        <v>11613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44228</v>
      </c>
      <c r="H3807" s="11">
        <v>7</v>
      </c>
      <c r="I3807" s="20" t="s">
        <v>259</v>
      </c>
      <c r="J3807" s="11" t="s">
        <v>261</v>
      </c>
      <c r="K3807" s="11" t="s">
        <v>11613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44228</v>
      </c>
      <c r="H3808" s="11">
        <v>7</v>
      </c>
      <c r="I3808" s="20" t="s">
        <v>259</v>
      </c>
      <c r="J3808" s="11" t="s">
        <v>261</v>
      </c>
      <c r="K3808" s="11" t="s">
        <v>11613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44228</v>
      </c>
      <c r="H3809" s="11">
        <v>7</v>
      </c>
      <c r="I3809" s="20" t="s">
        <v>259</v>
      </c>
      <c r="J3809" s="11" t="s">
        <v>261</v>
      </c>
      <c r="K3809" s="11" t="s">
        <v>11613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44228</v>
      </c>
      <c r="H3810" s="11">
        <v>7</v>
      </c>
      <c r="I3810" s="20" t="s">
        <v>259</v>
      </c>
      <c r="J3810" s="11" t="s">
        <v>261</v>
      </c>
      <c r="K3810" s="11" t="s">
        <v>11613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44228</v>
      </c>
      <c r="H3811" s="11">
        <v>7</v>
      </c>
      <c r="I3811" s="20" t="s">
        <v>259</v>
      </c>
      <c r="J3811" s="11" t="s">
        <v>261</v>
      </c>
      <c r="K3811" s="11" t="s">
        <v>11613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44228</v>
      </c>
      <c r="H3812" s="11">
        <v>7</v>
      </c>
      <c r="I3812" s="20" t="s">
        <v>259</v>
      </c>
      <c r="J3812" s="11" t="s">
        <v>261</v>
      </c>
      <c r="K3812" s="11" t="s">
        <v>11613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44228</v>
      </c>
      <c r="H3813" s="11">
        <v>7</v>
      </c>
      <c r="I3813" s="20" t="s">
        <v>259</v>
      </c>
      <c r="J3813" s="11" t="s">
        <v>261</v>
      </c>
      <c r="K3813" s="11" t="s">
        <v>11613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44228</v>
      </c>
      <c r="H3814" s="11">
        <v>7</v>
      </c>
      <c r="I3814" s="20" t="s">
        <v>259</v>
      </c>
      <c r="J3814" s="11" t="s">
        <v>261</v>
      </c>
      <c r="K3814" s="11" t="s">
        <v>11613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44228</v>
      </c>
      <c r="H3815" s="11">
        <v>7</v>
      </c>
      <c r="I3815" s="20" t="s">
        <v>259</v>
      </c>
      <c r="J3815" s="11" t="s">
        <v>261</v>
      </c>
      <c r="K3815" s="11" t="s">
        <v>11613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44228</v>
      </c>
      <c r="H3816" s="11">
        <v>7</v>
      </c>
      <c r="I3816" s="20" t="s">
        <v>259</v>
      </c>
      <c r="J3816" s="11" t="s">
        <v>261</v>
      </c>
      <c r="K3816" s="11" t="s">
        <v>11613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44228</v>
      </c>
      <c r="H3817" s="11">
        <v>7</v>
      </c>
      <c r="I3817" s="20" t="s">
        <v>259</v>
      </c>
      <c r="J3817" s="11" t="s">
        <v>261</v>
      </c>
      <c r="K3817" s="11" t="s">
        <v>11613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44228</v>
      </c>
      <c r="H3818" s="11">
        <v>7</v>
      </c>
      <c r="I3818" s="20" t="s">
        <v>259</v>
      </c>
      <c r="J3818" s="11" t="s">
        <v>261</v>
      </c>
      <c r="K3818" s="11" t="s">
        <v>11613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44228</v>
      </c>
      <c r="H3819" s="11">
        <v>7</v>
      </c>
      <c r="I3819" s="20" t="s">
        <v>259</v>
      </c>
      <c r="J3819" s="11" t="s">
        <v>261</v>
      </c>
      <c r="K3819" s="11" t="s">
        <v>11613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44228</v>
      </c>
      <c r="H3820" s="11">
        <v>7</v>
      </c>
      <c r="I3820" s="20" t="s">
        <v>259</v>
      </c>
      <c r="J3820" s="11" t="s">
        <v>261</v>
      </c>
      <c r="K3820" s="11" t="s">
        <v>11613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44228</v>
      </c>
      <c r="H3821" s="11">
        <v>7</v>
      </c>
      <c r="I3821" s="20" t="s">
        <v>259</v>
      </c>
      <c r="J3821" s="11" t="s">
        <v>261</v>
      </c>
      <c r="K3821" s="11" t="s">
        <v>11613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44228</v>
      </c>
      <c r="H3822" s="11">
        <v>7</v>
      </c>
      <c r="I3822" s="20" t="s">
        <v>259</v>
      </c>
      <c r="J3822" s="11" t="s">
        <v>261</v>
      </c>
      <c r="K3822" s="11" t="s">
        <v>11613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44228</v>
      </c>
      <c r="H3823" s="11">
        <v>7</v>
      </c>
      <c r="I3823" s="20" t="s">
        <v>259</v>
      </c>
      <c r="J3823" s="11" t="s">
        <v>261</v>
      </c>
      <c r="K3823" s="11" t="s">
        <v>11613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44228</v>
      </c>
      <c r="H3824" s="11">
        <v>7</v>
      </c>
      <c r="I3824" s="20" t="s">
        <v>259</v>
      </c>
      <c r="J3824" s="11" t="s">
        <v>261</v>
      </c>
      <c r="K3824" s="11" t="s">
        <v>11613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44228</v>
      </c>
      <c r="H3825" s="11">
        <v>7</v>
      </c>
      <c r="I3825" s="20" t="s">
        <v>259</v>
      </c>
      <c r="J3825" s="11" t="s">
        <v>261</v>
      </c>
      <c r="K3825" s="11" t="s">
        <v>11613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44228</v>
      </c>
      <c r="H3826" s="11">
        <v>7</v>
      </c>
      <c r="I3826" s="20" t="s">
        <v>259</v>
      </c>
      <c r="J3826" s="11" t="s">
        <v>261</v>
      </c>
      <c r="K3826" s="11" t="s">
        <v>11613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44228</v>
      </c>
      <c r="H3827" s="11">
        <v>7</v>
      </c>
      <c r="I3827" s="20" t="s">
        <v>259</v>
      </c>
      <c r="J3827" s="11" t="s">
        <v>261</v>
      </c>
      <c r="K3827" s="11" t="s">
        <v>11613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44228</v>
      </c>
      <c r="H3828" s="11">
        <v>7</v>
      </c>
      <c r="I3828" s="20" t="s">
        <v>259</v>
      </c>
      <c r="J3828" s="11" t="s">
        <v>261</v>
      </c>
      <c r="K3828" s="11" t="s">
        <v>11613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44228</v>
      </c>
      <c r="H3829" s="11">
        <v>7</v>
      </c>
      <c r="I3829" s="20" t="s">
        <v>259</v>
      </c>
      <c r="J3829" s="11" t="s">
        <v>261</v>
      </c>
      <c r="K3829" s="11" t="s">
        <v>11613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44228</v>
      </c>
      <c r="H3830" s="11">
        <v>7</v>
      </c>
      <c r="I3830" s="20" t="s">
        <v>259</v>
      </c>
      <c r="J3830" s="11" t="s">
        <v>261</v>
      </c>
      <c r="K3830" s="11" t="s">
        <v>11613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44228</v>
      </c>
      <c r="H3831" s="11">
        <v>7</v>
      </c>
      <c r="I3831" s="20" t="s">
        <v>259</v>
      </c>
      <c r="J3831" s="11" t="s">
        <v>261</v>
      </c>
      <c r="K3831" s="11" t="s">
        <v>11613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44228</v>
      </c>
      <c r="H3832" s="11">
        <v>7</v>
      </c>
      <c r="I3832" s="20" t="s">
        <v>259</v>
      </c>
      <c r="J3832" s="11" t="s">
        <v>261</v>
      </c>
      <c r="K3832" s="11" t="s">
        <v>11613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44228</v>
      </c>
      <c r="H3833" s="11">
        <v>7</v>
      </c>
      <c r="I3833" s="20" t="s">
        <v>259</v>
      </c>
      <c r="J3833" s="11" t="s">
        <v>261</v>
      </c>
      <c r="K3833" s="11" t="s">
        <v>11613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44228</v>
      </c>
      <c r="H3834" s="11">
        <v>7</v>
      </c>
      <c r="I3834" s="20" t="s">
        <v>259</v>
      </c>
      <c r="J3834" s="11" t="s">
        <v>261</v>
      </c>
      <c r="K3834" s="11" t="s">
        <v>11613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44228</v>
      </c>
      <c r="H3835" s="11">
        <v>7</v>
      </c>
      <c r="I3835" s="20" t="s">
        <v>259</v>
      </c>
      <c r="J3835" s="11" t="s">
        <v>261</v>
      </c>
      <c r="K3835" s="11" t="s">
        <v>11613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44228</v>
      </c>
      <c r="H3836" s="11">
        <v>7</v>
      </c>
      <c r="I3836" s="20" t="s">
        <v>259</v>
      </c>
      <c r="J3836" s="11" t="s">
        <v>261</v>
      </c>
      <c r="K3836" s="11" t="s">
        <v>11613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44228</v>
      </c>
      <c r="H3837" s="11">
        <v>7</v>
      </c>
      <c r="I3837" s="20" t="s">
        <v>259</v>
      </c>
      <c r="J3837" s="11" t="s">
        <v>261</v>
      </c>
      <c r="K3837" s="11" t="s">
        <v>11613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44228</v>
      </c>
      <c r="H3838" s="11">
        <v>7</v>
      </c>
      <c r="I3838" s="20" t="s">
        <v>259</v>
      </c>
      <c r="J3838" s="11" t="s">
        <v>261</v>
      </c>
      <c r="K3838" s="11" t="s">
        <v>11613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44228</v>
      </c>
      <c r="H3839" s="11">
        <v>7</v>
      </c>
      <c r="I3839" s="20" t="s">
        <v>259</v>
      </c>
      <c r="J3839" s="11" t="s">
        <v>261</v>
      </c>
      <c r="K3839" s="11" t="s">
        <v>11613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44228</v>
      </c>
      <c r="H3840" s="11">
        <v>7</v>
      </c>
      <c r="I3840" s="20" t="s">
        <v>259</v>
      </c>
      <c r="J3840" s="11" t="s">
        <v>261</v>
      </c>
      <c r="K3840" s="11" t="s">
        <v>11613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44228</v>
      </c>
      <c r="H3841" s="11">
        <v>7</v>
      </c>
      <c r="I3841" s="20" t="s">
        <v>259</v>
      </c>
      <c r="J3841" s="11" t="s">
        <v>261</v>
      </c>
      <c r="K3841" s="11" t="s">
        <v>11613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44228</v>
      </c>
      <c r="H3842" s="11">
        <v>7</v>
      </c>
      <c r="I3842" s="20" t="s">
        <v>259</v>
      </c>
      <c r="J3842" s="11" t="s">
        <v>261</v>
      </c>
      <c r="K3842" s="11" t="s">
        <v>11613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44228</v>
      </c>
      <c r="H3843" s="11">
        <v>7</v>
      </c>
      <c r="I3843" s="20" t="s">
        <v>259</v>
      </c>
      <c r="J3843" s="11" t="s">
        <v>261</v>
      </c>
      <c r="K3843" s="11" t="s">
        <v>11613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44228</v>
      </c>
      <c r="H3844" s="11">
        <v>7</v>
      </c>
      <c r="I3844" s="20" t="s">
        <v>259</v>
      </c>
      <c r="J3844" s="11" t="s">
        <v>261</v>
      </c>
      <c r="K3844" s="11" t="s">
        <v>11613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44228</v>
      </c>
      <c r="H3845" s="11">
        <v>7</v>
      </c>
      <c r="I3845" s="20" t="s">
        <v>259</v>
      </c>
      <c r="J3845" s="11" t="s">
        <v>261</v>
      </c>
      <c r="K3845" s="11" t="s">
        <v>11613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44228</v>
      </c>
      <c r="H3846" s="11">
        <v>7</v>
      </c>
      <c r="I3846" s="20" t="s">
        <v>259</v>
      </c>
      <c r="J3846" s="11" t="s">
        <v>261</v>
      </c>
      <c r="K3846" s="11" t="s">
        <v>11613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44228</v>
      </c>
      <c r="H3847" s="11">
        <v>7</v>
      </c>
      <c r="I3847" s="20" t="s">
        <v>259</v>
      </c>
      <c r="J3847" s="11" t="s">
        <v>261</v>
      </c>
      <c r="K3847" s="11" t="s">
        <v>11613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44228</v>
      </c>
      <c r="H3848" s="11">
        <v>7</v>
      </c>
      <c r="I3848" s="20" t="s">
        <v>259</v>
      </c>
      <c r="J3848" s="11" t="s">
        <v>261</v>
      </c>
      <c r="K3848" s="11" t="s">
        <v>11613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44228</v>
      </c>
      <c r="H3849" s="11">
        <v>7</v>
      </c>
      <c r="I3849" s="20" t="s">
        <v>259</v>
      </c>
      <c r="J3849" s="11" t="s">
        <v>261</v>
      </c>
      <c r="K3849" s="11" t="s">
        <v>11613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44228</v>
      </c>
      <c r="H3850" s="11">
        <v>7</v>
      </c>
      <c r="I3850" s="20" t="s">
        <v>259</v>
      </c>
      <c r="J3850" s="11" t="s">
        <v>261</v>
      </c>
      <c r="K3850" s="11" t="s">
        <v>11613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44228</v>
      </c>
      <c r="H3851" s="11">
        <v>7</v>
      </c>
      <c r="I3851" s="20" t="s">
        <v>259</v>
      </c>
      <c r="J3851" s="11" t="s">
        <v>261</v>
      </c>
      <c r="K3851" s="11" t="s">
        <v>11613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44228</v>
      </c>
      <c r="H3852" s="11">
        <v>7</v>
      </c>
      <c r="I3852" s="20" t="s">
        <v>259</v>
      </c>
      <c r="J3852" s="11" t="s">
        <v>261</v>
      </c>
      <c r="K3852" s="11" t="s">
        <v>11613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44228</v>
      </c>
      <c r="H3853" s="11">
        <v>7</v>
      </c>
      <c r="I3853" s="20" t="s">
        <v>259</v>
      </c>
      <c r="J3853" s="11" t="s">
        <v>261</v>
      </c>
      <c r="K3853" s="11" t="s">
        <v>11613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44228</v>
      </c>
      <c r="H3854" s="11">
        <v>7</v>
      </c>
      <c r="I3854" s="20" t="s">
        <v>259</v>
      </c>
      <c r="J3854" s="11" t="s">
        <v>261</v>
      </c>
      <c r="K3854" s="11" t="s">
        <v>11613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44228</v>
      </c>
      <c r="H3855" s="11">
        <v>7</v>
      </c>
      <c r="I3855" s="20" t="s">
        <v>259</v>
      </c>
      <c r="J3855" s="11" t="s">
        <v>261</v>
      </c>
      <c r="K3855" s="11" t="s">
        <v>11613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44228</v>
      </c>
      <c r="H3856" s="11">
        <v>7</v>
      </c>
      <c r="I3856" s="20" t="s">
        <v>259</v>
      </c>
      <c r="J3856" s="11" t="s">
        <v>261</v>
      </c>
      <c r="K3856" s="11" t="s">
        <v>11613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44228</v>
      </c>
      <c r="H3857" s="11">
        <v>7</v>
      </c>
      <c r="I3857" s="20" t="s">
        <v>259</v>
      </c>
      <c r="J3857" s="11" t="s">
        <v>261</v>
      </c>
      <c r="K3857" s="11" t="s">
        <v>11613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44228</v>
      </c>
      <c r="H3858" s="11">
        <v>7</v>
      </c>
      <c r="I3858" s="20" t="s">
        <v>259</v>
      </c>
      <c r="J3858" s="11" t="s">
        <v>261</v>
      </c>
      <c r="K3858" s="11" t="s">
        <v>11613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44228</v>
      </c>
      <c r="H3859" s="11">
        <v>7</v>
      </c>
      <c r="I3859" s="20" t="s">
        <v>259</v>
      </c>
      <c r="J3859" s="11" t="s">
        <v>261</v>
      </c>
      <c r="K3859" s="11" t="s">
        <v>11613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44228</v>
      </c>
      <c r="H3860" s="11">
        <v>7</v>
      </c>
      <c r="I3860" s="20" t="s">
        <v>259</v>
      </c>
      <c r="J3860" s="11" t="s">
        <v>261</v>
      </c>
      <c r="K3860" s="11" t="s">
        <v>11613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44228</v>
      </c>
      <c r="H3861" s="11">
        <v>7</v>
      </c>
      <c r="I3861" s="20" t="s">
        <v>259</v>
      </c>
      <c r="J3861" s="11" t="s">
        <v>261</v>
      </c>
      <c r="K3861" s="11" t="s">
        <v>11613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44228</v>
      </c>
      <c r="H3862" s="11">
        <v>7</v>
      </c>
      <c r="I3862" s="20" t="s">
        <v>259</v>
      </c>
      <c r="J3862" s="11" t="s">
        <v>261</v>
      </c>
      <c r="K3862" s="11" t="s">
        <v>11613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44228</v>
      </c>
      <c r="H3863" s="11">
        <v>7</v>
      </c>
      <c r="I3863" s="20" t="s">
        <v>259</v>
      </c>
      <c r="J3863" s="11" t="s">
        <v>261</v>
      </c>
      <c r="K3863" s="11" t="s">
        <v>11613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44228</v>
      </c>
      <c r="H3864" s="11">
        <v>7</v>
      </c>
      <c r="I3864" s="20" t="s">
        <v>259</v>
      </c>
      <c r="J3864" s="11" t="s">
        <v>261</v>
      </c>
      <c r="K3864" s="11" t="s">
        <v>11613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44228</v>
      </c>
      <c r="H3865" s="11">
        <v>7</v>
      </c>
      <c r="I3865" s="20" t="s">
        <v>259</v>
      </c>
      <c r="J3865" s="11" t="s">
        <v>261</v>
      </c>
      <c r="K3865" s="11" t="s">
        <v>11613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44228</v>
      </c>
      <c r="H3866" s="11">
        <v>7</v>
      </c>
      <c r="I3866" s="20" t="s">
        <v>259</v>
      </c>
      <c r="J3866" s="11" t="s">
        <v>261</v>
      </c>
      <c r="K3866" s="11" t="s">
        <v>11613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44228</v>
      </c>
      <c r="H3867" s="11">
        <v>7</v>
      </c>
      <c r="I3867" s="20" t="s">
        <v>259</v>
      </c>
      <c r="J3867" s="11" t="s">
        <v>261</v>
      </c>
      <c r="K3867" s="11" t="s">
        <v>11613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44228</v>
      </c>
      <c r="H3868" s="11">
        <v>7</v>
      </c>
      <c r="I3868" s="20" t="s">
        <v>259</v>
      </c>
      <c r="J3868" s="11" t="s">
        <v>261</v>
      </c>
      <c r="K3868" s="11" t="s">
        <v>11613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44228</v>
      </c>
      <c r="H3869" s="11">
        <v>7</v>
      </c>
      <c r="I3869" s="20" t="s">
        <v>259</v>
      </c>
      <c r="J3869" s="11" t="s">
        <v>261</v>
      </c>
      <c r="K3869" s="11" t="s">
        <v>11613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44228</v>
      </c>
      <c r="H3870" s="11">
        <v>7</v>
      </c>
      <c r="I3870" s="20" t="s">
        <v>259</v>
      </c>
      <c r="J3870" s="11" t="s">
        <v>261</v>
      </c>
      <c r="K3870" s="11" t="s">
        <v>11613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44228</v>
      </c>
      <c r="H3871" s="11">
        <v>7</v>
      </c>
      <c r="I3871" s="20" t="s">
        <v>259</v>
      </c>
      <c r="J3871" s="11" t="s">
        <v>261</v>
      </c>
      <c r="K3871" s="11" t="s">
        <v>11613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44228</v>
      </c>
      <c r="H3872" s="11">
        <v>7</v>
      </c>
      <c r="I3872" s="20" t="s">
        <v>259</v>
      </c>
      <c r="J3872" s="11" t="s">
        <v>261</v>
      </c>
      <c r="K3872" s="11" t="s">
        <v>11613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44228</v>
      </c>
      <c r="H3873" s="11">
        <v>7</v>
      </c>
      <c r="I3873" s="20" t="s">
        <v>259</v>
      </c>
      <c r="J3873" s="11" t="s">
        <v>261</v>
      </c>
      <c r="K3873" s="11" t="s">
        <v>11613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44228</v>
      </c>
      <c r="H3874" s="11">
        <v>7</v>
      </c>
      <c r="I3874" s="20" t="s">
        <v>259</v>
      </c>
      <c r="J3874" s="11" t="s">
        <v>261</v>
      </c>
      <c r="K3874" s="11" t="s">
        <v>11613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44228</v>
      </c>
      <c r="H3875" s="11">
        <v>7</v>
      </c>
      <c r="I3875" s="20" t="s">
        <v>259</v>
      </c>
      <c r="J3875" s="11" t="s">
        <v>261</v>
      </c>
      <c r="K3875" s="11" t="s">
        <v>11613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44228</v>
      </c>
      <c r="H3876" s="11">
        <v>7</v>
      </c>
      <c r="I3876" s="20" t="s">
        <v>259</v>
      </c>
      <c r="J3876" s="11" t="s">
        <v>261</v>
      </c>
      <c r="K3876" s="11" t="s">
        <v>11613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44228</v>
      </c>
      <c r="H3877" s="11">
        <v>7</v>
      </c>
      <c r="I3877" s="20" t="s">
        <v>259</v>
      </c>
      <c r="J3877" s="11" t="s">
        <v>261</v>
      </c>
      <c r="K3877" s="11" t="s">
        <v>11613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44228</v>
      </c>
      <c r="H3878" s="11">
        <v>7</v>
      </c>
      <c r="I3878" s="20" t="s">
        <v>259</v>
      </c>
      <c r="J3878" s="11" t="s">
        <v>261</v>
      </c>
      <c r="K3878" s="11" t="s">
        <v>11613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44228</v>
      </c>
      <c r="H3879" s="11">
        <v>7</v>
      </c>
      <c r="I3879" s="20" t="s">
        <v>259</v>
      </c>
      <c r="J3879" s="11" t="s">
        <v>261</v>
      </c>
      <c r="K3879" s="11" t="s">
        <v>11613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44228</v>
      </c>
      <c r="H3880" s="11">
        <v>7</v>
      </c>
      <c r="I3880" s="20" t="s">
        <v>259</v>
      </c>
      <c r="J3880" s="11" t="s">
        <v>261</v>
      </c>
      <c r="K3880" s="11" t="s">
        <v>11613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44228</v>
      </c>
      <c r="H3881" s="11">
        <v>7</v>
      </c>
      <c r="I3881" s="20" t="s">
        <v>259</v>
      </c>
      <c r="J3881" s="11" t="s">
        <v>261</v>
      </c>
      <c r="K3881" s="11" t="s">
        <v>11613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44228</v>
      </c>
      <c r="H3882" s="11">
        <v>7</v>
      </c>
      <c r="I3882" s="20" t="s">
        <v>259</v>
      </c>
      <c r="J3882" s="11" t="s">
        <v>261</v>
      </c>
      <c r="K3882" s="11" t="s">
        <v>11613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44228</v>
      </c>
      <c r="H3883" s="11">
        <v>7</v>
      </c>
      <c r="I3883" s="20" t="s">
        <v>259</v>
      </c>
      <c r="J3883" s="11" t="s">
        <v>261</v>
      </c>
      <c r="K3883" s="11" t="s">
        <v>11613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44228</v>
      </c>
      <c r="H3884" s="11">
        <v>7</v>
      </c>
      <c r="I3884" s="20" t="s">
        <v>259</v>
      </c>
      <c r="J3884" s="11" t="s">
        <v>261</v>
      </c>
      <c r="K3884" s="11" t="s">
        <v>11613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44228</v>
      </c>
      <c r="H3885" s="11">
        <v>7</v>
      </c>
      <c r="I3885" s="20" t="s">
        <v>259</v>
      </c>
      <c r="J3885" s="11" t="s">
        <v>261</v>
      </c>
      <c r="K3885" s="11" t="s">
        <v>11613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44228</v>
      </c>
      <c r="H3886" s="11">
        <v>7</v>
      </c>
      <c r="I3886" s="20" t="s">
        <v>259</v>
      </c>
      <c r="J3886" s="11" t="s">
        <v>261</v>
      </c>
      <c r="K3886" s="11" t="s">
        <v>11613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44228</v>
      </c>
      <c r="H3887" s="11">
        <v>7</v>
      </c>
      <c r="I3887" s="20" t="s">
        <v>259</v>
      </c>
      <c r="J3887" s="11" t="s">
        <v>261</v>
      </c>
      <c r="K3887" s="11" t="s">
        <v>11613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44228</v>
      </c>
      <c r="H3888" s="11">
        <v>7</v>
      </c>
      <c r="I3888" s="20" t="s">
        <v>259</v>
      </c>
      <c r="J3888" s="11" t="s">
        <v>261</v>
      </c>
      <c r="K3888" s="11" t="s">
        <v>11613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44228</v>
      </c>
      <c r="H3889" s="11">
        <v>7</v>
      </c>
      <c r="I3889" s="20" t="s">
        <v>259</v>
      </c>
      <c r="J3889" s="11" t="s">
        <v>261</v>
      </c>
      <c r="K3889" s="11" t="s">
        <v>11613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44228</v>
      </c>
      <c r="H3890" s="11">
        <v>7</v>
      </c>
      <c r="I3890" s="20" t="s">
        <v>259</v>
      </c>
      <c r="J3890" s="11" t="s">
        <v>261</v>
      </c>
      <c r="K3890" s="11" t="s">
        <v>11613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44228</v>
      </c>
      <c r="H3891" s="11">
        <v>7</v>
      </c>
      <c r="I3891" s="20" t="s">
        <v>259</v>
      </c>
      <c r="J3891" s="11" t="s">
        <v>261</v>
      </c>
      <c r="K3891" s="11" t="s">
        <v>11613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44228</v>
      </c>
      <c r="H3892" s="11">
        <v>7</v>
      </c>
      <c r="I3892" s="20" t="s">
        <v>259</v>
      </c>
      <c r="J3892" s="11" t="s">
        <v>261</v>
      </c>
      <c r="K3892" s="11" t="s">
        <v>11613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44228</v>
      </c>
      <c r="H3893" s="11">
        <v>7</v>
      </c>
      <c r="I3893" s="20" t="s">
        <v>259</v>
      </c>
      <c r="J3893" s="11" t="s">
        <v>261</v>
      </c>
      <c r="K3893" s="11" t="s">
        <v>11613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44228</v>
      </c>
      <c r="H3894" s="11">
        <v>7</v>
      </c>
      <c r="I3894" s="20" t="s">
        <v>259</v>
      </c>
      <c r="J3894" s="11" t="s">
        <v>261</v>
      </c>
      <c r="K3894" s="11" t="s">
        <v>11613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44228</v>
      </c>
      <c r="H3895" s="11">
        <v>7</v>
      </c>
      <c r="I3895" s="20" t="s">
        <v>259</v>
      </c>
      <c r="J3895" s="11" t="s">
        <v>261</v>
      </c>
      <c r="K3895" s="11" t="s">
        <v>11613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44228</v>
      </c>
      <c r="H3896" s="11">
        <v>7</v>
      </c>
      <c r="I3896" s="20" t="s">
        <v>259</v>
      </c>
      <c r="J3896" s="11" t="s">
        <v>261</v>
      </c>
      <c r="K3896" s="11" t="s">
        <v>11613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44228</v>
      </c>
      <c r="H3897" s="11">
        <v>7</v>
      </c>
      <c r="I3897" s="20" t="s">
        <v>259</v>
      </c>
      <c r="J3897" s="11" t="s">
        <v>261</v>
      </c>
      <c r="K3897" s="11" t="s">
        <v>11613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44228</v>
      </c>
      <c r="H3898" s="11">
        <v>7</v>
      </c>
      <c r="I3898" s="20" t="s">
        <v>259</v>
      </c>
      <c r="J3898" s="11" t="s">
        <v>261</v>
      </c>
      <c r="K3898" s="11" t="s">
        <v>11613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44228</v>
      </c>
      <c r="H3899" s="11">
        <v>7</v>
      </c>
      <c r="I3899" s="20" t="s">
        <v>259</v>
      </c>
      <c r="J3899" s="11" t="s">
        <v>261</v>
      </c>
      <c r="K3899" s="11" t="s">
        <v>11613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44228</v>
      </c>
      <c r="H3900" s="11">
        <v>7</v>
      </c>
      <c r="I3900" s="20" t="s">
        <v>259</v>
      </c>
      <c r="J3900" s="11" t="s">
        <v>261</v>
      </c>
      <c r="K3900" s="11" t="s">
        <v>11613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44228</v>
      </c>
      <c r="H3901" s="11">
        <v>7</v>
      </c>
      <c r="I3901" s="20" t="s">
        <v>259</v>
      </c>
      <c r="J3901" s="11" t="s">
        <v>261</v>
      </c>
      <c r="K3901" s="11" t="s">
        <v>11613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44228</v>
      </c>
      <c r="H3902" s="11">
        <v>7</v>
      </c>
      <c r="I3902" s="20" t="s">
        <v>259</v>
      </c>
      <c r="J3902" s="11" t="s">
        <v>261</v>
      </c>
      <c r="K3902" s="11" t="s">
        <v>11613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44228</v>
      </c>
      <c r="H3903" s="11">
        <v>7</v>
      </c>
      <c r="I3903" s="20" t="s">
        <v>259</v>
      </c>
      <c r="J3903" s="11" t="s">
        <v>261</v>
      </c>
      <c r="K3903" s="11" t="s">
        <v>11613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44228</v>
      </c>
      <c r="H3904" s="11">
        <v>7</v>
      </c>
      <c r="I3904" s="20" t="s">
        <v>259</v>
      </c>
      <c r="J3904" s="11" t="s">
        <v>261</v>
      </c>
      <c r="K3904" s="11" t="s">
        <v>11613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44228</v>
      </c>
      <c r="H3905" s="11">
        <v>7</v>
      </c>
      <c r="I3905" s="20" t="s">
        <v>259</v>
      </c>
      <c r="J3905" s="11" t="s">
        <v>261</v>
      </c>
      <c r="K3905" s="11" t="s">
        <v>11613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44228</v>
      </c>
      <c r="H3906" s="11">
        <v>7</v>
      </c>
      <c r="I3906" s="20" t="s">
        <v>259</v>
      </c>
      <c r="J3906" s="11" t="s">
        <v>261</v>
      </c>
      <c r="K3906" s="11" t="s">
        <v>11613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44228</v>
      </c>
      <c r="H3907" s="11">
        <v>7</v>
      </c>
      <c r="I3907" s="20" t="s">
        <v>259</v>
      </c>
      <c r="J3907" s="11" t="s">
        <v>261</v>
      </c>
      <c r="K3907" s="11" t="s">
        <v>11613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44228</v>
      </c>
      <c r="H3908" s="11">
        <v>7</v>
      </c>
      <c r="I3908" s="20" t="s">
        <v>259</v>
      </c>
      <c r="J3908" s="11" t="s">
        <v>261</v>
      </c>
      <c r="K3908" s="11" t="s">
        <v>11613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44228</v>
      </c>
      <c r="H3909" s="11">
        <v>7</v>
      </c>
      <c r="I3909" s="20" t="s">
        <v>259</v>
      </c>
      <c r="J3909" s="11" t="s">
        <v>261</v>
      </c>
      <c r="K3909" s="11" t="s">
        <v>11613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44228</v>
      </c>
      <c r="H3910" s="11">
        <v>7</v>
      </c>
      <c r="I3910" s="20" t="s">
        <v>259</v>
      </c>
      <c r="J3910" s="11" t="s">
        <v>261</v>
      </c>
      <c r="K3910" s="11" t="s">
        <v>11613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44228</v>
      </c>
      <c r="H3911" s="11">
        <v>7</v>
      </c>
      <c r="I3911" s="20" t="s">
        <v>259</v>
      </c>
      <c r="J3911" s="11" t="s">
        <v>261</v>
      </c>
      <c r="K3911" s="11" t="s">
        <v>11613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44228</v>
      </c>
      <c r="H3912" s="11">
        <v>7</v>
      </c>
      <c r="I3912" s="20" t="s">
        <v>259</v>
      </c>
      <c r="J3912" s="11" t="s">
        <v>261</v>
      </c>
      <c r="K3912" s="11" t="s">
        <v>11613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44228</v>
      </c>
      <c r="H3913" s="11">
        <v>7</v>
      </c>
      <c r="I3913" s="20" t="s">
        <v>259</v>
      </c>
      <c r="J3913" s="11" t="s">
        <v>261</v>
      </c>
      <c r="K3913" s="11" t="s">
        <v>11613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44228</v>
      </c>
      <c r="H3914" s="11">
        <v>7</v>
      </c>
      <c r="I3914" s="20" t="s">
        <v>259</v>
      </c>
      <c r="J3914" s="11" t="s">
        <v>261</v>
      </c>
      <c r="K3914" s="11" t="s">
        <v>11613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44228</v>
      </c>
      <c r="H3915" s="11">
        <v>7</v>
      </c>
      <c r="I3915" s="20" t="s">
        <v>259</v>
      </c>
      <c r="J3915" s="11" t="s">
        <v>261</v>
      </c>
      <c r="K3915" s="11" t="s">
        <v>11613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44228</v>
      </c>
      <c r="H3916" s="11">
        <v>7</v>
      </c>
      <c r="I3916" s="20" t="s">
        <v>259</v>
      </c>
      <c r="J3916" s="11" t="s">
        <v>261</v>
      </c>
      <c r="K3916" s="11" t="s">
        <v>11613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44228</v>
      </c>
      <c r="H3917" s="11">
        <v>7</v>
      </c>
      <c r="I3917" s="20" t="s">
        <v>259</v>
      </c>
      <c r="J3917" s="11" t="s">
        <v>261</v>
      </c>
      <c r="K3917" s="11" t="s">
        <v>11613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44228</v>
      </c>
      <c r="H3918" s="11">
        <v>7</v>
      </c>
      <c r="I3918" s="20" t="s">
        <v>259</v>
      </c>
      <c r="J3918" s="11" t="s">
        <v>261</v>
      </c>
      <c r="K3918" s="11" t="s">
        <v>11613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44228</v>
      </c>
      <c r="H3919" s="11">
        <v>7</v>
      </c>
      <c r="I3919" s="20" t="s">
        <v>259</v>
      </c>
      <c r="J3919" s="11" t="s">
        <v>261</v>
      </c>
      <c r="K3919" s="11" t="s">
        <v>11613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44228</v>
      </c>
      <c r="H3920" s="11">
        <v>7</v>
      </c>
      <c r="I3920" s="20" t="s">
        <v>259</v>
      </c>
      <c r="J3920" s="11" t="s">
        <v>261</v>
      </c>
      <c r="K3920" s="11" t="s">
        <v>11613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44228</v>
      </c>
      <c r="H3921" s="11">
        <v>7</v>
      </c>
      <c r="I3921" s="20" t="s">
        <v>259</v>
      </c>
      <c r="J3921" s="11" t="s">
        <v>261</v>
      </c>
      <c r="K3921" s="11" t="s">
        <v>11613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44228</v>
      </c>
      <c r="H3922" s="11">
        <v>7</v>
      </c>
      <c r="I3922" s="20" t="s">
        <v>259</v>
      </c>
      <c r="J3922" s="11" t="s">
        <v>261</v>
      </c>
      <c r="K3922" s="11" t="s">
        <v>11613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44228</v>
      </c>
      <c r="H3923" s="11">
        <v>7</v>
      </c>
      <c r="I3923" s="20" t="s">
        <v>259</v>
      </c>
      <c r="J3923" s="11" t="s">
        <v>261</v>
      </c>
      <c r="K3923" s="11" t="s">
        <v>11613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44228</v>
      </c>
      <c r="H3924" s="11">
        <v>7</v>
      </c>
      <c r="I3924" s="20" t="s">
        <v>259</v>
      </c>
      <c r="J3924" s="11" t="s">
        <v>261</v>
      </c>
      <c r="K3924" s="11" t="s">
        <v>11613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44228</v>
      </c>
      <c r="H3925" s="11">
        <v>7</v>
      </c>
      <c r="I3925" s="20" t="s">
        <v>259</v>
      </c>
      <c r="J3925" s="11" t="s">
        <v>261</v>
      </c>
      <c r="K3925" s="11" t="s">
        <v>11613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44228</v>
      </c>
      <c r="H3926" s="11">
        <v>7</v>
      </c>
      <c r="I3926" s="20" t="s">
        <v>259</v>
      </c>
      <c r="J3926" s="11" t="s">
        <v>261</v>
      </c>
      <c r="K3926" s="11" t="s">
        <v>11613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44228</v>
      </c>
      <c r="H3927" s="11">
        <v>7</v>
      </c>
      <c r="I3927" s="20" t="s">
        <v>259</v>
      </c>
      <c r="J3927" s="11" t="s">
        <v>261</v>
      </c>
      <c r="K3927" s="11" t="s">
        <v>11613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44228</v>
      </c>
      <c r="H3928" s="11">
        <v>7</v>
      </c>
      <c r="I3928" s="20" t="s">
        <v>259</v>
      </c>
      <c r="J3928" s="11" t="s">
        <v>261</v>
      </c>
      <c r="K3928" s="11" t="s">
        <v>11613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44228</v>
      </c>
      <c r="H3929" s="11">
        <v>7</v>
      </c>
      <c r="I3929" s="20" t="s">
        <v>259</v>
      </c>
      <c r="J3929" s="11" t="s">
        <v>261</v>
      </c>
      <c r="K3929" s="11" t="s">
        <v>11613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44228</v>
      </c>
      <c r="H3930" s="11">
        <v>7</v>
      </c>
      <c r="I3930" s="20" t="s">
        <v>259</v>
      </c>
      <c r="J3930" s="11" t="s">
        <v>261</v>
      </c>
      <c r="K3930" s="11" t="s">
        <v>11613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44228</v>
      </c>
      <c r="H3931" s="11">
        <v>7</v>
      </c>
      <c r="I3931" s="20" t="s">
        <v>259</v>
      </c>
      <c r="J3931" s="11" t="s">
        <v>261</v>
      </c>
      <c r="K3931" s="11" t="s">
        <v>11613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44228</v>
      </c>
      <c r="H3932" s="11">
        <v>7</v>
      </c>
      <c r="I3932" s="20" t="s">
        <v>259</v>
      </c>
      <c r="J3932" s="11" t="s">
        <v>261</v>
      </c>
      <c r="K3932" s="11" t="s">
        <v>11613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44228</v>
      </c>
      <c r="H3933" s="11">
        <v>7</v>
      </c>
      <c r="I3933" s="20" t="s">
        <v>259</v>
      </c>
      <c r="J3933" s="11" t="s">
        <v>261</v>
      </c>
      <c r="K3933" s="11" t="s">
        <v>11613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44228</v>
      </c>
      <c r="H3934" s="11">
        <v>7</v>
      </c>
      <c r="I3934" s="20" t="s">
        <v>259</v>
      </c>
      <c r="J3934" s="11" t="s">
        <v>261</v>
      </c>
      <c r="K3934" s="11" t="s">
        <v>11613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44228</v>
      </c>
      <c r="H3935" s="11">
        <v>7</v>
      </c>
      <c r="I3935" s="20" t="s">
        <v>259</v>
      </c>
      <c r="J3935" s="11" t="s">
        <v>261</v>
      </c>
      <c r="K3935" s="11" t="s">
        <v>11613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44228</v>
      </c>
      <c r="H3936" s="11">
        <v>7</v>
      </c>
      <c r="I3936" s="20" t="s">
        <v>259</v>
      </c>
      <c r="J3936" s="11" t="s">
        <v>261</v>
      </c>
      <c r="K3936" s="11" t="s">
        <v>11613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44228</v>
      </c>
      <c r="H3937" s="11">
        <v>7</v>
      </c>
      <c r="I3937" s="20" t="s">
        <v>259</v>
      </c>
      <c r="J3937" s="11" t="s">
        <v>261</v>
      </c>
      <c r="K3937" s="11" t="s">
        <v>11613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44228</v>
      </c>
      <c r="H3938" s="11">
        <v>7</v>
      </c>
      <c r="I3938" s="20" t="s">
        <v>259</v>
      </c>
      <c r="J3938" s="11" t="s">
        <v>261</v>
      </c>
      <c r="K3938" s="11" t="s">
        <v>11613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44228</v>
      </c>
      <c r="H3939" s="11">
        <v>7</v>
      </c>
      <c r="I3939" s="20" t="s">
        <v>259</v>
      </c>
      <c r="J3939" s="11" t="s">
        <v>261</v>
      </c>
      <c r="K3939" s="11" t="s">
        <v>11613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44228</v>
      </c>
      <c r="H3940" s="11">
        <v>7</v>
      </c>
      <c r="I3940" s="20" t="s">
        <v>259</v>
      </c>
      <c r="J3940" s="11" t="s">
        <v>261</v>
      </c>
      <c r="K3940" s="11" t="s">
        <v>11613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44228</v>
      </c>
      <c r="H3941" s="11">
        <v>7</v>
      </c>
      <c r="I3941" s="20" t="s">
        <v>259</v>
      </c>
      <c r="J3941" s="11" t="s">
        <v>261</v>
      </c>
      <c r="K3941" s="11" t="s">
        <v>11613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44228</v>
      </c>
      <c r="H3942" s="11">
        <v>7</v>
      </c>
      <c r="I3942" s="20" t="s">
        <v>259</v>
      </c>
      <c r="J3942" s="11" t="s">
        <v>261</v>
      </c>
      <c r="K3942" s="11" t="s">
        <v>11613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44228</v>
      </c>
      <c r="H3943" s="11">
        <v>7</v>
      </c>
      <c r="I3943" s="20" t="s">
        <v>259</v>
      </c>
      <c r="J3943" s="11" t="s">
        <v>261</v>
      </c>
      <c r="K3943" s="11" t="s">
        <v>11613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44228</v>
      </c>
      <c r="H3944" s="11">
        <v>7</v>
      </c>
      <c r="I3944" s="20" t="s">
        <v>259</v>
      </c>
      <c r="J3944" s="11" t="s">
        <v>261</v>
      </c>
      <c r="K3944" s="11" t="s">
        <v>11613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44228</v>
      </c>
      <c r="H3945" s="11">
        <v>7</v>
      </c>
      <c r="I3945" s="20" t="s">
        <v>259</v>
      </c>
      <c r="J3945" s="11" t="s">
        <v>261</v>
      </c>
      <c r="K3945" s="11" t="s">
        <v>11613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44228</v>
      </c>
      <c r="H3946" s="11">
        <v>7</v>
      </c>
      <c r="I3946" s="20" t="s">
        <v>259</v>
      </c>
      <c r="J3946" s="11" t="s">
        <v>261</v>
      </c>
      <c r="K3946" s="11" t="s">
        <v>11613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44228</v>
      </c>
      <c r="H3947" s="11">
        <v>7</v>
      </c>
      <c r="I3947" s="20" t="s">
        <v>259</v>
      </c>
      <c r="J3947" s="11" t="s">
        <v>261</v>
      </c>
      <c r="K3947" s="11" t="s">
        <v>11613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44228</v>
      </c>
      <c r="H3948" s="11">
        <v>7</v>
      </c>
      <c r="I3948" s="20" t="s">
        <v>259</v>
      </c>
      <c r="J3948" s="11" t="s">
        <v>261</v>
      </c>
      <c r="K3948" s="11" t="s">
        <v>11613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44228</v>
      </c>
      <c r="H3949" s="11">
        <v>7</v>
      </c>
      <c r="I3949" s="20" t="s">
        <v>259</v>
      </c>
      <c r="J3949" s="11" t="s">
        <v>261</v>
      </c>
      <c r="K3949" s="11" t="s">
        <v>11613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44228</v>
      </c>
      <c r="H3950" s="11">
        <v>7</v>
      </c>
      <c r="I3950" s="20" t="s">
        <v>259</v>
      </c>
      <c r="J3950" s="11" t="s">
        <v>261</v>
      </c>
      <c r="K3950" s="11" t="s">
        <v>11613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44228</v>
      </c>
      <c r="H3951" s="11">
        <v>7</v>
      </c>
      <c r="I3951" s="20" t="s">
        <v>259</v>
      </c>
      <c r="J3951" s="11" t="s">
        <v>261</v>
      </c>
      <c r="K3951" s="11" t="s">
        <v>11613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44228</v>
      </c>
      <c r="H3952" s="11">
        <v>7</v>
      </c>
      <c r="I3952" s="20" t="s">
        <v>259</v>
      </c>
      <c r="J3952" s="11" t="s">
        <v>261</v>
      </c>
      <c r="K3952" s="11" t="s">
        <v>11613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44228</v>
      </c>
      <c r="H3953" s="11">
        <v>7</v>
      </c>
      <c r="I3953" s="20" t="s">
        <v>259</v>
      </c>
      <c r="J3953" s="11" t="s">
        <v>261</v>
      </c>
      <c r="K3953" s="11" t="s">
        <v>11613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44228</v>
      </c>
      <c r="H3954" s="11">
        <v>7</v>
      </c>
      <c r="I3954" s="20" t="s">
        <v>259</v>
      </c>
      <c r="J3954" s="11" t="s">
        <v>261</v>
      </c>
      <c r="K3954" s="11" t="s">
        <v>11613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44228</v>
      </c>
      <c r="H3955" s="11">
        <v>7</v>
      </c>
      <c r="I3955" s="20" t="s">
        <v>259</v>
      </c>
      <c r="J3955" s="11" t="s">
        <v>261</v>
      </c>
      <c r="K3955" s="11" t="s">
        <v>11613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44228</v>
      </c>
      <c r="H3956" s="11">
        <v>7</v>
      </c>
      <c r="I3956" s="20" t="s">
        <v>259</v>
      </c>
      <c r="J3956" s="11" t="s">
        <v>261</v>
      </c>
      <c r="K3956" s="11" t="s">
        <v>11613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44228</v>
      </c>
      <c r="H3957" s="11">
        <v>7</v>
      </c>
      <c r="I3957" s="20" t="s">
        <v>259</v>
      </c>
      <c r="J3957" s="11" t="s">
        <v>261</v>
      </c>
      <c r="K3957" s="11" t="s">
        <v>11613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44228</v>
      </c>
      <c r="H3958" s="11">
        <v>7</v>
      </c>
      <c r="I3958" s="20" t="s">
        <v>259</v>
      </c>
      <c r="J3958" s="11" t="s">
        <v>261</v>
      </c>
      <c r="K3958" s="11" t="s">
        <v>11613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44228</v>
      </c>
      <c r="H3959" s="11">
        <v>7</v>
      </c>
      <c r="I3959" s="20" t="s">
        <v>259</v>
      </c>
      <c r="J3959" s="11" t="s">
        <v>261</v>
      </c>
      <c r="K3959" s="11" t="s">
        <v>11613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44228</v>
      </c>
      <c r="H3960" s="11">
        <v>7</v>
      </c>
      <c r="I3960" s="20" t="s">
        <v>259</v>
      </c>
      <c r="J3960" s="11" t="s">
        <v>261</v>
      </c>
      <c r="K3960" s="11" t="s">
        <v>11613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44228</v>
      </c>
      <c r="H3961" s="11">
        <v>7</v>
      </c>
      <c r="I3961" s="20" t="s">
        <v>259</v>
      </c>
      <c r="J3961" s="11" t="s">
        <v>261</v>
      </c>
      <c r="K3961" s="11" t="s">
        <v>11613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44228</v>
      </c>
      <c r="H3962" s="11">
        <v>7</v>
      </c>
      <c r="I3962" s="20" t="s">
        <v>259</v>
      </c>
      <c r="J3962" s="11" t="s">
        <v>261</v>
      </c>
      <c r="K3962" s="11" t="s">
        <v>11613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44228</v>
      </c>
      <c r="H3963" s="11">
        <v>7</v>
      </c>
      <c r="I3963" s="20" t="s">
        <v>259</v>
      </c>
      <c r="J3963" s="11" t="s">
        <v>261</v>
      </c>
      <c r="K3963" s="11" t="s">
        <v>11613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44228</v>
      </c>
      <c r="H3964" s="11">
        <v>7</v>
      </c>
      <c r="I3964" s="20" t="s">
        <v>259</v>
      </c>
      <c r="J3964" s="11" t="s">
        <v>261</v>
      </c>
      <c r="K3964" s="11" t="s">
        <v>11613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44228</v>
      </c>
      <c r="H3965" s="11">
        <v>7</v>
      </c>
      <c r="I3965" s="20" t="s">
        <v>259</v>
      </c>
      <c r="J3965" s="11" t="s">
        <v>261</v>
      </c>
      <c r="K3965" s="11" t="s">
        <v>11613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44228</v>
      </c>
      <c r="H3966" s="11">
        <v>7</v>
      </c>
      <c r="I3966" s="20" t="s">
        <v>259</v>
      </c>
      <c r="J3966" s="11" t="s">
        <v>261</v>
      </c>
      <c r="K3966" s="11" t="s">
        <v>11613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44228</v>
      </c>
      <c r="H3967" s="11">
        <v>7</v>
      </c>
      <c r="I3967" s="20" t="s">
        <v>259</v>
      </c>
      <c r="J3967" s="11" t="s">
        <v>261</v>
      </c>
      <c r="K3967" s="11" t="s">
        <v>11613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44228</v>
      </c>
      <c r="H3968" s="11">
        <v>7</v>
      </c>
      <c r="I3968" s="20" t="s">
        <v>259</v>
      </c>
      <c r="J3968" s="11" t="s">
        <v>261</v>
      </c>
      <c r="K3968" s="11" t="s">
        <v>11613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44228</v>
      </c>
      <c r="H3969" s="11">
        <v>7</v>
      </c>
      <c r="I3969" s="20" t="s">
        <v>259</v>
      </c>
      <c r="J3969" s="11" t="s">
        <v>261</v>
      </c>
      <c r="K3969" s="11" t="s">
        <v>11613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44228</v>
      </c>
      <c r="H3970" s="11">
        <v>7</v>
      </c>
      <c r="I3970" s="20" t="s">
        <v>259</v>
      </c>
      <c r="J3970" s="11" t="s">
        <v>261</v>
      </c>
      <c r="K3970" s="11" t="s">
        <v>11613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44228</v>
      </c>
      <c r="H3971" s="11">
        <v>7</v>
      </c>
      <c r="I3971" s="20" t="s">
        <v>259</v>
      </c>
      <c r="J3971" s="11" t="s">
        <v>261</v>
      </c>
      <c r="K3971" s="11" t="s">
        <v>11613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44228</v>
      </c>
      <c r="H3972" s="11">
        <v>7</v>
      </c>
      <c r="I3972" s="20" t="s">
        <v>259</v>
      </c>
      <c r="J3972" s="11" t="s">
        <v>261</v>
      </c>
      <c r="K3972" s="11" t="s">
        <v>11613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44228</v>
      </c>
      <c r="H3973" s="11">
        <v>7</v>
      </c>
      <c r="I3973" s="20" t="s">
        <v>259</v>
      </c>
      <c r="J3973" s="11" t="s">
        <v>261</v>
      </c>
      <c r="K3973" s="11" t="s">
        <v>11613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44228</v>
      </c>
      <c r="H3974" s="11">
        <v>7</v>
      </c>
      <c r="I3974" s="20" t="s">
        <v>259</v>
      </c>
      <c r="J3974" s="11" t="s">
        <v>261</v>
      </c>
      <c r="K3974" s="11" t="s">
        <v>11613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44228</v>
      </c>
      <c r="H3975" s="11">
        <v>7</v>
      </c>
      <c r="I3975" s="20" t="s">
        <v>259</v>
      </c>
      <c r="J3975" s="11" t="s">
        <v>261</v>
      </c>
      <c r="K3975" s="11" t="s">
        <v>11613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44228</v>
      </c>
      <c r="H3976" s="11">
        <v>7</v>
      </c>
      <c r="I3976" s="20" t="s">
        <v>259</v>
      </c>
      <c r="J3976" s="11" t="s">
        <v>261</v>
      </c>
      <c r="K3976" s="11" t="s">
        <v>11613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44228</v>
      </c>
      <c r="H3977" s="11">
        <v>7</v>
      </c>
      <c r="I3977" s="20" t="s">
        <v>259</v>
      </c>
      <c r="J3977" s="11" t="s">
        <v>261</v>
      </c>
      <c r="K3977" s="11" t="s">
        <v>11613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44228</v>
      </c>
      <c r="H3978" s="11">
        <v>7</v>
      </c>
      <c r="I3978" s="20" t="s">
        <v>259</v>
      </c>
      <c r="J3978" s="11" t="s">
        <v>261</v>
      </c>
      <c r="K3978" s="11" t="s">
        <v>11613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44228</v>
      </c>
      <c r="H3979" s="11">
        <v>7</v>
      </c>
      <c r="I3979" s="20" t="s">
        <v>259</v>
      </c>
      <c r="J3979" s="11" t="s">
        <v>261</v>
      </c>
      <c r="K3979" s="11" t="s">
        <v>11613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44228</v>
      </c>
      <c r="H3980" s="11">
        <v>7</v>
      </c>
      <c r="I3980" s="20" t="s">
        <v>259</v>
      </c>
      <c r="J3980" s="11" t="s">
        <v>261</v>
      </c>
      <c r="K3980" s="11" t="s">
        <v>11613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44228</v>
      </c>
      <c r="H3981" s="11">
        <v>7</v>
      </c>
      <c r="I3981" s="20" t="s">
        <v>259</v>
      </c>
      <c r="J3981" s="11" t="s">
        <v>261</v>
      </c>
      <c r="K3981" s="11" t="s">
        <v>11613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44228</v>
      </c>
      <c r="H3982" s="11">
        <v>7</v>
      </c>
      <c r="I3982" s="20" t="s">
        <v>259</v>
      </c>
      <c r="J3982" s="11" t="s">
        <v>261</v>
      </c>
      <c r="K3982" s="11" t="s">
        <v>11613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44228</v>
      </c>
      <c r="H3983" s="11">
        <v>7</v>
      </c>
      <c r="I3983" s="20" t="s">
        <v>259</v>
      </c>
      <c r="J3983" s="11" t="s">
        <v>261</v>
      </c>
      <c r="K3983" s="11" t="s">
        <v>11613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44228</v>
      </c>
      <c r="H3984" s="11">
        <v>7</v>
      </c>
      <c r="I3984" s="20" t="s">
        <v>259</v>
      </c>
      <c r="J3984" s="11" t="s">
        <v>261</v>
      </c>
      <c r="K3984" s="11" t="s">
        <v>11613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44228</v>
      </c>
      <c r="H3985" s="11">
        <v>7</v>
      </c>
      <c r="I3985" s="20" t="s">
        <v>259</v>
      </c>
      <c r="J3985" s="11" t="s">
        <v>261</v>
      </c>
      <c r="K3985" s="11" t="s">
        <v>11613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44228</v>
      </c>
      <c r="H3986" s="11">
        <v>7</v>
      </c>
      <c r="I3986" s="20" t="s">
        <v>259</v>
      </c>
      <c r="J3986" s="11" t="s">
        <v>261</v>
      </c>
      <c r="K3986" s="11" t="s">
        <v>11613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44228</v>
      </c>
      <c r="H3987" s="11">
        <v>7</v>
      </c>
      <c r="I3987" s="20" t="s">
        <v>259</v>
      </c>
      <c r="J3987" s="11" t="s">
        <v>261</v>
      </c>
      <c r="K3987" s="11" t="s">
        <v>11613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44228</v>
      </c>
      <c r="H3988" s="11">
        <v>7</v>
      </c>
      <c r="I3988" s="20" t="s">
        <v>259</v>
      </c>
      <c r="J3988" s="11" t="s">
        <v>261</v>
      </c>
      <c r="K3988" s="11" t="s">
        <v>11613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44228</v>
      </c>
      <c r="H3989" s="11">
        <v>7</v>
      </c>
      <c r="I3989" s="20" t="s">
        <v>259</v>
      </c>
      <c r="J3989" s="11" t="s">
        <v>261</v>
      </c>
      <c r="K3989" s="11" t="s">
        <v>11613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44228</v>
      </c>
      <c r="H3990" s="11">
        <v>7</v>
      </c>
      <c r="I3990" s="20" t="s">
        <v>259</v>
      </c>
      <c r="J3990" s="11" t="s">
        <v>261</v>
      </c>
      <c r="K3990" s="11" t="s">
        <v>11613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44228</v>
      </c>
      <c r="H3991" s="11">
        <v>7</v>
      </c>
      <c r="I3991" s="20" t="s">
        <v>259</v>
      </c>
      <c r="J3991" s="11" t="s">
        <v>261</v>
      </c>
      <c r="K3991" s="11" t="s">
        <v>11613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44228</v>
      </c>
      <c r="H3992" s="11">
        <v>7</v>
      </c>
      <c r="I3992" s="20" t="s">
        <v>259</v>
      </c>
      <c r="J3992" s="11" t="s">
        <v>261</v>
      </c>
      <c r="K3992" s="11" t="s">
        <v>11613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44228</v>
      </c>
      <c r="H3993" s="11">
        <v>7</v>
      </c>
      <c r="I3993" s="20" t="s">
        <v>259</v>
      </c>
      <c r="J3993" s="11" t="s">
        <v>261</v>
      </c>
      <c r="K3993" s="11" t="s">
        <v>11613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44228</v>
      </c>
      <c r="H3994" s="11">
        <v>7</v>
      </c>
      <c r="I3994" s="20" t="s">
        <v>259</v>
      </c>
      <c r="J3994" s="11" t="s">
        <v>261</v>
      </c>
      <c r="K3994" s="11" t="s">
        <v>11613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44228</v>
      </c>
      <c r="H3995" s="11">
        <v>7</v>
      </c>
      <c r="I3995" s="20" t="s">
        <v>259</v>
      </c>
      <c r="J3995" s="11" t="s">
        <v>261</v>
      </c>
      <c r="K3995" s="11" t="s">
        <v>11613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44228</v>
      </c>
      <c r="H3996" s="11">
        <v>7</v>
      </c>
      <c r="I3996" s="20" t="s">
        <v>259</v>
      </c>
      <c r="J3996" s="11" t="s">
        <v>261</v>
      </c>
      <c r="K3996" s="11" t="s">
        <v>11613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44228</v>
      </c>
      <c r="H3997" s="11">
        <v>7</v>
      </c>
      <c r="I3997" s="20" t="s">
        <v>259</v>
      </c>
      <c r="J3997" s="11" t="s">
        <v>261</v>
      </c>
      <c r="K3997" s="11" t="s">
        <v>11613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44228</v>
      </c>
      <c r="H3998" s="11">
        <v>7</v>
      </c>
      <c r="I3998" s="20" t="s">
        <v>259</v>
      </c>
      <c r="J3998" s="11" t="s">
        <v>261</v>
      </c>
      <c r="K3998" s="11" t="s">
        <v>11613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44228</v>
      </c>
      <c r="H3999" s="11">
        <v>7</v>
      </c>
      <c r="I3999" s="20" t="s">
        <v>259</v>
      </c>
      <c r="J3999" s="11" t="s">
        <v>261</v>
      </c>
      <c r="K3999" s="11" t="s">
        <v>11613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44228</v>
      </c>
      <c r="H4000" s="11">
        <v>7</v>
      </c>
      <c r="I4000" s="20" t="s">
        <v>259</v>
      </c>
      <c r="J4000" s="11" t="s">
        <v>261</v>
      </c>
      <c r="K4000" s="11" t="s">
        <v>11613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44228</v>
      </c>
      <c r="H4001" s="11">
        <v>7</v>
      </c>
      <c r="I4001" s="20" t="s">
        <v>259</v>
      </c>
      <c r="J4001" s="11" t="s">
        <v>261</v>
      </c>
      <c r="K4001" s="11" t="s">
        <v>11613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44228</v>
      </c>
      <c r="H4002" s="11">
        <v>7</v>
      </c>
      <c r="I4002" s="20" t="s">
        <v>259</v>
      </c>
      <c r="J4002" s="11" t="s">
        <v>261</v>
      </c>
      <c r="K4002" s="11" t="s">
        <v>11613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44228</v>
      </c>
      <c r="H4003" s="11">
        <v>7</v>
      </c>
      <c r="I4003" s="20" t="s">
        <v>259</v>
      </c>
      <c r="J4003" s="11" t="s">
        <v>261</v>
      </c>
      <c r="K4003" s="11" t="s">
        <v>11613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44228</v>
      </c>
      <c r="H4004" s="11">
        <v>7</v>
      </c>
      <c r="I4004" s="20" t="s">
        <v>259</v>
      </c>
      <c r="J4004" s="11" t="s">
        <v>261</v>
      </c>
      <c r="K4004" s="11" t="s">
        <v>11613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44228</v>
      </c>
      <c r="H4005" s="11">
        <v>7</v>
      </c>
      <c r="I4005" s="20" t="s">
        <v>259</v>
      </c>
      <c r="J4005" s="11" t="s">
        <v>261</v>
      </c>
      <c r="K4005" s="11" t="s">
        <v>11613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44228</v>
      </c>
      <c r="H4006" s="11">
        <v>7</v>
      </c>
      <c r="I4006" s="20" t="s">
        <v>259</v>
      </c>
      <c r="J4006" s="11" t="s">
        <v>261</v>
      </c>
      <c r="K4006" s="11" t="s">
        <v>11613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44228</v>
      </c>
      <c r="H4007" s="11">
        <v>7</v>
      </c>
      <c r="I4007" s="20" t="s">
        <v>259</v>
      </c>
      <c r="J4007" s="11" t="s">
        <v>261</v>
      </c>
      <c r="K4007" s="11" t="s">
        <v>11613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44228</v>
      </c>
      <c r="H4008" s="11">
        <v>7</v>
      </c>
      <c r="I4008" s="20" t="s">
        <v>259</v>
      </c>
      <c r="J4008" s="11" t="s">
        <v>261</v>
      </c>
      <c r="K4008" s="11" t="s">
        <v>11613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44228</v>
      </c>
      <c r="H4009" s="11">
        <v>7</v>
      </c>
      <c r="I4009" s="20" t="s">
        <v>259</v>
      </c>
      <c r="J4009" s="11" t="s">
        <v>261</v>
      </c>
      <c r="K4009" s="11" t="s">
        <v>11613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44228</v>
      </c>
      <c r="H4010" s="11">
        <v>7</v>
      </c>
      <c r="I4010" s="20" t="s">
        <v>259</v>
      </c>
      <c r="J4010" s="11" t="s">
        <v>261</v>
      </c>
      <c r="K4010" s="11" t="s">
        <v>11613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44228</v>
      </c>
      <c r="H4011" s="11">
        <v>7</v>
      </c>
      <c r="I4011" s="20" t="s">
        <v>259</v>
      </c>
      <c r="J4011" s="11" t="s">
        <v>261</v>
      </c>
      <c r="K4011" s="11" t="s">
        <v>11613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44228</v>
      </c>
      <c r="H4012" s="11">
        <v>7</v>
      </c>
      <c r="I4012" s="20" t="s">
        <v>259</v>
      </c>
      <c r="J4012" s="11" t="s">
        <v>261</v>
      </c>
      <c r="K4012" s="11" t="s">
        <v>11613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44228</v>
      </c>
      <c r="H4013" s="11">
        <v>7</v>
      </c>
      <c r="I4013" s="20" t="s">
        <v>259</v>
      </c>
      <c r="J4013" s="11" t="s">
        <v>261</v>
      </c>
      <c r="K4013" s="11" t="s">
        <v>11613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44228</v>
      </c>
      <c r="H4014" s="11">
        <v>7</v>
      </c>
      <c r="I4014" s="20" t="s">
        <v>259</v>
      </c>
      <c r="J4014" s="11" t="s">
        <v>261</v>
      </c>
      <c r="K4014" s="11" t="s">
        <v>11613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44228</v>
      </c>
      <c r="H4015" s="11">
        <v>7</v>
      </c>
      <c r="I4015" s="20" t="s">
        <v>259</v>
      </c>
      <c r="J4015" s="11" t="s">
        <v>261</v>
      </c>
      <c r="K4015" s="11" t="s">
        <v>11613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44228</v>
      </c>
      <c r="H4016" s="11">
        <v>7</v>
      </c>
      <c r="I4016" s="20" t="s">
        <v>259</v>
      </c>
      <c r="J4016" s="11" t="s">
        <v>261</v>
      </c>
      <c r="K4016" s="11" t="s">
        <v>11613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44228</v>
      </c>
      <c r="H4017" s="11">
        <v>7</v>
      </c>
      <c r="I4017" s="20" t="s">
        <v>259</v>
      </c>
      <c r="J4017" s="11" t="s">
        <v>261</v>
      </c>
      <c r="K4017" s="11" t="s">
        <v>11613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44228</v>
      </c>
      <c r="H4018" s="11">
        <v>7</v>
      </c>
      <c r="I4018" s="20" t="s">
        <v>259</v>
      </c>
      <c r="J4018" s="11" t="s">
        <v>261</v>
      </c>
      <c r="K4018" s="11" t="s">
        <v>11613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44228</v>
      </c>
      <c r="H4019" s="11">
        <v>7</v>
      </c>
      <c r="I4019" s="20" t="s">
        <v>259</v>
      </c>
      <c r="J4019" s="11" t="s">
        <v>261</v>
      </c>
      <c r="K4019" s="11" t="s">
        <v>11613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44228</v>
      </c>
      <c r="H4020" s="11">
        <v>7</v>
      </c>
      <c r="I4020" s="20" t="s">
        <v>259</v>
      </c>
      <c r="J4020" s="11" t="s">
        <v>261</v>
      </c>
      <c r="K4020" s="11" t="s">
        <v>11613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44228</v>
      </c>
      <c r="H4021" s="11">
        <v>7</v>
      </c>
      <c r="I4021" s="20" t="s">
        <v>259</v>
      </c>
      <c r="J4021" s="11" t="s">
        <v>261</v>
      </c>
      <c r="K4021" s="11" t="s">
        <v>11613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44228</v>
      </c>
      <c r="H4022" s="11">
        <v>7</v>
      </c>
      <c r="I4022" s="20" t="s">
        <v>259</v>
      </c>
      <c r="J4022" s="11" t="s">
        <v>261</v>
      </c>
      <c r="K4022" s="11" t="s">
        <v>11613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44228</v>
      </c>
      <c r="H4023" s="11">
        <v>7</v>
      </c>
      <c r="I4023" s="20" t="s">
        <v>259</v>
      </c>
      <c r="J4023" s="11" t="s">
        <v>261</v>
      </c>
      <c r="K4023" s="11" t="s">
        <v>11613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44228</v>
      </c>
      <c r="H4024" s="11">
        <v>7</v>
      </c>
      <c r="I4024" s="20" t="s">
        <v>259</v>
      </c>
      <c r="J4024" s="11" t="s">
        <v>261</v>
      </c>
      <c r="K4024" s="11" t="s">
        <v>11613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44228</v>
      </c>
      <c r="H4025" s="11">
        <v>7</v>
      </c>
      <c r="I4025" s="20" t="s">
        <v>259</v>
      </c>
      <c r="J4025" s="11" t="s">
        <v>261</v>
      </c>
      <c r="K4025" s="11" t="s">
        <v>11613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44228</v>
      </c>
      <c r="H4026" s="11">
        <v>7</v>
      </c>
      <c r="I4026" s="20" t="s">
        <v>259</v>
      </c>
      <c r="J4026" s="11" t="s">
        <v>261</v>
      </c>
      <c r="K4026" s="11" t="s">
        <v>11613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44228</v>
      </c>
      <c r="H4027" s="11">
        <v>7</v>
      </c>
      <c r="I4027" s="20" t="s">
        <v>259</v>
      </c>
      <c r="J4027" s="11" t="s">
        <v>261</v>
      </c>
      <c r="K4027" s="11" t="s">
        <v>11613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44228</v>
      </c>
      <c r="H4028" s="11">
        <v>7</v>
      </c>
      <c r="I4028" s="20" t="s">
        <v>259</v>
      </c>
      <c r="J4028" s="11" t="s">
        <v>261</v>
      </c>
      <c r="K4028" s="11" t="s">
        <v>11613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44228</v>
      </c>
      <c r="H4029" s="11">
        <v>7</v>
      </c>
      <c r="I4029" s="20" t="s">
        <v>259</v>
      </c>
      <c r="J4029" s="11" t="s">
        <v>261</v>
      </c>
      <c r="K4029" s="11" t="s">
        <v>11613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44228</v>
      </c>
      <c r="H4030" s="11">
        <v>7</v>
      </c>
      <c r="I4030" s="20" t="s">
        <v>259</v>
      </c>
      <c r="J4030" s="11" t="s">
        <v>261</v>
      </c>
      <c r="K4030" s="11" t="s">
        <v>11613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44228</v>
      </c>
      <c r="H4031" s="11">
        <v>7</v>
      </c>
      <c r="I4031" s="20" t="s">
        <v>259</v>
      </c>
      <c r="J4031" s="11" t="s">
        <v>261</v>
      </c>
      <c r="K4031" s="11" t="s">
        <v>11613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44228</v>
      </c>
      <c r="H4032" s="11">
        <v>7</v>
      </c>
      <c r="I4032" s="20" t="s">
        <v>259</v>
      </c>
      <c r="J4032" s="11" t="s">
        <v>261</v>
      </c>
      <c r="K4032" s="11" t="s">
        <v>11613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44228</v>
      </c>
      <c r="H4033" s="11">
        <v>7</v>
      </c>
      <c r="I4033" s="20" t="s">
        <v>259</v>
      </c>
      <c r="J4033" s="11" t="s">
        <v>261</v>
      </c>
      <c r="K4033" s="11" t="s">
        <v>11613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44228</v>
      </c>
      <c r="H4034" s="11">
        <v>7</v>
      </c>
      <c r="I4034" s="20" t="s">
        <v>259</v>
      </c>
      <c r="J4034" s="11" t="s">
        <v>261</v>
      </c>
      <c r="K4034" s="11" t="s">
        <v>11613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44228</v>
      </c>
      <c r="H4035" s="11">
        <v>7</v>
      </c>
      <c r="I4035" s="20" t="s">
        <v>259</v>
      </c>
      <c r="J4035" s="11" t="s">
        <v>261</v>
      </c>
      <c r="K4035" s="11" t="s">
        <v>11613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44228</v>
      </c>
      <c r="H4036" s="11">
        <v>7</v>
      </c>
      <c r="I4036" s="20" t="s">
        <v>259</v>
      </c>
      <c r="J4036" s="11" t="s">
        <v>261</v>
      </c>
      <c r="K4036" s="11" t="s">
        <v>11613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44228</v>
      </c>
      <c r="H4037" s="11">
        <v>7</v>
      </c>
      <c r="I4037" s="20" t="s">
        <v>259</v>
      </c>
      <c r="J4037" s="11" t="s">
        <v>261</v>
      </c>
      <c r="K4037" s="11" t="s">
        <v>11613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44228</v>
      </c>
      <c r="H4038" s="11">
        <v>7</v>
      </c>
      <c r="I4038" s="20" t="s">
        <v>259</v>
      </c>
      <c r="J4038" s="11" t="s">
        <v>261</v>
      </c>
      <c r="K4038" s="11" t="s">
        <v>11613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44228</v>
      </c>
      <c r="H4039" s="11">
        <v>7</v>
      </c>
      <c r="I4039" s="20" t="s">
        <v>259</v>
      </c>
      <c r="J4039" s="11" t="s">
        <v>261</v>
      </c>
      <c r="K4039" s="11" t="s">
        <v>11613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44228</v>
      </c>
      <c r="H4040" s="11">
        <v>7</v>
      </c>
      <c r="I4040" s="20" t="s">
        <v>259</v>
      </c>
      <c r="J4040" s="11" t="s">
        <v>261</v>
      </c>
      <c r="K4040" s="11" t="s">
        <v>11613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44228</v>
      </c>
      <c r="H4041" s="11">
        <v>7</v>
      </c>
      <c r="I4041" s="20" t="s">
        <v>259</v>
      </c>
      <c r="J4041" s="11" t="s">
        <v>261</v>
      </c>
      <c r="K4041" s="11" t="s">
        <v>11613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44228</v>
      </c>
      <c r="H4042" s="11">
        <v>7</v>
      </c>
      <c r="I4042" s="20" t="s">
        <v>259</v>
      </c>
      <c r="J4042" s="11" t="s">
        <v>261</v>
      </c>
      <c r="K4042" s="11" t="s">
        <v>11613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44228</v>
      </c>
      <c r="H4043" s="11">
        <v>7</v>
      </c>
      <c r="I4043" s="20" t="s">
        <v>259</v>
      </c>
      <c r="J4043" s="11" t="s">
        <v>261</v>
      </c>
      <c r="K4043" s="11" t="s">
        <v>11613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44228</v>
      </c>
      <c r="H4044" s="11">
        <v>7</v>
      </c>
      <c r="I4044" s="20" t="s">
        <v>259</v>
      </c>
      <c r="J4044" s="11" t="s">
        <v>261</v>
      </c>
      <c r="K4044" s="11" t="s">
        <v>11613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44228</v>
      </c>
      <c r="H4045" s="11">
        <v>7</v>
      </c>
      <c r="I4045" s="20" t="s">
        <v>259</v>
      </c>
      <c r="J4045" s="11" t="s">
        <v>261</v>
      </c>
      <c r="K4045" s="11" t="s">
        <v>11613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44228</v>
      </c>
      <c r="H4046" s="11">
        <v>7</v>
      </c>
      <c r="I4046" s="20" t="s">
        <v>259</v>
      </c>
      <c r="J4046" s="11" t="s">
        <v>261</v>
      </c>
      <c r="K4046" s="11" t="s">
        <v>11613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44228</v>
      </c>
      <c r="H4047" s="11">
        <v>7</v>
      </c>
      <c r="I4047" s="20" t="s">
        <v>259</v>
      </c>
      <c r="J4047" s="11" t="s">
        <v>261</v>
      </c>
      <c r="K4047" s="11" t="s">
        <v>11613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44228</v>
      </c>
      <c r="H4048" s="11">
        <v>7</v>
      </c>
      <c r="I4048" s="20" t="s">
        <v>259</v>
      </c>
      <c r="J4048" s="11" t="s">
        <v>261</v>
      </c>
      <c r="K4048" s="11" t="s">
        <v>11613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44228</v>
      </c>
      <c r="H4049" s="11">
        <v>7</v>
      </c>
      <c r="I4049" s="20" t="s">
        <v>259</v>
      </c>
      <c r="J4049" s="11" t="s">
        <v>261</v>
      </c>
      <c r="K4049" s="11" t="s">
        <v>11613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44228</v>
      </c>
      <c r="H4050" s="11">
        <v>7</v>
      </c>
      <c r="I4050" s="20" t="s">
        <v>259</v>
      </c>
      <c r="J4050" s="11" t="s">
        <v>261</v>
      </c>
      <c r="K4050" s="11" t="s">
        <v>11613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44228</v>
      </c>
      <c r="H4051" s="11">
        <v>7</v>
      </c>
      <c r="I4051" s="20" t="s">
        <v>259</v>
      </c>
      <c r="J4051" s="11" t="s">
        <v>261</v>
      </c>
      <c r="K4051" s="11" t="s">
        <v>11613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44228</v>
      </c>
      <c r="H4052" s="11">
        <v>7</v>
      </c>
      <c r="I4052" s="20" t="s">
        <v>259</v>
      </c>
      <c r="J4052" s="11" t="s">
        <v>261</v>
      </c>
      <c r="K4052" s="11" t="s">
        <v>11613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44228</v>
      </c>
      <c r="H4053" s="11">
        <v>7</v>
      </c>
      <c r="I4053" s="20" t="s">
        <v>259</v>
      </c>
      <c r="J4053" s="11" t="s">
        <v>261</v>
      </c>
      <c r="K4053" s="11" t="s">
        <v>11613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44228</v>
      </c>
      <c r="H4054" s="11">
        <v>7</v>
      </c>
      <c r="I4054" s="20" t="s">
        <v>259</v>
      </c>
      <c r="J4054" s="11" t="s">
        <v>261</v>
      </c>
      <c r="K4054" s="11" t="s">
        <v>11613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44228</v>
      </c>
      <c r="H4055" s="11">
        <v>7</v>
      </c>
      <c r="I4055" s="20" t="s">
        <v>259</v>
      </c>
      <c r="J4055" s="11" t="s">
        <v>261</v>
      </c>
      <c r="K4055" s="11" t="s">
        <v>11613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44228</v>
      </c>
      <c r="H4056" s="11">
        <v>7</v>
      </c>
      <c r="I4056" s="20" t="s">
        <v>259</v>
      </c>
      <c r="J4056" s="11" t="s">
        <v>261</v>
      </c>
      <c r="K4056" s="11" t="s">
        <v>11613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44228</v>
      </c>
      <c r="H4057" s="11">
        <v>7</v>
      </c>
      <c r="I4057" s="20" t="s">
        <v>259</v>
      </c>
      <c r="J4057" s="11" t="s">
        <v>261</v>
      </c>
      <c r="K4057" s="11" t="s">
        <v>11613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44228</v>
      </c>
      <c r="H4058" s="11">
        <v>7</v>
      </c>
      <c r="I4058" s="20" t="s">
        <v>259</v>
      </c>
      <c r="J4058" s="11" t="s">
        <v>261</v>
      </c>
      <c r="K4058" s="11" t="s">
        <v>11613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44228</v>
      </c>
      <c r="H4059" s="11">
        <v>7</v>
      </c>
      <c r="I4059" s="20" t="s">
        <v>259</v>
      </c>
      <c r="J4059" s="11" t="s">
        <v>261</v>
      </c>
      <c r="K4059" s="11" t="s">
        <v>11613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44228</v>
      </c>
      <c r="H4060" s="11">
        <v>7</v>
      </c>
      <c r="I4060" s="20" t="s">
        <v>259</v>
      </c>
      <c r="J4060" s="11" t="s">
        <v>261</v>
      </c>
      <c r="K4060" s="11" t="s">
        <v>11613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44228</v>
      </c>
      <c r="H4061" s="11">
        <v>7</v>
      </c>
      <c r="I4061" s="20" t="s">
        <v>259</v>
      </c>
      <c r="J4061" s="11" t="s">
        <v>261</v>
      </c>
      <c r="K4061" s="11" t="s">
        <v>11613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44228</v>
      </c>
      <c r="H4062" s="11">
        <v>7</v>
      </c>
      <c r="I4062" s="20" t="s">
        <v>259</v>
      </c>
      <c r="J4062" s="11" t="s">
        <v>261</v>
      </c>
      <c r="K4062" s="11" t="s">
        <v>11613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44228</v>
      </c>
      <c r="H4063" s="11">
        <v>7</v>
      </c>
      <c r="I4063" s="20" t="s">
        <v>259</v>
      </c>
      <c r="J4063" s="11" t="s">
        <v>261</v>
      </c>
      <c r="K4063" s="11" t="s">
        <v>11613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44228</v>
      </c>
      <c r="H4064" s="11">
        <v>7</v>
      </c>
      <c r="I4064" s="20" t="s">
        <v>259</v>
      </c>
      <c r="J4064" s="11" t="s">
        <v>261</v>
      </c>
      <c r="K4064" s="11" t="s">
        <v>11613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44228</v>
      </c>
      <c r="H4065" s="11">
        <v>7</v>
      </c>
      <c r="I4065" s="20" t="s">
        <v>259</v>
      </c>
      <c r="J4065" s="11" t="s">
        <v>261</v>
      </c>
      <c r="K4065" s="11" t="s">
        <v>11613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44228</v>
      </c>
      <c r="H4066" s="11">
        <v>7</v>
      </c>
      <c r="I4066" s="20" t="s">
        <v>259</v>
      </c>
      <c r="J4066" s="11" t="s">
        <v>261</v>
      </c>
      <c r="K4066" s="11" t="s">
        <v>11613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44228</v>
      </c>
      <c r="H4067" s="11">
        <v>7</v>
      </c>
      <c r="I4067" s="20" t="s">
        <v>259</v>
      </c>
      <c r="J4067" s="11" t="s">
        <v>261</v>
      </c>
      <c r="K4067" s="11" t="s">
        <v>11613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44228</v>
      </c>
      <c r="H4068" s="11">
        <v>7</v>
      </c>
      <c r="I4068" s="20" t="s">
        <v>259</v>
      </c>
      <c r="J4068" s="11" t="s">
        <v>261</v>
      </c>
      <c r="K4068" s="11" t="s">
        <v>11613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44228</v>
      </c>
      <c r="H4069" s="11">
        <v>7</v>
      </c>
      <c r="I4069" s="20" t="s">
        <v>259</v>
      </c>
      <c r="J4069" s="11" t="s">
        <v>261</v>
      </c>
      <c r="K4069" s="11" t="s">
        <v>11613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44228</v>
      </c>
      <c r="H4070" s="11">
        <v>7</v>
      </c>
      <c r="I4070" s="20" t="s">
        <v>259</v>
      </c>
      <c r="J4070" s="11" t="s">
        <v>261</v>
      </c>
      <c r="K4070" s="11" t="s">
        <v>11613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44228</v>
      </c>
      <c r="H4071" s="11">
        <v>7</v>
      </c>
      <c r="I4071" s="20" t="s">
        <v>259</v>
      </c>
      <c r="J4071" s="11" t="s">
        <v>261</v>
      </c>
      <c r="K4071" s="11" t="s">
        <v>11613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44228</v>
      </c>
      <c r="H4072" s="11">
        <v>7</v>
      </c>
      <c r="I4072" s="20" t="s">
        <v>259</v>
      </c>
      <c r="J4072" s="11" t="s">
        <v>261</v>
      </c>
      <c r="K4072" s="11" t="s">
        <v>11613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44228</v>
      </c>
      <c r="H4073" s="11">
        <v>7</v>
      </c>
      <c r="I4073" s="20" t="s">
        <v>259</v>
      </c>
      <c r="J4073" s="11" t="s">
        <v>261</v>
      </c>
      <c r="K4073" s="11" t="s">
        <v>11613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44228</v>
      </c>
      <c r="H4074" s="11">
        <v>7</v>
      </c>
      <c r="I4074" s="20" t="s">
        <v>259</v>
      </c>
      <c r="J4074" s="11" t="s">
        <v>261</v>
      </c>
      <c r="K4074" s="11" t="s">
        <v>11613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44228</v>
      </c>
      <c r="H4075" s="11">
        <v>7</v>
      </c>
      <c r="I4075" s="20" t="s">
        <v>259</v>
      </c>
      <c r="J4075" s="11" t="s">
        <v>261</v>
      </c>
      <c r="K4075" s="11" t="s">
        <v>11613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44228</v>
      </c>
      <c r="H4076" s="11">
        <v>7</v>
      </c>
      <c r="I4076" s="20" t="s">
        <v>259</v>
      </c>
      <c r="J4076" s="11" t="s">
        <v>261</v>
      </c>
      <c r="K4076" s="11" t="s">
        <v>11613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44228</v>
      </c>
      <c r="H4077" s="11">
        <v>7</v>
      </c>
      <c r="I4077" s="20" t="s">
        <v>259</v>
      </c>
      <c r="J4077" s="11" t="s">
        <v>261</v>
      </c>
      <c r="K4077" s="11" t="s">
        <v>11613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44228</v>
      </c>
      <c r="H4078" s="11">
        <v>7</v>
      </c>
      <c r="I4078" s="20" t="s">
        <v>259</v>
      </c>
      <c r="J4078" s="11" t="s">
        <v>261</v>
      </c>
      <c r="K4078" s="11" t="s">
        <v>11613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44228</v>
      </c>
      <c r="H4079" s="11">
        <v>7</v>
      </c>
      <c r="I4079" s="20" t="s">
        <v>259</v>
      </c>
      <c r="J4079" s="11" t="s">
        <v>261</v>
      </c>
      <c r="K4079" s="11" t="s">
        <v>11613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44228</v>
      </c>
      <c r="H4080" s="11">
        <v>7</v>
      </c>
      <c r="I4080" s="20" t="s">
        <v>259</v>
      </c>
      <c r="J4080" s="11" t="s">
        <v>261</v>
      </c>
      <c r="K4080" s="11" t="s">
        <v>11613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44228</v>
      </c>
      <c r="H4081" s="11">
        <v>7</v>
      </c>
      <c r="I4081" s="20" t="s">
        <v>259</v>
      </c>
      <c r="J4081" s="11" t="s">
        <v>261</v>
      </c>
      <c r="K4081" s="11" t="s">
        <v>11613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44228</v>
      </c>
      <c r="H4082" s="11">
        <v>7</v>
      </c>
      <c r="I4082" s="20" t="s">
        <v>259</v>
      </c>
      <c r="J4082" s="11" t="s">
        <v>261</v>
      </c>
      <c r="K4082" s="11" t="s">
        <v>11613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44228</v>
      </c>
      <c r="H4083" s="11">
        <v>7</v>
      </c>
      <c r="I4083" s="20" t="s">
        <v>259</v>
      </c>
      <c r="J4083" s="11" t="s">
        <v>261</v>
      </c>
      <c r="K4083" s="11" t="s">
        <v>11613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44228</v>
      </c>
      <c r="H4084" s="11">
        <v>7</v>
      </c>
      <c r="I4084" s="20" t="s">
        <v>259</v>
      </c>
      <c r="J4084" s="11" t="s">
        <v>261</v>
      </c>
      <c r="K4084" s="11" t="s">
        <v>11613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44228</v>
      </c>
      <c r="H4085" s="11">
        <v>7</v>
      </c>
      <c r="I4085" s="20" t="s">
        <v>259</v>
      </c>
      <c r="J4085" s="11" t="s">
        <v>261</v>
      </c>
      <c r="K4085" s="11" t="s">
        <v>11613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44228</v>
      </c>
      <c r="H4086" s="11">
        <v>7</v>
      </c>
      <c r="I4086" s="20" t="s">
        <v>259</v>
      </c>
      <c r="J4086" s="11" t="s">
        <v>261</v>
      </c>
      <c r="K4086" s="11" t="s">
        <v>11613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44228</v>
      </c>
      <c r="H4087" s="11">
        <v>7</v>
      </c>
      <c r="I4087" s="20" t="s">
        <v>259</v>
      </c>
      <c r="J4087" s="11" t="s">
        <v>261</v>
      </c>
      <c r="K4087" s="11" t="s">
        <v>11613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44228</v>
      </c>
      <c r="H4088" s="11">
        <v>7</v>
      </c>
      <c r="I4088" s="20" t="s">
        <v>259</v>
      </c>
      <c r="J4088" s="11" t="s">
        <v>261</v>
      </c>
      <c r="K4088" s="11" t="s">
        <v>11613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44228</v>
      </c>
      <c r="H4089" s="11">
        <v>7</v>
      </c>
      <c r="I4089" s="20" t="s">
        <v>259</v>
      </c>
      <c r="J4089" s="11" t="s">
        <v>261</v>
      </c>
      <c r="K4089" s="11" t="s">
        <v>11613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44228</v>
      </c>
      <c r="H4090" s="11">
        <v>7</v>
      </c>
      <c r="I4090" s="20" t="s">
        <v>259</v>
      </c>
      <c r="J4090" s="11" t="s">
        <v>261</v>
      </c>
      <c r="K4090" s="11" t="s">
        <v>11613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44228</v>
      </c>
      <c r="H4091" s="11">
        <v>7</v>
      </c>
      <c r="I4091" s="20" t="s">
        <v>259</v>
      </c>
      <c r="J4091" s="11" t="s">
        <v>261</v>
      </c>
      <c r="K4091" s="11" t="s">
        <v>11613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44228</v>
      </c>
      <c r="H4092" s="11">
        <v>7</v>
      </c>
      <c r="I4092" s="20" t="s">
        <v>259</v>
      </c>
      <c r="J4092" s="11" t="s">
        <v>261</v>
      </c>
      <c r="K4092" s="11" t="s">
        <v>11613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44228</v>
      </c>
      <c r="H4093" s="11">
        <v>7</v>
      </c>
      <c r="I4093" s="20" t="s">
        <v>259</v>
      </c>
      <c r="J4093" s="11" t="s">
        <v>261</v>
      </c>
      <c r="K4093" s="11" t="s">
        <v>11613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44228</v>
      </c>
      <c r="H4094" s="11">
        <v>7</v>
      </c>
      <c r="I4094" s="20" t="s">
        <v>259</v>
      </c>
      <c r="J4094" s="11" t="s">
        <v>261</v>
      </c>
      <c r="K4094" s="11" t="s">
        <v>11613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44228</v>
      </c>
      <c r="H4095" s="11">
        <v>7</v>
      </c>
      <c r="I4095" s="20" t="s">
        <v>259</v>
      </c>
      <c r="J4095" s="11" t="s">
        <v>261</v>
      </c>
      <c r="K4095" s="11" t="s">
        <v>11613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44228</v>
      </c>
      <c r="H4096" s="11">
        <v>7</v>
      </c>
      <c r="I4096" s="20" t="s">
        <v>259</v>
      </c>
      <c r="J4096" s="11" t="s">
        <v>261</v>
      </c>
      <c r="K4096" s="11" t="s">
        <v>11613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44228</v>
      </c>
      <c r="H4097" s="11">
        <v>7</v>
      </c>
      <c r="I4097" s="20" t="s">
        <v>259</v>
      </c>
      <c r="J4097" s="11" t="s">
        <v>261</v>
      </c>
      <c r="K4097" s="11" t="s">
        <v>11613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44228</v>
      </c>
      <c r="H4098" s="11">
        <v>7</v>
      </c>
      <c r="I4098" s="20" t="s">
        <v>259</v>
      </c>
      <c r="J4098" s="11" t="s">
        <v>261</v>
      </c>
      <c r="K4098" s="11" t="s">
        <v>11613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44228</v>
      </c>
      <c r="H4099" s="11">
        <v>7</v>
      </c>
      <c r="I4099" s="20" t="s">
        <v>259</v>
      </c>
      <c r="J4099" s="11" t="s">
        <v>261</v>
      </c>
      <c r="K4099" s="11" t="s">
        <v>11613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44228</v>
      </c>
      <c r="H4100" s="11">
        <v>7</v>
      </c>
      <c r="I4100" s="20" t="s">
        <v>259</v>
      </c>
      <c r="J4100" s="11" t="s">
        <v>261</v>
      </c>
      <c r="K4100" s="11" t="s">
        <v>11613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44228</v>
      </c>
      <c r="H4101" s="11">
        <v>7</v>
      </c>
      <c r="I4101" s="20" t="s">
        <v>259</v>
      </c>
      <c r="J4101" s="11" t="s">
        <v>261</v>
      </c>
      <c r="K4101" s="11" t="s">
        <v>11613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44228</v>
      </c>
      <c r="H4102" s="11">
        <v>7</v>
      </c>
      <c r="I4102" s="20" t="s">
        <v>259</v>
      </c>
      <c r="J4102" s="11" t="s">
        <v>261</v>
      </c>
      <c r="K4102" s="11" t="s">
        <v>11613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44228</v>
      </c>
      <c r="H4103" s="11">
        <v>7</v>
      </c>
      <c r="I4103" s="20" t="s">
        <v>259</v>
      </c>
      <c r="J4103" s="11" t="s">
        <v>261</v>
      </c>
      <c r="K4103" s="11" t="s">
        <v>11613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44228</v>
      </c>
      <c r="H4104" s="11">
        <v>7</v>
      </c>
      <c r="I4104" s="20" t="s">
        <v>259</v>
      </c>
      <c r="J4104" s="11" t="s">
        <v>261</v>
      </c>
      <c r="K4104" s="11" t="s">
        <v>11613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44228</v>
      </c>
      <c r="H4105" s="11">
        <v>7</v>
      </c>
      <c r="I4105" s="20" t="s">
        <v>259</v>
      </c>
      <c r="J4105" s="11" t="s">
        <v>261</v>
      </c>
      <c r="K4105" s="11" t="s">
        <v>11613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44228</v>
      </c>
      <c r="H4106" s="11">
        <v>7</v>
      </c>
      <c r="I4106" s="20" t="s">
        <v>259</v>
      </c>
      <c r="J4106" s="11" t="s">
        <v>261</v>
      </c>
      <c r="K4106" s="11" t="s">
        <v>11613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44228</v>
      </c>
      <c r="H4107" s="11">
        <v>7</v>
      </c>
      <c r="I4107" s="20" t="s">
        <v>259</v>
      </c>
      <c r="J4107" s="11" t="s">
        <v>261</v>
      </c>
      <c r="K4107" s="11" t="s">
        <v>11613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44228</v>
      </c>
      <c r="H4108" s="11">
        <v>7</v>
      </c>
      <c r="I4108" s="20" t="s">
        <v>259</v>
      </c>
      <c r="J4108" s="11" t="s">
        <v>261</v>
      </c>
      <c r="K4108" s="11" t="s">
        <v>11613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44228</v>
      </c>
      <c r="H4109" s="11">
        <v>7</v>
      </c>
      <c r="I4109" s="20" t="s">
        <v>259</v>
      </c>
      <c r="J4109" s="11" t="s">
        <v>261</v>
      </c>
      <c r="K4109" s="11" t="s">
        <v>11613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44228</v>
      </c>
      <c r="H4110" s="11">
        <v>7</v>
      </c>
      <c r="I4110" s="20" t="s">
        <v>259</v>
      </c>
      <c r="J4110" s="11" t="s">
        <v>261</v>
      </c>
      <c r="K4110" s="11" t="s">
        <v>11613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44228</v>
      </c>
      <c r="H4111" s="11">
        <v>7</v>
      </c>
      <c r="I4111" s="20" t="s">
        <v>259</v>
      </c>
      <c r="J4111" s="11" t="s">
        <v>261</v>
      </c>
      <c r="K4111" s="11" t="s">
        <v>11613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44228</v>
      </c>
      <c r="H4112" s="11">
        <v>7</v>
      </c>
      <c r="I4112" s="20" t="s">
        <v>259</v>
      </c>
      <c r="J4112" s="11" t="s">
        <v>261</v>
      </c>
      <c r="K4112" s="11" t="s">
        <v>11613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44228</v>
      </c>
      <c r="H4113" s="11">
        <v>7</v>
      </c>
      <c r="I4113" s="20" t="s">
        <v>259</v>
      </c>
      <c r="J4113" s="11" t="s">
        <v>261</v>
      </c>
      <c r="K4113" s="11" t="s">
        <v>11613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44228</v>
      </c>
      <c r="H4114" s="11">
        <v>7</v>
      </c>
      <c r="I4114" s="20" t="s">
        <v>259</v>
      </c>
      <c r="J4114" s="11" t="s">
        <v>261</v>
      </c>
      <c r="K4114" s="11" t="s">
        <v>11613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44228</v>
      </c>
      <c r="H4115" s="11">
        <v>7</v>
      </c>
      <c r="I4115" s="20" t="s">
        <v>259</v>
      </c>
      <c r="J4115" s="11" t="s">
        <v>261</v>
      </c>
      <c r="K4115" s="11" t="s">
        <v>11613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44228</v>
      </c>
      <c r="H4116" s="11">
        <v>7</v>
      </c>
      <c r="I4116" s="20" t="s">
        <v>259</v>
      </c>
      <c r="J4116" s="11" t="s">
        <v>261</v>
      </c>
      <c r="K4116" s="11" t="s">
        <v>11613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44228</v>
      </c>
      <c r="H4117" s="11">
        <v>7</v>
      </c>
      <c r="I4117" s="20" t="s">
        <v>259</v>
      </c>
      <c r="J4117" s="11" t="s">
        <v>261</v>
      </c>
      <c r="K4117" s="11" t="s">
        <v>11613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44228</v>
      </c>
      <c r="H4118" s="11">
        <v>7</v>
      </c>
      <c r="I4118" s="20" t="s">
        <v>259</v>
      </c>
      <c r="J4118" s="11" t="s">
        <v>261</v>
      </c>
      <c r="K4118" s="11" t="s">
        <v>11613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44228</v>
      </c>
      <c r="H4119" s="11">
        <v>7</v>
      </c>
      <c r="I4119" s="20" t="s">
        <v>259</v>
      </c>
      <c r="J4119" s="11" t="s">
        <v>261</v>
      </c>
      <c r="K4119" s="11" t="s">
        <v>11613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44228</v>
      </c>
      <c r="H4120" s="11">
        <v>7</v>
      </c>
      <c r="I4120" s="20" t="s">
        <v>259</v>
      </c>
      <c r="J4120" s="11" t="s">
        <v>261</v>
      </c>
      <c r="K4120" s="11" t="s">
        <v>11613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44228</v>
      </c>
      <c r="H4121" s="11">
        <v>7</v>
      </c>
      <c r="I4121" s="20" t="s">
        <v>259</v>
      </c>
      <c r="J4121" s="11" t="s">
        <v>261</v>
      </c>
      <c r="K4121" s="11" t="s">
        <v>11613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44228</v>
      </c>
      <c r="H4122" s="11">
        <v>7</v>
      </c>
      <c r="I4122" s="20" t="s">
        <v>259</v>
      </c>
      <c r="J4122" s="11" t="s">
        <v>261</v>
      </c>
      <c r="K4122" s="11" t="s">
        <v>11613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44228</v>
      </c>
      <c r="H4123" s="11">
        <v>7</v>
      </c>
      <c r="I4123" s="20" t="s">
        <v>259</v>
      </c>
      <c r="J4123" s="11" t="s">
        <v>261</v>
      </c>
      <c r="K4123" s="11" t="s">
        <v>11613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44228</v>
      </c>
      <c r="H4124" s="11">
        <v>7</v>
      </c>
      <c r="I4124" s="20" t="s">
        <v>259</v>
      </c>
      <c r="J4124" s="11" t="s">
        <v>261</v>
      </c>
      <c r="K4124" s="11" t="s">
        <v>11613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44228</v>
      </c>
      <c r="H4125" s="11">
        <v>7</v>
      </c>
      <c r="I4125" s="20" t="s">
        <v>259</v>
      </c>
      <c r="J4125" s="11" t="s">
        <v>261</v>
      </c>
      <c r="K4125" s="11" t="s">
        <v>11613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44228</v>
      </c>
      <c r="H4126" s="11">
        <v>7</v>
      </c>
      <c r="I4126" s="20" t="s">
        <v>259</v>
      </c>
      <c r="J4126" s="11" t="s">
        <v>261</v>
      </c>
      <c r="K4126" s="11" t="s">
        <v>11613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44228</v>
      </c>
      <c r="H4127" s="11">
        <v>7</v>
      </c>
      <c r="I4127" s="20" t="s">
        <v>259</v>
      </c>
      <c r="J4127" s="11" t="s">
        <v>261</v>
      </c>
      <c r="K4127" s="11" t="s">
        <v>11613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44228</v>
      </c>
      <c r="H4128" s="11">
        <v>7</v>
      </c>
      <c r="I4128" s="20" t="s">
        <v>259</v>
      </c>
      <c r="J4128" s="11" t="s">
        <v>261</v>
      </c>
      <c r="K4128" s="11" t="s">
        <v>11613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44228</v>
      </c>
      <c r="H4129" s="11">
        <v>7</v>
      </c>
      <c r="I4129" s="20" t="s">
        <v>259</v>
      </c>
      <c r="J4129" s="11" t="s">
        <v>261</v>
      </c>
      <c r="K4129" s="11" t="s">
        <v>11613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44228</v>
      </c>
      <c r="H4130" s="11">
        <v>7</v>
      </c>
      <c r="I4130" s="20" t="s">
        <v>259</v>
      </c>
      <c r="J4130" s="11" t="s">
        <v>261</v>
      </c>
      <c r="K4130" s="11" t="s">
        <v>11613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44228</v>
      </c>
      <c r="H4131" s="11">
        <v>7</v>
      </c>
      <c r="I4131" s="20" t="s">
        <v>259</v>
      </c>
      <c r="J4131" s="11" t="s">
        <v>261</v>
      </c>
      <c r="K4131" s="11" t="s">
        <v>11613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44228</v>
      </c>
      <c r="H4132" s="11">
        <v>7</v>
      </c>
      <c r="I4132" s="20" t="s">
        <v>259</v>
      </c>
      <c r="J4132" s="11" t="s">
        <v>261</v>
      </c>
      <c r="K4132" s="11" t="s">
        <v>11613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44228</v>
      </c>
      <c r="H4133" s="11">
        <v>7</v>
      </c>
      <c r="I4133" s="20" t="s">
        <v>259</v>
      </c>
      <c r="J4133" s="11" t="s">
        <v>261</v>
      </c>
      <c r="K4133" s="11" t="s">
        <v>11613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44228</v>
      </c>
      <c r="H4134" s="11">
        <v>7</v>
      </c>
      <c r="I4134" s="20" t="s">
        <v>259</v>
      </c>
      <c r="J4134" s="11" t="s">
        <v>261</v>
      </c>
      <c r="K4134" s="11" t="s">
        <v>11613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44228</v>
      </c>
      <c r="H4135" s="11">
        <v>7</v>
      </c>
      <c r="I4135" s="20" t="s">
        <v>259</v>
      </c>
      <c r="J4135" s="11" t="s">
        <v>261</v>
      </c>
      <c r="K4135" s="11" t="s">
        <v>11613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44228</v>
      </c>
      <c r="H4136" s="11">
        <v>7</v>
      </c>
      <c r="I4136" s="20" t="s">
        <v>259</v>
      </c>
      <c r="J4136" s="11" t="s">
        <v>261</v>
      </c>
      <c r="K4136" s="11" t="s">
        <v>11613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44228</v>
      </c>
      <c r="H4137" s="11">
        <v>7</v>
      </c>
      <c r="I4137" s="20" t="s">
        <v>259</v>
      </c>
      <c r="J4137" s="11" t="s">
        <v>261</v>
      </c>
      <c r="K4137" s="11" t="s">
        <v>11613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44228</v>
      </c>
      <c r="H4138" s="11">
        <v>7</v>
      </c>
      <c r="I4138" s="20" t="s">
        <v>259</v>
      </c>
      <c r="J4138" s="11" t="s">
        <v>261</v>
      </c>
      <c r="K4138" s="11" t="s">
        <v>11613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44228</v>
      </c>
      <c r="H4139" s="11">
        <v>7</v>
      </c>
      <c r="I4139" s="20" t="s">
        <v>259</v>
      </c>
      <c r="J4139" s="11" t="s">
        <v>261</v>
      </c>
      <c r="K4139" s="11" t="s">
        <v>11613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44228</v>
      </c>
      <c r="H4140" s="11">
        <v>7</v>
      </c>
      <c r="I4140" s="20" t="s">
        <v>259</v>
      </c>
      <c r="J4140" s="11" t="s">
        <v>261</v>
      </c>
      <c r="K4140" s="11" t="s">
        <v>11613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44228</v>
      </c>
      <c r="H4141" s="11">
        <v>7</v>
      </c>
      <c r="I4141" s="20" t="s">
        <v>259</v>
      </c>
      <c r="J4141" s="11" t="s">
        <v>261</v>
      </c>
      <c r="K4141" s="11" t="s">
        <v>11613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44228</v>
      </c>
      <c r="H4142" s="11">
        <v>7</v>
      </c>
      <c r="I4142" s="20" t="s">
        <v>259</v>
      </c>
      <c r="J4142" s="11" t="s">
        <v>261</v>
      </c>
      <c r="K4142" s="11" t="s">
        <v>11613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44228</v>
      </c>
      <c r="H4143" s="11">
        <v>7</v>
      </c>
      <c r="I4143" s="20" t="s">
        <v>259</v>
      </c>
      <c r="J4143" s="11" t="s">
        <v>261</v>
      </c>
      <c r="K4143" s="11" t="s">
        <v>11613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44228</v>
      </c>
      <c r="H4144" s="11">
        <v>7</v>
      </c>
      <c r="I4144" s="20" t="s">
        <v>259</v>
      </c>
      <c r="J4144" s="11" t="s">
        <v>261</v>
      </c>
      <c r="K4144" s="11" t="s">
        <v>11613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44228</v>
      </c>
      <c r="H4145" s="11">
        <v>7</v>
      </c>
      <c r="I4145" s="20" t="s">
        <v>259</v>
      </c>
      <c r="J4145" s="11" t="s">
        <v>261</v>
      </c>
      <c r="K4145" s="11" t="s">
        <v>11613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44228</v>
      </c>
      <c r="H4146" s="11">
        <v>7</v>
      </c>
      <c r="I4146" s="20" t="s">
        <v>259</v>
      </c>
      <c r="J4146" s="11" t="s">
        <v>261</v>
      </c>
      <c r="K4146" s="11" t="s">
        <v>11613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44228</v>
      </c>
      <c r="H4147" s="11">
        <v>7</v>
      </c>
      <c r="I4147" s="20" t="s">
        <v>259</v>
      </c>
      <c r="J4147" s="11" t="s">
        <v>261</v>
      </c>
      <c r="K4147" s="11" t="s">
        <v>11613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44228</v>
      </c>
      <c r="H4148" s="11">
        <v>7</v>
      </c>
      <c r="I4148" s="20" t="s">
        <v>259</v>
      </c>
      <c r="J4148" s="11" t="s">
        <v>261</v>
      </c>
      <c r="K4148" s="11" t="s">
        <v>11613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44228</v>
      </c>
      <c r="H4149" s="11">
        <v>7</v>
      </c>
      <c r="I4149" s="20" t="s">
        <v>259</v>
      </c>
      <c r="J4149" s="11" t="s">
        <v>261</v>
      </c>
      <c r="K4149" s="11" t="s">
        <v>11613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44228</v>
      </c>
      <c r="H4150" s="11">
        <v>7</v>
      </c>
      <c r="I4150" s="20" t="s">
        <v>259</v>
      </c>
      <c r="J4150" s="11" t="s">
        <v>261</v>
      </c>
      <c r="K4150" s="11" t="s">
        <v>11613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44228</v>
      </c>
      <c r="H4151" s="11">
        <v>7</v>
      </c>
      <c r="I4151" s="20" t="s">
        <v>259</v>
      </c>
      <c r="J4151" s="11" t="s">
        <v>261</v>
      </c>
      <c r="K4151" s="11" t="s">
        <v>11613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44228</v>
      </c>
      <c r="H4152" s="11">
        <v>7</v>
      </c>
      <c r="I4152" s="20" t="s">
        <v>259</v>
      </c>
      <c r="J4152" s="11" t="s">
        <v>261</v>
      </c>
      <c r="K4152" s="11" t="s">
        <v>11613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44228</v>
      </c>
      <c r="H4153" s="11">
        <v>7</v>
      </c>
      <c r="I4153" s="20" t="s">
        <v>259</v>
      </c>
      <c r="J4153" s="11" t="s">
        <v>261</v>
      </c>
      <c r="K4153" s="11" t="s">
        <v>11613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44228</v>
      </c>
      <c r="H4154" s="11">
        <v>7</v>
      </c>
      <c r="I4154" s="20" t="s">
        <v>259</v>
      </c>
      <c r="J4154" s="11" t="s">
        <v>261</v>
      </c>
      <c r="K4154" s="11" t="s">
        <v>11613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44228</v>
      </c>
      <c r="H4155" s="11">
        <v>7</v>
      </c>
      <c r="I4155" s="20" t="s">
        <v>259</v>
      </c>
      <c r="J4155" s="11" t="s">
        <v>261</v>
      </c>
      <c r="K4155" s="11" t="s">
        <v>11613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44228</v>
      </c>
      <c r="H4156" s="11">
        <v>7</v>
      </c>
      <c r="I4156" s="20" t="s">
        <v>259</v>
      </c>
      <c r="J4156" s="11" t="s">
        <v>261</v>
      </c>
      <c r="K4156" s="11" t="s">
        <v>11613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44228</v>
      </c>
      <c r="H4157" s="11">
        <v>7</v>
      </c>
      <c r="I4157" s="20" t="s">
        <v>259</v>
      </c>
      <c r="J4157" s="11" t="s">
        <v>261</v>
      </c>
      <c r="K4157" s="11" t="s">
        <v>11613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44228</v>
      </c>
      <c r="H4158" s="11">
        <v>7</v>
      </c>
      <c r="I4158" s="20" t="s">
        <v>259</v>
      </c>
      <c r="J4158" s="11" t="s">
        <v>261</v>
      </c>
      <c r="K4158" s="11" t="s">
        <v>11613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44228</v>
      </c>
      <c r="H4159" s="11">
        <v>7</v>
      </c>
      <c r="I4159" s="20" t="s">
        <v>259</v>
      </c>
      <c r="J4159" s="11" t="s">
        <v>261</v>
      </c>
      <c r="K4159" s="11" t="s">
        <v>11613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44228</v>
      </c>
      <c r="H4160" s="11">
        <v>7</v>
      </c>
      <c r="I4160" s="20" t="s">
        <v>259</v>
      </c>
      <c r="J4160" s="11" t="s">
        <v>261</v>
      </c>
      <c r="K4160" s="11" t="s">
        <v>11613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44228</v>
      </c>
      <c r="H4161" s="11">
        <v>7</v>
      </c>
      <c r="I4161" s="20" t="s">
        <v>259</v>
      </c>
      <c r="J4161" s="11" t="s">
        <v>261</v>
      </c>
      <c r="K4161" s="11" t="s">
        <v>11613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44228</v>
      </c>
      <c r="H4162" s="11">
        <v>7</v>
      </c>
      <c r="I4162" s="20" t="s">
        <v>259</v>
      </c>
      <c r="J4162" s="11" t="s">
        <v>261</v>
      </c>
      <c r="K4162" s="11" t="s">
        <v>11613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44228</v>
      </c>
      <c r="H4163" s="11">
        <v>7</v>
      </c>
      <c r="I4163" s="20" t="s">
        <v>259</v>
      </c>
      <c r="J4163" s="11" t="s">
        <v>261</v>
      </c>
      <c r="K4163" s="11" t="s">
        <v>11613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44228</v>
      </c>
      <c r="H4164" s="11">
        <v>7</v>
      </c>
      <c r="I4164" s="20" t="s">
        <v>259</v>
      </c>
      <c r="J4164" s="11" t="s">
        <v>261</v>
      </c>
      <c r="K4164" s="11" t="s">
        <v>11613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44228</v>
      </c>
      <c r="H4165" s="11">
        <v>7</v>
      </c>
      <c r="I4165" s="20" t="s">
        <v>259</v>
      </c>
      <c r="J4165" s="11" t="s">
        <v>261</v>
      </c>
      <c r="K4165" s="11" t="s">
        <v>11613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44228</v>
      </c>
      <c r="H4166" s="11">
        <v>7</v>
      </c>
      <c r="I4166" s="20" t="s">
        <v>259</v>
      </c>
      <c r="J4166" s="11" t="s">
        <v>261</v>
      </c>
      <c r="K4166" s="11" t="s">
        <v>11613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44228</v>
      </c>
      <c r="H4167" s="11">
        <v>7</v>
      </c>
      <c r="I4167" s="20" t="s">
        <v>259</v>
      </c>
      <c r="J4167" s="11" t="s">
        <v>261</v>
      </c>
      <c r="K4167" s="11" t="s">
        <v>11613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44228</v>
      </c>
      <c r="H4168" s="11">
        <v>7</v>
      </c>
      <c r="I4168" s="20" t="s">
        <v>259</v>
      </c>
      <c r="J4168" s="11" t="s">
        <v>261</v>
      </c>
      <c r="K4168" s="11" t="s">
        <v>11613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44228</v>
      </c>
      <c r="H4169" s="11">
        <v>7</v>
      </c>
      <c r="I4169" s="20" t="s">
        <v>259</v>
      </c>
      <c r="J4169" s="11" t="s">
        <v>261</v>
      </c>
      <c r="K4169" s="11" t="s">
        <v>11613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44228</v>
      </c>
      <c r="H4170" s="11">
        <v>7</v>
      </c>
      <c r="I4170" s="20" t="s">
        <v>259</v>
      </c>
      <c r="J4170" s="11" t="s">
        <v>261</v>
      </c>
      <c r="K4170" s="11" t="s">
        <v>11613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44228</v>
      </c>
      <c r="H4171" s="11">
        <v>7</v>
      </c>
      <c r="I4171" s="20" t="s">
        <v>259</v>
      </c>
      <c r="J4171" s="11" t="s">
        <v>261</v>
      </c>
      <c r="K4171" s="11" t="s">
        <v>11613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44228</v>
      </c>
      <c r="H4172" s="11">
        <v>7</v>
      </c>
      <c r="I4172" s="20" t="s">
        <v>259</v>
      </c>
      <c r="J4172" s="11" t="s">
        <v>261</v>
      </c>
      <c r="K4172" s="11" t="s">
        <v>11613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44228</v>
      </c>
      <c r="H4173" s="11">
        <v>7</v>
      </c>
      <c r="I4173" s="20" t="s">
        <v>259</v>
      </c>
      <c r="J4173" s="11" t="s">
        <v>261</v>
      </c>
      <c r="K4173" s="11" t="s">
        <v>11613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44228</v>
      </c>
      <c r="H4174" s="11">
        <v>7</v>
      </c>
      <c r="I4174" s="20" t="s">
        <v>259</v>
      </c>
      <c r="J4174" s="11" t="s">
        <v>261</v>
      </c>
      <c r="K4174" s="11" t="s">
        <v>11613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44228</v>
      </c>
      <c r="H4175" s="11">
        <v>7</v>
      </c>
      <c r="I4175" s="20" t="s">
        <v>259</v>
      </c>
      <c r="J4175" s="11" t="s">
        <v>261</v>
      </c>
      <c r="K4175" s="11" t="s">
        <v>11613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44228</v>
      </c>
      <c r="H4176" s="11">
        <v>7</v>
      </c>
      <c r="I4176" s="20" t="s">
        <v>259</v>
      </c>
      <c r="J4176" s="11" t="s">
        <v>261</v>
      </c>
      <c r="K4176" s="11" t="s">
        <v>11613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44228</v>
      </c>
      <c r="H4177" s="11">
        <v>7</v>
      </c>
      <c r="I4177" s="20" t="s">
        <v>259</v>
      </c>
      <c r="J4177" s="11" t="s">
        <v>261</v>
      </c>
      <c r="K4177" s="11" t="s">
        <v>11613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44228</v>
      </c>
      <c r="H4178" s="11">
        <v>7</v>
      </c>
      <c r="I4178" s="20" t="s">
        <v>259</v>
      </c>
      <c r="J4178" s="11" t="s">
        <v>261</v>
      </c>
      <c r="K4178" s="11" t="s">
        <v>11613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44228</v>
      </c>
      <c r="H4179" s="11">
        <v>7</v>
      </c>
      <c r="I4179" s="20" t="s">
        <v>259</v>
      </c>
      <c r="J4179" s="11" t="s">
        <v>261</v>
      </c>
      <c r="K4179" s="11" t="s">
        <v>11613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44228</v>
      </c>
      <c r="H4180" s="11">
        <v>7</v>
      </c>
      <c r="I4180" s="20" t="s">
        <v>259</v>
      </c>
      <c r="J4180" s="11" t="s">
        <v>261</v>
      </c>
      <c r="K4180" s="11" t="s">
        <v>11613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44228</v>
      </c>
      <c r="H4181" s="11">
        <v>7</v>
      </c>
      <c r="I4181" s="20" t="s">
        <v>259</v>
      </c>
      <c r="J4181" s="11" t="s">
        <v>261</v>
      </c>
      <c r="K4181" s="11" t="s">
        <v>11613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44228</v>
      </c>
      <c r="H4182" s="11">
        <v>7</v>
      </c>
      <c r="I4182" s="20" t="s">
        <v>259</v>
      </c>
      <c r="J4182" s="11" t="s">
        <v>261</v>
      </c>
      <c r="K4182" s="11" t="s">
        <v>11613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44228</v>
      </c>
      <c r="H4183" s="11">
        <v>7</v>
      </c>
      <c r="I4183" s="20" t="s">
        <v>259</v>
      </c>
      <c r="J4183" s="11" t="s">
        <v>261</v>
      </c>
      <c r="K4183" s="11" t="s">
        <v>11613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44228</v>
      </c>
      <c r="H4184" s="11">
        <v>7</v>
      </c>
      <c r="I4184" s="20" t="s">
        <v>259</v>
      </c>
      <c r="J4184" s="11" t="s">
        <v>261</v>
      </c>
      <c r="K4184" s="11" t="s">
        <v>11613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44228</v>
      </c>
      <c r="H4185" s="11">
        <v>7</v>
      </c>
      <c r="I4185" s="20" t="s">
        <v>259</v>
      </c>
      <c r="J4185" s="11" t="s">
        <v>261</v>
      </c>
      <c r="K4185" s="11" t="s">
        <v>11613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44228</v>
      </c>
      <c r="H4186" s="11">
        <v>7</v>
      </c>
      <c r="I4186" s="20" t="s">
        <v>259</v>
      </c>
      <c r="J4186" s="11" t="s">
        <v>261</v>
      </c>
      <c r="K4186" s="11" t="s">
        <v>11613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44228</v>
      </c>
      <c r="H4187" s="11">
        <v>7</v>
      </c>
      <c r="I4187" s="20" t="s">
        <v>259</v>
      </c>
      <c r="J4187" s="11" t="s">
        <v>261</v>
      </c>
      <c r="K4187" s="11" t="s">
        <v>11613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44228</v>
      </c>
      <c r="H4188" s="11">
        <v>7</v>
      </c>
      <c r="I4188" s="20" t="s">
        <v>259</v>
      </c>
      <c r="J4188" s="11" t="s">
        <v>261</v>
      </c>
      <c r="K4188" s="11" t="s">
        <v>11613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44228</v>
      </c>
      <c r="H4189" s="11">
        <v>7</v>
      </c>
      <c r="I4189" s="20" t="s">
        <v>259</v>
      </c>
      <c r="J4189" s="11" t="s">
        <v>261</v>
      </c>
      <c r="K4189" s="11" t="s">
        <v>11613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44228</v>
      </c>
      <c r="H4190" s="11">
        <v>7</v>
      </c>
      <c r="I4190" s="20" t="s">
        <v>259</v>
      </c>
      <c r="J4190" s="11" t="s">
        <v>261</v>
      </c>
      <c r="K4190" s="11" t="s">
        <v>11613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44228</v>
      </c>
      <c r="H4191" s="11">
        <v>7</v>
      </c>
      <c r="I4191" s="20" t="s">
        <v>259</v>
      </c>
      <c r="J4191" s="11" t="s">
        <v>261</v>
      </c>
      <c r="K4191" s="11" t="s">
        <v>11613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44228</v>
      </c>
      <c r="H4192" s="11">
        <v>7</v>
      </c>
      <c r="I4192" s="20" t="s">
        <v>259</v>
      </c>
      <c r="J4192" s="11" t="s">
        <v>261</v>
      </c>
      <c r="K4192" s="11" t="s">
        <v>11613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44228</v>
      </c>
      <c r="H4193" s="11">
        <v>7</v>
      </c>
      <c r="I4193" s="20" t="s">
        <v>259</v>
      </c>
      <c r="J4193" s="11" t="s">
        <v>261</v>
      </c>
      <c r="K4193" s="11" t="s">
        <v>11613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44228</v>
      </c>
      <c r="H4194" s="11">
        <v>7</v>
      </c>
      <c r="I4194" s="20" t="s">
        <v>259</v>
      </c>
      <c r="J4194" s="11" t="s">
        <v>261</v>
      </c>
      <c r="K4194" s="11" t="s">
        <v>11613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44228</v>
      </c>
      <c r="H4195" s="11">
        <v>7</v>
      </c>
      <c r="I4195" s="20" t="s">
        <v>259</v>
      </c>
      <c r="J4195" s="11" t="s">
        <v>261</v>
      </c>
      <c r="K4195" s="11" t="s">
        <v>11613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44228</v>
      </c>
      <c r="H4196" s="11">
        <v>7</v>
      </c>
      <c r="I4196" s="20" t="s">
        <v>259</v>
      </c>
      <c r="J4196" s="11" t="s">
        <v>261</v>
      </c>
      <c r="K4196" s="11" t="s">
        <v>11613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44228</v>
      </c>
      <c r="H4197" s="11">
        <v>7</v>
      </c>
      <c r="I4197" s="20" t="s">
        <v>259</v>
      </c>
      <c r="J4197" s="11" t="s">
        <v>261</v>
      </c>
      <c r="K4197" s="11" t="s">
        <v>11613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44228</v>
      </c>
      <c r="H4198" s="11">
        <v>7</v>
      </c>
      <c r="I4198" s="20" t="s">
        <v>259</v>
      </c>
      <c r="J4198" s="11" t="s">
        <v>261</v>
      </c>
      <c r="K4198" s="11" t="s">
        <v>11613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44228</v>
      </c>
      <c r="H4199" s="11">
        <v>7</v>
      </c>
      <c r="I4199" s="20" t="s">
        <v>259</v>
      </c>
      <c r="J4199" s="11" t="s">
        <v>261</v>
      </c>
      <c r="K4199" s="11" t="s">
        <v>11613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44228</v>
      </c>
      <c r="H4200" s="11">
        <v>7</v>
      </c>
      <c r="I4200" s="20" t="s">
        <v>259</v>
      </c>
      <c r="J4200" s="11" t="s">
        <v>261</v>
      </c>
      <c r="K4200" s="11" t="s">
        <v>11613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44228</v>
      </c>
      <c r="H4201" s="11">
        <v>7</v>
      </c>
      <c r="I4201" s="20" t="s">
        <v>259</v>
      </c>
      <c r="J4201" s="11" t="s">
        <v>261</v>
      </c>
      <c r="K4201" s="11" t="s">
        <v>11613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44228</v>
      </c>
      <c r="H4202" s="11">
        <v>7</v>
      </c>
      <c r="I4202" s="20" t="s">
        <v>259</v>
      </c>
      <c r="J4202" s="11" t="s">
        <v>261</v>
      </c>
      <c r="K4202" s="11" t="s">
        <v>11613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44228</v>
      </c>
      <c r="H4203" s="11">
        <v>7</v>
      </c>
      <c r="I4203" s="20" t="s">
        <v>259</v>
      </c>
      <c r="J4203" s="11" t="s">
        <v>261</v>
      </c>
      <c r="K4203" s="11" t="s">
        <v>11613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44228</v>
      </c>
      <c r="H4204" s="11">
        <v>7</v>
      </c>
      <c r="I4204" s="20" t="s">
        <v>259</v>
      </c>
      <c r="J4204" s="11" t="s">
        <v>261</v>
      </c>
      <c r="K4204" s="11" t="s">
        <v>11613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44228</v>
      </c>
      <c r="H4205" s="11">
        <v>7</v>
      </c>
      <c r="I4205" s="20" t="s">
        <v>259</v>
      </c>
      <c r="J4205" s="11" t="s">
        <v>261</v>
      </c>
      <c r="K4205" s="11" t="s">
        <v>11613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44228</v>
      </c>
      <c r="H4206" s="11">
        <v>7</v>
      </c>
      <c r="I4206" s="20" t="s">
        <v>259</v>
      </c>
      <c r="J4206" s="11" t="s">
        <v>261</v>
      </c>
      <c r="K4206" s="11" t="s">
        <v>11613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44228</v>
      </c>
      <c r="H4207" s="11">
        <v>7</v>
      </c>
      <c r="I4207" s="20" t="s">
        <v>259</v>
      </c>
      <c r="J4207" s="11" t="s">
        <v>261</v>
      </c>
      <c r="K4207" s="11" t="s">
        <v>11613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44228</v>
      </c>
      <c r="H4208" s="11">
        <v>7</v>
      </c>
      <c r="I4208" s="20" t="s">
        <v>259</v>
      </c>
      <c r="J4208" s="11" t="s">
        <v>261</v>
      </c>
      <c r="K4208" s="11" t="s">
        <v>11613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44228</v>
      </c>
      <c r="H4209" s="11">
        <v>7</v>
      </c>
      <c r="I4209" s="20" t="s">
        <v>259</v>
      </c>
      <c r="J4209" s="11" t="s">
        <v>261</v>
      </c>
      <c r="K4209" s="11" t="s">
        <v>11613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44228</v>
      </c>
      <c r="H4210" s="11">
        <v>7</v>
      </c>
      <c r="I4210" s="20" t="s">
        <v>259</v>
      </c>
      <c r="J4210" s="11" t="s">
        <v>261</v>
      </c>
      <c r="K4210" s="11" t="s">
        <v>11613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44228</v>
      </c>
      <c r="H4211" s="11">
        <v>7</v>
      </c>
      <c r="I4211" s="20" t="s">
        <v>259</v>
      </c>
      <c r="J4211" s="11" t="s">
        <v>261</v>
      </c>
      <c r="K4211" s="11" t="s">
        <v>11613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44228</v>
      </c>
      <c r="H4212" s="11">
        <v>7</v>
      </c>
      <c r="I4212" s="20" t="s">
        <v>259</v>
      </c>
      <c r="J4212" s="11" t="s">
        <v>261</v>
      </c>
      <c r="K4212" s="11" t="s">
        <v>11613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44228</v>
      </c>
      <c r="H4213" s="11">
        <v>7</v>
      </c>
      <c r="I4213" s="20" t="s">
        <v>259</v>
      </c>
      <c r="J4213" s="11" t="s">
        <v>261</v>
      </c>
      <c r="K4213" s="11" t="s">
        <v>11613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44228</v>
      </c>
      <c r="H4214" s="11">
        <v>7</v>
      </c>
      <c r="I4214" s="20" t="s">
        <v>259</v>
      </c>
      <c r="J4214" s="11" t="s">
        <v>261</v>
      </c>
      <c r="K4214" s="11" t="s">
        <v>11613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44228</v>
      </c>
      <c r="H4215" s="11">
        <v>7</v>
      </c>
      <c r="I4215" s="20" t="s">
        <v>259</v>
      </c>
      <c r="J4215" s="11" t="s">
        <v>261</v>
      </c>
      <c r="K4215" s="11" t="s">
        <v>11613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44228</v>
      </c>
      <c r="H4216" s="11">
        <v>7</v>
      </c>
      <c r="I4216" s="20" t="s">
        <v>259</v>
      </c>
      <c r="J4216" s="11" t="s">
        <v>261</v>
      </c>
      <c r="K4216" s="11" t="s">
        <v>11613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44228</v>
      </c>
      <c r="H4217" s="11">
        <v>7</v>
      </c>
      <c r="I4217" s="20" t="s">
        <v>259</v>
      </c>
      <c r="J4217" s="11" t="s">
        <v>261</v>
      </c>
      <c r="K4217" s="11" t="s">
        <v>11613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44228</v>
      </c>
      <c r="H4218" s="11">
        <v>7</v>
      </c>
      <c r="I4218" s="20" t="s">
        <v>259</v>
      </c>
      <c r="J4218" s="11" t="s">
        <v>261</v>
      </c>
      <c r="K4218" s="11" t="s">
        <v>11613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44228</v>
      </c>
      <c r="H4219" s="11">
        <v>7</v>
      </c>
      <c r="I4219" s="20" t="s">
        <v>259</v>
      </c>
      <c r="J4219" s="11" t="s">
        <v>261</v>
      </c>
      <c r="K4219" s="11" t="s">
        <v>11613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44228</v>
      </c>
      <c r="H4220" s="11">
        <v>7</v>
      </c>
      <c r="I4220" s="20" t="s">
        <v>259</v>
      </c>
      <c r="J4220" s="11" t="s">
        <v>261</v>
      </c>
      <c r="K4220" s="11" t="s">
        <v>11613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44228</v>
      </c>
      <c r="H4221" s="11">
        <v>7</v>
      </c>
      <c r="I4221" s="20" t="s">
        <v>259</v>
      </c>
      <c r="J4221" s="11" t="s">
        <v>261</v>
      </c>
      <c r="K4221" s="11" t="s">
        <v>11613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44228</v>
      </c>
      <c r="H4222" s="11">
        <v>7</v>
      </c>
      <c r="I4222" s="20" t="s">
        <v>259</v>
      </c>
      <c r="J4222" s="11" t="s">
        <v>261</v>
      </c>
      <c r="K4222" s="11" t="s">
        <v>11613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44228</v>
      </c>
      <c r="H4223" s="11">
        <v>7</v>
      </c>
      <c r="I4223" s="20" t="s">
        <v>259</v>
      </c>
      <c r="J4223" s="11" t="s">
        <v>261</v>
      </c>
      <c r="K4223" s="11" t="s">
        <v>11613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44228</v>
      </c>
      <c r="H4224" s="11">
        <v>7</v>
      </c>
      <c r="I4224" s="20" t="s">
        <v>259</v>
      </c>
      <c r="J4224" s="11" t="s">
        <v>261</v>
      </c>
      <c r="K4224" s="11" t="s">
        <v>11613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44228</v>
      </c>
      <c r="H4225" s="11">
        <v>7</v>
      </c>
      <c r="I4225" s="20" t="s">
        <v>259</v>
      </c>
      <c r="J4225" s="11" t="s">
        <v>261</v>
      </c>
      <c r="K4225" s="11" t="s">
        <v>11613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44228</v>
      </c>
      <c r="H4226" s="11">
        <v>7</v>
      </c>
      <c r="I4226" s="20" t="s">
        <v>259</v>
      </c>
      <c r="J4226" s="11" t="s">
        <v>261</v>
      </c>
      <c r="K4226" s="11" t="s">
        <v>11613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44228</v>
      </c>
      <c r="H4227" s="11">
        <v>7</v>
      </c>
      <c r="I4227" s="20" t="s">
        <v>259</v>
      </c>
      <c r="J4227" s="11" t="s">
        <v>261</v>
      </c>
      <c r="K4227" s="11" t="s">
        <v>11613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44228</v>
      </c>
      <c r="H4228" s="11">
        <v>7</v>
      </c>
      <c r="I4228" s="20" t="s">
        <v>259</v>
      </c>
      <c r="J4228" s="11" t="s">
        <v>261</v>
      </c>
      <c r="K4228" s="11" t="s">
        <v>11613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44228</v>
      </c>
      <c r="H4229" s="11">
        <v>7</v>
      </c>
      <c r="I4229" s="20" t="s">
        <v>259</v>
      </c>
      <c r="J4229" s="11" t="s">
        <v>261</v>
      </c>
      <c r="K4229" s="11" t="s">
        <v>11613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44228</v>
      </c>
      <c r="H4230" s="11">
        <v>7</v>
      </c>
      <c r="I4230" s="20" t="s">
        <v>259</v>
      </c>
      <c r="J4230" s="11" t="s">
        <v>261</v>
      </c>
      <c r="K4230" s="11" t="s">
        <v>11613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44228</v>
      </c>
      <c r="H4231" s="11">
        <v>7</v>
      </c>
      <c r="I4231" s="20" t="s">
        <v>259</v>
      </c>
      <c r="J4231" s="11" t="s">
        <v>261</v>
      </c>
      <c r="K4231" s="11" t="s">
        <v>11613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44228</v>
      </c>
      <c r="H4232" s="11">
        <v>7</v>
      </c>
      <c r="I4232" s="20" t="s">
        <v>259</v>
      </c>
      <c r="J4232" s="11" t="s">
        <v>261</v>
      </c>
      <c r="K4232" s="11" t="s">
        <v>11613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44228</v>
      </c>
      <c r="H4233" s="11">
        <v>7</v>
      </c>
      <c r="I4233" s="20" t="s">
        <v>259</v>
      </c>
      <c r="J4233" s="11" t="s">
        <v>261</v>
      </c>
      <c r="K4233" s="11" t="s">
        <v>11613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44228</v>
      </c>
      <c r="H4234" s="11">
        <v>7</v>
      </c>
      <c r="I4234" s="20" t="s">
        <v>259</v>
      </c>
      <c r="J4234" s="11" t="s">
        <v>261</v>
      </c>
      <c r="K4234" s="11" t="s">
        <v>11613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44228</v>
      </c>
      <c r="H4235" s="11">
        <v>7</v>
      </c>
      <c r="I4235" s="20" t="s">
        <v>259</v>
      </c>
      <c r="J4235" s="11" t="s">
        <v>261</v>
      </c>
      <c r="K4235" s="11" t="s">
        <v>11613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44228</v>
      </c>
      <c r="H4236" s="11">
        <v>7</v>
      </c>
      <c r="I4236" s="20" t="s">
        <v>259</v>
      </c>
      <c r="J4236" s="11" t="s">
        <v>261</v>
      </c>
      <c r="K4236" s="11" t="s">
        <v>11613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44228</v>
      </c>
      <c r="H4237" s="11">
        <v>7</v>
      </c>
      <c r="I4237" s="20" t="s">
        <v>259</v>
      </c>
      <c r="J4237" s="11" t="s">
        <v>261</v>
      </c>
      <c r="K4237" s="11" t="s">
        <v>11613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44228</v>
      </c>
      <c r="H4238" s="11">
        <v>7</v>
      </c>
      <c r="I4238" s="20" t="s">
        <v>259</v>
      </c>
      <c r="J4238" s="11" t="s">
        <v>261</v>
      </c>
      <c r="K4238" s="11" t="s">
        <v>11613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44228</v>
      </c>
      <c r="H4239" s="11">
        <v>7</v>
      </c>
      <c r="I4239" s="20" t="s">
        <v>259</v>
      </c>
      <c r="J4239" s="11" t="s">
        <v>261</v>
      </c>
      <c r="K4239" s="11" t="s">
        <v>11613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44228</v>
      </c>
      <c r="H4240" s="11">
        <v>7</v>
      </c>
      <c r="I4240" s="20" t="s">
        <v>259</v>
      </c>
      <c r="J4240" s="11" t="s">
        <v>261</v>
      </c>
      <c r="K4240" s="11" t="s">
        <v>11613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44228</v>
      </c>
      <c r="H4241" s="11">
        <v>7</v>
      </c>
      <c r="I4241" s="20" t="s">
        <v>259</v>
      </c>
      <c r="J4241" s="11" t="s">
        <v>261</v>
      </c>
      <c r="K4241" s="11" t="s">
        <v>11613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44228</v>
      </c>
      <c r="H4242" s="11">
        <v>7</v>
      </c>
      <c r="I4242" s="20" t="s">
        <v>259</v>
      </c>
      <c r="J4242" s="11" t="s">
        <v>261</v>
      </c>
      <c r="K4242" s="11" t="s">
        <v>11613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44228</v>
      </c>
      <c r="H4243" s="11">
        <v>7</v>
      </c>
      <c r="I4243" s="20" t="s">
        <v>259</v>
      </c>
      <c r="J4243" s="11" t="s">
        <v>261</v>
      </c>
      <c r="K4243" s="11" t="s">
        <v>11613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44228</v>
      </c>
      <c r="H4244" s="11">
        <v>7</v>
      </c>
      <c r="I4244" s="20" t="s">
        <v>259</v>
      </c>
      <c r="J4244" s="11" t="s">
        <v>261</v>
      </c>
      <c r="K4244" s="11" t="s">
        <v>11613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44228</v>
      </c>
      <c r="H4245" s="11">
        <v>7</v>
      </c>
      <c r="I4245" s="20" t="s">
        <v>259</v>
      </c>
      <c r="J4245" s="11" t="s">
        <v>261</v>
      </c>
      <c r="K4245" s="11" t="s">
        <v>11613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44228</v>
      </c>
      <c r="H4246" s="11">
        <v>7</v>
      </c>
      <c r="I4246" s="20" t="s">
        <v>259</v>
      </c>
      <c r="J4246" s="11" t="s">
        <v>261</v>
      </c>
      <c r="K4246" s="11" t="s">
        <v>11613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44228</v>
      </c>
      <c r="H4247" s="11">
        <v>7</v>
      </c>
      <c r="I4247" s="20" t="s">
        <v>259</v>
      </c>
      <c r="J4247" s="11" t="s">
        <v>261</v>
      </c>
      <c r="K4247" s="11" t="s">
        <v>11613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44228</v>
      </c>
      <c r="H4248" s="11">
        <v>7</v>
      </c>
      <c r="I4248" s="20" t="s">
        <v>259</v>
      </c>
      <c r="J4248" s="11" t="s">
        <v>261</v>
      </c>
      <c r="K4248" s="11" t="s">
        <v>11613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44228</v>
      </c>
      <c r="H4249" s="11">
        <v>7</v>
      </c>
      <c r="I4249" s="20" t="s">
        <v>259</v>
      </c>
      <c r="J4249" s="11" t="s">
        <v>261</v>
      </c>
      <c r="K4249" s="11" t="s">
        <v>11613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44228</v>
      </c>
      <c r="H4250" s="11">
        <v>7</v>
      </c>
      <c r="I4250" s="20" t="s">
        <v>259</v>
      </c>
      <c r="J4250" s="11" t="s">
        <v>261</v>
      </c>
      <c r="K4250" s="11" t="s">
        <v>11613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44228</v>
      </c>
      <c r="H4251" s="11">
        <v>7</v>
      </c>
      <c r="I4251" s="20" t="s">
        <v>259</v>
      </c>
      <c r="J4251" s="11" t="s">
        <v>261</v>
      </c>
      <c r="K4251" s="11" t="s">
        <v>11613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44228</v>
      </c>
      <c r="H4252" s="11">
        <v>7</v>
      </c>
      <c r="I4252" s="20" t="s">
        <v>259</v>
      </c>
      <c r="J4252" s="11" t="s">
        <v>261</v>
      </c>
      <c r="K4252" s="11" t="s">
        <v>11613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44228</v>
      </c>
      <c r="H4253" s="11">
        <v>7</v>
      </c>
      <c r="I4253" s="20" t="s">
        <v>259</v>
      </c>
      <c r="J4253" s="11" t="s">
        <v>261</v>
      </c>
      <c r="K4253" s="11" t="s">
        <v>11613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44228</v>
      </c>
      <c r="H4254" s="11">
        <v>7</v>
      </c>
      <c r="I4254" s="20" t="s">
        <v>259</v>
      </c>
      <c r="J4254" s="11" t="s">
        <v>261</v>
      </c>
      <c r="K4254" s="11" t="s">
        <v>11613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44228</v>
      </c>
      <c r="H4255" s="11">
        <v>7</v>
      </c>
      <c r="I4255" s="20" t="s">
        <v>259</v>
      </c>
      <c r="J4255" s="11" t="s">
        <v>261</v>
      </c>
      <c r="K4255" s="11" t="s">
        <v>11613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44228</v>
      </c>
      <c r="H4256" s="11">
        <v>7</v>
      </c>
      <c r="I4256" s="20" t="s">
        <v>259</v>
      </c>
      <c r="J4256" s="11" t="s">
        <v>261</v>
      </c>
      <c r="K4256" s="11" t="s">
        <v>11613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44228</v>
      </c>
      <c r="H4257" s="11">
        <v>7</v>
      </c>
      <c r="I4257" s="20" t="s">
        <v>259</v>
      </c>
      <c r="J4257" s="11" t="s">
        <v>261</v>
      </c>
      <c r="K4257" s="11" t="s">
        <v>11613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44228</v>
      </c>
      <c r="H4258" s="11">
        <v>7</v>
      </c>
      <c r="I4258" s="20" t="s">
        <v>259</v>
      </c>
      <c r="J4258" s="11" t="s">
        <v>261</v>
      </c>
      <c r="K4258" s="11" t="s">
        <v>11613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44228</v>
      </c>
      <c r="H4259" s="11">
        <v>7</v>
      </c>
      <c r="I4259" s="20" t="s">
        <v>259</v>
      </c>
      <c r="J4259" s="11" t="s">
        <v>261</v>
      </c>
      <c r="K4259" s="11" t="s">
        <v>11613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44228</v>
      </c>
      <c r="H4260" s="11">
        <v>7</v>
      </c>
      <c r="I4260" s="20" t="s">
        <v>259</v>
      </c>
      <c r="J4260" s="11" t="s">
        <v>261</v>
      </c>
      <c r="K4260" s="11" t="s">
        <v>11613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44228</v>
      </c>
      <c r="H4261" s="11">
        <v>7</v>
      </c>
      <c r="I4261" s="20" t="s">
        <v>259</v>
      </c>
      <c r="J4261" s="11" t="s">
        <v>261</v>
      </c>
      <c r="K4261" s="11" t="s">
        <v>11613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8762</v>
      </c>
      <c r="F4262" s="10">
        <v>42036</v>
      </c>
      <c r="G4262" s="10">
        <v>44228</v>
      </c>
      <c r="H4262" s="11">
        <v>7</v>
      </c>
      <c r="I4262" s="20" t="s">
        <v>259</v>
      </c>
      <c r="J4262" s="11" t="s">
        <v>261</v>
      </c>
      <c r="K4262" s="11" t="s">
        <v>11613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8763</v>
      </c>
      <c r="F4263" s="10">
        <v>42036</v>
      </c>
      <c r="G4263" s="10">
        <v>44228</v>
      </c>
      <c r="H4263" s="11">
        <v>7</v>
      </c>
      <c r="I4263" s="20" t="s">
        <v>259</v>
      </c>
      <c r="J4263" s="11" t="s">
        <v>261</v>
      </c>
      <c r="K4263" s="11" t="s">
        <v>11613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8764</v>
      </c>
      <c r="F4264" s="10">
        <v>42036</v>
      </c>
      <c r="G4264" s="10">
        <v>44228</v>
      </c>
      <c r="H4264" s="11">
        <v>7</v>
      </c>
      <c r="I4264" s="20" t="s">
        <v>259</v>
      </c>
      <c r="J4264" s="11" t="s">
        <v>261</v>
      </c>
      <c r="K4264" s="11" t="s">
        <v>11613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8765</v>
      </c>
      <c r="F4265" s="10">
        <v>42036</v>
      </c>
      <c r="G4265" s="10">
        <v>44228</v>
      </c>
      <c r="H4265" s="11">
        <v>7</v>
      </c>
      <c r="I4265" s="20" t="s">
        <v>259</v>
      </c>
      <c r="J4265" s="11" t="s">
        <v>261</v>
      </c>
      <c r="K4265" s="11" t="s">
        <v>11613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8766</v>
      </c>
      <c r="F4266" s="10">
        <v>42036</v>
      </c>
      <c r="G4266" s="10">
        <v>44228</v>
      </c>
      <c r="H4266" s="11">
        <v>7</v>
      </c>
      <c r="I4266" s="20" t="s">
        <v>259</v>
      </c>
      <c r="J4266" s="11" t="s">
        <v>261</v>
      </c>
      <c r="K4266" s="11" t="s">
        <v>11613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8767</v>
      </c>
      <c r="F4267" s="10">
        <v>42036</v>
      </c>
      <c r="G4267" s="10">
        <v>44228</v>
      </c>
      <c r="H4267" s="11">
        <v>7</v>
      </c>
      <c r="I4267" s="20" t="s">
        <v>259</v>
      </c>
      <c r="J4267" s="11" t="s">
        <v>261</v>
      </c>
      <c r="K4267" s="11" t="s">
        <v>11613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8768</v>
      </c>
      <c r="F4268" s="10">
        <v>42036</v>
      </c>
      <c r="G4268" s="10">
        <v>44228</v>
      </c>
      <c r="H4268" s="11">
        <v>7</v>
      </c>
      <c r="I4268" s="20" t="s">
        <v>259</v>
      </c>
      <c r="J4268" s="11" t="s">
        <v>261</v>
      </c>
      <c r="K4268" s="11" t="s">
        <v>11613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8769</v>
      </c>
      <c r="F4269" s="10">
        <v>42036</v>
      </c>
      <c r="G4269" s="10">
        <v>44228</v>
      </c>
      <c r="H4269" s="11">
        <v>7</v>
      </c>
      <c r="I4269" s="20" t="s">
        <v>259</v>
      </c>
      <c r="J4269" s="11" t="s">
        <v>261</v>
      </c>
      <c r="K4269" s="11" t="s">
        <v>11613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8770</v>
      </c>
      <c r="F4270" s="10">
        <v>42036</v>
      </c>
      <c r="G4270" s="10">
        <v>44228</v>
      </c>
      <c r="H4270" s="11">
        <v>7</v>
      </c>
      <c r="I4270" s="20" t="s">
        <v>259</v>
      </c>
      <c r="J4270" s="11" t="s">
        <v>261</v>
      </c>
      <c r="K4270" s="11" t="s">
        <v>11613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8771</v>
      </c>
      <c r="F4271" s="10">
        <v>42036</v>
      </c>
      <c r="G4271" s="10">
        <v>44228</v>
      </c>
      <c r="H4271" s="11">
        <v>7</v>
      </c>
      <c r="I4271" s="20" t="s">
        <v>259</v>
      </c>
      <c r="J4271" s="11" t="s">
        <v>261</v>
      </c>
      <c r="K4271" s="11" t="s">
        <v>11613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8772</v>
      </c>
      <c r="F4272" s="10">
        <v>42036</v>
      </c>
      <c r="G4272" s="10">
        <v>44228</v>
      </c>
      <c r="H4272" s="11">
        <v>7</v>
      </c>
      <c r="I4272" s="20" t="s">
        <v>259</v>
      </c>
      <c r="J4272" s="11" t="s">
        <v>261</v>
      </c>
      <c r="K4272" s="11" t="s">
        <v>11613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8773</v>
      </c>
      <c r="F4273" s="10">
        <v>42036</v>
      </c>
      <c r="G4273" s="10">
        <v>44228</v>
      </c>
      <c r="H4273" s="11">
        <v>7</v>
      </c>
      <c r="I4273" s="20" t="s">
        <v>259</v>
      </c>
      <c r="J4273" s="11" t="s">
        <v>261</v>
      </c>
      <c r="K4273" s="11" t="s">
        <v>11613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8774</v>
      </c>
      <c r="F4274" s="10">
        <v>42036</v>
      </c>
      <c r="G4274" s="10">
        <v>44228</v>
      </c>
      <c r="H4274" s="11">
        <v>7</v>
      </c>
      <c r="I4274" s="20" t="s">
        <v>259</v>
      </c>
      <c r="J4274" s="11" t="s">
        <v>261</v>
      </c>
      <c r="K4274" s="11" t="s">
        <v>11613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8775</v>
      </c>
      <c r="F4275" s="10">
        <v>42036</v>
      </c>
      <c r="G4275" s="10">
        <v>44228</v>
      </c>
      <c r="H4275" s="11">
        <v>7</v>
      </c>
      <c r="I4275" s="20" t="s">
        <v>259</v>
      </c>
      <c r="J4275" s="11" t="s">
        <v>261</v>
      </c>
      <c r="K4275" s="11" t="s">
        <v>11613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8776</v>
      </c>
      <c r="F4276" s="10">
        <v>42036</v>
      </c>
      <c r="G4276" s="10">
        <v>44228</v>
      </c>
      <c r="H4276" s="11">
        <v>7</v>
      </c>
      <c r="I4276" s="20" t="s">
        <v>259</v>
      </c>
      <c r="J4276" s="11" t="s">
        <v>261</v>
      </c>
      <c r="K4276" s="11" t="s">
        <v>11613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8777</v>
      </c>
      <c r="F4277" s="10">
        <v>42036</v>
      </c>
      <c r="G4277" s="10">
        <v>44228</v>
      </c>
      <c r="H4277" s="11">
        <v>7</v>
      </c>
      <c r="I4277" s="20" t="s">
        <v>259</v>
      </c>
      <c r="J4277" s="11" t="s">
        <v>261</v>
      </c>
      <c r="K4277" s="11" t="s">
        <v>11613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8778</v>
      </c>
      <c r="F4278" s="10">
        <v>42036</v>
      </c>
      <c r="G4278" s="10">
        <v>44228</v>
      </c>
      <c r="H4278" s="11">
        <v>7</v>
      </c>
      <c r="I4278" s="20" t="s">
        <v>259</v>
      </c>
      <c r="J4278" s="11" t="s">
        <v>261</v>
      </c>
      <c r="K4278" s="11" t="s">
        <v>11613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8779</v>
      </c>
      <c r="F4279" s="10">
        <v>42036</v>
      </c>
      <c r="G4279" s="10">
        <v>44228</v>
      </c>
      <c r="H4279" s="11">
        <v>7</v>
      </c>
      <c r="I4279" s="20" t="s">
        <v>259</v>
      </c>
      <c r="J4279" s="11" t="s">
        <v>261</v>
      </c>
      <c r="K4279" s="11" t="s">
        <v>11613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8780</v>
      </c>
      <c r="F4280" s="10">
        <v>42036</v>
      </c>
      <c r="G4280" s="10">
        <v>44228</v>
      </c>
      <c r="H4280" s="11">
        <v>7</v>
      </c>
      <c r="I4280" s="20" t="s">
        <v>259</v>
      </c>
      <c r="J4280" s="11" t="s">
        <v>261</v>
      </c>
      <c r="K4280" s="11" t="s">
        <v>11613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8781</v>
      </c>
      <c r="F4281" s="10">
        <v>42036</v>
      </c>
      <c r="G4281" s="10">
        <v>44228</v>
      </c>
      <c r="H4281" s="11">
        <v>7</v>
      </c>
      <c r="I4281" s="20" t="s">
        <v>259</v>
      </c>
      <c r="J4281" s="11" t="s">
        <v>261</v>
      </c>
      <c r="K4281" s="11" t="s">
        <v>11613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8782</v>
      </c>
      <c r="F4282" s="10">
        <v>42036</v>
      </c>
      <c r="G4282" s="10">
        <v>44228</v>
      </c>
      <c r="H4282" s="11">
        <v>7</v>
      </c>
      <c r="I4282" s="20" t="s">
        <v>259</v>
      </c>
      <c r="J4282" s="11" t="s">
        <v>261</v>
      </c>
      <c r="K4282" s="11" t="s">
        <v>11613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8783</v>
      </c>
      <c r="F4283" s="10">
        <v>42036</v>
      </c>
      <c r="G4283" s="10">
        <v>44228</v>
      </c>
      <c r="H4283" s="11">
        <v>7</v>
      </c>
      <c r="I4283" s="20" t="s">
        <v>259</v>
      </c>
      <c r="J4283" s="11" t="s">
        <v>261</v>
      </c>
      <c r="K4283" s="11" t="s">
        <v>11613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8784</v>
      </c>
      <c r="F4284" s="10">
        <v>42036</v>
      </c>
      <c r="G4284" s="10">
        <v>44228</v>
      </c>
      <c r="H4284" s="11">
        <v>7</v>
      </c>
      <c r="I4284" s="20" t="s">
        <v>259</v>
      </c>
      <c r="J4284" s="11" t="s">
        <v>261</v>
      </c>
      <c r="K4284" s="11" t="s">
        <v>11613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8785</v>
      </c>
      <c r="F4285" s="10">
        <v>42036</v>
      </c>
      <c r="G4285" s="10">
        <v>44228</v>
      </c>
      <c r="H4285" s="11">
        <v>7</v>
      </c>
      <c r="I4285" s="20" t="s">
        <v>259</v>
      </c>
      <c r="J4285" s="11" t="s">
        <v>261</v>
      </c>
      <c r="K4285" s="11" t="s">
        <v>11613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8786</v>
      </c>
      <c r="F4286" s="10">
        <v>42036</v>
      </c>
      <c r="G4286" s="10">
        <v>44228</v>
      </c>
      <c r="H4286" s="11">
        <v>7</v>
      </c>
      <c r="I4286" s="20" t="s">
        <v>259</v>
      </c>
      <c r="J4286" s="11" t="s">
        <v>261</v>
      </c>
      <c r="K4286" s="11" t="s">
        <v>11613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8787</v>
      </c>
      <c r="F4287" s="10">
        <v>42036</v>
      </c>
      <c r="G4287" s="10">
        <v>44228</v>
      </c>
      <c r="H4287" s="11">
        <v>7</v>
      </c>
      <c r="I4287" s="20" t="s">
        <v>259</v>
      </c>
      <c r="J4287" s="11" t="s">
        <v>261</v>
      </c>
      <c r="K4287" s="11" t="s">
        <v>11613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8788</v>
      </c>
      <c r="F4288" s="10">
        <v>42036</v>
      </c>
      <c r="G4288" s="10">
        <v>44228</v>
      </c>
      <c r="H4288" s="11">
        <v>7</v>
      </c>
      <c r="I4288" s="20" t="s">
        <v>259</v>
      </c>
      <c r="J4288" s="11" t="s">
        <v>261</v>
      </c>
      <c r="K4288" s="11" t="s">
        <v>11613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8789</v>
      </c>
      <c r="F4289" s="10">
        <v>42036</v>
      </c>
      <c r="G4289" s="10">
        <v>44228</v>
      </c>
      <c r="H4289" s="11">
        <v>7</v>
      </c>
      <c r="I4289" s="20" t="s">
        <v>259</v>
      </c>
      <c r="J4289" s="11" t="s">
        <v>261</v>
      </c>
      <c r="K4289" s="11" t="s">
        <v>11613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8790</v>
      </c>
      <c r="F4290" s="10">
        <v>42036</v>
      </c>
      <c r="G4290" s="10">
        <v>44228</v>
      </c>
      <c r="H4290" s="11">
        <v>7</v>
      </c>
      <c r="I4290" s="20" t="s">
        <v>259</v>
      </c>
      <c r="J4290" s="11" t="s">
        <v>261</v>
      </c>
      <c r="K4290" s="11" t="s">
        <v>11613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8791</v>
      </c>
      <c r="F4291" s="10">
        <v>42036</v>
      </c>
      <c r="G4291" s="10">
        <v>44228</v>
      </c>
      <c r="H4291" s="11">
        <v>7</v>
      </c>
      <c r="I4291" s="20" t="s">
        <v>259</v>
      </c>
      <c r="J4291" s="11" t="s">
        <v>261</v>
      </c>
      <c r="K4291" s="11" t="s">
        <v>11613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8792</v>
      </c>
      <c r="F4292" s="10">
        <v>42036</v>
      </c>
      <c r="G4292" s="10">
        <v>44228</v>
      </c>
      <c r="H4292" s="11">
        <v>7</v>
      </c>
      <c r="I4292" s="20" t="s">
        <v>259</v>
      </c>
      <c r="J4292" s="11" t="s">
        <v>261</v>
      </c>
      <c r="K4292" s="11" t="s">
        <v>11613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8793</v>
      </c>
      <c r="F4293" s="10">
        <v>42036</v>
      </c>
      <c r="G4293" s="10">
        <v>44228</v>
      </c>
      <c r="H4293" s="11">
        <v>7</v>
      </c>
      <c r="I4293" s="20" t="s">
        <v>259</v>
      </c>
      <c r="J4293" s="11" t="s">
        <v>261</v>
      </c>
      <c r="K4293" s="11" t="s">
        <v>11613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8794</v>
      </c>
      <c r="F4294" s="10">
        <v>42036</v>
      </c>
      <c r="G4294" s="10">
        <v>44228</v>
      </c>
      <c r="H4294" s="11">
        <v>7</v>
      </c>
      <c r="I4294" s="20" t="s">
        <v>259</v>
      </c>
      <c r="J4294" s="11" t="s">
        <v>261</v>
      </c>
      <c r="K4294" s="11" t="s">
        <v>11613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8795</v>
      </c>
      <c r="F4295" s="10">
        <v>42036</v>
      </c>
      <c r="G4295" s="10">
        <v>44228</v>
      </c>
      <c r="H4295" s="11">
        <v>7</v>
      </c>
      <c r="I4295" s="20" t="s">
        <v>259</v>
      </c>
      <c r="J4295" s="11" t="s">
        <v>261</v>
      </c>
      <c r="K4295" s="11" t="s">
        <v>11613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8796</v>
      </c>
      <c r="F4296" s="10">
        <v>42036</v>
      </c>
      <c r="G4296" s="10">
        <v>44228</v>
      </c>
      <c r="H4296" s="11">
        <v>7</v>
      </c>
      <c r="I4296" s="20" t="s">
        <v>259</v>
      </c>
      <c r="J4296" s="11" t="s">
        <v>261</v>
      </c>
      <c r="K4296" s="11" t="s">
        <v>11613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8797</v>
      </c>
      <c r="F4297" s="10">
        <v>42036</v>
      </c>
      <c r="G4297" s="10">
        <v>44228</v>
      </c>
      <c r="H4297" s="11">
        <v>7</v>
      </c>
      <c r="I4297" s="20" t="s">
        <v>259</v>
      </c>
      <c r="J4297" s="11" t="s">
        <v>261</v>
      </c>
      <c r="K4297" s="11" t="s">
        <v>11613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8798</v>
      </c>
      <c r="F4298" s="10">
        <v>42036</v>
      </c>
      <c r="G4298" s="10">
        <v>44228</v>
      </c>
      <c r="H4298" s="11">
        <v>7</v>
      </c>
      <c r="I4298" s="20" t="s">
        <v>259</v>
      </c>
      <c r="J4298" s="11" t="s">
        <v>261</v>
      </c>
      <c r="K4298" s="11" t="s">
        <v>11613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8799</v>
      </c>
      <c r="F4299" s="10">
        <v>42036</v>
      </c>
      <c r="G4299" s="10">
        <v>44228</v>
      </c>
      <c r="H4299" s="11">
        <v>7</v>
      </c>
      <c r="I4299" s="20" t="s">
        <v>259</v>
      </c>
      <c r="J4299" s="11" t="s">
        <v>261</v>
      </c>
      <c r="K4299" s="11" t="s">
        <v>11613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8800</v>
      </c>
      <c r="F4300" s="10">
        <v>42036</v>
      </c>
      <c r="G4300" s="10">
        <v>44228</v>
      </c>
      <c r="H4300" s="11">
        <v>7</v>
      </c>
      <c r="I4300" s="20" t="s">
        <v>259</v>
      </c>
      <c r="J4300" s="11" t="s">
        <v>261</v>
      </c>
      <c r="K4300" s="11" t="s">
        <v>11613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8801</v>
      </c>
      <c r="F4301" s="10">
        <v>42036</v>
      </c>
      <c r="G4301" s="10">
        <v>44228</v>
      </c>
      <c r="H4301" s="11">
        <v>7</v>
      </c>
      <c r="I4301" s="20" t="s">
        <v>259</v>
      </c>
      <c r="J4301" s="11" t="s">
        <v>261</v>
      </c>
      <c r="K4301" s="11" t="s">
        <v>11613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8802</v>
      </c>
      <c r="F4302" s="10">
        <v>42036</v>
      </c>
      <c r="G4302" s="10">
        <v>44228</v>
      </c>
      <c r="H4302" s="11">
        <v>7</v>
      </c>
      <c r="I4302" s="20" t="s">
        <v>259</v>
      </c>
      <c r="J4302" s="11" t="s">
        <v>261</v>
      </c>
      <c r="K4302" s="11" t="s">
        <v>11613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8803</v>
      </c>
      <c r="F4303" s="10">
        <v>42036</v>
      </c>
      <c r="G4303" s="10">
        <v>44228</v>
      </c>
      <c r="H4303" s="11">
        <v>7</v>
      </c>
      <c r="I4303" s="20" t="s">
        <v>259</v>
      </c>
      <c r="J4303" s="11" t="s">
        <v>261</v>
      </c>
      <c r="K4303" s="11" t="s">
        <v>11613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8804</v>
      </c>
      <c r="F4304" s="10">
        <v>42036</v>
      </c>
      <c r="G4304" s="10">
        <v>44228</v>
      </c>
      <c r="H4304" s="11">
        <v>7</v>
      </c>
      <c r="I4304" s="20" t="s">
        <v>259</v>
      </c>
      <c r="J4304" s="11" t="s">
        <v>261</v>
      </c>
      <c r="K4304" s="11" t="s">
        <v>11613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8805</v>
      </c>
      <c r="F4305" s="10">
        <v>42036</v>
      </c>
      <c r="G4305" s="10">
        <v>44228</v>
      </c>
      <c r="H4305" s="11">
        <v>7</v>
      </c>
      <c r="I4305" s="20" t="s">
        <v>259</v>
      </c>
      <c r="J4305" s="11" t="s">
        <v>261</v>
      </c>
      <c r="K4305" s="11" t="s">
        <v>11613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8806</v>
      </c>
      <c r="F4306" s="10">
        <v>42036</v>
      </c>
      <c r="G4306" s="10">
        <v>44228</v>
      </c>
      <c r="H4306" s="11">
        <v>7</v>
      </c>
      <c r="I4306" s="20" t="s">
        <v>259</v>
      </c>
      <c r="J4306" s="11" t="s">
        <v>261</v>
      </c>
      <c r="K4306" s="11" t="s">
        <v>11613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8807</v>
      </c>
      <c r="F4307" s="10">
        <v>42036</v>
      </c>
      <c r="G4307" s="10">
        <v>44228</v>
      </c>
      <c r="H4307" s="11">
        <v>7</v>
      </c>
      <c r="I4307" s="20" t="s">
        <v>259</v>
      </c>
      <c r="J4307" s="11" t="s">
        <v>261</v>
      </c>
      <c r="K4307" s="11" t="s">
        <v>11613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8808</v>
      </c>
      <c r="F4308" s="10">
        <v>42036</v>
      </c>
      <c r="G4308" s="10">
        <v>44228</v>
      </c>
      <c r="H4308" s="11">
        <v>7</v>
      </c>
      <c r="I4308" s="20" t="s">
        <v>259</v>
      </c>
      <c r="J4308" s="11" t="s">
        <v>261</v>
      </c>
      <c r="K4308" s="11" t="s">
        <v>11613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8809</v>
      </c>
      <c r="F4309" s="10">
        <v>42036</v>
      </c>
      <c r="G4309" s="10">
        <v>44228</v>
      </c>
      <c r="H4309" s="11">
        <v>7</v>
      </c>
      <c r="I4309" s="20" t="s">
        <v>259</v>
      </c>
      <c r="J4309" s="11" t="s">
        <v>261</v>
      </c>
      <c r="K4309" s="11" t="s">
        <v>11613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8810</v>
      </c>
      <c r="F4310" s="10">
        <v>42036</v>
      </c>
      <c r="G4310" s="10">
        <v>44228</v>
      </c>
      <c r="H4310" s="11">
        <v>7</v>
      </c>
      <c r="I4310" s="20" t="s">
        <v>259</v>
      </c>
      <c r="J4310" s="11" t="s">
        <v>261</v>
      </c>
      <c r="K4310" s="11" t="s">
        <v>11613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8811</v>
      </c>
      <c r="F4311" s="10">
        <v>42036</v>
      </c>
      <c r="G4311" s="10">
        <v>44228</v>
      </c>
      <c r="H4311" s="11">
        <v>7</v>
      </c>
      <c r="I4311" s="20" t="s">
        <v>259</v>
      </c>
      <c r="J4311" s="11" t="s">
        <v>261</v>
      </c>
      <c r="K4311" s="11" t="s">
        <v>11613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8812</v>
      </c>
      <c r="F4312" s="10">
        <v>42036</v>
      </c>
      <c r="G4312" s="10">
        <v>44228</v>
      </c>
      <c r="H4312" s="11">
        <v>7</v>
      </c>
      <c r="I4312" s="20" t="s">
        <v>259</v>
      </c>
      <c r="J4312" s="11" t="s">
        <v>261</v>
      </c>
      <c r="K4312" s="11" t="s">
        <v>11613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8813</v>
      </c>
      <c r="F4313" s="10">
        <v>42036</v>
      </c>
      <c r="G4313" s="10">
        <v>44228</v>
      </c>
      <c r="H4313" s="11">
        <v>7</v>
      </c>
      <c r="I4313" s="20" t="s">
        <v>259</v>
      </c>
      <c r="J4313" s="11" t="s">
        <v>261</v>
      </c>
      <c r="K4313" s="11" t="s">
        <v>11613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8814</v>
      </c>
      <c r="F4314" s="10">
        <v>42036</v>
      </c>
      <c r="G4314" s="10">
        <v>44228</v>
      </c>
      <c r="H4314" s="11">
        <v>7</v>
      </c>
      <c r="I4314" s="20" t="s">
        <v>259</v>
      </c>
      <c r="J4314" s="11" t="s">
        <v>261</v>
      </c>
      <c r="K4314" s="11" t="s">
        <v>11613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8815</v>
      </c>
      <c r="F4315" s="10">
        <v>42036</v>
      </c>
      <c r="G4315" s="10">
        <v>44228</v>
      </c>
      <c r="H4315" s="11">
        <v>7</v>
      </c>
      <c r="I4315" s="20" t="s">
        <v>259</v>
      </c>
      <c r="J4315" s="11" t="s">
        <v>261</v>
      </c>
      <c r="K4315" s="11" t="s">
        <v>11613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8816</v>
      </c>
      <c r="F4316" s="10">
        <v>42036</v>
      </c>
      <c r="G4316" s="10">
        <v>44228</v>
      </c>
      <c r="H4316" s="11">
        <v>7</v>
      </c>
      <c r="I4316" s="20" t="s">
        <v>259</v>
      </c>
      <c r="J4316" s="11" t="s">
        <v>261</v>
      </c>
      <c r="K4316" s="11" t="s">
        <v>11613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8817</v>
      </c>
      <c r="F4317" s="10">
        <v>42036</v>
      </c>
      <c r="G4317" s="10">
        <v>44228</v>
      </c>
      <c r="H4317" s="11">
        <v>7</v>
      </c>
      <c r="I4317" s="20" t="s">
        <v>259</v>
      </c>
      <c r="J4317" s="11" t="s">
        <v>261</v>
      </c>
      <c r="K4317" s="11" t="s">
        <v>11613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8818</v>
      </c>
      <c r="F4318" s="10">
        <v>42036</v>
      </c>
      <c r="G4318" s="10">
        <v>44228</v>
      </c>
      <c r="H4318" s="11">
        <v>7</v>
      </c>
      <c r="I4318" s="20" t="s">
        <v>259</v>
      </c>
      <c r="J4318" s="11" t="s">
        <v>261</v>
      </c>
      <c r="K4318" s="11" t="s">
        <v>11613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8819</v>
      </c>
      <c r="F4319" s="10">
        <v>42036</v>
      </c>
      <c r="G4319" s="10">
        <v>44228</v>
      </c>
      <c r="H4319" s="11">
        <v>7</v>
      </c>
      <c r="I4319" s="20" t="s">
        <v>259</v>
      </c>
      <c r="J4319" s="11" t="s">
        <v>261</v>
      </c>
      <c r="K4319" s="11" t="s">
        <v>11613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8820</v>
      </c>
      <c r="F4320" s="10">
        <v>42036</v>
      </c>
      <c r="G4320" s="10">
        <v>44228</v>
      </c>
      <c r="H4320" s="11">
        <v>7</v>
      </c>
      <c r="I4320" s="20" t="s">
        <v>259</v>
      </c>
      <c r="J4320" s="11" t="s">
        <v>261</v>
      </c>
      <c r="K4320" s="11" t="s">
        <v>11613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8821</v>
      </c>
      <c r="F4321" s="10">
        <v>42036</v>
      </c>
      <c r="G4321" s="10">
        <v>44228</v>
      </c>
      <c r="H4321" s="11">
        <v>7</v>
      </c>
      <c r="I4321" s="20" t="s">
        <v>259</v>
      </c>
      <c r="J4321" s="11" t="s">
        <v>261</v>
      </c>
      <c r="K4321" s="11" t="s">
        <v>11613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8822</v>
      </c>
      <c r="F4322" s="10">
        <v>42036</v>
      </c>
      <c r="G4322" s="10">
        <v>44228</v>
      </c>
      <c r="H4322" s="11">
        <v>7</v>
      </c>
      <c r="I4322" s="20" t="s">
        <v>259</v>
      </c>
      <c r="J4322" s="11" t="s">
        <v>261</v>
      </c>
      <c r="K4322" s="11" t="s">
        <v>11613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8823</v>
      </c>
      <c r="F4323" s="10">
        <v>42036</v>
      </c>
      <c r="G4323" s="10">
        <v>44228</v>
      </c>
      <c r="H4323" s="11">
        <v>7</v>
      </c>
      <c r="I4323" s="20" t="s">
        <v>259</v>
      </c>
      <c r="J4323" s="11" t="s">
        <v>261</v>
      </c>
      <c r="K4323" s="11" t="s">
        <v>11613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8824</v>
      </c>
      <c r="F4324" s="10">
        <v>42036</v>
      </c>
      <c r="G4324" s="10">
        <v>44228</v>
      </c>
      <c r="H4324" s="11">
        <v>7</v>
      </c>
      <c r="I4324" s="20" t="s">
        <v>259</v>
      </c>
      <c r="J4324" s="11" t="s">
        <v>261</v>
      </c>
      <c r="K4324" s="11" t="s">
        <v>11613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8825</v>
      </c>
      <c r="F4325" s="10">
        <v>42036</v>
      </c>
      <c r="G4325" s="10">
        <v>44228</v>
      </c>
      <c r="H4325" s="11">
        <v>7</v>
      </c>
      <c r="I4325" s="20" t="s">
        <v>259</v>
      </c>
      <c r="J4325" s="11" t="s">
        <v>261</v>
      </c>
      <c r="K4325" s="11" t="s">
        <v>11613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8826</v>
      </c>
      <c r="F4326" s="10">
        <v>42036</v>
      </c>
      <c r="G4326" s="10">
        <v>44228</v>
      </c>
      <c r="H4326" s="11">
        <v>7</v>
      </c>
      <c r="I4326" s="20" t="s">
        <v>259</v>
      </c>
      <c r="J4326" s="11" t="s">
        <v>261</v>
      </c>
      <c r="K4326" s="11" t="s">
        <v>11613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8827</v>
      </c>
      <c r="F4327" s="10">
        <v>42036</v>
      </c>
      <c r="G4327" s="10">
        <v>44228</v>
      </c>
      <c r="H4327" s="11">
        <v>7</v>
      </c>
      <c r="I4327" s="20" t="s">
        <v>259</v>
      </c>
      <c r="J4327" s="11" t="s">
        <v>261</v>
      </c>
      <c r="K4327" s="11" t="s">
        <v>11613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8828</v>
      </c>
      <c r="F4328" s="10">
        <v>42036</v>
      </c>
      <c r="G4328" s="10">
        <v>44228</v>
      </c>
      <c r="H4328" s="11">
        <v>7</v>
      </c>
      <c r="I4328" s="20" t="s">
        <v>259</v>
      </c>
      <c r="J4328" s="11" t="s">
        <v>261</v>
      </c>
      <c r="K4328" s="11" t="s">
        <v>11613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8829</v>
      </c>
      <c r="F4329" s="10">
        <v>42036</v>
      </c>
      <c r="G4329" s="10">
        <v>44228</v>
      </c>
      <c r="H4329" s="11">
        <v>7</v>
      </c>
      <c r="I4329" s="20" t="s">
        <v>259</v>
      </c>
      <c r="J4329" s="11" t="s">
        <v>261</v>
      </c>
      <c r="K4329" s="11" t="s">
        <v>11613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8830</v>
      </c>
      <c r="F4330" s="10">
        <v>42036</v>
      </c>
      <c r="G4330" s="10">
        <v>44228</v>
      </c>
      <c r="H4330" s="11">
        <v>7</v>
      </c>
      <c r="I4330" s="20" t="s">
        <v>259</v>
      </c>
      <c r="J4330" s="11" t="s">
        <v>261</v>
      </c>
      <c r="K4330" s="11" t="s">
        <v>11613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8831</v>
      </c>
      <c r="F4331" s="10">
        <v>42036</v>
      </c>
      <c r="G4331" s="10">
        <v>44228</v>
      </c>
      <c r="H4331" s="11">
        <v>7</v>
      </c>
      <c r="I4331" s="20" t="s">
        <v>259</v>
      </c>
      <c r="J4331" s="11" t="s">
        <v>261</v>
      </c>
      <c r="K4331" s="11" t="s">
        <v>11613</v>
      </c>
      <c r="L4331" s="11">
        <v>2</v>
      </c>
    </row>
    <row r="4332" spans="1:12">
      <c r="A4332" s="11" t="s">
        <v>8582</v>
      </c>
      <c r="D4332" s="11" t="s">
        <v>260</v>
      </c>
      <c r="E4332" s="19" t="s">
        <v>8832</v>
      </c>
      <c r="F4332" s="10">
        <v>42036</v>
      </c>
      <c r="G4332" s="10">
        <v>44228</v>
      </c>
      <c r="H4332" s="11">
        <v>7</v>
      </c>
      <c r="I4332" s="20" t="s">
        <v>259</v>
      </c>
      <c r="J4332" s="11" t="s">
        <v>261</v>
      </c>
      <c r="K4332" s="11" t="s">
        <v>11613</v>
      </c>
      <c r="L4332" s="11">
        <v>2</v>
      </c>
    </row>
    <row r="4333" spans="1:12">
      <c r="A4333" s="11" t="s">
        <v>8583</v>
      </c>
      <c r="D4333" s="11" t="s">
        <v>260</v>
      </c>
      <c r="E4333" s="19" t="s">
        <v>8833</v>
      </c>
      <c r="F4333" s="10">
        <v>42036</v>
      </c>
      <c r="G4333" s="10">
        <v>44228</v>
      </c>
      <c r="H4333" s="11">
        <v>7</v>
      </c>
      <c r="I4333" s="20" t="s">
        <v>259</v>
      </c>
      <c r="J4333" s="11" t="s">
        <v>261</v>
      </c>
      <c r="K4333" s="11" t="s">
        <v>11613</v>
      </c>
      <c r="L4333" s="11">
        <v>2</v>
      </c>
    </row>
    <row r="4334" spans="1:12">
      <c r="A4334" s="11" t="s">
        <v>8584</v>
      </c>
      <c r="D4334" s="11" t="s">
        <v>260</v>
      </c>
      <c r="E4334" s="19" t="s">
        <v>8834</v>
      </c>
      <c r="F4334" s="10">
        <v>42036</v>
      </c>
      <c r="G4334" s="10">
        <v>44228</v>
      </c>
      <c r="H4334" s="11">
        <v>7</v>
      </c>
      <c r="I4334" s="20" t="s">
        <v>259</v>
      </c>
      <c r="J4334" s="11" t="s">
        <v>261</v>
      </c>
      <c r="K4334" s="11" t="s">
        <v>11613</v>
      </c>
      <c r="L4334" s="11">
        <v>2</v>
      </c>
    </row>
    <row r="4335" spans="1:12">
      <c r="A4335" s="11" t="s">
        <v>8585</v>
      </c>
      <c r="D4335" s="11" t="s">
        <v>260</v>
      </c>
      <c r="E4335" s="19" t="s">
        <v>8835</v>
      </c>
      <c r="F4335" s="10">
        <v>42036</v>
      </c>
      <c r="G4335" s="10">
        <v>44228</v>
      </c>
      <c r="H4335" s="11">
        <v>7</v>
      </c>
      <c r="I4335" s="20" t="s">
        <v>259</v>
      </c>
      <c r="J4335" s="11" t="s">
        <v>261</v>
      </c>
      <c r="K4335" s="11" t="s">
        <v>11613</v>
      </c>
      <c r="L4335" s="11">
        <v>2</v>
      </c>
    </row>
    <row r="4336" spans="1:12">
      <c r="A4336" s="11" t="s">
        <v>8586</v>
      </c>
      <c r="D4336" s="11" t="s">
        <v>260</v>
      </c>
      <c r="E4336" s="19" t="s">
        <v>8836</v>
      </c>
      <c r="F4336" s="10">
        <v>42036</v>
      </c>
      <c r="G4336" s="10">
        <v>44228</v>
      </c>
      <c r="H4336" s="11">
        <v>7</v>
      </c>
      <c r="I4336" s="20" t="s">
        <v>259</v>
      </c>
      <c r="J4336" s="11" t="s">
        <v>261</v>
      </c>
      <c r="K4336" s="11" t="s">
        <v>11613</v>
      </c>
      <c r="L4336" s="11">
        <v>2</v>
      </c>
    </row>
    <row r="4337" spans="1:12">
      <c r="A4337" s="11" t="s">
        <v>8587</v>
      </c>
      <c r="D4337" s="11" t="s">
        <v>260</v>
      </c>
      <c r="E4337" s="19" t="s">
        <v>8837</v>
      </c>
      <c r="F4337" s="10">
        <v>42036</v>
      </c>
      <c r="G4337" s="10">
        <v>44228</v>
      </c>
      <c r="H4337" s="11">
        <v>7</v>
      </c>
      <c r="I4337" s="20" t="s">
        <v>259</v>
      </c>
      <c r="J4337" s="11" t="s">
        <v>261</v>
      </c>
      <c r="K4337" s="11" t="s">
        <v>11613</v>
      </c>
      <c r="L4337" s="11">
        <v>2</v>
      </c>
    </row>
    <row r="4338" spans="1:12">
      <c r="A4338" s="11" t="s">
        <v>8588</v>
      </c>
      <c r="D4338" s="11" t="s">
        <v>260</v>
      </c>
      <c r="E4338" s="19" t="s">
        <v>8838</v>
      </c>
      <c r="F4338" s="10">
        <v>42036</v>
      </c>
      <c r="G4338" s="10">
        <v>44228</v>
      </c>
      <c r="H4338" s="11">
        <v>7</v>
      </c>
      <c r="I4338" s="20" t="s">
        <v>259</v>
      </c>
      <c r="J4338" s="11" t="s">
        <v>261</v>
      </c>
      <c r="K4338" s="11" t="s">
        <v>11613</v>
      </c>
      <c r="L4338" s="11">
        <v>2</v>
      </c>
    </row>
    <row r="4339" spans="1:12">
      <c r="A4339" s="11" t="s">
        <v>8589</v>
      </c>
      <c r="D4339" s="11" t="s">
        <v>260</v>
      </c>
      <c r="E4339" s="19" t="s">
        <v>8839</v>
      </c>
      <c r="F4339" s="10">
        <v>42036</v>
      </c>
      <c r="G4339" s="10">
        <v>44228</v>
      </c>
      <c r="H4339" s="11">
        <v>7</v>
      </c>
      <c r="I4339" s="20" t="s">
        <v>259</v>
      </c>
      <c r="J4339" s="11" t="s">
        <v>261</v>
      </c>
      <c r="K4339" s="11" t="s">
        <v>11613</v>
      </c>
      <c r="L4339" s="11">
        <v>2</v>
      </c>
    </row>
    <row r="4340" spans="1:12">
      <c r="A4340" s="11" t="s">
        <v>8590</v>
      </c>
      <c r="D4340" s="11" t="s">
        <v>260</v>
      </c>
      <c r="E4340" s="19" t="s">
        <v>8840</v>
      </c>
      <c r="F4340" s="10">
        <v>42036</v>
      </c>
      <c r="G4340" s="10">
        <v>44228</v>
      </c>
      <c r="H4340" s="11">
        <v>7</v>
      </c>
      <c r="I4340" s="20" t="s">
        <v>259</v>
      </c>
      <c r="J4340" s="11" t="s">
        <v>261</v>
      </c>
      <c r="K4340" s="11" t="s">
        <v>11613</v>
      </c>
      <c r="L4340" s="11">
        <v>2</v>
      </c>
    </row>
    <row r="4341" spans="1:12">
      <c r="A4341" s="11" t="s">
        <v>8591</v>
      </c>
      <c r="D4341" s="11" t="s">
        <v>260</v>
      </c>
      <c r="E4341" s="19" t="s">
        <v>8841</v>
      </c>
      <c r="F4341" s="10">
        <v>42036</v>
      </c>
      <c r="G4341" s="10">
        <v>44228</v>
      </c>
      <c r="H4341" s="11">
        <v>7</v>
      </c>
      <c r="I4341" s="20" t="s">
        <v>259</v>
      </c>
      <c r="J4341" s="11" t="s">
        <v>261</v>
      </c>
      <c r="K4341" s="11" t="s">
        <v>11613</v>
      </c>
      <c r="L4341" s="11">
        <v>2</v>
      </c>
    </row>
    <row r="4342" spans="1:12">
      <c r="A4342" s="11" t="s">
        <v>8592</v>
      </c>
      <c r="D4342" s="11" t="s">
        <v>260</v>
      </c>
      <c r="E4342" s="19" t="s">
        <v>8842</v>
      </c>
      <c r="F4342" s="10">
        <v>42036</v>
      </c>
      <c r="G4342" s="10">
        <v>44228</v>
      </c>
      <c r="H4342" s="11">
        <v>7</v>
      </c>
      <c r="I4342" s="20" t="s">
        <v>259</v>
      </c>
      <c r="J4342" s="11" t="s">
        <v>261</v>
      </c>
      <c r="K4342" s="11" t="s">
        <v>11613</v>
      </c>
      <c r="L4342" s="11">
        <v>2</v>
      </c>
    </row>
    <row r="4343" spans="1:12">
      <c r="A4343" s="11" t="s">
        <v>8593</v>
      </c>
      <c r="D4343" s="11" t="s">
        <v>260</v>
      </c>
      <c r="E4343" s="19" t="s">
        <v>8843</v>
      </c>
      <c r="F4343" s="10">
        <v>42036</v>
      </c>
      <c r="G4343" s="10">
        <v>44228</v>
      </c>
      <c r="H4343" s="11">
        <v>7</v>
      </c>
      <c r="I4343" s="20" t="s">
        <v>259</v>
      </c>
      <c r="J4343" s="11" t="s">
        <v>261</v>
      </c>
      <c r="K4343" s="11" t="s">
        <v>11613</v>
      </c>
      <c r="L4343" s="11">
        <v>2</v>
      </c>
    </row>
    <row r="4344" spans="1:12">
      <c r="A4344" s="11" t="s">
        <v>8594</v>
      </c>
      <c r="D4344" s="11" t="s">
        <v>260</v>
      </c>
      <c r="E4344" s="19" t="s">
        <v>8844</v>
      </c>
      <c r="F4344" s="10">
        <v>42036</v>
      </c>
      <c r="G4344" s="10">
        <v>44228</v>
      </c>
      <c r="H4344" s="11">
        <v>7</v>
      </c>
      <c r="I4344" s="20" t="s">
        <v>259</v>
      </c>
      <c r="J4344" s="11" t="s">
        <v>261</v>
      </c>
      <c r="K4344" s="11" t="s">
        <v>11613</v>
      </c>
      <c r="L4344" s="11">
        <v>2</v>
      </c>
    </row>
    <row r="4345" spans="1:12">
      <c r="A4345" s="11" t="s">
        <v>8595</v>
      </c>
      <c r="D4345" s="11" t="s">
        <v>260</v>
      </c>
      <c r="E4345" s="19" t="s">
        <v>8845</v>
      </c>
      <c r="F4345" s="10">
        <v>42036</v>
      </c>
      <c r="G4345" s="10">
        <v>44228</v>
      </c>
      <c r="H4345" s="11">
        <v>7</v>
      </c>
      <c r="I4345" s="20" t="s">
        <v>259</v>
      </c>
      <c r="J4345" s="11" t="s">
        <v>261</v>
      </c>
      <c r="K4345" s="11" t="s">
        <v>11613</v>
      </c>
      <c r="L4345" s="11">
        <v>2</v>
      </c>
    </row>
    <row r="4346" spans="1:12">
      <c r="A4346" s="11" t="s">
        <v>8596</v>
      </c>
      <c r="D4346" s="11" t="s">
        <v>260</v>
      </c>
      <c r="E4346" s="19" t="s">
        <v>8846</v>
      </c>
      <c r="F4346" s="10">
        <v>42036</v>
      </c>
      <c r="G4346" s="10">
        <v>44228</v>
      </c>
      <c r="H4346" s="11">
        <v>7</v>
      </c>
      <c r="I4346" s="20" t="s">
        <v>259</v>
      </c>
      <c r="J4346" s="11" t="s">
        <v>261</v>
      </c>
      <c r="K4346" s="11" t="s">
        <v>11613</v>
      </c>
      <c r="L4346" s="11">
        <v>2</v>
      </c>
    </row>
    <row r="4347" spans="1:12">
      <c r="A4347" s="11" t="s">
        <v>8597</v>
      </c>
      <c r="D4347" s="11" t="s">
        <v>260</v>
      </c>
      <c r="E4347" s="19" t="s">
        <v>8847</v>
      </c>
      <c r="F4347" s="10">
        <v>42036</v>
      </c>
      <c r="G4347" s="10">
        <v>44228</v>
      </c>
      <c r="H4347" s="11">
        <v>7</v>
      </c>
      <c r="I4347" s="20" t="s">
        <v>259</v>
      </c>
      <c r="J4347" s="11" t="s">
        <v>261</v>
      </c>
      <c r="K4347" s="11" t="s">
        <v>11613</v>
      </c>
      <c r="L4347" s="11">
        <v>2</v>
      </c>
    </row>
    <row r="4348" spans="1:12">
      <c r="A4348" s="11" t="s">
        <v>8598</v>
      </c>
      <c r="D4348" s="11" t="s">
        <v>260</v>
      </c>
      <c r="E4348" s="19" t="s">
        <v>8848</v>
      </c>
      <c r="F4348" s="10">
        <v>42036</v>
      </c>
      <c r="G4348" s="10">
        <v>44228</v>
      </c>
      <c r="H4348" s="11">
        <v>7</v>
      </c>
      <c r="I4348" s="20" t="s">
        <v>259</v>
      </c>
      <c r="J4348" s="11" t="s">
        <v>261</v>
      </c>
      <c r="K4348" s="11" t="s">
        <v>11613</v>
      </c>
      <c r="L4348" s="11">
        <v>2</v>
      </c>
    </row>
    <row r="4349" spans="1:12">
      <c r="A4349" s="11" t="s">
        <v>8599</v>
      </c>
      <c r="D4349" s="11" t="s">
        <v>260</v>
      </c>
      <c r="E4349" s="19" t="s">
        <v>8849</v>
      </c>
      <c r="F4349" s="10">
        <v>42036</v>
      </c>
      <c r="G4349" s="10">
        <v>44228</v>
      </c>
      <c r="H4349" s="11">
        <v>7</v>
      </c>
      <c r="I4349" s="20" t="s">
        <v>259</v>
      </c>
      <c r="J4349" s="11" t="s">
        <v>261</v>
      </c>
      <c r="K4349" s="11" t="s">
        <v>11613</v>
      </c>
      <c r="L4349" s="11">
        <v>2</v>
      </c>
    </row>
    <row r="4350" spans="1:12">
      <c r="A4350" s="11" t="s">
        <v>8600</v>
      </c>
      <c r="D4350" s="11" t="s">
        <v>260</v>
      </c>
      <c r="E4350" s="19" t="s">
        <v>8850</v>
      </c>
      <c r="F4350" s="10">
        <v>42036</v>
      </c>
      <c r="G4350" s="10">
        <v>44228</v>
      </c>
      <c r="H4350" s="11">
        <v>7</v>
      </c>
      <c r="I4350" s="20" t="s">
        <v>259</v>
      </c>
      <c r="J4350" s="11" t="s">
        <v>261</v>
      </c>
      <c r="K4350" s="11" t="s">
        <v>11613</v>
      </c>
      <c r="L4350" s="11">
        <v>2</v>
      </c>
    </row>
    <row r="4351" spans="1:12">
      <c r="A4351" s="11" t="s">
        <v>8601</v>
      </c>
      <c r="D4351" s="11" t="s">
        <v>260</v>
      </c>
      <c r="E4351" s="19" t="s">
        <v>8851</v>
      </c>
      <c r="F4351" s="10">
        <v>42036</v>
      </c>
      <c r="G4351" s="10">
        <v>44228</v>
      </c>
      <c r="H4351" s="11">
        <v>7</v>
      </c>
      <c r="I4351" s="20" t="s">
        <v>259</v>
      </c>
      <c r="J4351" s="11" t="s">
        <v>261</v>
      </c>
      <c r="K4351" s="11" t="s">
        <v>11613</v>
      </c>
      <c r="L4351" s="11">
        <v>2</v>
      </c>
    </row>
    <row r="4352" spans="1:12">
      <c r="A4352" s="11" t="s">
        <v>8602</v>
      </c>
      <c r="D4352" s="11" t="s">
        <v>260</v>
      </c>
      <c r="E4352" s="19" t="s">
        <v>8852</v>
      </c>
      <c r="F4352" s="10">
        <v>42036</v>
      </c>
      <c r="G4352" s="10">
        <v>44228</v>
      </c>
      <c r="H4352" s="11">
        <v>7</v>
      </c>
      <c r="I4352" s="20" t="s">
        <v>259</v>
      </c>
      <c r="J4352" s="11" t="s">
        <v>261</v>
      </c>
      <c r="K4352" s="11" t="s">
        <v>11613</v>
      </c>
      <c r="L4352" s="11">
        <v>2</v>
      </c>
    </row>
    <row r="4353" spans="1:12">
      <c r="A4353" s="11" t="s">
        <v>8603</v>
      </c>
      <c r="D4353" s="11" t="s">
        <v>260</v>
      </c>
      <c r="E4353" s="19" t="s">
        <v>8853</v>
      </c>
      <c r="F4353" s="10">
        <v>42036</v>
      </c>
      <c r="G4353" s="10">
        <v>44228</v>
      </c>
      <c r="H4353" s="11">
        <v>7</v>
      </c>
      <c r="I4353" s="20" t="s">
        <v>259</v>
      </c>
      <c r="J4353" s="11" t="s">
        <v>261</v>
      </c>
      <c r="K4353" s="11" t="s">
        <v>11613</v>
      </c>
      <c r="L4353" s="11">
        <v>2</v>
      </c>
    </row>
    <row r="4354" spans="1:12">
      <c r="A4354" s="11" t="s">
        <v>8604</v>
      </c>
      <c r="D4354" s="11" t="s">
        <v>260</v>
      </c>
      <c r="E4354" s="19" t="s">
        <v>8854</v>
      </c>
      <c r="F4354" s="10">
        <v>42036</v>
      </c>
      <c r="G4354" s="10">
        <v>44228</v>
      </c>
      <c r="H4354" s="11">
        <v>7</v>
      </c>
      <c r="I4354" s="20" t="s">
        <v>259</v>
      </c>
      <c r="J4354" s="11" t="s">
        <v>261</v>
      </c>
      <c r="K4354" s="11" t="s">
        <v>11613</v>
      </c>
      <c r="L4354" s="11">
        <v>2</v>
      </c>
    </row>
    <row r="4355" spans="1:12">
      <c r="A4355" s="11" t="s">
        <v>8605</v>
      </c>
      <c r="D4355" s="11" t="s">
        <v>260</v>
      </c>
      <c r="E4355" s="19" t="s">
        <v>8855</v>
      </c>
      <c r="F4355" s="10">
        <v>42036</v>
      </c>
      <c r="G4355" s="10">
        <v>44228</v>
      </c>
      <c r="H4355" s="11">
        <v>7</v>
      </c>
      <c r="I4355" s="20" t="s">
        <v>259</v>
      </c>
      <c r="J4355" s="11" t="s">
        <v>261</v>
      </c>
      <c r="K4355" s="11" t="s">
        <v>11613</v>
      </c>
      <c r="L4355" s="11">
        <v>2</v>
      </c>
    </row>
    <row r="4356" spans="1:12">
      <c r="A4356" s="11" t="s">
        <v>8606</v>
      </c>
      <c r="D4356" s="11" t="s">
        <v>260</v>
      </c>
      <c r="E4356" s="19" t="s">
        <v>8856</v>
      </c>
      <c r="F4356" s="10">
        <v>42036</v>
      </c>
      <c r="G4356" s="10">
        <v>44228</v>
      </c>
      <c r="H4356" s="11">
        <v>7</v>
      </c>
      <c r="I4356" s="20" t="s">
        <v>259</v>
      </c>
      <c r="J4356" s="11" t="s">
        <v>261</v>
      </c>
      <c r="K4356" s="11" t="s">
        <v>11613</v>
      </c>
      <c r="L4356" s="11">
        <v>2</v>
      </c>
    </row>
    <row r="4357" spans="1:12">
      <c r="A4357" s="11" t="s">
        <v>8607</v>
      </c>
      <c r="D4357" s="11" t="s">
        <v>260</v>
      </c>
      <c r="E4357" s="19" t="s">
        <v>8857</v>
      </c>
      <c r="F4357" s="10">
        <v>42036</v>
      </c>
      <c r="G4357" s="10">
        <v>44228</v>
      </c>
      <c r="H4357" s="11">
        <v>7</v>
      </c>
      <c r="I4357" s="20" t="s">
        <v>259</v>
      </c>
      <c r="J4357" s="11" t="s">
        <v>261</v>
      </c>
      <c r="K4357" s="11" t="s">
        <v>11613</v>
      </c>
      <c r="L4357" s="11">
        <v>2</v>
      </c>
    </row>
    <row r="4358" spans="1:12">
      <c r="A4358" s="11" t="s">
        <v>8608</v>
      </c>
      <c r="D4358" s="11" t="s">
        <v>260</v>
      </c>
      <c r="E4358" s="19" t="s">
        <v>8858</v>
      </c>
      <c r="F4358" s="10">
        <v>42036</v>
      </c>
      <c r="G4358" s="10">
        <v>44228</v>
      </c>
      <c r="H4358" s="11">
        <v>7</v>
      </c>
      <c r="I4358" s="20" t="s">
        <v>259</v>
      </c>
      <c r="J4358" s="11" t="s">
        <v>261</v>
      </c>
      <c r="K4358" s="11" t="s">
        <v>11613</v>
      </c>
      <c r="L4358" s="11">
        <v>2</v>
      </c>
    </row>
    <row r="4359" spans="1:12">
      <c r="A4359" s="11" t="s">
        <v>8609</v>
      </c>
      <c r="D4359" s="11" t="s">
        <v>260</v>
      </c>
      <c r="E4359" s="19" t="s">
        <v>8859</v>
      </c>
      <c r="F4359" s="10">
        <v>42036</v>
      </c>
      <c r="G4359" s="10">
        <v>44228</v>
      </c>
      <c r="H4359" s="11">
        <v>7</v>
      </c>
      <c r="I4359" s="20" t="s">
        <v>259</v>
      </c>
      <c r="J4359" s="11" t="s">
        <v>261</v>
      </c>
      <c r="K4359" s="11" t="s">
        <v>11613</v>
      </c>
      <c r="L4359" s="11">
        <v>2</v>
      </c>
    </row>
    <row r="4360" spans="1:12">
      <c r="A4360" s="11" t="s">
        <v>8610</v>
      </c>
      <c r="D4360" s="11" t="s">
        <v>260</v>
      </c>
      <c r="E4360" s="19" t="s">
        <v>8860</v>
      </c>
      <c r="F4360" s="10">
        <v>42036</v>
      </c>
      <c r="G4360" s="10">
        <v>44228</v>
      </c>
      <c r="H4360" s="11">
        <v>7</v>
      </c>
      <c r="I4360" s="20" t="s">
        <v>259</v>
      </c>
      <c r="J4360" s="11" t="s">
        <v>261</v>
      </c>
      <c r="K4360" s="11" t="s">
        <v>11613</v>
      </c>
      <c r="L4360" s="11">
        <v>2</v>
      </c>
    </row>
    <row r="4361" spans="1:12">
      <c r="A4361" s="11" t="s">
        <v>8611</v>
      </c>
      <c r="D4361" s="11" t="s">
        <v>260</v>
      </c>
      <c r="E4361" s="19" t="s">
        <v>8861</v>
      </c>
      <c r="F4361" s="10">
        <v>42036</v>
      </c>
      <c r="G4361" s="10">
        <v>44228</v>
      </c>
      <c r="H4361" s="11">
        <v>7</v>
      </c>
      <c r="I4361" s="20" t="s">
        <v>259</v>
      </c>
      <c r="J4361" s="11" t="s">
        <v>261</v>
      </c>
      <c r="K4361" s="11" t="s">
        <v>11613</v>
      </c>
      <c r="L4361" s="11">
        <v>2</v>
      </c>
    </row>
    <row r="4362" spans="1:12">
      <c r="A4362" s="11" t="s">
        <v>8612</v>
      </c>
      <c r="D4362" s="11" t="s">
        <v>260</v>
      </c>
      <c r="E4362" s="19" t="s">
        <v>8862</v>
      </c>
      <c r="F4362" s="10">
        <v>42036</v>
      </c>
      <c r="G4362" s="10">
        <v>44228</v>
      </c>
      <c r="H4362" s="11">
        <v>7</v>
      </c>
      <c r="I4362" s="20" t="s">
        <v>259</v>
      </c>
      <c r="J4362" s="11" t="s">
        <v>261</v>
      </c>
      <c r="K4362" s="11" t="s">
        <v>11613</v>
      </c>
      <c r="L4362" s="11">
        <v>2</v>
      </c>
    </row>
    <row r="4363" spans="1:12">
      <c r="A4363" s="11" t="s">
        <v>8613</v>
      </c>
      <c r="D4363" s="11" t="s">
        <v>260</v>
      </c>
      <c r="E4363" s="19" t="s">
        <v>8863</v>
      </c>
      <c r="F4363" s="10">
        <v>42036</v>
      </c>
      <c r="G4363" s="10">
        <v>44228</v>
      </c>
      <c r="H4363" s="11">
        <v>7</v>
      </c>
      <c r="I4363" s="20" t="s">
        <v>259</v>
      </c>
      <c r="J4363" s="11" t="s">
        <v>261</v>
      </c>
      <c r="K4363" s="11" t="s">
        <v>11613</v>
      </c>
      <c r="L4363" s="11">
        <v>2</v>
      </c>
    </row>
    <row r="4364" spans="1:12">
      <c r="A4364" s="11" t="s">
        <v>8614</v>
      </c>
      <c r="D4364" s="11" t="s">
        <v>260</v>
      </c>
      <c r="E4364" s="19" t="s">
        <v>8864</v>
      </c>
      <c r="F4364" s="10">
        <v>42036</v>
      </c>
      <c r="G4364" s="10">
        <v>44228</v>
      </c>
      <c r="H4364" s="11">
        <v>7</v>
      </c>
      <c r="I4364" s="20" t="s">
        <v>259</v>
      </c>
      <c r="J4364" s="11" t="s">
        <v>261</v>
      </c>
      <c r="K4364" s="11" t="s">
        <v>11613</v>
      </c>
      <c r="L4364" s="11">
        <v>2</v>
      </c>
    </row>
    <row r="4365" spans="1:12">
      <c r="A4365" s="11" t="s">
        <v>8615</v>
      </c>
      <c r="D4365" s="11" t="s">
        <v>260</v>
      </c>
      <c r="E4365" s="19" t="s">
        <v>8865</v>
      </c>
      <c r="F4365" s="10">
        <v>42036</v>
      </c>
      <c r="G4365" s="10">
        <v>44228</v>
      </c>
      <c r="H4365" s="11">
        <v>7</v>
      </c>
      <c r="I4365" s="20" t="s">
        <v>259</v>
      </c>
      <c r="J4365" s="11" t="s">
        <v>261</v>
      </c>
      <c r="K4365" s="11" t="s">
        <v>11613</v>
      </c>
      <c r="L4365" s="11">
        <v>2</v>
      </c>
    </row>
    <row r="4366" spans="1:12">
      <c r="A4366" s="11" t="s">
        <v>8616</v>
      </c>
      <c r="D4366" s="11" t="s">
        <v>260</v>
      </c>
      <c r="E4366" s="19" t="s">
        <v>8866</v>
      </c>
      <c r="F4366" s="10">
        <v>42036</v>
      </c>
      <c r="G4366" s="10">
        <v>44228</v>
      </c>
      <c r="H4366" s="11">
        <v>7</v>
      </c>
      <c r="I4366" s="20" t="s">
        <v>259</v>
      </c>
      <c r="J4366" s="11" t="s">
        <v>261</v>
      </c>
      <c r="K4366" s="11" t="s">
        <v>11613</v>
      </c>
      <c r="L4366" s="11">
        <v>2</v>
      </c>
    </row>
    <row r="4367" spans="1:12">
      <c r="A4367" s="11" t="s">
        <v>8617</v>
      </c>
      <c r="D4367" s="11" t="s">
        <v>260</v>
      </c>
      <c r="E4367" s="19" t="s">
        <v>8867</v>
      </c>
      <c r="F4367" s="10">
        <v>42036</v>
      </c>
      <c r="G4367" s="10">
        <v>44228</v>
      </c>
      <c r="H4367" s="11">
        <v>7</v>
      </c>
      <c r="I4367" s="20" t="s">
        <v>259</v>
      </c>
      <c r="J4367" s="11" t="s">
        <v>261</v>
      </c>
      <c r="K4367" s="11" t="s">
        <v>11613</v>
      </c>
      <c r="L4367" s="11">
        <v>2</v>
      </c>
    </row>
    <row r="4368" spans="1:12">
      <c r="A4368" s="11" t="s">
        <v>8618</v>
      </c>
      <c r="D4368" s="11" t="s">
        <v>260</v>
      </c>
      <c r="E4368" s="19" t="s">
        <v>8868</v>
      </c>
      <c r="F4368" s="10">
        <v>42036</v>
      </c>
      <c r="G4368" s="10">
        <v>44228</v>
      </c>
      <c r="H4368" s="11">
        <v>7</v>
      </c>
      <c r="I4368" s="20" t="s">
        <v>259</v>
      </c>
      <c r="J4368" s="11" t="s">
        <v>261</v>
      </c>
      <c r="K4368" s="11" t="s">
        <v>11613</v>
      </c>
      <c r="L4368" s="11">
        <v>2</v>
      </c>
    </row>
    <row r="4369" spans="1:12">
      <c r="A4369" s="11" t="s">
        <v>8619</v>
      </c>
      <c r="D4369" s="11" t="s">
        <v>260</v>
      </c>
      <c r="E4369" s="19" t="s">
        <v>8869</v>
      </c>
      <c r="F4369" s="10">
        <v>42036</v>
      </c>
      <c r="G4369" s="10">
        <v>44228</v>
      </c>
      <c r="H4369" s="11">
        <v>7</v>
      </c>
      <c r="I4369" s="20" t="s">
        <v>259</v>
      </c>
      <c r="J4369" s="11" t="s">
        <v>261</v>
      </c>
      <c r="K4369" s="11" t="s">
        <v>11613</v>
      </c>
      <c r="L4369" s="11">
        <v>2</v>
      </c>
    </row>
    <row r="4370" spans="1:12">
      <c r="A4370" s="11" t="s">
        <v>8620</v>
      </c>
      <c r="D4370" s="11" t="s">
        <v>260</v>
      </c>
      <c r="E4370" s="19" t="s">
        <v>8870</v>
      </c>
      <c r="F4370" s="10">
        <v>42036</v>
      </c>
      <c r="G4370" s="10">
        <v>44228</v>
      </c>
      <c r="H4370" s="11">
        <v>7</v>
      </c>
      <c r="I4370" s="20" t="s">
        <v>259</v>
      </c>
      <c r="J4370" s="11" t="s">
        <v>261</v>
      </c>
      <c r="K4370" s="11" t="s">
        <v>11613</v>
      </c>
      <c r="L4370" s="11">
        <v>2</v>
      </c>
    </row>
    <row r="4371" spans="1:12">
      <c r="A4371" s="11" t="s">
        <v>8621</v>
      </c>
      <c r="D4371" s="11" t="s">
        <v>260</v>
      </c>
      <c r="E4371" s="19" t="s">
        <v>8871</v>
      </c>
      <c r="F4371" s="10">
        <v>42036</v>
      </c>
      <c r="G4371" s="10">
        <v>44228</v>
      </c>
      <c r="H4371" s="11">
        <v>7</v>
      </c>
      <c r="I4371" s="20" t="s">
        <v>259</v>
      </c>
      <c r="J4371" s="11" t="s">
        <v>261</v>
      </c>
      <c r="K4371" s="11" t="s">
        <v>11613</v>
      </c>
      <c r="L4371" s="11">
        <v>2</v>
      </c>
    </row>
    <row r="4372" spans="1:12">
      <c r="A4372" s="11" t="s">
        <v>8622</v>
      </c>
      <c r="D4372" s="11" t="s">
        <v>260</v>
      </c>
      <c r="E4372" s="19" t="s">
        <v>8872</v>
      </c>
      <c r="F4372" s="10">
        <v>42036</v>
      </c>
      <c r="G4372" s="10">
        <v>44228</v>
      </c>
      <c r="H4372" s="11">
        <v>7</v>
      </c>
      <c r="I4372" s="20" t="s">
        <v>259</v>
      </c>
      <c r="J4372" s="11" t="s">
        <v>261</v>
      </c>
      <c r="K4372" s="11" t="s">
        <v>11613</v>
      </c>
      <c r="L4372" s="11">
        <v>2</v>
      </c>
    </row>
    <row r="4373" spans="1:12">
      <c r="A4373" s="11" t="s">
        <v>8623</v>
      </c>
      <c r="D4373" s="11" t="s">
        <v>260</v>
      </c>
      <c r="E4373" s="19" t="s">
        <v>8873</v>
      </c>
      <c r="F4373" s="10">
        <v>42036</v>
      </c>
      <c r="G4373" s="10">
        <v>44228</v>
      </c>
      <c r="H4373" s="11">
        <v>7</v>
      </c>
      <c r="I4373" s="20" t="s">
        <v>259</v>
      </c>
      <c r="J4373" s="11" t="s">
        <v>261</v>
      </c>
      <c r="K4373" s="11" t="s">
        <v>11613</v>
      </c>
      <c r="L4373" s="11">
        <v>2</v>
      </c>
    </row>
    <row r="4374" spans="1:12">
      <c r="A4374" s="11" t="s">
        <v>8624</v>
      </c>
      <c r="D4374" s="11" t="s">
        <v>260</v>
      </c>
      <c r="E4374" s="19" t="s">
        <v>8874</v>
      </c>
      <c r="F4374" s="10">
        <v>42036</v>
      </c>
      <c r="G4374" s="10">
        <v>44228</v>
      </c>
      <c r="H4374" s="11">
        <v>7</v>
      </c>
      <c r="I4374" s="20" t="s">
        <v>259</v>
      </c>
      <c r="J4374" s="11" t="s">
        <v>261</v>
      </c>
      <c r="K4374" s="11" t="s">
        <v>11613</v>
      </c>
      <c r="L4374" s="11">
        <v>2</v>
      </c>
    </row>
    <row r="4375" spans="1:12">
      <c r="A4375" s="11" t="s">
        <v>8625</v>
      </c>
      <c r="D4375" s="11" t="s">
        <v>260</v>
      </c>
      <c r="E4375" s="19" t="s">
        <v>8875</v>
      </c>
      <c r="F4375" s="10">
        <v>42036</v>
      </c>
      <c r="G4375" s="10">
        <v>44228</v>
      </c>
      <c r="H4375" s="11">
        <v>7</v>
      </c>
      <c r="I4375" s="20" t="s">
        <v>259</v>
      </c>
      <c r="J4375" s="11" t="s">
        <v>261</v>
      </c>
      <c r="K4375" s="11" t="s">
        <v>11613</v>
      </c>
      <c r="L4375" s="11">
        <v>2</v>
      </c>
    </row>
    <row r="4376" spans="1:12">
      <c r="A4376" s="11" t="s">
        <v>8626</v>
      </c>
      <c r="D4376" s="11" t="s">
        <v>260</v>
      </c>
      <c r="E4376" s="19" t="s">
        <v>8876</v>
      </c>
      <c r="F4376" s="10">
        <v>42036</v>
      </c>
      <c r="G4376" s="10">
        <v>44228</v>
      </c>
      <c r="H4376" s="11">
        <v>7</v>
      </c>
      <c r="I4376" s="20" t="s">
        <v>259</v>
      </c>
      <c r="J4376" s="11" t="s">
        <v>261</v>
      </c>
      <c r="K4376" s="11" t="s">
        <v>11613</v>
      </c>
      <c r="L4376" s="11">
        <v>2</v>
      </c>
    </row>
    <row r="4377" spans="1:12">
      <c r="A4377" s="11" t="s">
        <v>8627</v>
      </c>
      <c r="D4377" s="11" t="s">
        <v>260</v>
      </c>
      <c r="E4377" s="19" t="s">
        <v>8877</v>
      </c>
      <c r="F4377" s="10">
        <v>42036</v>
      </c>
      <c r="G4377" s="10">
        <v>44228</v>
      </c>
      <c r="H4377" s="11">
        <v>7</v>
      </c>
      <c r="I4377" s="20" t="s">
        <v>259</v>
      </c>
      <c r="J4377" s="11" t="s">
        <v>261</v>
      </c>
      <c r="K4377" s="11" t="s">
        <v>11613</v>
      </c>
      <c r="L4377" s="11">
        <v>2</v>
      </c>
    </row>
    <row r="4378" spans="1:12">
      <c r="A4378" s="11" t="s">
        <v>8628</v>
      </c>
      <c r="D4378" s="11" t="s">
        <v>260</v>
      </c>
      <c r="E4378" s="19" t="s">
        <v>8878</v>
      </c>
      <c r="F4378" s="10">
        <v>42036</v>
      </c>
      <c r="G4378" s="10">
        <v>44228</v>
      </c>
      <c r="H4378" s="11">
        <v>7</v>
      </c>
      <c r="I4378" s="20" t="s">
        <v>259</v>
      </c>
      <c r="J4378" s="11" t="s">
        <v>261</v>
      </c>
      <c r="K4378" s="11" t="s">
        <v>11613</v>
      </c>
      <c r="L4378" s="11">
        <v>2</v>
      </c>
    </row>
    <row r="4379" spans="1:12">
      <c r="A4379" s="11" t="s">
        <v>8629</v>
      </c>
      <c r="D4379" s="11" t="s">
        <v>260</v>
      </c>
      <c r="E4379" s="19" t="s">
        <v>8879</v>
      </c>
      <c r="F4379" s="10">
        <v>42036</v>
      </c>
      <c r="G4379" s="10">
        <v>44228</v>
      </c>
      <c r="H4379" s="11">
        <v>7</v>
      </c>
      <c r="I4379" s="20" t="s">
        <v>259</v>
      </c>
      <c r="J4379" s="11" t="s">
        <v>261</v>
      </c>
      <c r="K4379" s="11" t="s">
        <v>11613</v>
      </c>
      <c r="L4379" s="11">
        <v>2</v>
      </c>
    </row>
    <row r="4380" spans="1:12">
      <c r="A4380" s="11" t="s">
        <v>8630</v>
      </c>
      <c r="D4380" s="11" t="s">
        <v>260</v>
      </c>
      <c r="E4380" s="19" t="s">
        <v>8880</v>
      </c>
      <c r="F4380" s="10">
        <v>42036</v>
      </c>
      <c r="G4380" s="10">
        <v>44228</v>
      </c>
      <c r="H4380" s="11">
        <v>7</v>
      </c>
      <c r="I4380" s="20" t="s">
        <v>259</v>
      </c>
      <c r="J4380" s="11" t="s">
        <v>261</v>
      </c>
      <c r="K4380" s="11" t="s">
        <v>11613</v>
      </c>
      <c r="L4380" s="11">
        <v>2</v>
      </c>
    </row>
    <row r="4381" spans="1:12">
      <c r="A4381" s="11" t="s">
        <v>8631</v>
      </c>
      <c r="D4381" s="11" t="s">
        <v>260</v>
      </c>
      <c r="E4381" s="19" t="s">
        <v>8881</v>
      </c>
      <c r="F4381" s="10">
        <v>42036</v>
      </c>
      <c r="G4381" s="10">
        <v>44228</v>
      </c>
      <c r="H4381" s="11">
        <v>7</v>
      </c>
      <c r="I4381" s="20" t="s">
        <v>259</v>
      </c>
      <c r="J4381" s="11" t="s">
        <v>261</v>
      </c>
      <c r="K4381" s="11" t="s">
        <v>11613</v>
      </c>
      <c r="L4381" s="11">
        <v>2</v>
      </c>
    </row>
    <row r="4382" spans="1:12">
      <c r="A4382" s="11" t="s">
        <v>8632</v>
      </c>
      <c r="D4382" s="11" t="s">
        <v>260</v>
      </c>
      <c r="E4382" s="19" t="s">
        <v>8882</v>
      </c>
      <c r="F4382" s="10">
        <v>42036</v>
      </c>
      <c r="G4382" s="10">
        <v>44228</v>
      </c>
      <c r="H4382" s="11">
        <v>7</v>
      </c>
      <c r="I4382" s="20" t="s">
        <v>259</v>
      </c>
      <c r="J4382" s="11" t="s">
        <v>261</v>
      </c>
      <c r="K4382" s="11" t="s">
        <v>11613</v>
      </c>
      <c r="L4382" s="11">
        <v>2</v>
      </c>
    </row>
    <row r="4383" spans="1:12">
      <c r="A4383" s="11" t="s">
        <v>8633</v>
      </c>
      <c r="D4383" s="11" t="s">
        <v>260</v>
      </c>
      <c r="E4383" s="19" t="s">
        <v>8883</v>
      </c>
      <c r="F4383" s="10">
        <v>42036</v>
      </c>
      <c r="G4383" s="10">
        <v>44228</v>
      </c>
      <c r="H4383" s="11">
        <v>7</v>
      </c>
      <c r="I4383" s="20" t="s">
        <v>259</v>
      </c>
      <c r="J4383" s="11" t="s">
        <v>261</v>
      </c>
      <c r="K4383" s="11" t="s">
        <v>11613</v>
      </c>
      <c r="L4383" s="11">
        <v>2</v>
      </c>
    </row>
    <row r="4384" spans="1:12">
      <c r="A4384" s="11" t="s">
        <v>8634</v>
      </c>
      <c r="D4384" s="11" t="s">
        <v>260</v>
      </c>
      <c r="E4384" s="19" t="s">
        <v>8884</v>
      </c>
      <c r="F4384" s="10">
        <v>42036</v>
      </c>
      <c r="G4384" s="10">
        <v>44228</v>
      </c>
      <c r="H4384" s="11">
        <v>7</v>
      </c>
      <c r="I4384" s="20" t="s">
        <v>259</v>
      </c>
      <c r="J4384" s="11" t="s">
        <v>261</v>
      </c>
      <c r="K4384" s="11" t="s">
        <v>11613</v>
      </c>
      <c r="L4384" s="11">
        <v>2</v>
      </c>
    </row>
    <row r="4385" spans="1:12">
      <c r="A4385" s="11" t="s">
        <v>8635</v>
      </c>
      <c r="D4385" s="11" t="s">
        <v>260</v>
      </c>
      <c r="E4385" s="19" t="s">
        <v>8885</v>
      </c>
      <c r="F4385" s="10">
        <v>42036</v>
      </c>
      <c r="G4385" s="10">
        <v>44228</v>
      </c>
      <c r="H4385" s="11">
        <v>7</v>
      </c>
      <c r="I4385" s="20" t="s">
        <v>259</v>
      </c>
      <c r="J4385" s="11" t="s">
        <v>261</v>
      </c>
      <c r="K4385" s="11" t="s">
        <v>11613</v>
      </c>
      <c r="L4385" s="11">
        <v>2</v>
      </c>
    </row>
    <row r="4386" spans="1:12">
      <c r="A4386" s="11" t="s">
        <v>8636</v>
      </c>
      <c r="D4386" s="11" t="s">
        <v>260</v>
      </c>
      <c r="E4386" s="19" t="s">
        <v>8886</v>
      </c>
      <c r="F4386" s="10">
        <v>42036</v>
      </c>
      <c r="G4386" s="10">
        <v>44228</v>
      </c>
      <c r="H4386" s="11">
        <v>7</v>
      </c>
      <c r="I4386" s="20" t="s">
        <v>259</v>
      </c>
      <c r="J4386" s="11" t="s">
        <v>261</v>
      </c>
      <c r="K4386" s="11" t="s">
        <v>11613</v>
      </c>
      <c r="L4386" s="11">
        <v>2</v>
      </c>
    </row>
    <row r="4387" spans="1:12">
      <c r="A4387" s="11" t="s">
        <v>8637</v>
      </c>
      <c r="D4387" s="11" t="s">
        <v>260</v>
      </c>
      <c r="E4387" s="19" t="s">
        <v>8887</v>
      </c>
      <c r="F4387" s="10">
        <v>42036</v>
      </c>
      <c r="G4387" s="10">
        <v>44228</v>
      </c>
      <c r="H4387" s="11">
        <v>7</v>
      </c>
      <c r="I4387" s="20" t="s">
        <v>259</v>
      </c>
      <c r="J4387" s="11" t="s">
        <v>261</v>
      </c>
      <c r="K4387" s="11" t="s">
        <v>11613</v>
      </c>
      <c r="L4387" s="11">
        <v>2</v>
      </c>
    </row>
    <row r="4388" spans="1:12">
      <c r="A4388" s="11" t="s">
        <v>8638</v>
      </c>
      <c r="D4388" s="11" t="s">
        <v>260</v>
      </c>
      <c r="E4388" s="19" t="s">
        <v>8888</v>
      </c>
      <c r="F4388" s="10">
        <v>42036</v>
      </c>
      <c r="G4388" s="10">
        <v>44228</v>
      </c>
      <c r="H4388" s="11">
        <v>7</v>
      </c>
      <c r="I4388" s="20" t="s">
        <v>259</v>
      </c>
      <c r="J4388" s="11" t="s">
        <v>261</v>
      </c>
      <c r="K4388" s="11" t="s">
        <v>11613</v>
      </c>
      <c r="L4388" s="11">
        <v>2</v>
      </c>
    </row>
    <row r="4389" spans="1:12">
      <c r="A4389" s="11" t="s">
        <v>8639</v>
      </c>
      <c r="D4389" s="11" t="s">
        <v>260</v>
      </c>
      <c r="E4389" s="19" t="s">
        <v>8889</v>
      </c>
      <c r="F4389" s="10">
        <v>42036</v>
      </c>
      <c r="G4389" s="10">
        <v>44228</v>
      </c>
      <c r="H4389" s="11">
        <v>7</v>
      </c>
      <c r="I4389" s="20" t="s">
        <v>259</v>
      </c>
      <c r="J4389" s="11" t="s">
        <v>261</v>
      </c>
      <c r="K4389" s="11" t="s">
        <v>11613</v>
      </c>
      <c r="L4389" s="11">
        <v>2</v>
      </c>
    </row>
    <row r="4390" spans="1:12">
      <c r="A4390" s="11" t="s">
        <v>8640</v>
      </c>
      <c r="D4390" s="11" t="s">
        <v>260</v>
      </c>
      <c r="E4390" s="19" t="s">
        <v>8890</v>
      </c>
      <c r="F4390" s="10">
        <v>42036</v>
      </c>
      <c r="G4390" s="10">
        <v>44228</v>
      </c>
      <c r="H4390" s="11">
        <v>7</v>
      </c>
      <c r="I4390" s="20" t="s">
        <v>259</v>
      </c>
      <c r="J4390" s="11" t="s">
        <v>261</v>
      </c>
      <c r="K4390" s="11" t="s">
        <v>11613</v>
      </c>
      <c r="L4390" s="11">
        <v>2</v>
      </c>
    </row>
    <row r="4391" spans="1:12">
      <c r="A4391" s="11" t="s">
        <v>8641</v>
      </c>
      <c r="D4391" s="11" t="s">
        <v>260</v>
      </c>
      <c r="E4391" s="19" t="s">
        <v>8891</v>
      </c>
      <c r="F4391" s="10">
        <v>42036</v>
      </c>
      <c r="G4391" s="10">
        <v>44228</v>
      </c>
      <c r="H4391" s="11">
        <v>7</v>
      </c>
      <c r="I4391" s="20" t="s">
        <v>259</v>
      </c>
      <c r="J4391" s="11" t="s">
        <v>261</v>
      </c>
      <c r="K4391" s="11" t="s">
        <v>11613</v>
      </c>
      <c r="L4391" s="11">
        <v>2</v>
      </c>
    </row>
    <row r="4392" spans="1:12">
      <c r="A4392" s="11" t="s">
        <v>8642</v>
      </c>
      <c r="D4392" s="11" t="s">
        <v>260</v>
      </c>
      <c r="E4392" s="19" t="s">
        <v>8892</v>
      </c>
      <c r="F4392" s="10">
        <v>42036</v>
      </c>
      <c r="G4392" s="10">
        <v>44228</v>
      </c>
      <c r="H4392" s="11">
        <v>7</v>
      </c>
      <c r="I4392" s="20" t="s">
        <v>259</v>
      </c>
      <c r="J4392" s="11" t="s">
        <v>261</v>
      </c>
      <c r="K4392" s="11" t="s">
        <v>11613</v>
      </c>
      <c r="L4392" s="11">
        <v>2</v>
      </c>
    </row>
    <row r="4393" spans="1:12">
      <c r="A4393" s="11" t="s">
        <v>8643</v>
      </c>
      <c r="D4393" s="11" t="s">
        <v>260</v>
      </c>
      <c r="E4393" s="19" t="s">
        <v>8893</v>
      </c>
      <c r="F4393" s="10">
        <v>42036</v>
      </c>
      <c r="G4393" s="10">
        <v>44228</v>
      </c>
      <c r="H4393" s="11">
        <v>7</v>
      </c>
      <c r="I4393" s="20" t="s">
        <v>259</v>
      </c>
      <c r="J4393" s="11" t="s">
        <v>261</v>
      </c>
      <c r="K4393" s="11" t="s">
        <v>11613</v>
      </c>
      <c r="L4393" s="11">
        <v>2</v>
      </c>
    </row>
    <row r="4394" spans="1:12">
      <c r="A4394" s="11" t="s">
        <v>8644</v>
      </c>
      <c r="D4394" s="11" t="s">
        <v>260</v>
      </c>
      <c r="E4394" s="19" t="s">
        <v>8894</v>
      </c>
      <c r="F4394" s="10">
        <v>42036</v>
      </c>
      <c r="G4394" s="10">
        <v>44228</v>
      </c>
      <c r="H4394" s="11">
        <v>7</v>
      </c>
      <c r="I4394" s="20" t="s">
        <v>259</v>
      </c>
      <c r="J4394" s="11" t="s">
        <v>261</v>
      </c>
      <c r="K4394" s="11" t="s">
        <v>11613</v>
      </c>
      <c r="L4394" s="11">
        <v>2</v>
      </c>
    </row>
    <row r="4395" spans="1:12">
      <c r="A4395" s="11" t="s">
        <v>8645</v>
      </c>
      <c r="D4395" s="11" t="s">
        <v>260</v>
      </c>
      <c r="E4395" s="19" t="s">
        <v>8895</v>
      </c>
      <c r="F4395" s="10">
        <v>42036</v>
      </c>
      <c r="G4395" s="10">
        <v>44228</v>
      </c>
      <c r="H4395" s="11">
        <v>7</v>
      </c>
      <c r="I4395" s="20" t="s">
        <v>259</v>
      </c>
      <c r="J4395" s="11" t="s">
        <v>261</v>
      </c>
      <c r="K4395" s="11" t="s">
        <v>11613</v>
      </c>
      <c r="L4395" s="11">
        <v>2</v>
      </c>
    </row>
    <row r="4396" spans="1:12">
      <c r="A4396" s="11" t="s">
        <v>8646</v>
      </c>
      <c r="D4396" s="11" t="s">
        <v>260</v>
      </c>
      <c r="E4396" s="19" t="s">
        <v>8896</v>
      </c>
      <c r="F4396" s="10">
        <v>42036</v>
      </c>
      <c r="G4396" s="10">
        <v>44228</v>
      </c>
      <c r="H4396" s="11">
        <v>7</v>
      </c>
      <c r="I4396" s="20" t="s">
        <v>259</v>
      </c>
      <c r="J4396" s="11" t="s">
        <v>261</v>
      </c>
      <c r="K4396" s="11" t="s">
        <v>11613</v>
      </c>
      <c r="L4396" s="11">
        <v>2</v>
      </c>
    </row>
    <row r="4397" spans="1:12">
      <c r="A4397" s="11" t="s">
        <v>8647</v>
      </c>
      <c r="D4397" s="11" t="s">
        <v>260</v>
      </c>
      <c r="E4397" s="19" t="s">
        <v>8897</v>
      </c>
      <c r="F4397" s="10">
        <v>42036</v>
      </c>
      <c r="G4397" s="10">
        <v>44228</v>
      </c>
      <c r="H4397" s="11">
        <v>7</v>
      </c>
      <c r="I4397" s="20" t="s">
        <v>259</v>
      </c>
      <c r="J4397" s="11" t="s">
        <v>261</v>
      </c>
      <c r="K4397" s="11" t="s">
        <v>11613</v>
      </c>
      <c r="L4397" s="11">
        <v>2</v>
      </c>
    </row>
    <row r="4398" spans="1:12">
      <c r="A4398" s="11" t="s">
        <v>8648</v>
      </c>
      <c r="D4398" s="11" t="s">
        <v>260</v>
      </c>
      <c r="E4398" s="19" t="s">
        <v>8898</v>
      </c>
      <c r="F4398" s="10">
        <v>42036</v>
      </c>
      <c r="G4398" s="10">
        <v>44228</v>
      </c>
      <c r="H4398" s="11">
        <v>7</v>
      </c>
      <c r="I4398" s="20" t="s">
        <v>259</v>
      </c>
      <c r="J4398" s="11" t="s">
        <v>261</v>
      </c>
      <c r="K4398" s="11" t="s">
        <v>11613</v>
      </c>
      <c r="L4398" s="11">
        <v>2</v>
      </c>
    </row>
    <row r="4399" spans="1:12">
      <c r="A4399" s="11" t="s">
        <v>8649</v>
      </c>
      <c r="D4399" s="11" t="s">
        <v>260</v>
      </c>
      <c r="E4399" s="19" t="s">
        <v>8899</v>
      </c>
      <c r="F4399" s="10">
        <v>42036</v>
      </c>
      <c r="G4399" s="10">
        <v>44228</v>
      </c>
      <c r="H4399" s="11">
        <v>7</v>
      </c>
      <c r="I4399" s="20" t="s">
        <v>259</v>
      </c>
      <c r="J4399" s="11" t="s">
        <v>261</v>
      </c>
      <c r="K4399" s="11" t="s">
        <v>11613</v>
      </c>
      <c r="L4399" s="11">
        <v>2</v>
      </c>
    </row>
    <row r="4400" spans="1:12">
      <c r="A4400" s="11" t="s">
        <v>8650</v>
      </c>
      <c r="D4400" s="11" t="s">
        <v>260</v>
      </c>
      <c r="E4400" s="19" t="s">
        <v>8900</v>
      </c>
      <c r="F4400" s="10">
        <v>42036</v>
      </c>
      <c r="G4400" s="10">
        <v>44228</v>
      </c>
      <c r="H4400" s="11">
        <v>7</v>
      </c>
      <c r="I4400" s="20" t="s">
        <v>259</v>
      </c>
      <c r="J4400" s="11" t="s">
        <v>261</v>
      </c>
      <c r="K4400" s="11" t="s">
        <v>11613</v>
      </c>
      <c r="L4400" s="11">
        <v>2</v>
      </c>
    </row>
    <row r="4401" spans="1:12">
      <c r="A4401" s="11" t="s">
        <v>8651</v>
      </c>
      <c r="D4401" s="11" t="s">
        <v>260</v>
      </c>
      <c r="E4401" s="19" t="s">
        <v>8901</v>
      </c>
      <c r="F4401" s="10">
        <v>42036</v>
      </c>
      <c r="G4401" s="10">
        <v>44228</v>
      </c>
      <c r="H4401" s="11">
        <v>7</v>
      </c>
      <c r="I4401" s="20" t="s">
        <v>259</v>
      </c>
      <c r="J4401" s="11" t="s">
        <v>261</v>
      </c>
      <c r="K4401" s="11" t="s">
        <v>11613</v>
      </c>
      <c r="L4401" s="11">
        <v>2</v>
      </c>
    </row>
    <row r="4402" spans="1:12">
      <c r="A4402" s="11" t="s">
        <v>8652</v>
      </c>
      <c r="D4402" s="11" t="s">
        <v>260</v>
      </c>
      <c r="E4402" s="19" t="s">
        <v>8902</v>
      </c>
      <c r="F4402" s="10">
        <v>42036</v>
      </c>
      <c r="G4402" s="10">
        <v>44228</v>
      </c>
      <c r="H4402" s="11">
        <v>7</v>
      </c>
      <c r="I4402" s="20" t="s">
        <v>259</v>
      </c>
      <c r="J4402" s="11" t="s">
        <v>261</v>
      </c>
      <c r="K4402" s="11" t="s">
        <v>11613</v>
      </c>
      <c r="L4402" s="11">
        <v>2</v>
      </c>
    </row>
    <row r="4403" spans="1:12">
      <c r="A4403" s="11" t="s">
        <v>8653</v>
      </c>
      <c r="D4403" s="11" t="s">
        <v>260</v>
      </c>
      <c r="E4403" s="19" t="s">
        <v>8903</v>
      </c>
      <c r="F4403" s="10">
        <v>42036</v>
      </c>
      <c r="G4403" s="10">
        <v>44228</v>
      </c>
      <c r="H4403" s="11">
        <v>7</v>
      </c>
      <c r="I4403" s="20" t="s">
        <v>259</v>
      </c>
      <c r="J4403" s="11" t="s">
        <v>261</v>
      </c>
      <c r="K4403" s="11" t="s">
        <v>11613</v>
      </c>
      <c r="L4403" s="11">
        <v>2</v>
      </c>
    </row>
    <row r="4404" spans="1:12">
      <c r="A4404" s="11" t="s">
        <v>8654</v>
      </c>
      <c r="D4404" s="11" t="s">
        <v>260</v>
      </c>
      <c r="E4404" s="19" t="s">
        <v>8904</v>
      </c>
      <c r="F4404" s="10">
        <v>42036</v>
      </c>
      <c r="G4404" s="10">
        <v>44228</v>
      </c>
      <c r="H4404" s="11">
        <v>7</v>
      </c>
      <c r="I4404" s="20" t="s">
        <v>259</v>
      </c>
      <c r="J4404" s="11" t="s">
        <v>261</v>
      </c>
      <c r="K4404" s="11" t="s">
        <v>11613</v>
      </c>
      <c r="L4404" s="11">
        <v>2</v>
      </c>
    </row>
    <row r="4405" spans="1:12">
      <c r="A4405" s="11" t="s">
        <v>8655</v>
      </c>
      <c r="D4405" s="11" t="s">
        <v>260</v>
      </c>
      <c r="E4405" s="19" t="s">
        <v>8905</v>
      </c>
      <c r="F4405" s="10">
        <v>42036</v>
      </c>
      <c r="G4405" s="10">
        <v>44228</v>
      </c>
      <c r="H4405" s="11">
        <v>7</v>
      </c>
      <c r="I4405" s="20" t="s">
        <v>259</v>
      </c>
      <c r="J4405" s="11" t="s">
        <v>261</v>
      </c>
      <c r="K4405" s="11" t="s">
        <v>11613</v>
      </c>
      <c r="L4405" s="11">
        <v>2</v>
      </c>
    </row>
    <row r="4406" spans="1:12">
      <c r="A4406" s="11" t="s">
        <v>8656</v>
      </c>
      <c r="D4406" s="11" t="s">
        <v>260</v>
      </c>
      <c r="E4406" s="19" t="s">
        <v>8906</v>
      </c>
      <c r="F4406" s="10">
        <v>42036</v>
      </c>
      <c r="G4406" s="10">
        <v>44228</v>
      </c>
      <c r="H4406" s="11">
        <v>7</v>
      </c>
      <c r="I4406" s="20" t="s">
        <v>259</v>
      </c>
      <c r="J4406" s="11" t="s">
        <v>261</v>
      </c>
      <c r="K4406" s="11" t="s">
        <v>11613</v>
      </c>
      <c r="L4406" s="11">
        <v>2</v>
      </c>
    </row>
    <row r="4407" spans="1:12">
      <c r="A4407" s="11" t="s">
        <v>8657</v>
      </c>
      <c r="D4407" s="11" t="s">
        <v>260</v>
      </c>
      <c r="E4407" s="19" t="s">
        <v>8907</v>
      </c>
      <c r="F4407" s="10">
        <v>42036</v>
      </c>
      <c r="G4407" s="10">
        <v>44228</v>
      </c>
      <c r="H4407" s="11">
        <v>7</v>
      </c>
      <c r="I4407" s="20" t="s">
        <v>259</v>
      </c>
      <c r="J4407" s="11" t="s">
        <v>261</v>
      </c>
      <c r="K4407" s="11" t="s">
        <v>11613</v>
      </c>
      <c r="L4407" s="11">
        <v>2</v>
      </c>
    </row>
    <row r="4408" spans="1:12">
      <c r="A4408" s="11" t="s">
        <v>8658</v>
      </c>
      <c r="D4408" s="11" t="s">
        <v>260</v>
      </c>
      <c r="E4408" s="19" t="s">
        <v>8908</v>
      </c>
      <c r="F4408" s="10">
        <v>42036</v>
      </c>
      <c r="G4408" s="10">
        <v>44228</v>
      </c>
      <c r="H4408" s="11">
        <v>7</v>
      </c>
      <c r="I4408" s="20" t="s">
        <v>259</v>
      </c>
      <c r="J4408" s="11" t="s">
        <v>261</v>
      </c>
      <c r="K4408" s="11" t="s">
        <v>11613</v>
      </c>
      <c r="L4408" s="11">
        <v>2</v>
      </c>
    </row>
    <row r="4409" spans="1:12">
      <c r="A4409" s="11" t="s">
        <v>8659</v>
      </c>
      <c r="D4409" s="11" t="s">
        <v>260</v>
      </c>
      <c r="E4409" s="19" t="s">
        <v>8909</v>
      </c>
      <c r="F4409" s="10">
        <v>42036</v>
      </c>
      <c r="G4409" s="10">
        <v>44228</v>
      </c>
      <c r="H4409" s="11">
        <v>7</v>
      </c>
      <c r="I4409" s="20" t="s">
        <v>259</v>
      </c>
      <c r="J4409" s="11" t="s">
        <v>261</v>
      </c>
      <c r="K4409" s="11" t="s">
        <v>11613</v>
      </c>
      <c r="L4409" s="11">
        <v>2</v>
      </c>
    </row>
    <row r="4410" spans="1:12">
      <c r="A4410" s="11" t="s">
        <v>8660</v>
      </c>
      <c r="D4410" s="11" t="s">
        <v>260</v>
      </c>
      <c r="E4410" s="19" t="s">
        <v>8910</v>
      </c>
      <c r="F4410" s="10">
        <v>42036</v>
      </c>
      <c r="G4410" s="10">
        <v>44228</v>
      </c>
      <c r="H4410" s="11">
        <v>7</v>
      </c>
      <c r="I4410" s="20" t="s">
        <v>259</v>
      </c>
      <c r="J4410" s="11" t="s">
        <v>261</v>
      </c>
      <c r="K4410" s="11" t="s">
        <v>11613</v>
      </c>
      <c r="L4410" s="11">
        <v>2</v>
      </c>
    </row>
    <row r="4411" spans="1:12">
      <c r="A4411" s="11" t="s">
        <v>8661</v>
      </c>
      <c r="D4411" s="11" t="s">
        <v>260</v>
      </c>
      <c r="E4411" s="19" t="s">
        <v>8911</v>
      </c>
      <c r="F4411" s="10">
        <v>42036</v>
      </c>
      <c r="G4411" s="10">
        <v>44228</v>
      </c>
      <c r="H4411" s="11">
        <v>7</v>
      </c>
      <c r="I4411" s="20" t="s">
        <v>259</v>
      </c>
      <c r="J4411" s="11" t="s">
        <v>261</v>
      </c>
      <c r="K4411" s="11" t="s">
        <v>11613</v>
      </c>
      <c r="L4411" s="11">
        <v>2</v>
      </c>
    </row>
    <row r="4412" spans="1:12">
      <c r="A4412" s="11" t="s">
        <v>8662</v>
      </c>
      <c r="D4412" s="11" t="s">
        <v>260</v>
      </c>
      <c r="E4412" s="19" t="s">
        <v>8912</v>
      </c>
      <c r="F4412" s="10">
        <v>42036</v>
      </c>
      <c r="G4412" s="10">
        <v>44228</v>
      </c>
      <c r="H4412" s="11">
        <v>7</v>
      </c>
      <c r="I4412" s="20" t="s">
        <v>259</v>
      </c>
      <c r="J4412" s="11" t="s">
        <v>261</v>
      </c>
      <c r="K4412" s="11" t="s">
        <v>11613</v>
      </c>
      <c r="L4412" s="11">
        <v>2</v>
      </c>
    </row>
    <row r="4413" spans="1:12">
      <c r="A4413" s="11" t="s">
        <v>8663</v>
      </c>
      <c r="D4413" s="11" t="s">
        <v>260</v>
      </c>
      <c r="E4413" s="19" t="s">
        <v>8913</v>
      </c>
      <c r="F4413" s="10">
        <v>42036</v>
      </c>
      <c r="G4413" s="10">
        <v>44228</v>
      </c>
      <c r="H4413" s="11">
        <v>7</v>
      </c>
      <c r="I4413" s="20" t="s">
        <v>259</v>
      </c>
      <c r="J4413" s="11" t="s">
        <v>261</v>
      </c>
      <c r="K4413" s="11" t="s">
        <v>11613</v>
      </c>
      <c r="L4413" s="11">
        <v>2</v>
      </c>
    </row>
    <row r="4414" spans="1:12">
      <c r="A4414" s="11" t="s">
        <v>8664</v>
      </c>
      <c r="D4414" s="11" t="s">
        <v>260</v>
      </c>
      <c r="E4414" s="19" t="s">
        <v>8914</v>
      </c>
      <c r="F4414" s="10">
        <v>42036</v>
      </c>
      <c r="G4414" s="10">
        <v>44228</v>
      </c>
      <c r="H4414" s="11">
        <v>7</v>
      </c>
      <c r="I4414" s="20" t="s">
        <v>259</v>
      </c>
      <c r="J4414" s="11" t="s">
        <v>261</v>
      </c>
      <c r="K4414" s="11" t="s">
        <v>11613</v>
      </c>
      <c r="L4414" s="11">
        <v>2</v>
      </c>
    </row>
    <row r="4415" spans="1:12">
      <c r="A4415" s="11" t="s">
        <v>8665</v>
      </c>
      <c r="D4415" s="11" t="s">
        <v>260</v>
      </c>
      <c r="E4415" s="19" t="s">
        <v>8915</v>
      </c>
      <c r="F4415" s="10">
        <v>42036</v>
      </c>
      <c r="G4415" s="10">
        <v>44228</v>
      </c>
      <c r="H4415" s="11">
        <v>7</v>
      </c>
      <c r="I4415" s="20" t="s">
        <v>259</v>
      </c>
      <c r="J4415" s="11" t="s">
        <v>261</v>
      </c>
      <c r="K4415" s="11" t="s">
        <v>11613</v>
      </c>
      <c r="L4415" s="11">
        <v>2</v>
      </c>
    </row>
    <row r="4416" spans="1:12">
      <c r="A4416" s="11" t="s">
        <v>8666</v>
      </c>
      <c r="D4416" s="11" t="s">
        <v>260</v>
      </c>
      <c r="E4416" s="19" t="s">
        <v>8916</v>
      </c>
      <c r="F4416" s="10">
        <v>42036</v>
      </c>
      <c r="G4416" s="10">
        <v>44228</v>
      </c>
      <c r="H4416" s="11">
        <v>7</v>
      </c>
      <c r="I4416" s="20" t="s">
        <v>259</v>
      </c>
      <c r="J4416" s="11" t="s">
        <v>261</v>
      </c>
      <c r="K4416" s="11" t="s">
        <v>11613</v>
      </c>
      <c r="L4416" s="11">
        <v>2</v>
      </c>
    </row>
    <row r="4417" spans="1:12">
      <c r="A4417" s="11" t="s">
        <v>8667</v>
      </c>
      <c r="D4417" s="11" t="s">
        <v>260</v>
      </c>
      <c r="E4417" s="19" t="s">
        <v>8917</v>
      </c>
      <c r="F4417" s="10">
        <v>42036</v>
      </c>
      <c r="G4417" s="10">
        <v>44228</v>
      </c>
      <c r="H4417" s="11">
        <v>7</v>
      </c>
      <c r="I4417" s="20" t="s">
        <v>259</v>
      </c>
      <c r="J4417" s="11" t="s">
        <v>261</v>
      </c>
      <c r="K4417" s="11" t="s">
        <v>11613</v>
      </c>
      <c r="L4417" s="11">
        <v>2</v>
      </c>
    </row>
    <row r="4418" spans="1:12">
      <c r="A4418" s="11" t="s">
        <v>8668</v>
      </c>
      <c r="D4418" s="11" t="s">
        <v>260</v>
      </c>
      <c r="E4418" s="19" t="s">
        <v>8918</v>
      </c>
      <c r="F4418" s="10">
        <v>42036</v>
      </c>
      <c r="G4418" s="10">
        <v>44228</v>
      </c>
      <c r="H4418" s="11">
        <v>7</v>
      </c>
      <c r="I4418" s="20" t="s">
        <v>259</v>
      </c>
      <c r="J4418" s="11" t="s">
        <v>261</v>
      </c>
      <c r="K4418" s="11" t="s">
        <v>11613</v>
      </c>
      <c r="L4418" s="11">
        <v>2</v>
      </c>
    </row>
    <row r="4419" spans="1:12">
      <c r="A4419" s="11" t="s">
        <v>8669</v>
      </c>
      <c r="D4419" s="11" t="s">
        <v>260</v>
      </c>
      <c r="E4419" s="19" t="s">
        <v>8919</v>
      </c>
      <c r="F4419" s="10">
        <v>42036</v>
      </c>
      <c r="G4419" s="10">
        <v>44228</v>
      </c>
      <c r="H4419" s="11">
        <v>7</v>
      </c>
      <c r="I4419" s="20" t="s">
        <v>259</v>
      </c>
      <c r="J4419" s="11" t="s">
        <v>261</v>
      </c>
      <c r="K4419" s="11" t="s">
        <v>11613</v>
      </c>
      <c r="L4419" s="11">
        <v>2</v>
      </c>
    </row>
    <row r="4420" spans="1:12">
      <c r="A4420" s="11" t="s">
        <v>8670</v>
      </c>
      <c r="D4420" s="11" t="s">
        <v>260</v>
      </c>
      <c r="E4420" s="19" t="s">
        <v>8920</v>
      </c>
      <c r="F4420" s="10">
        <v>42036</v>
      </c>
      <c r="G4420" s="10">
        <v>44228</v>
      </c>
      <c r="H4420" s="11">
        <v>7</v>
      </c>
      <c r="I4420" s="20" t="s">
        <v>259</v>
      </c>
      <c r="J4420" s="11" t="s">
        <v>261</v>
      </c>
      <c r="K4420" s="11" t="s">
        <v>11613</v>
      </c>
      <c r="L4420" s="11">
        <v>2</v>
      </c>
    </row>
    <row r="4421" spans="1:12">
      <c r="A4421" s="11" t="s">
        <v>8671</v>
      </c>
      <c r="D4421" s="11" t="s">
        <v>260</v>
      </c>
      <c r="E4421" s="19" t="s">
        <v>8921</v>
      </c>
      <c r="F4421" s="10">
        <v>42036</v>
      </c>
      <c r="G4421" s="10">
        <v>44228</v>
      </c>
      <c r="H4421" s="11">
        <v>7</v>
      </c>
      <c r="I4421" s="20" t="s">
        <v>259</v>
      </c>
      <c r="J4421" s="11" t="s">
        <v>261</v>
      </c>
      <c r="K4421" s="11" t="s">
        <v>11613</v>
      </c>
      <c r="L4421" s="11">
        <v>2</v>
      </c>
    </row>
    <row r="4422" spans="1:12">
      <c r="A4422" s="11" t="s">
        <v>8672</v>
      </c>
      <c r="D4422" s="11" t="s">
        <v>260</v>
      </c>
      <c r="E4422" s="19" t="s">
        <v>8922</v>
      </c>
      <c r="F4422" s="10">
        <v>42036</v>
      </c>
      <c r="G4422" s="10">
        <v>44228</v>
      </c>
      <c r="H4422" s="11">
        <v>7</v>
      </c>
      <c r="I4422" s="20" t="s">
        <v>259</v>
      </c>
      <c r="J4422" s="11" t="s">
        <v>261</v>
      </c>
      <c r="K4422" s="11" t="s">
        <v>11613</v>
      </c>
      <c r="L4422" s="11">
        <v>2</v>
      </c>
    </row>
    <row r="4423" spans="1:12">
      <c r="A4423" s="11" t="s">
        <v>8673</v>
      </c>
      <c r="D4423" s="11" t="s">
        <v>260</v>
      </c>
      <c r="E4423" s="19" t="s">
        <v>8923</v>
      </c>
      <c r="F4423" s="10">
        <v>42036</v>
      </c>
      <c r="G4423" s="10">
        <v>44228</v>
      </c>
      <c r="H4423" s="11">
        <v>7</v>
      </c>
      <c r="I4423" s="20" t="s">
        <v>259</v>
      </c>
      <c r="J4423" s="11" t="s">
        <v>261</v>
      </c>
      <c r="K4423" s="11" t="s">
        <v>11613</v>
      </c>
      <c r="L4423" s="11">
        <v>2</v>
      </c>
    </row>
    <row r="4424" spans="1:12">
      <c r="A4424" s="11" t="s">
        <v>8674</v>
      </c>
      <c r="D4424" s="11" t="s">
        <v>260</v>
      </c>
      <c r="E4424" s="19" t="s">
        <v>8924</v>
      </c>
      <c r="F4424" s="10">
        <v>42036</v>
      </c>
      <c r="G4424" s="10">
        <v>44228</v>
      </c>
      <c r="H4424" s="11">
        <v>7</v>
      </c>
      <c r="I4424" s="20" t="s">
        <v>259</v>
      </c>
      <c r="J4424" s="11" t="s">
        <v>261</v>
      </c>
      <c r="K4424" s="11" t="s">
        <v>11613</v>
      </c>
      <c r="L4424" s="11">
        <v>2</v>
      </c>
    </row>
    <row r="4425" spans="1:12">
      <c r="A4425" s="11" t="s">
        <v>8675</v>
      </c>
      <c r="D4425" s="11" t="s">
        <v>260</v>
      </c>
      <c r="E4425" s="19" t="s">
        <v>8925</v>
      </c>
      <c r="F4425" s="10">
        <v>42036</v>
      </c>
      <c r="G4425" s="10">
        <v>44228</v>
      </c>
      <c r="H4425" s="11">
        <v>7</v>
      </c>
      <c r="I4425" s="20" t="s">
        <v>259</v>
      </c>
      <c r="J4425" s="11" t="s">
        <v>261</v>
      </c>
      <c r="K4425" s="11" t="s">
        <v>11613</v>
      </c>
      <c r="L4425" s="11">
        <v>2</v>
      </c>
    </row>
    <row r="4426" spans="1:12">
      <c r="A4426" s="11" t="s">
        <v>8676</v>
      </c>
      <c r="D4426" s="11" t="s">
        <v>260</v>
      </c>
      <c r="E4426" s="19" t="s">
        <v>8926</v>
      </c>
      <c r="F4426" s="10">
        <v>42036</v>
      </c>
      <c r="G4426" s="10">
        <v>44228</v>
      </c>
      <c r="H4426" s="11">
        <v>7</v>
      </c>
      <c r="I4426" s="20" t="s">
        <v>259</v>
      </c>
      <c r="J4426" s="11" t="s">
        <v>261</v>
      </c>
      <c r="K4426" s="11" t="s">
        <v>11613</v>
      </c>
      <c r="L4426" s="11">
        <v>2</v>
      </c>
    </row>
    <row r="4427" spans="1:12">
      <c r="A4427" s="11" t="s">
        <v>8677</v>
      </c>
      <c r="D4427" s="11" t="s">
        <v>260</v>
      </c>
      <c r="E4427" s="19" t="s">
        <v>8927</v>
      </c>
      <c r="F4427" s="10">
        <v>42036</v>
      </c>
      <c r="G4427" s="10">
        <v>44228</v>
      </c>
      <c r="H4427" s="11">
        <v>7</v>
      </c>
      <c r="I4427" s="20" t="s">
        <v>259</v>
      </c>
      <c r="J4427" s="11" t="s">
        <v>261</v>
      </c>
      <c r="K4427" s="11" t="s">
        <v>11613</v>
      </c>
      <c r="L4427" s="11">
        <v>2</v>
      </c>
    </row>
    <row r="4428" spans="1:12">
      <c r="A4428" s="11" t="s">
        <v>8678</v>
      </c>
      <c r="D4428" s="11" t="s">
        <v>260</v>
      </c>
      <c r="E4428" s="19" t="s">
        <v>8928</v>
      </c>
      <c r="F4428" s="10">
        <v>42036</v>
      </c>
      <c r="G4428" s="10">
        <v>44228</v>
      </c>
      <c r="H4428" s="11">
        <v>7</v>
      </c>
      <c r="I4428" s="20" t="s">
        <v>259</v>
      </c>
      <c r="J4428" s="11" t="s">
        <v>261</v>
      </c>
      <c r="K4428" s="11" t="s">
        <v>11613</v>
      </c>
      <c r="L4428" s="11">
        <v>2</v>
      </c>
    </row>
    <row r="4429" spans="1:12">
      <c r="A4429" s="11" t="s">
        <v>8679</v>
      </c>
      <c r="D4429" s="11" t="s">
        <v>260</v>
      </c>
      <c r="E4429" s="19" t="s">
        <v>8929</v>
      </c>
      <c r="F4429" s="10">
        <v>42036</v>
      </c>
      <c r="G4429" s="10">
        <v>44228</v>
      </c>
      <c r="H4429" s="11">
        <v>7</v>
      </c>
      <c r="I4429" s="20" t="s">
        <v>259</v>
      </c>
      <c r="J4429" s="11" t="s">
        <v>261</v>
      </c>
      <c r="K4429" s="11" t="s">
        <v>11613</v>
      </c>
      <c r="L4429" s="11">
        <v>2</v>
      </c>
    </row>
    <row r="4430" spans="1:12">
      <c r="A4430" s="11" t="s">
        <v>8680</v>
      </c>
      <c r="D4430" s="11" t="s">
        <v>260</v>
      </c>
      <c r="E4430" s="19" t="s">
        <v>8930</v>
      </c>
      <c r="F4430" s="10">
        <v>42036</v>
      </c>
      <c r="G4430" s="10">
        <v>44228</v>
      </c>
      <c r="H4430" s="11">
        <v>7</v>
      </c>
      <c r="I4430" s="20" t="s">
        <v>259</v>
      </c>
      <c r="J4430" s="11" t="s">
        <v>261</v>
      </c>
      <c r="K4430" s="11" t="s">
        <v>11613</v>
      </c>
      <c r="L4430" s="11">
        <v>2</v>
      </c>
    </row>
    <row r="4431" spans="1:12">
      <c r="A4431" s="11" t="s">
        <v>8681</v>
      </c>
      <c r="D4431" s="11" t="s">
        <v>260</v>
      </c>
      <c r="E4431" s="19" t="s">
        <v>8931</v>
      </c>
      <c r="F4431" s="10">
        <v>42036</v>
      </c>
      <c r="G4431" s="10">
        <v>44228</v>
      </c>
      <c r="H4431" s="11">
        <v>7</v>
      </c>
      <c r="I4431" s="20" t="s">
        <v>259</v>
      </c>
      <c r="J4431" s="11" t="s">
        <v>261</v>
      </c>
      <c r="K4431" s="11" t="s">
        <v>11613</v>
      </c>
      <c r="L4431" s="11">
        <v>2</v>
      </c>
    </row>
    <row r="4432" spans="1:12">
      <c r="A4432" s="11" t="s">
        <v>8682</v>
      </c>
      <c r="D4432" s="11" t="s">
        <v>260</v>
      </c>
      <c r="E4432" s="19" t="s">
        <v>8932</v>
      </c>
      <c r="F4432" s="10">
        <v>42036</v>
      </c>
      <c r="G4432" s="10">
        <v>44228</v>
      </c>
      <c r="H4432" s="11">
        <v>7</v>
      </c>
      <c r="I4432" s="20" t="s">
        <v>259</v>
      </c>
      <c r="J4432" s="11" t="s">
        <v>261</v>
      </c>
      <c r="K4432" s="11" t="s">
        <v>11613</v>
      </c>
      <c r="L4432" s="11">
        <v>2</v>
      </c>
    </row>
    <row r="4433" spans="1:12">
      <c r="A4433" s="11" t="s">
        <v>8683</v>
      </c>
      <c r="D4433" s="11" t="s">
        <v>260</v>
      </c>
      <c r="E4433" s="19" t="s">
        <v>8933</v>
      </c>
      <c r="F4433" s="10">
        <v>42036</v>
      </c>
      <c r="G4433" s="10">
        <v>44228</v>
      </c>
      <c r="H4433" s="11">
        <v>7</v>
      </c>
      <c r="I4433" s="20" t="s">
        <v>259</v>
      </c>
      <c r="J4433" s="11" t="s">
        <v>261</v>
      </c>
      <c r="K4433" s="11" t="s">
        <v>11613</v>
      </c>
      <c r="L4433" s="11">
        <v>2</v>
      </c>
    </row>
    <row r="4434" spans="1:12">
      <c r="A4434" s="11" t="s">
        <v>8684</v>
      </c>
      <c r="D4434" s="11" t="s">
        <v>260</v>
      </c>
      <c r="E4434" s="19" t="s">
        <v>8934</v>
      </c>
      <c r="F4434" s="10">
        <v>42036</v>
      </c>
      <c r="G4434" s="10">
        <v>44228</v>
      </c>
      <c r="H4434" s="11">
        <v>7</v>
      </c>
      <c r="I4434" s="20" t="s">
        <v>259</v>
      </c>
      <c r="J4434" s="11" t="s">
        <v>261</v>
      </c>
      <c r="K4434" s="11" t="s">
        <v>11613</v>
      </c>
      <c r="L4434" s="11">
        <v>2</v>
      </c>
    </row>
    <row r="4435" spans="1:12">
      <c r="A4435" s="11" t="s">
        <v>8685</v>
      </c>
      <c r="D4435" s="11" t="s">
        <v>260</v>
      </c>
      <c r="E4435" s="19" t="s">
        <v>8935</v>
      </c>
      <c r="F4435" s="10">
        <v>42036</v>
      </c>
      <c r="G4435" s="10">
        <v>44228</v>
      </c>
      <c r="H4435" s="11">
        <v>7</v>
      </c>
      <c r="I4435" s="20" t="s">
        <v>259</v>
      </c>
      <c r="J4435" s="11" t="s">
        <v>261</v>
      </c>
      <c r="K4435" s="11" t="s">
        <v>11613</v>
      </c>
      <c r="L4435" s="11">
        <v>2</v>
      </c>
    </row>
    <row r="4436" spans="1:12">
      <c r="A4436" s="11" t="s">
        <v>8686</v>
      </c>
      <c r="D4436" s="11" t="s">
        <v>260</v>
      </c>
      <c r="E4436" s="19" t="s">
        <v>8936</v>
      </c>
      <c r="F4436" s="10">
        <v>42036</v>
      </c>
      <c r="G4436" s="10">
        <v>44228</v>
      </c>
      <c r="H4436" s="11">
        <v>7</v>
      </c>
      <c r="I4436" s="20" t="s">
        <v>259</v>
      </c>
      <c r="J4436" s="11" t="s">
        <v>261</v>
      </c>
      <c r="K4436" s="11" t="s">
        <v>11613</v>
      </c>
      <c r="L4436" s="11">
        <v>2</v>
      </c>
    </row>
    <row r="4437" spans="1:12">
      <c r="A4437" s="11" t="s">
        <v>8687</v>
      </c>
      <c r="D4437" s="11" t="s">
        <v>260</v>
      </c>
      <c r="E4437" s="19" t="s">
        <v>8937</v>
      </c>
      <c r="F4437" s="10">
        <v>42036</v>
      </c>
      <c r="G4437" s="10">
        <v>44228</v>
      </c>
      <c r="H4437" s="11">
        <v>7</v>
      </c>
      <c r="I4437" s="20" t="s">
        <v>259</v>
      </c>
      <c r="J4437" s="11" t="s">
        <v>261</v>
      </c>
      <c r="K4437" s="11" t="s">
        <v>11613</v>
      </c>
      <c r="L4437" s="11">
        <v>2</v>
      </c>
    </row>
    <row r="4438" spans="1:12">
      <c r="A4438" s="11" t="s">
        <v>8688</v>
      </c>
      <c r="D4438" s="11" t="s">
        <v>260</v>
      </c>
      <c r="E4438" s="19" t="s">
        <v>8938</v>
      </c>
      <c r="F4438" s="10">
        <v>42036</v>
      </c>
      <c r="G4438" s="10">
        <v>44228</v>
      </c>
      <c r="H4438" s="11">
        <v>7</v>
      </c>
      <c r="I4438" s="20" t="s">
        <v>259</v>
      </c>
      <c r="J4438" s="11" t="s">
        <v>261</v>
      </c>
      <c r="K4438" s="11" t="s">
        <v>11613</v>
      </c>
      <c r="L4438" s="11">
        <v>2</v>
      </c>
    </row>
    <row r="4439" spans="1:12">
      <c r="A4439" s="11" t="s">
        <v>8689</v>
      </c>
      <c r="D4439" s="11" t="s">
        <v>260</v>
      </c>
      <c r="E4439" s="19" t="s">
        <v>8939</v>
      </c>
      <c r="F4439" s="10">
        <v>42036</v>
      </c>
      <c r="G4439" s="10">
        <v>44228</v>
      </c>
      <c r="H4439" s="11">
        <v>7</v>
      </c>
      <c r="I4439" s="20" t="s">
        <v>259</v>
      </c>
      <c r="J4439" s="11" t="s">
        <v>261</v>
      </c>
      <c r="K4439" s="11" t="s">
        <v>11613</v>
      </c>
      <c r="L4439" s="11">
        <v>2</v>
      </c>
    </row>
    <row r="4440" spans="1:12">
      <c r="A4440" s="11" t="s">
        <v>8690</v>
      </c>
      <c r="D4440" s="11" t="s">
        <v>260</v>
      </c>
      <c r="E4440" s="19" t="s">
        <v>8940</v>
      </c>
      <c r="F4440" s="10">
        <v>42036</v>
      </c>
      <c r="G4440" s="10">
        <v>44228</v>
      </c>
      <c r="H4440" s="11">
        <v>7</v>
      </c>
      <c r="I4440" s="20" t="s">
        <v>259</v>
      </c>
      <c r="J4440" s="11" t="s">
        <v>261</v>
      </c>
      <c r="K4440" s="11" t="s">
        <v>11613</v>
      </c>
      <c r="L4440" s="11">
        <v>2</v>
      </c>
    </row>
    <row r="4441" spans="1:12">
      <c r="A4441" s="11" t="s">
        <v>8691</v>
      </c>
      <c r="D4441" s="11" t="s">
        <v>260</v>
      </c>
      <c r="E4441" s="19" t="s">
        <v>8941</v>
      </c>
      <c r="F4441" s="10">
        <v>42036</v>
      </c>
      <c r="G4441" s="10">
        <v>44228</v>
      </c>
      <c r="H4441" s="11">
        <v>7</v>
      </c>
      <c r="I4441" s="20" t="s">
        <v>259</v>
      </c>
      <c r="J4441" s="11" t="s">
        <v>261</v>
      </c>
      <c r="K4441" s="11" t="s">
        <v>11613</v>
      </c>
      <c r="L4441" s="11">
        <v>2</v>
      </c>
    </row>
    <row r="4442" spans="1:12">
      <c r="A4442" s="11" t="s">
        <v>8692</v>
      </c>
      <c r="D4442" s="11" t="s">
        <v>260</v>
      </c>
      <c r="E4442" s="19" t="s">
        <v>8942</v>
      </c>
      <c r="F4442" s="10">
        <v>42036</v>
      </c>
      <c r="G4442" s="10">
        <v>44228</v>
      </c>
      <c r="H4442" s="11">
        <v>7</v>
      </c>
      <c r="I4442" s="20" t="s">
        <v>259</v>
      </c>
      <c r="J4442" s="11" t="s">
        <v>261</v>
      </c>
      <c r="K4442" s="11" t="s">
        <v>11613</v>
      </c>
      <c r="L4442" s="11">
        <v>2</v>
      </c>
    </row>
    <row r="4443" spans="1:12">
      <c r="A4443" s="11" t="s">
        <v>8693</v>
      </c>
      <c r="D4443" s="11" t="s">
        <v>260</v>
      </c>
      <c r="E4443" s="19" t="s">
        <v>8943</v>
      </c>
      <c r="F4443" s="10">
        <v>42036</v>
      </c>
      <c r="G4443" s="10">
        <v>44228</v>
      </c>
      <c r="H4443" s="11">
        <v>7</v>
      </c>
      <c r="I4443" s="20" t="s">
        <v>259</v>
      </c>
      <c r="J4443" s="11" t="s">
        <v>261</v>
      </c>
      <c r="K4443" s="11" t="s">
        <v>11613</v>
      </c>
      <c r="L4443" s="11">
        <v>2</v>
      </c>
    </row>
    <row r="4444" spans="1:12">
      <c r="A4444" s="11" t="s">
        <v>8694</v>
      </c>
      <c r="D4444" s="11" t="s">
        <v>260</v>
      </c>
      <c r="E4444" s="19" t="s">
        <v>8944</v>
      </c>
      <c r="F4444" s="10">
        <v>42036</v>
      </c>
      <c r="G4444" s="10">
        <v>44228</v>
      </c>
      <c r="H4444" s="11">
        <v>7</v>
      </c>
      <c r="I4444" s="20" t="s">
        <v>259</v>
      </c>
      <c r="J4444" s="11" t="s">
        <v>261</v>
      </c>
      <c r="K4444" s="11" t="s">
        <v>11613</v>
      </c>
      <c r="L4444" s="11">
        <v>2</v>
      </c>
    </row>
    <row r="4445" spans="1:12">
      <c r="A4445" s="11" t="s">
        <v>8695</v>
      </c>
      <c r="D4445" s="11" t="s">
        <v>260</v>
      </c>
      <c r="E4445" s="19" t="s">
        <v>8945</v>
      </c>
      <c r="F4445" s="10">
        <v>42036</v>
      </c>
      <c r="G4445" s="10">
        <v>44228</v>
      </c>
      <c r="H4445" s="11">
        <v>7</v>
      </c>
      <c r="I4445" s="20" t="s">
        <v>259</v>
      </c>
      <c r="J4445" s="11" t="s">
        <v>261</v>
      </c>
      <c r="K4445" s="11" t="s">
        <v>11613</v>
      </c>
      <c r="L4445" s="11">
        <v>2</v>
      </c>
    </row>
    <row r="4446" spans="1:12">
      <c r="A4446" s="11" t="s">
        <v>8696</v>
      </c>
      <c r="D4446" s="11" t="s">
        <v>260</v>
      </c>
      <c r="E4446" s="19" t="s">
        <v>8946</v>
      </c>
      <c r="F4446" s="10">
        <v>42036</v>
      </c>
      <c r="G4446" s="10">
        <v>44228</v>
      </c>
      <c r="H4446" s="11">
        <v>7</v>
      </c>
      <c r="I4446" s="20" t="s">
        <v>259</v>
      </c>
      <c r="J4446" s="11" t="s">
        <v>261</v>
      </c>
      <c r="K4446" s="11" t="s">
        <v>11613</v>
      </c>
      <c r="L4446" s="11">
        <v>2</v>
      </c>
    </row>
    <row r="4447" spans="1:12">
      <c r="A4447" s="11" t="s">
        <v>8697</v>
      </c>
      <c r="D4447" s="11" t="s">
        <v>260</v>
      </c>
      <c r="E4447" s="19" t="s">
        <v>8947</v>
      </c>
      <c r="F4447" s="10">
        <v>42036</v>
      </c>
      <c r="G4447" s="10">
        <v>44228</v>
      </c>
      <c r="H4447" s="11">
        <v>7</v>
      </c>
      <c r="I4447" s="20" t="s">
        <v>259</v>
      </c>
      <c r="J4447" s="11" t="s">
        <v>261</v>
      </c>
      <c r="K4447" s="11" t="s">
        <v>11613</v>
      </c>
      <c r="L4447" s="11">
        <v>2</v>
      </c>
    </row>
    <row r="4448" spans="1:12">
      <c r="A4448" s="11" t="s">
        <v>8698</v>
      </c>
      <c r="D4448" s="11" t="s">
        <v>260</v>
      </c>
      <c r="E4448" s="19" t="s">
        <v>8948</v>
      </c>
      <c r="F4448" s="10">
        <v>42036</v>
      </c>
      <c r="G4448" s="10">
        <v>44228</v>
      </c>
      <c r="H4448" s="11">
        <v>7</v>
      </c>
      <c r="I4448" s="20" t="s">
        <v>259</v>
      </c>
      <c r="J4448" s="11" t="s">
        <v>261</v>
      </c>
      <c r="K4448" s="11" t="s">
        <v>11613</v>
      </c>
      <c r="L4448" s="11">
        <v>2</v>
      </c>
    </row>
    <row r="4449" spans="1:12">
      <c r="A4449" s="11" t="s">
        <v>8699</v>
      </c>
      <c r="D4449" s="11" t="s">
        <v>260</v>
      </c>
      <c r="E4449" s="19" t="s">
        <v>8949</v>
      </c>
      <c r="F4449" s="10">
        <v>42036</v>
      </c>
      <c r="G4449" s="10">
        <v>44228</v>
      </c>
      <c r="H4449" s="11">
        <v>7</v>
      </c>
      <c r="I4449" s="20" t="s">
        <v>259</v>
      </c>
      <c r="J4449" s="11" t="s">
        <v>261</v>
      </c>
      <c r="K4449" s="11" t="s">
        <v>11613</v>
      </c>
      <c r="L4449" s="11">
        <v>2</v>
      </c>
    </row>
    <row r="4450" spans="1:12">
      <c r="A4450" s="11" t="s">
        <v>8700</v>
      </c>
      <c r="D4450" s="11" t="s">
        <v>260</v>
      </c>
      <c r="E4450" s="19" t="s">
        <v>8950</v>
      </c>
      <c r="F4450" s="10">
        <v>42036</v>
      </c>
      <c r="G4450" s="10">
        <v>44228</v>
      </c>
      <c r="H4450" s="11">
        <v>7</v>
      </c>
      <c r="I4450" s="20" t="s">
        <v>259</v>
      </c>
      <c r="J4450" s="11" t="s">
        <v>261</v>
      </c>
      <c r="K4450" s="11" t="s">
        <v>11613</v>
      </c>
      <c r="L4450" s="11">
        <v>2</v>
      </c>
    </row>
    <row r="4451" spans="1:12">
      <c r="A4451" s="11" t="s">
        <v>8701</v>
      </c>
      <c r="D4451" s="11" t="s">
        <v>260</v>
      </c>
      <c r="E4451" s="19" t="s">
        <v>8951</v>
      </c>
      <c r="F4451" s="10">
        <v>42036</v>
      </c>
      <c r="G4451" s="10">
        <v>44228</v>
      </c>
      <c r="H4451" s="11">
        <v>7</v>
      </c>
      <c r="I4451" s="20" t="s">
        <v>259</v>
      </c>
      <c r="J4451" s="11" t="s">
        <v>261</v>
      </c>
      <c r="K4451" s="11" t="s">
        <v>11613</v>
      </c>
      <c r="L4451" s="11">
        <v>2</v>
      </c>
    </row>
    <row r="4452" spans="1:12">
      <c r="A4452" s="11" t="s">
        <v>8702</v>
      </c>
      <c r="D4452" s="11" t="s">
        <v>260</v>
      </c>
      <c r="E4452" s="19" t="s">
        <v>8952</v>
      </c>
      <c r="F4452" s="10">
        <v>42036</v>
      </c>
      <c r="G4452" s="10">
        <v>44228</v>
      </c>
      <c r="H4452" s="11">
        <v>7</v>
      </c>
      <c r="I4452" s="20" t="s">
        <v>259</v>
      </c>
      <c r="J4452" s="11" t="s">
        <v>261</v>
      </c>
      <c r="K4452" s="11" t="s">
        <v>11613</v>
      </c>
      <c r="L4452" s="11">
        <v>2</v>
      </c>
    </row>
    <row r="4453" spans="1:12">
      <c r="A4453" s="11" t="s">
        <v>8703</v>
      </c>
      <c r="D4453" s="11" t="s">
        <v>260</v>
      </c>
      <c r="E4453" s="19" t="s">
        <v>8953</v>
      </c>
      <c r="F4453" s="10">
        <v>42036</v>
      </c>
      <c r="G4453" s="10">
        <v>44228</v>
      </c>
      <c r="H4453" s="11">
        <v>7</v>
      </c>
      <c r="I4453" s="20" t="s">
        <v>259</v>
      </c>
      <c r="J4453" s="11" t="s">
        <v>261</v>
      </c>
      <c r="K4453" s="11" t="s">
        <v>11613</v>
      </c>
      <c r="L4453" s="11">
        <v>2</v>
      </c>
    </row>
    <row r="4454" spans="1:12">
      <c r="A4454" s="11" t="s">
        <v>8704</v>
      </c>
      <c r="D4454" s="11" t="s">
        <v>260</v>
      </c>
      <c r="E4454" s="19" t="s">
        <v>8954</v>
      </c>
      <c r="F4454" s="10">
        <v>42036</v>
      </c>
      <c r="G4454" s="10">
        <v>44228</v>
      </c>
      <c r="H4454" s="11">
        <v>7</v>
      </c>
      <c r="I4454" s="20" t="s">
        <v>259</v>
      </c>
      <c r="J4454" s="11" t="s">
        <v>261</v>
      </c>
      <c r="K4454" s="11" t="s">
        <v>11613</v>
      </c>
      <c r="L4454" s="11">
        <v>2</v>
      </c>
    </row>
    <row r="4455" spans="1:12">
      <c r="A4455" s="11" t="s">
        <v>8705</v>
      </c>
      <c r="D4455" s="11" t="s">
        <v>260</v>
      </c>
      <c r="E4455" s="19" t="s">
        <v>8955</v>
      </c>
      <c r="F4455" s="10">
        <v>42036</v>
      </c>
      <c r="G4455" s="10">
        <v>44228</v>
      </c>
      <c r="H4455" s="11">
        <v>7</v>
      </c>
      <c r="I4455" s="20" t="s">
        <v>259</v>
      </c>
      <c r="J4455" s="11" t="s">
        <v>261</v>
      </c>
      <c r="K4455" s="11" t="s">
        <v>11613</v>
      </c>
      <c r="L4455" s="11">
        <v>2</v>
      </c>
    </row>
    <row r="4456" spans="1:12">
      <c r="A4456" s="11" t="s">
        <v>8706</v>
      </c>
      <c r="D4456" s="11" t="s">
        <v>260</v>
      </c>
      <c r="E4456" s="19" t="s">
        <v>8956</v>
      </c>
      <c r="F4456" s="10">
        <v>42036</v>
      </c>
      <c r="G4456" s="10">
        <v>44228</v>
      </c>
      <c r="H4456" s="11">
        <v>7</v>
      </c>
      <c r="I4456" s="20" t="s">
        <v>259</v>
      </c>
      <c r="J4456" s="11" t="s">
        <v>261</v>
      </c>
      <c r="K4456" s="11" t="s">
        <v>11613</v>
      </c>
      <c r="L4456" s="11">
        <v>2</v>
      </c>
    </row>
    <row r="4457" spans="1:12">
      <c r="A4457" s="11" t="s">
        <v>8707</v>
      </c>
      <c r="D4457" s="11" t="s">
        <v>260</v>
      </c>
      <c r="E4457" s="19" t="s">
        <v>8957</v>
      </c>
      <c r="F4457" s="10">
        <v>42036</v>
      </c>
      <c r="G4457" s="10">
        <v>44228</v>
      </c>
      <c r="H4457" s="11">
        <v>7</v>
      </c>
      <c r="I4457" s="20" t="s">
        <v>259</v>
      </c>
      <c r="J4457" s="11" t="s">
        <v>261</v>
      </c>
      <c r="K4457" s="11" t="s">
        <v>11613</v>
      </c>
      <c r="L4457" s="11">
        <v>2</v>
      </c>
    </row>
    <row r="4458" spans="1:12">
      <c r="A4458" s="11" t="s">
        <v>8708</v>
      </c>
      <c r="D4458" s="11" t="s">
        <v>260</v>
      </c>
      <c r="E4458" s="19" t="s">
        <v>8958</v>
      </c>
      <c r="F4458" s="10">
        <v>42036</v>
      </c>
      <c r="G4458" s="10">
        <v>44228</v>
      </c>
      <c r="H4458" s="11">
        <v>7</v>
      </c>
      <c r="I4458" s="20" t="s">
        <v>259</v>
      </c>
      <c r="J4458" s="11" t="s">
        <v>261</v>
      </c>
      <c r="K4458" s="11" t="s">
        <v>11613</v>
      </c>
      <c r="L4458" s="11">
        <v>2</v>
      </c>
    </row>
    <row r="4459" spans="1:12">
      <c r="A4459" s="11" t="s">
        <v>8709</v>
      </c>
      <c r="D4459" s="11" t="s">
        <v>260</v>
      </c>
      <c r="E4459" s="19" t="s">
        <v>8959</v>
      </c>
      <c r="F4459" s="10">
        <v>42036</v>
      </c>
      <c r="G4459" s="10">
        <v>44228</v>
      </c>
      <c r="H4459" s="11">
        <v>7</v>
      </c>
      <c r="I4459" s="20" t="s">
        <v>259</v>
      </c>
      <c r="J4459" s="11" t="s">
        <v>261</v>
      </c>
      <c r="K4459" s="11" t="s">
        <v>11613</v>
      </c>
      <c r="L4459" s="11">
        <v>2</v>
      </c>
    </row>
    <row r="4460" spans="1:12">
      <c r="A4460" s="11" t="s">
        <v>8710</v>
      </c>
      <c r="D4460" s="11" t="s">
        <v>260</v>
      </c>
      <c r="E4460" s="19" t="s">
        <v>8960</v>
      </c>
      <c r="F4460" s="10">
        <v>42036</v>
      </c>
      <c r="G4460" s="10">
        <v>44228</v>
      </c>
      <c r="H4460" s="11">
        <v>7</v>
      </c>
      <c r="I4460" s="20" t="s">
        <v>259</v>
      </c>
      <c r="J4460" s="11" t="s">
        <v>261</v>
      </c>
      <c r="K4460" s="11" t="s">
        <v>11613</v>
      </c>
      <c r="L4460" s="11">
        <v>2</v>
      </c>
    </row>
    <row r="4461" spans="1:12">
      <c r="A4461" s="11" t="s">
        <v>8711</v>
      </c>
      <c r="D4461" s="11" t="s">
        <v>260</v>
      </c>
      <c r="E4461" s="19" t="s">
        <v>8961</v>
      </c>
      <c r="F4461" s="10">
        <v>42036</v>
      </c>
      <c r="G4461" s="10">
        <v>44228</v>
      </c>
      <c r="H4461" s="11">
        <v>7</v>
      </c>
      <c r="I4461" s="20" t="s">
        <v>259</v>
      </c>
      <c r="J4461" s="11" t="s">
        <v>261</v>
      </c>
      <c r="K4461" s="11" t="s">
        <v>11613</v>
      </c>
      <c r="L4461" s="11">
        <v>2</v>
      </c>
    </row>
    <row r="4462" spans="1:12">
      <c r="A4462" s="11" t="s">
        <v>8712</v>
      </c>
      <c r="D4462" s="11" t="s">
        <v>260</v>
      </c>
      <c r="E4462" s="19" t="s">
        <v>8962</v>
      </c>
      <c r="F4462" s="10">
        <v>42036</v>
      </c>
      <c r="G4462" s="10">
        <v>44228</v>
      </c>
      <c r="H4462" s="11">
        <v>7</v>
      </c>
      <c r="I4462" s="20" t="s">
        <v>259</v>
      </c>
      <c r="J4462" s="11" t="s">
        <v>261</v>
      </c>
      <c r="K4462" s="11" t="s">
        <v>11613</v>
      </c>
      <c r="L4462" s="11">
        <v>2</v>
      </c>
    </row>
    <row r="4463" spans="1:12">
      <c r="A4463" s="11" t="s">
        <v>8713</v>
      </c>
      <c r="D4463" s="11" t="s">
        <v>260</v>
      </c>
      <c r="E4463" s="19" t="s">
        <v>8963</v>
      </c>
      <c r="F4463" s="10">
        <v>42036</v>
      </c>
      <c r="G4463" s="10">
        <v>44228</v>
      </c>
      <c r="H4463" s="11">
        <v>7</v>
      </c>
      <c r="I4463" s="20" t="s">
        <v>259</v>
      </c>
      <c r="J4463" s="11" t="s">
        <v>261</v>
      </c>
      <c r="K4463" s="11" t="s">
        <v>11613</v>
      </c>
      <c r="L4463" s="11">
        <v>2</v>
      </c>
    </row>
    <row r="4464" spans="1:12">
      <c r="A4464" s="11" t="s">
        <v>8714</v>
      </c>
      <c r="D4464" s="11" t="s">
        <v>260</v>
      </c>
      <c r="E4464" s="19" t="s">
        <v>8964</v>
      </c>
      <c r="F4464" s="10">
        <v>42036</v>
      </c>
      <c r="G4464" s="10">
        <v>44228</v>
      </c>
      <c r="H4464" s="11">
        <v>7</v>
      </c>
      <c r="I4464" s="20" t="s">
        <v>259</v>
      </c>
      <c r="J4464" s="11" t="s">
        <v>261</v>
      </c>
      <c r="K4464" s="11" t="s">
        <v>11613</v>
      </c>
      <c r="L4464" s="11">
        <v>2</v>
      </c>
    </row>
    <row r="4465" spans="1:12">
      <c r="A4465" s="11" t="s">
        <v>8715</v>
      </c>
      <c r="D4465" s="11" t="s">
        <v>260</v>
      </c>
      <c r="E4465" s="19" t="s">
        <v>8965</v>
      </c>
      <c r="F4465" s="10">
        <v>42036</v>
      </c>
      <c r="G4465" s="10">
        <v>44228</v>
      </c>
      <c r="H4465" s="11">
        <v>7</v>
      </c>
      <c r="I4465" s="20" t="s">
        <v>259</v>
      </c>
      <c r="J4465" s="11" t="s">
        <v>261</v>
      </c>
      <c r="K4465" s="11" t="s">
        <v>11613</v>
      </c>
      <c r="L4465" s="11">
        <v>2</v>
      </c>
    </row>
    <row r="4466" spans="1:12">
      <c r="A4466" s="11" t="s">
        <v>8716</v>
      </c>
      <c r="D4466" s="11" t="s">
        <v>260</v>
      </c>
      <c r="E4466" s="19" t="s">
        <v>8966</v>
      </c>
      <c r="F4466" s="10">
        <v>42036</v>
      </c>
      <c r="G4466" s="10">
        <v>44228</v>
      </c>
      <c r="H4466" s="11">
        <v>7</v>
      </c>
      <c r="I4466" s="20" t="s">
        <v>259</v>
      </c>
      <c r="J4466" s="11" t="s">
        <v>261</v>
      </c>
      <c r="K4466" s="11" t="s">
        <v>11613</v>
      </c>
      <c r="L4466" s="11">
        <v>2</v>
      </c>
    </row>
    <row r="4467" spans="1:12">
      <c r="A4467" s="11" t="s">
        <v>8717</v>
      </c>
      <c r="D4467" s="11" t="s">
        <v>260</v>
      </c>
      <c r="E4467" s="19" t="s">
        <v>8967</v>
      </c>
      <c r="F4467" s="10">
        <v>42036</v>
      </c>
      <c r="G4467" s="10">
        <v>44228</v>
      </c>
      <c r="H4467" s="11">
        <v>7</v>
      </c>
      <c r="I4467" s="20" t="s">
        <v>259</v>
      </c>
      <c r="J4467" s="11" t="s">
        <v>261</v>
      </c>
      <c r="K4467" s="11" t="s">
        <v>11613</v>
      </c>
      <c r="L4467" s="11">
        <v>2</v>
      </c>
    </row>
    <row r="4468" spans="1:12">
      <c r="A4468" s="11" t="s">
        <v>8718</v>
      </c>
      <c r="D4468" s="11" t="s">
        <v>260</v>
      </c>
      <c r="E4468" s="19" t="s">
        <v>8968</v>
      </c>
      <c r="F4468" s="10">
        <v>42036</v>
      </c>
      <c r="G4468" s="10">
        <v>44228</v>
      </c>
      <c r="H4468" s="11">
        <v>7</v>
      </c>
      <c r="I4468" s="20" t="s">
        <v>259</v>
      </c>
      <c r="J4468" s="11" t="s">
        <v>261</v>
      </c>
      <c r="K4468" s="11" t="s">
        <v>11613</v>
      </c>
      <c r="L4468" s="11">
        <v>2</v>
      </c>
    </row>
    <row r="4469" spans="1:12">
      <c r="A4469" s="11" t="s">
        <v>8719</v>
      </c>
      <c r="D4469" s="11" t="s">
        <v>260</v>
      </c>
      <c r="E4469" s="19" t="s">
        <v>8969</v>
      </c>
      <c r="F4469" s="10">
        <v>42036</v>
      </c>
      <c r="G4469" s="10">
        <v>44228</v>
      </c>
      <c r="H4469" s="11">
        <v>7</v>
      </c>
      <c r="I4469" s="20" t="s">
        <v>259</v>
      </c>
      <c r="J4469" s="11" t="s">
        <v>261</v>
      </c>
      <c r="K4469" s="11" t="s">
        <v>11613</v>
      </c>
      <c r="L4469" s="11">
        <v>2</v>
      </c>
    </row>
    <row r="4470" spans="1:12">
      <c r="A4470" s="11" t="s">
        <v>8720</v>
      </c>
      <c r="D4470" s="11" t="s">
        <v>260</v>
      </c>
      <c r="E4470" s="19" t="s">
        <v>8970</v>
      </c>
      <c r="F4470" s="10">
        <v>42036</v>
      </c>
      <c r="G4470" s="10">
        <v>44228</v>
      </c>
      <c r="H4470" s="11">
        <v>7</v>
      </c>
      <c r="I4470" s="20" t="s">
        <v>259</v>
      </c>
      <c r="J4470" s="11" t="s">
        <v>261</v>
      </c>
      <c r="K4470" s="11" t="s">
        <v>11613</v>
      </c>
      <c r="L4470" s="11">
        <v>2</v>
      </c>
    </row>
    <row r="4471" spans="1:12">
      <c r="A4471" s="11" t="s">
        <v>8721</v>
      </c>
      <c r="D4471" s="11" t="s">
        <v>260</v>
      </c>
      <c r="E4471" s="19" t="s">
        <v>8971</v>
      </c>
      <c r="F4471" s="10">
        <v>42036</v>
      </c>
      <c r="G4471" s="10">
        <v>44228</v>
      </c>
      <c r="H4471" s="11">
        <v>7</v>
      </c>
      <c r="I4471" s="20" t="s">
        <v>259</v>
      </c>
      <c r="J4471" s="11" t="s">
        <v>261</v>
      </c>
      <c r="K4471" s="11" t="s">
        <v>11613</v>
      </c>
      <c r="L4471" s="11">
        <v>2</v>
      </c>
    </row>
    <row r="4472" spans="1:12">
      <c r="A4472" s="11" t="s">
        <v>8722</v>
      </c>
      <c r="D4472" s="11" t="s">
        <v>260</v>
      </c>
      <c r="E4472" s="19" t="s">
        <v>8972</v>
      </c>
      <c r="F4472" s="10">
        <v>42036</v>
      </c>
      <c r="G4472" s="10">
        <v>44228</v>
      </c>
      <c r="H4472" s="11">
        <v>7</v>
      </c>
      <c r="I4472" s="20" t="s">
        <v>259</v>
      </c>
      <c r="J4472" s="11" t="s">
        <v>261</v>
      </c>
      <c r="K4472" s="11" t="s">
        <v>11613</v>
      </c>
      <c r="L4472" s="11">
        <v>2</v>
      </c>
    </row>
    <row r="4473" spans="1:12">
      <c r="A4473" s="11" t="s">
        <v>8723</v>
      </c>
      <c r="D4473" s="11" t="s">
        <v>260</v>
      </c>
      <c r="E4473" s="19" t="s">
        <v>8973</v>
      </c>
      <c r="F4473" s="10">
        <v>42036</v>
      </c>
      <c r="G4473" s="10">
        <v>44228</v>
      </c>
      <c r="H4473" s="11">
        <v>7</v>
      </c>
      <c r="I4473" s="20" t="s">
        <v>259</v>
      </c>
      <c r="J4473" s="11" t="s">
        <v>261</v>
      </c>
      <c r="K4473" s="11" t="s">
        <v>11613</v>
      </c>
      <c r="L4473" s="11">
        <v>2</v>
      </c>
    </row>
    <row r="4474" spans="1:12">
      <c r="A4474" s="11" t="s">
        <v>8724</v>
      </c>
      <c r="D4474" s="11" t="s">
        <v>260</v>
      </c>
      <c r="E4474" s="19" t="s">
        <v>8974</v>
      </c>
      <c r="F4474" s="10">
        <v>42036</v>
      </c>
      <c r="G4474" s="10">
        <v>44228</v>
      </c>
      <c r="H4474" s="11">
        <v>7</v>
      </c>
      <c r="I4474" s="20" t="s">
        <v>259</v>
      </c>
      <c r="J4474" s="11" t="s">
        <v>261</v>
      </c>
      <c r="K4474" s="11" t="s">
        <v>11613</v>
      </c>
      <c r="L4474" s="11">
        <v>2</v>
      </c>
    </row>
    <row r="4475" spans="1:12">
      <c r="A4475" s="11" t="s">
        <v>8725</v>
      </c>
      <c r="D4475" s="11" t="s">
        <v>260</v>
      </c>
      <c r="E4475" s="19" t="s">
        <v>8975</v>
      </c>
      <c r="F4475" s="10">
        <v>42036</v>
      </c>
      <c r="G4475" s="10">
        <v>44228</v>
      </c>
      <c r="H4475" s="11">
        <v>7</v>
      </c>
      <c r="I4475" s="20" t="s">
        <v>259</v>
      </c>
      <c r="J4475" s="11" t="s">
        <v>261</v>
      </c>
      <c r="K4475" s="11" t="s">
        <v>11613</v>
      </c>
      <c r="L4475" s="11">
        <v>2</v>
      </c>
    </row>
    <row r="4476" spans="1:12">
      <c r="A4476" s="11" t="s">
        <v>8726</v>
      </c>
      <c r="D4476" s="11" t="s">
        <v>260</v>
      </c>
      <c r="E4476" s="19" t="s">
        <v>8976</v>
      </c>
      <c r="F4476" s="10">
        <v>42036</v>
      </c>
      <c r="G4476" s="10">
        <v>44228</v>
      </c>
      <c r="H4476" s="11">
        <v>7</v>
      </c>
      <c r="I4476" s="20" t="s">
        <v>259</v>
      </c>
      <c r="J4476" s="11" t="s">
        <v>261</v>
      </c>
      <c r="K4476" s="11" t="s">
        <v>11613</v>
      </c>
      <c r="L4476" s="11">
        <v>2</v>
      </c>
    </row>
    <row r="4477" spans="1:12">
      <c r="A4477" s="11" t="s">
        <v>8727</v>
      </c>
      <c r="D4477" s="11" t="s">
        <v>260</v>
      </c>
      <c r="E4477" s="19" t="s">
        <v>8977</v>
      </c>
      <c r="F4477" s="10">
        <v>42036</v>
      </c>
      <c r="G4477" s="10">
        <v>44228</v>
      </c>
      <c r="H4477" s="11">
        <v>7</v>
      </c>
      <c r="I4477" s="20" t="s">
        <v>259</v>
      </c>
      <c r="J4477" s="11" t="s">
        <v>261</v>
      </c>
      <c r="K4477" s="11" t="s">
        <v>11613</v>
      </c>
      <c r="L4477" s="11">
        <v>2</v>
      </c>
    </row>
    <row r="4478" spans="1:12">
      <c r="A4478" s="11" t="s">
        <v>8728</v>
      </c>
      <c r="D4478" s="11" t="s">
        <v>260</v>
      </c>
      <c r="E4478" s="19" t="s">
        <v>8978</v>
      </c>
      <c r="F4478" s="10">
        <v>42036</v>
      </c>
      <c r="G4478" s="10">
        <v>44228</v>
      </c>
      <c r="H4478" s="11">
        <v>7</v>
      </c>
      <c r="I4478" s="20" t="s">
        <v>259</v>
      </c>
      <c r="J4478" s="11" t="s">
        <v>261</v>
      </c>
      <c r="K4478" s="11" t="s">
        <v>11613</v>
      </c>
      <c r="L4478" s="11">
        <v>2</v>
      </c>
    </row>
    <row r="4479" spans="1:12">
      <c r="A4479" s="11" t="s">
        <v>8729</v>
      </c>
      <c r="D4479" s="11" t="s">
        <v>260</v>
      </c>
      <c r="E4479" s="19" t="s">
        <v>8979</v>
      </c>
      <c r="F4479" s="10">
        <v>42036</v>
      </c>
      <c r="G4479" s="10">
        <v>44228</v>
      </c>
      <c r="H4479" s="11">
        <v>7</v>
      </c>
      <c r="I4479" s="20" t="s">
        <v>259</v>
      </c>
      <c r="J4479" s="11" t="s">
        <v>261</v>
      </c>
      <c r="K4479" s="11" t="s">
        <v>11613</v>
      </c>
      <c r="L4479" s="11">
        <v>2</v>
      </c>
    </row>
    <row r="4480" spans="1:12">
      <c r="A4480" s="11" t="s">
        <v>8730</v>
      </c>
      <c r="D4480" s="11" t="s">
        <v>260</v>
      </c>
      <c r="E4480" s="19" t="s">
        <v>8980</v>
      </c>
      <c r="F4480" s="10">
        <v>42036</v>
      </c>
      <c r="G4480" s="10">
        <v>44228</v>
      </c>
      <c r="H4480" s="11">
        <v>7</v>
      </c>
      <c r="I4480" s="20" t="s">
        <v>259</v>
      </c>
      <c r="J4480" s="11" t="s">
        <v>261</v>
      </c>
      <c r="K4480" s="11" t="s">
        <v>11613</v>
      </c>
      <c r="L4480" s="11">
        <v>2</v>
      </c>
    </row>
    <row r="4481" spans="1:12">
      <c r="A4481" s="11" t="s">
        <v>8731</v>
      </c>
      <c r="D4481" s="11" t="s">
        <v>260</v>
      </c>
      <c r="E4481" s="19" t="s">
        <v>8981</v>
      </c>
      <c r="F4481" s="10">
        <v>42036</v>
      </c>
      <c r="G4481" s="10">
        <v>44228</v>
      </c>
      <c r="H4481" s="11">
        <v>7</v>
      </c>
      <c r="I4481" s="20" t="s">
        <v>259</v>
      </c>
      <c r="J4481" s="11" t="s">
        <v>261</v>
      </c>
      <c r="K4481" s="11" t="s">
        <v>11613</v>
      </c>
      <c r="L4481" s="11">
        <v>2</v>
      </c>
    </row>
    <row r="4482" spans="1:12">
      <c r="A4482" s="11" t="s">
        <v>8732</v>
      </c>
      <c r="D4482" s="11" t="s">
        <v>260</v>
      </c>
      <c r="E4482" s="19" t="s">
        <v>8982</v>
      </c>
      <c r="F4482" s="10">
        <v>42036</v>
      </c>
      <c r="G4482" s="10">
        <v>44228</v>
      </c>
      <c r="H4482" s="11">
        <v>7</v>
      </c>
      <c r="I4482" s="20" t="s">
        <v>259</v>
      </c>
      <c r="J4482" s="11" t="s">
        <v>261</v>
      </c>
      <c r="K4482" s="11" t="s">
        <v>11613</v>
      </c>
      <c r="L4482" s="11">
        <v>2</v>
      </c>
    </row>
    <row r="4483" spans="1:12">
      <c r="A4483" s="11" t="s">
        <v>8733</v>
      </c>
      <c r="D4483" s="11" t="s">
        <v>260</v>
      </c>
      <c r="E4483" s="19" t="s">
        <v>8983</v>
      </c>
      <c r="F4483" s="10">
        <v>42036</v>
      </c>
      <c r="G4483" s="10">
        <v>44228</v>
      </c>
      <c r="H4483" s="11">
        <v>7</v>
      </c>
      <c r="I4483" s="20" t="s">
        <v>259</v>
      </c>
      <c r="J4483" s="11" t="s">
        <v>261</v>
      </c>
      <c r="K4483" s="11" t="s">
        <v>11613</v>
      </c>
      <c r="L4483" s="11">
        <v>2</v>
      </c>
    </row>
    <row r="4484" spans="1:12">
      <c r="A4484" s="11" t="s">
        <v>8734</v>
      </c>
      <c r="D4484" s="11" t="s">
        <v>260</v>
      </c>
      <c r="E4484" s="19" t="s">
        <v>8984</v>
      </c>
      <c r="F4484" s="10">
        <v>42036</v>
      </c>
      <c r="G4484" s="10">
        <v>44228</v>
      </c>
      <c r="H4484" s="11">
        <v>7</v>
      </c>
      <c r="I4484" s="20" t="s">
        <v>259</v>
      </c>
      <c r="J4484" s="11" t="s">
        <v>261</v>
      </c>
      <c r="K4484" s="11" t="s">
        <v>11613</v>
      </c>
      <c r="L4484" s="11">
        <v>2</v>
      </c>
    </row>
    <row r="4485" spans="1:12">
      <c r="A4485" s="11" t="s">
        <v>8735</v>
      </c>
      <c r="D4485" s="11" t="s">
        <v>260</v>
      </c>
      <c r="E4485" s="19" t="s">
        <v>8985</v>
      </c>
      <c r="F4485" s="10">
        <v>42036</v>
      </c>
      <c r="G4485" s="10">
        <v>44228</v>
      </c>
      <c r="H4485" s="11">
        <v>7</v>
      </c>
      <c r="I4485" s="20" t="s">
        <v>259</v>
      </c>
      <c r="J4485" s="11" t="s">
        <v>261</v>
      </c>
      <c r="K4485" s="11" t="s">
        <v>11613</v>
      </c>
      <c r="L4485" s="11">
        <v>2</v>
      </c>
    </row>
    <row r="4486" spans="1:12">
      <c r="A4486" s="11" t="s">
        <v>8736</v>
      </c>
      <c r="D4486" s="11" t="s">
        <v>260</v>
      </c>
      <c r="E4486" s="19" t="s">
        <v>8986</v>
      </c>
      <c r="F4486" s="10">
        <v>42036</v>
      </c>
      <c r="G4486" s="10">
        <v>44228</v>
      </c>
      <c r="H4486" s="11">
        <v>7</v>
      </c>
      <c r="I4486" s="20" t="s">
        <v>259</v>
      </c>
      <c r="J4486" s="11" t="s">
        <v>261</v>
      </c>
      <c r="K4486" s="11" t="s">
        <v>11613</v>
      </c>
      <c r="L4486" s="11">
        <v>2</v>
      </c>
    </row>
    <row r="4487" spans="1:12">
      <c r="A4487" s="11" t="s">
        <v>8737</v>
      </c>
      <c r="D4487" s="11" t="s">
        <v>260</v>
      </c>
      <c r="E4487" s="19" t="s">
        <v>8987</v>
      </c>
      <c r="F4487" s="10">
        <v>42036</v>
      </c>
      <c r="G4487" s="10">
        <v>44228</v>
      </c>
      <c r="H4487" s="11">
        <v>7</v>
      </c>
      <c r="I4487" s="20" t="s">
        <v>259</v>
      </c>
      <c r="J4487" s="11" t="s">
        <v>261</v>
      </c>
      <c r="K4487" s="11" t="s">
        <v>11613</v>
      </c>
      <c r="L4487" s="11">
        <v>2</v>
      </c>
    </row>
    <row r="4488" spans="1:12">
      <c r="A4488" s="11" t="s">
        <v>8738</v>
      </c>
      <c r="D4488" s="11" t="s">
        <v>260</v>
      </c>
      <c r="E4488" s="19" t="s">
        <v>8988</v>
      </c>
      <c r="F4488" s="10">
        <v>42036</v>
      </c>
      <c r="G4488" s="10">
        <v>44228</v>
      </c>
      <c r="H4488" s="11">
        <v>7</v>
      </c>
      <c r="I4488" s="20" t="s">
        <v>259</v>
      </c>
      <c r="J4488" s="11" t="s">
        <v>261</v>
      </c>
      <c r="K4488" s="11" t="s">
        <v>11613</v>
      </c>
      <c r="L4488" s="11">
        <v>2</v>
      </c>
    </row>
    <row r="4489" spans="1:12">
      <c r="A4489" s="11" t="s">
        <v>8739</v>
      </c>
      <c r="D4489" s="11" t="s">
        <v>260</v>
      </c>
      <c r="E4489" s="19" t="s">
        <v>8989</v>
      </c>
      <c r="F4489" s="10">
        <v>42036</v>
      </c>
      <c r="G4489" s="10">
        <v>44228</v>
      </c>
      <c r="H4489" s="11">
        <v>7</v>
      </c>
      <c r="I4489" s="20" t="s">
        <v>259</v>
      </c>
      <c r="J4489" s="11" t="s">
        <v>261</v>
      </c>
      <c r="K4489" s="11" t="s">
        <v>11613</v>
      </c>
      <c r="L4489" s="11">
        <v>2</v>
      </c>
    </row>
    <row r="4490" spans="1:12">
      <c r="A4490" s="11" t="s">
        <v>8740</v>
      </c>
      <c r="D4490" s="11" t="s">
        <v>260</v>
      </c>
      <c r="E4490" s="19" t="s">
        <v>8990</v>
      </c>
      <c r="F4490" s="10">
        <v>42036</v>
      </c>
      <c r="G4490" s="10">
        <v>44228</v>
      </c>
      <c r="H4490" s="11">
        <v>7</v>
      </c>
      <c r="I4490" s="20" t="s">
        <v>259</v>
      </c>
      <c r="J4490" s="11" t="s">
        <v>261</v>
      </c>
      <c r="K4490" s="11" t="s">
        <v>11613</v>
      </c>
      <c r="L4490" s="11">
        <v>2</v>
      </c>
    </row>
    <row r="4491" spans="1:12">
      <c r="A4491" s="11" t="s">
        <v>8741</v>
      </c>
      <c r="D4491" s="11" t="s">
        <v>260</v>
      </c>
      <c r="E4491" s="19" t="s">
        <v>8991</v>
      </c>
      <c r="F4491" s="10">
        <v>42036</v>
      </c>
      <c r="G4491" s="10">
        <v>44228</v>
      </c>
      <c r="H4491" s="11">
        <v>7</v>
      </c>
      <c r="I4491" s="20" t="s">
        <v>259</v>
      </c>
      <c r="J4491" s="11" t="s">
        <v>261</v>
      </c>
      <c r="K4491" s="11" t="s">
        <v>11613</v>
      </c>
      <c r="L4491" s="11">
        <v>2</v>
      </c>
    </row>
    <row r="4492" spans="1:12">
      <c r="A4492" s="11" t="s">
        <v>8742</v>
      </c>
      <c r="D4492" s="11" t="s">
        <v>260</v>
      </c>
      <c r="E4492" s="19" t="s">
        <v>8992</v>
      </c>
      <c r="F4492" s="10">
        <v>42036</v>
      </c>
      <c r="G4492" s="10">
        <v>44228</v>
      </c>
      <c r="H4492" s="11">
        <v>7</v>
      </c>
      <c r="I4492" s="20" t="s">
        <v>259</v>
      </c>
      <c r="J4492" s="11" t="s">
        <v>261</v>
      </c>
      <c r="K4492" s="11" t="s">
        <v>11613</v>
      </c>
      <c r="L4492" s="11">
        <v>2</v>
      </c>
    </row>
    <row r="4493" spans="1:12">
      <c r="A4493" s="11" t="s">
        <v>8743</v>
      </c>
      <c r="D4493" s="11" t="s">
        <v>260</v>
      </c>
      <c r="E4493" s="19" t="s">
        <v>8993</v>
      </c>
      <c r="F4493" s="10">
        <v>42036</v>
      </c>
      <c r="G4493" s="10">
        <v>44228</v>
      </c>
      <c r="H4493" s="11">
        <v>7</v>
      </c>
      <c r="I4493" s="20" t="s">
        <v>259</v>
      </c>
      <c r="J4493" s="11" t="s">
        <v>261</v>
      </c>
      <c r="K4493" s="11" t="s">
        <v>11613</v>
      </c>
      <c r="L4493" s="11">
        <v>2</v>
      </c>
    </row>
    <row r="4494" spans="1:12">
      <c r="A4494" s="11" t="s">
        <v>8744</v>
      </c>
      <c r="D4494" s="11" t="s">
        <v>260</v>
      </c>
      <c r="E4494" s="19" t="s">
        <v>8994</v>
      </c>
      <c r="F4494" s="10">
        <v>42036</v>
      </c>
      <c r="G4494" s="10">
        <v>44228</v>
      </c>
      <c r="H4494" s="11">
        <v>7</v>
      </c>
      <c r="I4494" s="20" t="s">
        <v>259</v>
      </c>
      <c r="J4494" s="11" t="s">
        <v>261</v>
      </c>
      <c r="K4494" s="11" t="s">
        <v>11613</v>
      </c>
      <c r="L4494" s="11">
        <v>2</v>
      </c>
    </row>
    <row r="4495" spans="1:12">
      <c r="A4495" s="11" t="s">
        <v>8745</v>
      </c>
      <c r="D4495" s="11" t="s">
        <v>260</v>
      </c>
      <c r="E4495" s="19" t="s">
        <v>8995</v>
      </c>
      <c r="F4495" s="10">
        <v>42036</v>
      </c>
      <c r="G4495" s="10">
        <v>44228</v>
      </c>
      <c r="H4495" s="11">
        <v>7</v>
      </c>
      <c r="I4495" s="20" t="s">
        <v>259</v>
      </c>
      <c r="J4495" s="11" t="s">
        <v>261</v>
      </c>
      <c r="K4495" s="11" t="s">
        <v>11613</v>
      </c>
      <c r="L4495" s="11">
        <v>2</v>
      </c>
    </row>
    <row r="4496" spans="1:12">
      <c r="A4496" s="11" t="s">
        <v>8746</v>
      </c>
      <c r="D4496" s="11" t="s">
        <v>260</v>
      </c>
      <c r="E4496" s="19" t="s">
        <v>8996</v>
      </c>
      <c r="F4496" s="10">
        <v>42036</v>
      </c>
      <c r="G4496" s="10">
        <v>44228</v>
      </c>
      <c r="H4496" s="11">
        <v>7</v>
      </c>
      <c r="I4496" s="20" t="s">
        <v>259</v>
      </c>
      <c r="J4496" s="11" t="s">
        <v>261</v>
      </c>
      <c r="K4496" s="11" t="s">
        <v>11613</v>
      </c>
      <c r="L4496" s="11">
        <v>2</v>
      </c>
    </row>
    <row r="4497" spans="1:12">
      <c r="A4497" s="11" t="s">
        <v>8747</v>
      </c>
      <c r="D4497" s="11" t="s">
        <v>260</v>
      </c>
      <c r="E4497" s="19" t="s">
        <v>8997</v>
      </c>
      <c r="F4497" s="10">
        <v>42036</v>
      </c>
      <c r="G4497" s="10">
        <v>44228</v>
      </c>
      <c r="H4497" s="11">
        <v>7</v>
      </c>
      <c r="I4497" s="20" t="s">
        <v>259</v>
      </c>
      <c r="J4497" s="11" t="s">
        <v>261</v>
      </c>
      <c r="K4497" s="11" t="s">
        <v>11613</v>
      </c>
      <c r="L4497" s="11">
        <v>2</v>
      </c>
    </row>
    <row r="4498" spans="1:12">
      <c r="A4498" s="11" t="s">
        <v>8748</v>
      </c>
      <c r="D4498" s="11" t="s">
        <v>260</v>
      </c>
      <c r="E4498" s="19" t="s">
        <v>8998</v>
      </c>
      <c r="F4498" s="10">
        <v>42036</v>
      </c>
      <c r="G4498" s="10">
        <v>44228</v>
      </c>
      <c r="H4498" s="11">
        <v>7</v>
      </c>
      <c r="I4498" s="20" t="s">
        <v>259</v>
      </c>
      <c r="J4498" s="11" t="s">
        <v>261</v>
      </c>
      <c r="K4498" s="11" t="s">
        <v>11613</v>
      </c>
      <c r="L4498" s="11">
        <v>2</v>
      </c>
    </row>
    <row r="4499" spans="1:12">
      <c r="A4499" s="11" t="s">
        <v>8749</v>
      </c>
      <c r="D4499" s="11" t="s">
        <v>260</v>
      </c>
      <c r="E4499" s="19" t="s">
        <v>8999</v>
      </c>
      <c r="F4499" s="10">
        <v>42036</v>
      </c>
      <c r="G4499" s="10">
        <v>44228</v>
      </c>
      <c r="H4499" s="11">
        <v>7</v>
      </c>
      <c r="I4499" s="20" t="s">
        <v>259</v>
      </c>
      <c r="J4499" s="11" t="s">
        <v>261</v>
      </c>
      <c r="K4499" s="11" t="s">
        <v>11613</v>
      </c>
      <c r="L4499" s="11">
        <v>2</v>
      </c>
    </row>
    <row r="4500" spans="1:12">
      <c r="A4500" s="11" t="s">
        <v>8750</v>
      </c>
      <c r="D4500" s="11" t="s">
        <v>260</v>
      </c>
      <c r="E4500" s="19" t="s">
        <v>9000</v>
      </c>
      <c r="F4500" s="10">
        <v>42036</v>
      </c>
      <c r="G4500" s="10">
        <v>44228</v>
      </c>
      <c r="H4500" s="11">
        <v>7</v>
      </c>
      <c r="I4500" s="20" t="s">
        <v>259</v>
      </c>
      <c r="J4500" s="11" t="s">
        <v>261</v>
      </c>
      <c r="K4500" s="11" t="s">
        <v>11613</v>
      </c>
      <c r="L4500" s="11">
        <v>2</v>
      </c>
    </row>
    <row r="4501" spans="1:12">
      <c r="A4501" s="11" t="s">
        <v>8751</v>
      </c>
      <c r="D4501" s="11" t="s">
        <v>260</v>
      </c>
      <c r="E4501" s="19" t="s">
        <v>9001</v>
      </c>
      <c r="F4501" s="10">
        <v>42036</v>
      </c>
      <c r="G4501" s="10">
        <v>44228</v>
      </c>
      <c r="H4501" s="11">
        <v>7</v>
      </c>
      <c r="I4501" s="20" t="s">
        <v>259</v>
      </c>
      <c r="J4501" s="11" t="s">
        <v>261</v>
      </c>
      <c r="K4501" s="11" t="s">
        <v>11613</v>
      </c>
      <c r="L4501" s="11">
        <v>2</v>
      </c>
    </row>
    <row r="4502" spans="1:12">
      <c r="A4502" s="11" t="s">
        <v>8752</v>
      </c>
      <c r="D4502" s="11" t="s">
        <v>260</v>
      </c>
      <c r="E4502" s="19" t="s">
        <v>9002</v>
      </c>
      <c r="F4502" s="10">
        <v>42036</v>
      </c>
      <c r="G4502" s="10">
        <v>44228</v>
      </c>
      <c r="H4502" s="11">
        <v>7</v>
      </c>
      <c r="I4502" s="20" t="s">
        <v>259</v>
      </c>
      <c r="J4502" s="11" t="s">
        <v>261</v>
      </c>
      <c r="K4502" s="11" t="s">
        <v>11613</v>
      </c>
      <c r="L4502" s="11">
        <v>2</v>
      </c>
    </row>
    <row r="4503" spans="1:12">
      <c r="A4503" s="11" t="s">
        <v>8753</v>
      </c>
      <c r="D4503" s="11" t="s">
        <v>260</v>
      </c>
      <c r="E4503" s="19" t="s">
        <v>9003</v>
      </c>
      <c r="F4503" s="10">
        <v>42036</v>
      </c>
      <c r="G4503" s="10">
        <v>44228</v>
      </c>
      <c r="H4503" s="11">
        <v>7</v>
      </c>
      <c r="I4503" s="20" t="s">
        <v>259</v>
      </c>
      <c r="J4503" s="11" t="s">
        <v>261</v>
      </c>
      <c r="K4503" s="11" t="s">
        <v>11613</v>
      </c>
      <c r="L4503" s="11">
        <v>2</v>
      </c>
    </row>
    <row r="4504" spans="1:12">
      <c r="A4504" s="11" t="s">
        <v>8754</v>
      </c>
      <c r="D4504" s="11" t="s">
        <v>260</v>
      </c>
      <c r="E4504" s="19" t="s">
        <v>9004</v>
      </c>
      <c r="F4504" s="10">
        <v>42036</v>
      </c>
      <c r="G4504" s="10">
        <v>44228</v>
      </c>
      <c r="H4504" s="11">
        <v>7</v>
      </c>
      <c r="I4504" s="20" t="s">
        <v>259</v>
      </c>
      <c r="J4504" s="11" t="s">
        <v>261</v>
      </c>
      <c r="K4504" s="11" t="s">
        <v>11613</v>
      </c>
      <c r="L4504" s="11">
        <v>2</v>
      </c>
    </row>
    <row r="4505" spans="1:12">
      <c r="A4505" s="11" t="s">
        <v>8755</v>
      </c>
      <c r="D4505" s="11" t="s">
        <v>260</v>
      </c>
      <c r="E4505" s="19" t="s">
        <v>9005</v>
      </c>
      <c r="F4505" s="10">
        <v>42036</v>
      </c>
      <c r="G4505" s="10">
        <v>44228</v>
      </c>
      <c r="H4505" s="11">
        <v>7</v>
      </c>
      <c r="I4505" s="20" t="s">
        <v>259</v>
      </c>
      <c r="J4505" s="11" t="s">
        <v>261</v>
      </c>
      <c r="K4505" s="11" t="s">
        <v>11613</v>
      </c>
      <c r="L4505" s="11">
        <v>2</v>
      </c>
    </row>
    <row r="4506" spans="1:12">
      <c r="A4506" s="11" t="s">
        <v>8756</v>
      </c>
      <c r="D4506" s="11" t="s">
        <v>260</v>
      </c>
      <c r="E4506" s="19" t="s">
        <v>9006</v>
      </c>
      <c r="F4506" s="10">
        <v>42036</v>
      </c>
      <c r="G4506" s="10">
        <v>44228</v>
      </c>
      <c r="H4506" s="11">
        <v>7</v>
      </c>
      <c r="I4506" s="20" t="s">
        <v>259</v>
      </c>
      <c r="J4506" s="11" t="s">
        <v>261</v>
      </c>
      <c r="K4506" s="11" t="s">
        <v>11613</v>
      </c>
      <c r="L4506" s="11">
        <v>2</v>
      </c>
    </row>
    <row r="4507" spans="1:12">
      <c r="A4507" s="11" t="s">
        <v>8757</v>
      </c>
      <c r="D4507" s="11" t="s">
        <v>260</v>
      </c>
      <c r="E4507" s="19" t="s">
        <v>9007</v>
      </c>
      <c r="F4507" s="10">
        <v>42036</v>
      </c>
      <c r="G4507" s="10">
        <v>44228</v>
      </c>
      <c r="H4507" s="11">
        <v>7</v>
      </c>
      <c r="I4507" s="20" t="s">
        <v>259</v>
      </c>
      <c r="J4507" s="11" t="s">
        <v>261</v>
      </c>
      <c r="K4507" s="11" t="s">
        <v>11613</v>
      </c>
      <c r="L4507" s="11">
        <v>2</v>
      </c>
    </row>
    <row r="4508" spans="1:12">
      <c r="A4508" s="11" t="s">
        <v>8758</v>
      </c>
      <c r="D4508" s="11" t="s">
        <v>260</v>
      </c>
      <c r="E4508" s="19" t="s">
        <v>9008</v>
      </c>
      <c r="F4508" s="10">
        <v>42036</v>
      </c>
      <c r="G4508" s="10">
        <v>44228</v>
      </c>
      <c r="H4508" s="11">
        <v>7</v>
      </c>
      <c r="I4508" s="20" t="s">
        <v>259</v>
      </c>
      <c r="J4508" s="11" t="s">
        <v>261</v>
      </c>
      <c r="K4508" s="11" t="s">
        <v>11613</v>
      </c>
      <c r="L4508" s="11">
        <v>2</v>
      </c>
    </row>
    <row r="4509" spans="1:12">
      <c r="A4509" s="11" t="s">
        <v>8759</v>
      </c>
      <c r="D4509" s="11" t="s">
        <v>260</v>
      </c>
      <c r="E4509" s="19" t="s">
        <v>9009</v>
      </c>
      <c r="F4509" s="10">
        <v>42036</v>
      </c>
      <c r="G4509" s="10">
        <v>44228</v>
      </c>
      <c r="H4509" s="11">
        <v>7</v>
      </c>
      <c r="I4509" s="20" t="s">
        <v>259</v>
      </c>
      <c r="J4509" s="11" t="s">
        <v>261</v>
      </c>
      <c r="K4509" s="11" t="s">
        <v>11613</v>
      </c>
      <c r="L4509" s="11">
        <v>2</v>
      </c>
    </row>
    <row r="4510" spans="1:12">
      <c r="A4510" s="11" t="s">
        <v>8760</v>
      </c>
      <c r="D4510" s="11" t="s">
        <v>260</v>
      </c>
      <c r="E4510" s="19" t="s">
        <v>9010</v>
      </c>
      <c r="F4510" s="10">
        <v>42036</v>
      </c>
      <c r="G4510" s="10">
        <v>44228</v>
      </c>
      <c r="H4510" s="11">
        <v>7</v>
      </c>
      <c r="I4510" s="20" t="s">
        <v>259</v>
      </c>
      <c r="J4510" s="11" t="s">
        <v>261</v>
      </c>
      <c r="K4510" s="11" t="s">
        <v>11613</v>
      </c>
      <c r="L4510" s="11">
        <v>2</v>
      </c>
    </row>
    <row r="4511" spans="1:12">
      <c r="A4511" s="11" t="s">
        <v>8761</v>
      </c>
      <c r="D4511" s="11" t="s">
        <v>260</v>
      </c>
      <c r="E4511" s="19" t="s">
        <v>9011</v>
      </c>
      <c r="F4511" s="10">
        <v>42036</v>
      </c>
      <c r="G4511" s="10">
        <v>44228</v>
      </c>
      <c r="H4511" s="11">
        <v>7</v>
      </c>
      <c r="I4511" s="20" t="s">
        <v>259</v>
      </c>
      <c r="J4511" s="11" t="s">
        <v>261</v>
      </c>
      <c r="K4511" s="11" t="s">
        <v>11613</v>
      </c>
      <c r="L4511" s="11">
        <v>2</v>
      </c>
    </row>
    <row r="4512" spans="1:12">
      <c r="A4512" s="11" t="s">
        <v>9012</v>
      </c>
      <c r="D4512" s="11" t="s">
        <v>260</v>
      </c>
      <c r="E4512" s="19" t="s">
        <v>9262</v>
      </c>
      <c r="F4512" s="10">
        <v>42036</v>
      </c>
      <c r="G4512" s="10">
        <v>44228</v>
      </c>
      <c r="H4512" s="11">
        <v>7</v>
      </c>
      <c r="I4512" s="20" t="s">
        <v>259</v>
      </c>
      <c r="J4512" s="11" t="s">
        <v>261</v>
      </c>
      <c r="K4512" s="11" t="s">
        <v>11613</v>
      </c>
      <c r="L4512" s="11">
        <v>2</v>
      </c>
    </row>
    <row r="4513" spans="1:12">
      <c r="A4513" s="11" t="s">
        <v>9013</v>
      </c>
      <c r="D4513" s="11" t="s">
        <v>260</v>
      </c>
      <c r="E4513" s="19" t="s">
        <v>9263</v>
      </c>
      <c r="F4513" s="10">
        <v>42036</v>
      </c>
      <c r="G4513" s="10">
        <v>44228</v>
      </c>
      <c r="H4513" s="11">
        <v>7</v>
      </c>
      <c r="I4513" s="20" t="s">
        <v>259</v>
      </c>
      <c r="J4513" s="11" t="s">
        <v>261</v>
      </c>
      <c r="K4513" s="11" t="s">
        <v>11613</v>
      </c>
      <c r="L4513" s="11">
        <v>2</v>
      </c>
    </row>
    <row r="4514" spans="1:12">
      <c r="A4514" s="11" t="s">
        <v>9014</v>
      </c>
      <c r="D4514" s="11" t="s">
        <v>260</v>
      </c>
      <c r="E4514" s="19" t="s">
        <v>9264</v>
      </c>
      <c r="F4514" s="10">
        <v>42036</v>
      </c>
      <c r="G4514" s="10">
        <v>44228</v>
      </c>
      <c r="H4514" s="11">
        <v>7</v>
      </c>
      <c r="I4514" s="20" t="s">
        <v>259</v>
      </c>
      <c r="J4514" s="11" t="s">
        <v>261</v>
      </c>
      <c r="K4514" s="11" t="s">
        <v>11613</v>
      </c>
      <c r="L4514" s="11">
        <v>2</v>
      </c>
    </row>
    <row r="4515" spans="1:12">
      <c r="A4515" s="11" t="s">
        <v>9015</v>
      </c>
      <c r="D4515" s="11" t="s">
        <v>260</v>
      </c>
      <c r="E4515" s="19" t="s">
        <v>9265</v>
      </c>
      <c r="F4515" s="10">
        <v>42036</v>
      </c>
      <c r="G4515" s="10">
        <v>44228</v>
      </c>
      <c r="H4515" s="11">
        <v>7</v>
      </c>
      <c r="I4515" s="20" t="s">
        <v>259</v>
      </c>
      <c r="J4515" s="11" t="s">
        <v>261</v>
      </c>
      <c r="K4515" s="11" t="s">
        <v>11613</v>
      </c>
      <c r="L4515" s="11">
        <v>2</v>
      </c>
    </row>
    <row r="4516" spans="1:12">
      <c r="A4516" s="11" t="s">
        <v>9016</v>
      </c>
      <c r="D4516" s="11" t="s">
        <v>260</v>
      </c>
      <c r="E4516" s="19" t="s">
        <v>9266</v>
      </c>
      <c r="F4516" s="10">
        <v>42036</v>
      </c>
      <c r="G4516" s="10">
        <v>44228</v>
      </c>
      <c r="H4516" s="11">
        <v>7</v>
      </c>
      <c r="I4516" s="20" t="s">
        <v>259</v>
      </c>
      <c r="J4516" s="11" t="s">
        <v>261</v>
      </c>
      <c r="K4516" s="11" t="s">
        <v>11613</v>
      </c>
      <c r="L4516" s="11">
        <v>2</v>
      </c>
    </row>
    <row r="4517" spans="1:12">
      <c r="A4517" s="11" t="s">
        <v>9017</v>
      </c>
      <c r="D4517" s="11" t="s">
        <v>260</v>
      </c>
      <c r="E4517" s="19" t="s">
        <v>9267</v>
      </c>
      <c r="F4517" s="10">
        <v>42036</v>
      </c>
      <c r="G4517" s="10">
        <v>44228</v>
      </c>
      <c r="H4517" s="11">
        <v>7</v>
      </c>
      <c r="I4517" s="20" t="s">
        <v>259</v>
      </c>
      <c r="J4517" s="11" t="s">
        <v>261</v>
      </c>
      <c r="K4517" s="11" t="s">
        <v>11613</v>
      </c>
      <c r="L4517" s="11">
        <v>2</v>
      </c>
    </row>
    <row r="4518" spans="1:12">
      <c r="A4518" s="11" t="s">
        <v>9018</v>
      </c>
      <c r="D4518" s="11" t="s">
        <v>260</v>
      </c>
      <c r="E4518" s="19" t="s">
        <v>9268</v>
      </c>
      <c r="F4518" s="10">
        <v>42036</v>
      </c>
      <c r="G4518" s="10">
        <v>44228</v>
      </c>
      <c r="H4518" s="11">
        <v>7</v>
      </c>
      <c r="I4518" s="20" t="s">
        <v>259</v>
      </c>
      <c r="J4518" s="11" t="s">
        <v>261</v>
      </c>
      <c r="K4518" s="11" t="s">
        <v>11613</v>
      </c>
      <c r="L4518" s="11">
        <v>2</v>
      </c>
    </row>
    <row r="4519" spans="1:12">
      <c r="A4519" s="11" t="s">
        <v>9019</v>
      </c>
      <c r="D4519" s="11" t="s">
        <v>260</v>
      </c>
      <c r="E4519" s="19" t="s">
        <v>9269</v>
      </c>
      <c r="F4519" s="10">
        <v>42036</v>
      </c>
      <c r="G4519" s="10">
        <v>44228</v>
      </c>
      <c r="H4519" s="11">
        <v>7</v>
      </c>
      <c r="I4519" s="20" t="s">
        <v>259</v>
      </c>
      <c r="J4519" s="11" t="s">
        <v>261</v>
      </c>
      <c r="K4519" s="11" t="s">
        <v>11613</v>
      </c>
      <c r="L4519" s="11">
        <v>2</v>
      </c>
    </row>
    <row r="4520" spans="1:12">
      <c r="A4520" s="11" t="s">
        <v>9020</v>
      </c>
      <c r="D4520" s="11" t="s">
        <v>260</v>
      </c>
      <c r="E4520" s="19" t="s">
        <v>9270</v>
      </c>
      <c r="F4520" s="10">
        <v>42036</v>
      </c>
      <c r="G4520" s="10">
        <v>44228</v>
      </c>
      <c r="H4520" s="11">
        <v>7</v>
      </c>
      <c r="I4520" s="20" t="s">
        <v>259</v>
      </c>
      <c r="J4520" s="11" t="s">
        <v>261</v>
      </c>
      <c r="K4520" s="11" t="s">
        <v>11613</v>
      </c>
      <c r="L4520" s="11">
        <v>2</v>
      </c>
    </row>
    <row r="4521" spans="1:12">
      <c r="A4521" s="11" t="s">
        <v>9021</v>
      </c>
      <c r="D4521" s="11" t="s">
        <v>260</v>
      </c>
      <c r="E4521" s="19" t="s">
        <v>9271</v>
      </c>
      <c r="F4521" s="10">
        <v>42036</v>
      </c>
      <c r="G4521" s="10">
        <v>44228</v>
      </c>
      <c r="H4521" s="11">
        <v>7</v>
      </c>
      <c r="I4521" s="20" t="s">
        <v>259</v>
      </c>
      <c r="J4521" s="11" t="s">
        <v>261</v>
      </c>
      <c r="K4521" s="11" t="s">
        <v>11613</v>
      </c>
      <c r="L4521" s="11">
        <v>2</v>
      </c>
    </row>
    <row r="4522" spans="1:12">
      <c r="A4522" s="11" t="s">
        <v>9022</v>
      </c>
      <c r="D4522" s="11" t="s">
        <v>260</v>
      </c>
      <c r="E4522" s="19" t="s">
        <v>9272</v>
      </c>
      <c r="F4522" s="10">
        <v>42036</v>
      </c>
      <c r="G4522" s="10">
        <v>44228</v>
      </c>
      <c r="H4522" s="11">
        <v>7</v>
      </c>
      <c r="I4522" s="20" t="s">
        <v>259</v>
      </c>
      <c r="J4522" s="11" t="s">
        <v>261</v>
      </c>
      <c r="K4522" s="11" t="s">
        <v>11613</v>
      </c>
      <c r="L4522" s="11">
        <v>2</v>
      </c>
    </row>
    <row r="4523" spans="1:12">
      <c r="A4523" s="11" t="s">
        <v>9023</v>
      </c>
      <c r="D4523" s="11" t="s">
        <v>260</v>
      </c>
      <c r="E4523" s="19" t="s">
        <v>9273</v>
      </c>
      <c r="F4523" s="10">
        <v>42036</v>
      </c>
      <c r="G4523" s="10">
        <v>44228</v>
      </c>
      <c r="H4523" s="11">
        <v>7</v>
      </c>
      <c r="I4523" s="20" t="s">
        <v>259</v>
      </c>
      <c r="J4523" s="11" t="s">
        <v>261</v>
      </c>
      <c r="K4523" s="11" t="s">
        <v>11613</v>
      </c>
      <c r="L4523" s="11">
        <v>2</v>
      </c>
    </row>
    <row r="4524" spans="1:12">
      <c r="A4524" s="11" t="s">
        <v>9024</v>
      </c>
      <c r="D4524" s="11" t="s">
        <v>260</v>
      </c>
      <c r="E4524" s="19" t="s">
        <v>9274</v>
      </c>
      <c r="F4524" s="10">
        <v>42036</v>
      </c>
      <c r="G4524" s="10">
        <v>44228</v>
      </c>
      <c r="H4524" s="11">
        <v>7</v>
      </c>
      <c r="I4524" s="20" t="s">
        <v>259</v>
      </c>
      <c r="J4524" s="11" t="s">
        <v>261</v>
      </c>
      <c r="K4524" s="11" t="s">
        <v>11613</v>
      </c>
      <c r="L4524" s="11">
        <v>2</v>
      </c>
    </row>
    <row r="4525" spans="1:12">
      <c r="A4525" s="11" t="s">
        <v>9025</v>
      </c>
      <c r="D4525" s="11" t="s">
        <v>260</v>
      </c>
      <c r="E4525" s="19" t="s">
        <v>9275</v>
      </c>
      <c r="F4525" s="10">
        <v>42036</v>
      </c>
      <c r="G4525" s="10">
        <v>44228</v>
      </c>
      <c r="H4525" s="11">
        <v>7</v>
      </c>
      <c r="I4525" s="20" t="s">
        <v>259</v>
      </c>
      <c r="J4525" s="11" t="s">
        <v>261</v>
      </c>
      <c r="K4525" s="11" t="s">
        <v>11613</v>
      </c>
      <c r="L4525" s="11">
        <v>2</v>
      </c>
    </row>
    <row r="4526" spans="1:12">
      <c r="A4526" s="11" t="s">
        <v>9026</v>
      </c>
      <c r="D4526" s="11" t="s">
        <v>260</v>
      </c>
      <c r="E4526" s="19" t="s">
        <v>9276</v>
      </c>
      <c r="F4526" s="10">
        <v>42036</v>
      </c>
      <c r="G4526" s="10">
        <v>44228</v>
      </c>
      <c r="H4526" s="11">
        <v>7</v>
      </c>
      <c r="I4526" s="20" t="s">
        <v>259</v>
      </c>
      <c r="J4526" s="11" t="s">
        <v>261</v>
      </c>
      <c r="K4526" s="11" t="s">
        <v>11613</v>
      </c>
      <c r="L4526" s="11">
        <v>2</v>
      </c>
    </row>
    <row r="4527" spans="1:12">
      <c r="A4527" s="11" t="s">
        <v>9027</v>
      </c>
      <c r="D4527" s="11" t="s">
        <v>260</v>
      </c>
      <c r="E4527" s="19" t="s">
        <v>9277</v>
      </c>
      <c r="F4527" s="10">
        <v>42036</v>
      </c>
      <c r="G4527" s="10">
        <v>44228</v>
      </c>
      <c r="H4527" s="11">
        <v>7</v>
      </c>
      <c r="I4527" s="20" t="s">
        <v>259</v>
      </c>
      <c r="J4527" s="11" t="s">
        <v>261</v>
      </c>
      <c r="K4527" s="11" t="s">
        <v>11613</v>
      </c>
      <c r="L4527" s="11">
        <v>2</v>
      </c>
    </row>
    <row r="4528" spans="1:12">
      <c r="A4528" s="11" t="s">
        <v>9028</v>
      </c>
      <c r="D4528" s="11" t="s">
        <v>260</v>
      </c>
      <c r="E4528" s="19" t="s">
        <v>9278</v>
      </c>
      <c r="F4528" s="10">
        <v>42036</v>
      </c>
      <c r="G4528" s="10">
        <v>44228</v>
      </c>
      <c r="H4528" s="11">
        <v>7</v>
      </c>
      <c r="I4528" s="20" t="s">
        <v>259</v>
      </c>
      <c r="J4528" s="11" t="s">
        <v>261</v>
      </c>
      <c r="K4528" s="11" t="s">
        <v>11613</v>
      </c>
      <c r="L4528" s="11">
        <v>2</v>
      </c>
    </row>
    <row r="4529" spans="1:12">
      <c r="A4529" s="11" t="s">
        <v>9029</v>
      </c>
      <c r="D4529" s="11" t="s">
        <v>260</v>
      </c>
      <c r="E4529" s="19" t="s">
        <v>9279</v>
      </c>
      <c r="F4529" s="10">
        <v>42036</v>
      </c>
      <c r="G4529" s="10">
        <v>44228</v>
      </c>
      <c r="H4529" s="11">
        <v>7</v>
      </c>
      <c r="I4529" s="20" t="s">
        <v>259</v>
      </c>
      <c r="J4529" s="11" t="s">
        <v>261</v>
      </c>
      <c r="K4529" s="11" t="s">
        <v>11613</v>
      </c>
      <c r="L4529" s="11">
        <v>2</v>
      </c>
    </row>
    <row r="4530" spans="1:12">
      <c r="A4530" s="11" t="s">
        <v>9030</v>
      </c>
      <c r="D4530" s="11" t="s">
        <v>260</v>
      </c>
      <c r="E4530" s="19" t="s">
        <v>9280</v>
      </c>
      <c r="F4530" s="10">
        <v>42036</v>
      </c>
      <c r="G4530" s="10">
        <v>44228</v>
      </c>
      <c r="H4530" s="11">
        <v>7</v>
      </c>
      <c r="I4530" s="20" t="s">
        <v>259</v>
      </c>
      <c r="J4530" s="11" t="s">
        <v>261</v>
      </c>
      <c r="K4530" s="11" t="s">
        <v>11613</v>
      </c>
      <c r="L4530" s="11">
        <v>2</v>
      </c>
    </row>
    <row r="4531" spans="1:12">
      <c r="A4531" s="11" t="s">
        <v>9031</v>
      </c>
      <c r="D4531" s="11" t="s">
        <v>260</v>
      </c>
      <c r="E4531" s="19" t="s">
        <v>9281</v>
      </c>
      <c r="F4531" s="10">
        <v>42036</v>
      </c>
      <c r="G4531" s="10">
        <v>44228</v>
      </c>
      <c r="H4531" s="11">
        <v>7</v>
      </c>
      <c r="I4531" s="20" t="s">
        <v>259</v>
      </c>
      <c r="J4531" s="11" t="s">
        <v>261</v>
      </c>
      <c r="K4531" s="11" t="s">
        <v>11613</v>
      </c>
      <c r="L4531" s="11">
        <v>2</v>
      </c>
    </row>
    <row r="4532" spans="1:12">
      <c r="A4532" s="11" t="s">
        <v>9032</v>
      </c>
      <c r="D4532" s="11" t="s">
        <v>260</v>
      </c>
      <c r="E4532" s="19" t="s">
        <v>9282</v>
      </c>
      <c r="F4532" s="10">
        <v>42036</v>
      </c>
      <c r="G4532" s="10">
        <v>44228</v>
      </c>
      <c r="H4532" s="11">
        <v>7</v>
      </c>
      <c r="I4532" s="20" t="s">
        <v>259</v>
      </c>
      <c r="J4532" s="11" t="s">
        <v>261</v>
      </c>
      <c r="K4532" s="11" t="s">
        <v>11613</v>
      </c>
      <c r="L4532" s="11">
        <v>2</v>
      </c>
    </row>
    <row r="4533" spans="1:12">
      <c r="A4533" s="11" t="s">
        <v>9033</v>
      </c>
      <c r="D4533" s="11" t="s">
        <v>260</v>
      </c>
      <c r="E4533" s="19" t="s">
        <v>9283</v>
      </c>
      <c r="F4533" s="10">
        <v>42036</v>
      </c>
      <c r="G4533" s="10">
        <v>44228</v>
      </c>
      <c r="H4533" s="11">
        <v>7</v>
      </c>
      <c r="I4533" s="20" t="s">
        <v>259</v>
      </c>
      <c r="J4533" s="11" t="s">
        <v>261</v>
      </c>
      <c r="K4533" s="11" t="s">
        <v>11613</v>
      </c>
      <c r="L4533" s="11">
        <v>2</v>
      </c>
    </row>
    <row r="4534" spans="1:12">
      <c r="A4534" s="11" t="s">
        <v>9034</v>
      </c>
      <c r="D4534" s="11" t="s">
        <v>260</v>
      </c>
      <c r="E4534" s="19" t="s">
        <v>9284</v>
      </c>
      <c r="F4534" s="10">
        <v>42036</v>
      </c>
      <c r="G4534" s="10">
        <v>44228</v>
      </c>
      <c r="H4534" s="11">
        <v>7</v>
      </c>
      <c r="I4534" s="20" t="s">
        <v>259</v>
      </c>
      <c r="J4534" s="11" t="s">
        <v>261</v>
      </c>
      <c r="K4534" s="11" t="s">
        <v>11613</v>
      </c>
      <c r="L4534" s="11">
        <v>2</v>
      </c>
    </row>
    <row r="4535" spans="1:12">
      <c r="A4535" s="11" t="s">
        <v>9035</v>
      </c>
      <c r="D4535" s="11" t="s">
        <v>260</v>
      </c>
      <c r="E4535" s="19" t="s">
        <v>9285</v>
      </c>
      <c r="F4535" s="10">
        <v>42036</v>
      </c>
      <c r="G4535" s="10">
        <v>44228</v>
      </c>
      <c r="H4535" s="11">
        <v>7</v>
      </c>
      <c r="I4535" s="20" t="s">
        <v>259</v>
      </c>
      <c r="J4535" s="11" t="s">
        <v>261</v>
      </c>
      <c r="K4535" s="11" t="s">
        <v>11613</v>
      </c>
      <c r="L4535" s="11">
        <v>2</v>
      </c>
    </row>
    <row r="4536" spans="1:12">
      <c r="A4536" s="11" t="s">
        <v>9036</v>
      </c>
      <c r="D4536" s="11" t="s">
        <v>260</v>
      </c>
      <c r="E4536" s="19" t="s">
        <v>9286</v>
      </c>
      <c r="F4536" s="10">
        <v>42036</v>
      </c>
      <c r="G4536" s="10">
        <v>44228</v>
      </c>
      <c r="H4536" s="11">
        <v>7</v>
      </c>
      <c r="I4536" s="20" t="s">
        <v>259</v>
      </c>
      <c r="J4536" s="11" t="s">
        <v>261</v>
      </c>
      <c r="K4536" s="11" t="s">
        <v>11613</v>
      </c>
      <c r="L4536" s="11">
        <v>2</v>
      </c>
    </row>
    <row r="4537" spans="1:12">
      <c r="A4537" s="11" t="s">
        <v>9037</v>
      </c>
      <c r="D4537" s="11" t="s">
        <v>260</v>
      </c>
      <c r="E4537" s="19" t="s">
        <v>9287</v>
      </c>
      <c r="F4537" s="10">
        <v>42036</v>
      </c>
      <c r="G4537" s="10">
        <v>44228</v>
      </c>
      <c r="H4537" s="11">
        <v>7</v>
      </c>
      <c r="I4537" s="20" t="s">
        <v>259</v>
      </c>
      <c r="J4537" s="11" t="s">
        <v>261</v>
      </c>
      <c r="K4537" s="11" t="s">
        <v>11613</v>
      </c>
      <c r="L4537" s="11">
        <v>2</v>
      </c>
    </row>
    <row r="4538" spans="1:12">
      <c r="A4538" s="11" t="s">
        <v>9038</v>
      </c>
      <c r="D4538" s="11" t="s">
        <v>260</v>
      </c>
      <c r="E4538" s="19" t="s">
        <v>9288</v>
      </c>
      <c r="F4538" s="10">
        <v>42036</v>
      </c>
      <c r="G4538" s="10">
        <v>44228</v>
      </c>
      <c r="H4538" s="11">
        <v>7</v>
      </c>
      <c r="I4538" s="20" t="s">
        <v>259</v>
      </c>
      <c r="J4538" s="11" t="s">
        <v>261</v>
      </c>
      <c r="K4538" s="11" t="s">
        <v>11613</v>
      </c>
      <c r="L4538" s="11">
        <v>2</v>
      </c>
    </row>
    <row r="4539" spans="1:12">
      <c r="A4539" s="11" t="s">
        <v>9039</v>
      </c>
      <c r="D4539" s="11" t="s">
        <v>260</v>
      </c>
      <c r="E4539" s="19" t="s">
        <v>9289</v>
      </c>
      <c r="F4539" s="10">
        <v>42036</v>
      </c>
      <c r="G4539" s="10">
        <v>44228</v>
      </c>
      <c r="H4539" s="11">
        <v>7</v>
      </c>
      <c r="I4539" s="20" t="s">
        <v>259</v>
      </c>
      <c r="J4539" s="11" t="s">
        <v>261</v>
      </c>
      <c r="K4539" s="11" t="s">
        <v>11613</v>
      </c>
      <c r="L4539" s="11">
        <v>2</v>
      </c>
    </row>
    <row r="4540" spans="1:12">
      <c r="A4540" s="11" t="s">
        <v>9040</v>
      </c>
      <c r="D4540" s="11" t="s">
        <v>260</v>
      </c>
      <c r="E4540" s="19" t="s">
        <v>9290</v>
      </c>
      <c r="F4540" s="10">
        <v>42036</v>
      </c>
      <c r="G4540" s="10">
        <v>44228</v>
      </c>
      <c r="H4540" s="11">
        <v>7</v>
      </c>
      <c r="I4540" s="20" t="s">
        <v>259</v>
      </c>
      <c r="J4540" s="11" t="s">
        <v>261</v>
      </c>
      <c r="K4540" s="11" t="s">
        <v>11613</v>
      </c>
      <c r="L4540" s="11">
        <v>2</v>
      </c>
    </row>
    <row r="4541" spans="1:12">
      <c r="A4541" s="11" t="s">
        <v>9041</v>
      </c>
      <c r="D4541" s="11" t="s">
        <v>260</v>
      </c>
      <c r="E4541" s="19" t="s">
        <v>9291</v>
      </c>
      <c r="F4541" s="10">
        <v>42036</v>
      </c>
      <c r="G4541" s="10">
        <v>44228</v>
      </c>
      <c r="H4541" s="11">
        <v>7</v>
      </c>
      <c r="I4541" s="20" t="s">
        <v>259</v>
      </c>
      <c r="J4541" s="11" t="s">
        <v>261</v>
      </c>
      <c r="K4541" s="11" t="s">
        <v>11613</v>
      </c>
      <c r="L4541" s="11">
        <v>2</v>
      </c>
    </row>
    <row r="4542" spans="1:12">
      <c r="A4542" s="11" t="s">
        <v>9042</v>
      </c>
      <c r="D4542" s="11" t="s">
        <v>260</v>
      </c>
      <c r="E4542" s="19" t="s">
        <v>9292</v>
      </c>
      <c r="F4542" s="10">
        <v>42036</v>
      </c>
      <c r="G4542" s="10">
        <v>44228</v>
      </c>
      <c r="H4542" s="11">
        <v>7</v>
      </c>
      <c r="I4542" s="20" t="s">
        <v>259</v>
      </c>
      <c r="J4542" s="11" t="s">
        <v>261</v>
      </c>
      <c r="K4542" s="11" t="s">
        <v>11613</v>
      </c>
      <c r="L4542" s="11">
        <v>2</v>
      </c>
    </row>
    <row r="4543" spans="1:12">
      <c r="A4543" s="11" t="s">
        <v>9043</v>
      </c>
      <c r="D4543" s="11" t="s">
        <v>260</v>
      </c>
      <c r="E4543" s="19" t="s">
        <v>9293</v>
      </c>
      <c r="F4543" s="10">
        <v>42036</v>
      </c>
      <c r="G4543" s="10">
        <v>44228</v>
      </c>
      <c r="H4543" s="11">
        <v>7</v>
      </c>
      <c r="I4543" s="20" t="s">
        <v>259</v>
      </c>
      <c r="J4543" s="11" t="s">
        <v>261</v>
      </c>
      <c r="K4543" s="11" t="s">
        <v>11613</v>
      </c>
      <c r="L4543" s="11">
        <v>2</v>
      </c>
    </row>
    <row r="4544" spans="1:12">
      <c r="A4544" s="11" t="s">
        <v>9044</v>
      </c>
      <c r="D4544" s="11" t="s">
        <v>260</v>
      </c>
      <c r="E4544" s="19" t="s">
        <v>9294</v>
      </c>
      <c r="F4544" s="10">
        <v>42036</v>
      </c>
      <c r="G4544" s="10">
        <v>44228</v>
      </c>
      <c r="H4544" s="11">
        <v>7</v>
      </c>
      <c r="I4544" s="20" t="s">
        <v>259</v>
      </c>
      <c r="J4544" s="11" t="s">
        <v>261</v>
      </c>
      <c r="K4544" s="11" t="s">
        <v>11613</v>
      </c>
      <c r="L4544" s="11">
        <v>2</v>
      </c>
    </row>
    <row r="4545" spans="1:12">
      <c r="A4545" s="11" t="s">
        <v>9045</v>
      </c>
      <c r="D4545" s="11" t="s">
        <v>260</v>
      </c>
      <c r="E4545" s="19" t="s">
        <v>9295</v>
      </c>
      <c r="F4545" s="10">
        <v>42036</v>
      </c>
      <c r="G4545" s="10">
        <v>44228</v>
      </c>
      <c r="H4545" s="11">
        <v>7</v>
      </c>
      <c r="I4545" s="20" t="s">
        <v>259</v>
      </c>
      <c r="J4545" s="11" t="s">
        <v>261</v>
      </c>
      <c r="K4545" s="11" t="s">
        <v>11613</v>
      </c>
      <c r="L4545" s="11">
        <v>2</v>
      </c>
    </row>
    <row r="4546" spans="1:12">
      <c r="A4546" s="11" t="s">
        <v>9046</v>
      </c>
      <c r="D4546" s="11" t="s">
        <v>260</v>
      </c>
      <c r="E4546" s="19" t="s">
        <v>9296</v>
      </c>
      <c r="F4546" s="10">
        <v>42036</v>
      </c>
      <c r="G4546" s="10">
        <v>44228</v>
      </c>
      <c r="H4546" s="11">
        <v>7</v>
      </c>
      <c r="I4546" s="20" t="s">
        <v>259</v>
      </c>
      <c r="J4546" s="11" t="s">
        <v>261</v>
      </c>
      <c r="K4546" s="11" t="s">
        <v>11613</v>
      </c>
      <c r="L4546" s="11">
        <v>2</v>
      </c>
    </row>
    <row r="4547" spans="1:12">
      <c r="A4547" s="11" t="s">
        <v>9047</v>
      </c>
      <c r="D4547" s="11" t="s">
        <v>260</v>
      </c>
      <c r="E4547" s="19" t="s">
        <v>9297</v>
      </c>
      <c r="F4547" s="10">
        <v>42036</v>
      </c>
      <c r="G4547" s="10">
        <v>44228</v>
      </c>
      <c r="H4547" s="11">
        <v>7</v>
      </c>
      <c r="I4547" s="20" t="s">
        <v>259</v>
      </c>
      <c r="J4547" s="11" t="s">
        <v>261</v>
      </c>
      <c r="K4547" s="11" t="s">
        <v>11613</v>
      </c>
      <c r="L4547" s="11">
        <v>2</v>
      </c>
    </row>
    <row r="4548" spans="1:12">
      <c r="A4548" s="11" t="s">
        <v>9048</v>
      </c>
      <c r="D4548" s="11" t="s">
        <v>260</v>
      </c>
      <c r="E4548" s="19" t="s">
        <v>9298</v>
      </c>
      <c r="F4548" s="10">
        <v>42036</v>
      </c>
      <c r="G4548" s="10">
        <v>44228</v>
      </c>
      <c r="H4548" s="11">
        <v>7</v>
      </c>
      <c r="I4548" s="20" t="s">
        <v>259</v>
      </c>
      <c r="J4548" s="11" t="s">
        <v>261</v>
      </c>
      <c r="K4548" s="11" t="s">
        <v>11613</v>
      </c>
      <c r="L4548" s="11">
        <v>2</v>
      </c>
    </row>
    <row r="4549" spans="1:12">
      <c r="A4549" s="11" t="s">
        <v>9049</v>
      </c>
      <c r="D4549" s="11" t="s">
        <v>260</v>
      </c>
      <c r="E4549" s="19" t="s">
        <v>9299</v>
      </c>
      <c r="F4549" s="10">
        <v>42036</v>
      </c>
      <c r="G4549" s="10">
        <v>44228</v>
      </c>
      <c r="H4549" s="11">
        <v>7</v>
      </c>
      <c r="I4549" s="20" t="s">
        <v>259</v>
      </c>
      <c r="J4549" s="11" t="s">
        <v>261</v>
      </c>
      <c r="K4549" s="11" t="s">
        <v>11613</v>
      </c>
      <c r="L4549" s="11">
        <v>2</v>
      </c>
    </row>
    <row r="4550" spans="1:12">
      <c r="A4550" s="11" t="s">
        <v>9050</v>
      </c>
      <c r="D4550" s="11" t="s">
        <v>260</v>
      </c>
      <c r="E4550" s="19" t="s">
        <v>9300</v>
      </c>
      <c r="F4550" s="10">
        <v>42036</v>
      </c>
      <c r="G4550" s="10">
        <v>44228</v>
      </c>
      <c r="H4550" s="11">
        <v>7</v>
      </c>
      <c r="I4550" s="20" t="s">
        <v>259</v>
      </c>
      <c r="J4550" s="11" t="s">
        <v>261</v>
      </c>
      <c r="K4550" s="11" t="s">
        <v>11613</v>
      </c>
      <c r="L4550" s="11">
        <v>2</v>
      </c>
    </row>
    <row r="4551" spans="1:12">
      <c r="A4551" s="11" t="s">
        <v>9051</v>
      </c>
      <c r="D4551" s="11" t="s">
        <v>260</v>
      </c>
      <c r="E4551" s="19" t="s">
        <v>9301</v>
      </c>
      <c r="F4551" s="10">
        <v>42036</v>
      </c>
      <c r="G4551" s="10">
        <v>44228</v>
      </c>
      <c r="H4551" s="11">
        <v>7</v>
      </c>
      <c r="I4551" s="20" t="s">
        <v>259</v>
      </c>
      <c r="J4551" s="11" t="s">
        <v>261</v>
      </c>
      <c r="K4551" s="11" t="s">
        <v>11613</v>
      </c>
      <c r="L4551" s="11">
        <v>2</v>
      </c>
    </row>
    <row r="4552" spans="1:12">
      <c r="A4552" s="11" t="s">
        <v>9052</v>
      </c>
      <c r="D4552" s="11" t="s">
        <v>260</v>
      </c>
      <c r="E4552" s="19" t="s">
        <v>9302</v>
      </c>
      <c r="F4552" s="10">
        <v>42036</v>
      </c>
      <c r="G4552" s="10">
        <v>44228</v>
      </c>
      <c r="H4552" s="11">
        <v>7</v>
      </c>
      <c r="I4552" s="20" t="s">
        <v>259</v>
      </c>
      <c r="J4552" s="11" t="s">
        <v>261</v>
      </c>
      <c r="K4552" s="11" t="s">
        <v>11613</v>
      </c>
      <c r="L4552" s="11">
        <v>2</v>
      </c>
    </row>
    <row r="4553" spans="1:12">
      <c r="A4553" s="11" t="s">
        <v>9053</v>
      </c>
      <c r="D4553" s="11" t="s">
        <v>260</v>
      </c>
      <c r="E4553" s="19" t="s">
        <v>9303</v>
      </c>
      <c r="F4553" s="10">
        <v>42036</v>
      </c>
      <c r="G4553" s="10">
        <v>44228</v>
      </c>
      <c r="H4553" s="11">
        <v>7</v>
      </c>
      <c r="I4553" s="20" t="s">
        <v>259</v>
      </c>
      <c r="J4553" s="11" t="s">
        <v>261</v>
      </c>
      <c r="K4553" s="11" t="s">
        <v>11613</v>
      </c>
      <c r="L4553" s="11">
        <v>2</v>
      </c>
    </row>
    <row r="4554" spans="1:12">
      <c r="A4554" s="11" t="s">
        <v>9054</v>
      </c>
      <c r="D4554" s="11" t="s">
        <v>260</v>
      </c>
      <c r="E4554" s="19" t="s">
        <v>9304</v>
      </c>
      <c r="F4554" s="10">
        <v>42036</v>
      </c>
      <c r="G4554" s="10">
        <v>44228</v>
      </c>
      <c r="H4554" s="11">
        <v>7</v>
      </c>
      <c r="I4554" s="20" t="s">
        <v>259</v>
      </c>
      <c r="J4554" s="11" t="s">
        <v>261</v>
      </c>
      <c r="K4554" s="11" t="s">
        <v>11613</v>
      </c>
      <c r="L4554" s="11">
        <v>2</v>
      </c>
    </row>
    <row r="4555" spans="1:12">
      <c r="A4555" s="11" t="s">
        <v>9055</v>
      </c>
      <c r="D4555" s="11" t="s">
        <v>260</v>
      </c>
      <c r="E4555" s="19" t="s">
        <v>9305</v>
      </c>
      <c r="F4555" s="10">
        <v>42036</v>
      </c>
      <c r="G4555" s="10">
        <v>44228</v>
      </c>
      <c r="H4555" s="11">
        <v>7</v>
      </c>
      <c r="I4555" s="20" t="s">
        <v>259</v>
      </c>
      <c r="J4555" s="11" t="s">
        <v>261</v>
      </c>
      <c r="K4555" s="11" t="s">
        <v>11613</v>
      </c>
      <c r="L4555" s="11">
        <v>2</v>
      </c>
    </row>
    <row r="4556" spans="1:12">
      <c r="A4556" s="11" t="s">
        <v>9056</v>
      </c>
      <c r="D4556" s="11" t="s">
        <v>260</v>
      </c>
      <c r="E4556" s="19" t="s">
        <v>9306</v>
      </c>
      <c r="F4556" s="10">
        <v>42036</v>
      </c>
      <c r="G4556" s="10">
        <v>44228</v>
      </c>
      <c r="H4556" s="11">
        <v>7</v>
      </c>
      <c r="I4556" s="20" t="s">
        <v>259</v>
      </c>
      <c r="J4556" s="11" t="s">
        <v>261</v>
      </c>
      <c r="K4556" s="11" t="s">
        <v>11613</v>
      </c>
      <c r="L4556" s="11">
        <v>2</v>
      </c>
    </row>
    <row r="4557" spans="1:12">
      <c r="A4557" s="11" t="s">
        <v>9057</v>
      </c>
      <c r="D4557" s="11" t="s">
        <v>260</v>
      </c>
      <c r="E4557" s="19" t="s">
        <v>9307</v>
      </c>
      <c r="F4557" s="10">
        <v>42036</v>
      </c>
      <c r="G4557" s="10">
        <v>44228</v>
      </c>
      <c r="H4557" s="11">
        <v>7</v>
      </c>
      <c r="I4557" s="20" t="s">
        <v>259</v>
      </c>
      <c r="J4557" s="11" t="s">
        <v>261</v>
      </c>
      <c r="K4557" s="11" t="s">
        <v>11613</v>
      </c>
      <c r="L4557" s="11">
        <v>2</v>
      </c>
    </row>
    <row r="4558" spans="1:12">
      <c r="A4558" s="11" t="s">
        <v>9058</v>
      </c>
      <c r="D4558" s="11" t="s">
        <v>260</v>
      </c>
      <c r="E4558" s="19" t="s">
        <v>9308</v>
      </c>
      <c r="F4558" s="10">
        <v>42036</v>
      </c>
      <c r="G4558" s="10">
        <v>44228</v>
      </c>
      <c r="H4558" s="11">
        <v>7</v>
      </c>
      <c r="I4558" s="20" t="s">
        <v>259</v>
      </c>
      <c r="J4558" s="11" t="s">
        <v>261</v>
      </c>
      <c r="K4558" s="11" t="s">
        <v>11613</v>
      </c>
      <c r="L4558" s="11">
        <v>2</v>
      </c>
    </row>
    <row r="4559" spans="1:12">
      <c r="A4559" s="11" t="s">
        <v>9059</v>
      </c>
      <c r="D4559" s="11" t="s">
        <v>260</v>
      </c>
      <c r="E4559" s="19" t="s">
        <v>9309</v>
      </c>
      <c r="F4559" s="10">
        <v>42036</v>
      </c>
      <c r="G4559" s="10">
        <v>44228</v>
      </c>
      <c r="H4559" s="11">
        <v>7</v>
      </c>
      <c r="I4559" s="20" t="s">
        <v>259</v>
      </c>
      <c r="J4559" s="11" t="s">
        <v>261</v>
      </c>
      <c r="K4559" s="11" t="s">
        <v>11613</v>
      </c>
      <c r="L4559" s="11">
        <v>2</v>
      </c>
    </row>
    <row r="4560" spans="1:12">
      <c r="A4560" s="11" t="s">
        <v>9060</v>
      </c>
      <c r="D4560" s="11" t="s">
        <v>260</v>
      </c>
      <c r="E4560" s="19" t="s">
        <v>9310</v>
      </c>
      <c r="F4560" s="10">
        <v>42036</v>
      </c>
      <c r="G4560" s="10">
        <v>44228</v>
      </c>
      <c r="H4560" s="11">
        <v>7</v>
      </c>
      <c r="I4560" s="20" t="s">
        <v>259</v>
      </c>
      <c r="J4560" s="11" t="s">
        <v>261</v>
      </c>
      <c r="K4560" s="11" t="s">
        <v>11613</v>
      </c>
      <c r="L4560" s="11">
        <v>2</v>
      </c>
    </row>
    <row r="4561" spans="1:12">
      <c r="A4561" s="11" t="s">
        <v>9061</v>
      </c>
      <c r="D4561" s="11" t="s">
        <v>260</v>
      </c>
      <c r="E4561" s="19" t="s">
        <v>9311</v>
      </c>
      <c r="F4561" s="10">
        <v>42036</v>
      </c>
      <c r="G4561" s="10">
        <v>44228</v>
      </c>
      <c r="H4561" s="11">
        <v>7</v>
      </c>
      <c r="I4561" s="20" t="s">
        <v>259</v>
      </c>
      <c r="J4561" s="11" t="s">
        <v>261</v>
      </c>
      <c r="K4561" s="11" t="s">
        <v>11613</v>
      </c>
      <c r="L4561" s="11">
        <v>2</v>
      </c>
    </row>
    <row r="4562" spans="1:12">
      <c r="A4562" s="11" t="s">
        <v>9062</v>
      </c>
      <c r="D4562" s="11" t="s">
        <v>260</v>
      </c>
      <c r="E4562" s="19" t="s">
        <v>9312</v>
      </c>
      <c r="F4562" s="10">
        <v>42036</v>
      </c>
      <c r="G4562" s="10">
        <v>44228</v>
      </c>
      <c r="H4562" s="11">
        <v>7</v>
      </c>
      <c r="I4562" s="20" t="s">
        <v>259</v>
      </c>
      <c r="J4562" s="11" t="s">
        <v>261</v>
      </c>
      <c r="K4562" s="11" t="s">
        <v>11613</v>
      </c>
      <c r="L4562" s="11">
        <v>2</v>
      </c>
    </row>
    <row r="4563" spans="1:12">
      <c r="A4563" s="11" t="s">
        <v>9063</v>
      </c>
      <c r="D4563" s="11" t="s">
        <v>260</v>
      </c>
      <c r="E4563" s="19" t="s">
        <v>9313</v>
      </c>
      <c r="F4563" s="10">
        <v>42036</v>
      </c>
      <c r="G4563" s="10">
        <v>44228</v>
      </c>
      <c r="H4563" s="11">
        <v>7</v>
      </c>
      <c r="I4563" s="20" t="s">
        <v>259</v>
      </c>
      <c r="J4563" s="11" t="s">
        <v>261</v>
      </c>
      <c r="K4563" s="11" t="s">
        <v>11613</v>
      </c>
      <c r="L4563" s="11">
        <v>2</v>
      </c>
    </row>
    <row r="4564" spans="1:12">
      <c r="A4564" s="11" t="s">
        <v>9064</v>
      </c>
      <c r="D4564" s="11" t="s">
        <v>260</v>
      </c>
      <c r="E4564" s="19" t="s">
        <v>9314</v>
      </c>
      <c r="F4564" s="10">
        <v>42036</v>
      </c>
      <c r="G4564" s="10">
        <v>44228</v>
      </c>
      <c r="H4564" s="11">
        <v>7</v>
      </c>
      <c r="I4564" s="20" t="s">
        <v>259</v>
      </c>
      <c r="J4564" s="11" t="s">
        <v>261</v>
      </c>
      <c r="K4564" s="11" t="s">
        <v>11613</v>
      </c>
      <c r="L4564" s="11">
        <v>2</v>
      </c>
    </row>
    <row r="4565" spans="1:12">
      <c r="A4565" s="11" t="s">
        <v>9065</v>
      </c>
      <c r="D4565" s="11" t="s">
        <v>260</v>
      </c>
      <c r="E4565" s="19" t="s">
        <v>9315</v>
      </c>
      <c r="F4565" s="10">
        <v>42036</v>
      </c>
      <c r="G4565" s="10">
        <v>44228</v>
      </c>
      <c r="H4565" s="11">
        <v>7</v>
      </c>
      <c r="I4565" s="20" t="s">
        <v>259</v>
      </c>
      <c r="J4565" s="11" t="s">
        <v>261</v>
      </c>
      <c r="K4565" s="11" t="s">
        <v>11613</v>
      </c>
      <c r="L4565" s="11">
        <v>2</v>
      </c>
    </row>
    <row r="4566" spans="1:12">
      <c r="A4566" s="11" t="s">
        <v>9066</v>
      </c>
      <c r="D4566" s="11" t="s">
        <v>260</v>
      </c>
      <c r="E4566" s="19" t="s">
        <v>9316</v>
      </c>
      <c r="F4566" s="10">
        <v>42036</v>
      </c>
      <c r="G4566" s="10">
        <v>44228</v>
      </c>
      <c r="H4566" s="11">
        <v>7</v>
      </c>
      <c r="I4566" s="20" t="s">
        <v>259</v>
      </c>
      <c r="J4566" s="11" t="s">
        <v>261</v>
      </c>
      <c r="K4566" s="11" t="s">
        <v>11613</v>
      </c>
      <c r="L4566" s="11">
        <v>2</v>
      </c>
    </row>
    <row r="4567" spans="1:12">
      <c r="A4567" s="11" t="s">
        <v>9067</v>
      </c>
      <c r="D4567" s="11" t="s">
        <v>260</v>
      </c>
      <c r="E4567" s="19" t="s">
        <v>9317</v>
      </c>
      <c r="F4567" s="10">
        <v>42036</v>
      </c>
      <c r="G4567" s="10">
        <v>44228</v>
      </c>
      <c r="H4567" s="11">
        <v>7</v>
      </c>
      <c r="I4567" s="20" t="s">
        <v>259</v>
      </c>
      <c r="J4567" s="11" t="s">
        <v>261</v>
      </c>
      <c r="K4567" s="11" t="s">
        <v>11613</v>
      </c>
      <c r="L4567" s="11">
        <v>2</v>
      </c>
    </row>
    <row r="4568" spans="1:12">
      <c r="A4568" s="11" t="s">
        <v>9068</v>
      </c>
      <c r="D4568" s="11" t="s">
        <v>260</v>
      </c>
      <c r="E4568" s="19" t="s">
        <v>9318</v>
      </c>
      <c r="F4568" s="10">
        <v>42036</v>
      </c>
      <c r="G4568" s="10">
        <v>44228</v>
      </c>
      <c r="H4568" s="11">
        <v>7</v>
      </c>
      <c r="I4568" s="20" t="s">
        <v>259</v>
      </c>
      <c r="J4568" s="11" t="s">
        <v>261</v>
      </c>
      <c r="K4568" s="11" t="s">
        <v>11613</v>
      </c>
      <c r="L4568" s="11">
        <v>2</v>
      </c>
    </row>
    <row r="4569" spans="1:12">
      <c r="A4569" s="11" t="s">
        <v>9069</v>
      </c>
      <c r="D4569" s="11" t="s">
        <v>260</v>
      </c>
      <c r="E4569" s="19" t="s">
        <v>9319</v>
      </c>
      <c r="F4569" s="10">
        <v>42036</v>
      </c>
      <c r="G4569" s="10">
        <v>44228</v>
      </c>
      <c r="H4569" s="11">
        <v>7</v>
      </c>
      <c r="I4569" s="20" t="s">
        <v>259</v>
      </c>
      <c r="J4569" s="11" t="s">
        <v>261</v>
      </c>
      <c r="K4569" s="11" t="s">
        <v>11613</v>
      </c>
      <c r="L4569" s="11">
        <v>2</v>
      </c>
    </row>
    <row r="4570" spans="1:12">
      <c r="A4570" s="11" t="s">
        <v>9070</v>
      </c>
      <c r="D4570" s="11" t="s">
        <v>260</v>
      </c>
      <c r="E4570" s="19" t="s">
        <v>9320</v>
      </c>
      <c r="F4570" s="10">
        <v>42036</v>
      </c>
      <c r="G4570" s="10">
        <v>44228</v>
      </c>
      <c r="H4570" s="11">
        <v>7</v>
      </c>
      <c r="I4570" s="20" t="s">
        <v>259</v>
      </c>
      <c r="J4570" s="11" t="s">
        <v>261</v>
      </c>
      <c r="K4570" s="11" t="s">
        <v>11613</v>
      </c>
      <c r="L4570" s="11">
        <v>2</v>
      </c>
    </row>
    <row r="4571" spans="1:12">
      <c r="A4571" s="11" t="s">
        <v>9071</v>
      </c>
      <c r="D4571" s="11" t="s">
        <v>260</v>
      </c>
      <c r="E4571" s="19" t="s">
        <v>9321</v>
      </c>
      <c r="F4571" s="10">
        <v>42036</v>
      </c>
      <c r="G4571" s="10">
        <v>44228</v>
      </c>
      <c r="H4571" s="11">
        <v>7</v>
      </c>
      <c r="I4571" s="20" t="s">
        <v>259</v>
      </c>
      <c r="J4571" s="11" t="s">
        <v>261</v>
      </c>
      <c r="K4571" s="11" t="s">
        <v>11613</v>
      </c>
      <c r="L4571" s="11">
        <v>2</v>
      </c>
    </row>
    <row r="4572" spans="1:12">
      <c r="A4572" s="11" t="s">
        <v>9072</v>
      </c>
      <c r="D4572" s="11" t="s">
        <v>260</v>
      </c>
      <c r="E4572" s="19" t="s">
        <v>9322</v>
      </c>
      <c r="F4572" s="10">
        <v>42036</v>
      </c>
      <c r="G4572" s="10">
        <v>44228</v>
      </c>
      <c r="H4572" s="11">
        <v>7</v>
      </c>
      <c r="I4572" s="20" t="s">
        <v>259</v>
      </c>
      <c r="J4572" s="11" t="s">
        <v>261</v>
      </c>
      <c r="K4572" s="11" t="s">
        <v>11613</v>
      </c>
      <c r="L4572" s="11">
        <v>2</v>
      </c>
    </row>
    <row r="4573" spans="1:12">
      <c r="A4573" s="11" t="s">
        <v>9073</v>
      </c>
      <c r="D4573" s="11" t="s">
        <v>260</v>
      </c>
      <c r="E4573" s="19" t="s">
        <v>9323</v>
      </c>
      <c r="F4573" s="10">
        <v>42036</v>
      </c>
      <c r="G4573" s="10">
        <v>44228</v>
      </c>
      <c r="H4573" s="11">
        <v>7</v>
      </c>
      <c r="I4573" s="20" t="s">
        <v>259</v>
      </c>
      <c r="J4573" s="11" t="s">
        <v>261</v>
      </c>
      <c r="K4573" s="11" t="s">
        <v>11613</v>
      </c>
      <c r="L4573" s="11">
        <v>2</v>
      </c>
    </row>
    <row r="4574" spans="1:12">
      <c r="A4574" s="11" t="s">
        <v>9074</v>
      </c>
      <c r="D4574" s="11" t="s">
        <v>260</v>
      </c>
      <c r="E4574" s="19" t="s">
        <v>9324</v>
      </c>
      <c r="F4574" s="10">
        <v>42036</v>
      </c>
      <c r="G4574" s="10">
        <v>44228</v>
      </c>
      <c r="H4574" s="11">
        <v>7</v>
      </c>
      <c r="I4574" s="20" t="s">
        <v>259</v>
      </c>
      <c r="J4574" s="11" t="s">
        <v>261</v>
      </c>
      <c r="K4574" s="11" t="s">
        <v>11613</v>
      </c>
      <c r="L4574" s="11">
        <v>2</v>
      </c>
    </row>
    <row r="4575" spans="1:12">
      <c r="A4575" s="11" t="s">
        <v>9075</v>
      </c>
      <c r="D4575" s="11" t="s">
        <v>260</v>
      </c>
      <c r="E4575" s="19" t="s">
        <v>9325</v>
      </c>
      <c r="F4575" s="10">
        <v>42036</v>
      </c>
      <c r="G4575" s="10">
        <v>44228</v>
      </c>
      <c r="H4575" s="11">
        <v>7</v>
      </c>
      <c r="I4575" s="20" t="s">
        <v>259</v>
      </c>
      <c r="J4575" s="11" t="s">
        <v>261</v>
      </c>
      <c r="K4575" s="11" t="s">
        <v>11613</v>
      </c>
      <c r="L4575" s="11">
        <v>2</v>
      </c>
    </row>
    <row r="4576" spans="1:12">
      <c r="A4576" s="11" t="s">
        <v>9076</v>
      </c>
      <c r="D4576" s="11" t="s">
        <v>260</v>
      </c>
      <c r="E4576" s="19" t="s">
        <v>9326</v>
      </c>
      <c r="F4576" s="10">
        <v>42036</v>
      </c>
      <c r="G4576" s="10">
        <v>44228</v>
      </c>
      <c r="H4576" s="11">
        <v>7</v>
      </c>
      <c r="I4576" s="20" t="s">
        <v>259</v>
      </c>
      <c r="J4576" s="11" t="s">
        <v>261</v>
      </c>
      <c r="K4576" s="11" t="s">
        <v>11613</v>
      </c>
      <c r="L4576" s="11">
        <v>2</v>
      </c>
    </row>
    <row r="4577" spans="1:12">
      <c r="A4577" s="11" t="s">
        <v>9077</v>
      </c>
      <c r="D4577" s="11" t="s">
        <v>260</v>
      </c>
      <c r="E4577" s="19" t="s">
        <v>9327</v>
      </c>
      <c r="F4577" s="10">
        <v>42036</v>
      </c>
      <c r="G4577" s="10">
        <v>44228</v>
      </c>
      <c r="H4577" s="11">
        <v>7</v>
      </c>
      <c r="I4577" s="20" t="s">
        <v>259</v>
      </c>
      <c r="J4577" s="11" t="s">
        <v>261</v>
      </c>
      <c r="K4577" s="11" t="s">
        <v>11613</v>
      </c>
      <c r="L4577" s="11">
        <v>2</v>
      </c>
    </row>
    <row r="4578" spans="1:12">
      <c r="A4578" s="11" t="s">
        <v>9078</v>
      </c>
      <c r="D4578" s="11" t="s">
        <v>260</v>
      </c>
      <c r="E4578" s="19" t="s">
        <v>9328</v>
      </c>
      <c r="F4578" s="10">
        <v>42036</v>
      </c>
      <c r="G4578" s="10">
        <v>44228</v>
      </c>
      <c r="H4578" s="11">
        <v>7</v>
      </c>
      <c r="I4578" s="20" t="s">
        <v>259</v>
      </c>
      <c r="J4578" s="11" t="s">
        <v>261</v>
      </c>
      <c r="K4578" s="11" t="s">
        <v>11613</v>
      </c>
      <c r="L4578" s="11">
        <v>2</v>
      </c>
    </row>
    <row r="4579" spans="1:12">
      <c r="A4579" s="11" t="s">
        <v>9079</v>
      </c>
      <c r="D4579" s="11" t="s">
        <v>260</v>
      </c>
      <c r="E4579" s="19" t="s">
        <v>9329</v>
      </c>
      <c r="F4579" s="10">
        <v>42036</v>
      </c>
      <c r="G4579" s="10">
        <v>44228</v>
      </c>
      <c r="H4579" s="11">
        <v>7</v>
      </c>
      <c r="I4579" s="20" t="s">
        <v>259</v>
      </c>
      <c r="J4579" s="11" t="s">
        <v>261</v>
      </c>
      <c r="K4579" s="11" t="s">
        <v>11613</v>
      </c>
      <c r="L4579" s="11">
        <v>2</v>
      </c>
    </row>
    <row r="4580" spans="1:12">
      <c r="A4580" s="11" t="s">
        <v>9080</v>
      </c>
      <c r="D4580" s="11" t="s">
        <v>260</v>
      </c>
      <c r="E4580" s="19" t="s">
        <v>9330</v>
      </c>
      <c r="F4580" s="10">
        <v>42036</v>
      </c>
      <c r="G4580" s="10">
        <v>44228</v>
      </c>
      <c r="H4580" s="11">
        <v>7</v>
      </c>
      <c r="I4580" s="20" t="s">
        <v>259</v>
      </c>
      <c r="J4580" s="11" t="s">
        <v>261</v>
      </c>
      <c r="K4580" s="11" t="s">
        <v>11613</v>
      </c>
      <c r="L4580" s="11">
        <v>2</v>
      </c>
    </row>
    <row r="4581" spans="1:12">
      <c r="A4581" s="11" t="s">
        <v>9081</v>
      </c>
      <c r="D4581" s="11" t="s">
        <v>260</v>
      </c>
      <c r="E4581" s="19" t="s">
        <v>9331</v>
      </c>
      <c r="F4581" s="10">
        <v>42036</v>
      </c>
      <c r="G4581" s="10">
        <v>44228</v>
      </c>
      <c r="H4581" s="11">
        <v>7</v>
      </c>
      <c r="I4581" s="20" t="s">
        <v>259</v>
      </c>
      <c r="J4581" s="11" t="s">
        <v>261</v>
      </c>
      <c r="K4581" s="11" t="s">
        <v>11613</v>
      </c>
      <c r="L4581" s="11">
        <v>2</v>
      </c>
    </row>
    <row r="4582" spans="1:12">
      <c r="A4582" s="11" t="s">
        <v>9082</v>
      </c>
      <c r="D4582" s="11" t="s">
        <v>260</v>
      </c>
      <c r="E4582" s="19" t="s">
        <v>9332</v>
      </c>
      <c r="F4582" s="10">
        <v>42036</v>
      </c>
      <c r="G4582" s="10">
        <v>44228</v>
      </c>
      <c r="H4582" s="11">
        <v>7</v>
      </c>
      <c r="I4582" s="20" t="s">
        <v>259</v>
      </c>
      <c r="J4582" s="11" t="s">
        <v>261</v>
      </c>
      <c r="K4582" s="11" t="s">
        <v>11613</v>
      </c>
      <c r="L4582" s="11">
        <v>2</v>
      </c>
    </row>
    <row r="4583" spans="1:12">
      <c r="A4583" s="11" t="s">
        <v>9083</v>
      </c>
      <c r="D4583" s="11" t="s">
        <v>260</v>
      </c>
      <c r="E4583" s="19" t="s">
        <v>9333</v>
      </c>
      <c r="F4583" s="10">
        <v>42036</v>
      </c>
      <c r="G4583" s="10">
        <v>44228</v>
      </c>
      <c r="H4583" s="11">
        <v>7</v>
      </c>
      <c r="I4583" s="20" t="s">
        <v>259</v>
      </c>
      <c r="J4583" s="11" t="s">
        <v>261</v>
      </c>
      <c r="K4583" s="11" t="s">
        <v>11613</v>
      </c>
      <c r="L4583" s="11">
        <v>2</v>
      </c>
    </row>
    <row r="4584" spans="1:12">
      <c r="A4584" s="11" t="s">
        <v>9084</v>
      </c>
      <c r="D4584" s="11" t="s">
        <v>260</v>
      </c>
      <c r="E4584" s="19" t="s">
        <v>9334</v>
      </c>
      <c r="F4584" s="10">
        <v>42036</v>
      </c>
      <c r="G4584" s="10">
        <v>44228</v>
      </c>
      <c r="H4584" s="11">
        <v>7</v>
      </c>
      <c r="I4584" s="20" t="s">
        <v>259</v>
      </c>
      <c r="J4584" s="11" t="s">
        <v>261</v>
      </c>
      <c r="K4584" s="11" t="s">
        <v>11613</v>
      </c>
      <c r="L4584" s="11">
        <v>2</v>
      </c>
    </row>
    <row r="4585" spans="1:12">
      <c r="A4585" s="11" t="s">
        <v>9085</v>
      </c>
      <c r="D4585" s="11" t="s">
        <v>260</v>
      </c>
      <c r="E4585" s="19" t="s">
        <v>9335</v>
      </c>
      <c r="F4585" s="10">
        <v>42036</v>
      </c>
      <c r="G4585" s="10">
        <v>44228</v>
      </c>
      <c r="H4585" s="11">
        <v>7</v>
      </c>
      <c r="I4585" s="20" t="s">
        <v>259</v>
      </c>
      <c r="J4585" s="11" t="s">
        <v>261</v>
      </c>
      <c r="K4585" s="11" t="s">
        <v>11613</v>
      </c>
      <c r="L4585" s="11">
        <v>2</v>
      </c>
    </row>
    <row r="4586" spans="1:12">
      <c r="A4586" s="11" t="s">
        <v>9086</v>
      </c>
      <c r="D4586" s="11" t="s">
        <v>260</v>
      </c>
      <c r="E4586" s="19" t="s">
        <v>9336</v>
      </c>
      <c r="F4586" s="10">
        <v>42036</v>
      </c>
      <c r="G4586" s="10">
        <v>44228</v>
      </c>
      <c r="H4586" s="11">
        <v>7</v>
      </c>
      <c r="I4586" s="20" t="s">
        <v>259</v>
      </c>
      <c r="J4586" s="11" t="s">
        <v>261</v>
      </c>
      <c r="K4586" s="11" t="s">
        <v>11613</v>
      </c>
      <c r="L4586" s="11">
        <v>2</v>
      </c>
    </row>
    <row r="4587" spans="1:12">
      <c r="A4587" s="11" t="s">
        <v>9087</v>
      </c>
      <c r="D4587" s="11" t="s">
        <v>260</v>
      </c>
      <c r="E4587" s="19" t="s">
        <v>9337</v>
      </c>
      <c r="F4587" s="10">
        <v>42036</v>
      </c>
      <c r="G4587" s="10">
        <v>44228</v>
      </c>
      <c r="H4587" s="11">
        <v>7</v>
      </c>
      <c r="I4587" s="20" t="s">
        <v>259</v>
      </c>
      <c r="J4587" s="11" t="s">
        <v>261</v>
      </c>
      <c r="K4587" s="11" t="s">
        <v>11613</v>
      </c>
      <c r="L4587" s="11">
        <v>2</v>
      </c>
    </row>
    <row r="4588" spans="1:12">
      <c r="A4588" s="11" t="s">
        <v>9088</v>
      </c>
      <c r="D4588" s="11" t="s">
        <v>260</v>
      </c>
      <c r="E4588" s="19" t="s">
        <v>9338</v>
      </c>
      <c r="F4588" s="10">
        <v>42036</v>
      </c>
      <c r="G4588" s="10">
        <v>44228</v>
      </c>
      <c r="H4588" s="11">
        <v>7</v>
      </c>
      <c r="I4588" s="20" t="s">
        <v>259</v>
      </c>
      <c r="J4588" s="11" t="s">
        <v>261</v>
      </c>
      <c r="K4588" s="11" t="s">
        <v>11613</v>
      </c>
      <c r="L4588" s="11">
        <v>2</v>
      </c>
    </row>
    <row r="4589" spans="1:12">
      <c r="A4589" s="11" t="s">
        <v>9089</v>
      </c>
      <c r="D4589" s="11" t="s">
        <v>260</v>
      </c>
      <c r="E4589" s="19" t="s">
        <v>9339</v>
      </c>
      <c r="F4589" s="10">
        <v>42036</v>
      </c>
      <c r="G4589" s="10">
        <v>44228</v>
      </c>
      <c r="H4589" s="11">
        <v>7</v>
      </c>
      <c r="I4589" s="20" t="s">
        <v>259</v>
      </c>
      <c r="J4589" s="11" t="s">
        <v>261</v>
      </c>
      <c r="K4589" s="11" t="s">
        <v>11613</v>
      </c>
      <c r="L4589" s="11">
        <v>2</v>
      </c>
    </row>
    <row r="4590" spans="1:12">
      <c r="A4590" s="11" t="s">
        <v>9090</v>
      </c>
      <c r="D4590" s="11" t="s">
        <v>260</v>
      </c>
      <c r="E4590" s="19" t="s">
        <v>9340</v>
      </c>
      <c r="F4590" s="10">
        <v>42036</v>
      </c>
      <c r="G4590" s="10">
        <v>44228</v>
      </c>
      <c r="H4590" s="11">
        <v>7</v>
      </c>
      <c r="I4590" s="20" t="s">
        <v>259</v>
      </c>
      <c r="J4590" s="11" t="s">
        <v>261</v>
      </c>
      <c r="K4590" s="11" t="s">
        <v>11613</v>
      </c>
      <c r="L4590" s="11">
        <v>2</v>
      </c>
    </row>
    <row r="4591" spans="1:12">
      <c r="A4591" s="11" t="s">
        <v>9091</v>
      </c>
      <c r="D4591" s="11" t="s">
        <v>260</v>
      </c>
      <c r="E4591" s="19" t="s">
        <v>9341</v>
      </c>
      <c r="F4591" s="10">
        <v>42036</v>
      </c>
      <c r="G4591" s="10">
        <v>44228</v>
      </c>
      <c r="H4591" s="11">
        <v>7</v>
      </c>
      <c r="I4591" s="20" t="s">
        <v>259</v>
      </c>
      <c r="J4591" s="11" t="s">
        <v>261</v>
      </c>
      <c r="K4591" s="11" t="s">
        <v>11613</v>
      </c>
      <c r="L4591" s="11">
        <v>2</v>
      </c>
    </row>
    <row r="4592" spans="1:12">
      <c r="A4592" s="11" t="s">
        <v>9092</v>
      </c>
      <c r="D4592" s="11" t="s">
        <v>260</v>
      </c>
      <c r="E4592" s="19" t="s">
        <v>9342</v>
      </c>
      <c r="F4592" s="10">
        <v>42036</v>
      </c>
      <c r="G4592" s="10">
        <v>44228</v>
      </c>
      <c r="H4592" s="11">
        <v>7</v>
      </c>
      <c r="I4592" s="20" t="s">
        <v>259</v>
      </c>
      <c r="J4592" s="11" t="s">
        <v>261</v>
      </c>
      <c r="K4592" s="11" t="s">
        <v>11613</v>
      </c>
      <c r="L4592" s="11">
        <v>2</v>
      </c>
    </row>
    <row r="4593" spans="1:12">
      <c r="A4593" s="11" t="s">
        <v>9093</v>
      </c>
      <c r="D4593" s="11" t="s">
        <v>260</v>
      </c>
      <c r="E4593" s="19" t="s">
        <v>9343</v>
      </c>
      <c r="F4593" s="10">
        <v>42036</v>
      </c>
      <c r="G4593" s="10">
        <v>44228</v>
      </c>
      <c r="H4593" s="11">
        <v>7</v>
      </c>
      <c r="I4593" s="20" t="s">
        <v>259</v>
      </c>
      <c r="J4593" s="11" t="s">
        <v>261</v>
      </c>
      <c r="K4593" s="11" t="s">
        <v>11613</v>
      </c>
      <c r="L4593" s="11">
        <v>2</v>
      </c>
    </row>
    <row r="4594" spans="1:12">
      <c r="A4594" s="11" t="s">
        <v>9094</v>
      </c>
      <c r="D4594" s="11" t="s">
        <v>260</v>
      </c>
      <c r="E4594" s="19" t="s">
        <v>9344</v>
      </c>
      <c r="F4594" s="10">
        <v>42036</v>
      </c>
      <c r="G4594" s="10">
        <v>44228</v>
      </c>
      <c r="H4594" s="11">
        <v>7</v>
      </c>
      <c r="I4594" s="20" t="s">
        <v>259</v>
      </c>
      <c r="J4594" s="11" t="s">
        <v>261</v>
      </c>
      <c r="K4594" s="11" t="s">
        <v>11613</v>
      </c>
      <c r="L4594" s="11">
        <v>2</v>
      </c>
    </row>
    <row r="4595" spans="1:12">
      <c r="A4595" s="11" t="s">
        <v>9095</v>
      </c>
      <c r="D4595" s="11" t="s">
        <v>260</v>
      </c>
      <c r="E4595" s="19" t="s">
        <v>9345</v>
      </c>
      <c r="F4595" s="10">
        <v>42036</v>
      </c>
      <c r="G4595" s="10">
        <v>44228</v>
      </c>
      <c r="H4595" s="11">
        <v>7</v>
      </c>
      <c r="I4595" s="20" t="s">
        <v>259</v>
      </c>
      <c r="J4595" s="11" t="s">
        <v>261</v>
      </c>
      <c r="K4595" s="11" t="s">
        <v>11613</v>
      </c>
      <c r="L4595" s="11">
        <v>2</v>
      </c>
    </row>
    <row r="4596" spans="1:12">
      <c r="A4596" s="11" t="s">
        <v>9096</v>
      </c>
      <c r="D4596" s="11" t="s">
        <v>260</v>
      </c>
      <c r="E4596" s="19" t="s">
        <v>9346</v>
      </c>
      <c r="F4596" s="10">
        <v>42036</v>
      </c>
      <c r="G4596" s="10">
        <v>44228</v>
      </c>
      <c r="H4596" s="11">
        <v>7</v>
      </c>
      <c r="I4596" s="20" t="s">
        <v>259</v>
      </c>
      <c r="J4596" s="11" t="s">
        <v>261</v>
      </c>
      <c r="K4596" s="11" t="s">
        <v>11613</v>
      </c>
      <c r="L4596" s="11">
        <v>2</v>
      </c>
    </row>
    <row r="4597" spans="1:12">
      <c r="A4597" s="11" t="s">
        <v>9097</v>
      </c>
      <c r="D4597" s="11" t="s">
        <v>260</v>
      </c>
      <c r="E4597" s="19" t="s">
        <v>9347</v>
      </c>
      <c r="F4597" s="10">
        <v>42036</v>
      </c>
      <c r="G4597" s="10">
        <v>44228</v>
      </c>
      <c r="H4597" s="11">
        <v>7</v>
      </c>
      <c r="I4597" s="20" t="s">
        <v>259</v>
      </c>
      <c r="J4597" s="11" t="s">
        <v>261</v>
      </c>
      <c r="K4597" s="11" t="s">
        <v>11613</v>
      </c>
      <c r="L4597" s="11">
        <v>2</v>
      </c>
    </row>
    <row r="4598" spans="1:12">
      <c r="A4598" s="11" t="s">
        <v>9098</v>
      </c>
      <c r="D4598" s="11" t="s">
        <v>260</v>
      </c>
      <c r="E4598" s="19" t="s">
        <v>9348</v>
      </c>
      <c r="F4598" s="10">
        <v>42036</v>
      </c>
      <c r="G4598" s="10">
        <v>44228</v>
      </c>
      <c r="H4598" s="11">
        <v>7</v>
      </c>
      <c r="I4598" s="20" t="s">
        <v>259</v>
      </c>
      <c r="J4598" s="11" t="s">
        <v>261</v>
      </c>
      <c r="K4598" s="11" t="s">
        <v>11613</v>
      </c>
      <c r="L4598" s="11">
        <v>2</v>
      </c>
    </row>
    <row r="4599" spans="1:12">
      <c r="A4599" s="11" t="s">
        <v>9099</v>
      </c>
      <c r="D4599" s="11" t="s">
        <v>260</v>
      </c>
      <c r="E4599" s="19" t="s">
        <v>9349</v>
      </c>
      <c r="F4599" s="10">
        <v>42036</v>
      </c>
      <c r="G4599" s="10">
        <v>44228</v>
      </c>
      <c r="H4599" s="11">
        <v>7</v>
      </c>
      <c r="I4599" s="20" t="s">
        <v>259</v>
      </c>
      <c r="J4599" s="11" t="s">
        <v>261</v>
      </c>
      <c r="K4599" s="11" t="s">
        <v>11613</v>
      </c>
      <c r="L4599" s="11">
        <v>2</v>
      </c>
    </row>
    <row r="4600" spans="1:12">
      <c r="A4600" s="11" t="s">
        <v>9100</v>
      </c>
      <c r="D4600" s="11" t="s">
        <v>260</v>
      </c>
      <c r="E4600" s="19" t="s">
        <v>9350</v>
      </c>
      <c r="F4600" s="10">
        <v>42036</v>
      </c>
      <c r="G4600" s="10">
        <v>44228</v>
      </c>
      <c r="H4600" s="11">
        <v>7</v>
      </c>
      <c r="I4600" s="20" t="s">
        <v>259</v>
      </c>
      <c r="J4600" s="11" t="s">
        <v>261</v>
      </c>
      <c r="K4600" s="11" t="s">
        <v>11613</v>
      </c>
      <c r="L4600" s="11">
        <v>2</v>
      </c>
    </row>
    <row r="4601" spans="1:12">
      <c r="A4601" s="11" t="s">
        <v>9101</v>
      </c>
      <c r="D4601" s="11" t="s">
        <v>260</v>
      </c>
      <c r="E4601" s="19" t="s">
        <v>9351</v>
      </c>
      <c r="F4601" s="10">
        <v>42036</v>
      </c>
      <c r="G4601" s="10">
        <v>44228</v>
      </c>
      <c r="H4601" s="11">
        <v>7</v>
      </c>
      <c r="I4601" s="20" t="s">
        <v>259</v>
      </c>
      <c r="J4601" s="11" t="s">
        <v>261</v>
      </c>
      <c r="K4601" s="11" t="s">
        <v>11613</v>
      </c>
      <c r="L4601" s="11">
        <v>2</v>
      </c>
    </row>
    <row r="4602" spans="1:12">
      <c r="A4602" s="11" t="s">
        <v>9102</v>
      </c>
      <c r="D4602" s="11" t="s">
        <v>260</v>
      </c>
      <c r="E4602" s="19" t="s">
        <v>9352</v>
      </c>
      <c r="F4602" s="10">
        <v>42036</v>
      </c>
      <c r="G4602" s="10">
        <v>44228</v>
      </c>
      <c r="H4602" s="11">
        <v>7</v>
      </c>
      <c r="I4602" s="20" t="s">
        <v>259</v>
      </c>
      <c r="J4602" s="11" t="s">
        <v>261</v>
      </c>
      <c r="K4602" s="11" t="s">
        <v>11613</v>
      </c>
      <c r="L4602" s="11">
        <v>2</v>
      </c>
    </row>
    <row r="4603" spans="1:12">
      <c r="A4603" s="11" t="s">
        <v>9103</v>
      </c>
      <c r="D4603" s="11" t="s">
        <v>260</v>
      </c>
      <c r="E4603" s="19" t="s">
        <v>9353</v>
      </c>
      <c r="F4603" s="10">
        <v>42036</v>
      </c>
      <c r="G4603" s="10">
        <v>44228</v>
      </c>
      <c r="H4603" s="11">
        <v>7</v>
      </c>
      <c r="I4603" s="20" t="s">
        <v>259</v>
      </c>
      <c r="J4603" s="11" t="s">
        <v>261</v>
      </c>
      <c r="K4603" s="11" t="s">
        <v>11613</v>
      </c>
      <c r="L4603" s="11">
        <v>2</v>
      </c>
    </row>
    <row r="4604" spans="1:12">
      <c r="A4604" s="11" t="s">
        <v>9104</v>
      </c>
      <c r="D4604" s="11" t="s">
        <v>260</v>
      </c>
      <c r="E4604" s="19" t="s">
        <v>9354</v>
      </c>
      <c r="F4604" s="10">
        <v>42036</v>
      </c>
      <c r="G4604" s="10">
        <v>44228</v>
      </c>
      <c r="H4604" s="11">
        <v>7</v>
      </c>
      <c r="I4604" s="20" t="s">
        <v>259</v>
      </c>
      <c r="J4604" s="11" t="s">
        <v>261</v>
      </c>
      <c r="K4604" s="11" t="s">
        <v>11613</v>
      </c>
      <c r="L4604" s="11">
        <v>2</v>
      </c>
    </row>
    <row r="4605" spans="1:12">
      <c r="A4605" s="11" t="s">
        <v>9105</v>
      </c>
      <c r="D4605" s="11" t="s">
        <v>260</v>
      </c>
      <c r="E4605" s="19" t="s">
        <v>9355</v>
      </c>
      <c r="F4605" s="10">
        <v>42036</v>
      </c>
      <c r="G4605" s="10">
        <v>44228</v>
      </c>
      <c r="H4605" s="11">
        <v>7</v>
      </c>
      <c r="I4605" s="20" t="s">
        <v>259</v>
      </c>
      <c r="J4605" s="11" t="s">
        <v>261</v>
      </c>
      <c r="K4605" s="11" t="s">
        <v>11613</v>
      </c>
      <c r="L4605" s="11">
        <v>2</v>
      </c>
    </row>
    <row r="4606" spans="1:12">
      <c r="A4606" s="11" t="s">
        <v>9106</v>
      </c>
      <c r="D4606" s="11" t="s">
        <v>260</v>
      </c>
      <c r="E4606" s="19" t="s">
        <v>9356</v>
      </c>
      <c r="F4606" s="10">
        <v>42036</v>
      </c>
      <c r="G4606" s="10">
        <v>44228</v>
      </c>
      <c r="H4606" s="11">
        <v>7</v>
      </c>
      <c r="I4606" s="20" t="s">
        <v>259</v>
      </c>
      <c r="J4606" s="11" t="s">
        <v>261</v>
      </c>
      <c r="K4606" s="11" t="s">
        <v>11613</v>
      </c>
      <c r="L4606" s="11">
        <v>2</v>
      </c>
    </row>
    <row r="4607" spans="1:12">
      <c r="A4607" s="11" t="s">
        <v>9107</v>
      </c>
      <c r="D4607" s="11" t="s">
        <v>260</v>
      </c>
      <c r="E4607" s="19" t="s">
        <v>9357</v>
      </c>
      <c r="F4607" s="10">
        <v>42036</v>
      </c>
      <c r="G4607" s="10">
        <v>44228</v>
      </c>
      <c r="H4607" s="11">
        <v>7</v>
      </c>
      <c r="I4607" s="20" t="s">
        <v>259</v>
      </c>
      <c r="J4607" s="11" t="s">
        <v>261</v>
      </c>
      <c r="K4607" s="11" t="s">
        <v>11613</v>
      </c>
      <c r="L4607" s="11">
        <v>2</v>
      </c>
    </row>
    <row r="4608" spans="1:12">
      <c r="A4608" s="11" t="s">
        <v>9108</v>
      </c>
      <c r="D4608" s="11" t="s">
        <v>260</v>
      </c>
      <c r="E4608" s="19" t="s">
        <v>9358</v>
      </c>
      <c r="F4608" s="10">
        <v>42036</v>
      </c>
      <c r="G4608" s="10">
        <v>44228</v>
      </c>
      <c r="H4608" s="11">
        <v>7</v>
      </c>
      <c r="I4608" s="20" t="s">
        <v>259</v>
      </c>
      <c r="J4608" s="11" t="s">
        <v>261</v>
      </c>
      <c r="K4608" s="11" t="s">
        <v>11613</v>
      </c>
      <c r="L4608" s="11">
        <v>2</v>
      </c>
    </row>
    <row r="4609" spans="1:12">
      <c r="A4609" s="11" t="s">
        <v>9109</v>
      </c>
      <c r="D4609" s="11" t="s">
        <v>260</v>
      </c>
      <c r="E4609" s="19" t="s">
        <v>9359</v>
      </c>
      <c r="F4609" s="10">
        <v>42036</v>
      </c>
      <c r="G4609" s="10">
        <v>44228</v>
      </c>
      <c r="H4609" s="11">
        <v>7</v>
      </c>
      <c r="I4609" s="20" t="s">
        <v>259</v>
      </c>
      <c r="J4609" s="11" t="s">
        <v>261</v>
      </c>
      <c r="K4609" s="11" t="s">
        <v>11613</v>
      </c>
      <c r="L4609" s="11">
        <v>2</v>
      </c>
    </row>
    <row r="4610" spans="1:12">
      <c r="A4610" s="11" t="s">
        <v>9110</v>
      </c>
      <c r="D4610" s="11" t="s">
        <v>260</v>
      </c>
      <c r="E4610" s="19" t="s">
        <v>9360</v>
      </c>
      <c r="F4610" s="10">
        <v>42036</v>
      </c>
      <c r="G4610" s="10">
        <v>44228</v>
      </c>
      <c r="H4610" s="11">
        <v>7</v>
      </c>
      <c r="I4610" s="20" t="s">
        <v>259</v>
      </c>
      <c r="J4610" s="11" t="s">
        <v>261</v>
      </c>
      <c r="K4610" s="11" t="s">
        <v>11613</v>
      </c>
      <c r="L4610" s="11">
        <v>2</v>
      </c>
    </row>
    <row r="4611" spans="1:12">
      <c r="A4611" s="11" t="s">
        <v>9111</v>
      </c>
      <c r="D4611" s="11" t="s">
        <v>260</v>
      </c>
      <c r="E4611" s="19" t="s">
        <v>9361</v>
      </c>
      <c r="F4611" s="10">
        <v>42036</v>
      </c>
      <c r="G4611" s="10">
        <v>44228</v>
      </c>
      <c r="H4611" s="11">
        <v>7</v>
      </c>
      <c r="I4611" s="20" t="s">
        <v>259</v>
      </c>
      <c r="J4611" s="11" t="s">
        <v>261</v>
      </c>
      <c r="K4611" s="11" t="s">
        <v>11613</v>
      </c>
      <c r="L4611" s="11">
        <v>2</v>
      </c>
    </row>
    <row r="4612" spans="1:12">
      <c r="A4612" s="11" t="s">
        <v>9112</v>
      </c>
      <c r="D4612" s="11" t="s">
        <v>260</v>
      </c>
      <c r="E4612" s="19" t="s">
        <v>9362</v>
      </c>
      <c r="F4612" s="10">
        <v>42036</v>
      </c>
      <c r="G4612" s="10">
        <v>44228</v>
      </c>
      <c r="H4612" s="11">
        <v>7</v>
      </c>
      <c r="I4612" s="20" t="s">
        <v>259</v>
      </c>
      <c r="J4612" s="11" t="s">
        <v>261</v>
      </c>
      <c r="K4612" s="11" t="s">
        <v>11613</v>
      </c>
      <c r="L4612" s="11">
        <v>2</v>
      </c>
    </row>
    <row r="4613" spans="1:12">
      <c r="A4613" s="11" t="s">
        <v>9113</v>
      </c>
      <c r="D4613" s="11" t="s">
        <v>260</v>
      </c>
      <c r="E4613" s="19" t="s">
        <v>9363</v>
      </c>
      <c r="F4613" s="10">
        <v>42036</v>
      </c>
      <c r="G4613" s="10">
        <v>44228</v>
      </c>
      <c r="H4613" s="11">
        <v>7</v>
      </c>
      <c r="I4613" s="20" t="s">
        <v>259</v>
      </c>
      <c r="J4613" s="11" t="s">
        <v>261</v>
      </c>
      <c r="K4613" s="11" t="s">
        <v>11613</v>
      </c>
      <c r="L4613" s="11">
        <v>2</v>
      </c>
    </row>
    <row r="4614" spans="1:12">
      <c r="A4614" s="11" t="s">
        <v>9114</v>
      </c>
      <c r="D4614" s="11" t="s">
        <v>260</v>
      </c>
      <c r="E4614" s="19" t="s">
        <v>9364</v>
      </c>
      <c r="F4614" s="10">
        <v>42036</v>
      </c>
      <c r="G4614" s="10">
        <v>44228</v>
      </c>
      <c r="H4614" s="11">
        <v>7</v>
      </c>
      <c r="I4614" s="20" t="s">
        <v>259</v>
      </c>
      <c r="J4614" s="11" t="s">
        <v>261</v>
      </c>
      <c r="K4614" s="11" t="s">
        <v>11613</v>
      </c>
      <c r="L4614" s="11">
        <v>2</v>
      </c>
    </row>
    <row r="4615" spans="1:12">
      <c r="A4615" s="11" t="s">
        <v>9115</v>
      </c>
      <c r="D4615" s="11" t="s">
        <v>260</v>
      </c>
      <c r="E4615" s="19" t="s">
        <v>9365</v>
      </c>
      <c r="F4615" s="10">
        <v>42036</v>
      </c>
      <c r="G4615" s="10">
        <v>44228</v>
      </c>
      <c r="H4615" s="11">
        <v>7</v>
      </c>
      <c r="I4615" s="20" t="s">
        <v>259</v>
      </c>
      <c r="J4615" s="11" t="s">
        <v>261</v>
      </c>
      <c r="K4615" s="11" t="s">
        <v>11613</v>
      </c>
      <c r="L4615" s="11">
        <v>2</v>
      </c>
    </row>
    <row r="4616" spans="1:12">
      <c r="A4616" s="11" t="s">
        <v>9116</v>
      </c>
      <c r="D4616" s="11" t="s">
        <v>260</v>
      </c>
      <c r="E4616" s="19" t="s">
        <v>9366</v>
      </c>
      <c r="F4616" s="10">
        <v>42036</v>
      </c>
      <c r="G4616" s="10">
        <v>44228</v>
      </c>
      <c r="H4616" s="11">
        <v>7</v>
      </c>
      <c r="I4616" s="20" t="s">
        <v>259</v>
      </c>
      <c r="J4616" s="11" t="s">
        <v>261</v>
      </c>
      <c r="K4616" s="11" t="s">
        <v>11613</v>
      </c>
      <c r="L4616" s="11">
        <v>2</v>
      </c>
    </row>
    <row r="4617" spans="1:12">
      <c r="A4617" s="11" t="s">
        <v>9117</v>
      </c>
      <c r="D4617" s="11" t="s">
        <v>260</v>
      </c>
      <c r="E4617" s="19" t="s">
        <v>9367</v>
      </c>
      <c r="F4617" s="10">
        <v>42036</v>
      </c>
      <c r="G4617" s="10">
        <v>44228</v>
      </c>
      <c r="H4617" s="11">
        <v>7</v>
      </c>
      <c r="I4617" s="20" t="s">
        <v>259</v>
      </c>
      <c r="J4617" s="11" t="s">
        <v>261</v>
      </c>
      <c r="K4617" s="11" t="s">
        <v>11613</v>
      </c>
      <c r="L4617" s="11">
        <v>2</v>
      </c>
    </row>
    <row r="4618" spans="1:12">
      <c r="A4618" s="11" t="s">
        <v>9118</v>
      </c>
      <c r="D4618" s="11" t="s">
        <v>260</v>
      </c>
      <c r="E4618" s="19" t="s">
        <v>9368</v>
      </c>
      <c r="F4618" s="10">
        <v>42036</v>
      </c>
      <c r="G4618" s="10">
        <v>44228</v>
      </c>
      <c r="H4618" s="11">
        <v>7</v>
      </c>
      <c r="I4618" s="20" t="s">
        <v>259</v>
      </c>
      <c r="J4618" s="11" t="s">
        <v>261</v>
      </c>
      <c r="K4618" s="11" t="s">
        <v>11613</v>
      </c>
      <c r="L4618" s="11">
        <v>2</v>
      </c>
    </row>
    <row r="4619" spans="1:12">
      <c r="A4619" s="11" t="s">
        <v>9119</v>
      </c>
      <c r="D4619" s="11" t="s">
        <v>260</v>
      </c>
      <c r="E4619" s="19" t="s">
        <v>9369</v>
      </c>
      <c r="F4619" s="10">
        <v>42036</v>
      </c>
      <c r="G4619" s="10">
        <v>44228</v>
      </c>
      <c r="H4619" s="11">
        <v>7</v>
      </c>
      <c r="I4619" s="20" t="s">
        <v>259</v>
      </c>
      <c r="J4619" s="11" t="s">
        <v>261</v>
      </c>
      <c r="K4619" s="11" t="s">
        <v>11613</v>
      </c>
      <c r="L4619" s="11">
        <v>2</v>
      </c>
    </row>
    <row r="4620" spans="1:12">
      <c r="A4620" s="11" t="s">
        <v>9120</v>
      </c>
      <c r="D4620" s="11" t="s">
        <v>260</v>
      </c>
      <c r="E4620" s="19" t="s">
        <v>9370</v>
      </c>
      <c r="F4620" s="10">
        <v>42036</v>
      </c>
      <c r="G4620" s="10">
        <v>44228</v>
      </c>
      <c r="H4620" s="11">
        <v>7</v>
      </c>
      <c r="I4620" s="20" t="s">
        <v>259</v>
      </c>
      <c r="J4620" s="11" t="s">
        <v>261</v>
      </c>
      <c r="K4620" s="11" t="s">
        <v>11613</v>
      </c>
      <c r="L4620" s="11">
        <v>2</v>
      </c>
    </row>
    <row r="4621" spans="1:12">
      <c r="A4621" s="11" t="s">
        <v>9121</v>
      </c>
      <c r="D4621" s="11" t="s">
        <v>260</v>
      </c>
      <c r="E4621" s="19" t="s">
        <v>9371</v>
      </c>
      <c r="F4621" s="10">
        <v>42036</v>
      </c>
      <c r="G4621" s="10">
        <v>44228</v>
      </c>
      <c r="H4621" s="11">
        <v>7</v>
      </c>
      <c r="I4621" s="20" t="s">
        <v>259</v>
      </c>
      <c r="J4621" s="11" t="s">
        <v>261</v>
      </c>
      <c r="K4621" s="11" t="s">
        <v>11613</v>
      </c>
      <c r="L4621" s="11">
        <v>2</v>
      </c>
    </row>
    <row r="4622" spans="1:12">
      <c r="A4622" s="11" t="s">
        <v>9122</v>
      </c>
      <c r="D4622" s="11" t="s">
        <v>260</v>
      </c>
      <c r="E4622" s="19" t="s">
        <v>9372</v>
      </c>
      <c r="F4622" s="10">
        <v>42036</v>
      </c>
      <c r="G4622" s="10">
        <v>44228</v>
      </c>
      <c r="H4622" s="11">
        <v>7</v>
      </c>
      <c r="I4622" s="20" t="s">
        <v>259</v>
      </c>
      <c r="J4622" s="11" t="s">
        <v>261</v>
      </c>
      <c r="K4622" s="11" t="s">
        <v>11613</v>
      </c>
      <c r="L4622" s="11">
        <v>2</v>
      </c>
    </row>
    <row r="4623" spans="1:12">
      <c r="A4623" s="11" t="s">
        <v>9123</v>
      </c>
      <c r="D4623" s="11" t="s">
        <v>260</v>
      </c>
      <c r="E4623" s="19" t="s">
        <v>9373</v>
      </c>
      <c r="F4623" s="10">
        <v>42036</v>
      </c>
      <c r="G4623" s="10">
        <v>44228</v>
      </c>
      <c r="H4623" s="11">
        <v>7</v>
      </c>
      <c r="I4623" s="20" t="s">
        <v>259</v>
      </c>
      <c r="J4623" s="11" t="s">
        <v>261</v>
      </c>
      <c r="K4623" s="11" t="s">
        <v>11613</v>
      </c>
      <c r="L4623" s="11">
        <v>2</v>
      </c>
    </row>
    <row r="4624" spans="1:12">
      <c r="A4624" s="11" t="s">
        <v>9124</v>
      </c>
      <c r="D4624" s="11" t="s">
        <v>260</v>
      </c>
      <c r="E4624" s="19" t="s">
        <v>9374</v>
      </c>
      <c r="F4624" s="10">
        <v>42036</v>
      </c>
      <c r="G4624" s="10">
        <v>44228</v>
      </c>
      <c r="H4624" s="11">
        <v>7</v>
      </c>
      <c r="I4624" s="20" t="s">
        <v>259</v>
      </c>
      <c r="J4624" s="11" t="s">
        <v>261</v>
      </c>
      <c r="K4624" s="11" t="s">
        <v>11613</v>
      </c>
      <c r="L4624" s="11">
        <v>2</v>
      </c>
    </row>
    <row r="4625" spans="1:12">
      <c r="A4625" s="11" t="s">
        <v>9125</v>
      </c>
      <c r="D4625" s="11" t="s">
        <v>260</v>
      </c>
      <c r="E4625" s="19" t="s">
        <v>9375</v>
      </c>
      <c r="F4625" s="10">
        <v>42036</v>
      </c>
      <c r="G4625" s="10">
        <v>44228</v>
      </c>
      <c r="H4625" s="11">
        <v>7</v>
      </c>
      <c r="I4625" s="20" t="s">
        <v>259</v>
      </c>
      <c r="J4625" s="11" t="s">
        <v>261</v>
      </c>
      <c r="K4625" s="11" t="s">
        <v>11613</v>
      </c>
      <c r="L4625" s="11">
        <v>2</v>
      </c>
    </row>
    <row r="4626" spans="1:12">
      <c r="A4626" s="11" t="s">
        <v>9126</v>
      </c>
      <c r="D4626" s="11" t="s">
        <v>260</v>
      </c>
      <c r="E4626" s="19" t="s">
        <v>9376</v>
      </c>
      <c r="F4626" s="10">
        <v>42036</v>
      </c>
      <c r="G4626" s="10">
        <v>44228</v>
      </c>
      <c r="H4626" s="11">
        <v>7</v>
      </c>
      <c r="I4626" s="20" t="s">
        <v>259</v>
      </c>
      <c r="J4626" s="11" t="s">
        <v>261</v>
      </c>
      <c r="K4626" s="11" t="s">
        <v>11613</v>
      </c>
      <c r="L4626" s="11">
        <v>2</v>
      </c>
    </row>
    <row r="4627" spans="1:12">
      <c r="A4627" s="11" t="s">
        <v>9127</v>
      </c>
      <c r="D4627" s="11" t="s">
        <v>260</v>
      </c>
      <c r="E4627" s="19" t="s">
        <v>9377</v>
      </c>
      <c r="F4627" s="10">
        <v>42036</v>
      </c>
      <c r="G4627" s="10">
        <v>44228</v>
      </c>
      <c r="H4627" s="11">
        <v>7</v>
      </c>
      <c r="I4627" s="20" t="s">
        <v>259</v>
      </c>
      <c r="J4627" s="11" t="s">
        <v>261</v>
      </c>
      <c r="K4627" s="11" t="s">
        <v>11613</v>
      </c>
      <c r="L4627" s="11">
        <v>2</v>
      </c>
    </row>
    <row r="4628" spans="1:12">
      <c r="A4628" s="11" t="s">
        <v>9128</v>
      </c>
      <c r="D4628" s="11" t="s">
        <v>260</v>
      </c>
      <c r="E4628" s="19" t="s">
        <v>9378</v>
      </c>
      <c r="F4628" s="10">
        <v>42036</v>
      </c>
      <c r="G4628" s="10">
        <v>44228</v>
      </c>
      <c r="H4628" s="11">
        <v>7</v>
      </c>
      <c r="I4628" s="20" t="s">
        <v>259</v>
      </c>
      <c r="J4628" s="11" t="s">
        <v>261</v>
      </c>
      <c r="K4628" s="11" t="s">
        <v>11613</v>
      </c>
      <c r="L4628" s="11">
        <v>2</v>
      </c>
    </row>
    <row r="4629" spans="1:12">
      <c r="A4629" s="11" t="s">
        <v>9129</v>
      </c>
      <c r="D4629" s="11" t="s">
        <v>260</v>
      </c>
      <c r="E4629" s="19" t="s">
        <v>9379</v>
      </c>
      <c r="F4629" s="10">
        <v>42036</v>
      </c>
      <c r="G4629" s="10">
        <v>44228</v>
      </c>
      <c r="H4629" s="11">
        <v>7</v>
      </c>
      <c r="I4629" s="20" t="s">
        <v>259</v>
      </c>
      <c r="J4629" s="11" t="s">
        <v>261</v>
      </c>
      <c r="K4629" s="11" t="s">
        <v>11613</v>
      </c>
      <c r="L4629" s="11">
        <v>2</v>
      </c>
    </row>
    <row r="4630" spans="1:12">
      <c r="A4630" s="11" t="s">
        <v>9130</v>
      </c>
      <c r="D4630" s="11" t="s">
        <v>260</v>
      </c>
      <c r="E4630" s="19" t="s">
        <v>9380</v>
      </c>
      <c r="F4630" s="10">
        <v>42036</v>
      </c>
      <c r="G4630" s="10">
        <v>44228</v>
      </c>
      <c r="H4630" s="11">
        <v>7</v>
      </c>
      <c r="I4630" s="20" t="s">
        <v>259</v>
      </c>
      <c r="J4630" s="11" t="s">
        <v>261</v>
      </c>
      <c r="K4630" s="11" t="s">
        <v>11613</v>
      </c>
      <c r="L4630" s="11">
        <v>2</v>
      </c>
    </row>
    <row r="4631" spans="1:12">
      <c r="A4631" s="11" t="s">
        <v>9131</v>
      </c>
      <c r="D4631" s="11" t="s">
        <v>260</v>
      </c>
      <c r="E4631" s="19" t="s">
        <v>9381</v>
      </c>
      <c r="F4631" s="10">
        <v>42036</v>
      </c>
      <c r="G4631" s="10">
        <v>44228</v>
      </c>
      <c r="H4631" s="11">
        <v>7</v>
      </c>
      <c r="I4631" s="20" t="s">
        <v>259</v>
      </c>
      <c r="J4631" s="11" t="s">
        <v>261</v>
      </c>
      <c r="K4631" s="11" t="s">
        <v>11613</v>
      </c>
      <c r="L4631" s="11">
        <v>2</v>
      </c>
    </row>
    <row r="4632" spans="1:12">
      <c r="A4632" s="11" t="s">
        <v>9132</v>
      </c>
      <c r="D4632" s="11" t="s">
        <v>260</v>
      </c>
      <c r="E4632" s="19" t="s">
        <v>9382</v>
      </c>
      <c r="F4632" s="10">
        <v>42036</v>
      </c>
      <c r="G4632" s="10">
        <v>44228</v>
      </c>
      <c r="H4632" s="11">
        <v>7</v>
      </c>
      <c r="I4632" s="20" t="s">
        <v>259</v>
      </c>
      <c r="J4632" s="11" t="s">
        <v>261</v>
      </c>
      <c r="K4632" s="11" t="s">
        <v>11613</v>
      </c>
      <c r="L4632" s="11">
        <v>2</v>
      </c>
    </row>
    <row r="4633" spans="1:12">
      <c r="A4633" s="11" t="s">
        <v>9133</v>
      </c>
      <c r="D4633" s="11" t="s">
        <v>260</v>
      </c>
      <c r="E4633" s="19" t="s">
        <v>9383</v>
      </c>
      <c r="F4633" s="10">
        <v>42036</v>
      </c>
      <c r="G4633" s="10">
        <v>44228</v>
      </c>
      <c r="H4633" s="11">
        <v>7</v>
      </c>
      <c r="I4633" s="20" t="s">
        <v>259</v>
      </c>
      <c r="J4633" s="11" t="s">
        <v>261</v>
      </c>
      <c r="K4633" s="11" t="s">
        <v>11613</v>
      </c>
      <c r="L4633" s="11">
        <v>2</v>
      </c>
    </row>
    <row r="4634" spans="1:12">
      <c r="A4634" s="11" t="s">
        <v>9134</v>
      </c>
      <c r="D4634" s="11" t="s">
        <v>260</v>
      </c>
      <c r="E4634" s="19" t="s">
        <v>9384</v>
      </c>
      <c r="F4634" s="10">
        <v>42036</v>
      </c>
      <c r="G4634" s="10">
        <v>44228</v>
      </c>
      <c r="H4634" s="11">
        <v>7</v>
      </c>
      <c r="I4634" s="20" t="s">
        <v>259</v>
      </c>
      <c r="J4634" s="11" t="s">
        <v>261</v>
      </c>
      <c r="K4634" s="11" t="s">
        <v>11613</v>
      </c>
      <c r="L4634" s="11">
        <v>2</v>
      </c>
    </row>
    <row r="4635" spans="1:12">
      <c r="A4635" s="11" t="s">
        <v>9135</v>
      </c>
      <c r="D4635" s="11" t="s">
        <v>260</v>
      </c>
      <c r="E4635" s="19" t="s">
        <v>9385</v>
      </c>
      <c r="F4635" s="10">
        <v>42036</v>
      </c>
      <c r="G4635" s="10">
        <v>44228</v>
      </c>
      <c r="H4635" s="11">
        <v>7</v>
      </c>
      <c r="I4635" s="20" t="s">
        <v>259</v>
      </c>
      <c r="J4635" s="11" t="s">
        <v>261</v>
      </c>
      <c r="K4635" s="11" t="s">
        <v>11613</v>
      </c>
      <c r="L4635" s="11">
        <v>2</v>
      </c>
    </row>
    <row r="4636" spans="1:12">
      <c r="A4636" s="11" t="s">
        <v>9136</v>
      </c>
      <c r="D4636" s="11" t="s">
        <v>260</v>
      </c>
      <c r="E4636" s="19" t="s">
        <v>9386</v>
      </c>
      <c r="F4636" s="10">
        <v>42036</v>
      </c>
      <c r="G4636" s="10">
        <v>44228</v>
      </c>
      <c r="H4636" s="11">
        <v>7</v>
      </c>
      <c r="I4636" s="20" t="s">
        <v>259</v>
      </c>
      <c r="J4636" s="11" t="s">
        <v>261</v>
      </c>
      <c r="K4636" s="11" t="s">
        <v>11613</v>
      </c>
      <c r="L4636" s="11">
        <v>2</v>
      </c>
    </row>
    <row r="4637" spans="1:12">
      <c r="A4637" s="11" t="s">
        <v>9137</v>
      </c>
      <c r="D4637" s="11" t="s">
        <v>260</v>
      </c>
      <c r="E4637" s="19" t="s">
        <v>9387</v>
      </c>
      <c r="F4637" s="10">
        <v>42036</v>
      </c>
      <c r="G4637" s="10">
        <v>44228</v>
      </c>
      <c r="H4637" s="11">
        <v>7</v>
      </c>
      <c r="I4637" s="20" t="s">
        <v>259</v>
      </c>
      <c r="J4637" s="11" t="s">
        <v>261</v>
      </c>
      <c r="K4637" s="11" t="s">
        <v>11613</v>
      </c>
      <c r="L4637" s="11">
        <v>2</v>
      </c>
    </row>
    <row r="4638" spans="1:12">
      <c r="A4638" s="11" t="s">
        <v>9138</v>
      </c>
      <c r="D4638" s="11" t="s">
        <v>260</v>
      </c>
      <c r="E4638" s="19" t="s">
        <v>9388</v>
      </c>
      <c r="F4638" s="10">
        <v>42036</v>
      </c>
      <c r="G4638" s="10">
        <v>44228</v>
      </c>
      <c r="H4638" s="11">
        <v>7</v>
      </c>
      <c r="I4638" s="20" t="s">
        <v>259</v>
      </c>
      <c r="J4638" s="11" t="s">
        <v>261</v>
      </c>
      <c r="K4638" s="11" t="s">
        <v>11613</v>
      </c>
      <c r="L4638" s="11">
        <v>2</v>
      </c>
    </row>
    <row r="4639" spans="1:12">
      <c r="A4639" s="11" t="s">
        <v>9139</v>
      </c>
      <c r="D4639" s="11" t="s">
        <v>260</v>
      </c>
      <c r="E4639" s="19" t="s">
        <v>9389</v>
      </c>
      <c r="F4639" s="10">
        <v>42036</v>
      </c>
      <c r="G4639" s="10">
        <v>44228</v>
      </c>
      <c r="H4639" s="11">
        <v>7</v>
      </c>
      <c r="I4639" s="20" t="s">
        <v>259</v>
      </c>
      <c r="J4639" s="11" t="s">
        <v>261</v>
      </c>
      <c r="K4639" s="11" t="s">
        <v>11613</v>
      </c>
      <c r="L4639" s="11">
        <v>2</v>
      </c>
    </row>
    <row r="4640" spans="1:12">
      <c r="A4640" s="11" t="s">
        <v>9140</v>
      </c>
      <c r="D4640" s="11" t="s">
        <v>260</v>
      </c>
      <c r="E4640" s="19" t="s">
        <v>9390</v>
      </c>
      <c r="F4640" s="10">
        <v>42036</v>
      </c>
      <c r="G4640" s="10">
        <v>44228</v>
      </c>
      <c r="H4640" s="11">
        <v>7</v>
      </c>
      <c r="I4640" s="20" t="s">
        <v>259</v>
      </c>
      <c r="J4640" s="11" t="s">
        <v>261</v>
      </c>
      <c r="K4640" s="11" t="s">
        <v>11613</v>
      </c>
      <c r="L4640" s="11">
        <v>2</v>
      </c>
    </row>
    <row r="4641" spans="1:12">
      <c r="A4641" s="11" t="s">
        <v>9141</v>
      </c>
      <c r="D4641" s="11" t="s">
        <v>260</v>
      </c>
      <c r="E4641" s="19" t="s">
        <v>9391</v>
      </c>
      <c r="F4641" s="10">
        <v>42036</v>
      </c>
      <c r="G4641" s="10">
        <v>44228</v>
      </c>
      <c r="H4641" s="11">
        <v>7</v>
      </c>
      <c r="I4641" s="20" t="s">
        <v>259</v>
      </c>
      <c r="J4641" s="11" t="s">
        <v>261</v>
      </c>
      <c r="K4641" s="11" t="s">
        <v>11613</v>
      </c>
      <c r="L4641" s="11">
        <v>2</v>
      </c>
    </row>
    <row r="4642" spans="1:12">
      <c r="A4642" s="11" t="s">
        <v>9142</v>
      </c>
      <c r="D4642" s="11" t="s">
        <v>260</v>
      </c>
      <c r="E4642" s="19" t="s">
        <v>9392</v>
      </c>
      <c r="F4642" s="10">
        <v>42036</v>
      </c>
      <c r="G4642" s="10">
        <v>44228</v>
      </c>
      <c r="H4642" s="11">
        <v>7</v>
      </c>
      <c r="I4642" s="20" t="s">
        <v>259</v>
      </c>
      <c r="J4642" s="11" t="s">
        <v>261</v>
      </c>
      <c r="K4642" s="11" t="s">
        <v>11613</v>
      </c>
      <c r="L4642" s="11">
        <v>2</v>
      </c>
    </row>
    <row r="4643" spans="1:12">
      <c r="A4643" s="11" t="s">
        <v>9143</v>
      </c>
      <c r="D4643" s="11" t="s">
        <v>260</v>
      </c>
      <c r="E4643" s="19" t="s">
        <v>9393</v>
      </c>
      <c r="F4643" s="10">
        <v>42036</v>
      </c>
      <c r="G4643" s="10">
        <v>44228</v>
      </c>
      <c r="H4643" s="11">
        <v>7</v>
      </c>
      <c r="I4643" s="20" t="s">
        <v>259</v>
      </c>
      <c r="J4643" s="11" t="s">
        <v>261</v>
      </c>
      <c r="K4643" s="11" t="s">
        <v>11613</v>
      </c>
      <c r="L4643" s="11">
        <v>2</v>
      </c>
    </row>
    <row r="4644" spans="1:12">
      <c r="A4644" s="11" t="s">
        <v>9144</v>
      </c>
      <c r="D4644" s="11" t="s">
        <v>260</v>
      </c>
      <c r="E4644" s="19" t="s">
        <v>9394</v>
      </c>
      <c r="F4644" s="10">
        <v>42036</v>
      </c>
      <c r="G4644" s="10">
        <v>44228</v>
      </c>
      <c r="H4644" s="11">
        <v>7</v>
      </c>
      <c r="I4644" s="20" t="s">
        <v>259</v>
      </c>
      <c r="J4644" s="11" t="s">
        <v>261</v>
      </c>
      <c r="K4644" s="11" t="s">
        <v>11613</v>
      </c>
      <c r="L4644" s="11">
        <v>2</v>
      </c>
    </row>
    <row r="4645" spans="1:12">
      <c r="A4645" s="11" t="s">
        <v>9145</v>
      </c>
      <c r="D4645" s="11" t="s">
        <v>260</v>
      </c>
      <c r="E4645" s="19" t="s">
        <v>9395</v>
      </c>
      <c r="F4645" s="10">
        <v>42036</v>
      </c>
      <c r="G4645" s="10">
        <v>44228</v>
      </c>
      <c r="H4645" s="11">
        <v>7</v>
      </c>
      <c r="I4645" s="20" t="s">
        <v>259</v>
      </c>
      <c r="J4645" s="11" t="s">
        <v>261</v>
      </c>
      <c r="K4645" s="11" t="s">
        <v>11613</v>
      </c>
      <c r="L4645" s="11">
        <v>2</v>
      </c>
    </row>
    <row r="4646" spans="1:12">
      <c r="A4646" s="11" t="s">
        <v>9146</v>
      </c>
      <c r="D4646" s="11" t="s">
        <v>260</v>
      </c>
      <c r="E4646" s="19" t="s">
        <v>9396</v>
      </c>
      <c r="F4646" s="10">
        <v>42036</v>
      </c>
      <c r="G4646" s="10">
        <v>44228</v>
      </c>
      <c r="H4646" s="11">
        <v>7</v>
      </c>
      <c r="I4646" s="20" t="s">
        <v>259</v>
      </c>
      <c r="J4646" s="11" t="s">
        <v>261</v>
      </c>
      <c r="K4646" s="11" t="s">
        <v>11613</v>
      </c>
      <c r="L4646" s="11">
        <v>2</v>
      </c>
    </row>
    <row r="4647" spans="1:12">
      <c r="A4647" s="11" t="s">
        <v>9147</v>
      </c>
      <c r="D4647" s="11" t="s">
        <v>260</v>
      </c>
      <c r="E4647" s="19" t="s">
        <v>9397</v>
      </c>
      <c r="F4647" s="10">
        <v>42036</v>
      </c>
      <c r="G4647" s="10">
        <v>44228</v>
      </c>
      <c r="H4647" s="11">
        <v>7</v>
      </c>
      <c r="I4647" s="20" t="s">
        <v>259</v>
      </c>
      <c r="J4647" s="11" t="s">
        <v>261</v>
      </c>
      <c r="K4647" s="11" t="s">
        <v>11613</v>
      </c>
      <c r="L4647" s="11">
        <v>2</v>
      </c>
    </row>
    <row r="4648" spans="1:12">
      <c r="A4648" s="11" t="s">
        <v>9148</v>
      </c>
      <c r="D4648" s="11" t="s">
        <v>260</v>
      </c>
      <c r="E4648" s="19" t="s">
        <v>9398</v>
      </c>
      <c r="F4648" s="10">
        <v>42036</v>
      </c>
      <c r="G4648" s="10">
        <v>44228</v>
      </c>
      <c r="H4648" s="11">
        <v>7</v>
      </c>
      <c r="I4648" s="20" t="s">
        <v>259</v>
      </c>
      <c r="J4648" s="11" t="s">
        <v>261</v>
      </c>
      <c r="K4648" s="11" t="s">
        <v>11613</v>
      </c>
      <c r="L4648" s="11">
        <v>2</v>
      </c>
    </row>
    <row r="4649" spans="1:12">
      <c r="A4649" s="11" t="s">
        <v>9149</v>
      </c>
      <c r="D4649" s="11" t="s">
        <v>260</v>
      </c>
      <c r="E4649" s="19" t="s">
        <v>9399</v>
      </c>
      <c r="F4649" s="10">
        <v>42036</v>
      </c>
      <c r="G4649" s="10">
        <v>44228</v>
      </c>
      <c r="H4649" s="11">
        <v>7</v>
      </c>
      <c r="I4649" s="20" t="s">
        <v>259</v>
      </c>
      <c r="J4649" s="11" t="s">
        <v>261</v>
      </c>
      <c r="K4649" s="11" t="s">
        <v>11613</v>
      </c>
      <c r="L4649" s="11">
        <v>2</v>
      </c>
    </row>
    <row r="4650" spans="1:12">
      <c r="A4650" s="11" t="s">
        <v>9150</v>
      </c>
      <c r="D4650" s="11" t="s">
        <v>260</v>
      </c>
      <c r="E4650" s="19" t="s">
        <v>9400</v>
      </c>
      <c r="F4650" s="10">
        <v>42036</v>
      </c>
      <c r="G4650" s="10">
        <v>44228</v>
      </c>
      <c r="H4650" s="11">
        <v>7</v>
      </c>
      <c r="I4650" s="20" t="s">
        <v>259</v>
      </c>
      <c r="J4650" s="11" t="s">
        <v>261</v>
      </c>
      <c r="K4650" s="11" t="s">
        <v>11613</v>
      </c>
      <c r="L4650" s="11">
        <v>2</v>
      </c>
    </row>
    <row r="4651" spans="1:12">
      <c r="A4651" s="11" t="s">
        <v>9151</v>
      </c>
      <c r="D4651" s="11" t="s">
        <v>260</v>
      </c>
      <c r="E4651" s="19" t="s">
        <v>9401</v>
      </c>
      <c r="F4651" s="10">
        <v>42036</v>
      </c>
      <c r="G4651" s="10">
        <v>44228</v>
      </c>
      <c r="H4651" s="11">
        <v>7</v>
      </c>
      <c r="I4651" s="20" t="s">
        <v>259</v>
      </c>
      <c r="J4651" s="11" t="s">
        <v>261</v>
      </c>
      <c r="K4651" s="11" t="s">
        <v>11613</v>
      </c>
      <c r="L4651" s="11">
        <v>2</v>
      </c>
    </row>
    <row r="4652" spans="1:12">
      <c r="A4652" s="11" t="s">
        <v>9152</v>
      </c>
      <c r="D4652" s="11" t="s">
        <v>260</v>
      </c>
      <c r="E4652" s="19" t="s">
        <v>9402</v>
      </c>
      <c r="F4652" s="10">
        <v>42036</v>
      </c>
      <c r="G4652" s="10">
        <v>44228</v>
      </c>
      <c r="H4652" s="11">
        <v>7</v>
      </c>
      <c r="I4652" s="20" t="s">
        <v>259</v>
      </c>
      <c r="J4652" s="11" t="s">
        <v>261</v>
      </c>
      <c r="K4652" s="11" t="s">
        <v>11613</v>
      </c>
      <c r="L4652" s="11">
        <v>2</v>
      </c>
    </row>
    <row r="4653" spans="1:12">
      <c r="A4653" s="11" t="s">
        <v>9153</v>
      </c>
      <c r="D4653" s="11" t="s">
        <v>260</v>
      </c>
      <c r="E4653" s="19" t="s">
        <v>9403</v>
      </c>
      <c r="F4653" s="10">
        <v>42036</v>
      </c>
      <c r="G4653" s="10">
        <v>44228</v>
      </c>
      <c r="H4653" s="11">
        <v>7</v>
      </c>
      <c r="I4653" s="20" t="s">
        <v>259</v>
      </c>
      <c r="J4653" s="11" t="s">
        <v>261</v>
      </c>
      <c r="K4653" s="11" t="s">
        <v>11613</v>
      </c>
      <c r="L4653" s="11">
        <v>2</v>
      </c>
    </row>
    <row r="4654" spans="1:12">
      <c r="A4654" s="11" t="s">
        <v>9154</v>
      </c>
      <c r="D4654" s="11" t="s">
        <v>260</v>
      </c>
      <c r="E4654" s="19" t="s">
        <v>9404</v>
      </c>
      <c r="F4654" s="10">
        <v>42036</v>
      </c>
      <c r="G4654" s="10">
        <v>44228</v>
      </c>
      <c r="H4654" s="11">
        <v>7</v>
      </c>
      <c r="I4654" s="20" t="s">
        <v>259</v>
      </c>
      <c r="J4654" s="11" t="s">
        <v>261</v>
      </c>
      <c r="K4654" s="11" t="s">
        <v>11613</v>
      </c>
      <c r="L4654" s="11">
        <v>2</v>
      </c>
    </row>
    <row r="4655" spans="1:12">
      <c r="A4655" s="11" t="s">
        <v>9155</v>
      </c>
      <c r="D4655" s="11" t="s">
        <v>260</v>
      </c>
      <c r="E4655" s="19" t="s">
        <v>9405</v>
      </c>
      <c r="F4655" s="10">
        <v>42036</v>
      </c>
      <c r="G4655" s="10">
        <v>44228</v>
      </c>
      <c r="H4655" s="11">
        <v>7</v>
      </c>
      <c r="I4655" s="20" t="s">
        <v>259</v>
      </c>
      <c r="J4655" s="11" t="s">
        <v>261</v>
      </c>
      <c r="K4655" s="11" t="s">
        <v>11613</v>
      </c>
      <c r="L4655" s="11">
        <v>2</v>
      </c>
    </row>
    <row r="4656" spans="1:12">
      <c r="A4656" s="11" t="s">
        <v>9156</v>
      </c>
      <c r="D4656" s="11" t="s">
        <v>260</v>
      </c>
      <c r="E4656" s="19" t="s">
        <v>9406</v>
      </c>
      <c r="F4656" s="10">
        <v>42036</v>
      </c>
      <c r="G4656" s="10">
        <v>44228</v>
      </c>
      <c r="H4656" s="11">
        <v>7</v>
      </c>
      <c r="I4656" s="20" t="s">
        <v>259</v>
      </c>
      <c r="J4656" s="11" t="s">
        <v>261</v>
      </c>
      <c r="K4656" s="11" t="s">
        <v>11613</v>
      </c>
      <c r="L4656" s="11">
        <v>2</v>
      </c>
    </row>
    <row r="4657" spans="1:12">
      <c r="A4657" s="11" t="s">
        <v>9157</v>
      </c>
      <c r="D4657" s="11" t="s">
        <v>260</v>
      </c>
      <c r="E4657" s="19" t="s">
        <v>9407</v>
      </c>
      <c r="F4657" s="10">
        <v>42036</v>
      </c>
      <c r="G4657" s="10">
        <v>44228</v>
      </c>
      <c r="H4657" s="11">
        <v>7</v>
      </c>
      <c r="I4657" s="20" t="s">
        <v>259</v>
      </c>
      <c r="J4657" s="11" t="s">
        <v>261</v>
      </c>
      <c r="K4657" s="11" t="s">
        <v>11613</v>
      </c>
      <c r="L4657" s="11">
        <v>2</v>
      </c>
    </row>
    <row r="4658" spans="1:12">
      <c r="A4658" s="11" t="s">
        <v>9158</v>
      </c>
      <c r="D4658" s="11" t="s">
        <v>260</v>
      </c>
      <c r="E4658" s="19" t="s">
        <v>9408</v>
      </c>
      <c r="F4658" s="10">
        <v>42036</v>
      </c>
      <c r="G4658" s="10">
        <v>44228</v>
      </c>
      <c r="H4658" s="11">
        <v>7</v>
      </c>
      <c r="I4658" s="20" t="s">
        <v>259</v>
      </c>
      <c r="J4658" s="11" t="s">
        <v>261</v>
      </c>
      <c r="K4658" s="11" t="s">
        <v>11613</v>
      </c>
      <c r="L4658" s="11">
        <v>2</v>
      </c>
    </row>
    <row r="4659" spans="1:12">
      <c r="A4659" s="11" t="s">
        <v>9159</v>
      </c>
      <c r="D4659" s="11" t="s">
        <v>260</v>
      </c>
      <c r="E4659" s="19" t="s">
        <v>9409</v>
      </c>
      <c r="F4659" s="10">
        <v>42036</v>
      </c>
      <c r="G4659" s="10">
        <v>44228</v>
      </c>
      <c r="H4659" s="11">
        <v>7</v>
      </c>
      <c r="I4659" s="20" t="s">
        <v>259</v>
      </c>
      <c r="J4659" s="11" t="s">
        <v>261</v>
      </c>
      <c r="K4659" s="11" t="s">
        <v>11613</v>
      </c>
      <c r="L4659" s="11">
        <v>2</v>
      </c>
    </row>
    <row r="4660" spans="1:12">
      <c r="A4660" s="11" t="s">
        <v>9160</v>
      </c>
      <c r="D4660" s="11" t="s">
        <v>260</v>
      </c>
      <c r="E4660" s="19" t="s">
        <v>9410</v>
      </c>
      <c r="F4660" s="10">
        <v>42036</v>
      </c>
      <c r="G4660" s="10">
        <v>44228</v>
      </c>
      <c r="H4660" s="11">
        <v>7</v>
      </c>
      <c r="I4660" s="20" t="s">
        <v>259</v>
      </c>
      <c r="J4660" s="11" t="s">
        <v>261</v>
      </c>
      <c r="K4660" s="11" t="s">
        <v>11613</v>
      </c>
      <c r="L4660" s="11">
        <v>2</v>
      </c>
    </row>
    <row r="4661" spans="1:12">
      <c r="A4661" s="11" t="s">
        <v>9161</v>
      </c>
      <c r="D4661" s="11" t="s">
        <v>260</v>
      </c>
      <c r="E4661" s="19" t="s">
        <v>9411</v>
      </c>
      <c r="F4661" s="10">
        <v>42036</v>
      </c>
      <c r="G4661" s="10">
        <v>44228</v>
      </c>
      <c r="H4661" s="11">
        <v>7</v>
      </c>
      <c r="I4661" s="20" t="s">
        <v>259</v>
      </c>
      <c r="J4661" s="11" t="s">
        <v>261</v>
      </c>
      <c r="K4661" s="11" t="s">
        <v>11613</v>
      </c>
      <c r="L4661" s="11">
        <v>2</v>
      </c>
    </row>
    <row r="4662" spans="1:12">
      <c r="A4662" s="11" t="s">
        <v>9162</v>
      </c>
      <c r="D4662" s="11" t="s">
        <v>260</v>
      </c>
      <c r="E4662" s="19" t="s">
        <v>9412</v>
      </c>
      <c r="F4662" s="10">
        <v>42036</v>
      </c>
      <c r="G4662" s="10">
        <v>44228</v>
      </c>
      <c r="H4662" s="11">
        <v>7</v>
      </c>
      <c r="I4662" s="20" t="s">
        <v>259</v>
      </c>
      <c r="J4662" s="11" t="s">
        <v>261</v>
      </c>
      <c r="K4662" s="11" t="s">
        <v>11613</v>
      </c>
      <c r="L4662" s="11">
        <v>2</v>
      </c>
    </row>
    <row r="4663" spans="1:12">
      <c r="A4663" s="11" t="s">
        <v>9163</v>
      </c>
      <c r="D4663" s="11" t="s">
        <v>260</v>
      </c>
      <c r="E4663" s="19" t="s">
        <v>9413</v>
      </c>
      <c r="F4663" s="10">
        <v>42036</v>
      </c>
      <c r="G4663" s="10">
        <v>44228</v>
      </c>
      <c r="H4663" s="11">
        <v>7</v>
      </c>
      <c r="I4663" s="20" t="s">
        <v>259</v>
      </c>
      <c r="J4663" s="11" t="s">
        <v>261</v>
      </c>
      <c r="K4663" s="11" t="s">
        <v>11613</v>
      </c>
      <c r="L4663" s="11">
        <v>2</v>
      </c>
    </row>
    <row r="4664" spans="1:12">
      <c r="A4664" s="11" t="s">
        <v>9164</v>
      </c>
      <c r="D4664" s="11" t="s">
        <v>260</v>
      </c>
      <c r="E4664" s="19" t="s">
        <v>9414</v>
      </c>
      <c r="F4664" s="10">
        <v>42036</v>
      </c>
      <c r="G4664" s="10">
        <v>44228</v>
      </c>
      <c r="H4664" s="11">
        <v>7</v>
      </c>
      <c r="I4664" s="20" t="s">
        <v>259</v>
      </c>
      <c r="J4664" s="11" t="s">
        <v>261</v>
      </c>
      <c r="K4664" s="11" t="s">
        <v>11613</v>
      </c>
      <c r="L4664" s="11">
        <v>2</v>
      </c>
    </row>
    <row r="4665" spans="1:12">
      <c r="A4665" s="11" t="s">
        <v>9165</v>
      </c>
      <c r="D4665" s="11" t="s">
        <v>260</v>
      </c>
      <c r="E4665" s="19" t="s">
        <v>9415</v>
      </c>
      <c r="F4665" s="10">
        <v>42036</v>
      </c>
      <c r="G4665" s="10">
        <v>44228</v>
      </c>
      <c r="H4665" s="11">
        <v>7</v>
      </c>
      <c r="I4665" s="20" t="s">
        <v>259</v>
      </c>
      <c r="J4665" s="11" t="s">
        <v>261</v>
      </c>
      <c r="K4665" s="11" t="s">
        <v>11613</v>
      </c>
      <c r="L4665" s="11">
        <v>2</v>
      </c>
    </row>
    <row r="4666" spans="1:12">
      <c r="A4666" s="11" t="s">
        <v>9166</v>
      </c>
      <c r="D4666" s="11" t="s">
        <v>260</v>
      </c>
      <c r="E4666" s="19" t="s">
        <v>9416</v>
      </c>
      <c r="F4666" s="10">
        <v>42036</v>
      </c>
      <c r="G4666" s="10">
        <v>44228</v>
      </c>
      <c r="H4666" s="11">
        <v>7</v>
      </c>
      <c r="I4666" s="20" t="s">
        <v>259</v>
      </c>
      <c r="J4666" s="11" t="s">
        <v>261</v>
      </c>
      <c r="K4666" s="11" t="s">
        <v>11613</v>
      </c>
      <c r="L4666" s="11">
        <v>2</v>
      </c>
    </row>
    <row r="4667" spans="1:12">
      <c r="A4667" s="11" t="s">
        <v>9167</v>
      </c>
      <c r="D4667" s="11" t="s">
        <v>260</v>
      </c>
      <c r="E4667" s="19" t="s">
        <v>9417</v>
      </c>
      <c r="F4667" s="10">
        <v>42036</v>
      </c>
      <c r="G4667" s="10">
        <v>44228</v>
      </c>
      <c r="H4667" s="11">
        <v>7</v>
      </c>
      <c r="I4667" s="20" t="s">
        <v>259</v>
      </c>
      <c r="J4667" s="11" t="s">
        <v>261</v>
      </c>
      <c r="K4667" s="11" t="s">
        <v>11613</v>
      </c>
      <c r="L4667" s="11">
        <v>2</v>
      </c>
    </row>
    <row r="4668" spans="1:12">
      <c r="A4668" s="11" t="s">
        <v>9168</v>
      </c>
      <c r="D4668" s="11" t="s">
        <v>260</v>
      </c>
      <c r="E4668" s="19" t="s">
        <v>9418</v>
      </c>
      <c r="F4668" s="10">
        <v>42036</v>
      </c>
      <c r="G4668" s="10">
        <v>44228</v>
      </c>
      <c r="H4668" s="11">
        <v>7</v>
      </c>
      <c r="I4668" s="20" t="s">
        <v>259</v>
      </c>
      <c r="J4668" s="11" t="s">
        <v>261</v>
      </c>
      <c r="K4668" s="11" t="s">
        <v>11613</v>
      </c>
      <c r="L4668" s="11">
        <v>2</v>
      </c>
    </row>
    <row r="4669" spans="1:12">
      <c r="A4669" s="11" t="s">
        <v>9169</v>
      </c>
      <c r="D4669" s="11" t="s">
        <v>260</v>
      </c>
      <c r="E4669" s="19" t="s">
        <v>9419</v>
      </c>
      <c r="F4669" s="10">
        <v>42036</v>
      </c>
      <c r="G4669" s="10">
        <v>44228</v>
      </c>
      <c r="H4669" s="11">
        <v>7</v>
      </c>
      <c r="I4669" s="20" t="s">
        <v>259</v>
      </c>
      <c r="J4669" s="11" t="s">
        <v>261</v>
      </c>
      <c r="K4669" s="11" t="s">
        <v>11613</v>
      </c>
      <c r="L4669" s="11">
        <v>2</v>
      </c>
    </row>
    <row r="4670" spans="1:12">
      <c r="A4670" s="11" t="s">
        <v>9170</v>
      </c>
      <c r="D4670" s="11" t="s">
        <v>260</v>
      </c>
      <c r="E4670" s="19" t="s">
        <v>9420</v>
      </c>
      <c r="F4670" s="10">
        <v>42036</v>
      </c>
      <c r="G4670" s="10">
        <v>44228</v>
      </c>
      <c r="H4670" s="11">
        <v>7</v>
      </c>
      <c r="I4670" s="20" t="s">
        <v>259</v>
      </c>
      <c r="J4670" s="11" t="s">
        <v>261</v>
      </c>
      <c r="K4670" s="11" t="s">
        <v>11613</v>
      </c>
      <c r="L4670" s="11">
        <v>2</v>
      </c>
    </row>
    <row r="4671" spans="1:12">
      <c r="A4671" s="11" t="s">
        <v>9171</v>
      </c>
      <c r="D4671" s="11" t="s">
        <v>260</v>
      </c>
      <c r="E4671" s="19" t="s">
        <v>9421</v>
      </c>
      <c r="F4671" s="10">
        <v>42036</v>
      </c>
      <c r="G4671" s="10">
        <v>44228</v>
      </c>
      <c r="H4671" s="11">
        <v>7</v>
      </c>
      <c r="I4671" s="20" t="s">
        <v>259</v>
      </c>
      <c r="J4671" s="11" t="s">
        <v>261</v>
      </c>
      <c r="K4671" s="11" t="s">
        <v>11613</v>
      </c>
      <c r="L4671" s="11">
        <v>2</v>
      </c>
    </row>
    <row r="4672" spans="1:12">
      <c r="A4672" s="11" t="s">
        <v>9172</v>
      </c>
      <c r="D4672" s="11" t="s">
        <v>260</v>
      </c>
      <c r="E4672" s="19" t="s">
        <v>9422</v>
      </c>
      <c r="F4672" s="10">
        <v>42036</v>
      </c>
      <c r="G4672" s="10">
        <v>44228</v>
      </c>
      <c r="H4672" s="11">
        <v>7</v>
      </c>
      <c r="I4672" s="20" t="s">
        <v>259</v>
      </c>
      <c r="J4672" s="11" t="s">
        <v>261</v>
      </c>
      <c r="K4672" s="11" t="s">
        <v>11613</v>
      </c>
      <c r="L4672" s="11">
        <v>2</v>
      </c>
    </row>
    <row r="4673" spans="1:12">
      <c r="A4673" s="11" t="s">
        <v>9173</v>
      </c>
      <c r="D4673" s="11" t="s">
        <v>260</v>
      </c>
      <c r="E4673" s="19" t="s">
        <v>9423</v>
      </c>
      <c r="F4673" s="10">
        <v>42036</v>
      </c>
      <c r="G4673" s="10">
        <v>44228</v>
      </c>
      <c r="H4673" s="11">
        <v>7</v>
      </c>
      <c r="I4673" s="20" t="s">
        <v>259</v>
      </c>
      <c r="J4673" s="11" t="s">
        <v>261</v>
      </c>
      <c r="K4673" s="11" t="s">
        <v>11613</v>
      </c>
      <c r="L4673" s="11">
        <v>2</v>
      </c>
    </row>
    <row r="4674" spans="1:12">
      <c r="A4674" s="11" t="s">
        <v>9174</v>
      </c>
      <c r="D4674" s="11" t="s">
        <v>260</v>
      </c>
      <c r="E4674" s="19" t="s">
        <v>9424</v>
      </c>
      <c r="F4674" s="10">
        <v>42036</v>
      </c>
      <c r="G4674" s="10">
        <v>44228</v>
      </c>
      <c r="H4674" s="11">
        <v>7</v>
      </c>
      <c r="I4674" s="20" t="s">
        <v>259</v>
      </c>
      <c r="J4674" s="11" t="s">
        <v>261</v>
      </c>
      <c r="K4674" s="11" t="s">
        <v>11613</v>
      </c>
      <c r="L4674" s="11">
        <v>2</v>
      </c>
    </row>
    <row r="4675" spans="1:12">
      <c r="A4675" s="11" t="s">
        <v>9175</v>
      </c>
      <c r="D4675" s="11" t="s">
        <v>260</v>
      </c>
      <c r="E4675" s="19" t="s">
        <v>9425</v>
      </c>
      <c r="F4675" s="10">
        <v>42036</v>
      </c>
      <c r="G4675" s="10">
        <v>44228</v>
      </c>
      <c r="H4675" s="11">
        <v>7</v>
      </c>
      <c r="I4675" s="20" t="s">
        <v>259</v>
      </c>
      <c r="J4675" s="11" t="s">
        <v>261</v>
      </c>
      <c r="K4675" s="11" t="s">
        <v>11613</v>
      </c>
      <c r="L4675" s="11">
        <v>2</v>
      </c>
    </row>
    <row r="4676" spans="1:12">
      <c r="A4676" s="11" t="s">
        <v>9176</v>
      </c>
      <c r="D4676" s="11" t="s">
        <v>260</v>
      </c>
      <c r="E4676" s="19" t="s">
        <v>9426</v>
      </c>
      <c r="F4676" s="10">
        <v>42036</v>
      </c>
      <c r="G4676" s="10">
        <v>44228</v>
      </c>
      <c r="H4676" s="11">
        <v>7</v>
      </c>
      <c r="I4676" s="20" t="s">
        <v>259</v>
      </c>
      <c r="J4676" s="11" t="s">
        <v>261</v>
      </c>
      <c r="K4676" s="11" t="s">
        <v>11613</v>
      </c>
      <c r="L4676" s="11">
        <v>2</v>
      </c>
    </row>
    <row r="4677" spans="1:12">
      <c r="A4677" s="11" t="s">
        <v>9177</v>
      </c>
      <c r="D4677" s="11" t="s">
        <v>260</v>
      </c>
      <c r="E4677" s="19" t="s">
        <v>9427</v>
      </c>
      <c r="F4677" s="10">
        <v>42036</v>
      </c>
      <c r="G4677" s="10">
        <v>44228</v>
      </c>
      <c r="H4677" s="11">
        <v>7</v>
      </c>
      <c r="I4677" s="20" t="s">
        <v>259</v>
      </c>
      <c r="J4677" s="11" t="s">
        <v>261</v>
      </c>
      <c r="K4677" s="11" t="s">
        <v>11613</v>
      </c>
      <c r="L4677" s="11">
        <v>2</v>
      </c>
    </row>
    <row r="4678" spans="1:12">
      <c r="A4678" s="11" t="s">
        <v>9178</v>
      </c>
      <c r="D4678" s="11" t="s">
        <v>260</v>
      </c>
      <c r="E4678" s="19" t="s">
        <v>9428</v>
      </c>
      <c r="F4678" s="10">
        <v>42036</v>
      </c>
      <c r="G4678" s="10">
        <v>44228</v>
      </c>
      <c r="H4678" s="11">
        <v>7</v>
      </c>
      <c r="I4678" s="20" t="s">
        <v>259</v>
      </c>
      <c r="J4678" s="11" t="s">
        <v>261</v>
      </c>
      <c r="K4678" s="11" t="s">
        <v>11613</v>
      </c>
      <c r="L4678" s="11">
        <v>2</v>
      </c>
    </row>
    <row r="4679" spans="1:12">
      <c r="A4679" s="11" t="s">
        <v>9179</v>
      </c>
      <c r="D4679" s="11" t="s">
        <v>260</v>
      </c>
      <c r="E4679" s="19" t="s">
        <v>9429</v>
      </c>
      <c r="F4679" s="10">
        <v>42036</v>
      </c>
      <c r="G4679" s="10">
        <v>44228</v>
      </c>
      <c r="H4679" s="11">
        <v>7</v>
      </c>
      <c r="I4679" s="20" t="s">
        <v>259</v>
      </c>
      <c r="J4679" s="11" t="s">
        <v>261</v>
      </c>
      <c r="K4679" s="11" t="s">
        <v>11613</v>
      </c>
      <c r="L4679" s="11">
        <v>2</v>
      </c>
    </row>
    <row r="4680" spans="1:12">
      <c r="A4680" s="11" t="s">
        <v>9180</v>
      </c>
      <c r="D4680" s="11" t="s">
        <v>260</v>
      </c>
      <c r="E4680" s="19" t="s">
        <v>9430</v>
      </c>
      <c r="F4680" s="10">
        <v>42036</v>
      </c>
      <c r="G4680" s="10">
        <v>44228</v>
      </c>
      <c r="H4680" s="11">
        <v>7</v>
      </c>
      <c r="I4680" s="20" t="s">
        <v>259</v>
      </c>
      <c r="J4680" s="11" t="s">
        <v>261</v>
      </c>
      <c r="K4680" s="11" t="s">
        <v>11613</v>
      </c>
      <c r="L4680" s="11">
        <v>2</v>
      </c>
    </row>
    <row r="4681" spans="1:12">
      <c r="A4681" s="11" t="s">
        <v>9181</v>
      </c>
      <c r="D4681" s="11" t="s">
        <v>260</v>
      </c>
      <c r="E4681" s="19" t="s">
        <v>9431</v>
      </c>
      <c r="F4681" s="10">
        <v>42036</v>
      </c>
      <c r="G4681" s="10">
        <v>44228</v>
      </c>
      <c r="H4681" s="11">
        <v>7</v>
      </c>
      <c r="I4681" s="20" t="s">
        <v>259</v>
      </c>
      <c r="J4681" s="11" t="s">
        <v>261</v>
      </c>
      <c r="K4681" s="11" t="s">
        <v>11613</v>
      </c>
      <c r="L4681" s="11">
        <v>2</v>
      </c>
    </row>
    <row r="4682" spans="1:12">
      <c r="A4682" s="11" t="s">
        <v>9182</v>
      </c>
      <c r="D4682" s="11" t="s">
        <v>260</v>
      </c>
      <c r="E4682" s="19" t="s">
        <v>9432</v>
      </c>
      <c r="F4682" s="10">
        <v>42036</v>
      </c>
      <c r="G4682" s="10">
        <v>44228</v>
      </c>
      <c r="H4682" s="11">
        <v>7</v>
      </c>
      <c r="I4682" s="20" t="s">
        <v>259</v>
      </c>
      <c r="J4682" s="11" t="s">
        <v>261</v>
      </c>
      <c r="K4682" s="11" t="s">
        <v>11613</v>
      </c>
      <c r="L4682" s="11">
        <v>2</v>
      </c>
    </row>
    <row r="4683" spans="1:12">
      <c r="A4683" s="11" t="s">
        <v>9183</v>
      </c>
      <c r="D4683" s="11" t="s">
        <v>260</v>
      </c>
      <c r="E4683" s="19" t="s">
        <v>9433</v>
      </c>
      <c r="F4683" s="10">
        <v>42036</v>
      </c>
      <c r="G4683" s="10">
        <v>44228</v>
      </c>
      <c r="H4683" s="11">
        <v>7</v>
      </c>
      <c r="I4683" s="20" t="s">
        <v>259</v>
      </c>
      <c r="J4683" s="11" t="s">
        <v>261</v>
      </c>
      <c r="K4683" s="11" t="s">
        <v>11613</v>
      </c>
      <c r="L4683" s="11">
        <v>2</v>
      </c>
    </row>
    <row r="4684" spans="1:12">
      <c r="A4684" s="11" t="s">
        <v>9184</v>
      </c>
      <c r="D4684" s="11" t="s">
        <v>260</v>
      </c>
      <c r="E4684" s="19" t="s">
        <v>9434</v>
      </c>
      <c r="F4684" s="10">
        <v>42036</v>
      </c>
      <c r="G4684" s="10">
        <v>44228</v>
      </c>
      <c r="H4684" s="11">
        <v>7</v>
      </c>
      <c r="I4684" s="20" t="s">
        <v>259</v>
      </c>
      <c r="J4684" s="11" t="s">
        <v>261</v>
      </c>
      <c r="K4684" s="11" t="s">
        <v>11613</v>
      </c>
      <c r="L4684" s="11">
        <v>2</v>
      </c>
    </row>
    <row r="4685" spans="1:12">
      <c r="A4685" s="11" t="s">
        <v>9185</v>
      </c>
      <c r="D4685" s="11" t="s">
        <v>260</v>
      </c>
      <c r="E4685" s="19" t="s">
        <v>9435</v>
      </c>
      <c r="F4685" s="10">
        <v>42036</v>
      </c>
      <c r="G4685" s="10">
        <v>44228</v>
      </c>
      <c r="H4685" s="11">
        <v>7</v>
      </c>
      <c r="I4685" s="20" t="s">
        <v>259</v>
      </c>
      <c r="J4685" s="11" t="s">
        <v>261</v>
      </c>
      <c r="K4685" s="11" t="s">
        <v>11613</v>
      </c>
      <c r="L4685" s="11">
        <v>2</v>
      </c>
    </row>
    <row r="4686" spans="1:12">
      <c r="A4686" s="11" t="s">
        <v>9186</v>
      </c>
      <c r="D4686" s="11" t="s">
        <v>260</v>
      </c>
      <c r="E4686" s="19" t="s">
        <v>9436</v>
      </c>
      <c r="F4686" s="10">
        <v>42036</v>
      </c>
      <c r="G4686" s="10">
        <v>44228</v>
      </c>
      <c r="H4686" s="11">
        <v>7</v>
      </c>
      <c r="I4686" s="20" t="s">
        <v>259</v>
      </c>
      <c r="J4686" s="11" t="s">
        <v>261</v>
      </c>
      <c r="K4686" s="11" t="s">
        <v>11613</v>
      </c>
      <c r="L4686" s="11">
        <v>2</v>
      </c>
    </row>
    <row r="4687" spans="1:12">
      <c r="A4687" s="11" t="s">
        <v>9187</v>
      </c>
      <c r="D4687" s="11" t="s">
        <v>260</v>
      </c>
      <c r="E4687" s="19" t="s">
        <v>9437</v>
      </c>
      <c r="F4687" s="10">
        <v>42036</v>
      </c>
      <c r="G4687" s="10">
        <v>44228</v>
      </c>
      <c r="H4687" s="11">
        <v>7</v>
      </c>
      <c r="I4687" s="20" t="s">
        <v>259</v>
      </c>
      <c r="J4687" s="11" t="s">
        <v>261</v>
      </c>
      <c r="K4687" s="11" t="s">
        <v>11613</v>
      </c>
      <c r="L4687" s="11">
        <v>2</v>
      </c>
    </row>
    <row r="4688" spans="1:12">
      <c r="A4688" s="11" t="s">
        <v>9188</v>
      </c>
      <c r="D4688" s="11" t="s">
        <v>260</v>
      </c>
      <c r="E4688" s="19" t="s">
        <v>9438</v>
      </c>
      <c r="F4688" s="10">
        <v>42036</v>
      </c>
      <c r="G4688" s="10">
        <v>44228</v>
      </c>
      <c r="H4688" s="11">
        <v>7</v>
      </c>
      <c r="I4688" s="20" t="s">
        <v>259</v>
      </c>
      <c r="J4688" s="11" t="s">
        <v>261</v>
      </c>
      <c r="K4688" s="11" t="s">
        <v>11613</v>
      </c>
      <c r="L4688" s="11">
        <v>2</v>
      </c>
    </row>
    <row r="4689" spans="1:12">
      <c r="A4689" s="11" t="s">
        <v>9189</v>
      </c>
      <c r="D4689" s="11" t="s">
        <v>260</v>
      </c>
      <c r="E4689" s="19" t="s">
        <v>9439</v>
      </c>
      <c r="F4689" s="10">
        <v>42036</v>
      </c>
      <c r="G4689" s="10">
        <v>44228</v>
      </c>
      <c r="H4689" s="11">
        <v>7</v>
      </c>
      <c r="I4689" s="20" t="s">
        <v>259</v>
      </c>
      <c r="J4689" s="11" t="s">
        <v>261</v>
      </c>
      <c r="K4689" s="11" t="s">
        <v>11613</v>
      </c>
      <c r="L4689" s="11">
        <v>2</v>
      </c>
    </row>
    <row r="4690" spans="1:12">
      <c r="A4690" s="11" t="s">
        <v>9190</v>
      </c>
      <c r="D4690" s="11" t="s">
        <v>260</v>
      </c>
      <c r="E4690" s="19" t="s">
        <v>9440</v>
      </c>
      <c r="F4690" s="10">
        <v>42036</v>
      </c>
      <c r="G4690" s="10">
        <v>44228</v>
      </c>
      <c r="H4690" s="11">
        <v>7</v>
      </c>
      <c r="I4690" s="20" t="s">
        <v>259</v>
      </c>
      <c r="J4690" s="11" t="s">
        <v>261</v>
      </c>
      <c r="K4690" s="11" t="s">
        <v>11613</v>
      </c>
      <c r="L4690" s="11">
        <v>2</v>
      </c>
    </row>
    <row r="4691" spans="1:12">
      <c r="A4691" s="11" t="s">
        <v>9191</v>
      </c>
      <c r="D4691" s="11" t="s">
        <v>260</v>
      </c>
      <c r="E4691" s="19" t="s">
        <v>9441</v>
      </c>
      <c r="F4691" s="10">
        <v>42036</v>
      </c>
      <c r="G4691" s="10">
        <v>44228</v>
      </c>
      <c r="H4691" s="11">
        <v>7</v>
      </c>
      <c r="I4691" s="20" t="s">
        <v>259</v>
      </c>
      <c r="J4691" s="11" t="s">
        <v>261</v>
      </c>
      <c r="K4691" s="11" t="s">
        <v>11613</v>
      </c>
      <c r="L4691" s="11">
        <v>2</v>
      </c>
    </row>
    <row r="4692" spans="1:12">
      <c r="A4692" s="11" t="s">
        <v>9192</v>
      </c>
      <c r="D4692" s="11" t="s">
        <v>260</v>
      </c>
      <c r="E4692" s="19" t="s">
        <v>9442</v>
      </c>
      <c r="F4692" s="10">
        <v>42036</v>
      </c>
      <c r="G4692" s="10">
        <v>44228</v>
      </c>
      <c r="H4692" s="11">
        <v>7</v>
      </c>
      <c r="I4692" s="20" t="s">
        <v>259</v>
      </c>
      <c r="J4692" s="11" t="s">
        <v>261</v>
      </c>
      <c r="K4692" s="11" t="s">
        <v>11613</v>
      </c>
      <c r="L4692" s="11">
        <v>2</v>
      </c>
    </row>
    <row r="4693" spans="1:12">
      <c r="A4693" s="11" t="s">
        <v>9193</v>
      </c>
      <c r="D4693" s="11" t="s">
        <v>260</v>
      </c>
      <c r="E4693" s="19" t="s">
        <v>9443</v>
      </c>
      <c r="F4693" s="10">
        <v>42036</v>
      </c>
      <c r="G4693" s="10">
        <v>44228</v>
      </c>
      <c r="H4693" s="11">
        <v>7</v>
      </c>
      <c r="I4693" s="20" t="s">
        <v>259</v>
      </c>
      <c r="J4693" s="11" t="s">
        <v>261</v>
      </c>
      <c r="K4693" s="11" t="s">
        <v>11613</v>
      </c>
      <c r="L4693" s="11">
        <v>2</v>
      </c>
    </row>
    <row r="4694" spans="1:12">
      <c r="A4694" s="11" t="s">
        <v>9194</v>
      </c>
      <c r="D4694" s="11" t="s">
        <v>260</v>
      </c>
      <c r="E4694" s="19" t="s">
        <v>9444</v>
      </c>
      <c r="F4694" s="10">
        <v>42036</v>
      </c>
      <c r="G4694" s="10">
        <v>44228</v>
      </c>
      <c r="H4694" s="11">
        <v>7</v>
      </c>
      <c r="I4694" s="20" t="s">
        <v>259</v>
      </c>
      <c r="J4694" s="11" t="s">
        <v>261</v>
      </c>
      <c r="K4694" s="11" t="s">
        <v>11613</v>
      </c>
      <c r="L4694" s="11">
        <v>2</v>
      </c>
    </row>
    <row r="4695" spans="1:12">
      <c r="A4695" s="11" t="s">
        <v>9195</v>
      </c>
      <c r="D4695" s="11" t="s">
        <v>260</v>
      </c>
      <c r="E4695" s="19" t="s">
        <v>9445</v>
      </c>
      <c r="F4695" s="10">
        <v>42036</v>
      </c>
      <c r="G4695" s="10">
        <v>44228</v>
      </c>
      <c r="H4695" s="11">
        <v>7</v>
      </c>
      <c r="I4695" s="20" t="s">
        <v>259</v>
      </c>
      <c r="J4695" s="11" t="s">
        <v>261</v>
      </c>
      <c r="K4695" s="11" t="s">
        <v>11613</v>
      </c>
      <c r="L4695" s="11">
        <v>2</v>
      </c>
    </row>
    <row r="4696" spans="1:12">
      <c r="A4696" s="11" t="s">
        <v>9196</v>
      </c>
      <c r="D4696" s="11" t="s">
        <v>260</v>
      </c>
      <c r="E4696" s="19" t="s">
        <v>9446</v>
      </c>
      <c r="F4696" s="10">
        <v>42036</v>
      </c>
      <c r="G4696" s="10">
        <v>44228</v>
      </c>
      <c r="H4696" s="11">
        <v>7</v>
      </c>
      <c r="I4696" s="20" t="s">
        <v>259</v>
      </c>
      <c r="J4696" s="11" t="s">
        <v>261</v>
      </c>
      <c r="K4696" s="11" t="s">
        <v>11613</v>
      </c>
      <c r="L4696" s="11">
        <v>2</v>
      </c>
    </row>
    <row r="4697" spans="1:12">
      <c r="A4697" s="11" t="s">
        <v>9197</v>
      </c>
      <c r="D4697" s="11" t="s">
        <v>260</v>
      </c>
      <c r="E4697" s="19" t="s">
        <v>9447</v>
      </c>
      <c r="F4697" s="10">
        <v>42036</v>
      </c>
      <c r="G4697" s="10">
        <v>44228</v>
      </c>
      <c r="H4697" s="11">
        <v>7</v>
      </c>
      <c r="I4697" s="20" t="s">
        <v>259</v>
      </c>
      <c r="J4697" s="11" t="s">
        <v>261</v>
      </c>
      <c r="K4697" s="11" t="s">
        <v>11613</v>
      </c>
      <c r="L4697" s="11">
        <v>2</v>
      </c>
    </row>
    <row r="4698" spans="1:12">
      <c r="A4698" s="11" t="s">
        <v>9198</v>
      </c>
      <c r="D4698" s="11" t="s">
        <v>260</v>
      </c>
      <c r="E4698" s="19" t="s">
        <v>9448</v>
      </c>
      <c r="F4698" s="10">
        <v>42036</v>
      </c>
      <c r="G4698" s="10">
        <v>44228</v>
      </c>
      <c r="H4698" s="11">
        <v>7</v>
      </c>
      <c r="I4698" s="20" t="s">
        <v>259</v>
      </c>
      <c r="J4698" s="11" t="s">
        <v>261</v>
      </c>
      <c r="K4698" s="11" t="s">
        <v>11613</v>
      </c>
      <c r="L4698" s="11">
        <v>2</v>
      </c>
    </row>
    <row r="4699" spans="1:12">
      <c r="A4699" s="11" t="s">
        <v>9199</v>
      </c>
      <c r="D4699" s="11" t="s">
        <v>260</v>
      </c>
      <c r="E4699" s="19" t="s">
        <v>9449</v>
      </c>
      <c r="F4699" s="10">
        <v>42036</v>
      </c>
      <c r="G4699" s="10">
        <v>44228</v>
      </c>
      <c r="H4699" s="11">
        <v>7</v>
      </c>
      <c r="I4699" s="20" t="s">
        <v>259</v>
      </c>
      <c r="J4699" s="11" t="s">
        <v>261</v>
      </c>
      <c r="K4699" s="11" t="s">
        <v>11613</v>
      </c>
      <c r="L4699" s="11">
        <v>2</v>
      </c>
    </row>
    <row r="4700" spans="1:12">
      <c r="A4700" s="11" t="s">
        <v>9200</v>
      </c>
      <c r="D4700" s="11" t="s">
        <v>260</v>
      </c>
      <c r="E4700" s="19" t="s">
        <v>9450</v>
      </c>
      <c r="F4700" s="10">
        <v>42036</v>
      </c>
      <c r="G4700" s="10">
        <v>44228</v>
      </c>
      <c r="H4700" s="11">
        <v>7</v>
      </c>
      <c r="I4700" s="20" t="s">
        <v>259</v>
      </c>
      <c r="J4700" s="11" t="s">
        <v>261</v>
      </c>
      <c r="K4700" s="11" t="s">
        <v>11613</v>
      </c>
      <c r="L4700" s="11">
        <v>2</v>
      </c>
    </row>
    <row r="4701" spans="1:12">
      <c r="A4701" s="11" t="s">
        <v>9201</v>
      </c>
      <c r="D4701" s="11" t="s">
        <v>260</v>
      </c>
      <c r="E4701" s="19" t="s">
        <v>9451</v>
      </c>
      <c r="F4701" s="10">
        <v>42036</v>
      </c>
      <c r="G4701" s="10">
        <v>44228</v>
      </c>
      <c r="H4701" s="11">
        <v>7</v>
      </c>
      <c r="I4701" s="20" t="s">
        <v>259</v>
      </c>
      <c r="J4701" s="11" t="s">
        <v>261</v>
      </c>
      <c r="K4701" s="11" t="s">
        <v>11613</v>
      </c>
      <c r="L4701" s="11">
        <v>2</v>
      </c>
    </row>
    <row r="4702" spans="1:12">
      <c r="A4702" s="11" t="s">
        <v>9202</v>
      </c>
      <c r="D4702" s="11" t="s">
        <v>260</v>
      </c>
      <c r="E4702" s="19" t="s">
        <v>9452</v>
      </c>
      <c r="F4702" s="10">
        <v>42036</v>
      </c>
      <c r="G4702" s="10">
        <v>44228</v>
      </c>
      <c r="H4702" s="11">
        <v>7</v>
      </c>
      <c r="I4702" s="20" t="s">
        <v>259</v>
      </c>
      <c r="J4702" s="11" t="s">
        <v>261</v>
      </c>
      <c r="K4702" s="11" t="s">
        <v>11613</v>
      </c>
      <c r="L4702" s="11">
        <v>2</v>
      </c>
    </row>
    <row r="4703" spans="1:12">
      <c r="A4703" s="11" t="s">
        <v>9203</v>
      </c>
      <c r="D4703" s="11" t="s">
        <v>260</v>
      </c>
      <c r="E4703" s="19" t="s">
        <v>9453</v>
      </c>
      <c r="F4703" s="10">
        <v>42036</v>
      </c>
      <c r="G4703" s="10">
        <v>44228</v>
      </c>
      <c r="H4703" s="11">
        <v>7</v>
      </c>
      <c r="I4703" s="20" t="s">
        <v>259</v>
      </c>
      <c r="J4703" s="11" t="s">
        <v>261</v>
      </c>
      <c r="K4703" s="11" t="s">
        <v>11613</v>
      </c>
      <c r="L4703" s="11">
        <v>2</v>
      </c>
    </row>
    <row r="4704" spans="1:12">
      <c r="A4704" s="11" t="s">
        <v>9204</v>
      </c>
      <c r="D4704" s="11" t="s">
        <v>260</v>
      </c>
      <c r="E4704" s="19" t="s">
        <v>9454</v>
      </c>
      <c r="F4704" s="10">
        <v>42036</v>
      </c>
      <c r="G4704" s="10">
        <v>44228</v>
      </c>
      <c r="H4704" s="11">
        <v>7</v>
      </c>
      <c r="I4704" s="20" t="s">
        <v>259</v>
      </c>
      <c r="J4704" s="11" t="s">
        <v>261</v>
      </c>
      <c r="K4704" s="11" t="s">
        <v>11613</v>
      </c>
      <c r="L4704" s="11">
        <v>2</v>
      </c>
    </row>
    <row r="4705" spans="1:12">
      <c r="A4705" s="11" t="s">
        <v>9205</v>
      </c>
      <c r="D4705" s="11" t="s">
        <v>260</v>
      </c>
      <c r="E4705" s="19" t="s">
        <v>9455</v>
      </c>
      <c r="F4705" s="10">
        <v>42036</v>
      </c>
      <c r="G4705" s="10">
        <v>44228</v>
      </c>
      <c r="H4705" s="11">
        <v>7</v>
      </c>
      <c r="I4705" s="20" t="s">
        <v>259</v>
      </c>
      <c r="J4705" s="11" t="s">
        <v>261</v>
      </c>
      <c r="K4705" s="11" t="s">
        <v>11613</v>
      </c>
      <c r="L4705" s="11">
        <v>2</v>
      </c>
    </row>
    <row r="4706" spans="1:12">
      <c r="A4706" s="11" t="s">
        <v>9206</v>
      </c>
      <c r="D4706" s="11" t="s">
        <v>260</v>
      </c>
      <c r="E4706" s="19" t="s">
        <v>9456</v>
      </c>
      <c r="F4706" s="10">
        <v>42036</v>
      </c>
      <c r="G4706" s="10">
        <v>44228</v>
      </c>
      <c r="H4706" s="11">
        <v>7</v>
      </c>
      <c r="I4706" s="20" t="s">
        <v>259</v>
      </c>
      <c r="J4706" s="11" t="s">
        <v>261</v>
      </c>
      <c r="K4706" s="11" t="s">
        <v>11613</v>
      </c>
      <c r="L4706" s="11">
        <v>2</v>
      </c>
    </row>
    <row r="4707" spans="1:12">
      <c r="A4707" s="11" t="s">
        <v>9207</v>
      </c>
      <c r="D4707" s="11" t="s">
        <v>260</v>
      </c>
      <c r="E4707" s="19" t="s">
        <v>9457</v>
      </c>
      <c r="F4707" s="10">
        <v>42036</v>
      </c>
      <c r="G4707" s="10">
        <v>44228</v>
      </c>
      <c r="H4707" s="11">
        <v>7</v>
      </c>
      <c r="I4707" s="20" t="s">
        <v>259</v>
      </c>
      <c r="J4707" s="11" t="s">
        <v>261</v>
      </c>
      <c r="K4707" s="11" t="s">
        <v>11613</v>
      </c>
      <c r="L4707" s="11">
        <v>2</v>
      </c>
    </row>
    <row r="4708" spans="1:12">
      <c r="A4708" s="11" t="s">
        <v>9208</v>
      </c>
      <c r="D4708" s="11" t="s">
        <v>260</v>
      </c>
      <c r="E4708" s="19" t="s">
        <v>9458</v>
      </c>
      <c r="F4708" s="10">
        <v>42036</v>
      </c>
      <c r="G4708" s="10">
        <v>44228</v>
      </c>
      <c r="H4708" s="11">
        <v>7</v>
      </c>
      <c r="I4708" s="20" t="s">
        <v>259</v>
      </c>
      <c r="J4708" s="11" t="s">
        <v>261</v>
      </c>
      <c r="K4708" s="11" t="s">
        <v>11613</v>
      </c>
      <c r="L4708" s="11">
        <v>2</v>
      </c>
    </row>
    <row r="4709" spans="1:12">
      <c r="A4709" s="11" t="s">
        <v>9209</v>
      </c>
      <c r="D4709" s="11" t="s">
        <v>260</v>
      </c>
      <c r="E4709" s="19" t="s">
        <v>9459</v>
      </c>
      <c r="F4709" s="10">
        <v>42036</v>
      </c>
      <c r="G4709" s="10">
        <v>44228</v>
      </c>
      <c r="H4709" s="11">
        <v>7</v>
      </c>
      <c r="I4709" s="20" t="s">
        <v>259</v>
      </c>
      <c r="J4709" s="11" t="s">
        <v>261</v>
      </c>
      <c r="K4709" s="11" t="s">
        <v>11613</v>
      </c>
      <c r="L4709" s="11">
        <v>2</v>
      </c>
    </row>
    <row r="4710" spans="1:12">
      <c r="A4710" s="11" t="s">
        <v>9210</v>
      </c>
      <c r="D4710" s="11" t="s">
        <v>260</v>
      </c>
      <c r="E4710" s="19" t="s">
        <v>9460</v>
      </c>
      <c r="F4710" s="10">
        <v>42036</v>
      </c>
      <c r="G4710" s="10">
        <v>44228</v>
      </c>
      <c r="H4710" s="11">
        <v>7</v>
      </c>
      <c r="I4710" s="20" t="s">
        <v>259</v>
      </c>
      <c r="J4710" s="11" t="s">
        <v>261</v>
      </c>
      <c r="K4710" s="11" t="s">
        <v>11613</v>
      </c>
      <c r="L4710" s="11">
        <v>2</v>
      </c>
    </row>
    <row r="4711" spans="1:12">
      <c r="A4711" s="11" t="s">
        <v>9211</v>
      </c>
      <c r="D4711" s="11" t="s">
        <v>260</v>
      </c>
      <c r="E4711" s="19" t="s">
        <v>9461</v>
      </c>
      <c r="F4711" s="10">
        <v>42036</v>
      </c>
      <c r="G4711" s="10">
        <v>44228</v>
      </c>
      <c r="H4711" s="11">
        <v>7</v>
      </c>
      <c r="I4711" s="20" t="s">
        <v>259</v>
      </c>
      <c r="J4711" s="11" t="s">
        <v>261</v>
      </c>
      <c r="K4711" s="11" t="s">
        <v>11613</v>
      </c>
      <c r="L4711" s="11">
        <v>2</v>
      </c>
    </row>
    <row r="4712" spans="1:12">
      <c r="A4712" s="11" t="s">
        <v>9212</v>
      </c>
      <c r="D4712" s="11" t="s">
        <v>260</v>
      </c>
      <c r="E4712" s="19" t="s">
        <v>9462</v>
      </c>
      <c r="F4712" s="10">
        <v>42036</v>
      </c>
      <c r="G4712" s="10">
        <v>44228</v>
      </c>
      <c r="H4712" s="11">
        <v>7</v>
      </c>
      <c r="I4712" s="20" t="s">
        <v>259</v>
      </c>
      <c r="J4712" s="11" t="s">
        <v>261</v>
      </c>
      <c r="K4712" s="11" t="s">
        <v>11613</v>
      </c>
      <c r="L4712" s="11">
        <v>2</v>
      </c>
    </row>
    <row r="4713" spans="1:12">
      <c r="A4713" s="11" t="s">
        <v>9213</v>
      </c>
      <c r="D4713" s="11" t="s">
        <v>260</v>
      </c>
      <c r="E4713" s="19" t="s">
        <v>9463</v>
      </c>
      <c r="F4713" s="10">
        <v>42036</v>
      </c>
      <c r="G4713" s="10">
        <v>44228</v>
      </c>
      <c r="H4713" s="11">
        <v>7</v>
      </c>
      <c r="I4713" s="20" t="s">
        <v>259</v>
      </c>
      <c r="J4713" s="11" t="s">
        <v>261</v>
      </c>
      <c r="K4713" s="11" t="s">
        <v>11613</v>
      </c>
      <c r="L4713" s="11">
        <v>2</v>
      </c>
    </row>
    <row r="4714" spans="1:12">
      <c r="A4714" s="11" t="s">
        <v>9214</v>
      </c>
      <c r="D4714" s="11" t="s">
        <v>260</v>
      </c>
      <c r="E4714" s="19" t="s">
        <v>9464</v>
      </c>
      <c r="F4714" s="10">
        <v>42036</v>
      </c>
      <c r="G4714" s="10">
        <v>44228</v>
      </c>
      <c r="H4714" s="11">
        <v>7</v>
      </c>
      <c r="I4714" s="20" t="s">
        <v>259</v>
      </c>
      <c r="J4714" s="11" t="s">
        <v>261</v>
      </c>
      <c r="K4714" s="11" t="s">
        <v>11613</v>
      </c>
      <c r="L4714" s="11">
        <v>2</v>
      </c>
    </row>
    <row r="4715" spans="1:12">
      <c r="A4715" s="11" t="s">
        <v>9215</v>
      </c>
      <c r="D4715" s="11" t="s">
        <v>260</v>
      </c>
      <c r="E4715" s="19" t="s">
        <v>9465</v>
      </c>
      <c r="F4715" s="10">
        <v>42036</v>
      </c>
      <c r="G4715" s="10">
        <v>44228</v>
      </c>
      <c r="H4715" s="11">
        <v>7</v>
      </c>
      <c r="I4715" s="20" t="s">
        <v>259</v>
      </c>
      <c r="J4715" s="11" t="s">
        <v>261</v>
      </c>
      <c r="K4715" s="11" t="s">
        <v>11613</v>
      </c>
      <c r="L4715" s="11">
        <v>2</v>
      </c>
    </row>
    <row r="4716" spans="1:12">
      <c r="A4716" s="11" t="s">
        <v>9216</v>
      </c>
      <c r="D4716" s="11" t="s">
        <v>260</v>
      </c>
      <c r="E4716" s="19" t="s">
        <v>9466</v>
      </c>
      <c r="F4716" s="10">
        <v>42036</v>
      </c>
      <c r="G4716" s="10">
        <v>44228</v>
      </c>
      <c r="H4716" s="11">
        <v>7</v>
      </c>
      <c r="I4716" s="20" t="s">
        <v>259</v>
      </c>
      <c r="J4716" s="11" t="s">
        <v>261</v>
      </c>
      <c r="K4716" s="11" t="s">
        <v>11613</v>
      </c>
      <c r="L4716" s="11">
        <v>2</v>
      </c>
    </row>
    <row r="4717" spans="1:12">
      <c r="A4717" s="11" t="s">
        <v>9217</v>
      </c>
      <c r="D4717" s="11" t="s">
        <v>260</v>
      </c>
      <c r="E4717" s="19" t="s">
        <v>9467</v>
      </c>
      <c r="F4717" s="10">
        <v>42036</v>
      </c>
      <c r="G4717" s="10">
        <v>44228</v>
      </c>
      <c r="H4717" s="11">
        <v>7</v>
      </c>
      <c r="I4717" s="20" t="s">
        <v>259</v>
      </c>
      <c r="J4717" s="11" t="s">
        <v>261</v>
      </c>
      <c r="K4717" s="11" t="s">
        <v>11613</v>
      </c>
      <c r="L4717" s="11">
        <v>2</v>
      </c>
    </row>
    <row r="4718" spans="1:12">
      <c r="A4718" s="11" t="s">
        <v>9218</v>
      </c>
      <c r="D4718" s="11" t="s">
        <v>260</v>
      </c>
      <c r="E4718" s="19" t="s">
        <v>9468</v>
      </c>
      <c r="F4718" s="10">
        <v>42036</v>
      </c>
      <c r="G4718" s="10">
        <v>44228</v>
      </c>
      <c r="H4718" s="11">
        <v>7</v>
      </c>
      <c r="I4718" s="20" t="s">
        <v>259</v>
      </c>
      <c r="J4718" s="11" t="s">
        <v>261</v>
      </c>
      <c r="K4718" s="11" t="s">
        <v>11613</v>
      </c>
      <c r="L4718" s="11">
        <v>2</v>
      </c>
    </row>
    <row r="4719" spans="1:12">
      <c r="A4719" s="11" t="s">
        <v>9219</v>
      </c>
      <c r="D4719" s="11" t="s">
        <v>260</v>
      </c>
      <c r="E4719" s="19" t="s">
        <v>9469</v>
      </c>
      <c r="F4719" s="10">
        <v>42036</v>
      </c>
      <c r="G4719" s="10">
        <v>44228</v>
      </c>
      <c r="H4719" s="11">
        <v>7</v>
      </c>
      <c r="I4719" s="20" t="s">
        <v>259</v>
      </c>
      <c r="J4719" s="11" t="s">
        <v>261</v>
      </c>
      <c r="K4719" s="11" t="s">
        <v>11613</v>
      </c>
      <c r="L4719" s="11">
        <v>2</v>
      </c>
    </row>
    <row r="4720" spans="1:12">
      <c r="A4720" s="11" t="s">
        <v>9220</v>
      </c>
      <c r="D4720" s="11" t="s">
        <v>260</v>
      </c>
      <c r="E4720" s="19" t="s">
        <v>9470</v>
      </c>
      <c r="F4720" s="10">
        <v>42036</v>
      </c>
      <c r="G4720" s="10">
        <v>44228</v>
      </c>
      <c r="H4720" s="11">
        <v>7</v>
      </c>
      <c r="I4720" s="20" t="s">
        <v>259</v>
      </c>
      <c r="J4720" s="11" t="s">
        <v>261</v>
      </c>
      <c r="K4720" s="11" t="s">
        <v>11613</v>
      </c>
      <c r="L4720" s="11">
        <v>2</v>
      </c>
    </row>
    <row r="4721" spans="1:12">
      <c r="A4721" s="11" t="s">
        <v>9221</v>
      </c>
      <c r="D4721" s="11" t="s">
        <v>260</v>
      </c>
      <c r="E4721" s="19" t="s">
        <v>9471</v>
      </c>
      <c r="F4721" s="10">
        <v>42036</v>
      </c>
      <c r="G4721" s="10">
        <v>44228</v>
      </c>
      <c r="H4721" s="11">
        <v>7</v>
      </c>
      <c r="I4721" s="20" t="s">
        <v>259</v>
      </c>
      <c r="J4721" s="11" t="s">
        <v>261</v>
      </c>
      <c r="K4721" s="11" t="s">
        <v>11613</v>
      </c>
      <c r="L4721" s="11">
        <v>2</v>
      </c>
    </row>
    <row r="4722" spans="1:12">
      <c r="A4722" s="11" t="s">
        <v>9222</v>
      </c>
      <c r="D4722" s="11" t="s">
        <v>260</v>
      </c>
      <c r="E4722" s="19" t="s">
        <v>9472</v>
      </c>
      <c r="F4722" s="10">
        <v>42036</v>
      </c>
      <c r="G4722" s="10">
        <v>44228</v>
      </c>
      <c r="H4722" s="11">
        <v>7</v>
      </c>
      <c r="I4722" s="20" t="s">
        <v>259</v>
      </c>
      <c r="J4722" s="11" t="s">
        <v>261</v>
      </c>
      <c r="K4722" s="11" t="s">
        <v>11613</v>
      </c>
      <c r="L4722" s="11">
        <v>2</v>
      </c>
    </row>
    <row r="4723" spans="1:12">
      <c r="A4723" s="11" t="s">
        <v>9223</v>
      </c>
      <c r="D4723" s="11" t="s">
        <v>260</v>
      </c>
      <c r="E4723" s="19" t="s">
        <v>9473</v>
      </c>
      <c r="F4723" s="10">
        <v>42036</v>
      </c>
      <c r="G4723" s="10">
        <v>44228</v>
      </c>
      <c r="H4723" s="11">
        <v>7</v>
      </c>
      <c r="I4723" s="20" t="s">
        <v>259</v>
      </c>
      <c r="J4723" s="11" t="s">
        <v>261</v>
      </c>
      <c r="K4723" s="11" t="s">
        <v>11613</v>
      </c>
      <c r="L4723" s="11">
        <v>2</v>
      </c>
    </row>
    <row r="4724" spans="1:12">
      <c r="A4724" s="11" t="s">
        <v>9224</v>
      </c>
      <c r="D4724" s="11" t="s">
        <v>260</v>
      </c>
      <c r="E4724" s="19" t="s">
        <v>9474</v>
      </c>
      <c r="F4724" s="10">
        <v>42036</v>
      </c>
      <c r="G4724" s="10">
        <v>44228</v>
      </c>
      <c r="H4724" s="11">
        <v>7</v>
      </c>
      <c r="I4724" s="20" t="s">
        <v>259</v>
      </c>
      <c r="J4724" s="11" t="s">
        <v>261</v>
      </c>
      <c r="K4724" s="11" t="s">
        <v>11613</v>
      </c>
      <c r="L4724" s="11">
        <v>2</v>
      </c>
    </row>
    <row r="4725" spans="1:12">
      <c r="A4725" s="11" t="s">
        <v>9225</v>
      </c>
      <c r="D4725" s="11" t="s">
        <v>260</v>
      </c>
      <c r="E4725" s="19" t="s">
        <v>9475</v>
      </c>
      <c r="F4725" s="10">
        <v>42036</v>
      </c>
      <c r="G4725" s="10">
        <v>44228</v>
      </c>
      <c r="H4725" s="11">
        <v>7</v>
      </c>
      <c r="I4725" s="20" t="s">
        <v>259</v>
      </c>
      <c r="J4725" s="11" t="s">
        <v>261</v>
      </c>
      <c r="K4725" s="11" t="s">
        <v>11613</v>
      </c>
      <c r="L4725" s="11">
        <v>2</v>
      </c>
    </row>
    <row r="4726" spans="1:12">
      <c r="A4726" s="11" t="s">
        <v>9226</v>
      </c>
      <c r="D4726" s="11" t="s">
        <v>260</v>
      </c>
      <c r="E4726" s="19" t="s">
        <v>9476</v>
      </c>
      <c r="F4726" s="10">
        <v>42036</v>
      </c>
      <c r="G4726" s="10">
        <v>44228</v>
      </c>
      <c r="H4726" s="11">
        <v>7</v>
      </c>
      <c r="I4726" s="20" t="s">
        <v>259</v>
      </c>
      <c r="J4726" s="11" t="s">
        <v>261</v>
      </c>
      <c r="K4726" s="11" t="s">
        <v>11613</v>
      </c>
      <c r="L4726" s="11">
        <v>2</v>
      </c>
    </row>
    <row r="4727" spans="1:12">
      <c r="A4727" s="11" t="s">
        <v>9227</v>
      </c>
      <c r="D4727" s="11" t="s">
        <v>260</v>
      </c>
      <c r="E4727" s="19" t="s">
        <v>9477</v>
      </c>
      <c r="F4727" s="10">
        <v>42036</v>
      </c>
      <c r="G4727" s="10">
        <v>44228</v>
      </c>
      <c r="H4727" s="11">
        <v>7</v>
      </c>
      <c r="I4727" s="20" t="s">
        <v>259</v>
      </c>
      <c r="J4727" s="11" t="s">
        <v>261</v>
      </c>
      <c r="K4727" s="11" t="s">
        <v>11613</v>
      </c>
      <c r="L4727" s="11">
        <v>2</v>
      </c>
    </row>
    <row r="4728" spans="1:12">
      <c r="A4728" s="11" t="s">
        <v>9228</v>
      </c>
      <c r="D4728" s="11" t="s">
        <v>260</v>
      </c>
      <c r="E4728" s="19" t="s">
        <v>9478</v>
      </c>
      <c r="F4728" s="10">
        <v>42036</v>
      </c>
      <c r="G4728" s="10">
        <v>44228</v>
      </c>
      <c r="H4728" s="11">
        <v>7</v>
      </c>
      <c r="I4728" s="20" t="s">
        <v>259</v>
      </c>
      <c r="J4728" s="11" t="s">
        <v>261</v>
      </c>
      <c r="K4728" s="11" t="s">
        <v>11613</v>
      </c>
      <c r="L4728" s="11">
        <v>2</v>
      </c>
    </row>
    <row r="4729" spans="1:12">
      <c r="A4729" s="11" t="s">
        <v>9229</v>
      </c>
      <c r="D4729" s="11" t="s">
        <v>260</v>
      </c>
      <c r="E4729" s="19" t="s">
        <v>9479</v>
      </c>
      <c r="F4729" s="10">
        <v>42036</v>
      </c>
      <c r="G4729" s="10">
        <v>44228</v>
      </c>
      <c r="H4729" s="11">
        <v>7</v>
      </c>
      <c r="I4729" s="20" t="s">
        <v>259</v>
      </c>
      <c r="J4729" s="11" t="s">
        <v>261</v>
      </c>
      <c r="K4729" s="11" t="s">
        <v>11613</v>
      </c>
      <c r="L4729" s="11">
        <v>2</v>
      </c>
    </row>
    <row r="4730" spans="1:12">
      <c r="A4730" s="11" t="s">
        <v>9230</v>
      </c>
      <c r="D4730" s="11" t="s">
        <v>260</v>
      </c>
      <c r="E4730" s="19" t="s">
        <v>9480</v>
      </c>
      <c r="F4730" s="10">
        <v>42036</v>
      </c>
      <c r="G4730" s="10">
        <v>44228</v>
      </c>
      <c r="H4730" s="11">
        <v>7</v>
      </c>
      <c r="I4730" s="20" t="s">
        <v>259</v>
      </c>
      <c r="J4730" s="11" t="s">
        <v>261</v>
      </c>
      <c r="K4730" s="11" t="s">
        <v>11613</v>
      </c>
      <c r="L4730" s="11">
        <v>2</v>
      </c>
    </row>
    <row r="4731" spans="1:12">
      <c r="A4731" s="11" t="s">
        <v>9231</v>
      </c>
      <c r="D4731" s="11" t="s">
        <v>260</v>
      </c>
      <c r="E4731" s="19" t="s">
        <v>9481</v>
      </c>
      <c r="F4731" s="10">
        <v>42036</v>
      </c>
      <c r="G4731" s="10">
        <v>44228</v>
      </c>
      <c r="H4731" s="11">
        <v>7</v>
      </c>
      <c r="I4731" s="20" t="s">
        <v>259</v>
      </c>
      <c r="J4731" s="11" t="s">
        <v>261</v>
      </c>
      <c r="K4731" s="11" t="s">
        <v>11613</v>
      </c>
      <c r="L4731" s="11">
        <v>2</v>
      </c>
    </row>
    <row r="4732" spans="1:12">
      <c r="A4732" s="11" t="s">
        <v>9232</v>
      </c>
      <c r="D4732" s="11" t="s">
        <v>260</v>
      </c>
      <c r="E4732" s="19" t="s">
        <v>9482</v>
      </c>
      <c r="F4732" s="10">
        <v>42036</v>
      </c>
      <c r="G4732" s="10">
        <v>44228</v>
      </c>
      <c r="H4732" s="11">
        <v>7</v>
      </c>
      <c r="I4732" s="20" t="s">
        <v>259</v>
      </c>
      <c r="J4732" s="11" t="s">
        <v>261</v>
      </c>
      <c r="K4732" s="11" t="s">
        <v>11613</v>
      </c>
      <c r="L4732" s="11">
        <v>2</v>
      </c>
    </row>
    <row r="4733" spans="1:12">
      <c r="A4733" s="11" t="s">
        <v>9233</v>
      </c>
      <c r="D4733" s="11" t="s">
        <v>260</v>
      </c>
      <c r="E4733" s="19" t="s">
        <v>9483</v>
      </c>
      <c r="F4733" s="10">
        <v>42036</v>
      </c>
      <c r="G4733" s="10">
        <v>44228</v>
      </c>
      <c r="H4733" s="11">
        <v>7</v>
      </c>
      <c r="I4733" s="20" t="s">
        <v>259</v>
      </c>
      <c r="J4733" s="11" t="s">
        <v>261</v>
      </c>
      <c r="K4733" s="11" t="s">
        <v>11613</v>
      </c>
      <c r="L4733" s="11">
        <v>2</v>
      </c>
    </row>
    <row r="4734" spans="1:12">
      <c r="A4734" s="11" t="s">
        <v>9234</v>
      </c>
      <c r="D4734" s="11" t="s">
        <v>260</v>
      </c>
      <c r="E4734" s="19" t="s">
        <v>9484</v>
      </c>
      <c r="F4734" s="10">
        <v>42036</v>
      </c>
      <c r="G4734" s="10">
        <v>44228</v>
      </c>
      <c r="H4734" s="11">
        <v>7</v>
      </c>
      <c r="I4734" s="20" t="s">
        <v>259</v>
      </c>
      <c r="J4734" s="11" t="s">
        <v>261</v>
      </c>
      <c r="K4734" s="11" t="s">
        <v>11613</v>
      </c>
      <c r="L4734" s="11">
        <v>2</v>
      </c>
    </row>
    <row r="4735" spans="1:12">
      <c r="A4735" s="11" t="s">
        <v>9235</v>
      </c>
      <c r="D4735" s="11" t="s">
        <v>260</v>
      </c>
      <c r="E4735" s="19" t="s">
        <v>9485</v>
      </c>
      <c r="F4735" s="10">
        <v>42036</v>
      </c>
      <c r="G4735" s="10">
        <v>44228</v>
      </c>
      <c r="H4735" s="11">
        <v>7</v>
      </c>
      <c r="I4735" s="20" t="s">
        <v>259</v>
      </c>
      <c r="J4735" s="11" t="s">
        <v>261</v>
      </c>
      <c r="K4735" s="11" t="s">
        <v>11613</v>
      </c>
      <c r="L4735" s="11">
        <v>2</v>
      </c>
    </row>
    <row r="4736" spans="1:12">
      <c r="A4736" s="11" t="s">
        <v>9236</v>
      </c>
      <c r="D4736" s="11" t="s">
        <v>260</v>
      </c>
      <c r="E4736" s="19" t="s">
        <v>9486</v>
      </c>
      <c r="F4736" s="10">
        <v>42036</v>
      </c>
      <c r="G4736" s="10">
        <v>44228</v>
      </c>
      <c r="H4736" s="11">
        <v>7</v>
      </c>
      <c r="I4736" s="20" t="s">
        <v>259</v>
      </c>
      <c r="J4736" s="11" t="s">
        <v>261</v>
      </c>
      <c r="K4736" s="11" t="s">
        <v>11613</v>
      </c>
      <c r="L4736" s="11">
        <v>2</v>
      </c>
    </row>
    <row r="4737" spans="1:12">
      <c r="A4737" s="11" t="s">
        <v>9237</v>
      </c>
      <c r="D4737" s="11" t="s">
        <v>260</v>
      </c>
      <c r="E4737" s="19" t="s">
        <v>9487</v>
      </c>
      <c r="F4737" s="10">
        <v>42036</v>
      </c>
      <c r="G4737" s="10">
        <v>44228</v>
      </c>
      <c r="H4737" s="11">
        <v>7</v>
      </c>
      <c r="I4737" s="20" t="s">
        <v>259</v>
      </c>
      <c r="J4737" s="11" t="s">
        <v>261</v>
      </c>
      <c r="K4737" s="11" t="s">
        <v>11613</v>
      </c>
      <c r="L4737" s="11">
        <v>2</v>
      </c>
    </row>
    <row r="4738" spans="1:12">
      <c r="A4738" s="11" t="s">
        <v>9238</v>
      </c>
      <c r="D4738" s="11" t="s">
        <v>260</v>
      </c>
      <c r="E4738" s="19" t="s">
        <v>9488</v>
      </c>
      <c r="F4738" s="10">
        <v>42036</v>
      </c>
      <c r="G4738" s="10">
        <v>44228</v>
      </c>
      <c r="H4738" s="11">
        <v>7</v>
      </c>
      <c r="I4738" s="20" t="s">
        <v>259</v>
      </c>
      <c r="J4738" s="11" t="s">
        <v>261</v>
      </c>
      <c r="K4738" s="11" t="s">
        <v>11613</v>
      </c>
      <c r="L4738" s="11">
        <v>2</v>
      </c>
    </row>
    <row r="4739" spans="1:12">
      <c r="A4739" s="11" t="s">
        <v>9239</v>
      </c>
      <c r="D4739" s="11" t="s">
        <v>260</v>
      </c>
      <c r="E4739" s="19" t="s">
        <v>9489</v>
      </c>
      <c r="F4739" s="10">
        <v>42036</v>
      </c>
      <c r="G4739" s="10">
        <v>44228</v>
      </c>
      <c r="H4739" s="11">
        <v>7</v>
      </c>
      <c r="I4739" s="20" t="s">
        <v>259</v>
      </c>
      <c r="J4739" s="11" t="s">
        <v>261</v>
      </c>
      <c r="K4739" s="11" t="s">
        <v>11613</v>
      </c>
      <c r="L4739" s="11">
        <v>2</v>
      </c>
    </row>
    <row r="4740" spans="1:12">
      <c r="A4740" s="11" t="s">
        <v>9240</v>
      </c>
      <c r="D4740" s="11" t="s">
        <v>260</v>
      </c>
      <c r="E4740" s="19" t="s">
        <v>9490</v>
      </c>
      <c r="F4740" s="10">
        <v>42036</v>
      </c>
      <c r="G4740" s="10">
        <v>44228</v>
      </c>
      <c r="H4740" s="11">
        <v>7</v>
      </c>
      <c r="I4740" s="20" t="s">
        <v>259</v>
      </c>
      <c r="J4740" s="11" t="s">
        <v>261</v>
      </c>
      <c r="K4740" s="11" t="s">
        <v>11613</v>
      </c>
      <c r="L4740" s="11">
        <v>2</v>
      </c>
    </row>
    <row r="4741" spans="1:12">
      <c r="A4741" s="11" t="s">
        <v>9241</v>
      </c>
      <c r="D4741" s="11" t="s">
        <v>260</v>
      </c>
      <c r="E4741" s="19" t="s">
        <v>9491</v>
      </c>
      <c r="F4741" s="10">
        <v>42036</v>
      </c>
      <c r="G4741" s="10">
        <v>44228</v>
      </c>
      <c r="H4741" s="11">
        <v>7</v>
      </c>
      <c r="I4741" s="20" t="s">
        <v>259</v>
      </c>
      <c r="J4741" s="11" t="s">
        <v>261</v>
      </c>
      <c r="K4741" s="11" t="s">
        <v>11613</v>
      </c>
      <c r="L4741" s="11">
        <v>2</v>
      </c>
    </row>
    <row r="4742" spans="1:12">
      <c r="A4742" s="11" t="s">
        <v>9242</v>
      </c>
      <c r="D4742" s="11" t="s">
        <v>260</v>
      </c>
      <c r="E4742" s="19" t="s">
        <v>9492</v>
      </c>
      <c r="F4742" s="10">
        <v>42036</v>
      </c>
      <c r="G4742" s="10">
        <v>44228</v>
      </c>
      <c r="H4742" s="11">
        <v>7</v>
      </c>
      <c r="I4742" s="20" t="s">
        <v>259</v>
      </c>
      <c r="J4742" s="11" t="s">
        <v>261</v>
      </c>
      <c r="K4742" s="11" t="s">
        <v>11613</v>
      </c>
      <c r="L4742" s="11">
        <v>2</v>
      </c>
    </row>
    <row r="4743" spans="1:12">
      <c r="A4743" s="11" t="s">
        <v>9243</v>
      </c>
      <c r="D4743" s="11" t="s">
        <v>260</v>
      </c>
      <c r="E4743" s="19" t="s">
        <v>9493</v>
      </c>
      <c r="F4743" s="10">
        <v>42036</v>
      </c>
      <c r="G4743" s="10">
        <v>44228</v>
      </c>
      <c r="H4743" s="11">
        <v>7</v>
      </c>
      <c r="I4743" s="20" t="s">
        <v>259</v>
      </c>
      <c r="J4743" s="11" t="s">
        <v>261</v>
      </c>
      <c r="K4743" s="11" t="s">
        <v>11613</v>
      </c>
      <c r="L4743" s="11">
        <v>2</v>
      </c>
    </row>
    <row r="4744" spans="1:12">
      <c r="A4744" s="11" t="s">
        <v>9244</v>
      </c>
      <c r="D4744" s="11" t="s">
        <v>260</v>
      </c>
      <c r="E4744" s="19" t="s">
        <v>9494</v>
      </c>
      <c r="F4744" s="10">
        <v>42036</v>
      </c>
      <c r="G4744" s="10">
        <v>44228</v>
      </c>
      <c r="H4744" s="11">
        <v>7</v>
      </c>
      <c r="I4744" s="20" t="s">
        <v>259</v>
      </c>
      <c r="J4744" s="11" t="s">
        <v>261</v>
      </c>
      <c r="K4744" s="11" t="s">
        <v>11613</v>
      </c>
      <c r="L4744" s="11">
        <v>2</v>
      </c>
    </row>
    <row r="4745" spans="1:12">
      <c r="A4745" s="11" t="s">
        <v>9245</v>
      </c>
      <c r="D4745" s="11" t="s">
        <v>260</v>
      </c>
      <c r="E4745" s="19" t="s">
        <v>9495</v>
      </c>
      <c r="F4745" s="10">
        <v>42036</v>
      </c>
      <c r="G4745" s="10">
        <v>44228</v>
      </c>
      <c r="H4745" s="11">
        <v>7</v>
      </c>
      <c r="I4745" s="20" t="s">
        <v>259</v>
      </c>
      <c r="J4745" s="11" t="s">
        <v>261</v>
      </c>
      <c r="K4745" s="11" t="s">
        <v>11613</v>
      </c>
      <c r="L4745" s="11">
        <v>2</v>
      </c>
    </row>
    <row r="4746" spans="1:12">
      <c r="A4746" s="11" t="s">
        <v>9246</v>
      </c>
      <c r="D4746" s="11" t="s">
        <v>260</v>
      </c>
      <c r="E4746" s="19" t="s">
        <v>9496</v>
      </c>
      <c r="F4746" s="10">
        <v>42036</v>
      </c>
      <c r="G4746" s="10">
        <v>44228</v>
      </c>
      <c r="H4746" s="11">
        <v>7</v>
      </c>
      <c r="I4746" s="20" t="s">
        <v>259</v>
      </c>
      <c r="J4746" s="11" t="s">
        <v>261</v>
      </c>
      <c r="K4746" s="11" t="s">
        <v>11613</v>
      </c>
      <c r="L4746" s="11">
        <v>2</v>
      </c>
    </row>
    <row r="4747" spans="1:12">
      <c r="A4747" s="11" t="s">
        <v>9247</v>
      </c>
      <c r="D4747" s="11" t="s">
        <v>260</v>
      </c>
      <c r="E4747" s="19" t="s">
        <v>9497</v>
      </c>
      <c r="F4747" s="10">
        <v>42036</v>
      </c>
      <c r="G4747" s="10">
        <v>44228</v>
      </c>
      <c r="H4747" s="11">
        <v>7</v>
      </c>
      <c r="I4747" s="20" t="s">
        <v>259</v>
      </c>
      <c r="J4747" s="11" t="s">
        <v>261</v>
      </c>
      <c r="K4747" s="11" t="s">
        <v>11613</v>
      </c>
      <c r="L4747" s="11">
        <v>2</v>
      </c>
    </row>
    <row r="4748" spans="1:12">
      <c r="A4748" s="11" t="s">
        <v>9248</v>
      </c>
      <c r="D4748" s="11" t="s">
        <v>260</v>
      </c>
      <c r="E4748" s="19" t="s">
        <v>9498</v>
      </c>
      <c r="F4748" s="10">
        <v>42036</v>
      </c>
      <c r="G4748" s="10">
        <v>44228</v>
      </c>
      <c r="H4748" s="11">
        <v>7</v>
      </c>
      <c r="I4748" s="20" t="s">
        <v>259</v>
      </c>
      <c r="J4748" s="11" t="s">
        <v>261</v>
      </c>
      <c r="K4748" s="11" t="s">
        <v>11613</v>
      </c>
      <c r="L4748" s="11">
        <v>2</v>
      </c>
    </row>
    <row r="4749" spans="1:12">
      <c r="A4749" s="11" t="s">
        <v>9249</v>
      </c>
      <c r="D4749" s="11" t="s">
        <v>260</v>
      </c>
      <c r="E4749" s="19" t="s">
        <v>9499</v>
      </c>
      <c r="F4749" s="10">
        <v>42036</v>
      </c>
      <c r="G4749" s="10">
        <v>44228</v>
      </c>
      <c r="H4749" s="11">
        <v>7</v>
      </c>
      <c r="I4749" s="20" t="s">
        <v>259</v>
      </c>
      <c r="J4749" s="11" t="s">
        <v>261</v>
      </c>
      <c r="K4749" s="11" t="s">
        <v>11613</v>
      </c>
      <c r="L4749" s="11">
        <v>2</v>
      </c>
    </row>
    <row r="4750" spans="1:12">
      <c r="A4750" s="11" t="s">
        <v>9250</v>
      </c>
      <c r="D4750" s="11" t="s">
        <v>260</v>
      </c>
      <c r="E4750" s="19" t="s">
        <v>9500</v>
      </c>
      <c r="F4750" s="10">
        <v>42036</v>
      </c>
      <c r="G4750" s="10">
        <v>44228</v>
      </c>
      <c r="H4750" s="11">
        <v>7</v>
      </c>
      <c r="I4750" s="20" t="s">
        <v>259</v>
      </c>
      <c r="J4750" s="11" t="s">
        <v>261</v>
      </c>
      <c r="K4750" s="11" t="s">
        <v>11613</v>
      </c>
      <c r="L4750" s="11">
        <v>2</v>
      </c>
    </row>
    <row r="4751" spans="1:12">
      <c r="A4751" s="11" t="s">
        <v>9251</v>
      </c>
      <c r="D4751" s="11" t="s">
        <v>260</v>
      </c>
      <c r="E4751" s="19" t="s">
        <v>9501</v>
      </c>
      <c r="F4751" s="10">
        <v>42036</v>
      </c>
      <c r="G4751" s="10">
        <v>44228</v>
      </c>
      <c r="H4751" s="11">
        <v>7</v>
      </c>
      <c r="I4751" s="20" t="s">
        <v>259</v>
      </c>
      <c r="J4751" s="11" t="s">
        <v>261</v>
      </c>
      <c r="K4751" s="11" t="s">
        <v>11613</v>
      </c>
      <c r="L4751" s="11">
        <v>2</v>
      </c>
    </row>
    <row r="4752" spans="1:12">
      <c r="A4752" s="11" t="s">
        <v>9252</v>
      </c>
      <c r="D4752" s="11" t="s">
        <v>260</v>
      </c>
      <c r="E4752" s="19" t="s">
        <v>9502</v>
      </c>
      <c r="F4752" s="10">
        <v>42036</v>
      </c>
      <c r="G4752" s="10">
        <v>44228</v>
      </c>
      <c r="H4752" s="11">
        <v>7</v>
      </c>
      <c r="I4752" s="20" t="s">
        <v>259</v>
      </c>
      <c r="J4752" s="11" t="s">
        <v>261</v>
      </c>
      <c r="K4752" s="11" t="s">
        <v>11613</v>
      </c>
      <c r="L4752" s="11">
        <v>2</v>
      </c>
    </row>
    <row r="4753" spans="1:12">
      <c r="A4753" s="11" t="s">
        <v>9253</v>
      </c>
      <c r="D4753" s="11" t="s">
        <v>260</v>
      </c>
      <c r="E4753" s="19" t="s">
        <v>9503</v>
      </c>
      <c r="F4753" s="10">
        <v>42036</v>
      </c>
      <c r="G4753" s="10">
        <v>44228</v>
      </c>
      <c r="H4753" s="11">
        <v>7</v>
      </c>
      <c r="I4753" s="20" t="s">
        <v>259</v>
      </c>
      <c r="J4753" s="11" t="s">
        <v>261</v>
      </c>
      <c r="K4753" s="11" t="s">
        <v>11613</v>
      </c>
      <c r="L4753" s="11">
        <v>2</v>
      </c>
    </row>
    <row r="4754" spans="1:12">
      <c r="A4754" s="11" t="s">
        <v>9254</v>
      </c>
      <c r="D4754" s="11" t="s">
        <v>260</v>
      </c>
      <c r="E4754" s="19" t="s">
        <v>9504</v>
      </c>
      <c r="F4754" s="10">
        <v>42036</v>
      </c>
      <c r="G4754" s="10">
        <v>44228</v>
      </c>
      <c r="H4754" s="11">
        <v>7</v>
      </c>
      <c r="I4754" s="20" t="s">
        <v>259</v>
      </c>
      <c r="J4754" s="11" t="s">
        <v>261</v>
      </c>
      <c r="K4754" s="11" t="s">
        <v>11613</v>
      </c>
      <c r="L4754" s="11">
        <v>2</v>
      </c>
    </row>
    <row r="4755" spans="1:12">
      <c r="A4755" s="11" t="s">
        <v>9255</v>
      </c>
      <c r="D4755" s="11" t="s">
        <v>260</v>
      </c>
      <c r="E4755" s="19" t="s">
        <v>9505</v>
      </c>
      <c r="F4755" s="10">
        <v>42036</v>
      </c>
      <c r="G4755" s="10">
        <v>44228</v>
      </c>
      <c r="H4755" s="11">
        <v>7</v>
      </c>
      <c r="I4755" s="20" t="s">
        <v>259</v>
      </c>
      <c r="J4755" s="11" t="s">
        <v>261</v>
      </c>
      <c r="K4755" s="11" t="s">
        <v>11613</v>
      </c>
      <c r="L4755" s="11">
        <v>2</v>
      </c>
    </row>
    <row r="4756" spans="1:12">
      <c r="A4756" s="11" t="s">
        <v>9256</v>
      </c>
      <c r="D4756" s="11" t="s">
        <v>260</v>
      </c>
      <c r="E4756" s="19" t="s">
        <v>9506</v>
      </c>
      <c r="F4756" s="10">
        <v>42036</v>
      </c>
      <c r="G4756" s="10">
        <v>44228</v>
      </c>
      <c r="H4756" s="11">
        <v>7</v>
      </c>
      <c r="I4756" s="20" t="s">
        <v>259</v>
      </c>
      <c r="J4756" s="11" t="s">
        <v>261</v>
      </c>
      <c r="K4756" s="11" t="s">
        <v>11613</v>
      </c>
      <c r="L4756" s="11">
        <v>2</v>
      </c>
    </row>
    <row r="4757" spans="1:12">
      <c r="A4757" s="11" t="s">
        <v>9257</v>
      </c>
      <c r="D4757" s="11" t="s">
        <v>260</v>
      </c>
      <c r="E4757" s="19" t="s">
        <v>9507</v>
      </c>
      <c r="F4757" s="10">
        <v>42036</v>
      </c>
      <c r="G4757" s="10">
        <v>44228</v>
      </c>
      <c r="H4757" s="11">
        <v>7</v>
      </c>
      <c r="I4757" s="20" t="s">
        <v>259</v>
      </c>
      <c r="J4757" s="11" t="s">
        <v>261</v>
      </c>
      <c r="K4757" s="11" t="s">
        <v>11613</v>
      </c>
      <c r="L4757" s="11">
        <v>2</v>
      </c>
    </row>
    <row r="4758" spans="1:12">
      <c r="A4758" s="11" t="s">
        <v>9258</v>
      </c>
      <c r="D4758" s="11" t="s">
        <v>260</v>
      </c>
      <c r="E4758" s="19" t="s">
        <v>9508</v>
      </c>
      <c r="F4758" s="10">
        <v>42036</v>
      </c>
      <c r="G4758" s="10">
        <v>44228</v>
      </c>
      <c r="H4758" s="11">
        <v>7</v>
      </c>
      <c r="I4758" s="20" t="s">
        <v>259</v>
      </c>
      <c r="J4758" s="11" t="s">
        <v>261</v>
      </c>
      <c r="K4758" s="11" t="s">
        <v>11613</v>
      </c>
      <c r="L4758" s="11">
        <v>2</v>
      </c>
    </row>
    <row r="4759" spans="1:12">
      <c r="A4759" s="11" t="s">
        <v>9259</v>
      </c>
      <c r="D4759" s="11" t="s">
        <v>260</v>
      </c>
      <c r="E4759" s="19" t="s">
        <v>9509</v>
      </c>
      <c r="F4759" s="10">
        <v>42036</v>
      </c>
      <c r="G4759" s="10">
        <v>44228</v>
      </c>
      <c r="H4759" s="11">
        <v>7</v>
      </c>
      <c r="I4759" s="20" t="s">
        <v>259</v>
      </c>
      <c r="J4759" s="11" t="s">
        <v>261</v>
      </c>
      <c r="K4759" s="11" t="s">
        <v>11613</v>
      </c>
      <c r="L4759" s="11">
        <v>2</v>
      </c>
    </row>
    <row r="4760" spans="1:12">
      <c r="A4760" s="11" t="s">
        <v>9260</v>
      </c>
      <c r="D4760" s="11" t="s">
        <v>260</v>
      </c>
      <c r="E4760" s="19" t="s">
        <v>9510</v>
      </c>
      <c r="F4760" s="10">
        <v>42036</v>
      </c>
      <c r="G4760" s="10">
        <v>44228</v>
      </c>
      <c r="H4760" s="11">
        <v>7</v>
      </c>
      <c r="I4760" s="20" t="s">
        <v>259</v>
      </c>
      <c r="J4760" s="11" t="s">
        <v>261</v>
      </c>
      <c r="K4760" s="11" t="s">
        <v>11613</v>
      </c>
      <c r="L4760" s="11">
        <v>2</v>
      </c>
    </row>
    <row r="4761" spans="1:12">
      <c r="A4761" s="11" t="s">
        <v>9261</v>
      </c>
      <c r="D4761" s="11" t="s">
        <v>260</v>
      </c>
      <c r="E4761" s="19" t="s">
        <v>9511</v>
      </c>
      <c r="F4761" s="10">
        <v>42036</v>
      </c>
      <c r="G4761" s="10">
        <v>44228</v>
      </c>
      <c r="H4761" s="11">
        <v>7</v>
      </c>
      <c r="I4761" s="20" t="s">
        <v>259</v>
      </c>
      <c r="J4761" s="11" t="s">
        <v>261</v>
      </c>
      <c r="K4761" s="11" t="s">
        <v>11613</v>
      </c>
      <c r="L4761" s="11">
        <v>2</v>
      </c>
    </row>
    <row r="4762" spans="1:12">
      <c r="A4762" s="11" t="s">
        <v>9512</v>
      </c>
      <c r="D4762" s="11" t="s">
        <v>260</v>
      </c>
      <c r="E4762" s="19" t="s">
        <v>9762</v>
      </c>
      <c r="F4762" s="10">
        <v>42036</v>
      </c>
      <c r="G4762" s="10">
        <v>44228</v>
      </c>
      <c r="H4762" s="11">
        <v>7</v>
      </c>
      <c r="I4762" s="20" t="s">
        <v>259</v>
      </c>
      <c r="J4762" s="11" t="s">
        <v>261</v>
      </c>
      <c r="K4762" s="11" t="s">
        <v>11613</v>
      </c>
      <c r="L4762" s="11">
        <v>2</v>
      </c>
    </row>
    <row r="4763" spans="1:12">
      <c r="A4763" s="11" t="s">
        <v>9513</v>
      </c>
      <c r="D4763" s="11" t="s">
        <v>260</v>
      </c>
      <c r="E4763" s="19" t="s">
        <v>9763</v>
      </c>
      <c r="F4763" s="10">
        <v>42036</v>
      </c>
      <c r="G4763" s="10">
        <v>44228</v>
      </c>
      <c r="H4763" s="11">
        <v>7</v>
      </c>
      <c r="I4763" s="20" t="s">
        <v>259</v>
      </c>
      <c r="J4763" s="11" t="s">
        <v>261</v>
      </c>
      <c r="K4763" s="11" t="s">
        <v>11613</v>
      </c>
      <c r="L4763" s="11">
        <v>2</v>
      </c>
    </row>
    <row r="4764" spans="1:12">
      <c r="A4764" s="11" t="s">
        <v>9514</v>
      </c>
      <c r="D4764" s="11" t="s">
        <v>260</v>
      </c>
      <c r="E4764" s="19" t="s">
        <v>9764</v>
      </c>
      <c r="F4764" s="10">
        <v>42036</v>
      </c>
      <c r="G4764" s="10">
        <v>44228</v>
      </c>
      <c r="H4764" s="11">
        <v>7</v>
      </c>
      <c r="I4764" s="20" t="s">
        <v>259</v>
      </c>
      <c r="J4764" s="11" t="s">
        <v>261</v>
      </c>
      <c r="K4764" s="11" t="s">
        <v>11613</v>
      </c>
      <c r="L4764" s="11">
        <v>2</v>
      </c>
    </row>
    <row r="4765" spans="1:12">
      <c r="A4765" s="11" t="s">
        <v>9515</v>
      </c>
      <c r="D4765" s="11" t="s">
        <v>260</v>
      </c>
      <c r="E4765" s="19" t="s">
        <v>9765</v>
      </c>
      <c r="F4765" s="10">
        <v>42036</v>
      </c>
      <c r="G4765" s="10">
        <v>44228</v>
      </c>
      <c r="H4765" s="11">
        <v>7</v>
      </c>
      <c r="I4765" s="20" t="s">
        <v>259</v>
      </c>
      <c r="J4765" s="11" t="s">
        <v>261</v>
      </c>
      <c r="K4765" s="11" t="s">
        <v>11613</v>
      </c>
      <c r="L4765" s="11">
        <v>2</v>
      </c>
    </row>
    <row r="4766" spans="1:12">
      <c r="A4766" s="11" t="s">
        <v>9516</v>
      </c>
      <c r="D4766" s="11" t="s">
        <v>260</v>
      </c>
      <c r="E4766" s="19" t="s">
        <v>9766</v>
      </c>
      <c r="F4766" s="10">
        <v>42036</v>
      </c>
      <c r="G4766" s="10">
        <v>44228</v>
      </c>
      <c r="H4766" s="11">
        <v>7</v>
      </c>
      <c r="I4766" s="20" t="s">
        <v>259</v>
      </c>
      <c r="J4766" s="11" t="s">
        <v>261</v>
      </c>
      <c r="K4766" s="11" t="s">
        <v>11613</v>
      </c>
      <c r="L4766" s="11">
        <v>2</v>
      </c>
    </row>
    <row r="4767" spans="1:12">
      <c r="A4767" s="11" t="s">
        <v>9517</v>
      </c>
      <c r="D4767" s="11" t="s">
        <v>260</v>
      </c>
      <c r="E4767" s="19" t="s">
        <v>9767</v>
      </c>
      <c r="F4767" s="10">
        <v>42036</v>
      </c>
      <c r="G4767" s="10">
        <v>44228</v>
      </c>
      <c r="H4767" s="11">
        <v>7</v>
      </c>
      <c r="I4767" s="20" t="s">
        <v>259</v>
      </c>
      <c r="J4767" s="11" t="s">
        <v>261</v>
      </c>
      <c r="K4767" s="11" t="s">
        <v>11613</v>
      </c>
      <c r="L4767" s="11">
        <v>2</v>
      </c>
    </row>
    <row r="4768" spans="1:12">
      <c r="A4768" s="11" t="s">
        <v>9518</v>
      </c>
      <c r="D4768" s="11" t="s">
        <v>260</v>
      </c>
      <c r="E4768" s="19" t="s">
        <v>9768</v>
      </c>
      <c r="F4768" s="10">
        <v>42036</v>
      </c>
      <c r="G4768" s="10">
        <v>44228</v>
      </c>
      <c r="H4768" s="11">
        <v>7</v>
      </c>
      <c r="I4768" s="20" t="s">
        <v>259</v>
      </c>
      <c r="J4768" s="11" t="s">
        <v>261</v>
      </c>
      <c r="K4768" s="11" t="s">
        <v>11613</v>
      </c>
      <c r="L4768" s="11">
        <v>2</v>
      </c>
    </row>
    <row r="4769" spans="1:12">
      <c r="A4769" s="11" t="s">
        <v>9519</v>
      </c>
      <c r="D4769" s="11" t="s">
        <v>260</v>
      </c>
      <c r="E4769" s="19" t="s">
        <v>9769</v>
      </c>
      <c r="F4769" s="10">
        <v>42036</v>
      </c>
      <c r="G4769" s="10">
        <v>44228</v>
      </c>
      <c r="H4769" s="11">
        <v>7</v>
      </c>
      <c r="I4769" s="20" t="s">
        <v>259</v>
      </c>
      <c r="J4769" s="11" t="s">
        <v>261</v>
      </c>
      <c r="K4769" s="11" t="s">
        <v>11613</v>
      </c>
      <c r="L4769" s="11">
        <v>2</v>
      </c>
    </row>
    <row r="4770" spans="1:12">
      <c r="A4770" s="11" t="s">
        <v>9520</v>
      </c>
      <c r="D4770" s="11" t="s">
        <v>260</v>
      </c>
      <c r="E4770" s="19" t="s">
        <v>9770</v>
      </c>
      <c r="F4770" s="10">
        <v>42036</v>
      </c>
      <c r="G4770" s="10">
        <v>44228</v>
      </c>
      <c r="H4770" s="11">
        <v>7</v>
      </c>
      <c r="I4770" s="20" t="s">
        <v>259</v>
      </c>
      <c r="J4770" s="11" t="s">
        <v>261</v>
      </c>
      <c r="K4770" s="11" t="s">
        <v>11613</v>
      </c>
      <c r="L4770" s="11">
        <v>2</v>
      </c>
    </row>
    <row r="4771" spans="1:12">
      <c r="A4771" s="11" t="s">
        <v>9521</v>
      </c>
      <c r="D4771" s="11" t="s">
        <v>260</v>
      </c>
      <c r="E4771" s="19" t="s">
        <v>9771</v>
      </c>
      <c r="F4771" s="10">
        <v>42036</v>
      </c>
      <c r="G4771" s="10">
        <v>44228</v>
      </c>
      <c r="H4771" s="11">
        <v>7</v>
      </c>
      <c r="I4771" s="20" t="s">
        <v>259</v>
      </c>
      <c r="J4771" s="11" t="s">
        <v>261</v>
      </c>
      <c r="K4771" s="11" t="s">
        <v>11613</v>
      </c>
      <c r="L4771" s="11">
        <v>2</v>
      </c>
    </row>
    <row r="4772" spans="1:12">
      <c r="A4772" s="11" t="s">
        <v>9522</v>
      </c>
      <c r="D4772" s="11" t="s">
        <v>260</v>
      </c>
      <c r="E4772" s="19" t="s">
        <v>9772</v>
      </c>
      <c r="F4772" s="10">
        <v>42036</v>
      </c>
      <c r="G4772" s="10">
        <v>44228</v>
      </c>
      <c r="H4772" s="11">
        <v>7</v>
      </c>
      <c r="I4772" s="20" t="s">
        <v>259</v>
      </c>
      <c r="J4772" s="11" t="s">
        <v>261</v>
      </c>
      <c r="K4772" s="11" t="s">
        <v>11613</v>
      </c>
      <c r="L4772" s="11">
        <v>2</v>
      </c>
    </row>
    <row r="4773" spans="1:12">
      <c r="A4773" s="11" t="s">
        <v>9523</v>
      </c>
      <c r="D4773" s="11" t="s">
        <v>260</v>
      </c>
      <c r="E4773" s="19" t="s">
        <v>9773</v>
      </c>
      <c r="F4773" s="10">
        <v>42036</v>
      </c>
      <c r="G4773" s="10">
        <v>44228</v>
      </c>
      <c r="H4773" s="11">
        <v>7</v>
      </c>
      <c r="I4773" s="20" t="s">
        <v>259</v>
      </c>
      <c r="J4773" s="11" t="s">
        <v>261</v>
      </c>
      <c r="K4773" s="11" t="s">
        <v>11613</v>
      </c>
      <c r="L4773" s="11">
        <v>2</v>
      </c>
    </row>
    <row r="4774" spans="1:12">
      <c r="A4774" s="11" t="s">
        <v>9524</v>
      </c>
      <c r="D4774" s="11" t="s">
        <v>260</v>
      </c>
      <c r="E4774" s="19" t="s">
        <v>9774</v>
      </c>
      <c r="F4774" s="10">
        <v>42036</v>
      </c>
      <c r="G4774" s="10">
        <v>44228</v>
      </c>
      <c r="H4774" s="11">
        <v>7</v>
      </c>
      <c r="I4774" s="20" t="s">
        <v>259</v>
      </c>
      <c r="J4774" s="11" t="s">
        <v>261</v>
      </c>
      <c r="K4774" s="11" t="s">
        <v>11613</v>
      </c>
      <c r="L4774" s="11">
        <v>2</v>
      </c>
    </row>
    <row r="4775" spans="1:12">
      <c r="A4775" s="11" t="s">
        <v>9525</v>
      </c>
      <c r="D4775" s="11" t="s">
        <v>260</v>
      </c>
      <c r="E4775" s="19" t="s">
        <v>9775</v>
      </c>
      <c r="F4775" s="10">
        <v>42036</v>
      </c>
      <c r="G4775" s="10">
        <v>44228</v>
      </c>
      <c r="H4775" s="11">
        <v>7</v>
      </c>
      <c r="I4775" s="20" t="s">
        <v>259</v>
      </c>
      <c r="J4775" s="11" t="s">
        <v>261</v>
      </c>
      <c r="K4775" s="11" t="s">
        <v>11613</v>
      </c>
      <c r="L4775" s="11">
        <v>2</v>
      </c>
    </row>
    <row r="4776" spans="1:12">
      <c r="A4776" s="11" t="s">
        <v>9526</v>
      </c>
      <c r="D4776" s="11" t="s">
        <v>260</v>
      </c>
      <c r="E4776" s="19" t="s">
        <v>9776</v>
      </c>
      <c r="F4776" s="10">
        <v>42036</v>
      </c>
      <c r="G4776" s="10">
        <v>44228</v>
      </c>
      <c r="H4776" s="11">
        <v>7</v>
      </c>
      <c r="I4776" s="20" t="s">
        <v>259</v>
      </c>
      <c r="J4776" s="11" t="s">
        <v>261</v>
      </c>
      <c r="K4776" s="11" t="s">
        <v>11613</v>
      </c>
      <c r="L4776" s="11">
        <v>2</v>
      </c>
    </row>
    <row r="4777" spans="1:12">
      <c r="A4777" s="11" t="s">
        <v>9527</v>
      </c>
      <c r="D4777" s="11" t="s">
        <v>260</v>
      </c>
      <c r="E4777" s="19" t="s">
        <v>9777</v>
      </c>
      <c r="F4777" s="10">
        <v>42036</v>
      </c>
      <c r="G4777" s="10">
        <v>44228</v>
      </c>
      <c r="H4777" s="11">
        <v>7</v>
      </c>
      <c r="I4777" s="20" t="s">
        <v>259</v>
      </c>
      <c r="J4777" s="11" t="s">
        <v>261</v>
      </c>
      <c r="K4777" s="11" t="s">
        <v>11613</v>
      </c>
      <c r="L4777" s="11">
        <v>2</v>
      </c>
    </row>
    <row r="4778" spans="1:12">
      <c r="A4778" s="11" t="s">
        <v>9528</v>
      </c>
      <c r="D4778" s="11" t="s">
        <v>260</v>
      </c>
      <c r="E4778" s="19" t="s">
        <v>9778</v>
      </c>
      <c r="F4778" s="10">
        <v>42036</v>
      </c>
      <c r="G4778" s="10">
        <v>44228</v>
      </c>
      <c r="H4778" s="11">
        <v>7</v>
      </c>
      <c r="I4778" s="20" t="s">
        <v>259</v>
      </c>
      <c r="J4778" s="11" t="s">
        <v>261</v>
      </c>
      <c r="K4778" s="11" t="s">
        <v>11613</v>
      </c>
      <c r="L4778" s="11">
        <v>2</v>
      </c>
    </row>
    <row r="4779" spans="1:12">
      <c r="A4779" s="11" t="s">
        <v>9529</v>
      </c>
      <c r="D4779" s="11" t="s">
        <v>260</v>
      </c>
      <c r="E4779" s="19" t="s">
        <v>9779</v>
      </c>
      <c r="F4779" s="10">
        <v>42036</v>
      </c>
      <c r="G4779" s="10">
        <v>44228</v>
      </c>
      <c r="H4779" s="11">
        <v>7</v>
      </c>
      <c r="I4779" s="20" t="s">
        <v>259</v>
      </c>
      <c r="J4779" s="11" t="s">
        <v>261</v>
      </c>
      <c r="K4779" s="11" t="s">
        <v>11613</v>
      </c>
      <c r="L4779" s="11">
        <v>2</v>
      </c>
    </row>
    <row r="4780" spans="1:12">
      <c r="A4780" s="11" t="s">
        <v>9530</v>
      </c>
      <c r="D4780" s="11" t="s">
        <v>260</v>
      </c>
      <c r="E4780" s="19" t="s">
        <v>9780</v>
      </c>
      <c r="F4780" s="10">
        <v>42036</v>
      </c>
      <c r="G4780" s="10">
        <v>44228</v>
      </c>
      <c r="H4780" s="11">
        <v>7</v>
      </c>
      <c r="I4780" s="20" t="s">
        <v>259</v>
      </c>
      <c r="J4780" s="11" t="s">
        <v>261</v>
      </c>
      <c r="K4780" s="11" t="s">
        <v>11613</v>
      </c>
      <c r="L4780" s="11">
        <v>2</v>
      </c>
    </row>
    <row r="4781" spans="1:12">
      <c r="A4781" s="11" t="s">
        <v>9531</v>
      </c>
      <c r="D4781" s="11" t="s">
        <v>260</v>
      </c>
      <c r="E4781" s="19" t="s">
        <v>9781</v>
      </c>
      <c r="F4781" s="10">
        <v>42036</v>
      </c>
      <c r="G4781" s="10">
        <v>44228</v>
      </c>
      <c r="H4781" s="11">
        <v>7</v>
      </c>
      <c r="I4781" s="20" t="s">
        <v>259</v>
      </c>
      <c r="J4781" s="11" t="s">
        <v>261</v>
      </c>
      <c r="K4781" s="11" t="s">
        <v>11613</v>
      </c>
      <c r="L4781" s="11">
        <v>2</v>
      </c>
    </row>
    <row r="4782" spans="1:12">
      <c r="A4782" s="11" t="s">
        <v>9532</v>
      </c>
      <c r="D4782" s="11" t="s">
        <v>260</v>
      </c>
      <c r="E4782" s="19" t="s">
        <v>9782</v>
      </c>
      <c r="F4782" s="10">
        <v>42036</v>
      </c>
      <c r="G4782" s="10">
        <v>44228</v>
      </c>
      <c r="H4782" s="11">
        <v>7</v>
      </c>
      <c r="I4782" s="20" t="s">
        <v>259</v>
      </c>
      <c r="J4782" s="11" t="s">
        <v>261</v>
      </c>
      <c r="K4782" s="11" t="s">
        <v>11613</v>
      </c>
      <c r="L4782" s="11">
        <v>2</v>
      </c>
    </row>
    <row r="4783" spans="1:12">
      <c r="A4783" s="11" t="s">
        <v>9533</v>
      </c>
      <c r="D4783" s="11" t="s">
        <v>260</v>
      </c>
      <c r="E4783" s="19" t="s">
        <v>9783</v>
      </c>
      <c r="F4783" s="10">
        <v>42036</v>
      </c>
      <c r="G4783" s="10">
        <v>44228</v>
      </c>
      <c r="H4783" s="11">
        <v>7</v>
      </c>
      <c r="I4783" s="20" t="s">
        <v>259</v>
      </c>
      <c r="J4783" s="11" t="s">
        <v>261</v>
      </c>
      <c r="K4783" s="11" t="s">
        <v>11613</v>
      </c>
      <c r="L4783" s="11">
        <v>2</v>
      </c>
    </row>
    <row r="4784" spans="1:12">
      <c r="A4784" s="11" t="s">
        <v>9534</v>
      </c>
      <c r="D4784" s="11" t="s">
        <v>260</v>
      </c>
      <c r="E4784" s="19" t="s">
        <v>9784</v>
      </c>
      <c r="F4784" s="10">
        <v>42036</v>
      </c>
      <c r="G4784" s="10">
        <v>44228</v>
      </c>
      <c r="H4784" s="11">
        <v>7</v>
      </c>
      <c r="I4784" s="20" t="s">
        <v>259</v>
      </c>
      <c r="J4784" s="11" t="s">
        <v>261</v>
      </c>
      <c r="K4784" s="11" t="s">
        <v>11613</v>
      </c>
      <c r="L4784" s="11">
        <v>2</v>
      </c>
    </row>
    <row r="4785" spans="1:12">
      <c r="A4785" s="11" t="s">
        <v>9535</v>
      </c>
      <c r="D4785" s="11" t="s">
        <v>260</v>
      </c>
      <c r="E4785" s="19" t="s">
        <v>9785</v>
      </c>
      <c r="F4785" s="10">
        <v>42036</v>
      </c>
      <c r="G4785" s="10">
        <v>44228</v>
      </c>
      <c r="H4785" s="11">
        <v>7</v>
      </c>
      <c r="I4785" s="20" t="s">
        <v>259</v>
      </c>
      <c r="J4785" s="11" t="s">
        <v>261</v>
      </c>
      <c r="K4785" s="11" t="s">
        <v>11613</v>
      </c>
      <c r="L4785" s="11">
        <v>2</v>
      </c>
    </row>
    <row r="4786" spans="1:12">
      <c r="A4786" s="11" t="s">
        <v>9536</v>
      </c>
      <c r="D4786" s="11" t="s">
        <v>260</v>
      </c>
      <c r="E4786" s="19" t="s">
        <v>9786</v>
      </c>
      <c r="F4786" s="10">
        <v>42036</v>
      </c>
      <c r="G4786" s="10">
        <v>44228</v>
      </c>
      <c r="H4786" s="11">
        <v>7</v>
      </c>
      <c r="I4786" s="20" t="s">
        <v>259</v>
      </c>
      <c r="J4786" s="11" t="s">
        <v>261</v>
      </c>
      <c r="K4786" s="11" t="s">
        <v>11613</v>
      </c>
      <c r="L4786" s="11">
        <v>2</v>
      </c>
    </row>
    <row r="4787" spans="1:12">
      <c r="A4787" s="11" t="s">
        <v>9537</v>
      </c>
      <c r="D4787" s="11" t="s">
        <v>260</v>
      </c>
      <c r="E4787" s="19" t="s">
        <v>9787</v>
      </c>
      <c r="F4787" s="10">
        <v>42036</v>
      </c>
      <c r="G4787" s="10">
        <v>44228</v>
      </c>
      <c r="H4787" s="11">
        <v>7</v>
      </c>
      <c r="I4787" s="20" t="s">
        <v>259</v>
      </c>
      <c r="J4787" s="11" t="s">
        <v>261</v>
      </c>
      <c r="K4787" s="11" t="s">
        <v>11613</v>
      </c>
      <c r="L4787" s="11">
        <v>2</v>
      </c>
    </row>
    <row r="4788" spans="1:12">
      <c r="A4788" s="11" t="s">
        <v>9538</v>
      </c>
      <c r="D4788" s="11" t="s">
        <v>260</v>
      </c>
      <c r="E4788" s="19" t="s">
        <v>9788</v>
      </c>
      <c r="F4788" s="10">
        <v>42036</v>
      </c>
      <c r="G4788" s="10">
        <v>44228</v>
      </c>
      <c r="H4788" s="11">
        <v>7</v>
      </c>
      <c r="I4788" s="20" t="s">
        <v>259</v>
      </c>
      <c r="J4788" s="11" t="s">
        <v>261</v>
      </c>
      <c r="K4788" s="11" t="s">
        <v>11613</v>
      </c>
      <c r="L4788" s="11">
        <v>2</v>
      </c>
    </row>
    <row r="4789" spans="1:12">
      <c r="A4789" s="11" t="s">
        <v>9539</v>
      </c>
      <c r="D4789" s="11" t="s">
        <v>260</v>
      </c>
      <c r="E4789" s="19" t="s">
        <v>9789</v>
      </c>
      <c r="F4789" s="10">
        <v>42036</v>
      </c>
      <c r="G4789" s="10">
        <v>44228</v>
      </c>
      <c r="H4789" s="11">
        <v>7</v>
      </c>
      <c r="I4789" s="20" t="s">
        <v>259</v>
      </c>
      <c r="J4789" s="11" t="s">
        <v>261</v>
      </c>
      <c r="K4789" s="11" t="s">
        <v>11613</v>
      </c>
      <c r="L4789" s="11">
        <v>2</v>
      </c>
    </row>
    <row r="4790" spans="1:12">
      <c r="A4790" s="11" t="s">
        <v>9540</v>
      </c>
      <c r="D4790" s="11" t="s">
        <v>260</v>
      </c>
      <c r="E4790" s="19" t="s">
        <v>9790</v>
      </c>
      <c r="F4790" s="10">
        <v>42036</v>
      </c>
      <c r="G4790" s="10">
        <v>44228</v>
      </c>
      <c r="H4790" s="11">
        <v>7</v>
      </c>
      <c r="I4790" s="20" t="s">
        <v>259</v>
      </c>
      <c r="J4790" s="11" t="s">
        <v>261</v>
      </c>
      <c r="K4790" s="11" t="s">
        <v>11613</v>
      </c>
      <c r="L4790" s="11">
        <v>2</v>
      </c>
    </row>
    <row r="4791" spans="1:12">
      <c r="A4791" s="11" t="s">
        <v>9541</v>
      </c>
      <c r="D4791" s="11" t="s">
        <v>260</v>
      </c>
      <c r="E4791" s="19" t="s">
        <v>9791</v>
      </c>
      <c r="F4791" s="10">
        <v>42036</v>
      </c>
      <c r="G4791" s="10">
        <v>44228</v>
      </c>
      <c r="H4791" s="11">
        <v>7</v>
      </c>
      <c r="I4791" s="20" t="s">
        <v>259</v>
      </c>
      <c r="J4791" s="11" t="s">
        <v>261</v>
      </c>
      <c r="K4791" s="11" t="s">
        <v>11613</v>
      </c>
      <c r="L4791" s="11">
        <v>2</v>
      </c>
    </row>
    <row r="4792" spans="1:12">
      <c r="A4792" s="11" t="s">
        <v>9542</v>
      </c>
      <c r="D4792" s="11" t="s">
        <v>260</v>
      </c>
      <c r="E4792" s="19" t="s">
        <v>9792</v>
      </c>
      <c r="F4792" s="10">
        <v>42036</v>
      </c>
      <c r="G4792" s="10">
        <v>44228</v>
      </c>
      <c r="H4792" s="11">
        <v>7</v>
      </c>
      <c r="I4792" s="20" t="s">
        <v>259</v>
      </c>
      <c r="J4792" s="11" t="s">
        <v>261</v>
      </c>
      <c r="K4792" s="11" t="s">
        <v>11613</v>
      </c>
      <c r="L4792" s="11">
        <v>2</v>
      </c>
    </row>
    <row r="4793" spans="1:12">
      <c r="A4793" s="11" t="s">
        <v>9543</v>
      </c>
      <c r="D4793" s="11" t="s">
        <v>260</v>
      </c>
      <c r="E4793" s="19" t="s">
        <v>9793</v>
      </c>
      <c r="F4793" s="10">
        <v>42036</v>
      </c>
      <c r="G4793" s="10">
        <v>44228</v>
      </c>
      <c r="H4793" s="11">
        <v>7</v>
      </c>
      <c r="I4793" s="20" t="s">
        <v>259</v>
      </c>
      <c r="J4793" s="11" t="s">
        <v>261</v>
      </c>
      <c r="K4793" s="11" t="s">
        <v>11613</v>
      </c>
      <c r="L4793" s="11">
        <v>2</v>
      </c>
    </row>
    <row r="4794" spans="1:12">
      <c r="A4794" s="11" t="s">
        <v>9544</v>
      </c>
      <c r="D4794" s="11" t="s">
        <v>260</v>
      </c>
      <c r="E4794" s="19" t="s">
        <v>9794</v>
      </c>
      <c r="F4794" s="10">
        <v>42036</v>
      </c>
      <c r="G4794" s="10">
        <v>44228</v>
      </c>
      <c r="H4794" s="11">
        <v>7</v>
      </c>
      <c r="I4794" s="20" t="s">
        <v>259</v>
      </c>
      <c r="J4794" s="11" t="s">
        <v>261</v>
      </c>
      <c r="K4794" s="11" t="s">
        <v>11613</v>
      </c>
      <c r="L4794" s="11">
        <v>2</v>
      </c>
    </row>
    <row r="4795" spans="1:12">
      <c r="A4795" s="11" t="s">
        <v>9545</v>
      </c>
      <c r="D4795" s="11" t="s">
        <v>260</v>
      </c>
      <c r="E4795" s="19" t="s">
        <v>9795</v>
      </c>
      <c r="F4795" s="10">
        <v>42036</v>
      </c>
      <c r="G4795" s="10">
        <v>44228</v>
      </c>
      <c r="H4795" s="11">
        <v>7</v>
      </c>
      <c r="I4795" s="20" t="s">
        <v>259</v>
      </c>
      <c r="J4795" s="11" t="s">
        <v>261</v>
      </c>
      <c r="K4795" s="11" t="s">
        <v>11613</v>
      </c>
      <c r="L4795" s="11">
        <v>2</v>
      </c>
    </row>
    <row r="4796" spans="1:12">
      <c r="A4796" s="11" t="s">
        <v>9546</v>
      </c>
      <c r="D4796" s="11" t="s">
        <v>260</v>
      </c>
      <c r="E4796" s="19" t="s">
        <v>9796</v>
      </c>
      <c r="F4796" s="10">
        <v>42036</v>
      </c>
      <c r="G4796" s="10">
        <v>44228</v>
      </c>
      <c r="H4796" s="11">
        <v>7</v>
      </c>
      <c r="I4796" s="20" t="s">
        <v>259</v>
      </c>
      <c r="J4796" s="11" t="s">
        <v>261</v>
      </c>
      <c r="K4796" s="11" t="s">
        <v>11613</v>
      </c>
      <c r="L4796" s="11">
        <v>2</v>
      </c>
    </row>
    <row r="4797" spans="1:12">
      <c r="A4797" s="11" t="s">
        <v>9547</v>
      </c>
      <c r="D4797" s="11" t="s">
        <v>260</v>
      </c>
      <c r="E4797" s="19" t="s">
        <v>9797</v>
      </c>
      <c r="F4797" s="10">
        <v>42036</v>
      </c>
      <c r="G4797" s="10">
        <v>44228</v>
      </c>
      <c r="H4797" s="11">
        <v>7</v>
      </c>
      <c r="I4797" s="20" t="s">
        <v>259</v>
      </c>
      <c r="J4797" s="11" t="s">
        <v>261</v>
      </c>
      <c r="K4797" s="11" t="s">
        <v>11613</v>
      </c>
      <c r="L4797" s="11">
        <v>2</v>
      </c>
    </row>
    <row r="4798" spans="1:12">
      <c r="A4798" s="11" t="s">
        <v>9548</v>
      </c>
      <c r="D4798" s="11" t="s">
        <v>260</v>
      </c>
      <c r="E4798" s="19" t="s">
        <v>9798</v>
      </c>
      <c r="F4798" s="10">
        <v>42036</v>
      </c>
      <c r="G4798" s="10">
        <v>44228</v>
      </c>
      <c r="H4798" s="11">
        <v>7</v>
      </c>
      <c r="I4798" s="20" t="s">
        <v>259</v>
      </c>
      <c r="J4798" s="11" t="s">
        <v>261</v>
      </c>
      <c r="K4798" s="11" t="s">
        <v>11613</v>
      </c>
      <c r="L4798" s="11">
        <v>2</v>
      </c>
    </row>
    <row r="4799" spans="1:12">
      <c r="A4799" s="11" t="s">
        <v>9549</v>
      </c>
      <c r="D4799" s="11" t="s">
        <v>260</v>
      </c>
      <c r="E4799" s="19" t="s">
        <v>9799</v>
      </c>
      <c r="F4799" s="10">
        <v>42036</v>
      </c>
      <c r="G4799" s="10">
        <v>44228</v>
      </c>
      <c r="H4799" s="11">
        <v>7</v>
      </c>
      <c r="I4799" s="20" t="s">
        <v>259</v>
      </c>
      <c r="J4799" s="11" t="s">
        <v>261</v>
      </c>
      <c r="K4799" s="11" t="s">
        <v>11613</v>
      </c>
      <c r="L4799" s="11">
        <v>2</v>
      </c>
    </row>
    <row r="4800" spans="1:12">
      <c r="A4800" s="11" t="s">
        <v>9550</v>
      </c>
      <c r="D4800" s="11" t="s">
        <v>260</v>
      </c>
      <c r="E4800" s="19" t="s">
        <v>9800</v>
      </c>
      <c r="F4800" s="10">
        <v>42036</v>
      </c>
      <c r="G4800" s="10">
        <v>44228</v>
      </c>
      <c r="H4800" s="11">
        <v>7</v>
      </c>
      <c r="I4800" s="20" t="s">
        <v>259</v>
      </c>
      <c r="J4800" s="11" t="s">
        <v>261</v>
      </c>
      <c r="K4800" s="11" t="s">
        <v>11613</v>
      </c>
      <c r="L4800" s="11">
        <v>2</v>
      </c>
    </row>
    <row r="4801" spans="1:12">
      <c r="A4801" s="11" t="s">
        <v>9551</v>
      </c>
      <c r="D4801" s="11" t="s">
        <v>260</v>
      </c>
      <c r="E4801" s="19" t="s">
        <v>9801</v>
      </c>
      <c r="F4801" s="10">
        <v>42036</v>
      </c>
      <c r="G4801" s="10">
        <v>44228</v>
      </c>
      <c r="H4801" s="11">
        <v>7</v>
      </c>
      <c r="I4801" s="20" t="s">
        <v>259</v>
      </c>
      <c r="J4801" s="11" t="s">
        <v>261</v>
      </c>
      <c r="K4801" s="11" t="s">
        <v>11613</v>
      </c>
      <c r="L4801" s="11">
        <v>2</v>
      </c>
    </row>
    <row r="4802" spans="1:12">
      <c r="A4802" s="11" t="s">
        <v>9552</v>
      </c>
      <c r="D4802" s="11" t="s">
        <v>260</v>
      </c>
      <c r="E4802" s="19" t="s">
        <v>9802</v>
      </c>
      <c r="F4802" s="10">
        <v>42036</v>
      </c>
      <c r="G4802" s="10">
        <v>44228</v>
      </c>
      <c r="H4802" s="11">
        <v>7</v>
      </c>
      <c r="I4802" s="20" t="s">
        <v>259</v>
      </c>
      <c r="J4802" s="11" t="s">
        <v>261</v>
      </c>
      <c r="K4802" s="11" t="s">
        <v>11613</v>
      </c>
      <c r="L4802" s="11">
        <v>2</v>
      </c>
    </row>
    <row r="4803" spans="1:12">
      <c r="A4803" s="11" t="s">
        <v>9553</v>
      </c>
      <c r="D4803" s="11" t="s">
        <v>260</v>
      </c>
      <c r="E4803" s="19" t="s">
        <v>9803</v>
      </c>
      <c r="F4803" s="10">
        <v>42036</v>
      </c>
      <c r="G4803" s="10">
        <v>44228</v>
      </c>
      <c r="H4803" s="11">
        <v>7</v>
      </c>
      <c r="I4803" s="20" t="s">
        <v>259</v>
      </c>
      <c r="J4803" s="11" t="s">
        <v>261</v>
      </c>
      <c r="K4803" s="11" t="s">
        <v>11613</v>
      </c>
      <c r="L4803" s="11">
        <v>2</v>
      </c>
    </row>
    <row r="4804" spans="1:12">
      <c r="A4804" s="11" t="s">
        <v>9554</v>
      </c>
      <c r="D4804" s="11" t="s">
        <v>260</v>
      </c>
      <c r="E4804" s="19" t="s">
        <v>9804</v>
      </c>
      <c r="F4804" s="10">
        <v>42036</v>
      </c>
      <c r="G4804" s="10">
        <v>44228</v>
      </c>
      <c r="H4804" s="11">
        <v>7</v>
      </c>
      <c r="I4804" s="20" t="s">
        <v>259</v>
      </c>
      <c r="J4804" s="11" t="s">
        <v>261</v>
      </c>
      <c r="K4804" s="11" t="s">
        <v>11613</v>
      </c>
      <c r="L4804" s="11">
        <v>2</v>
      </c>
    </row>
    <row r="4805" spans="1:12">
      <c r="A4805" s="11" t="s">
        <v>9555</v>
      </c>
      <c r="D4805" s="11" t="s">
        <v>260</v>
      </c>
      <c r="E4805" s="19" t="s">
        <v>9805</v>
      </c>
      <c r="F4805" s="10">
        <v>42036</v>
      </c>
      <c r="G4805" s="10">
        <v>44228</v>
      </c>
      <c r="H4805" s="11">
        <v>7</v>
      </c>
      <c r="I4805" s="20" t="s">
        <v>259</v>
      </c>
      <c r="J4805" s="11" t="s">
        <v>261</v>
      </c>
      <c r="K4805" s="11" t="s">
        <v>11613</v>
      </c>
      <c r="L4805" s="11">
        <v>2</v>
      </c>
    </row>
    <row r="4806" spans="1:12">
      <c r="A4806" s="11" t="s">
        <v>9556</v>
      </c>
      <c r="D4806" s="11" t="s">
        <v>260</v>
      </c>
      <c r="E4806" s="19" t="s">
        <v>9806</v>
      </c>
      <c r="F4806" s="10">
        <v>42036</v>
      </c>
      <c r="G4806" s="10">
        <v>44228</v>
      </c>
      <c r="H4806" s="11">
        <v>7</v>
      </c>
      <c r="I4806" s="20" t="s">
        <v>259</v>
      </c>
      <c r="J4806" s="11" t="s">
        <v>261</v>
      </c>
      <c r="K4806" s="11" t="s">
        <v>11613</v>
      </c>
      <c r="L4806" s="11">
        <v>2</v>
      </c>
    </row>
    <row r="4807" spans="1:12">
      <c r="A4807" s="11" t="s">
        <v>9557</v>
      </c>
      <c r="D4807" s="11" t="s">
        <v>260</v>
      </c>
      <c r="E4807" s="19" t="s">
        <v>9807</v>
      </c>
      <c r="F4807" s="10">
        <v>42036</v>
      </c>
      <c r="G4807" s="10">
        <v>44228</v>
      </c>
      <c r="H4807" s="11">
        <v>7</v>
      </c>
      <c r="I4807" s="20" t="s">
        <v>259</v>
      </c>
      <c r="J4807" s="11" t="s">
        <v>261</v>
      </c>
      <c r="K4807" s="11" t="s">
        <v>11613</v>
      </c>
      <c r="L4807" s="11">
        <v>2</v>
      </c>
    </row>
    <row r="4808" spans="1:12">
      <c r="A4808" s="11" t="s">
        <v>9558</v>
      </c>
      <c r="D4808" s="11" t="s">
        <v>260</v>
      </c>
      <c r="E4808" s="19" t="s">
        <v>9808</v>
      </c>
      <c r="F4808" s="10">
        <v>42036</v>
      </c>
      <c r="G4808" s="10">
        <v>44228</v>
      </c>
      <c r="H4808" s="11">
        <v>7</v>
      </c>
      <c r="I4808" s="20" t="s">
        <v>259</v>
      </c>
      <c r="J4808" s="11" t="s">
        <v>261</v>
      </c>
      <c r="K4808" s="11" t="s">
        <v>11613</v>
      </c>
      <c r="L4808" s="11">
        <v>2</v>
      </c>
    </row>
    <row r="4809" spans="1:12">
      <c r="A4809" s="11" t="s">
        <v>9559</v>
      </c>
      <c r="D4809" s="11" t="s">
        <v>260</v>
      </c>
      <c r="E4809" s="19" t="s">
        <v>9809</v>
      </c>
      <c r="F4809" s="10">
        <v>42036</v>
      </c>
      <c r="G4809" s="10">
        <v>44228</v>
      </c>
      <c r="H4809" s="11">
        <v>7</v>
      </c>
      <c r="I4809" s="20" t="s">
        <v>259</v>
      </c>
      <c r="J4809" s="11" t="s">
        <v>261</v>
      </c>
      <c r="K4809" s="11" t="s">
        <v>11613</v>
      </c>
      <c r="L4809" s="11">
        <v>2</v>
      </c>
    </row>
    <row r="4810" spans="1:12">
      <c r="A4810" s="11" t="s">
        <v>9560</v>
      </c>
      <c r="D4810" s="11" t="s">
        <v>260</v>
      </c>
      <c r="E4810" s="19" t="s">
        <v>9810</v>
      </c>
      <c r="F4810" s="10">
        <v>42036</v>
      </c>
      <c r="G4810" s="10">
        <v>44228</v>
      </c>
      <c r="H4810" s="11">
        <v>7</v>
      </c>
      <c r="I4810" s="20" t="s">
        <v>259</v>
      </c>
      <c r="J4810" s="11" t="s">
        <v>261</v>
      </c>
      <c r="K4810" s="11" t="s">
        <v>11613</v>
      </c>
      <c r="L4810" s="11">
        <v>2</v>
      </c>
    </row>
    <row r="4811" spans="1:12">
      <c r="A4811" s="11" t="s">
        <v>9561</v>
      </c>
      <c r="D4811" s="11" t="s">
        <v>260</v>
      </c>
      <c r="E4811" s="19" t="s">
        <v>9811</v>
      </c>
      <c r="F4811" s="10">
        <v>42036</v>
      </c>
      <c r="G4811" s="10">
        <v>44228</v>
      </c>
      <c r="H4811" s="11">
        <v>7</v>
      </c>
      <c r="I4811" s="20" t="s">
        <v>259</v>
      </c>
      <c r="J4811" s="11" t="s">
        <v>261</v>
      </c>
      <c r="K4811" s="11" t="s">
        <v>11613</v>
      </c>
      <c r="L4811" s="11">
        <v>2</v>
      </c>
    </row>
    <row r="4812" spans="1:12">
      <c r="A4812" s="11" t="s">
        <v>9562</v>
      </c>
      <c r="D4812" s="11" t="s">
        <v>260</v>
      </c>
      <c r="E4812" s="19" t="s">
        <v>9812</v>
      </c>
      <c r="F4812" s="10">
        <v>42036</v>
      </c>
      <c r="G4812" s="10">
        <v>44228</v>
      </c>
      <c r="H4812" s="11">
        <v>7</v>
      </c>
      <c r="I4812" s="20" t="s">
        <v>259</v>
      </c>
      <c r="J4812" s="11" t="s">
        <v>261</v>
      </c>
      <c r="K4812" s="11" t="s">
        <v>11613</v>
      </c>
      <c r="L4812" s="11">
        <v>2</v>
      </c>
    </row>
    <row r="4813" spans="1:12">
      <c r="A4813" s="11" t="s">
        <v>9563</v>
      </c>
      <c r="D4813" s="11" t="s">
        <v>260</v>
      </c>
      <c r="E4813" s="19" t="s">
        <v>9813</v>
      </c>
      <c r="F4813" s="10">
        <v>42036</v>
      </c>
      <c r="G4813" s="10">
        <v>44228</v>
      </c>
      <c r="H4813" s="11">
        <v>7</v>
      </c>
      <c r="I4813" s="20" t="s">
        <v>259</v>
      </c>
      <c r="J4813" s="11" t="s">
        <v>261</v>
      </c>
      <c r="K4813" s="11" t="s">
        <v>11613</v>
      </c>
      <c r="L4813" s="11">
        <v>2</v>
      </c>
    </row>
    <row r="4814" spans="1:12">
      <c r="A4814" s="11" t="s">
        <v>9564</v>
      </c>
      <c r="D4814" s="11" t="s">
        <v>260</v>
      </c>
      <c r="E4814" s="19" t="s">
        <v>9814</v>
      </c>
      <c r="F4814" s="10">
        <v>42036</v>
      </c>
      <c r="G4814" s="10">
        <v>44228</v>
      </c>
      <c r="H4814" s="11">
        <v>7</v>
      </c>
      <c r="I4814" s="20" t="s">
        <v>259</v>
      </c>
      <c r="J4814" s="11" t="s">
        <v>261</v>
      </c>
      <c r="K4814" s="11" t="s">
        <v>11613</v>
      </c>
      <c r="L4814" s="11">
        <v>2</v>
      </c>
    </row>
    <row r="4815" spans="1:12">
      <c r="A4815" s="11" t="s">
        <v>9565</v>
      </c>
      <c r="D4815" s="11" t="s">
        <v>260</v>
      </c>
      <c r="E4815" s="19" t="s">
        <v>9815</v>
      </c>
      <c r="F4815" s="10">
        <v>42036</v>
      </c>
      <c r="G4815" s="10">
        <v>44228</v>
      </c>
      <c r="H4815" s="11">
        <v>7</v>
      </c>
      <c r="I4815" s="20" t="s">
        <v>259</v>
      </c>
      <c r="J4815" s="11" t="s">
        <v>261</v>
      </c>
      <c r="K4815" s="11" t="s">
        <v>11613</v>
      </c>
      <c r="L4815" s="11">
        <v>2</v>
      </c>
    </row>
    <row r="4816" spans="1:12">
      <c r="A4816" s="11" t="s">
        <v>9566</v>
      </c>
      <c r="D4816" s="11" t="s">
        <v>260</v>
      </c>
      <c r="E4816" s="19" t="s">
        <v>9816</v>
      </c>
      <c r="F4816" s="10">
        <v>42036</v>
      </c>
      <c r="G4816" s="10">
        <v>44228</v>
      </c>
      <c r="H4816" s="11">
        <v>7</v>
      </c>
      <c r="I4816" s="20" t="s">
        <v>259</v>
      </c>
      <c r="J4816" s="11" t="s">
        <v>261</v>
      </c>
      <c r="K4816" s="11" t="s">
        <v>11613</v>
      </c>
      <c r="L4816" s="11">
        <v>2</v>
      </c>
    </row>
    <row r="4817" spans="1:12">
      <c r="A4817" s="11" t="s">
        <v>9567</v>
      </c>
      <c r="D4817" s="11" t="s">
        <v>260</v>
      </c>
      <c r="E4817" s="19" t="s">
        <v>9817</v>
      </c>
      <c r="F4817" s="10">
        <v>42036</v>
      </c>
      <c r="G4817" s="10">
        <v>44228</v>
      </c>
      <c r="H4817" s="11">
        <v>7</v>
      </c>
      <c r="I4817" s="20" t="s">
        <v>259</v>
      </c>
      <c r="J4817" s="11" t="s">
        <v>261</v>
      </c>
      <c r="K4817" s="11" t="s">
        <v>11613</v>
      </c>
      <c r="L4817" s="11">
        <v>2</v>
      </c>
    </row>
    <row r="4818" spans="1:12">
      <c r="A4818" s="11" t="s">
        <v>9568</v>
      </c>
      <c r="D4818" s="11" t="s">
        <v>260</v>
      </c>
      <c r="E4818" s="19" t="s">
        <v>9818</v>
      </c>
      <c r="F4818" s="10">
        <v>42036</v>
      </c>
      <c r="G4818" s="10">
        <v>44228</v>
      </c>
      <c r="H4818" s="11">
        <v>7</v>
      </c>
      <c r="I4818" s="20" t="s">
        <v>259</v>
      </c>
      <c r="J4818" s="11" t="s">
        <v>261</v>
      </c>
      <c r="K4818" s="11" t="s">
        <v>11613</v>
      </c>
      <c r="L4818" s="11">
        <v>2</v>
      </c>
    </row>
    <row r="4819" spans="1:12">
      <c r="A4819" s="11" t="s">
        <v>9569</v>
      </c>
      <c r="D4819" s="11" t="s">
        <v>260</v>
      </c>
      <c r="E4819" s="19" t="s">
        <v>9819</v>
      </c>
      <c r="F4819" s="10">
        <v>42036</v>
      </c>
      <c r="G4819" s="10">
        <v>44228</v>
      </c>
      <c r="H4819" s="11">
        <v>7</v>
      </c>
      <c r="I4819" s="20" t="s">
        <v>259</v>
      </c>
      <c r="J4819" s="11" t="s">
        <v>261</v>
      </c>
      <c r="K4819" s="11" t="s">
        <v>11613</v>
      </c>
      <c r="L4819" s="11">
        <v>2</v>
      </c>
    </row>
    <row r="4820" spans="1:12">
      <c r="A4820" s="11" t="s">
        <v>9570</v>
      </c>
      <c r="D4820" s="11" t="s">
        <v>260</v>
      </c>
      <c r="E4820" s="19" t="s">
        <v>9820</v>
      </c>
      <c r="F4820" s="10">
        <v>42036</v>
      </c>
      <c r="G4820" s="10">
        <v>44228</v>
      </c>
      <c r="H4820" s="11">
        <v>7</v>
      </c>
      <c r="I4820" s="20" t="s">
        <v>259</v>
      </c>
      <c r="J4820" s="11" t="s">
        <v>261</v>
      </c>
      <c r="K4820" s="11" t="s">
        <v>11613</v>
      </c>
      <c r="L4820" s="11">
        <v>2</v>
      </c>
    </row>
    <row r="4821" spans="1:12">
      <c r="A4821" s="11" t="s">
        <v>9571</v>
      </c>
      <c r="D4821" s="11" t="s">
        <v>260</v>
      </c>
      <c r="E4821" s="19" t="s">
        <v>9821</v>
      </c>
      <c r="F4821" s="10">
        <v>42036</v>
      </c>
      <c r="G4821" s="10">
        <v>44228</v>
      </c>
      <c r="H4821" s="11">
        <v>7</v>
      </c>
      <c r="I4821" s="20" t="s">
        <v>259</v>
      </c>
      <c r="J4821" s="11" t="s">
        <v>261</v>
      </c>
      <c r="K4821" s="11" t="s">
        <v>11613</v>
      </c>
      <c r="L4821" s="11">
        <v>2</v>
      </c>
    </row>
    <row r="4822" spans="1:12">
      <c r="A4822" s="11" t="s">
        <v>9572</v>
      </c>
      <c r="D4822" s="11" t="s">
        <v>260</v>
      </c>
      <c r="E4822" s="19" t="s">
        <v>9822</v>
      </c>
      <c r="F4822" s="10">
        <v>42036</v>
      </c>
      <c r="G4822" s="10">
        <v>44228</v>
      </c>
      <c r="H4822" s="11">
        <v>7</v>
      </c>
      <c r="I4822" s="20" t="s">
        <v>259</v>
      </c>
      <c r="J4822" s="11" t="s">
        <v>261</v>
      </c>
      <c r="K4822" s="11" t="s">
        <v>11613</v>
      </c>
      <c r="L4822" s="11">
        <v>2</v>
      </c>
    </row>
    <row r="4823" spans="1:12">
      <c r="A4823" s="11" t="s">
        <v>9573</v>
      </c>
      <c r="D4823" s="11" t="s">
        <v>260</v>
      </c>
      <c r="E4823" s="19" t="s">
        <v>9823</v>
      </c>
      <c r="F4823" s="10">
        <v>42036</v>
      </c>
      <c r="G4823" s="10">
        <v>44228</v>
      </c>
      <c r="H4823" s="11">
        <v>7</v>
      </c>
      <c r="I4823" s="20" t="s">
        <v>259</v>
      </c>
      <c r="J4823" s="11" t="s">
        <v>261</v>
      </c>
      <c r="K4823" s="11" t="s">
        <v>11613</v>
      </c>
      <c r="L4823" s="11">
        <v>2</v>
      </c>
    </row>
    <row r="4824" spans="1:12">
      <c r="A4824" s="11" t="s">
        <v>9574</v>
      </c>
      <c r="D4824" s="11" t="s">
        <v>260</v>
      </c>
      <c r="E4824" s="19" t="s">
        <v>9824</v>
      </c>
      <c r="F4824" s="10">
        <v>42036</v>
      </c>
      <c r="G4824" s="10">
        <v>44228</v>
      </c>
      <c r="H4824" s="11">
        <v>7</v>
      </c>
      <c r="I4824" s="20" t="s">
        <v>259</v>
      </c>
      <c r="J4824" s="11" t="s">
        <v>261</v>
      </c>
      <c r="K4824" s="11" t="s">
        <v>11613</v>
      </c>
      <c r="L4824" s="11">
        <v>2</v>
      </c>
    </row>
    <row r="4825" spans="1:12">
      <c r="A4825" s="11" t="s">
        <v>9575</v>
      </c>
      <c r="D4825" s="11" t="s">
        <v>260</v>
      </c>
      <c r="E4825" s="19" t="s">
        <v>9825</v>
      </c>
      <c r="F4825" s="10">
        <v>42036</v>
      </c>
      <c r="G4825" s="10">
        <v>44228</v>
      </c>
      <c r="H4825" s="11">
        <v>7</v>
      </c>
      <c r="I4825" s="20" t="s">
        <v>259</v>
      </c>
      <c r="J4825" s="11" t="s">
        <v>261</v>
      </c>
      <c r="K4825" s="11" t="s">
        <v>11613</v>
      </c>
      <c r="L4825" s="11">
        <v>2</v>
      </c>
    </row>
    <row r="4826" spans="1:12">
      <c r="A4826" s="11" t="s">
        <v>9576</v>
      </c>
      <c r="D4826" s="11" t="s">
        <v>260</v>
      </c>
      <c r="E4826" s="19" t="s">
        <v>9826</v>
      </c>
      <c r="F4826" s="10">
        <v>42036</v>
      </c>
      <c r="G4826" s="10">
        <v>44228</v>
      </c>
      <c r="H4826" s="11">
        <v>7</v>
      </c>
      <c r="I4826" s="20" t="s">
        <v>259</v>
      </c>
      <c r="J4826" s="11" t="s">
        <v>261</v>
      </c>
      <c r="K4826" s="11" t="s">
        <v>11613</v>
      </c>
      <c r="L4826" s="11">
        <v>2</v>
      </c>
    </row>
    <row r="4827" spans="1:12">
      <c r="A4827" s="11" t="s">
        <v>9577</v>
      </c>
      <c r="D4827" s="11" t="s">
        <v>260</v>
      </c>
      <c r="E4827" s="19" t="s">
        <v>9827</v>
      </c>
      <c r="F4827" s="10">
        <v>42036</v>
      </c>
      <c r="G4827" s="10">
        <v>44228</v>
      </c>
      <c r="H4827" s="11">
        <v>7</v>
      </c>
      <c r="I4827" s="20" t="s">
        <v>259</v>
      </c>
      <c r="J4827" s="11" t="s">
        <v>261</v>
      </c>
      <c r="K4827" s="11" t="s">
        <v>11613</v>
      </c>
      <c r="L4827" s="11">
        <v>2</v>
      </c>
    </row>
    <row r="4828" spans="1:12">
      <c r="A4828" s="11" t="s">
        <v>9578</v>
      </c>
      <c r="D4828" s="11" t="s">
        <v>260</v>
      </c>
      <c r="E4828" s="19" t="s">
        <v>9828</v>
      </c>
      <c r="F4828" s="10">
        <v>42036</v>
      </c>
      <c r="G4828" s="10">
        <v>44228</v>
      </c>
      <c r="H4828" s="11">
        <v>7</v>
      </c>
      <c r="I4828" s="20" t="s">
        <v>259</v>
      </c>
      <c r="J4828" s="11" t="s">
        <v>261</v>
      </c>
      <c r="K4828" s="11" t="s">
        <v>11613</v>
      </c>
      <c r="L4828" s="11">
        <v>2</v>
      </c>
    </row>
    <row r="4829" spans="1:12">
      <c r="A4829" s="11" t="s">
        <v>9579</v>
      </c>
      <c r="D4829" s="11" t="s">
        <v>260</v>
      </c>
      <c r="E4829" s="19" t="s">
        <v>9829</v>
      </c>
      <c r="F4829" s="10">
        <v>42036</v>
      </c>
      <c r="G4829" s="10">
        <v>44228</v>
      </c>
      <c r="H4829" s="11">
        <v>7</v>
      </c>
      <c r="I4829" s="20" t="s">
        <v>259</v>
      </c>
      <c r="J4829" s="11" t="s">
        <v>261</v>
      </c>
      <c r="K4829" s="11" t="s">
        <v>11613</v>
      </c>
      <c r="L4829" s="11">
        <v>2</v>
      </c>
    </row>
    <row r="4830" spans="1:12">
      <c r="A4830" s="11" t="s">
        <v>9580</v>
      </c>
      <c r="D4830" s="11" t="s">
        <v>260</v>
      </c>
      <c r="E4830" s="19" t="s">
        <v>9830</v>
      </c>
      <c r="F4830" s="10">
        <v>42036</v>
      </c>
      <c r="G4830" s="10">
        <v>44228</v>
      </c>
      <c r="H4830" s="11">
        <v>7</v>
      </c>
      <c r="I4830" s="20" t="s">
        <v>259</v>
      </c>
      <c r="J4830" s="11" t="s">
        <v>261</v>
      </c>
      <c r="K4830" s="11" t="s">
        <v>11613</v>
      </c>
      <c r="L4830" s="11">
        <v>2</v>
      </c>
    </row>
    <row r="4831" spans="1:12">
      <c r="A4831" s="11" t="s">
        <v>9581</v>
      </c>
      <c r="D4831" s="11" t="s">
        <v>260</v>
      </c>
      <c r="E4831" s="19" t="s">
        <v>9831</v>
      </c>
      <c r="F4831" s="10">
        <v>42036</v>
      </c>
      <c r="G4831" s="10">
        <v>44228</v>
      </c>
      <c r="H4831" s="11">
        <v>7</v>
      </c>
      <c r="I4831" s="20" t="s">
        <v>259</v>
      </c>
      <c r="J4831" s="11" t="s">
        <v>261</v>
      </c>
      <c r="K4831" s="11" t="s">
        <v>11613</v>
      </c>
      <c r="L4831" s="11">
        <v>2</v>
      </c>
    </row>
    <row r="4832" spans="1:12">
      <c r="A4832" s="11" t="s">
        <v>9582</v>
      </c>
      <c r="D4832" s="11" t="s">
        <v>260</v>
      </c>
      <c r="E4832" s="19" t="s">
        <v>9832</v>
      </c>
      <c r="F4832" s="10">
        <v>42036</v>
      </c>
      <c r="G4832" s="10">
        <v>44228</v>
      </c>
      <c r="H4832" s="11">
        <v>7</v>
      </c>
      <c r="I4832" s="20" t="s">
        <v>259</v>
      </c>
      <c r="J4832" s="11" t="s">
        <v>261</v>
      </c>
      <c r="K4832" s="11" t="s">
        <v>11613</v>
      </c>
      <c r="L4832" s="11">
        <v>2</v>
      </c>
    </row>
    <row r="4833" spans="1:12">
      <c r="A4833" s="11" t="s">
        <v>9583</v>
      </c>
      <c r="D4833" s="11" t="s">
        <v>260</v>
      </c>
      <c r="E4833" s="19" t="s">
        <v>9833</v>
      </c>
      <c r="F4833" s="10">
        <v>42036</v>
      </c>
      <c r="G4833" s="10">
        <v>44228</v>
      </c>
      <c r="H4833" s="11">
        <v>7</v>
      </c>
      <c r="I4833" s="20" t="s">
        <v>259</v>
      </c>
      <c r="J4833" s="11" t="s">
        <v>261</v>
      </c>
      <c r="K4833" s="11" t="s">
        <v>11613</v>
      </c>
      <c r="L4833" s="11">
        <v>2</v>
      </c>
    </row>
    <row r="4834" spans="1:12">
      <c r="A4834" s="11" t="s">
        <v>9584</v>
      </c>
      <c r="D4834" s="11" t="s">
        <v>260</v>
      </c>
      <c r="E4834" s="19" t="s">
        <v>9834</v>
      </c>
      <c r="F4834" s="10">
        <v>42036</v>
      </c>
      <c r="G4834" s="10">
        <v>44228</v>
      </c>
      <c r="H4834" s="11">
        <v>7</v>
      </c>
      <c r="I4834" s="20" t="s">
        <v>259</v>
      </c>
      <c r="J4834" s="11" t="s">
        <v>261</v>
      </c>
      <c r="K4834" s="11" t="s">
        <v>11613</v>
      </c>
      <c r="L4834" s="11">
        <v>2</v>
      </c>
    </row>
    <row r="4835" spans="1:12">
      <c r="A4835" s="11" t="s">
        <v>9585</v>
      </c>
      <c r="D4835" s="11" t="s">
        <v>260</v>
      </c>
      <c r="E4835" s="19" t="s">
        <v>9835</v>
      </c>
      <c r="F4835" s="10">
        <v>42036</v>
      </c>
      <c r="G4835" s="10">
        <v>44228</v>
      </c>
      <c r="H4835" s="11">
        <v>7</v>
      </c>
      <c r="I4835" s="20" t="s">
        <v>259</v>
      </c>
      <c r="J4835" s="11" t="s">
        <v>261</v>
      </c>
      <c r="K4835" s="11" t="s">
        <v>11613</v>
      </c>
      <c r="L4835" s="11">
        <v>2</v>
      </c>
    </row>
    <row r="4836" spans="1:12">
      <c r="A4836" s="11" t="s">
        <v>9586</v>
      </c>
      <c r="D4836" s="11" t="s">
        <v>260</v>
      </c>
      <c r="E4836" s="19" t="s">
        <v>9836</v>
      </c>
      <c r="F4836" s="10">
        <v>42036</v>
      </c>
      <c r="G4836" s="10">
        <v>44228</v>
      </c>
      <c r="H4836" s="11">
        <v>7</v>
      </c>
      <c r="I4836" s="20" t="s">
        <v>259</v>
      </c>
      <c r="J4836" s="11" t="s">
        <v>261</v>
      </c>
      <c r="K4836" s="11" t="s">
        <v>11613</v>
      </c>
      <c r="L4836" s="11">
        <v>2</v>
      </c>
    </row>
    <row r="4837" spans="1:12">
      <c r="A4837" s="11" t="s">
        <v>9587</v>
      </c>
      <c r="D4837" s="11" t="s">
        <v>260</v>
      </c>
      <c r="E4837" s="19" t="s">
        <v>9837</v>
      </c>
      <c r="F4837" s="10">
        <v>42036</v>
      </c>
      <c r="G4837" s="10">
        <v>44228</v>
      </c>
      <c r="H4837" s="11">
        <v>7</v>
      </c>
      <c r="I4837" s="20" t="s">
        <v>259</v>
      </c>
      <c r="J4837" s="11" t="s">
        <v>261</v>
      </c>
      <c r="K4837" s="11" t="s">
        <v>11613</v>
      </c>
      <c r="L4837" s="11">
        <v>2</v>
      </c>
    </row>
    <row r="4838" spans="1:12">
      <c r="A4838" s="11" t="s">
        <v>9588</v>
      </c>
      <c r="D4838" s="11" t="s">
        <v>260</v>
      </c>
      <c r="E4838" s="19" t="s">
        <v>9838</v>
      </c>
      <c r="F4838" s="10">
        <v>42036</v>
      </c>
      <c r="G4838" s="10">
        <v>44228</v>
      </c>
      <c r="H4838" s="11">
        <v>7</v>
      </c>
      <c r="I4838" s="20" t="s">
        <v>259</v>
      </c>
      <c r="J4838" s="11" t="s">
        <v>261</v>
      </c>
      <c r="K4838" s="11" t="s">
        <v>11613</v>
      </c>
      <c r="L4838" s="11">
        <v>2</v>
      </c>
    </row>
    <row r="4839" spans="1:12">
      <c r="A4839" s="11" t="s">
        <v>9589</v>
      </c>
      <c r="D4839" s="11" t="s">
        <v>260</v>
      </c>
      <c r="E4839" s="19" t="s">
        <v>9839</v>
      </c>
      <c r="F4839" s="10">
        <v>42036</v>
      </c>
      <c r="G4839" s="10">
        <v>44228</v>
      </c>
      <c r="H4839" s="11">
        <v>7</v>
      </c>
      <c r="I4839" s="20" t="s">
        <v>259</v>
      </c>
      <c r="J4839" s="11" t="s">
        <v>261</v>
      </c>
      <c r="K4839" s="11" t="s">
        <v>11613</v>
      </c>
      <c r="L4839" s="11">
        <v>2</v>
      </c>
    </row>
    <row r="4840" spans="1:12">
      <c r="A4840" s="11" t="s">
        <v>9590</v>
      </c>
      <c r="D4840" s="11" t="s">
        <v>260</v>
      </c>
      <c r="E4840" s="19" t="s">
        <v>9840</v>
      </c>
      <c r="F4840" s="10">
        <v>42036</v>
      </c>
      <c r="G4840" s="10">
        <v>44228</v>
      </c>
      <c r="H4840" s="11">
        <v>7</v>
      </c>
      <c r="I4840" s="20" t="s">
        <v>259</v>
      </c>
      <c r="J4840" s="11" t="s">
        <v>261</v>
      </c>
      <c r="K4840" s="11" t="s">
        <v>11613</v>
      </c>
      <c r="L4840" s="11">
        <v>2</v>
      </c>
    </row>
    <row r="4841" spans="1:12">
      <c r="A4841" s="11" t="s">
        <v>9591</v>
      </c>
      <c r="D4841" s="11" t="s">
        <v>260</v>
      </c>
      <c r="E4841" s="19" t="s">
        <v>9841</v>
      </c>
      <c r="F4841" s="10">
        <v>42036</v>
      </c>
      <c r="G4841" s="10">
        <v>44228</v>
      </c>
      <c r="H4841" s="11">
        <v>7</v>
      </c>
      <c r="I4841" s="20" t="s">
        <v>259</v>
      </c>
      <c r="J4841" s="11" t="s">
        <v>261</v>
      </c>
      <c r="K4841" s="11" t="s">
        <v>11613</v>
      </c>
      <c r="L4841" s="11">
        <v>2</v>
      </c>
    </row>
    <row r="4842" spans="1:12">
      <c r="A4842" s="11" t="s">
        <v>9592</v>
      </c>
      <c r="D4842" s="11" t="s">
        <v>260</v>
      </c>
      <c r="E4842" s="19" t="s">
        <v>9842</v>
      </c>
      <c r="F4842" s="10">
        <v>42036</v>
      </c>
      <c r="G4842" s="10">
        <v>44228</v>
      </c>
      <c r="H4842" s="11">
        <v>7</v>
      </c>
      <c r="I4842" s="20" t="s">
        <v>259</v>
      </c>
      <c r="J4842" s="11" t="s">
        <v>261</v>
      </c>
      <c r="K4842" s="11" t="s">
        <v>11613</v>
      </c>
      <c r="L4842" s="11">
        <v>2</v>
      </c>
    </row>
    <row r="4843" spans="1:12">
      <c r="A4843" s="11" t="s">
        <v>9593</v>
      </c>
      <c r="D4843" s="11" t="s">
        <v>260</v>
      </c>
      <c r="E4843" s="19" t="s">
        <v>9843</v>
      </c>
      <c r="F4843" s="10">
        <v>42036</v>
      </c>
      <c r="G4843" s="10">
        <v>44228</v>
      </c>
      <c r="H4843" s="11">
        <v>7</v>
      </c>
      <c r="I4843" s="20" t="s">
        <v>259</v>
      </c>
      <c r="J4843" s="11" t="s">
        <v>261</v>
      </c>
      <c r="K4843" s="11" t="s">
        <v>11613</v>
      </c>
      <c r="L4843" s="11">
        <v>2</v>
      </c>
    </row>
    <row r="4844" spans="1:12">
      <c r="A4844" s="11" t="s">
        <v>9594</v>
      </c>
      <c r="D4844" s="11" t="s">
        <v>260</v>
      </c>
      <c r="E4844" s="19" t="s">
        <v>9844</v>
      </c>
      <c r="F4844" s="10">
        <v>42036</v>
      </c>
      <c r="G4844" s="10">
        <v>44228</v>
      </c>
      <c r="H4844" s="11">
        <v>7</v>
      </c>
      <c r="I4844" s="20" t="s">
        <v>259</v>
      </c>
      <c r="J4844" s="11" t="s">
        <v>261</v>
      </c>
      <c r="K4844" s="11" t="s">
        <v>11613</v>
      </c>
      <c r="L4844" s="11">
        <v>2</v>
      </c>
    </row>
    <row r="4845" spans="1:12">
      <c r="A4845" s="11" t="s">
        <v>9595</v>
      </c>
      <c r="D4845" s="11" t="s">
        <v>260</v>
      </c>
      <c r="E4845" s="19" t="s">
        <v>9845</v>
      </c>
      <c r="F4845" s="10">
        <v>42036</v>
      </c>
      <c r="G4845" s="10">
        <v>44228</v>
      </c>
      <c r="H4845" s="11">
        <v>7</v>
      </c>
      <c r="I4845" s="20" t="s">
        <v>259</v>
      </c>
      <c r="J4845" s="11" t="s">
        <v>261</v>
      </c>
      <c r="K4845" s="11" t="s">
        <v>11613</v>
      </c>
      <c r="L4845" s="11">
        <v>2</v>
      </c>
    </row>
    <row r="4846" spans="1:12">
      <c r="A4846" s="11" t="s">
        <v>9596</v>
      </c>
      <c r="D4846" s="11" t="s">
        <v>260</v>
      </c>
      <c r="E4846" s="19" t="s">
        <v>9846</v>
      </c>
      <c r="F4846" s="10">
        <v>42036</v>
      </c>
      <c r="G4846" s="10">
        <v>44228</v>
      </c>
      <c r="H4846" s="11">
        <v>7</v>
      </c>
      <c r="I4846" s="20" t="s">
        <v>259</v>
      </c>
      <c r="J4846" s="11" t="s">
        <v>261</v>
      </c>
      <c r="K4846" s="11" t="s">
        <v>11613</v>
      </c>
      <c r="L4846" s="11">
        <v>2</v>
      </c>
    </row>
    <row r="4847" spans="1:12">
      <c r="A4847" s="11" t="s">
        <v>9597</v>
      </c>
      <c r="D4847" s="11" t="s">
        <v>260</v>
      </c>
      <c r="E4847" s="19" t="s">
        <v>9847</v>
      </c>
      <c r="F4847" s="10">
        <v>42036</v>
      </c>
      <c r="G4847" s="10">
        <v>44228</v>
      </c>
      <c r="H4847" s="11">
        <v>7</v>
      </c>
      <c r="I4847" s="20" t="s">
        <v>259</v>
      </c>
      <c r="J4847" s="11" t="s">
        <v>261</v>
      </c>
      <c r="K4847" s="11" t="s">
        <v>11613</v>
      </c>
      <c r="L4847" s="11">
        <v>2</v>
      </c>
    </row>
    <row r="4848" spans="1:12">
      <c r="A4848" s="11" t="s">
        <v>9598</v>
      </c>
      <c r="D4848" s="11" t="s">
        <v>260</v>
      </c>
      <c r="E4848" s="19" t="s">
        <v>9848</v>
      </c>
      <c r="F4848" s="10">
        <v>42036</v>
      </c>
      <c r="G4848" s="10">
        <v>44228</v>
      </c>
      <c r="H4848" s="11">
        <v>7</v>
      </c>
      <c r="I4848" s="20" t="s">
        <v>259</v>
      </c>
      <c r="J4848" s="11" t="s">
        <v>261</v>
      </c>
      <c r="K4848" s="11" t="s">
        <v>11613</v>
      </c>
      <c r="L4848" s="11">
        <v>2</v>
      </c>
    </row>
    <row r="4849" spans="1:12">
      <c r="A4849" s="11" t="s">
        <v>9599</v>
      </c>
      <c r="D4849" s="11" t="s">
        <v>260</v>
      </c>
      <c r="E4849" s="19" t="s">
        <v>9849</v>
      </c>
      <c r="F4849" s="10">
        <v>42036</v>
      </c>
      <c r="G4849" s="10">
        <v>44228</v>
      </c>
      <c r="H4849" s="11">
        <v>7</v>
      </c>
      <c r="I4849" s="20" t="s">
        <v>259</v>
      </c>
      <c r="J4849" s="11" t="s">
        <v>261</v>
      </c>
      <c r="K4849" s="11" t="s">
        <v>11613</v>
      </c>
      <c r="L4849" s="11">
        <v>2</v>
      </c>
    </row>
    <row r="4850" spans="1:12">
      <c r="A4850" s="11" t="s">
        <v>9600</v>
      </c>
      <c r="D4850" s="11" t="s">
        <v>260</v>
      </c>
      <c r="E4850" s="19" t="s">
        <v>9850</v>
      </c>
      <c r="F4850" s="10">
        <v>42036</v>
      </c>
      <c r="G4850" s="10">
        <v>44228</v>
      </c>
      <c r="H4850" s="11">
        <v>7</v>
      </c>
      <c r="I4850" s="20" t="s">
        <v>259</v>
      </c>
      <c r="J4850" s="11" t="s">
        <v>261</v>
      </c>
      <c r="K4850" s="11" t="s">
        <v>11613</v>
      </c>
      <c r="L4850" s="11">
        <v>2</v>
      </c>
    </row>
    <row r="4851" spans="1:12">
      <c r="A4851" s="11" t="s">
        <v>9601</v>
      </c>
      <c r="D4851" s="11" t="s">
        <v>260</v>
      </c>
      <c r="E4851" s="19" t="s">
        <v>9851</v>
      </c>
      <c r="F4851" s="10">
        <v>42036</v>
      </c>
      <c r="G4851" s="10">
        <v>44228</v>
      </c>
      <c r="H4851" s="11">
        <v>7</v>
      </c>
      <c r="I4851" s="20" t="s">
        <v>259</v>
      </c>
      <c r="J4851" s="11" t="s">
        <v>261</v>
      </c>
      <c r="K4851" s="11" t="s">
        <v>11613</v>
      </c>
      <c r="L4851" s="11">
        <v>2</v>
      </c>
    </row>
    <row r="4852" spans="1:12">
      <c r="A4852" s="11" t="s">
        <v>9602</v>
      </c>
      <c r="D4852" s="11" t="s">
        <v>260</v>
      </c>
      <c r="E4852" s="19" t="s">
        <v>9852</v>
      </c>
      <c r="F4852" s="10">
        <v>42036</v>
      </c>
      <c r="G4852" s="10">
        <v>44228</v>
      </c>
      <c r="H4852" s="11">
        <v>7</v>
      </c>
      <c r="I4852" s="20" t="s">
        <v>259</v>
      </c>
      <c r="J4852" s="11" t="s">
        <v>261</v>
      </c>
      <c r="K4852" s="11" t="s">
        <v>11613</v>
      </c>
      <c r="L4852" s="11">
        <v>2</v>
      </c>
    </row>
    <row r="4853" spans="1:12">
      <c r="A4853" s="11" t="s">
        <v>9603</v>
      </c>
      <c r="D4853" s="11" t="s">
        <v>260</v>
      </c>
      <c r="E4853" s="19" t="s">
        <v>9853</v>
      </c>
      <c r="F4853" s="10">
        <v>42036</v>
      </c>
      <c r="G4853" s="10">
        <v>44228</v>
      </c>
      <c r="H4853" s="11">
        <v>7</v>
      </c>
      <c r="I4853" s="20" t="s">
        <v>259</v>
      </c>
      <c r="J4853" s="11" t="s">
        <v>261</v>
      </c>
      <c r="K4853" s="11" t="s">
        <v>11613</v>
      </c>
      <c r="L4853" s="11">
        <v>2</v>
      </c>
    </row>
    <row r="4854" spans="1:12">
      <c r="A4854" s="11" t="s">
        <v>9604</v>
      </c>
      <c r="D4854" s="11" t="s">
        <v>260</v>
      </c>
      <c r="E4854" s="19" t="s">
        <v>9854</v>
      </c>
      <c r="F4854" s="10">
        <v>42036</v>
      </c>
      <c r="G4854" s="10">
        <v>44228</v>
      </c>
      <c r="H4854" s="11">
        <v>7</v>
      </c>
      <c r="I4854" s="20" t="s">
        <v>259</v>
      </c>
      <c r="J4854" s="11" t="s">
        <v>261</v>
      </c>
      <c r="K4854" s="11" t="s">
        <v>11613</v>
      </c>
      <c r="L4854" s="11">
        <v>2</v>
      </c>
    </row>
    <row r="4855" spans="1:12">
      <c r="A4855" s="11" t="s">
        <v>9605</v>
      </c>
      <c r="D4855" s="11" t="s">
        <v>260</v>
      </c>
      <c r="E4855" s="19" t="s">
        <v>9855</v>
      </c>
      <c r="F4855" s="10">
        <v>42036</v>
      </c>
      <c r="G4855" s="10">
        <v>44228</v>
      </c>
      <c r="H4855" s="11">
        <v>7</v>
      </c>
      <c r="I4855" s="20" t="s">
        <v>259</v>
      </c>
      <c r="J4855" s="11" t="s">
        <v>261</v>
      </c>
      <c r="K4855" s="11" t="s">
        <v>11613</v>
      </c>
      <c r="L4855" s="11">
        <v>2</v>
      </c>
    </row>
    <row r="4856" spans="1:12">
      <c r="A4856" s="11" t="s">
        <v>9606</v>
      </c>
      <c r="D4856" s="11" t="s">
        <v>260</v>
      </c>
      <c r="E4856" s="19" t="s">
        <v>9856</v>
      </c>
      <c r="F4856" s="10">
        <v>42036</v>
      </c>
      <c r="G4856" s="10">
        <v>44228</v>
      </c>
      <c r="H4856" s="11">
        <v>7</v>
      </c>
      <c r="I4856" s="20" t="s">
        <v>259</v>
      </c>
      <c r="J4856" s="11" t="s">
        <v>261</v>
      </c>
      <c r="K4856" s="11" t="s">
        <v>11613</v>
      </c>
      <c r="L4856" s="11">
        <v>2</v>
      </c>
    </row>
    <row r="4857" spans="1:12">
      <c r="A4857" s="11" t="s">
        <v>9607</v>
      </c>
      <c r="D4857" s="11" t="s">
        <v>260</v>
      </c>
      <c r="E4857" s="19" t="s">
        <v>9857</v>
      </c>
      <c r="F4857" s="10">
        <v>42036</v>
      </c>
      <c r="G4857" s="10">
        <v>44228</v>
      </c>
      <c r="H4857" s="11">
        <v>7</v>
      </c>
      <c r="I4857" s="20" t="s">
        <v>259</v>
      </c>
      <c r="J4857" s="11" t="s">
        <v>261</v>
      </c>
      <c r="K4857" s="11" t="s">
        <v>11613</v>
      </c>
      <c r="L4857" s="11">
        <v>2</v>
      </c>
    </row>
    <row r="4858" spans="1:12">
      <c r="A4858" s="11" t="s">
        <v>9608</v>
      </c>
      <c r="D4858" s="11" t="s">
        <v>260</v>
      </c>
      <c r="E4858" s="19" t="s">
        <v>9858</v>
      </c>
      <c r="F4858" s="10">
        <v>42036</v>
      </c>
      <c r="G4858" s="10">
        <v>44228</v>
      </c>
      <c r="H4858" s="11">
        <v>7</v>
      </c>
      <c r="I4858" s="20" t="s">
        <v>259</v>
      </c>
      <c r="J4858" s="11" t="s">
        <v>261</v>
      </c>
      <c r="K4858" s="11" t="s">
        <v>11613</v>
      </c>
      <c r="L4858" s="11">
        <v>2</v>
      </c>
    </row>
    <row r="4859" spans="1:12">
      <c r="A4859" s="11" t="s">
        <v>9609</v>
      </c>
      <c r="D4859" s="11" t="s">
        <v>260</v>
      </c>
      <c r="E4859" s="19" t="s">
        <v>9859</v>
      </c>
      <c r="F4859" s="10">
        <v>42036</v>
      </c>
      <c r="G4859" s="10">
        <v>44228</v>
      </c>
      <c r="H4859" s="11">
        <v>7</v>
      </c>
      <c r="I4859" s="20" t="s">
        <v>259</v>
      </c>
      <c r="J4859" s="11" t="s">
        <v>261</v>
      </c>
      <c r="K4859" s="11" t="s">
        <v>11613</v>
      </c>
      <c r="L4859" s="11">
        <v>2</v>
      </c>
    </row>
    <row r="4860" spans="1:12">
      <c r="A4860" s="11" t="s">
        <v>9610</v>
      </c>
      <c r="D4860" s="11" t="s">
        <v>260</v>
      </c>
      <c r="E4860" s="19" t="s">
        <v>9860</v>
      </c>
      <c r="F4860" s="10">
        <v>42036</v>
      </c>
      <c r="G4860" s="10">
        <v>44228</v>
      </c>
      <c r="H4860" s="11">
        <v>7</v>
      </c>
      <c r="I4860" s="20" t="s">
        <v>259</v>
      </c>
      <c r="J4860" s="11" t="s">
        <v>261</v>
      </c>
      <c r="K4860" s="11" t="s">
        <v>11613</v>
      </c>
      <c r="L4860" s="11">
        <v>2</v>
      </c>
    </row>
    <row r="4861" spans="1:12">
      <c r="A4861" s="11" t="s">
        <v>9611</v>
      </c>
      <c r="D4861" s="11" t="s">
        <v>260</v>
      </c>
      <c r="E4861" s="19" t="s">
        <v>9861</v>
      </c>
      <c r="F4861" s="10">
        <v>42036</v>
      </c>
      <c r="G4861" s="10">
        <v>44228</v>
      </c>
      <c r="H4861" s="11">
        <v>7</v>
      </c>
      <c r="I4861" s="20" t="s">
        <v>259</v>
      </c>
      <c r="J4861" s="11" t="s">
        <v>261</v>
      </c>
      <c r="K4861" s="11" t="s">
        <v>11613</v>
      </c>
      <c r="L4861" s="11">
        <v>2</v>
      </c>
    </row>
    <row r="4862" spans="1:12">
      <c r="A4862" s="11" t="s">
        <v>9612</v>
      </c>
      <c r="D4862" s="11" t="s">
        <v>260</v>
      </c>
      <c r="E4862" s="19" t="s">
        <v>9862</v>
      </c>
      <c r="F4862" s="10">
        <v>42036</v>
      </c>
      <c r="G4862" s="10">
        <v>44228</v>
      </c>
      <c r="H4862" s="11">
        <v>7</v>
      </c>
      <c r="I4862" s="20" t="s">
        <v>259</v>
      </c>
      <c r="J4862" s="11" t="s">
        <v>261</v>
      </c>
      <c r="K4862" s="11" t="s">
        <v>11613</v>
      </c>
      <c r="L4862" s="11">
        <v>2</v>
      </c>
    </row>
    <row r="4863" spans="1:12">
      <c r="A4863" s="11" t="s">
        <v>9613</v>
      </c>
      <c r="D4863" s="11" t="s">
        <v>260</v>
      </c>
      <c r="E4863" s="19" t="s">
        <v>9863</v>
      </c>
      <c r="F4863" s="10">
        <v>42036</v>
      </c>
      <c r="G4863" s="10">
        <v>44228</v>
      </c>
      <c r="H4863" s="11">
        <v>7</v>
      </c>
      <c r="I4863" s="20" t="s">
        <v>259</v>
      </c>
      <c r="J4863" s="11" t="s">
        <v>261</v>
      </c>
      <c r="K4863" s="11" t="s">
        <v>11613</v>
      </c>
      <c r="L4863" s="11">
        <v>2</v>
      </c>
    </row>
    <row r="4864" spans="1:12">
      <c r="A4864" s="11" t="s">
        <v>9614</v>
      </c>
      <c r="D4864" s="11" t="s">
        <v>260</v>
      </c>
      <c r="E4864" s="19" t="s">
        <v>9864</v>
      </c>
      <c r="F4864" s="10">
        <v>42036</v>
      </c>
      <c r="G4864" s="10">
        <v>44228</v>
      </c>
      <c r="H4864" s="11">
        <v>7</v>
      </c>
      <c r="I4864" s="20" t="s">
        <v>259</v>
      </c>
      <c r="J4864" s="11" t="s">
        <v>261</v>
      </c>
      <c r="K4864" s="11" t="s">
        <v>11613</v>
      </c>
      <c r="L4864" s="11">
        <v>2</v>
      </c>
    </row>
    <row r="4865" spans="1:12">
      <c r="A4865" s="11" t="s">
        <v>9615</v>
      </c>
      <c r="D4865" s="11" t="s">
        <v>260</v>
      </c>
      <c r="E4865" s="19" t="s">
        <v>9865</v>
      </c>
      <c r="F4865" s="10">
        <v>42036</v>
      </c>
      <c r="G4865" s="10">
        <v>44228</v>
      </c>
      <c r="H4865" s="11">
        <v>7</v>
      </c>
      <c r="I4865" s="20" t="s">
        <v>259</v>
      </c>
      <c r="J4865" s="11" t="s">
        <v>261</v>
      </c>
      <c r="K4865" s="11" t="s">
        <v>11613</v>
      </c>
      <c r="L4865" s="11">
        <v>2</v>
      </c>
    </row>
    <row r="4866" spans="1:12">
      <c r="A4866" s="11" t="s">
        <v>9616</v>
      </c>
      <c r="D4866" s="11" t="s">
        <v>260</v>
      </c>
      <c r="E4866" s="19" t="s">
        <v>9866</v>
      </c>
      <c r="F4866" s="10">
        <v>42036</v>
      </c>
      <c r="G4866" s="10">
        <v>44228</v>
      </c>
      <c r="H4866" s="11">
        <v>7</v>
      </c>
      <c r="I4866" s="20" t="s">
        <v>259</v>
      </c>
      <c r="J4866" s="11" t="s">
        <v>261</v>
      </c>
      <c r="K4866" s="11" t="s">
        <v>11613</v>
      </c>
      <c r="L4866" s="11">
        <v>2</v>
      </c>
    </row>
    <row r="4867" spans="1:12">
      <c r="A4867" s="11" t="s">
        <v>9617</v>
      </c>
      <c r="D4867" s="11" t="s">
        <v>260</v>
      </c>
      <c r="E4867" s="19" t="s">
        <v>9867</v>
      </c>
      <c r="F4867" s="10">
        <v>42036</v>
      </c>
      <c r="G4867" s="10">
        <v>44228</v>
      </c>
      <c r="H4867" s="11">
        <v>7</v>
      </c>
      <c r="I4867" s="20" t="s">
        <v>259</v>
      </c>
      <c r="J4867" s="11" t="s">
        <v>261</v>
      </c>
      <c r="K4867" s="11" t="s">
        <v>11613</v>
      </c>
      <c r="L4867" s="11">
        <v>2</v>
      </c>
    </row>
    <row r="4868" spans="1:12">
      <c r="A4868" s="11" t="s">
        <v>9618</v>
      </c>
      <c r="D4868" s="11" t="s">
        <v>260</v>
      </c>
      <c r="E4868" s="19" t="s">
        <v>9868</v>
      </c>
      <c r="F4868" s="10">
        <v>42036</v>
      </c>
      <c r="G4868" s="10">
        <v>44228</v>
      </c>
      <c r="H4868" s="11">
        <v>7</v>
      </c>
      <c r="I4868" s="20" t="s">
        <v>259</v>
      </c>
      <c r="J4868" s="11" t="s">
        <v>261</v>
      </c>
      <c r="K4868" s="11" t="s">
        <v>11613</v>
      </c>
      <c r="L4868" s="11">
        <v>2</v>
      </c>
    </row>
    <row r="4869" spans="1:12">
      <c r="A4869" s="11" t="s">
        <v>9619</v>
      </c>
      <c r="D4869" s="11" t="s">
        <v>260</v>
      </c>
      <c r="E4869" s="19" t="s">
        <v>9869</v>
      </c>
      <c r="F4869" s="10">
        <v>42036</v>
      </c>
      <c r="G4869" s="10">
        <v>44228</v>
      </c>
      <c r="H4869" s="11">
        <v>7</v>
      </c>
      <c r="I4869" s="20" t="s">
        <v>259</v>
      </c>
      <c r="J4869" s="11" t="s">
        <v>261</v>
      </c>
      <c r="K4869" s="11" t="s">
        <v>11613</v>
      </c>
      <c r="L4869" s="11">
        <v>2</v>
      </c>
    </row>
    <row r="4870" spans="1:12">
      <c r="A4870" s="11" t="s">
        <v>9620</v>
      </c>
      <c r="D4870" s="11" t="s">
        <v>260</v>
      </c>
      <c r="E4870" s="19" t="s">
        <v>9870</v>
      </c>
      <c r="F4870" s="10">
        <v>42036</v>
      </c>
      <c r="G4870" s="10">
        <v>44228</v>
      </c>
      <c r="H4870" s="11">
        <v>7</v>
      </c>
      <c r="I4870" s="20" t="s">
        <v>259</v>
      </c>
      <c r="J4870" s="11" t="s">
        <v>261</v>
      </c>
      <c r="K4870" s="11" t="s">
        <v>11613</v>
      </c>
      <c r="L4870" s="11">
        <v>2</v>
      </c>
    </row>
    <row r="4871" spans="1:12">
      <c r="A4871" s="11" t="s">
        <v>9621</v>
      </c>
      <c r="D4871" s="11" t="s">
        <v>260</v>
      </c>
      <c r="E4871" s="19" t="s">
        <v>9871</v>
      </c>
      <c r="F4871" s="10">
        <v>42036</v>
      </c>
      <c r="G4871" s="10">
        <v>44228</v>
      </c>
      <c r="H4871" s="11">
        <v>7</v>
      </c>
      <c r="I4871" s="20" t="s">
        <v>259</v>
      </c>
      <c r="J4871" s="11" t="s">
        <v>261</v>
      </c>
      <c r="K4871" s="11" t="s">
        <v>11613</v>
      </c>
      <c r="L4871" s="11">
        <v>2</v>
      </c>
    </row>
    <row r="4872" spans="1:12">
      <c r="A4872" s="11" t="s">
        <v>9622</v>
      </c>
      <c r="D4872" s="11" t="s">
        <v>260</v>
      </c>
      <c r="E4872" s="19" t="s">
        <v>9872</v>
      </c>
      <c r="F4872" s="10">
        <v>42036</v>
      </c>
      <c r="G4872" s="10">
        <v>44228</v>
      </c>
      <c r="H4872" s="11">
        <v>7</v>
      </c>
      <c r="I4872" s="20" t="s">
        <v>259</v>
      </c>
      <c r="J4872" s="11" t="s">
        <v>261</v>
      </c>
      <c r="K4872" s="11" t="s">
        <v>11613</v>
      </c>
      <c r="L4872" s="11">
        <v>2</v>
      </c>
    </row>
    <row r="4873" spans="1:12">
      <c r="A4873" s="11" t="s">
        <v>9623</v>
      </c>
      <c r="D4873" s="11" t="s">
        <v>260</v>
      </c>
      <c r="E4873" s="19" t="s">
        <v>9873</v>
      </c>
      <c r="F4873" s="10">
        <v>42036</v>
      </c>
      <c r="G4873" s="10">
        <v>44228</v>
      </c>
      <c r="H4873" s="11">
        <v>7</v>
      </c>
      <c r="I4873" s="20" t="s">
        <v>259</v>
      </c>
      <c r="J4873" s="11" t="s">
        <v>261</v>
      </c>
      <c r="K4873" s="11" t="s">
        <v>11613</v>
      </c>
      <c r="L4873" s="11">
        <v>2</v>
      </c>
    </row>
    <row r="4874" spans="1:12">
      <c r="A4874" s="11" t="s">
        <v>9624</v>
      </c>
      <c r="D4874" s="11" t="s">
        <v>260</v>
      </c>
      <c r="E4874" s="19" t="s">
        <v>9874</v>
      </c>
      <c r="F4874" s="10">
        <v>42036</v>
      </c>
      <c r="G4874" s="10">
        <v>44228</v>
      </c>
      <c r="H4874" s="11">
        <v>7</v>
      </c>
      <c r="I4874" s="20" t="s">
        <v>259</v>
      </c>
      <c r="J4874" s="11" t="s">
        <v>261</v>
      </c>
      <c r="K4874" s="11" t="s">
        <v>11613</v>
      </c>
      <c r="L4874" s="11">
        <v>2</v>
      </c>
    </row>
    <row r="4875" spans="1:12">
      <c r="A4875" s="11" t="s">
        <v>9625</v>
      </c>
      <c r="D4875" s="11" t="s">
        <v>260</v>
      </c>
      <c r="E4875" s="19" t="s">
        <v>9875</v>
      </c>
      <c r="F4875" s="10">
        <v>42036</v>
      </c>
      <c r="G4875" s="10">
        <v>44228</v>
      </c>
      <c r="H4875" s="11">
        <v>7</v>
      </c>
      <c r="I4875" s="20" t="s">
        <v>259</v>
      </c>
      <c r="J4875" s="11" t="s">
        <v>261</v>
      </c>
      <c r="K4875" s="11" t="s">
        <v>11613</v>
      </c>
      <c r="L4875" s="11">
        <v>2</v>
      </c>
    </row>
    <row r="4876" spans="1:12">
      <c r="A4876" s="11" t="s">
        <v>9626</v>
      </c>
      <c r="D4876" s="11" t="s">
        <v>260</v>
      </c>
      <c r="E4876" s="19" t="s">
        <v>9876</v>
      </c>
      <c r="F4876" s="10">
        <v>42036</v>
      </c>
      <c r="G4876" s="10">
        <v>44228</v>
      </c>
      <c r="H4876" s="11">
        <v>7</v>
      </c>
      <c r="I4876" s="20" t="s">
        <v>259</v>
      </c>
      <c r="J4876" s="11" t="s">
        <v>261</v>
      </c>
      <c r="K4876" s="11" t="s">
        <v>11613</v>
      </c>
      <c r="L4876" s="11">
        <v>2</v>
      </c>
    </row>
    <row r="4877" spans="1:12">
      <c r="A4877" s="11" t="s">
        <v>9627</v>
      </c>
      <c r="D4877" s="11" t="s">
        <v>260</v>
      </c>
      <c r="E4877" s="19" t="s">
        <v>9877</v>
      </c>
      <c r="F4877" s="10">
        <v>42036</v>
      </c>
      <c r="G4877" s="10">
        <v>44228</v>
      </c>
      <c r="H4877" s="11">
        <v>7</v>
      </c>
      <c r="I4877" s="20" t="s">
        <v>259</v>
      </c>
      <c r="J4877" s="11" t="s">
        <v>261</v>
      </c>
      <c r="K4877" s="11" t="s">
        <v>11613</v>
      </c>
      <c r="L4877" s="11">
        <v>2</v>
      </c>
    </row>
    <row r="4878" spans="1:12">
      <c r="A4878" s="11" t="s">
        <v>9628</v>
      </c>
      <c r="D4878" s="11" t="s">
        <v>260</v>
      </c>
      <c r="E4878" s="19" t="s">
        <v>9878</v>
      </c>
      <c r="F4878" s="10">
        <v>42036</v>
      </c>
      <c r="G4878" s="10">
        <v>44228</v>
      </c>
      <c r="H4878" s="11">
        <v>7</v>
      </c>
      <c r="I4878" s="20" t="s">
        <v>259</v>
      </c>
      <c r="J4878" s="11" t="s">
        <v>261</v>
      </c>
      <c r="K4878" s="11" t="s">
        <v>11613</v>
      </c>
      <c r="L4878" s="11">
        <v>2</v>
      </c>
    </row>
    <row r="4879" spans="1:12">
      <c r="A4879" s="11" t="s">
        <v>9629</v>
      </c>
      <c r="D4879" s="11" t="s">
        <v>260</v>
      </c>
      <c r="E4879" s="19" t="s">
        <v>9879</v>
      </c>
      <c r="F4879" s="10">
        <v>42036</v>
      </c>
      <c r="G4879" s="10">
        <v>44228</v>
      </c>
      <c r="H4879" s="11">
        <v>7</v>
      </c>
      <c r="I4879" s="20" t="s">
        <v>259</v>
      </c>
      <c r="J4879" s="11" t="s">
        <v>261</v>
      </c>
      <c r="K4879" s="11" t="s">
        <v>11613</v>
      </c>
      <c r="L4879" s="11">
        <v>2</v>
      </c>
    </row>
    <row r="4880" spans="1:12">
      <c r="A4880" s="11" t="s">
        <v>9630</v>
      </c>
      <c r="D4880" s="11" t="s">
        <v>260</v>
      </c>
      <c r="E4880" s="19" t="s">
        <v>9880</v>
      </c>
      <c r="F4880" s="10">
        <v>42036</v>
      </c>
      <c r="G4880" s="10">
        <v>44228</v>
      </c>
      <c r="H4880" s="11">
        <v>7</v>
      </c>
      <c r="I4880" s="20" t="s">
        <v>259</v>
      </c>
      <c r="J4880" s="11" t="s">
        <v>261</v>
      </c>
      <c r="K4880" s="11" t="s">
        <v>11613</v>
      </c>
      <c r="L4880" s="11">
        <v>2</v>
      </c>
    </row>
    <row r="4881" spans="1:12">
      <c r="A4881" s="11" t="s">
        <v>9631</v>
      </c>
      <c r="D4881" s="11" t="s">
        <v>260</v>
      </c>
      <c r="E4881" s="19" t="s">
        <v>9881</v>
      </c>
      <c r="F4881" s="10">
        <v>42036</v>
      </c>
      <c r="G4881" s="10">
        <v>44228</v>
      </c>
      <c r="H4881" s="11">
        <v>7</v>
      </c>
      <c r="I4881" s="20" t="s">
        <v>259</v>
      </c>
      <c r="J4881" s="11" t="s">
        <v>261</v>
      </c>
      <c r="K4881" s="11" t="s">
        <v>11613</v>
      </c>
      <c r="L4881" s="11">
        <v>2</v>
      </c>
    </row>
    <row r="4882" spans="1:12">
      <c r="A4882" s="11" t="s">
        <v>9632</v>
      </c>
      <c r="D4882" s="11" t="s">
        <v>260</v>
      </c>
      <c r="E4882" s="19" t="s">
        <v>9882</v>
      </c>
      <c r="F4882" s="10">
        <v>42036</v>
      </c>
      <c r="G4882" s="10">
        <v>44228</v>
      </c>
      <c r="H4882" s="11">
        <v>7</v>
      </c>
      <c r="I4882" s="20" t="s">
        <v>259</v>
      </c>
      <c r="J4882" s="11" t="s">
        <v>261</v>
      </c>
      <c r="K4882" s="11" t="s">
        <v>11613</v>
      </c>
      <c r="L4882" s="11">
        <v>2</v>
      </c>
    </row>
    <row r="4883" spans="1:12">
      <c r="A4883" s="11" t="s">
        <v>9633</v>
      </c>
      <c r="D4883" s="11" t="s">
        <v>260</v>
      </c>
      <c r="E4883" s="19" t="s">
        <v>9883</v>
      </c>
      <c r="F4883" s="10">
        <v>42036</v>
      </c>
      <c r="G4883" s="10">
        <v>44228</v>
      </c>
      <c r="H4883" s="11">
        <v>7</v>
      </c>
      <c r="I4883" s="20" t="s">
        <v>259</v>
      </c>
      <c r="J4883" s="11" t="s">
        <v>261</v>
      </c>
      <c r="K4883" s="11" t="s">
        <v>11613</v>
      </c>
      <c r="L4883" s="11">
        <v>2</v>
      </c>
    </row>
    <row r="4884" spans="1:12">
      <c r="A4884" s="11" t="s">
        <v>9634</v>
      </c>
      <c r="D4884" s="11" t="s">
        <v>260</v>
      </c>
      <c r="E4884" s="19" t="s">
        <v>9884</v>
      </c>
      <c r="F4884" s="10">
        <v>42036</v>
      </c>
      <c r="G4884" s="10">
        <v>44228</v>
      </c>
      <c r="H4884" s="11">
        <v>7</v>
      </c>
      <c r="I4884" s="20" t="s">
        <v>259</v>
      </c>
      <c r="J4884" s="11" t="s">
        <v>261</v>
      </c>
      <c r="K4884" s="11" t="s">
        <v>11613</v>
      </c>
      <c r="L4884" s="11">
        <v>2</v>
      </c>
    </row>
    <row r="4885" spans="1:12">
      <c r="A4885" s="11" t="s">
        <v>9635</v>
      </c>
      <c r="D4885" s="11" t="s">
        <v>260</v>
      </c>
      <c r="E4885" s="19" t="s">
        <v>9885</v>
      </c>
      <c r="F4885" s="10">
        <v>42036</v>
      </c>
      <c r="G4885" s="10">
        <v>44228</v>
      </c>
      <c r="H4885" s="11">
        <v>7</v>
      </c>
      <c r="I4885" s="20" t="s">
        <v>259</v>
      </c>
      <c r="J4885" s="11" t="s">
        <v>261</v>
      </c>
      <c r="K4885" s="11" t="s">
        <v>11613</v>
      </c>
      <c r="L4885" s="11">
        <v>2</v>
      </c>
    </row>
    <row r="4886" spans="1:12">
      <c r="A4886" s="11" t="s">
        <v>9636</v>
      </c>
      <c r="D4886" s="11" t="s">
        <v>260</v>
      </c>
      <c r="E4886" s="19" t="s">
        <v>9886</v>
      </c>
      <c r="F4886" s="10">
        <v>42036</v>
      </c>
      <c r="G4886" s="10">
        <v>44228</v>
      </c>
      <c r="H4886" s="11">
        <v>7</v>
      </c>
      <c r="I4886" s="20" t="s">
        <v>259</v>
      </c>
      <c r="J4886" s="11" t="s">
        <v>261</v>
      </c>
      <c r="K4886" s="11" t="s">
        <v>11613</v>
      </c>
      <c r="L4886" s="11">
        <v>2</v>
      </c>
    </row>
    <row r="4887" spans="1:12">
      <c r="A4887" s="11" t="s">
        <v>9637</v>
      </c>
      <c r="D4887" s="11" t="s">
        <v>260</v>
      </c>
      <c r="E4887" s="19" t="s">
        <v>9887</v>
      </c>
      <c r="F4887" s="10">
        <v>42036</v>
      </c>
      <c r="G4887" s="10">
        <v>44228</v>
      </c>
      <c r="H4887" s="11">
        <v>7</v>
      </c>
      <c r="I4887" s="20" t="s">
        <v>259</v>
      </c>
      <c r="J4887" s="11" t="s">
        <v>261</v>
      </c>
      <c r="K4887" s="11" t="s">
        <v>11613</v>
      </c>
      <c r="L4887" s="11">
        <v>2</v>
      </c>
    </row>
    <row r="4888" spans="1:12">
      <c r="A4888" s="11" t="s">
        <v>9638</v>
      </c>
      <c r="D4888" s="11" t="s">
        <v>260</v>
      </c>
      <c r="E4888" s="19" t="s">
        <v>9888</v>
      </c>
      <c r="F4888" s="10">
        <v>42036</v>
      </c>
      <c r="G4888" s="10">
        <v>44228</v>
      </c>
      <c r="H4888" s="11">
        <v>7</v>
      </c>
      <c r="I4888" s="20" t="s">
        <v>259</v>
      </c>
      <c r="J4888" s="11" t="s">
        <v>261</v>
      </c>
      <c r="K4888" s="11" t="s">
        <v>11613</v>
      </c>
      <c r="L4888" s="11">
        <v>2</v>
      </c>
    </row>
    <row r="4889" spans="1:12">
      <c r="A4889" s="11" t="s">
        <v>9639</v>
      </c>
      <c r="D4889" s="11" t="s">
        <v>260</v>
      </c>
      <c r="E4889" s="19" t="s">
        <v>9889</v>
      </c>
      <c r="F4889" s="10">
        <v>42036</v>
      </c>
      <c r="G4889" s="10">
        <v>44228</v>
      </c>
      <c r="H4889" s="11">
        <v>7</v>
      </c>
      <c r="I4889" s="20" t="s">
        <v>259</v>
      </c>
      <c r="J4889" s="11" t="s">
        <v>261</v>
      </c>
      <c r="K4889" s="11" t="s">
        <v>11613</v>
      </c>
      <c r="L4889" s="11">
        <v>2</v>
      </c>
    </row>
    <row r="4890" spans="1:12">
      <c r="A4890" s="11" t="s">
        <v>9640</v>
      </c>
      <c r="D4890" s="11" t="s">
        <v>260</v>
      </c>
      <c r="E4890" s="19" t="s">
        <v>9890</v>
      </c>
      <c r="F4890" s="10">
        <v>42036</v>
      </c>
      <c r="G4890" s="10">
        <v>44228</v>
      </c>
      <c r="H4890" s="11">
        <v>7</v>
      </c>
      <c r="I4890" s="20" t="s">
        <v>259</v>
      </c>
      <c r="J4890" s="11" t="s">
        <v>261</v>
      </c>
      <c r="K4890" s="11" t="s">
        <v>11613</v>
      </c>
      <c r="L4890" s="11">
        <v>2</v>
      </c>
    </row>
    <row r="4891" spans="1:12">
      <c r="A4891" s="11" t="s">
        <v>9641</v>
      </c>
      <c r="D4891" s="11" t="s">
        <v>260</v>
      </c>
      <c r="E4891" s="19" t="s">
        <v>9891</v>
      </c>
      <c r="F4891" s="10">
        <v>42036</v>
      </c>
      <c r="G4891" s="10">
        <v>44228</v>
      </c>
      <c r="H4891" s="11">
        <v>7</v>
      </c>
      <c r="I4891" s="20" t="s">
        <v>259</v>
      </c>
      <c r="J4891" s="11" t="s">
        <v>261</v>
      </c>
      <c r="K4891" s="11" t="s">
        <v>11613</v>
      </c>
      <c r="L4891" s="11">
        <v>2</v>
      </c>
    </row>
    <row r="4892" spans="1:12">
      <c r="A4892" s="11" t="s">
        <v>9642</v>
      </c>
      <c r="D4892" s="11" t="s">
        <v>260</v>
      </c>
      <c r="E4892" s="19" t="s">
        <v>9892</v>
      </c>
      <c r="F4892" s="10">
        <v>42036</v>
      </c>
      <c r="G4892" s="10">
        <v>44228</v>
      </c>
      <c r="H4892" s="11">
        <v>7</v>
      </c>
      <c r="I4892" s="20" t="s">
        <v>259</v>
      </c>
      <c r="J4892" s="11" t="s">
        <v>261</v>
      </c>
      <c r="K4892" s="11" t="s">
        <v>11613</v>
      </c>
      <c r="L4892" s="11">
        <v>2</v>
      </c>
    </row>
    <row r="4893" spans="1:12">
      <c r="A4893" s="11" t="s">
        <v>9643</v>
      </c>
      <c r="D4893" s="11" t="s">
        <v>260</v>
      </c>
      <c r="E4893" s="19" t="s">
        <v>9893</v>
      </c>
      <c r="F4893" s="10">
        <v>42036</v>
      </c>
      <c r="G4893" s="10">
        <v>44228</v>
      </c>
      <c r="H4893" s="11">
        <v>7</v>
      </c>
      <c r="I4893" s="20" t="s">
        <v>259</v>
      </c>
      <c r="J4893" s="11" t="s">
        <v>261</v>
      </c>
      <c r="K4893" s="11" t="s">
        <v>11613</v>
      </c>
      <c r="L4893" s="11">
        <v>2</v>
      </c>
    </row>
    <row r="4894" spans="1:12">
      <c r="A4894" s="11" t="s">
        <v>9644</v>
      </c>
      <c r="D4894" s="11" t="s">
        <v>260</v>
      </c>
      <c r="E4894" s="19" t="s">
        <v>9894</v>
      </c>
      <c r="F4894" s="10">
        <v>42036</v>
      </c>
      <c r="G4894" s="10">
        <v>44228</v>
      </c>
      <c r="H4894" s="11">
        <v>7</v>
      </c>
      <c r="I4894" s="20" t="s">
        <v>259</v>
      </c>
      <c r="J4894" s="11" t="s">
        <v>261</v>
      </c>
      <c r="K4894" s="11" t="s">
        <v>11613</v>
      </c>
      <c r="L4894" s="11">
        <v>2</v>
      </c>
    </row>
    <row r="4895" spans="1:12">
      <c r="A4895" s="11" t="s">
        <v>9645</v>
      </c>
      <c r="D4895" s="11" t="s">
        <v>260</v>
      </c>
      <c r="E4895" s="19" t="s">
        <v>9895</v>
      </c>
      <c r="F4895" s="10">
        <v>42036</v>
      </c>
      <c r="G4895" s="10">
        <v>44228</v>
      </c>
      <c r="H4895" s="11">
        <v>7</v>
      </c>
      <c r="I4895" s="20" t="s">
        <v>259</v>
      </c>
      <c r="J4895" s="11" t="s">
        <v>261</v>
      </c>
      <c r="K4895" s="11" t="s">
        <v>11613</v>
      </c>
      <c r="L4895" s="11">
        <v>2</v>
      </c>
    </row>
    <row r="4896" spans="1:12">
      <c r="A4896" s="11" t="s">
        <v>9646</v>
      </c>
      <c r="D4896" s="11" t="s">
        <v>260</v>
      </c>
      <c r="E4896" s="19" t="s">
        <v>9896</v>
      </c>
      <c r="F4896" s="10">
        <v>42036</v>
      </c>
      <c r="G4896" s="10">
        <v>44228</v>
      </c>
      <c r="H4896" s="11">
        <v>7</v>
      </c>
      <c r="I4896" s="20" t="s">
        <v>259</v>
      </c>
      <c r="J4896" s="11" t="s">
        <v>261</v>
      </c>
      <c r="K4896" s="11" t="s">
        <v>11613</v>
      </c>
      <c r="L4896" s="11">
        <v>2</v>
      </c>
    </row>
    <row r="4897" spans="1:12">
      <c r="A4897" s="11" t="s">
        <v>9647</v>
      </c>
      <c r="D4897" s="11" t="s">
        <v>260</v>
      </c>
      <c r="E4897" s="19" t="s">
        <v>9897</v>
      </c>
      <c r="F4897" s="10">
        <v>42036</v>
      </c>
      <c r="G4897" s="10">
        <v>44228</v>
      </c>
      <c r="H4897" s="11">
        <v>7</v>
      </c>
      <c r="I4897" s="20" t="s">
        <v>259</v>
      </c>
      <c r="J4897" s="11" t="s">
        <v>261</v>
      </c>
      <c r="K4897" s="11" t="s">
        <v>11613</v>
      </c>
      <c r="L4897" s="11">
        <v>2</v>
      </c>
    </row>
    <row r="4898" spans="1:12">
      <c r="A4898" s="11" t="s">
        <v>9648</v>
      </c>
      <c r="D4898" s="11" t="s">
        <v>260</v>
      </c>
      <c r="E4898" s="19" t="s">
        <v>9898</v>
      </c>
      <c r="F4898" s="10">
        <v>42036</v>
      </c>
      <c r="G4898" s="10">
        <v>44228</v>
      </c>
      <c r="H4898" s="11">
        <v>7</v>
      </c>
      <c r="I4898" s="20" t="s">
        <v>259</v>
      </c>
      <c r="J4898" s="11" t="s">
        <v>261</v>
      </c>
      <c r="K4898" s="11" t="s">
        <v>11613</v>
      </c>
      <c r="L4898" s="11">
        <v>2</v>
      </c>
    </row>
    <row r="4899" spans="1:12">
      <c r="A4899" s="11" t="s">
        <v>9649</v>
      </c>
      <c r="D4899" s="11" t="s">
        <v>260</v>
      </c>
      <c r="E4899" s="19" t="s">
        <v>9899</v>
      </c>
      <c r="F4899" s="10">
        <v>42036</v>
      </c>
      <c r="G4899" s="10">
        <v>44228</v>
      </c>
      <c r="H4899" s="11">
        <v>7</v>
      </c>
      <c r="I4899" s="20" t="s">
        <v>259</v>
      </c>
      <c r="J4899" s="11" t="s">
        <v>261</v>
      </c>
      <c r="K4899" s="11" t="s">
        <v>11613</v>
      </c>
      <c r="L4899" s="11">
        <v>2</v>
      </c>
    </row>
    <row r="4900" spans="1:12">
      <c r="A4900" s="11" t="s">
        <v>9650</v>
      </c>
      <c r="D4900" s="11" t="s">
        <v>260</v>
      </c>
      <c r="E4900" s="19" t="s">
        <v>9900</v>
      </c>
      <c r="F4900" s="10">
        <v>42036</v>
      </c>
      <c r="G4900" s="10">
        <v>44228</v>
      </c>
      <c r="H4900" s="11">
        <v>7</v>
      </c>
      <c r="I4900" s="20" t="s">
        <v>259</v>
      </c>
      <c r="J4900" s="11" t="s">
        <v>261</v>
      </c>
      <c r="K4900" s="11" t="s">
        <v>11613</v>
      </c>
      <c r="L4900" s="11">
        <v>2</v>
      </c>
    </row>
    <row r="4901" spans="1:12">
      <c r="A4901" s="11" t="s">
        <v>9651</v>
      </c>
      <c r="D4901" s="11" t="s">
        <v>260</v>
      </c>
      <c r="E4901" s="19" t="s">
        <v>9901</v>
      </c>
      <c r="F4901" s="10">
        <v>42036</v>
      </c>
      <c r="G4901" s="10">
        <v>44228</v>
      </c>
      <c r="H4901" s="11">
        <v>7</v>
      </c>
      <c r="I4901" s="20" t="s">
        <v>259</v>
      </c>
      <c r="J4901" s="11" t="s">
        <v>261</v>
      </c>
      <c r="K4901" s="11" t="s">
        <v>11613</v>
      </c>
      <c r="L4901" s="11">
        <v>2</v>
      </c>
    </row>
    <row r="4902" spans="1:12">
      <c r="A4902" s="11" t="s">
        <v>9652</v>
      </c>
      <c r="D4902" s="11" t="s">
        <v>260</v>
      </c>
      <c r="E4902" s="19" t="s">
        <v>9902</v>
      </c>
      <c r="F4902" s="10">
        <v>42036</v>
      </c>
      <c r="G4902" s="10">
        <v>44228</v>
      </c>
      <c r="H4902" s="11">
        <v>7</v>
      </c>
      <c r="I4902" s="20" t="s">
        <v>259</v>
      </c>
      <c r="J4902" s="11" t="s">
        <v>261</v>
      </c>
      <c r="K4902" s="11" t="s">
        <v>11613</v>
      </c>
      <c r="L4902" s="11">
        <v>2</v>
      </c>
    </row>
    <row r="4903" spans="1:12">
      <c r="A4903" s="11" t="s">
        <v>9653</v>
      </c>
      <c r="D4903" s="11" t="s">
        <v>260</v>
      </c>
      <c r="E4903" s="19" t="s">
        <v>9903</v>
      </c>
      <c r="F4903" s="10">
        <v>42036</v>
      </c>
      <c r="G4903" s="10">
        <v>44228</v>
      </c>
      <c r="H4903" s="11">
        <v>7</v>
      </c>
      <c r="I4903" s="20" t="s">
        <v>259</v>
      </c>
      <c r="J4903" s="11" t="s">
        <v>261</v>
      </c>
      <c r="K4903" s="11" t="s">
        <v>11613</v>
      </c>
      <c r="L4903" s="11">
        <v>2</v>
      </c>
    </row>
    <row r="4904" spans="1:12">
      <c r="A4904" s="11" t="s">
        <v>9654</v>
      </c>
      <c r="D4904" s="11" t="s">
        <v>260</v>
      </c>
      <c r="E4904" s="19" t="s">
        <v>9904</v>
      </c>
      <c r="F4904" s="10">
        <v>42036</v>
      </c>
      <c r="G4904" s="10">
        <v>44228</v>
      </c>
      <c r="H4904" s="11">
        <v>7</v>
      </c>
      <c r="I4904" s="20" t="s">
        <v>259</v>
      </c>
      <c r="J4904" s="11" t="s">
        <v>261</v>
      </c>
      <c r="K4904" s="11" t="s">
        <v>11613</v>
      </c>
      <c r="L4904" s="11">
        <v>2</v>
      </c>
    </row>
    <row r="4905" spans="1:12">
      <c r="A4905" s="11" t="s">
        <v>9655</v>
      </c>
      <c r="D4905" s="11" t="s">
        <v>260</v>
      </c>
      <c r="E4905" s="19" t="s">
        <v>9905</v>
      </c>
      <c r="F4905" s="10">
        <v>42036</v>
      </c>
      <c r="G4905" s="10">
        <v>44228</v>
      </c>
      <c r="H4905" s="11">
        <v>7</v>
      </c>
      <c r="I4905" s="20" t="s">
        <v>259</v>
      </c>
      <c r="J4905" s="11" t="s">
        <v>261</v>
      </c>
      <c r="K4905" s="11" t="s">
        <v>11613</v>
      </c>
      <c r="L4905" s="11">
        <v>2</v>
      </c>
    </row>
    <row r="4906" spans="1:12">
      <c r="A4906" s="11" t="s">
        <v>9656</v>
      </c>
      <c r="D4906" s="11" t="s">
        <v>260</v>
      </c>
      <c r="E4906" s="19" t="s">
        <v>9906</v>
      </c>
      <c r="F4906" s="10">
        <v>42036</v>
      </c>
      <c r="G4906" s="10">
        <v>44228</v>
      </c>
      <c r="H4906" s="11">
        <v>7</v>
      </c>
      <c r="I4906" s="20" t="s">
        <v>259</v>
      </c>
      <c r="J4906" s="11" t="s">
        <v>261</v>
      </c>
      <c r="K4906" s="11" t="s">
        <v>11613</v>
      </c>
      <c r="L4906" s="11">
        <v>2</v>
      </c>
    </row>
    <row r="4907" spans="1:12">
      <c r="A4907" s="11" t="s">
        <v>9657</v>
      </c>
      <c r="D4907" s="11" t="s">
        <v>260</v>
      </c>
      <c r="E4907" s="19" t="s">
        <v>9907</v>
      </c>
      <c r="F4907" s="10">
        <v>42036</v>
      </c>
      <c r="G4907" s="10">
        <v>44228</v>
      </c>
      <c r="H4907" s="11">
        <v>7</v>
      </c>
      <c r="I4907" s="20" t="s">
        <v>259</v>
      </c>
      <c r="J4907" s="11" t="s">
        <v>261</v>
      </c>
      <c r="K4907" s="11" t="s">
        <v>11613</v>
      </c>
      <c r="L4907" s="11">
        <v>2</v>
      </c>
    </row>
    <row r="4908" spans="1:12">
      <c r="A4908" s="11" t="s">
        <v>9658</v>
      </c>
      <c r="D4908" s="11" t="s">
        <v>260</v>
      </c>
      <c r="E4908" s="19" t="s">
        <v>9908</v>
      </c>
      <c r="F4908" s="10">
        <v>42036</v>
      </c>
      <c r="G4908" s="10">
        <v>44228</v>
      </c>
      <c r="H4908" s="11">
        <v>7</v>
      </c>
      <c r="I4908" s="20" t="s">
        <v>259</v>
      </c>
      <c r="J4908" s="11" t="s">
        <v>261</v>
      </c>
      <c r="K4908" s="11" t="s">
        <v>11613</v>
      </c>
      <c r="L4908" s="11">
        <v>2</v>
      </c>
    </row>
    <row r="4909" spans="1:12">
      <c r="A4909" s="11" t="s">
        <v>9659</v>
      </c>
      <c r="D4909" s="11" t="s">
        <v>260</v>
      </c>
      <c r="E4909" s="19" t="s">
        <v>9909</v>
      </c>
      <c r="F4909" s="10">
        <v>42036</v>
      </c>
      <c r="G4909" s="10">
        <v>44228</v>
      </c>
      <c r="H4909" s="11">
        <v>7</v>
      </c>
      <c r="I4909" s="20" t="s">
        <v>259</v>
      </c>
      <c r="J4909" s="11" t="s">
        <v>261</v>
      </c>
      <c r="K4909" s="11" t="s">
        <v>11613</v>
      </c>
      <c r="L4909" s="11">
        <v>2</v>
      </c>
    </row>
    <row r="4910" spans="1:12">
      <c r="A4910" s="11" t="s">
        <v>9660</v>
      </c>
      <c r="D4910" s="11" t="s">
        <v>260</v>
      </c>
      <c r="E4910" s="19" t="s">
        <v>9910</v>
      </c>
      <c r="F4910" s="10">
        <v>42036</v>
      </c>
      <c r="G4910" s="10">
        <v>44228</v>
      </c>
      <c r="H4910" s="11">
        <v>7</v>
      </c>
      <c r="I4910" s="20" t="s">
        <v>259</v>
      </c>
      <c r="J4910" s="11" t="s">
        <v>261</v>
      </c>
      <c r="K4910" s="11" t="s">
        <v>11613</v>
      </c>
      <c r="L4910" s="11">
        <v>2</v>
      </c>
    </row>
    <row r="4911" spans="1:12">
      <c r="A4911" s="11" t="s">
        <v>9661</v>
      </c>
      <c r="D4911" s="11" t="s">
        <v>260</v>
      </c>
      <c r="E4911" s="19" t="s">
        <v>9911</v>
      </c>
      <c r="F4911" s="10">
        <v>42036</v>
      </c>
      <c r="G4911" s="10">
        <v>44228</v>
      </c>
      <c r="H4911" s="11">
        <v>7</v>
      </c>
      <c r="I4911" s="20" t="s">
        <v>259</v>
      </c>
      <c r="J4911" s="11" t="s">
        <v>261</v>
      </c>
      <c r="K4911" s="11" t="s">
        <v>11613</v>
      </c>
      <c r="L4911" s="11">
        <v>2</v>
      </c>
    </row>
    <row r="4912" spans="1:12">
      <c r="A4912" s="11" t="s">
        <v>9662</v>
      </c>
      <c r="D4912" s="11" t="s">
        <v>260</v>
      </c>
      <c r="E4912" s="19" t="s">
        <v>9912</v>
      </c>
      <c r="F4912" s="10">
        <v>42036</v>
      </c>
      <c r="G4912" s="10">
        <v>44228</v>
      </c>
      <c r="H4912" s="11">
        <v>7</v>
      </c>
      <c r="I4912" s="20" t="s">
        <v>259</v>
      </c>
      <c r="J4912" s="11" t="s">
        <v>261</v>
      </c>
      <c r="K4912" s="11" t="s">
        <v>11613</v>
      </c>
      <c r="L4912" s="11">
        <v>2</v>
      </c>
    </row>
    <row r="4913" spans="1:12">
      <c r="A4913" s="11" t="s">
        <v>9663</v>
      </c>
      <c r="D4913" s="11" t="s">
        <v>260</v>
      </c>
      <c r="E4913" s="19" t="s">
        <v>9913</v>
      </c>
      <c r="F4913" s="10">
        <v>42036</v>
      </c>
      <c r="G4913" s="10">
        <v>44228</v>
      </c>
      <c r="H4913" s="11">
        <v>7</v>
      </c>
      <c r="I4913" s="20" t="s">
        <v>259</v>
      </c>
      <c r="J4913" s="11" t="s">
        <v>261</v>
      </c>
      <c r="K4913" s="11" t="s">
        <v>11613</v>
      </c>
      <c r="L4913" s="11">
        <v>2</v>
      </c>
    </row>
    <row r="4914" spans="1:12">
      <c r="A4914" s="11" t="s">
        <v>9664</v>
      </c>
      <c r="D4914" s="11" t="s">
        <v>260</v>
      </c>
      <c r="E4914" s="19" t="s">
        <v>9914</v>
      </c>
      <c r="F4914" s="10">
        <v>42036</v>
      </c>
      <c r="G4914" s="10">
        <v>44228</v>
      </c>
      <c r="H4914" s="11">
        <v>7</v>
      </c>
      <c r="I4914" s="20" t="s">
        <v>259</v>
      </c>
      <c r="J4914" s="11" t="s">
        <v>261</v>
      </c>
      <c r="K4914" s="11" t="s">
        <v>11613</v>
      </c>
      <c r="L4914" s="11">
        <v>2</v>
      </c>
    </row>
    <row r="4915" spans="1:12">
      <c r="A4915" s="11" t="s">
        <v>9665</v>
      </c>
      <c r="D4915" s="11" t="s">
        <v>260</v>
      </c>
      <c r="E4915" s="19" t="s">
        <v>9915</v>
      </c>
      <c r="F4915" s="10">
        <v>42036</v>
      </c>
      <c r="G4915" s="10">
        <v>44228</v>
      </c>
      <c r="H4915" s="11">
        <v>7</v>
      </c>
      <c r="I4915" s="20" t="s">
        <v>259</v>
      </c>
      <c r="J4915" s="11" t="s">
        <v>261</v>
      </c>
      <c r="K4915" s="11" t="s">
        <v>11613</v>
      </c>
      <c r="L4915" s="11">
        <v>2</v>
      </c>
    </row>
    <row r="4916" spans="1:12">
      <c r="A4916" s="11" t="s">
        <v>9666</v>
      </c>
      <c r="D4916" s="11" t="s">
        <v>260</v>
      </c>
      <c r="E4916" s="19" t="s">
        <v>9916</v>
      </c>
      <c r="F4916" s="10">
        <v>42036</v>
      </c>
      <c r="G4916" s="10">
        <v>44228</v>
      </c>
      <c r="H4916" s="11">
        <v>7</v>
      </c>
      <c r="I4916" s="20" t="s">
        <v>259</v>
      </c>
      <c r="J4916" s="11" t="s">
        <v>261</v>
      </c>
      <c r="K4916" s="11" t="s">
        <v>11613</v>
      </c>
      <c r="L4916" s="11">
        <v>2</v>
      </c>
    </row>
    <row r="4917" spans="1:12">
      <c r="A4917" s="11" t="s">
        <v>9667</v>
      </c>
      <c r="D4917" s="11" t="s">
        <v>260</v>
      </c>
      <c r="E4917" s="19" t="s">
        <v>9917</v>
      </c>
      <c r="F4917" s="10">
        <v>42036</v>
      </c>
      <c r="G4917" s="10">
        <v>44228</v>
      </c>
      <c r="H4917" s="11">
        <v>7</v>
      </c>
      <c r="I4917" s="20" t="s">
        <v>259</v>
      </c>
      <c r="J4917" s="11" t="s">
        <v>261</v>
      </c>
      <c r="K4917" s="11" t="s">
        <v>11613</v>
      </c>
      <c r="L4917" s="11">
        <v>2</v>
      </c>
    </row>
    <row r="4918" spans="1:12">
      <c r="A4918" s="11" t="s">
        <v>9668</v>
      </c>
      <c r="D4918" s="11" t="s">
        <v>260</v>
      </c>
      <c r="E4918" s="19" t="s">
        <v>9918</v>
      </c>
      <c r="F4918" s="10">
        <v>42036</v>
      </c>
      <c r="G4918" s="10">
        <v>44228</v>
      </c>
      <c r="H4918" s="11">
        <v>7</v>
      </c>
      <c r="I4918" s="20" t="s">
        <v>259</v>
      </c>
      <c r="J4918" s="11" t="s">
        <v>261</v>
      </c>
      <c r="K4918" s="11" t="s">
        <v>11613</v>
      </c>
      <c r="L4918" s="11">
        <v>2</v>
      </c>
    </row>
    <row r="4919" spans="1:12">
      <c r="A4919" s="11" t="s">
        <v>9669</v>
      </c>
      <c r="D4919" s="11" t="s">
        <v>260</v>
      </c>
      <c r="E4919" s="19" t="s">
        <v>9919</v>
      </c>
      <c r="F4919" s="10">
        <v>42036</v>
      </c>
      <c r="G4919" s="10">
        <v>44228</v>
      </c>
      <c r="H4919" s="11">
        <v>7</v>
      </c>
      <c r="I4919" s="20" t="s">
        <v>259</v>
      </c>
      <c r="J4919" s="11" t="s">
        <v>261</v>
      </c>
      <c r="K4919" s="11" t="s">
        <v>11613</v>
      </c>
      <c r="L4919" s="11">
        <v>2</v>
      </c>
    </row>
    <row r="4920" spans="1:12">
      <c r="A4920" s="11" t="s">
        <v>9670</v>
      </c>
      <c r="D4920" s="11" t="s">
        <v>260</v>
      </c>
      <c r="E4920" s="19" t="s">
        <v>9920</v>
      </c>
      <c r="F4920" s="10">
        <v>42036</v>
      </c>
      <c r="G4920" s="10">
        <v>44228</v>
      </c>
      <c r="H4920" s="11">
        <v>7</v>
      </c>
      <c r="I4920" s="20" t="s">
        <v>259</v>
      </c>
      <c r="J4920" s="11" t="s">
        <v>261</v>
      </c>
      <c r="K4920" s="11" t="s">
        <v>11613</v>
      </c>
      <c r="L4920" s="11">
        <v>2</v>
      </c>
    </row>
    <row r="4921" spans="1:12">
      <c r="A4921" s="11" t="s">
        <v>9671</v>
      </c>
      <c r="D4921" s="11" t="s">
        <v>260</v>
      </c>
      <c r="E4921" s="19" t="s">
        <v>9921</v>
      </c>
      <c r="F4921" s="10">
        <v>42036</v>
      </c>
      <c r="G4921" s="10">
        <v>44228</v>
      </c>
      <c r="H4921" s="11">
        <v>7</v>
      </c>
      <c r="I4921" s="20" t="s">
        <v>259</v>
      </c>
      <c r="J4921" s="11" t="s">
        <v>261</v>
      </c>
      <c r="K4921" s="11" t="s">
        <v>11613</v>
      </c>
      <c r="L4921" s="11">
        <v>2</v>
      </c>
    </row>
    <row r="4922" spans="1:12">
      <c r="A4922" s="11" t="s">
        <v>9672</v>
      </c>
      <c r="D4922" s="11" t="s">
        <v>260</v>
      </c>
      <c r="E4922" s="19" t="s">
        <v>9922</v>
      </c>
      <c r="F4922" s="10">
        <v>42036</v>
      </c>
      <c r="G4922" s="10">
        <v>44228</v>
      </c>
      <c r="H4922" s="11">
        <v>7</v>
      </c>
      <c r="I4922" s="20" t="s">
        <v>259</v>
      </c>
      <c r="J4922" s="11" t="s">
        <v>261</v>
      </c>
      <c r="K4922" s="11" t="s">
        <v>11613</v>
      </c>
      <c r="L4922" s="11">
        <v>2</v>
      </c>
    </row>
    <row r="4923" spans="1:12">
      <c r="A4923" s="11" t="s">
        <v>9673</v>
      </c>
      <c r="D4923" s="11" t="s">
        <v>260</v>
      </c>
      <c r="E4923" s="19" t="s">
        <v>9923</v>
      </c>
      <c r="F4923" s="10">
        <v>42036</v>
      </c>
      <c r="G4923" s="10">
        <v>44228</v>
      </c>
      <c r="H4923" s="11">
        <v>7</v>
      </c>
      <c r="I4923" s="20" t="s">
        <v>259</v>
      </c>
      <c r="J4923" s="11" t="s">
        <v>261</v>
      </c>
      <c r="K4923" s="11" t="s">
        <v>11613</v>
      </c>
      <c r="L4923" s="11">
        <v>2</v>
      </c>
    </row>
    <row r="4924" spans="1:12">
      <c r="A4924" s="11" t="s">
        <v>9674</v>
      </c>
      <c r="D4924" s="11" t="s">
        <v>260</v>
      </c>
      <c r="E4924" s="19" t="s">
        <v>9924</v>
      </c>
      <c r="F4924" s="10">
        <v>42036</v>
      </c>
      <c r="G4924" s="10">
        <v>44228</v>
      </c>
      <c r="H4924" s="11">
        <v>7</v>
      </c>
      <c r="I4924" s="20" t="s">
        <v>259</v>
      </c>
      <c r="J4924" s="11" t="s">
        <v>261</v>
      </c>
      <c r="K4924" s="11" t="s">
        <v>11613</v>
      </c>
      <c r="L4924" s="11">
        <v>2</v>
      </c>
    </row>
    <row r="4925" spans="1:12">
      <c r="A4925" s="11" t="s">
        <v>9675</v>
      </c>
      <c r="D4925" s="11" t="s">
        <v>260</v>
      </c>
      <c r="E4925" s="19" t="s">
        <v>9925</v>
      </c>
      <c r="F4925" s="10">
        <v>42036</v>
      </c>
      <c r="G4925" s="10">
        <v>44228</v>
      </c>
      <c r="H4925" s="11">
        <v>7</v>
      </c>
      <c r="I4925" s="20" t="s">
        <v>259</v>
      </c>
      <c r="J4925" s="11" t="s">
        <v>261</v>
      </c>
      <c r="K4925" s="11" t="s">
        <v>11613</v>
      </c>
      <c r="L4925" s="11">
        <v>2</v>
      </c>
    </row>
    <row r="4926" spans="1:12">
      <c r="A4926" s="11" t="s">
        <v>9676</v>
      </c>
      <c r="D4926" s="11" t="s">
        <v>260</v>
      </c>
      <c r="E4926" s="19" t="s">
        <v>9926</v>
      </c>
      <c r="F4926" s="10">
        <v>42036</v>
      </c>
      <c r="G4926" s="10">
        <v>44228</v>
      </c>
      <c r="H4926" s="11">
        <v>7</v>
      </c>
      <c r="I4926" s="20" t="s">
        <v>259</v>
      </c>
      <c r="J4926" s="11" t="s">
        <v>261</v>
      </c>
      <c r="K4926" s="11" t="s">
        <v>11613</v>
      </c>
      <c r="L4926" s="11">
        <v>2</v>
      </c>
    </row>
    <row r="4927" spans="1:12">
      <c r="A4927" s="11" t="s">
        <v>9677</v>
      </c>
      <c r="D4927" s="11" t="s">
        <v>260</v>
      </c>
      <c r="E4927" s="19" t="s">
        <v>9927</v>
      </c>
      <c r="F4927" s="10">
        <v>42036</v>
      </c>
      <c r="G4927" s="10">
        <v>44228</v>
      </c>
      <c r="H4927" s="11">
        <v>7</v>
      </c>
      <c r="I4927" s="20" t="s">
        <v>259</v>
      </c>
      <c r="J4927" s="11" t="s">
        <v>261</v>
      </c>
      <c r="K4927" s="11" t="s">
        <v>11613</v>
      </c>
      <c r="L4927" s="11">
        <v>2</v>
      </c>
    </row>
    <row r="4928" spans="1:12">
      <c r="A4928" s="11" t="s">
        <v>9678</v>
      </c>
      <c r="D4928" s="11" t="s">
        <v>260</v>
      </c>
      <c r="E4928" s="19" t="s">
        <v>9928</v>
      </c>
      <c r="F4928" s="10">
        <v>42036</v>
      </c>
      <c r="G4928" s="10">
        <v>44228</v>
      </c>
      <c r="H4928" s="11">
        <v>7</v>
      </c>
      <c r="I4928" s="20" t="s">
        <v>259</v>
      </c>
      <c r="J4928" s="11" t="s">
        <v>261</v>
      </c>
      <c r="K4928" s="11" t="s">
        <v>11613</v>
      </c>
      <c r="L4928" s="11">
        <v>2</v>
      </c>
    </row>
    <row r="4929" spans="1:12">
      <c r="A4929" s="11" t="s">
        <v>9679</v>
      </c>
      <c r="D4929" s="11" t="s">
        <v>260</v>
      </c>
      <c r="E4929" s="19" t="s">
        <v>9929</v>
      </c>
      <c r="F4929" s="10">
        <v>42036</v>
      </c>
      <c r="G4929" s="10">
        <v>44228</v>
      </c>
      <c r="H4929" s="11">
        <v>7</v>
      </c>
      <c r="I4929" s="20" t="s">
        <v>259</v>
      </c>
      <c r="J4929" s="11" t="s">
        <v>261</v>
      </c>
      <c r="K4929" s="11" t="s">
        <v>11613</v>
      </c>
      <c r="L4929" s="11">
        <v>2</v>
      </c>
    </row>
    <row r="4930" spans="1:12">
      <c r="A4930" s="11" t="s">
        <v>9680</v>
      </c>
      <c r="D4930" s="11" t="s">
        <v>260</v>
      </c>
      <c r="E4930" s="19" t="s">
        <v>9930</v>
      </c>
      <c r="F4930" s="10">
        <v>42036</v>
      </c>
      <c r="G4930" s="10">
        <v>44228</v>
      </c>
      <c r="H4930" s="11">
        <v>7</v>
      </c>
      <c r="I4930" s="20" t="s">
        <v>259</v>
      </c>
      <c r="J4930" s="11" t="s">
        <v>261</v>
      </c>
      <c r="K4930" s="11" t="s">
        <v>11613</v>
      </c>
      <c r="L4930" s="11">
        <v>2</v>
      </c>
    </row>
    <row r="4931" spans="1:12">
      <c r="A4931" s="11" t="s">
        <v>9681</v>
      </c>
      <c r="D4931" s="11" t="s">
        <v>260</v>
      </c>
      <c r="E4931" s="19" t="s">
        <v>9931</v>
      </c>
      <c r="F4931" s="10">
        <v>42036</v>
      </c>
      <c r="G4931" s="10">
        <v>44228</v>
      </c>
      <c r="H4931" s="11">
        <v>7</v>
      </c>
      <c r="I4931" s="20" t="s">
        <v>259</v>
      </c>
      <c r="J4931" s="11" t="s">
        <v>261</v>
      </c>
      <c r="K4931" s="11" t="s">
        <v>11613</v>
      </c>
      <c r="L4931" s="11">
        <v>2</v>
      </c>
    </row>
    <row r="4932" spans="1:12">
      <c r="A4932" s="11" t="s">
        <v>9682</v>
      </c>
      <c r="D4932" s="11" t="s">
        <v>260</v>
      </c>
      <c r="E4932" s="19" t="s">
        <v>9932</v>
      </c>
      <c r="F4932" s="10">
        <v>42036</v>
      </c>
      <c r="G4932" s="10">
        <v>44228</v>
      </c>
      <c r="H4932" s="11">
        <v>7</v>
      </c>
      <c r="I4932" s="20" t="s">
        <v>259</v>
      </c>
      <c r="J4932" s="11" t="s">
        <v>261</v>
      </c>
      <c r="K4932" s="11" t="s">
        <v>11613</v>
      </c>
      <c r="L4932" s="11">
        <v>2</v>
      </c>
    </row>
    <row r="4933" spans="1:12">
      <c r="A4933" s="11" t="s">
        <v>9683</v>
      </c>
      <c r="D4933" s="11" t="s">
        <v>260</v>
      </c>
      <c r="E4933" s="19" t="s">
        <v>9933</v>
      </c>
      <c r="F4933" s="10">
        <v>42036</v>
      </c>
      <c r="G4933" s="10">
        <v>44228</v>
      </c>
      <c r="H4933" s="11">
        <v>7</v>
      </c>
      <c r="I4933" s="20" t="s">
        <v>259</v>
      </c>
      <c r="J4933" s="11" t="s">
        <v>261</v>
      </c>
      <c r="K4933" s="11" t="s">
        <v>11613</v>
      </c>
      <c r="L4933" s="11">
        <v>2</v>
      </c>
    </row>
    <row r="4934" spans="1:12">
      <c r="A4934" s="11" t="s">
        <v>9684</v>
      </c>
      <c r="D4934" s="11" t="s">
        <v>260</v>
      </c>
      <c r="E4934" s="19" t="s">
        <v>9934</v>
      </c>
      <c r="F4934" s="10">
        <v>42036</v>
      </c>
      <c r="G4934" s="10">
        <v>44228</v>
      </c>
      <c r="H4934" s="11">
        <v>7</v>
      </c>
      <c r="I4934" s="20" t="s">
        <v>259</v>
      </c>
      <c r="J4934" s="11" t="s">
        <v>261</v>
      </c>
      <c r="K4934" s="11" t="s">
        <v>11613</v>
      </c>
      <c r="L4934" s="11">
        <v>2</v>
      </c>
    </row>
    <row r="4935" spans="1:12">
      <c r="A4935" s="11" t="s">
        <v>9685</v>
      </c>
      <c r="D4935" s="11" t="s">
        <v>260</v>
      </c>
      <c r="E4935" s="19" t="s">
        <v>9935</v>
      </c>
      <c r="F4935" s="10">
        <v>42036</v>
      </c>
      <c r="G4935" s="10">
        <v>44228</v>
      </c>
      <c r="H4935" s="11">
        <v>7</v>
      </c>
      <c r="I4935" s="20" t="s">
        <v>259</v>
      </c>
      <c r="J4935" s="11" t="s">
        <v>261</v>
      </c>
      <c r="K4935" s="11" t="s">
        <v>11613</v>
      </c>
      <c r="L4935" s="11">
        <v>2</v>
      </c>
    </row>
    <row r="4936" spans="1:12">
      <c r="A4936" s="11" t="s">
        <v>9686</v>
      </c>
      <c r="D4936" s="11" t="s">
        <v>260</v>
      </c>
      <c r="E4936" s="19" t="s">
        <v>9936</v>
      </c>
      <c r="F4936" s="10">
        <v>42036</v>
      </c>
      <c r="G4936" s="10">
        <v>44228</v>
      </c>
      <c r="H4936" s="11">
        <v>7</v>
      </c>
      <c r="I4936" s="20" t="s">
        <v>259</v>
      </c>
      <c r="J4936" s="11" t="s">
        <v>261</v>
      </c>
      <c r="K4936" s="11" t="s">
        <v>11613</v>
      </c>
      <c r="L4936" s="11">
        <v>2</v>
      </c>
    </row>
    <row r="4937" spans="1:12">
      <c r="A4937" s="11" t="s">
        <v>9687</v>
      </c>
      <c r="D4937" s="11" t="s">
        <v>260</v>
      </c>
      <c r="E4937" s="19" t="s">
        <v>9937</v>
      </c>
      <c r="F4937" s="10">
        <v>42036</v>
      </c>
      <c r="G4937" s="10">
        <v>44228</v>
      </c>
      <c r="H4937" s="11">
        <v>7</v>
      </c>
      <c r="I4937" s="20" t="s">
        <v>259</v>
      </c>
      <c r="J4937" s="11" t="s">
        <v>261</v>
      </c>
      <c r="K4937" s="11" t="s">
        <v>11613</v>
      </c>
      <c r="L4937" s="11">
        <v>2</v>
      </c>
    </row>
    <row r="4938" spans="1:12">
      <c r="A4938" s="11" t="s">
        <v>9688</v>
      </c>
      <c r="D4938" s="11" t="s">
        <v>260</v>
      </c>
      <c r="E4938" s="19" t="s">
        <v>9938</v>
      </c>
      <c r="F4938" s="10">
        <v>42036</v>
      </c>
      <c r="G4938" s="10">
        <v>44228</v>
      </c>
      <c r="H4938" s="11">
        <v>7</v>
      </c>
      <c r="I4938" s="20" t="s">
        <v>259</v>
      </c>
      <c r="J4938" s="11" t="s">
        <v>261</v>
      </c>
      <c r="K4938" s="11" t="s">
        <v>11613</v>
      </c>
      <c r="L4938" s="11">
        <v>2</v>
      </c>
    </row>
    <row r="4939" spans="1:12">
      <c r="A4939" s="11" t="s">
        <v>9689</v>
      </c>
      <c r="D4939" s="11" t="s">
        <v>260</v>
      </c>
      <c r="E4939" s="19" t="s">
        <v>9939</v>
      </c>
      <c r="F4939" s="10">
        <v>42036</v>
      </c>
      <c r="G4939" s="10">
        <v>44228</v>
      </c>
      <c r="H4939" s="11">
        <v>7</v>
      </c>
      <c r="I4939" s="20" t="s">
        <v>259</v>
      </c>
      <c r="J4939" s="11" t="s">
        <v>261</v>
      </c>
      <c r="K4939" s="11" t="s">
        <v>11613</v>
      </c>
      <c r="L4939" s="11">
        <v>2</v>
      </c>
    </row>
    <row r="4940" spans="1:12">
      <c r="A4940" s="11" t="s">
        <v>9690</v>
      </c>
      <c r="D4940" s="11" t="s">
        <v>260</v>
      </c>
      <c r="E4940" s="19" t="s">
        <v>9940</v>
      </c>
      <c r="F4940" s="10">
        <v>42036</v>
      </c>
      <c r="G4940" s="10">
        <v>44228</v>
      </c>
      <c r="H4940" s="11">
        <v>7</v>
      </c>
      <c r="I4940" s="20" t="s">
        <v>259</v>
      </c>
      <c r="J4940" s="11" t="s">
        <v>261</v>
      </c>
      <c r="K4940" s="11" t="s">
        <v>11613</v>
      </c>
      <c r="L4940" s="11">
        <v>2</v>
      </c>
    </row>
    <row r="4941" spans="1:12">
      <c r="A4941" s="11" t="s">
        <v>9691</v>
      </c>
      <c r="D4941" s="11" t="s">
        <v>260</v>
      </c>
      <c r="E4941" s="19" t="s">
        <v>9941</v>
      </c>
      <c r="F4941" s="10">
        <v>42036</v>
      </c>
      <c r="G4941" s="10">
        <v>44228</v>
      </c>
      <c r="H4941" s="11">
        <v>7</v>
      </c>
      <c r="I4941" s="20" t="s">
        <v>259</v>
      </c>
      <c r="J4941" s="11" t="s">
        <v>261</v>
      </c>
      <c r="K4941" s="11" t="s">
        <v>11613</v>
      </c>
      <c r="L4941" s="11">
        <v>2</v>
      </c>
    </row>
    <row r="4942" spans="1:12">
      <c r="A4942" s="11" t="s">
        <v>9692</v>
      </c>
      <c r="D4942" s="11" t="s">
        <v>260</v>
      </c>
      <c r="E4942" s="19" t="s">
        <v>9942</v>
      </c>
      <c r="F4942" s="10">
        <v>42036</v>
      </c>
      <c r="G4942" s="10">
        <v>44228</v>
      </c>
      <c r="H4942" s="11">
        <v>7</v>
      </c>
      <c r="I4942" s="20" t="s">
        <v>259</v>
      </c>
      <c r="J4942" s="11" t="s">
        <v>261</v>
      </c>
      <c r="K4942" s="11" t="s">
        <v>11613</v>
      </c>
      <c r="L4942" s="11">
        <v>2</v>
      </c>
    </row>
    <row r="4943" spans="1:12">
      <c r="A4943" s="11" t="s">
        <v>9693</v>
      </c>
      <c r="D4943" s="11" t="s">
        <v>260</v>
      </c>
      <c r="E4943" s="19" t="s">
        <v>9943</v>
      </c>
      <c r="F4943" s="10">
        <v>42036</v>
      </c>
      <c r="G4943" s="10">
        <v>44228</v>
      </c>
      <c r="H4943" s="11">
        <v>7</v>
      </c>
      <c r="I4943" s="20" t="s">
        <v>259</v>
      </c>
      <c r="J4943" s="11" t="s">
        <v>261</v>
      </c>
      <c r="K4943" s="11" t="s">
        <v>11613</v>
      </c>
      <c r="L4943" s="11">
        <v>2</v>
      </c>
    </row>
    <row r="4944" spans="1:12">
      <c r="A4944" s="11" t="s">
        <v>9694</v>
      </c>
      <c r="D4944" s="11" t="s">
        <v>260</v>
      </c>
      <c r="E4944" s="19" t="s">
        <v>9944</v>
      </c>
      <c r="F4944" s="10">
        <v>42036</v>
      </c>
      <c r="G4944" s="10">
        <v>44228</v>
      </c>
      <c r="H4944" s="11">
        <v>7</v>
      </c>
      <c r="I4944" s="20" t="s">
        <v>259</v>
      </c>
      <c r="J4944" s="11" t="s">
        <v>261</v>
      </c>
      <c r="K4944" s="11" t="s">
        <v>11613</v>
      </c>
      <c r="L4944" s="11">
        <v>2</v>
      </c>
    </row>
    <row r="4945" spans="1:12">
      <c r="A4945" s="11" t="s">
        <v>9695</v>
      </c>
      <c r="D4945" s="11" t="s">
        <v>260</v>
      </c>
      <c r="E4945" s="19" t="s">
        <v>9945</v>
      </c>
      <c r="F4945" s="10">
        <v>42036</v>
      </c>
      <c r="G4945" s="10">
        <v>44228</v>
      </c>
      <c r="H4945" s="11">
        <v>7</v>
      </c>
      <c r="I4945" s="20" t="s">
        <v>259</v>
      </c>
      <c r="J4945" s="11" t="s">
        <v>261</v>
      </c>
      <c r="K4945" s="11" t="s">
        <v>11613</v>
      </c>
      <c r="L4945" s="11">
        <v>2</v>
      </c>
    </row>
    <row r="4946" spans="1:12">
      <c r="A4946" s="11" t="s">
        <v>9696</v>
      </c>
      <c r="D4946" s="11" t="s">
        <v>260</v>
      </c>
      <c r="E4946" s="19" t="s">
        <v>9946</v>
      </c>
      <c r="F4946" s="10">
        <v>42036</v>
      </c>
      <c r="G4946" s="10">
        <v>44228</v>
      </c>
      <c r="H4946" s="11">
        <v>7</v>
      </c>
      <c r="I4946" s="20" t="s">
        <v>259</v>
      </c>
      <c r="J4946" s="11" t="s">
        <v>261</v>
      </c>
      <c r="K4946" s="11" t="s">
        <v>11613</v>
      </c>
      <c r="L4946" s="11">
        <v>2</v>
      </c>
    </row>
    <row r="4947" spans="1:12">
      <c r="A4947" s="11" t="s">
        <v>9697</v>
      </c>
      <c r="D4947" s="11" t="s">
        <v>260</v>
      </c>
      <c r="E4947" s="19" t="s">
        <v>9947</v>
      </c>
      <c r="F4947" s="10">
        <v>42036</v>
      </c>
      <c r="G4947" s="10">
        <v>44228</v>
      </c>
      <c r="H4947" s="11">
        <v>7</v>
      </c>
      <c r="I4947" s="20" t="s">
        <v>259</v>
      </c>
      <c r="J4947" s="11" t="s">
        <v>261</v>
      </c>
      <c r="K4947" s="11" t="s">
        <v>11613</v>
      </c>
      <c r="L4947" s="11">
        <v>2</v>
      </c>
    </row>
    <row r="4948" spans="1:12">
      <c r="A4948" s="11" t="s">
        <v>9698</v>
      </c>
      <c r="D4948" s="11" t="s">
        <v>260</v>
      </c>
      <c r="E4948" s="19" t="s">
        <v>9948</v>
      </c>
      <c r="F4948" s="10">
        <v>42036</v>
      </c>
      <c r="G4948" s="10">
        <v>44228</v>
      </c>
      <c r="H4948" s="11">
        <v>7</v>
      </c>
      <c r="I4948" s="20" t="s">
        <v>259</v>
      </c>
      <c r="J4948" s="11" t="s">
        <v>261</v>
      </c>
      <c r="K4948" s="11" t="s">
        <v>11613</v>
      </c>
      <c r="L4948" s="11">
        <v>2</v>
      </c>
    </row>
    <row r="4949" spans="1:12">
      <c r="A4949" s="11" t="s">
        <v>9699</v>
      </c>
      <c r="D4949" s="11" t="s">
        <v>260</v>
      </c>
      <c r="E4949" s="19" t="s">
        <v>9949</v>
      </c>
      <c r="F4949" s="10">
        <v>42036</v>
      </c>
      <c r="G4949" s="10">
        <v>44228</v>
      </c>
      <c r="H4949" s="11">
        <v>7</v>
      </c>
      <c r="I4949" s="20" t="s">
        <v>259</v>
      </c>
      <c r="J4949" s="11" t="s">
        <v>261</v>
      </c>
      <c r="K4949" s="11" t="s">
        <v>11613</v>
      </c>
      <c r="L4949" s="11">
        <v>2</v>
      </c>
    </row>
    <row r="4950" spans="1:12">
      <c r="A4950" s="11" t="s">
        <v>9700</v>
      </c>
      <c r="D4950" s="11" t="s">
        <v>260</v>
      </c>
      <c r="E4950" s="19" t="s">
        <v>9950</v>
      </c>
      <c r="F4950" s="10">
        <v>42036</v>
      </c>
      <c r="G4950" s="10">
        <v>44228</v>
      </c>
      <c r="H4950" s="11">
        <v>7</v>
      </c>
      <c r="I4950" s="20" t="s">
        <v>259</v>
      </c>
      <c r="J4950" s="11" t="s">
        <v>261</v>
      </c>
      <c r="K4950" s="11" t="s">
        <v>11613</v>
      </c>
      <c r="L4950" s="11">
        <v>2</v>
      </c>
    </row>
    <row r="4951" spans="1:12">
      <c r="A4951" s="11" t="s">
        <v>9701</v>
      </c>
      <c r="D4951" s="11" t="s">
        <v>260</v>
      </c>
      <c r="E4951" s="19" t="s">
        <v>9951</v>
      </c>
      <c r="F4951" s="10">
        <v>42036</v>
      </c>
      <c r="G4951" s="10">
        <v>44228</v>
      </c>
      <c r="H4951" s="11">
        <v>7</v>
      </c>
      <c r="I4951" s="20" t="s">
        <v>259</v>
      </c>
      <c r="J4951" s="11" t="s">
        <v>261</v>
      </c>
      <c r="K4951" s="11" t="s">
        <v>11613</v>
      </c>
      <c r="L4951" s="11">
        <v>2</v>
      </c>
    </row>
    <row r="4952" spans="1:12">
      <c r="A4952" s="11" t="s">
        <v>9702</v>
      </c>
      <c r="D4952" s="11" t="s">
        <v>260</v>
      </c>
      <c r="E4952" s="19" t="s">
        <v>9952</v>
      </c>
      <c r="F4952" s="10">
        <v>42036</v>
      </c>
      <c r="G4952" s="10">
        <v>44228</v>
      </c>
      <c r="H4952" s="11">
        <v>7</v>
      </c>
      <c r="I4952" s="20" t="s">
        <v>259</v>
      </c>
      <c r="J4952" s="11" t="s">
        <v>261</v>
      </c>
      <c r="K4952" s="11" t="s">
        <v>11613</v>
      </c>
      <c r="L4952" s="11">
        <v>2</v>
      </c>
    </row>
    <row r="4953" spans="1:12">
      <c r="A4953" s="11" t="s">
        <v>9703</v>
      </c>
      <c r="D4953" s="11" t="s">
        <v>260</v>
      </c>
      <c r="E4953" s="19" t="s">
        <v>9953</v>
      </c>
      <c r="F4953" s="10">
        <v>42036</v>
      </c>
      <c r="G4953" s="10">
        <v>44228</v>
      </c>
      <c r="H4953" s="11">
        <v>7</v>
      </c>
      <c r="I4953" s="20" t="s">
        <v>259</v>
      </c>
      <c r="J4953" s="11" t="s">
        <v>261</v>
      </c>
      <c r="K4953" s="11" t="s">
        <v>11613</v>
      </c>
      <c r="L4953" s="11">
        <v>2</v>
      </c>
    </row>
    <row r="4954" spans="1:12">
      <c r="A4954" s="11" t="s">
        <v>9704</v>
      </c>
      <c r="D4954" s="11" t="s">
        <v>260</v>
      </c>
      <c r="E4954" s="19" t="s">
        <v>9954</v>
      </c>
      <c r="F4954" s="10">
        <v>42036</v>
      </c>
      <c r="G4954" s="10">
        <v>44228</v>
      </c>
      <c r="H4954" s="11">
        <v>7</v>
      </c>
      <c r="I4954" s="20" t="s">
        <v>259</v>
      </c>
      <c r="J4954" s="11" t="s">
        <v>261</v>
      </c>
      <c r="K4954" s="11" t="s">
        <v>11613</v>
      </c>
      <c r="L4954" s="11">
        <v>2</v>
      </c>
    </row>
    <row r="4955" spans="1:12">
      <c r="A4955" s="11" t="s">
        <v>9705</v>
      </c>
      <c r="D4955" s="11" t="s">
        <v>260</v>
      </c>
      <c r="E4955" s="19" t="s">
        <v>9955</v>
      </c>
      <c r="F4955" s="10">
        <v>42036</v>
      </c>
      <c r="G4955" s="10">
        <v>44228</v>
      </c>
      <c r="H4955" s="11">
        <v>7</v>
      </c>
      <c r="I4955" s="20" t="s">
        <v>259</v>
      </c>
      <c r="J4955" s="11" t="s">
        <v>261</v>
      </c>
      <c r="K4955" s="11" t="s">
        <v>11613</v>
      </c>
      <c r="L4955" s="11">
        <v>2</v>
      </c>
    </row>
    <row r="4956" spans="1:12">
      <c r="A4956" s="11" t="s">
        <v>9706</v>
      </c>
      <c r="D4956" s="11" t="s">
        <v>260</v>
      </c>
      <c r="E4956" s="19" t="s">
        <v>9956</v>
      </c>
      <c r="F4956" s="10">
        <v>42036</v>
      </c>
      <c r="G4956" s="10">
        <v>44228</v>
      </c>
      <c r="H4956" s="11">
        <v>7</v>
      </c>
      <c r="I4956" s="20" t="s">
        <v>259</v>
      </c>
      <c r="J4956" s="11" t="s">
        <v>261</v>
      </c>
      <c r="K4956" s="11" t="s">
        <v>11613</v>
      </c>
      <c r="L4956" s="11">
        <v>2</v>
      </c>
    </row>
    <row r="4957" spans="1:12">
      <c r="A4957" s="11" t="s">
        <v>9707</v>
      </c>
      <c r="D4957" s="11" t="s">
        <v>260</v>
      </c>
      <c r="E4957" s="19" t="s">
        <v>9957</v>
      </c>
      <c r="F4957" s="10">
        <v>42036</v>
      </c>
      <c r="G4957" s="10">
        <v>44228</v>
      </c>
      <c r="H4957" s="11">
        <v>7</v>
      </c>
      <c r="I4957" s="20" t="s">
        <v>259</v>
      </c>
      <c r="J4957" s="11" t="s">
        <v>261</v>
      </c>
      <c r="K4957" s="11" t="s">
        <v>11613</v>
      </c>
      <c r="L4957" s="11">
        <v>2</v>
      </c>
    </row>
    <row r="4958" spans="1:12">
      <c r="A4958" s="11" t="s">
        <v>9708</v>
      </c>
      <c r="D4958" s="11" t="s">
        <v>260</v>
      </c>
      <c r="E4958" s="19" t="s">
        <v>9958</v>
      </c>
      <c r="F4958" s="10">
        <v>42036</v>
      </c>
      <c r="G4958" s="10">
        <v>44228</v>
      </c>
      <c r="H4958" s="11">
        <v>7</v>
      </c>
      <c r="I4958" s="20" t="s">
        <v>259</v>
      </c>
      <c r="J4958" s="11" t="s">
        <v>261</v>
      </c>
      <c r="K4958" s="11" t="s">
        <v>11613</v>
      </c>
      <c r="L4958" s="11">
        <v>2</v>
      </c>
    </row>
    <row r="4959" spans="1:12">
      <c r="A4959" s="11" t="s">
        <v>9709</v>
      </c>
      <c r="D4959" s="11" t="s">
        <v>260</v>
      </c>
      <c r="E4959" s="19" t="s">
        <v>9959</v>
      </c>
      <c r="F4959" s="10">
        <v>42036</v>
      </c>
      <c r="G4959" s="10">
        <v>44228</v>
      </c>
      <c r="H4959" s="11">
        <v>7</v>
      </c>
      <c r="I4959" s="20" t="s">
        <v>259</v>
      </c>
      <c r="J4959" s="11" t="s">
        <v>261</v>
      </c>
      <c r="K4959" s="11" t="s">
        <v>11613</v>
      </c>
      <c r="L4959" s="11">
        <v>2</v>
      </c>
    </row>
    <row r="4960" spans="1:12">
      <c r="A4960" s="11" t="s">
        <v>9710</v>
      </c>
      <c r="D4960" s="11" t="s">
        <v>260</v>
      </c>
      <c r="E4960" s="19" t="s">
        <v>9960</v>
      </c>
      <c r="F4960" s="10">
        <v>42036</v>
      </c>
      <c r="G4960" s="10">
        <v>44228</v>
      </c>
      <c r="H4960" s="11">
        <v>7</v>
      </c>
      <c r="I4960" s="20" t="s">
        <v>259</v>
      </c>
      <c r="J4960" s="11" t="s">
        <v>261</v>
      </c>
      <c r="K4960" s="11" t="s">
        <v>11613</v>
      </c>
      <c r="L4960" s="11">
        <v>2</v>
      </c>
    </row>
    <row r="4961" spans="1:12">
      <c r="A4961" s="11" t="s">
        <v>9711</v>
      </c>
      <c r="D4961" s="11" t="s">
        <v>260</v>
      </c>
      <c r="E4961" s="19" t="s">
        <v>9961</v>
      </c>
      <c r="F4961" s="10">
        <v>42036</v>
      </c>
      <c r="G4961" s="10">
        <v>44228</v>
      </c>
      <c r="H4961" s="11">
        <v>7</v>
      </c>
      <c r="I4961" s="20" t="s">
        <v>259</v>
      </c>
      <c r="J4961" s="11" t="s">
        <v>261</v>
      </c>
      <c r="K4961" s="11" t="s">
        <v>11613</v>
      </c>
      <c r="L4961" s="11">
        <v>2</v>
      </c>
    </row>
    <row r="4962" spans="1:12">
      <c r="A4962" s="11" t="s">
        <v>9712</v>
      </c>
      <c r="D4962" s="11" t="s">
        <v>260</v>
      </c>
      <c r="E4962" s="19" t="s">
        <v>9962</v>
      </c>
      <c r="F4962" s="10">
        <v>42036</v>
      </c>
      <c r="G4962" s="10">
        <v>44228</v>
      </c>
      <c r="H4962" s="11">
        <v>7</v>
      </c>
      <c r="I4962" s="20" t="s">
        <v>259</v>
      </c>
      <c r="J4962" s="11" t="s">
        <v>261</v>
      </c>
      <c r="K4962" s="11" t="s">
        <v>11613</v>
      </c>
      <c r="L4962" s="11">
        <v>2</v>
      </c>
    </row>
    <row r="4963" spans="1:12">
      <c r="A4963" s="11" t="s">
        <v>9713</v>
      </c>
      <c r="D4963" s="11" t="s">
        <v>260</v>
      </c>
      <c r="E4963" s="19" t="s">
        <v>9963</v>
      </c>
      <c r="F4963" s="10">
        <v>42036</v>
      </c>
      <c r="G4963" s="10">
        <v>44228</v>
      </c>
      <c r="H4963" s="11">
        <v>7</v>
      </c>
      <c r="I4963" s="20" t="s">
        <v>259</v>
      </c>
      <c r="J4963" s="11" t="s">
        <v>261</v>
      </c>
      <c r="K4963" s="11" t="s">
        <v>11613</v>
      </c>
      <c r="L4963" s="11">
        <v>2</v>
      </c>
    </row>
    <row r="4964" spans="1:12">
      <c r="A4964" s="11" t="s">
        <v>9714</v>
      </c>
      <c r="D4964" s="11" t="s">
        <v>260</v>
      </c>
      <c r="E4964" s="19" t="s">
        <v>9964</v>
      </c>
      <c r="F4964" s="10">
        <v>42036</v>
      </c>
      <c r="G4964" s="10">
        <v>44228</v>
      </c>
      <c r="H4964" s="11">
        <v>7</v>
      </c>
      <c r="I4964" s="20" t="s">
        <v>259</v>
      </c>
      <c r="J4964" s="11" t="s">
        <v>261</v>
      </c>
      <c r="K4964" s="11" t="s">
        <v>11613</v>
      </c>
      <c r="L4964" s="11">
        <v>2</v>
      </c>
    </row>
    <row r="4965" spans="1:12">
      <c r="A4965" s="11" t="s">
        <v>9715</v>
      </c>
      <c r="D4965" s="11" t="s">
        <v>260</v>
      </c>
      <c r="E4965" s="19" t="s">
        <v>9965</v>
      </c>
      <c r="F4965" s="10">
        <v>42036</v>
      </c>
      <c r="G4965" s="10">
        <v>44228</v>
      </c>
      <c r="H4965" s="11">
        <v>7</v>
      </c>
      <c r="I4965" s="20" t="s">
        <v>259</v>
      </c>
      <c r="J4965" s="11" t="s">
        <v>261</v>
      </c>
      <c r="K4965" s="11" t="s">
        <v>11613</v>
      </c>
      <c r="L4965" s="11">
        <v>2</v>
      </c>
    </row>
    <row r="4966" spans="1:12">
      <c r="A4966" s="11" t="s">
        <v>9716</v>
      </c>
      <c r="D4966" s="11" t="s">
        <v>260</v>
      </c>
      <c r="E4966" s="19" t="s">
        <v>9966</v>
      </c>
      <c r="F4966" s="10">
        <v>42036</v>
      </c>
      <c r="G4966" s="10">
        <v>44228</v>
      </c>
      <c r="H4966" s="11">
        <v>7</v>
      </c>
      <c r="I4966" s="20" t="s">
        <v>259</v>
      </c>
      <c r="J4966" s="11" t="s">
        <v>261</v>
      </c>
      <c r="K4966" s="11" t="s">
        <v>11613</v>
      </c>
      <c r="L4966" s="11">
        <v>2</v>
      </c>
    </row>
    <row r="4967" spans="1:12">
      <c r="A4967" s="11" t="s">
        <v>9717</v>
      </c>
      <c r="D4967" s="11" t="s">
        <v>260</v>
      </c>
      <c r="E4967" s="19" t="s">
        <v>9967</v>
      </c>
      <c r="F4967" s="10">
        <v>42036</v>
      </c>
      <c r="G4967" s="10">
        <v>44228</v>
      </c>
      <c r="H4967" s="11">
        <v>7</v>
      </c>
      <c r="I4967" s="20" t="s">
        <v>259</v>
      </c>
      <c r="J4967" s="11" t="s">
        <v>261</v>
      </c>
      <c r="K4967" s="11" t="s">
        <v>11613</v>
      </c>
      <c r="L4967" s="11">
        <v>2</v>
      </c>
    </row>
    <row r="4968" spans="1:12">
      <c r="A4968" s="11" t="s">
        <v>9718</v>
      </c>
      <c r="D4968" s="11" t="s">
        <v>260</v>
      </c>
      <c r="E4968" s="19" t="s">
        <v>9968</v>
      </c>
      <c r="F4968" s="10">
        <v>42036</v>
      </c>
      <c r="G4968" s="10">
        <v>44228</v>
      </c>
      <c r="H4968" s="11">
        <v>7</v>
      </c>
      <c r="I4968" s="20" t="s">
        <v>259</v>
      </c>
      <c r="J4968" s="11" t="s">
        <v>261</v>
      </c>
      <c r="K4968" s="11" t="s">
        <v>11613</v>
      </c>
      <c r="L4968" s="11">
        <v>2</v>
      </c>
    </row>
    <row r="4969" spans="1:12">
      <c r="A4969" s="11" t="s">
        <v>9719</v>
      </c>
      <c r="D4969" s="11" t="s">
        <v>260</v>
      </c>
      <c r="E4969" s="19" t="s">
        <v>9969</v>
      </c>
      <c r="F4969" s="10">
        <v>42036</v>
      </c>
      <c r="G4969" s="10">
        <v>44228</v>
      </c>
      <c r="H4969" s="11">
        <v>7</v>
      </c>
      <c r="I4969" s="20" t="s">
        <v>259</v>
      </c>
      <c r="J4969" s="11" t="s">
        <v>261</v>
      </c>
      <c r="K4969" s="11" t="s">
        <v>11613</v>
      </c>
      <c r="L4969" s="11">
        <v>2</v>
      </c>
    </row>
    <row r="4970" spans="1:12">
      <c r="A4970" s="11" t="s">
        <v>9720</v>
      </c>
      <c r="D4970" s="11" t="s">
        <v>260</v>
      </c>
      <c r="E4970" s="19" t="s">
        <v>9970</v>
      </c>
      <c r="F4970" s="10">
        <v>42036</v>
      </c>
      <c r="G4970" s="10">
        <v>44228</v>
      </c>
      <c r="H4970" s="11">
        <v>7</v>
      </c>
      <c r="I4970" s="20" t="s">
        <v>259</v>
      </c>
      <c r="J4970" s="11" t="s">
        <v>261</v>
      </c>
      <c r="K4970" s="11" t="s">
        <v>11613</v>
      </c>
      <c r="L4970" s="11">
        <v>2</v>
      </c>
    </row>
    <row r="4971" spans="1:12">
      <c r="A4971" s="11" t="s">
        <v>9721</v>
      </c>
      <c r="D4971" s="11" t="s">
        <v>260</v>
      </c>
      <c r="E4971" s="19" t="s">
        <v>9971</v>
      </c>
      <c r="F4971" s="10">
        <v>42036</v>
      </c>
      <c r="G4971" s="10">
        <v>44228</v>
      </c>
      <c r="H4971" s="11">
        <v>7</v>
      </c>
      <c r="I4971" s="20" t="s">
        <v>259</v>
      </c>
      <c r="J4971" s="11" t="s">
        <v>261</v>
      </c>
      <c r="K4971" s="11" t="s">
        <v>11613</v>
      </c>
      <c r="L4971" s="11">
        <v>2</v>
      </c>
    </row>
    <row r="4972" spans="1:12">
      <c r="A4972" s="11" t="s">
        <v>9722</v>
      </c>
      <c r="D4972" s="11" t="s">
        <v>260</v>
      </c>
      <c r="E4972" s="19" t="s">
        <v>9972</v>
      </c>
      <c r="F4972" s="10">
        <v>42036</v>
      </c>
      <c r="G4972" s="10">
        <v>44228</v>
      </c>
      <c r="H4972" s="11">
        <v>7</v>
      </c>
      <c r="I4972" s="20" t="s">
        <v>259</v>
      </c>
      <c r="J4972" s="11" t="s">
        <v>261</v>
      </c>
      <c r="K4972" s="11" t="s">
        <v>11613</v>
      </c>
      <c r="L4972" s="11">
        <v>2</v>
      </c>
    </row>
    <row r="4973" spans="1:12">
      <c r="A4973" s="11" t="s">
        <v>9723</v>
      </c>
      <c r="D4973" s="11" t="s">
        <v>260</v>
      </c>
      <c r="E4973" s="19" t="s">
        <v>9973</v>
      </c>
      <c r="F4973" s="10">
        <v>42036</v>
      </c>
      <c r="G4973" s="10">
        <v>44228</v>
      </c>
      <c r="H4973" s="11">
        <v>7</v>
      </c>
      <c r="I4973" s="20" t="s">
        <v>259</v>
      </c>
      <c r="J4973" s="11" t="s">
        <v>261</v>
      </c>
      <c r="K4973" s="11" t="s">
        <v>11613</v>
      </c>
      <c r="L4973" s="11">
        <v>2</v>
      </c>
    </row>
    <row r="4974" spans="1:12">
      <c r="A4974" s="11" t="s">
        <v>9724</v>
      </c>
      <c r="D4974" s="11" t="s">
        <v>260</v>
      </c>
      <c r="E4974" s="19" t="s">
        <v>9974</v>
      </c>
      <c r="F4974" s="10">
        <v>42036</v>
      </c>
      <c r="G4974" s="10">
        <v>44228</v>
      </c>
      <c r="H4974" s="11">
        <v>7</v>
      </c>
      <c r="I4974" s="20" t="s">
        <v>259</v>
      </c>
      <c r="J4974" s="11" t="s">
        <v>261</v>
      </c>
      <c r="K4974" s="11" t="s">
        <v>11613</v>
      </c>
      <c r="L4974" s="11">
        <v>2</v>
      </c>
    </row>
    <row r="4975" spans="1:12">
      <c r="A4975" s="11" t="s">
        <v>9725</v>
      </c>
      <c r="D4975" s="11" t="s">
        <v>260</v>
      </c>
      <c r="E4975" s="19" t="s">
        <v>9975</v>
      </c>
      <c r="F4975" s="10">
        <v>42036</v>
      </c>
      <c r="G4975" s="10">
        <v>44228</v>
      </c>
      <c r="H4975" s="11">
        <v>7</v>
      </c>
      <c r="I4975" s="20" t="s">
        <v>259</v>
      </c>
      <c r="J4975" s="11" t="s">
        <v>261</v>
      </c>
      <c r="K4975" s="11" t="s">
        <v>11613</v>
      </c>
      <c r="L4975" s="11">
        <v>2</v>
      </c>
    </row>
    <row r="4976" spans="1:12">
      <c r="A4976" s="11" t="s">
        <v>9726</v>
      </c>
      <c r="D4976" s="11" t="s">
        <v>260</v>
      </c>
      <c r="E4976" s="19" t="s">
        <v>9976</v>
      </c>
      <c r="F4976" s="10">
        <v>42036</v>
      </c>
      <c r="G4976" s="10">
        <v>44228</v>
      </c>
      <c r="H4976" s="11">
        <v>7</v>
      </c>
      <c r="I4976" s="20" t="s">
        <v>259</v>
      </c>
      <c r="J4976" s="11" t="s">
        <v>261</v>
      </c>
      <c r="K4976" s="11" t="s">
        <v>11613</v>
      </c>
      <c r="L4976" s="11">
        <v>2</v>
      </c>
    </row>
    <row r="4977" spans="1:12">
      <c r="A4977" s="11" t="s">
        <v>9727</v>
      </c>
      <c r="D4977" s="11" t="s">
        <v>260</v>
      </c>
      <c r="E4977" s="19" t="s">
        <v>9977</v>
      </c>
      <c r="F4977" s="10">
        <v>42036</v>
      </c>
      <c r="G4977" s="10">
        <v>44228</v>
      </c>
      <c r="H4977" s="11">
        <v>7</v>
      </c>
      <c r="I4977" s="20" t="s">
        <v>259</v>
      </c>
      <c r="J4977" s="11" t="s">
        <v>261</v>
      </c>
      <c r="K4977" s="11" t="s">
        <v>11613</v>
      </c>
      <c r="L4977" s="11">
        <v>2</v>
      </c>
    </row>
    <row r="4978" spans="1:12">
      <c r="A4978" s="11" t="s">
        <v>9728</v>
      </c>
      <c r="D4978" s="11" t="s">
        <v>260</v>
      </c>
      <c r="E4978" s="19" t="s">
        <v>9978</v>
      </c>
      <c r="F4978" s="10">
        <v>42036</v>
      </c>
      <c r="G4978" s="10">
        <v>44228</v>
      </c>
      <c r="H4978" s="11">
        <v>7</v>
      </c>
      <c r="I4978" s="20" t="s">
        <v>259</v>
      </c>
      <c r="J4978" s="11" t="s">
        <v>261</v>
      </c>
      <c r="K4978" s="11" t="s">
        <v>11613</v>
      </c>
      <c r="L4978" s="11">
        <v>2</v>
      </c>
    </row>
    <row r="4979" spans="1:12">
      <c r="A4979" s="11" t="s">
        <v>9729</v>
      </c>
      <c r="D4979" s="11" t="s">
        <v>260</v>
      </c>
      <c r="E4979" s="19" t="s">
        <v>9979</v>
      </c>
      <c r="F4979" s="10">
        <v>42036</v>
      </c>
      <c r="G4979" s="10">
        <v>44228</v>
      </c>
      <c r="H4979" s="11">
        <v>7</v>
      </c>
      <c r="I4979" s="20" t="s">
        <v>259</v>
      </c>
      <c r="J4979" s="11" t="s">
        <v>261</v>
      </c>
      <c r="K4979" s="11" t="s">
        <v>11613</v>
      </c>
      <c r="L4979" s="11">
        <v>2</v>
      </c>
    </row>
    <row r="4980" spans="1:12">
      <c r="A4980" s="11" t="s">
        <v>9730</v>
      </c>
      <c r="D4980" s="11" t="s">
        <v>260</v>
      </c>
      <c r="E4980" s="19" t="s">
        <v>9980</v>
      </c>
      <c r="F4980" s="10">
        <v>42036</v>
      </c>
      <c r="G4980" s="10">
        <v>44228</v>
      </c>
      <c r="H4980" s="11">
        <v>7</v>
      </c>
      <c r="I4980" s="20" t="s">
        <v>259</v>
      </c>
      <c r="J4980" s="11" t="s">
        <v>261</v>
      </c>
      <c r="K4980" s="11" t="s">
        <v>11613</v>
      </c>
      <c r="L4980" s="11">
        <v>2</v>
      </c>
    </row>
    <row r="4981" spans="1:12">
      <c r="A4981" s="11" t="s">
        <v>9731</v>
      </c>
      <c r="D4981" s="11" t="s">
        <v>260</v>
      </c>
      <c r="E4981" s="19" t="s">
        <v>9981</v>
      </c>
      <c r="F4981" s="10">
        <v>42036</v>
      </c>
      <c r="G4981" s="10">
        <v>44228</v>
      </c>
      <c r="H4981" s="11">
        <v>7</v>
      </c>
      <c r="I4981" s="20" t="s">
        <v>259</v>
      </c>
      <c r="J4981" s="11" t="s">
        <v>261</v>
      </c>
      <c r="K4981" s="11" t="s">
        <v>11613</v>
      </c>
      <c r="L4981" s="11">
        <v>2</v>
      </c>
    </row>
    <row r="4982" spans="1:12">
      <c r="A4982" s="11" t="s">
        <v>9732</v>
      </c>
      <c r="D4982" s="11" t="s">
        <v>260</v>
      </c>
      <c r="E4982" s="19" t="s">
        <v>9982</v>
      </c>
      <c r="F4982" s="10">
        <v>42036</v>
      </c>
      <c r="G4982" s="10">
        <v>44228</v>
      </c>
      <c r="H4982" s="11">
        <v>7</v>
      </c>
      <c r="I4982" s="20" t="s">
        <v>259</v>
      </c>
      <c r="J4982" s="11" t="s">
        <v>261</v>
      </c>
      <c r="K4982" s="11" t="s">
        <v>11613</v>
      </c>
      <c r="L4982" s="11">
        <v>2</v>
      </c>
    </row>
    <row r="4983" spans="1:12">
      <c r="A4983" s="11" t="s">
        <v>9733</v>
      </c>
      <c r="D4983" s="11" t="s">
        <v>260</v>
      </c>
      <c r="E4983" s="19" t="s">
        <v>9983</v>
      </c>
      <c r="F4983" s="10">
        <v>42036</v>
      </c>
      <c r="G4983" s="10">
        <v>44228</v>
      </c>
      <c r="H4983" s="11">
        <v>7</v>
      </c>
      <c r="I4983" s="20" t="s">
        <v>259</v>
      </c>
      <c r="J4983" s="11" t="s">
        <v>261</v>
      </c>
      <c r="K4983" s="11" t="s">
        <v>11613</v>
      </c>
      <c r="L4983" s="11">
        <v>2</v>
      </c>
    </row>
    <row r="4984" spans="1:12">
      <c r="A4984" s="11" t="s">
        <v>9734</v>
      </c>
      <c r="D4984" s="11" t="s">
        <v>260</v>
      </c>
      <c r="E4984" s="19" t="s">
        <v>9984</v>
      </c>
      <c r="F4984" s="10">
        <v>42036</v>
      </c>
      <c r="G4984" s="10">
        <v>44228</v>
      </c>
      <c r="H4984" s="11">
        <v>7</v>
      </c>
      <c r="I4984" s="20" t="s">
        <v>259</v>
      </c>
      <c r="J4984" s="11" t="s">
        <v>261</v>
      </c>
      <c r="K4984" s="11" t="s">
        <v>11613</v>
      </c>
      <c r="L4984" s="11">
        <v>2</v>
      </c>
    </row>
    <row r="4985" spans="1:12">
      <c r="A4985" s="11" t="s">
        <v>9735</v>
      </c>
      <c r="D4985" s="11" t="s">
        <v>260</v>
      </c>
      <c r="E4985" s="19" t="s">
        <v>9985</v>
      </c>
      <c r="F4985" s="10">
        <v>42036</v>
      </c>
      <c r="G4985" s="10">
        <v>44228</v>
      </c>
      <c r="H4985" s="11">
        <v>7</v>
      </c>
      <c r="I4985" s="20" t="s">
        <v>259</v>
      </c>
      <c r="J4985" s="11" t="s">
        <v>261</v>
      </c>
      <c r="K4985" s="11" t="s">
        <v>11613</v>
      </c>
      <c r="L4985" s="11">
        <v>2</v>
      </c>
    </row>
    <row r="4986" spans="1:12">
      <c r="A4986" s="11" t="s">
        <v>9736</v>
      </c>
      <c r="D4986" s="11" t="s">
        <v>260</v>
      </c>
      <c r="E4986" s="19" t="s">
        <v>9986</v>
      </c>
      <c r="F4986" s="10">
        <v>42036</v>
      </c>
      <c r="G4986" s="10">
        <v>44228</v>
      </c>
      <c r="H4986" s="11">
        <v>7</v>
      </c>
      <c r="I4986" s="20" t="s">
        <v>259</v>
      </c>
      <c r="J4986" s="11" t="s">
        <v>261</v>
      </c>
      <c r="K4986" s="11" t="s">
        <v>11613</v>
      </c>
      <c r="L4986" s="11">
        <v>2</v>
      </c>
    </row>
    <row r="4987" spans="1:12">
      <c r="A4987" s="11" t="s">
        <v>9737</v>
      </c>
      <c r="D4987" s="11" t="s">
        <v>260</v>
      </c>
      <c r="E4987" s="19" t="s">
        <v>9987</v>
      </c>
      <c r="F4987" s="10">
        <v>42036</v>
      </c>
      <c r="G4987" s="10">
        <v>44228</v>
      </c>
      <c r="H4987" s="11">
        <v>7</v>
      </c>
      <c r="I4987" s="20" t="s">
        <v>259</v>
      </c>
      <c r="J4987" s="11" t="s">
        <v>261</v>
      </c>
      <c r="K4987" s="11" t="s">
        <v>11613</v>
      </c>
      <c r="L4987" s="11">
        <v>2</v>
      </c>
    </row>
    <row r="4988" spans="1:12">
      <c r="A4988" s="11" t="s">
        <v>9738</v>
      </c>
      <c r="D4988" s="11" t="s">
        <v>260</v>
      </c>
      <c r="E4988" s="19" t="s">
        <v>9988</v>
      </c>
      <c r="F4988" s="10">
        <v>42036</v>
      </c>
      <c r="G4988" s="10">
        <v>44228</v>
      </c>
      <c r="H4988" s="11">
        <v>7</v>
      </c>
      <c r="I4988" s="20" t="s">
        <v>259</v>
      </c>
      <c r="J4988" s="11" t="s">
        <v>261</v>
      </c>
      <c r="K4988" s="11" t="s">
        <v>11613</v>
      </c>
      <c r="L4988" s="11">
        <v>2</v>
      </c>
    </row>
    <row r="4989" spans="1:12">
      <c r="A4989" s="11" t="s">
        <v>9739</v>
      </c>
      <c r="D4989" s="11" t="s">
        <v>260</v>
      </c>
      <c r="E4989" s="19" t="s">
        <v>9989</v>
      </c>
      <c r="F4989" s="10">
        <v>42036</v>
      </c>
      <c r="G4989" s="10">
        <v>44228</v>
      </c>
      <c r="H4989" s="11">
        <v>7</v>
      </c>
      <c r="I4989" s="20" t="s">
        <v>259</v>
      </c>
      <c r="J4989" s="11" t="s">
        <v>261</v>
      </c>
      <c r="K4989" s="11" t="s">
        <v>11613</v>
      </c>
      <c r="L4989" s="11">
        <v>2</v>
      </c>
    </row>
    <row r="4990" spans="1:12">
      <c r="A4990" s="11" t="s">
        <v>9740</v>
      </c>
      <c r="D4990" s="11" t="s">
        <v>260</v>
      </c>
      <c r="E4990" s="19" t="s">
        <v>9990</v>
      </c>
      <c r="F4990" s="10">
        <v>42036</v>
      </c>
      <c r="G4990" s="10">
        <v>44228</v>
      </c>
      <c r="H4990" s="11">
        <v>7</v>
      </c>
      <c r="I4990" s="20" t="s">
        <v>259</v>
      </c>
      <c r="J4990" s="11" t="s">
        <v>261</v>
      </c>
      <c r="K4990" s="11" t="s">
        <v>11613</v>
      </c>
      <c r="L4990" s="11">
        <v>2</v>
      </c>
    </row>
    <row r="4991" spans="1:12">
      <c r="A4991" s="11" t="s">
        <v>9741</v>
      </c>
      <c r="D4991" s="11" t="s">
        <v>260</v>
      </c>
      <c r="E4991" s="19" t="s">
        <v>9991</v>
      </c>
      <c r="F4991" s="10">
        <v>42036</v>
      </c>
      <c r="G4991" s="10">
        <v>44228</v>
      </c>
      <c r="H4991" s="11">
        <v>7</v>
      </c>
      <c r="I4991" s="20" t="s">
        <v>259</v>
      </c>
      <c r="J4991" s="11" t="s">
        <v>261</v>
      </c>
      <c r="K4991" s="11" t="s">
        <v>11613</v>
      </c>
      <c r="L4991" s="11">
        <v>2</v>
      </c>
    </row>
    <row r="4992" spans="1:12">
      <c r="A4992" s="11" t="s">
        <v>9742</v>
      </c>
      <c r="D4992" s="11" t="s">
        <v>260</v>
      </c>
      <c r="E4992" s="19" t="s">
        <v>9992</v>
      </c>
      <c r="F4992" s="10">
        <v>42036</v>
      </c>
      <c r="G4992" s="10">
        <v>44228</v>
      </c>
      <c r="H4992" s="11">
        <v>7</v>
      </c>
      <c r="I4992" s="20" t="s">
        <v>259</v>
      </c>
      <c r="J4992" s="11" t="s">
        <v>261</v>
      </c>
      <c r="K4992" s="11" t="s">
        <v>11613</v>
      </c>
      <c r="L4992" s="11">
        <v>2</v>
      </c>
    </row>
    <row r="4993" spans="1:12">
      <c r="A4993" s="11" t="s">
        <v>9743</v>
      </c>
      <c r="D4993" s="11" t="s">
        <v>260</v>
      </c>
      <c r="E4993" s="19" t="s">
        <v>9993</v>
      </c>
      <c r="F4993" s="10">
        <v>42036</v>
      </c>
      <c r="G4993" s="10">
        <v>44228</v>
      </c>
      <c r="H4993" s="11">
        <v>7</v>
      </c>
      <c r="I4993" s="20" t="s">
        <v>259</v>
      </c>
      <c r="J4993" s="11" t="s">
        <v>261</v>
      </c>
      <c r="K4993" s="11" t="s">
        <v>11613</v>
      </c>
      <c r="L4993" s="11">
        <v>2</v>
      </c>
    </row>
    <row r="4994" spans="1:12">
      <c r="A4994" s="11" t="s">
        <v>9744</v>
      </c>
      <c r="D4994" s="11" t="s">
        <v>260</v>
      </c>
      <c r="E4994" s="19" t="s">
        <v>9994</v>
      </c>
      <c r="F4994" s="10">
        <v>42036</v>
      </c>
      <c r="G4994" s="10">
        <v>44228</v>
      </c>
      <c r="H4994" s="11">
        <v>7</v>
      </c>
      <c r="I4994" s="20" t="s">
        <v>259</v>
      </c>
      <c r="J4994" s="11" t="s">
        <v>261</v>
      </c>
      <c r="K4994" s="11" t="s">
        <v>11613</v>
      </c>
      <c r="L4994" s="11">
        <v>2</v>
      </c>
    </row>
    <row r="4995" spans="1:12">
      <c r="A4995" s="11" t="s">
        <v>9745</v>
      </c>
      <c r="D4995" s="11" t="s">
        <v>260</v>
      </c>
      <c r="E4995" s="19" t="s">
        <v>9995</v>
      </c>
      <c r="F4995" s="10">
        <v>42036</v>
      </c>
      <c r="G4995" s="10">
        <v>44228</v>
      </c>
      <c r="H4995" s="11">
        <v>7</v>
      </c>
      <c r="I4995" s="20" t="s">
        <v>259</v>
      </c>
      <c r="J4995" s="11" t="s">
        <v>261</v>
      </c>
      <c r="K4995" s="11" t="s">
        <v>11613</v>
      </c>
      <c r="L4995" s="11">
        <v>2</v>
      </c>
    </row>
    <row r="4996" spans="1:12">
      <c r="A4996" s="11" t="s">
        <v>9746</v>
      </c>
      <c r="D4996" s="11" t="s">
        <v>260</v>
      </c>
      <c r="E4996" s="19" t="s">
        <v>9996</v>
      </c>
      <c r="F4996" s="10">
        <v>42036</v>
      </c>
      <c r="G4996" s="10">
        <v>44228</v>
      </c>
      <c r="H4996" s="11">
        <v>7</v>
      </c>
      <c r="I4996" s="20" t="s">
        <v>259</v>
      </c>
      <c r="J4996" s="11" t="s">
        <v>261</v>
      </c>
      <c r="K4996" s="11" t="s">
        <v>11613</v>
      </c>
      <c r="L4996" s="11">
        <v>2</v>
      </c>
    </row>
    <row r="4997" spans="1:12">
      <c r="A4997" s="11" t="s">
        <v>9747</v>
      </c>
      <c r="D4997" s="11" t="s">
        <v>260</v>
      </c>
      <c r="E4997" s="19" t="s">
        <v>9997</v>
      </c>
      <c r="F4997" s="10">
        <v>42036</v>
      </c>
      <c r="G4997" s="10">
        <v>44228</v>
      </c>
      <c r="H4997" s="11">
        <v>7</v>
      </c>
      <c r="I4997" s="20" t="s">
        <v>259</v>
      </c>
      <c r="J4997" s="11" t="s">
        <v>261</v>
      </c>
      <c r="K4997" s="11" t="s">
        <v>11613</v>
      </c>
      <c r="L4997" s="11">
        <v>2</v>
      </c>
    </row>
    <row r="4998" spans="1:12">
      <c r="A4998" s="11" t="s">
        <v>9748</v>
      </c>
      <c r="D4998" s="11" t="s">
        <v>260</v>
      </c>
      <c r="E4998" s="19" t="s">
        <v>9998</v>
      </c>
      <c r="F4998" s="10">
        <v>42036</v>
      </c>
      <c r="G4998" s="10">
        <v>44228</v>
      </c>
      <c r="H4998" s="11">
        <v>7</v>
      </c>
      <c r="I4998" s="20" t="s">
        <v>259</v>
      </c>
      <c r="J4998" s="11" t="s">
        <v>261</v>
      </c>
      <c r="K4998" s="11" t="s">
        <v>11613</v>
      </c>
      <c r="L4998" s="11">
        <v>2</v>
      </c>
    </row>
    <row r="4999" spans="1:12">
      <c r="A4999" s="11" t="s">
        <v>9749</v>
      </c>
      <c r="D4999" s="11" t="s">
        <v>260</v>
      </c>
      <c r="E4999" s="19" t="s">
        <v>9999</v>
      </c>
      <c r="F4999" s="10">
        <v>42036</v>
      </c>
      <c r="G4999" s="10">
        <v>44228</v>
      </c>
      <c r="H4999" s="11">
        <v>7</v>
      </c>
      <c r="I4999" s="20" t="s">
        <v>259</v>
      </c>
      <c r="J4999" s="11" t="s">
        <v>261</v>
      </c>
      <c r="K4999" s="11" t="s">
        <v>11613</v>
      </c>
      <c r="L4999" s="11">
        <v>2</v>
      </c>
    </row>
    <row r="5000" spans="1:12">
      <c r="A5000" s="11" t="s">
        <v>9750</v>
      </c>
      <c r="D5000" s="11" t="s">
        <v>260</v>
      </c>
      <c r="E5000" s="19" t="s">
        <v>10000</v>
      </c>
      <c r="F5000" s="10">
        <v>42036</v>
      </c>
      <c r="G5000" s="10">
        <v>44228</v>
      </c>
      <c r="H5000" s="11">
        <v>7</v>
      </c>
      <c r="I5000" s="20" t="s">
        <v>259</v>
      </c>
      <c r="J5000" s="11" t="s">
        <v>261</v>
      </c>
      <c r="K5000" s="11" t="s">
        <v>11613</v>
      </c>
      <c r="L5000" s="11">
        <v>2</v>
      </c>
    </row>
    <row r="5001" spans="1:12">
      <c r="A5001" s="11" t="s">
        <v>9751</v>
      </c>
      <c r="D5001" s="11" t="s">
        <v>260</v>
      </c>
      <c r="E5001" s="19" t="s">
        <v>10001</v>
      </c>
      <c r="F5001" s="10">
        <v>42036</v>
      </c>
      <c r="G5001" s="10">
        <v>44228</v>
      </c>
      <c r="H5001" s="11">
        <v>7</v>
      </c>
      <c r="I5001" s="20" t="s">
        <v>259</v>
      </c>
      <c r="J5001" s="11" t="s">
        <v>261</v>
      </c>
      <c r="K5001" s="11" t="s">
        <v>11613</v>
      </c>
      <c r="L5001" s="11">
        <v>2</v>
      </c>
    </row>
    <row r="5002" spans="1:12">
      <c r="A5002" s="11" t="s">
        <v>9752</v>
      </c>
      <c r="D5002" s="11" t="s">
        <v>260</v>
      </c>
      <c r="E5002" s="19" t="s">
        <v>10002</v>
      </c>
      <c r="F5002" s="10">
        <v>42036</v>
      </c>
      <c r="G5002" s="10">
        <v>44228</v>
      </c>
      <c r="H5002" s="11">
        <v>7</v>
      </c>
      <c r="I5002" s="20" t="s">
        <v>259</v>
      </c>
      <c r="J5002" s="11" t="s">
        <v>261</v>
      </c>
      <c r="K5002" s="11" t="s">
        <v>11613</v>
      </c>
      <c r="L5002" s="11">
        <v>2</v>
      </c>
    </row>
    <row r="5003" spans="1:12">
      <c r="A5003" s="11" t="s">
        <v>9753</v>
      </c>
      <c r="D5003" s="11" t="s">
        <v>260</v>
      </c>
      <c r="E5003" s="19" t="s">
        <v>10003</v>
      </c>
      <c r="F5003" s="10">
        <v>42036</v>
      </c>
      <c r="G5003" s="10">
        <v>44228</v>
      </c>
      <c r="H5003" s="11">
        <v>7</v>
      </c>
      <c r="I5003" s="20" t="s">
        <v>259</v>
      </c>
      <c r="J5003" s="11" t="s">
        <v>261</v>
      </c>
      <c r="K5003" s="11" t="s">
        <v>11613</v>
      </c>
      <c r="L5003" s="11">
        <v>2</v>
      </c>
    </row>
    <row r="5004" spans="1:12">
      <c r="A5004" s="11" t="s">
        <v>9754</v>
      </c>
      <c r="D5004" s="11" t="s">
        <v>260</v>
      </c>
      <c r="E5004" s="19" t="s">
        <v>10004</v>
      </c>
      <c r="F5004" s="10">
        <v>42036</v>
      </c>
      <c r="G5004" s="10">
        <v>44228</v>
      </c>
      <c r="H5004" s="11">
        <v>7</v>
      </c>
      <c r="I5004" s="20" t="s">
        <v>259</v>
      </c>
      <c r="J5004" s="11" t="s">
        <v>261</v>
      </c>
      <c r="K5004" s="11" t="s">
        <v>11613</v>
      </c>
      <c r="L5004" s="11">
        <v>2</v>
      </c>
    </row>
    <row r="5005" spans="1:12">
      <c r="A5005" s="11" t="s">
        <v>9755</v>
      </c>
      <c r="D5005" s="11" t="s">
        <v>260</v>
      </c>
      <c r="E5005" s="19" t="s">
        <v>10005</v>
      </c>
      <c r="F5005" s="10">
        <v>42036</v>
      </c>
      <c r="G5005" s="10">
        <v>44228</v>
      </c>
      <c r="H5005" s="11">
        <v>7</v>
      </c>
      <c r="I5005" s="20" t="s">
        <v>259</v>
      </c>
      <c r="J5005" s="11" t="s">
        <v>261</v>
      </c>
      <c r="K5005" s="11" t="s">
        <v>11613</v>
      </c>
      <c r="L5005" s="11">
        <v>2</v>
      </c>
    </row>
    <row r="5006" spans="1:12">
      <c r="A5006" s="11" t="s">
        <v>9756</v>
      </c>
      <c r="D5006" s="11" t="s">
        <v>260</v>
      </c>
      <c r="E5006" s="19" t="s">
        <v>10006</v>
      </c>
      <c r="F5006" s="10">
        <v>42036</v>
      </c>
      <c r="G5006" s="10">
        <v>44228</v>
      </c>
      <c r="H5006" s="11">
        <v>7</v>
      </c>
      <c r="I5006" s="20" t="s">
        <v>259</v>
      </c>
      <c r="J5006" s="11" t="s">
        <v>261</v>
      </c>
      <c r="K5006" s="11" t="s">
        <v>11613</v>
      </c>
      <c r="L5006" s="11">
        <v>2</v>
      </c>
    </row>
    <row r="5007" spans="1:12">
      <c r="A5007" s="11" t="s">
        <v>9757</v>
      </c>
      <c r="D5007" s="11" t="s">
        <v>260</v>
      </c>
      <c r="E5007" s="19" t="s">
        <v>10007</v>
      </c>
      <c r="F5007" s="10">
        <v>42036</v>
      </c>
      <c r="G5007" s="10">
        <v>44228</v>
      </c>
      <c r="H5007" s="11">
        <v>7</v>
      </c>
      <c r="I5007" s="20" t="s">
        <v>259</v>
      </c>
      <c r="J5007" s="11" t="s">
        <v>261</v>
      </c>
      <c r="K5007" s="11" t="s">
        <v>11613</v>
      </c>
      <c r="L5007" s="11">
        <v>2</v>
      </c>
    </row>
    <row r="5008" spans="1:12">
      <c r="A5008" s="11" t="s">
        <v>9758</v>
      </c>
      <c r="D5008" s="11" t="s">
        <v>260</v>
      </c>
      <c r="E5008" s="19" t="s">
        <v>10008</v>
      </c>
      <c r="F5008" s="10">
        <v>42036</v>
      </c>
      <c r="G5008" s="10">
        <v>44228</v>
      </c>
      <c r="H5008" s="11">
        <v>7</v>
      </c>
      <c r="I5008" s="20" t="s">
        <v>259</v>
      </c>
      <c r="J5008" s="11" t="s">
        <v>261</v>
      </c>
      <c r="K5008" s="11" t="s">
        <v>11613</v>
      </c>
      <c r="L5008" s="11">
        <v>2</v>
      </c>
    </row>
    <row r="5009" spans="1:12">
      <c r="A5009" s="11" t="s">
        <v>9759</v>
      </c>
      <c r="D5009" s="11" t="s">
        <v>260</v>
      </c>
      <c r="E5009" s="19" t="s">
        <v>10009</v>
      </c>
      <c r="F5009" s="10">
        <v>42036</v>
      </c>
      <c r="G5009" s="10">
        <v>44228</v>
      </c>
      <c r="H5009" s="11">
        <v>7</v>
      </c>
      <c r="I5009" s="20" t="s">
        <v>259</v>
      </c>
      <c r="J5009" s="11" t="s">
        <v>261</v>
      </c>
      <c r="K5009" s="11" t="s">
        <v>11613</v>
      </c>
      <c r="L5009" s="11">
        <v>2</v>
      </c>
    </row>
    <row r="5010" spans="1:12">
      <c r="A5010" s="11" t="s">
        <v>9760</v>
      </c>
      <c r="D5010" s="11" t="s">
        <v>260</v>
      </c>
      <c r="E5010" s="19" t="s">
        <v>10010</v>
      </c>
      <c r="F5010" s="10">
        <v>42036</v>
      </c>
      <c r="G5010" s="10">
        <v>44228</v>
      </c>
      <c r="H5010" s="11">
        <v>7</v>
      </c>
      <c r="I5010" s="20" t="s">
        <v>259</v>
      </c>
      <c r="J5010" s="11" t="s">
        <v>261</v>
      </c>
      <c r="K5010" s="11" t="s">
        <v>11613</v>
      </c>
      <c r="L5010" s="11">
        <v>2</v>
      </c>
    </row>
    <row r="5011" spans="1:12">
      <c r="A5011" s="11" t="s">
        <v>9761</v>
      </c>
      <c r="D5011" s="11" t="s">
        <v>260</v>
      </c>
      <c r="E5011" s="19" t="s">
        <v>10011</v>
      </c>
      <c r="F5011" s="10">
        <v>42036</v>
      </c>
      <c r="G5011" s="10">
        <v>44228</v>
      </c>
      <c r="H5011" s="11">
        <v>7</v>
      </c>
      <c r="I5011" s="20" t="s">
        <v>259</v>
      </c>
      <c r="J5011" s="11" t="s">
        <v>261</v>
      </c>
      <c r="K5011" s="11" t="s">
        <v>11613</v>
      </c>
      <c r="L5011" s="11">
        <v>2</v>
      </c>
    </row>
    <row r="5012" spans="1:12">
      <c r="A5012" s="11" t="s">
        <v>10012</v>
      </c>
      <c r="D5012" s="11" t="s">
        <v>260</v>
      </c>
      <c r="E5012" s="19" t="s">
        <v>10262</v>
      </c>
      <c r="F5012" s="10">
        <v>42036</v>
      </c>
      <c r="G5012" s="10">
        <v>44228</v>
      </c>
      <c r="H5012" s="11">
        <v>7</v>
      </c>
      <c r="I5012" s="20" t="s">
        <v>259</v>
      </c>
      <c r="J5012" s="11" t="s">
        <v>261</v>
      </c>
      <c r="K5012" s="11" t="s">
        <v>11613</v>
      </c>
      <c r="L5012" s="11">
        <v>2</v>
      </c>
    </row>
    <row r="5013" spans="1:12">
      <c r="A5013" s="11" t="s">
        <v>10013</v>
      </c>
      <c r="D5013" s="11" t="s">
        <v>260</v>
      </c>
      <c r="E5013" s="19" t="s">
        <v>10263</v>
      </c>
      <c r="F5013" s="10">
        <v>42036</v>
      </c>
      <c r="G5013" s="10">
        <v>44228</v>
      </c>
      <c r="H5013" s="11">
        <v>7</v>
      </c>
      <c r="I5013" s="20" t="s">
        <v>259</v>
      </c>
      <c r="J5013" s="11" t="s">
        <v>261</v>
      </c>
      <c r="K5013" s="11" t="s">
        <v>11613</v>
      </c>
      <c r="L5013" s="11">
        <v>2</v>
      </c>
    </row>
    <row r="5014" spans="1:12">
      <c r="A5014" s="11" t="s">
        <v>10014</v>
      </c>
      <c r="D5014" s="11" t="s">
        <v>260</v>
      </c>
      <c r="E5014" s="19" t="s">
        <v>10264</v>
      </c>
      <c r="F5014" s="10">
        <v>42036</v>
      </c>
      <c r="G5014" s="10">
        <v>44228</v>
      </c>
      <c r="H5014" s="11">
        <v>7</v>
      </c>
      <c r="I5014" s="20" t="s">
        <v>259</v>
      </c>
      <c r="J5014" s="11" t="s">
        <v>261</v>
      </c>
      <c r="K5014" s="11" t="s">
        <v>11613</v>
      </c>
      <c r="L5014" s="11">
        <v>2</v>
      </c>
    </row>
    <row r="5015" spans="1:12">
      <c r="A5015" s="11" t="s">
        <v>10015</v>
      </c>
      <c r="D5015" s="11" t="s">
        <v>260</v>
      </c>
      <c r="E5015" s="19" t="s">
        <v>10265</v>
      </c>
      <c r="F5015" s="10">
        <v>42036</v>
      </c>
      <c r="G5015" s="10">
        <v>44228</v>
      </c>
      <c r="H5015" s="11">
        <v>7</v>
      </c>
      <c r="I5015" s="20" t="s">
        <v>259</v>
      </c>
      <c r="J5015" s="11" t="s">
        <v>261</v>
      </c>
      <c r="K5015" s="11" t="s">
        <v>11613</v>
      </c>
      <c r="L5015" s="11">
        <v>2</v>
      </c>
    </row>
    <row r="5016" spans="1:12">
      <c r="A5016" s="11" t="s">
        <v>10016</v>
      </c>
      <c r="D5016" s="11" t="s">
        <v>260</v>
      </c>
      <c r="E5016" s="19" t="s">
        <v>10266</v>
      </c>
      <c r="F5016" s="10">
        <v>42036</v>
      </c>
      <c r="G5016" s="10">
        <v>44228</v>
      </c>
      <c r="H5016" s="11">
        <v>7</v>
      </c>
      <c r="I5016" s="20" t="s">
        <v>259</v>
      </c>
      <c r="J5016" s="11" t="s">
        <v>261</v>
      </c>
      <c r="K5016" s="11" t="s">
        <v>11613</v>
      </c>
      <c r="L5016" s="11">
        <v>2</v>
      </c>
    </row>
    <row r="5017" spans="1:12">
      <c r="A5017" s="11" t="s">
        <v>10017</v>
      </c>
      <c r="D5017" s="11" t="s">
        <v>260</v>
      </c>
      <c r="E5017" s="19" t="s">
        <v>10267</v>
      </c>
      <c r="F5017" s="10">
        <v>42036</v>
      </c>
      <c r="G5017" s="10">
        <v>44228</v>
      </c>
      <c r="H5017" s="11">
        <v>7</v>
      </c>
      <c r="I5017" s="20" t="s">
        <v>259</v>
      </c>
      <c r="J5017" s="11" t="s">
        <v>261</v>
      </c>
      <c r="K5017" s="11" t="s">
        <v>11613</v>
      </c>
      <c r="L5017" s="11">
        <v>2</v>
      </c>
    </row>
    <row r="5018" spans="1:12">
      <c r="A5018" s="11" t="s">
        <v>10018</v>
      </c>
      <c r="D5018" s="11" t="s">
        <v>260</v>
      </c>
      <c r="E5018" s="19" t="s">
        <v>10268</v>
      </c>
      <c r="F5018" s="10">
        <v>42036</v>
      </c>
      <c r="G5018" s="10">
        <v>44228</v>
      </c>
      <c r="H5018" s="11">
        <v>7</v>
      </c>
      <c r="I5018" s="20" t="s">
        <v>259</v>
      </c>
      <c r="J5018" s="11" t="s">
        <v>261</v>
      </c>
      <c r="K5018" s="11" t="s">
        <v>11613</v>
      </c>
      <c r="L5018" s="11">
        <v>2</v>
      </c>
    </row>
    <row r="5019" spans="1:12">
      <c r="A5019" s="11" t="s">
        <v>10019</v>
      </c>
      <c r="D5019" s="11" t="s">
        <v>260</v>
      </c>
      <c r="E5019" s="19" t="s">
        <v>10269</v>
      </c>
      <c r="F5019" s="10">
        <v>42036</v>
      </c>
      <c r="G5019" s="10">
        <v>44228</v>
      </c>
      <c r="H5019" s="11">
        <v>7</v>
      </c>
      <c r="I5019" s="20" t="s">
        <v>259</v>
      </c>
      <c r="J5019" s="11" t="s">
        <v>261</v>
      </c>
      <c r="K5019" s="11" t="s">
        <v>11613</v>
      </c>
      <c r="L5019" s="11">
        <v>2</v>
      </c>
    </row>
    <row r="5020" spans="1:12">
      <c r="A5020" s="11" t="s">
        <v>10020</v>
      </c>
      <c r="D5020" s="11" t="s">
        <v>260</v>
      </c>
      <c r="E5020" s="19" t="s">
        <v>10270</v>
      </c>
      <c r="F5020" s="10">
        <v>42036</v>
      </c>
      <c r="G5020" s="10">
        <v>44228</v>
      </c>
      <c r="H5020" s="11">
        <v>7</v>
      </c>
      <c r="I5020" s="20" t="s">
        <v>259</v>
      </c>
      <c r="J5020" s="11" t="s">
        <v>261</v>
      </c>
      <c r="K5020" s="11" t="s">
        <v>11613</v>
      </c>
      <c r="L5020" s="11">
        <v>2</v>
      </c>
    </row>
    <row r="5021" spans="1:12">
      <c r="A5021" s="11" t="s">
        <v>10021</v>
      </c>
      <c r="D5021" s="11" t="s">
        <v>260</v>
      </c>
      <c r="E5021" s="19" t="s">
        <v>10271</v>
      </c>
      <c r="F5021" s="10">
        <v>42036</v>
      </c>
      <c r="G5021" s="10">
        <v>44228</v>
      </c>
      <c r="H5021" s="11">
        <v>7</v>
      </c>
      <c r="I5021" s="20" t="s">
        <v>259</v>
      </c>
      <c r="J5021" s="11" t="s">
        <v>261</v>
      </c>
      <c r="K5021" s="11" t="s">
        <v>11613</v>
      </c>
      <c r="L5021" s="11">
        <v>2</v>
      </c>
    </row>
    <row r="5022" spans="1:12">
      <c r="A5022" s="11" t="s">
        <v>10022</v>
      </c>
      <c r="D5022" s="11" t="s">
        <v>260</v>
      </c>
      <c r="E5022" s="19" t="s">
        <v>10272</v>
      </c>
      <c r="F5022" s="10">
        <v>42036</v>
      </c>
      <c r="G5022" s="10">
        <v>44228</v>
      </c>
      <c r="H5022" s="11">
        <v>7</v>
      </c>
      <c r="I5022" s="20" t="s">
        <v>259</v>
      </c>
      <c r="J5022" s="11" t="s">
        <v>261</v>
      </c>
      <c r="K5022" s="11" t="s">
        <v>11613</v>
      </c>
      <c r="L5022" s="11">
        <v>2</v>
      </c>
    </row>
    <row r="5023" spans="1:12">
      <c r="A5023" s="11" t="s">
        <v>10023</v>
      </c>
      <c r="D5023" s="11" t="s">
        <v>260</v>
      </c>
      <c r="E5023" s="19" t="s">
        <v>10273</v>
      </c>
      <c r="F5023" s="10">
        <v>42036</v>
      </c>
      <c r="G5023" s="10">
        <v>44228</v>
      </c>
      <c r="H5023" s="11">
        <v>7</v>
      </c>
      <c r="I5023" s="20" t="s">
        <v>259</v>
      </c>
      <c r="J5023" s="11" t="s">
        <v>261</v>
      </c>
      <c r="K5023" s="11" t="s">
        <v>11613</v>
      </c>
      <c r="L5023" s="11">
        <v>2</v>
      </c>
    </row>
    <row r="5024" spans="1:12">
      <c r="A5024" s="11" t="s">
        <v>10024</v>
      </c>
      <c r="D5024" s="11" t="s">
        <v>260</v>
      </c>
      <c r="E5024" s="19" t="s">
        <v>10274</v>
      </c>
      <c r="F5024" s="10">
        <v>42036</v>
      </c>
      <c r="G5024" s="10">
        <v>44228</v>
      </c>
      <c r="H5024" s="11">
        <v>7</v>
      </c>
      <c r="I5024" s="20" t="s">
        <v>259</v>
      </c>
      <c r="J5024" s="11" t="s">
        <v>261</v>
      </c>
      <c r="K5024" s="11" t="s">
        <v>11613</v>
      </c>
      <c r="L5024" s="11">
        <v>2</v>
      </c>
    </row>
    <row r="5025" spans="1:12">
      <c r="A5025" s="11" t="s">
        <v>10025</v>
      </c>
      <c r="D5025" s="11" t="s">
        <v>260</v>
      </c>
      <c r="E5025" s="19" t="s">
        <v>10275</v>
      </c>
      <c r="F5025" s="10">
        <v>42036</v>
      </c>
      <c r="G5025" s="10">
        <v>44228</v>
      </c>
      <c r="H5025" s="11">
        <v>7</v>
      </c>
      <c r="I5025" s="20" t="s">
        <v>259</v>
      </c>
      <c r="J5025" s="11" t="s">
        <v>261</v>
      </c>
      <c r="K5025" s="11" t="s">
        <v>11613</v>
      </c>
      <c r="L5025" s="11">
        <v>2</v>
      </c>
    </row>
    <row r="5026" spans="1:12">
      <c r="A5026" s="11" t="s">
        <v>10026</v>
      </c>
      <c r="D5026" s="11" t="s">
        <v>260</v>
      </c>
      <c r="E5026" s="19" t="s">
        <v>10276</v>
      </c>
      <c r="F5026" s="10">
        <v>42036</v>
      </c>
      <c r="G5026" s="10">
        <v>44228</v>
      </c>
      <c r="H5026" s="11">
        <v>7</v>
      </c>
      <c r="I5026" s="20" t="s">
        <v>259</v>
      </c>
      <c r="J5026" s="11" t="s">
        <v>261</v>
      </c>
      <c r="K5026" s="11" t="s">
        <v>11613</v>
      </c>
      <c r="L5026" s="11">
        <v>2</v>
      </c>
    </row>
    <row r="5027" spans="1:12">
      <c r="A5027" s="11" t="s">
        <v>10027</v>
      </c>
      <c r="D5027" s="11" t="s">
        <v>260</v>
      </c>
      <c r="E5027" s="19" t="s">
        <v>10277</v>
      </c>
      <c r="F5027" s="10">
        <v>42036</v>
      </c>
      <c r="G5027" s="10">
        <v>44228</v>
      </c>
      <c r="H5027" s="11">
        <v>7</v>
      </c>
      <c r="I5027" s="20" t="s">
        <v>259</v>
      </c>
      <c r="J5027" s="11" t="s">
        <v>261</v>
      </c>
      <c r="K5027" s="11" t="s">
        <v>11613</v>
      </c>
      <c r="L5027" s="11">
        <v>2</v>
      </c>
    </row>
    <row r="5028" spans="1:12">
      <c r="A5028" s="11" t="s">
        <v>10028</v>
      </c>
      <c r="D5028" s="11" t="s">
        <v>260</v>
      </c>
      <c r="E5028" s="19" t="s">
        <v>10278</v>
      </c>
      <c r="F5028" s="10">
        <v>42036</v>
      </c>
      <c r="G5028" s="10">
        <v>44228</v>
      </c>
      <c r="H5028" s="11">
        <v>7</v>
      </c>
      <c r="I5028" s="20" t="s">
        <v>259</v>
      </c>
      <c r="J5028" s="11" t="s">
        <v>261</v>
      </c>
      <c r="K5028" s="11" t="s">
        <v>11613</v>
      </c>
      <c r="L5028" s="11">
        <v>2</v>
      </c>
    </row>
    <row r="5029" spans="1:12">
      <c r="A5029" s="11" t="s">
        <v>10029</v>
      </c>
      <c r="D5029" s="11" t="s">
        <v>260</v>
      </c>
      <c r="E5029" s="19" t="s">
        <v>10279</v>
      </c>
      <c r="F5029" s="10">
        <v>42036</v>
      </c>
      <c r="G5029" s="10">
        <v>44228</v>
      </c>
      <c r="H5029" s="11">
        <v>7</v>
      </c>
      <c r="I5029" s="20" t="s">
        <v>259</v>
      </c>
      <c r="J5029" s="11" t="s">
        <v>261</v>
      </c>
      <c r="K5029" s="11" t="s">
        <v>11613</v>
      </c>
      <c r="L5029" s="11">
        <v>2</v>
      </c>
    </row>
    <row r="5030" spans="1:12">
      <c r="A5030" s="11" t="s">
        <v>10030</v>
      </c>
      <c r="D5030" s="11" t="s">
        <v>260</v>
      </c>
      <c r="E5030" s="19" t="s">
        <v>10280</v>
      </c>
      <c r="F5030" s="10">
        <v>42036</v>
      </c>
      <c r="G5030" s="10">
        <v>44228</v>
      </c>
      <c r="H5030" s="11">
        <v>7</v>
      </c>
      <c r="I5030" s="20" t="s">
        <v>259</v>
      </c>
      <c r="J5030" s="11" t="s">
        <v>261</v>
      </c>
      <c r="K5030" s="11" t="s">
        <v>11613</v>
      </c>
      <c r="L5030" s="11">
        <v>2</v>
      </c>
    </row>
    <row r="5031" spans="1:12">
      <c r="A5031" s="11" t="s">
        <v>10031</v>
      </c>
      <c r="D5031" s="11" t="s">
        <v>260</v>
      </c>
      <c r="E5031" s="19" t="s">
        <v>10281</v>
      </c>
      <c r="F5031" s="10">
        <v>42036</v>
      </c>
      <c r="G5031" s="10">
        <v>44228</v>
      </c>
      <c r="H5031" s="11">
        <v>7</v>
      </c>
      <c r="I5031" s="20" t="s">
        <v>259</v>
      </c>
      <c r="J5031" s="11" t="s">
        <v>261</v>
      </c>
      <c r="K5031" s="11" t="s">
        <v>11613</v>
      </c>
      <c r="L5031" s="11">
        <v>2</v>
      </c>
    </row>
    <row r="5032" spans="1:12">
      <c r="A5032" s="11" t="s">
        <v>10032</v>
      </c>
      <c r="D5032" s="11" t="s">
        <v>260</v>
      </c>
      <c r="E5032" s="19" t="s">
        <v>10282</v>
      </c>
      <c r="F5032" s="10">
        <v>42036</v>
      </c>
      <c r="G5032" s="10">
        <v>44228</v>
      </c>
      <c r="H5032" s="11">
        <v>7</v>
      </c>
      <c r="I5032" s="20" t="s">
        <v>259</v>
      </c>
      <c r="J5032" s="11" t="s">
        <v>261</v>
      </c>
      <c r="K5032" s="11" t="s">
        <v>11613</v>
      </c>
      <c r="L5032" s="11">
        <v>2</v>
      </c>
    </row>
    <row r="5033" spans="1:12">
      <c r="A5033" s="11" t="s">
        <v>10033</v>
      </c>
      <c r="D5033" s="11" t="s">
        <v>260</v>
      </c>
      <c r="E5033" s="19" t="s">
        <v>10283</v>
      </c>
      <c r="F5033" s="10">
        <v>42036</v>
      </c>
      <c r="G5033" s="10">
        <v>44228</v>
      </c>
      <c r="H5033" s="11">
        <v>7</v>
      </c>
      <c r="I5033" s="20" t="s">
        <v>259</v>
      </c>
      <c r="J5033" s="11" t="s">
        <v>261</v>
      </c>
      <c r="K5033" s="11" t="s">
        <v>11613</v>
      </c>
      <c r="L5033" s="11">
        <v>2</v>
      </c>
    </row>
    <row r="5034" spans="1:12">
      <c r="A5034" s="11" t="s">
        <v>10034</v>
      </c>
      <c r="D5034" s="11" t="s">
        <v>260</v>
      </c>
      <c r="E5034" s="19" t="s">
        <v>10284</v>
      </c>
      <c r="F5034" s="10">
        <v>42036</v>
      </c>
      <c r="G5034" s="10">
        <v>44228</v>
      </c>
      <c r="H5034" s="11">
        <v>7</v>
      </c>
      <c r="I5034" s="20" t="s">
        <v>259</v>
      </c>
      <c r="J5034" s="11" t="s">
        <v>261</v>
      </c>
      <c r="K5034" s="11" t="s">
        <v>11613</v>
      </c>
      <c r="L5034" s="11">
        <v>2</v>
      </c>
    </row>
    <row r="5035" spans="1:12">
      <c r="A5035" s="11" t="s">
        <v>10035</v>
      </c>
      <c r="D5035" s="11" t="s">
        <v>260</v>
      </c>
      <c r="E5035" s="19" t="s">
        <v>10285</v>
      </c>
      <c r="F5035" s="10">
        <v>42036</v>
      </c>
      <c r="G5035" s="10">
        <v>44228</v>
      </c>
      <c r="H5035" s="11">
        <v>7</v>
      </c>
      <c r="I5035" s="20" t="s">
        <v>259</v>
      </c>
      <c r="J5035" s="11" t="s">
        <v>261</v>
      </c>
      <c r="K5035" s="11" t="s">
        <v>11613</v>
      </c>
      <c r="L5035" s="11">
        <v>2</v>
      </c>
    </row>
    <row r="5036" spans="1:12">
      <c r="A5036" s="11" t="s">
        <v>10036</v>
      </c>
      <c r="D5036" s="11" t="s">
        <v>260</v>
      </c>
      <c r="E5036" s="19" t="s">
        <v>10286</v>
      </c>
      <c r="F5036" s="10">
        <v>42036</v>
      </c>
      <c r="G5036" s="10">
        <v>44228</v>
      </c>
      <c r="H5036" s="11">
        <v>7</v>
      </c>
      <c r="I5036" s="20" t="s">
        <v>259</v>
      </c>
      <c r="J5036" s="11" t="s">
        <v>261</v>
      </c>
      <c r="K5036" s="11" t="s">
        <v>11613</v>
      </c>
      <c r="L5036" s="11">
        <v>2</v>
      </c>
    </row>
    <row r="5037" spans="1:12">
      <c r="A5037" s="11" t="s">
        <v>10037</v>
      </c>
      <c r="D5037" s="11" t="s">
        <v>260</v>
      </c>
      <c r="E5037" s="19" t="s">
        <v>10287</v>
      </c>
      <c r="F5037" s="10">
        <v>42036</v>
      </c>
      <c r="G5037" s="10">
        <v>44228</v>
      </c>
      <c r="H5037" s="11">
        <v>7</v>
      </c>
      <c r="I5037" s="20" t="s">
        <v>259</v>
      </c>
      <c r="J5037" s="11" t="s">
        <v>261</v>
      </c>
      <c r="K5037" s="11" t="s">
        <v>11613</v>
      </c>
      <c r="L5037" s="11">
        <v>2</v>
      </c>
    </row>
    <row r="5038" spans="1:12">
      <c r="A5038" s="11" t="s">
        <v>10038</v>
      </c>
      <c r="D5038" s="11" t="s">
        <v>260</v>
      </c>
      <c r="E5038" s="19" t="s">
        <v>10288</v>
      </c>
      <c r="F5038" s="10">
        <v>42036</v>
      </c>
      <c r="G5038" s="10">
        <v>44228</v>
      </c>
      <c r="H5038" s="11">
        <v>7</v>
      </c>
      <c r="I5038" s="20" t="s">
        <v>259</v>
      </c>
      <c r="J5038" s="11" t="s">
        <v>261</v>
      </c>
      <c r="K5038" s="11" t="s">
        <v>11613</v>
      </c>
      <c r="L5038" s="11">
        <v>2</v>
      </c>
    </row>
    <row r="5039" spans="1:12">
      <c r="A5039" s="11" t="s">
        <v>10039</v>
      </c>
      <c r="D5039" s="11" t="s">
        <v>260</v>
      </c>
      <c r="E5039" s="19" t="s">
        <v>10289</v>
      </c>
      <c r="F5039" s="10">
        <v>42036</v>
      </c>
      <c r="G5039" s="10">
        <v>44228</v>
      </c>
      <c r="H5039" s="11">
        <v>7</v>
      </c>
      <c r="I5039" s="20" t="s">
        <v>259</v>
      </c>
      <c r="J5039" s="11" t="s">
        <v>261</v>
      </c>
      <c r="K5039" s="11" t="s">
        <v>11613</v>
      </c>
      <c r="L5039" s="11">
        <v>2</v>
      </c>
    </row>
    <row r="5040" spans="1:12">
      <c r="A5040" s="11" t="s">
        <v>10040</v>
      </c>
      <c r="D5040" s="11" t="s">
        <v>260</v>
      </c>
      <c r="E5040" s="19" t="s">
        <v>10290</v>
      </c>
      <c r="F5040" s="10">
        <v>42036</v>
      </c>
      <c r="G5040" s="10">
        <v>44228</v>
      </c>
      <c r="H5040" s="11">
        <v>7</v>
      </c>
      <c r="I5040" s="20" t="s">
        <v>259</v>
      </c>
      <c r="J5040" s="11" t="s">
        <v>261</v>
      </c>
      <c r="K5040" s="11" t="s">
        <v>11613</v>
      </c>
      <c r="L5040" s="11">
        <v>2</v>
      </c>
    </row>
    <row r="5041" spans="1:12">
      <c r="A5041" s="11" t="s">
        <v>10041</v>
      </c>
      <c r="D5041" s="11" t="s">
        <v>260</v>
      </c>
      <c r="E5041" s="19" t="s">
        <v>10291</v>
      </c>
      <c r="F5041" s="10">
        <v>42036</v>
      </c>
      <c r="G5041" s="10">
        <v>44228</v>
      </c>
      <c r="H5041" s="11">
        <v>7</v>
      </c>
      <c r="I5041" s="20" t="s">
        <v>259</v>
      </c>
      <c r="J5041" s="11" t="s">
        <v>261</v>
      </c>
      <c r="K5041" s="11" t="s">
        <v>11613</v>
      </c>
      <c r="L5041" s="11">
        <v>2</v>
      </c>
    </row>
    <row r="5042" spans="1:12">
      <c r="A5042" s="11" t="s">
        <v>10042</v>
      </c>
      <c r="D5042" s="11" t="s">
        <v>260</v>
      </c>
      <c r="E5042" s="19" t="s">
        <v>10292</v>
      </c>
      <c r="F5042" s="10">
        <v>42036</v>
      </c>
      <c r="G5042" s="10">
        <v>44228</v>
      </c>
      <c r="H5042" s="11">
        <v>7</v>
      </c>
      <c r="I5042" s="20" t="s">
        <v>259</v>
      </c>
      <c r="J5042" s="11" t="s">
        <v>261</v>
      </c>
      <c r="K5042" s="11" t="s">
        <v>11613</v>
      </c>
      <c r="L5042" s="11">
        <v>2</v>
      </c>
    </row>
    <row r="5043" spans="1:12">
      <c r="A5043" s="11" t="s">
        <v>10043</v>
      </c>
      <c r="D5043" s="11" t="s">
        <v>260</v>
      </c>
      <c r="E5043" s="19" t="s">
        <v>10293</v>
      </c>
      <c r="F5043" s="10">
        <v>42036</v>
      </c>
      <c r="G5043" s="10">
        <v>44228</v>
      </c>
      <c r="H5043" s="11">
        <v>7</v>
      </c>
      <c r="I5043" s="20" t="s">
        <v>259</v>
      </c>
      <c r="J5043" s="11" t="s">
        <v>261</v>
      </c>
      <c r="K5043" s="11" t="s">
        <v>11613</v>
      </c>
      <c r="L5043" s="11">
        <v>2</v>
      </c>
    </row>
    <row r="5044" spans="1:12">
      <c r="A5044" s="11" t="s">
        <v>10044</v>
      </c>
      <c r="D5044" s="11" t="s">
        <v>260</v>
      </c>
      <c r="E5044" s="19" t="s">
        <v>10294</v>
      </c>
      <c r="F5044" s="10">
        <v>42036</v>
      </c>
      <c r="G5044" s="10">
        <v>44228</v>
      </c>
      <c r="H5044" s="11">
        <v>7</v>
      </c>
      <c r="I5044" s="20" t="s">
        <v>259</v>
      </c>
      <c r="J5044" s="11" t="s">
        <v>261</v>
      </c>
      <c r="K5044" s="11" t="s">
        <v>11613</v>
      </c>
      <c r="L5044" s="11">
        <v>2</v>
      </c>
    </row>
    <row r="5045" spans="1:12">
      <c r="A5045" s="11" t="s">
        <v>10045</v>
      </c>
      <c r="D5045" s="11" t="s">
        <v>260</v>
      </c>
      <c r="E5045" s="19" t="s">
        <v>10295</v>
      </c>
      <c r="F5045" s="10">
        <v>42036</v>
      </c>
      <c r="G5045" s="10">
        <v>44228</v>
      </c>
      <c r="H5045" s="11">
        <v>7</v>
      </c>
      <c r="I5045" s="20" t="s">
        <v>259</v>
      </c>
      <c r="J5045" s="11" t="s">
        <v>261</v>
      </c>
      <c r="K5045" s="11" t="s">
        <v>11613</v>
      </c>
      <c r="L5045" s="11">
        <v>2</v>
      </c>
    </row>
    <row r="5046" spans="1:12">
      <c r="A5046" s="11" t="s">
        <v>10046</v>
      </c>
      <c r="D5046" s="11" t="s">
        <v>260</v>
      </c>
      <c r="E5046" s="19" t="s">
        <v>10296</v>
      </c>
      <c r="F5046" s="10">
        <v>42036</v>
      </c>
      <c r="G5046" s="10">
        <v>44228</v>
      </c>
      <c r="H5046" s="11">
        <v>7</v>
      </c>
      <c r="I5046" s="20" t="s">
        <v>259</v>
      </c>
      <c r="J5046" s="11" t="s">
        <v>261</v>
      </c>
      <c r="K5046" s="11" t="s">
        <v>11613</v>
      </c>
      <c r="L5046" s="11">
        <v>2</v>
      </c>
    </row>
    <row r="5047" spans="1:12">
      <c r="A5047" s="11" t="s">
        <v>10047</v>
      </c>
      <c r="D5047" s="11" t="s">
        <v>260</v>
      </c>
      <c r="E5047" s="19" t="s">
        <v>10297</v>
      </c>
      <c r="F5047" s="10">
        <v>42036</v>
      </c>
      <c r="G5047" s="10">
        <v>44228</v>
      </c>
      <c r="H5047" s="11">
        <v>7</v>
      </c>
      <c r="I5047" s="20" t="s">
        <v>259</v>
      </c>
      <c r="J5047" s="11" t="s">
        <v>261</v>
      </c>
      <c r="K5047" s="11" t="s">
        <v>11613</v>
      </c>
      <c r="L5047" s="11">
        <v>2</v>
      </c>
    </row>
    <row r="5048" spans="1:12">
      <c r="A5048" s="11" t="s">
        <v>10048</v>
      </c>
      <c r="D5048" s="11" t="s">
        <v>260</v>
      </c>
      <c r="E5048" s="19" t="s">
        <v>10298</v>
      </c>
      <c r="F5048" s="10">
        <v>42036</v>
      </c>
      <c r="G5048" s="10">
        <v>44228</v>
      </c>
      <c r="H5048" s="11">
        <v>7</v>
      </c>
      <c r="I5048" s="20" t="s">
        <v>259</v>
      </c>
      <c r="J5048" s="11" t="s">
        <v>261</v>
      </c>
      <c r="K5048" s="11" t="s">
        <v>11613</v>
      </c>
      <c r="L5048" s="11">
        <v>2</v>
      </c>
    </row>
    <row r="5049" spans="1:12">
      <c r="A5049" s="11" t="s">
        <v>10049</v>
      </c>
      <c r="D5049" s="11" t="s">
        <v>260</v>
      </c>
      <c r="E5049" s="19" t="s">
        <v>10299</v>
      </c>
      <c r="F5049" s="10">
        <v>42036</v>
      </c>
      <c r="G5049" s="10">
        <v>44228</v>
      </c>
      <c r="H5049" s="11">
        <v>7</v>
      </c>
      <c r="I5049" s="20" t="s">
        <v>259</v>
      </c>
      <c r="J5049" s="11" t="s">
        <v>261</v>
      </c>
      <c r="K5049" s="11" t="s">
        <v>11613</v>
      </c>
      <c r="L5049" s="11">
        <v>2</v>
      </c>
    </row>
    <row r="5050" spans="1:12">
      <c r="A5050" s="11" t="s">
        <v>10050</v>
      </c>
      <c r="D5050" s="11" t="s">
        <v>260</v>
      </c>
      <c r="E5050" s="19" t="s">
        <v>10300</v>
      </c>
      <c r="F5050" s="10">
        <v>42036</v>
      </c>
      <c r="G5050" s="10">
        <v>44228</v>
      </c>
      <c r="H5050" s="11">
        <v>7</v>
      </c>
      <c r="I5050" s="20" t="s">
        <v>259</v>
      </c>
      <c r="J5050" s="11" t="s">
        <v>261</v>
      </c>
      <c r="K5050" s="11" t="s">
        <v>11613</v>
      </c>
      <c r="L5050" s="11">
        <v>2</v>
      </c>
    </row>
    <row r="5051" spans="1:12">
      <c r="A5051" s="11" t="s">
        <v>10051</v>
      </c>
      <c r="D5051" s="11" t="s">
        <v>260</v>
      </c>
      <c r="E5051" s="19" t="s">
        <v>10301</v>
      </c>
      <c r="F5051" s="10">
        <v>42036</v>
      </c>
      <c r="G5051" s="10">
        <v>44228</v>
      </c>
      <c r="H5051" s="11">
        <v>7</v>
      </c>
      <c r="I5051" s="20" t="s">
        <v>259</v>
      </c>
      <c r="J5051" s="11" t="s">
        <v>261</v>
      </c>
      <c r="K5051" s="11" t="s">
        <v>11613</v>
      </c>
      <c r="L5051" s="11">
        <v>2</v>
      </c>
    </row>
    <row r="5052" spans="1:12">
      <c r="A5052" s="11" t="s">
        <v>10052</v>
      </c>
      <c r="D5052" s="11" t="s">
        <v>260</v>
      </c>
      <c r="E5052" s="19" t="s">
        <v>10302</v>
      </c>
      <c r="F5052" s="10">
        <v>42036</v>
      </c>
      <c r="G5052" s="10">
        <v>44228</v>
      </c>
      <c r="H5052" s="11">
        <v>7</v>
      </c>
      <c r="I5052" s="20" t="s">
        <v>259</v>
      </c>
      <c r="J5052" s="11" t="s">
        <v>261</v>
      </c>
      <c r="K5052" s="11" t="s">
        <v>11613</v>
      </c>
      <c r="L5052" s="11">
        <v>2</v>
      </c>
    </row>
    <row r="5053" spans="1:12">
      <c r="A5053" s="11" t="s">
        <v>10053</v>
      </c>
      <c r="D5053" s="11" t="s">
        <v>260</v>
      </c>
      <c r="E5053" s="19" t="s">
        <v>10303</v>
      </c>
      <c r="F5053" s="10">
        <v>42036</v>
      </c>
      <c r="G5053" s="10">
        <v>44228</v>
      </c>
      <c r="H5053" s="11">
        <v>7</v>
      </c>
      <c r="I5053" s="20" t="s">
        <v>259</v>
      </c>
      <c r="J5053" s="11" t="s">
        <v>261</v>
      </c>
      <c r="K5053" s="11" t="s">
        <v>11613</v>
      </c>
      <c r="L5053" s="11">
        <v>2</v>
      </c>
    </row>
    <row r="5054" spans="1:12">
      <c r="A5054" s="11" t="s">
        <v>10054</v>
      </c>
      <c r="D5054" s="11" t="s">
        <v>260</v>
      </c>
      <c r="E5054" s="19" t="s">
        <v>10304</v>
      </c>
      <c r="F5054" s="10">
        <v>42036</v>
      </c>
      <c r="G5054" s="10">
        <v>44228</v>
      </c>
      <c r="H5054" s="11">
        <v>7</v>
      </c>
      <c r="I5054" s="20" t="s">
        <v>259</v>
      </c>
      <c r="J5054" s="11" t="s">
        <v>261</v>
      </c>
      <c r="K5054" s="11" t="s">
        <v>11613</v>
      </c>
      <c r="L5054" s="11">
        <v>2</v>
      </c>
    </row>
    <row r="5055" spans="1:12">
      <c r="A5055" s="11" t="s">
        <v>10055</v>
      </c>
      <c r="D5055" s="11" t="s">
        <v>260</v>
      </c>
      <c r="E5055" s="19" t="s">
        <v>10305</v>
      </c>
      <c r="F5055" s="10">
        <v>42036</v>
      </c>
      <c r="G5055" s="10">
        <v>44228</v>
      </c>
      <c r="H5055" s="11">
        <v>7</v>
      </c>
      <c r="I5055" s="20" t="s">
        <v>259</v>
      </c>
      <c r="J5055" s="11" t="s">
        <v>261</v>
      </c>
      <c r="K5055" s="11" t="s">
        <v>11613</v>
      </c>
      <c r="L5055" s="11">
        <v>2</v>
      </c>
    </row>
    <row r="5056" spans="1:12">
      <c r="A5056" s="11" t="s">
        <v>10056</v>
      </c>
      <c r="D5056" s="11" t="s">
        <v>260</v>
      </c>
      <c r="E5056" s="19" t="s">
        <v>10306</v>
      </c>
      <c r="F5056" s="10">
        <v>42036</v>
      </c>
      <c r="G5056" s="10">
        <v>44228</v>
      </c>
      <c r="H5056" s="11">
        <v>7</v>
      </c>
      <c r="I5056" s="20" t="s">
        <v>259</v>
      </c>
      <c r="J5056" s="11" t="s">
        <v>261</v>
      </c>
      <c r="K5056" s="11" t="s">
        <v>11613</v>
      </c>
      <c r="L5056" s="11">
        <v>2</v>
      </c>
    </row>
    <row r="5057" spans="1:12">
      <c r="A5057" s="11" t="s">
        <v>10057</v>
      </c>
      <c r="D5057" s="11" t="s">
        <v>260</v>
      </c>
      <c r="E5057" s="19" t="s">
        <v>10307</v>
      </c>
      <c r="F5057" s="10">
        <v>42036</v>
      </c>
      <c r="G5057" s="10">
        <v>44228</v>
      </c>
      <c r="H5057" s="11">
        <v>7</v>
      </c>
      <c r="I5057" s="20" t="s">
        <v>259</v>
      </c>
      <c r="J5057" s="11" t="s">
        <v>261</v>
      </c>
      <c r="K5057" s="11" t="s">
        <v>11613</v>
      </c>
      <c r="L5057" s="11">
        <v>2</v>
      </c>
    </row>
    <row r="5058" spans="1:12">
      <c r="A5058" s="11" t="s">
        <v>10058</v>
      </c>
      <c r="D5058" s="11" t="s">
        <v>260</v>
      </c>
      <c r="E5058" s="19" t="s">
        <v>10308</v>
      </c>
      <c r="F5058" s="10">
        <v>42036</v>
      </c>
      <c r="G5058" s="10">
        <v>44228</v>
      </c>
      <c r="H5058" s="11">
        <v>7</v>
      </c>
      <c r="I5058" s="20" t="s">
        <v>259</v>
      </c>
      <c r="J5058" s="11" t="s">
        <v>261</v>
      </c>
      <c r="K5058" s="11" t="s">
        <v>11613</v>
      </c>
      <c r="L5058" s="11">
        <v>2</v>
      </c>
    </row>
    <row r="5059" spans="1:12">
      <c r="A5059" s="11" t="s">
        <v>10059</v>
      </c>
      <c r="D5059" s="11" t="s">
        <v>260</v>
      </c>
      <c r="E5059" s="19" t="s">
        <v>10309</v>
      </c>
      <c r="F5059" s="10">
        <v>42036</v>
      </c>
      <c r="G5059" s="10">
        <v>44228</v>
      </c>
      <c r="H5059" s="11">
        <v>7</v>
      </c>
      <c r="I5059" s="20" t="s">
        <v>259</v>
      </c>
      <c r="J5059" s="11" t="s">
        <v>261</v>
      </c>
      <c r="K5059" s="11" t="s">
        <v>11613</v>
      </c>
      <c r="L5059" s="11">
        <v>2</v>
      </c>
    </row>
    <row r="5060" spans="1:12">
      <c r="A5060" s="11" t="s">
        <v>10060</v>
      </c>
      <c r="D5060" s="11" t="s">
        <v>260</v>
      </c>
      <c r="E5060" s="19" t="s">
        <v>10310</v>
      </c>
      <c r="F5060" s="10">
        <v>42036</v>
      </c>
      <c r="G5060" s="10">
        <v>44228</v>
      </c>
      <c r="H5060" s="11">
        <v>7</v>
      </c>
      <c r="I5060" s="20" t="s">
        <v>259</v>
      </c>
      <c r="J5060" s="11" t="s">
        <v>261</v>
      </c>
      <c r="K5060" s="11" t="s">
        <v>11613</v>
      </c>
      <c r="L5060" s="11">
        <v>2</v>
      </c>
    </row>
    <row r="5061" spans="1:12">
      <c r="A5061" s="11" t="s">
        <v>10061</v>
      </c>
      <c r="D5061" s="11" t="s">
        <v>260</v>
      </c>
      <c r="E5061" s="19" t="s">
        <v>10311</v>
      </c>
      <c r="F5061" s="10">
        <v>42036</v>
      </c>
      <c r="G5061" s="10">
        <v>44228</v>
      </c>
      <c r="H5061" s="11">
        <v>7</v>
      </c>
      <c r="I5061" s="20" t="s">
        <v>259</v>
      </c>
      <c r="J5061" s="11" t="s">
        <v>261</v>
      </c>
      <c r="K5061" s="11" t="s">
        <v>11613</v>
      </c>
      <c r="L5061" s="11">
        <v>2</v>
      </c>
    </row>
    <row r="5062" spans="1:12">
      <c r="A5062" s="11" t="s">
        <v>10062</v>
      </c>
      <c r="D5062" s="11" t="s">
        <v>260</v>
      </c>
      <c r="E5062" s="19" t="s">
        <v>10312</v>
      </c>
      <c r="F5062" s="10">
        <v>42036</v>
      </c>
      <c r="G5062" s="10">
        <v>44228</v>
      </c>
      <c r="H5062" s="11">
        <v>7</v>
      </c>
      <c r="I5062" s="20" t="s">
        <v>259</v>
      </c>
      <c r="J5062" s="11" t="s">
        <v>261</v>
      </c>
      <c r="K5062" s="11" t="s">
        <v>11613</v>
      </c>
      <c r="L5062" s="11">
        <v>2</v>
      </c>
    </row>
    <row r="5063" spans="1:12">
      <c r="A5063" s="11" t="s">
        <v>10063</v>
      </c>
      <c r="D5063" s="11" t="s">
        <v>260</v>
      </c>
      <c r="E5063" s="19" t="s">
        <v>10313</v>
      </c>
      <c r="F5063" s="10">
        <v>42036</v>
      </c>
      <c r="G5063" s="10">
        <v>44228</v>
      </c>
      <c r="H5063" s="11">
        <v>7</v>
      </c>
      <c r="I5063" s="20" t="s">
        <v>259</v>
      </c>
      <c r="J5063" s="11" t="s">
        <v>261</v>
      </c>
      <c r="K5063" s="11" t="s">
        <v>11613</v>
      </c>
      <c r="L5063" s="11">
        <v>2</v>
      </c>
    </row>
    <row r="5064" spans="1:12">
      <c r="A5064" s="11" t="s">
        <v>10064</v>
      </c>
      <c r="D5064" s="11" t="s">
        <v>260</v>
      </c>
      <c r="E5064" s="19" t="s">
        <v>10314</v>
      </c>
      <c r="F5064" s="10">
        <v>42036</v>
      </c>
      <c r="G5064" s="10">
        <v>44228</v>
      </c>
      <c r="H5064" s="11">
        <v>7</v>
      </c>
      <c r="I5064" s="20" t="s">
        <v>259</v>
      </c>
      <c r="J5064" s="11" t="s">
        <v>261</v>
      </c>
      <c r="K5064" s="11" t="s">
        <v>11613</v>
      </c>
      <c r="L5064" s="11">
        <v>2</v>
      </c>
    </row>
    <row r="5065" spans="1:12">
      <c r="A5065" s="11" t="s">
        <v>10065</v>
      </c>
      <c r="D5065" s="11" t="s">
        <v>260</v>
      </c>
      <c r="E5065" s="19" t="s">
        <v>10315</v>
      </c>
      <c r="F5065" s="10">
        <v>42036</v>
      </c>
      <c r="G5065" s="10">
        <v>44228</v>
      </c>
      <c r="H5065" s="11">
        <v>7</v>
      </c>
      <c r="I5065" s="20" t="s">
        <v>259</v>
      </c>
      <c r="J5065" s="11" t="s">
        <v>261</v>
      </c>
      <c r="K5065" s="11" t="s">
        <v>11613</v>
      </c>
      <c r="L5065" s="11">
        <v>2</v>
      </c>
    </row>
    <row r="5066" spans="1:12">
      <c r="A5066" s="11" t="s">
        <v>10066</v>
      </c>
      <c r="D5066" s="11" t="s">
        <v>260</v>
      </c>
      <c r="E5066" s="19" t="s">
        <v>10316</v>
      </c>
      <c r="F5066" s="10">
        <v>42036</v>
      </c>
      <c r="G5066" s="10">
        <v>44228</v>
      </c>
      <c r="H5066" s="11">
        <v>7</v>
      </c>
      <c r="I5066" s="20" t="s">
        <v>259</v>
      </c>
      <c r="J5066" s="11" t="s">
        <v>261</v>
      </c>
      <c r="K5066" s="11" t="s">
        <v>11613</v>
      </c>
      <c r="L5066" s="11">
        <v>2</v>
      </c>
    </row>
    <row r="5067" spans="1:12">
      <c r="A5067" s="11" t="s">
        <v>10067</v>
      </c>
      <c r="D5067" s="11" t="s">
        <v>260</v>
      </c>
      <c r="E5067" s="19" t="s">
        <v>10317</v>
      </c>
      <c r="F5067" s="10">
        <v>42036</v>
      </c>
      <c r="G5067" s="10">
        <v>44228</v>
      </c>
      <c r="H5067" s="11">
        <v>7</v>
      </c>
      <c r="I5067" s="20" t="s">
        <v>259</v>
      </c>
      <c r="J5067" s="11" t="s">
        <v>261</v>
      </c>
      <c r="K5067" s="11" t="s">
        <v>11613</v>
      </c>
      <c r="L5067" s="11">
        <v>2</v>
      </c>
    </row>
    <row r="5068" spans="1:12">
      <c r="A5068" s="11" t="s">
        <v>10068</v>
      </c>
      <c r="D5068" s="11" t="s">
        <v>260</v>
      </c>
      <c r="E5068" s="19" t="s">
        <v>10318</v>
      </c>
      <c r="F5068" s="10">
        <v>42036</v>
      </c>
      <c r="G5068" s="10">
        <v>44228</v>
      </c>
      <c r="H5068" s="11">
        <v>7</v>
      </c>
      <c r="I5068" s="20" t="s">
        <v>259</v>
      </c>
      <c r="J5068" s="11" t="s">
        <v>261</v>
      </c>
      <c r="K5068" s="11" t="s">
        <v>11613</v>
      </c>
      <c r="L5068" s="11">
        <v>2</v>
      </c>
    </row>
    <row r="5069" spans="1:12">
      <c r="A5069" s="11" t="s">
        <v>10069</v>
      </c>
      <c r="D5069" s="11" t="s">
        <v>260</v>
      </c>
      <c r="E5069" s="19" t="s">
        <v>10319</v>
      </c>
      <c r="F5069" s="10">
        <v>42036</v>
      </c>
      <c r="G5069" s="10">
        <v>44228</v>
      </c>
      <c r="H5069" s="11">
        <v>7</v>
      </c>
      <c r="I5069" s="20" t="s">
        <v>259</v>
      </c>
      <c r="J5069" s="11" t="s">
        <v>261</v>
      </c>
      <c r="K5069" s="11" t="s">
        <v>11613</v>
      </c>
      <c r="L5069" s="11">
        <v>2</v>
      </c>
    </row>
    <row r="5070" spans="1:12">
      <c r="A5070" s="11" t="s">
        <v>10070</v>
      </c>
      <c r="D5070" s="11" t="s">
        <v>260</v>
      </c>
      <c r="E5070" s="19" t="s">
        <v>10320</v>
      </c>
      <c r="F5070" s="10">
        <v>42036</v>
      </c>
      <c r="G5070" s="10">
        <v>44228</v>
      </c>
      <c r="H5070" s="11">
        <v>7</v>
      </c>
      <c r="I5070" s="20" t="s">
        <v>259</v>
      </c>
      <c r="J5070" s="11" t="s">
        <v>261</v>
      </c>
      <c r="K5070" s="11" t="s">
        <v>11613</v>
      </c>
      <c r="L5070" s="11">
        <v>2</v>
      </c>
    </row>
    <row r="5071" spans="1:12">
      <c r="A5071" s="11" t="s">
        <v>10071</v>
      </c>
      <c r="D5071" s="11" t="s">
        <v>260</v>
      </c>
      <c r="E5071" s="19" t="s">
        <v>10321</v>
      </c>
      <c r="F5071" s="10">
        <v>42036</v>
      </c>
      <c r="G5071" s="10">
        <v>44228</v>
      </c>
      <c r="H5071" s="11">
        <v>7</v>
      </c>
      <c r="I5071" s="20" t="s">
        <v>259</v>
      </c>
      <c r="J5071" s="11" t="s">
        <v>261</v>
      </c>
      <c r="K5071" s="11" t="s">
        <v>11613</v>
      </c>
      <c r="L5071" s="11">
        <v>2</v>
      </c>
    </row>
    <row r="5072" spans="1:12">
      <c r="A5072" s="11" t="s">
        <v>10072</v>
      </c>
      <c r="D5072" s="11" t="s">
        <v>260</v>
      </c>
      <c r="E5072" s="19" t="s">
        <v>10322</v>
      </c>
      <c r="F5072" s="10">
        <v>42036</v>
      </c>
      <c r="G5072" s="10">
        <v>44228</v>
      </c>
      <c r="H5072" s="11">
        <v>7</v>
      </c>
      <c r="I5072" s="20" t="s">
        <v>259</v>
      </c>
      <c r="J5072" s="11" t="s">
        <v>261</v>
      </c>
      <c r="K5072" s="11" t="s">
        <v>11613</v>
      </c>
      <c r="L5072" s="11">
        <v>2</v>
      </c>
    </row>
    <row r="5073" spans="1:12">
      <c r="A5073" s="11" t="s">
        <v>10073</v>
      </c>
      <c r="D5073" s="11" t="s">
        <v>260</v>
      </c>
      <c r="E5073" s="19" t="s">
        <v>10323</v>
      </c>
      <c r="F5073" s="10">
        <v>42036</v>
      </c>
      <c r="G5073" s="10">
        <v>44228</v>
      </c>
      <c r="H5073" s="11">
        <v>7</v>
      </c>
      <c r="I5073" s="20" t="s">
        <v>259</v>
      </c>
      <c r="J5073" s="11" t="s">
        <v>261</v>
      </c>
      <c r="K5073" s="11" t="s">
        <v>11613</v>
      </c>
      <c r="L5073" s="11">
        <v>2</v>
      </c>
    </row>
    <row r="5074" spans="1:12">
      <c r="A5074" s="11" t="s">
        <v>10074</v>
      </c>
      <c r="D5074" s="11" t="s">
        <v>260</v>
      </c>
      <c r="E5074" s="19" t="s">
        <v>10324</v>
      </c>
      <c r="F5074" s="10">
        <v>42036</v>
      </c>
      <c r="G5074" s="10">
        <v>44228</v>
      </c>
      <c r="H5074" s="11">
        <v>7</v>
      </c>
      <c r="I5074" s="20" t="s">
        <v>259</v>
      </c>
      <c r="J5074" s="11" t="s">
        <v>261</v>
      </c>
      <c r="K5074" s="11" t="s">
        <v>11613</v>
      </c>
      <c r="L5074" s="11">
        <v>2</v>
      </c>
    </row>
    <row r="5075" spans="1:12">
      <c r="A5075" s="11" t="s">
        <v>10075</v>
      </c>
      <c r="D5075" s="11" t="s">
        <v>260</v>
      </c>
      <c r="E5075" s="19" t="s">
        <v>10325</v>
      </c>
      <c r="F5075" s="10">
        <v>42036</v>
      </c>
      <c r="G5075" s="10">
        <v>44228</v>
      </c>
      <c r="H5075" s="11">
        <v>7</v>
      </c>
      <c r="I5075" s="20" t="s">
        <v>259</v>
      </c>
      <c r="J5075" s="11" t="s">
        <v>261</v>
      </c>
      <c r="K5075" s="11" t="s">
        <v>11613</v>
      </c>
      <c r="L5075" s="11">
        <v>2</v>
      </c>
    </row>
    <row r="5076" spans="1:12">
      <c r="A5076" s="11" t="s">
        <v>10076</v>
      </c>
      <c r="D5076" s="11" t="s">
        <v>260</v>
      </c>
      <c r="E5076" s="19" t="s">
        <v>10326</v>
      </c>
      <c r="F5076" s="10">
        <v>42036</v>
      </c>
      <c r="G5076" s="10">
        <v>44228</v>
      </c>
      <c r="H5076" s="11">
        <v>7</v>
      </c>
      <c r="I5076" s="20" t="s">
        <v>259</v>
      </c>
      <c r="J5076" s="11" t="s">
        <v>261</v>
      </c>
      <c r="K5076" s="11" t="s">
        <v>11613</v>
      </c>
      <c r="L5076" s="11">
        <v>2</v>
      </c>
    </row>
    <row r="5077" spans="1:12">
      <c r="A5077" s="11" t="s">
        <v>10077</v>
      </c>
      <c r="D5077" s="11" t="s">
        <v>260</v>
      </c>
      <c r="E5077" s="19" t="s">
        <v>10327</v>
      </c>
      <c r="F5077" s="10">
        <v>42036</v>
      </c>
      <c r="G5077" s="10">
        <v>44228</v>
      </c>
      <c r="H5077" s="11">
        <v>7</v>
      </c>
      <c r="I5077" s="20" t="s">
        <v>259</v>
      </c>
      <c r="J5077" s="11" t="s">
        <v>261</v>
      </c>
      <c r="K5077" s="11" t="s">
        <v>11613</v>
      </c>
      <c r="L5077" s="11">
        <v>2</v>
      </c>
    </row>
    <row r="5078" spans="1:12">
      <c r="A5078" s="11" t="s">
        <v>10078</v>
      </c>
      <c r="D5078" s="11" t="s">
        <v>260</v>
      </c>
      <c r="E5078" s="19" t="s">
        <v>10328</v>
      </c>
      <c r="F5078" s="10">
        <v>42036</v>
      </c>
      <c r="G5078" s="10">
        <v>44228</v>
      </c>
      <c r="H5078" s="11">
        <v>7</v>
      </c>
      <c r="I5078" s="20" t="s">
        <v>259</v>
      </c>
      <c r="J5078" s="11" t="s">
        <v>261</v>
      </c>
      <c r="K5078" s="11" t="s">
        <v>11613</v>
      </c>
      <c r="L5078" s="11">
        <v>2</v>
      </c>
    </row>
    <row r="5079" spans="1:12">
      <c r="A5079" s="11" t="s">
        <v>10079</v>
      </c>
      <c r="D5079" s="11" t="s">
        <v>260</v>
      </c>
      <c r="E5079" s="19" t="s">
        <v>10329</v>
      </c>
      <c r="F5079" s="10">
        <v>42036</v>
      </c>
      <c r="G5079" s="10">
        <v>44228</v>
      </c>
      <c r="H5079" s="11">
        <v>7</v>
      </c>
      <c r="I5079" s="20" t="s">
        <v>259</v>
      </c>
      <c r="J5079" s="11" t="s">
        <v>261</v>
      </c>
      <c r="K5079" s="11" t="s">
        <v>11613</v>
      </c>
      <c r="L5079" s="11">
        <v>2</v>
      </c>
    </row>
    <row r="5080" spans="1:12">
      <c r="A5080" s="11" t="s">
        <v>10080</v>
      </c>
      <c r="D5080" s="11" t="s">
        <v>260</v>
      </c>
      <c r="E5080" s="19" t="s">
        <v>10330</v>
      </c>
      <c r="F5080" s="10">
        <v>42036</v>
      </c>
      <c r="G5080" s="10">
        <v>44228</v>
      </c>
      <c r="H5080" s="11">
        <v>7</v>
      </c>
      <c r="I5080" s="20" t="s">
        <v>259</v>
      </c>
      <c r="J5080" s="11" t="s">
        <v>261</v>
      </c>
      <c r="K5080" s="11" t="s">
        <v>11613</v>
      </c>
      <c r="L5080" s="11">
        <v>2</v>
      </c>
    </row>
    <row r="5081" spans="1:12">
      <c r="A5081" s="11" t="s">
        <v>10081</v>
      </c>
      <c r="D5081" s="11" t="s">
        <v>260</v>
      </c>
      <c r="E5081" s="19" t="s">
        <v>10331</v>
      </c>
      <c r="F5081" s="10">
        <v>42036</v>
      </c>
      <c r="G5081" s="10">
        <v>44228</v>
      </c>
      <c r="H5081" s="11">
        <v>7</v>
      </c>
      <c r="I5081" s="20" t="s">
        <v>259</v>
      </c>
      <c r="J5081" s="11" t="s">
        <v>261</v>
      </c>
      <c r="K5081" s="11" t="s">
        <v>11613</v>
      </c>
      <c r="L5081" s="11">
        <v>2</v>
      </c>
    </row>
    <row r="5082" spans="1:12">
      <c r="A5082" s="11" t="s">
        <v>10082</v>
      </c>
      <c r="D5082" s="11" t="s">
        <v>260</v>
      </c>
      <c r="E5082" s="19" t="s">
        <v>10332</v>
      </c>
      <c r="F5082" s="10">
        <v>42036</v>
      </c>
      <c r="G5082" s="10">
        <v>44228</v>
      </c>
      <c r="H5082" s="11">
        <v>7</v>
      </c>
      <c r="I5082" s="20" t="s">
        <v>259</v>
      </c>
      <c r="J5082" s="11" t="s">
        <v>261</v>
      </c>
      <c r="K5082" s="11" t="s">
        <v>11613</v>
      </c>
      <c r="L5082" s="11">
        <v>2</v>
      </c>
    </row>
    <row r="5083" spans="1:12">
      <c r="A5083" s="11" t="s">
        <v>10083</v>
      </c>
      <c r="D5083" s="11" t="s">
        <v>260</v>
      </c>
      <c r="E5083" s="19" t="s">
        <v>10333</v>
      </c>
      <c r="F5083" s="10">
        <v>42036</v>
      </c>
      <c r="G5083" s="10">
        <v>44228</v>
      </c>
      <c r="H5083" s="11">
        <v>7</v>
      </c>
      <c r="I5083" s="20" t="s">
        <v>259</v>
      </c>
      <c r="J5083" s="11" t="s">
        <v>261</v>
      </c>
      <c r="K5083" s="11" t="s">
        <v>11613</v>
      </c>
      <c r="L5083" s="11">
        <v>2</v>
      </c>
    </row>
    <row r="5084" spans="1:12">
      <c r="A5084" s="11" t="s">
        <v>10084</v>
      </c>
      <c r="D5084" s="11" t="s">
        <v>260</v>
      </c>
      <c r="E5084" s="19" t="s">
        <v>10334</v>
      </c>
      <c r="F5084" s="10">
        <v>42036</v>
      </c>
      <c r="G5084" s="10">
        <v>44228</v>
      </c>
      <c r="H5084" s="11">
        <v>7</v>
      </c>
      <c r="I5084" s="20" t="s">
        <v>259</v>
      </c>
      <c r="J5084" s="11" t="s">
        <v>261</v>
      </c>
      <c r="K5084" s="11" t="s">
        <v>11613</v>
      </c>
      <c r="L5084" s="11">
        <v>2</v>
      </c>
    </row>
    <row r="5085" spans="1:12">
      <c r="A5085" s="11" t="s">
        <v>10085</v>
      </c>
      <c r="D5085" s="11" t="s">
        <v>260</v>
      </c>
      <c r="E5085" s="19" t="s">
        <v>10335</v>
      </c>
      <c r="F5085" s="10">
        <v>42036</v>
      </c>
      <c r="G5085" s="10">
        <v>44228</v>
      </c>
      <c r="H5085" s="11">
        <v>7</v>
      </c>
      <c r="I5085" s="20" t="s">
        <v>259</v>
      </c>
      <c r="J5085" s="11" t="s">
        <v>261</v>
      </c>
      <c r="K5085" s="11" t="s">
        <v>11613</v>
      </c>
      <c r="L5085" s="11">
        <v>2</v>
      </c>
    </row>
    <row r="5086" spans="1:12">
      <c r="A5086" s="11" t="s">
        <v>10086</v>
      </c>
      <c r="D5086" s="11" t="s">
        <v>260</v>
      </c>
      <c r="E5086" s="19" t="s">
        <v>10336</v>
      </c>
      <c r="F5086" s="10">
        <v>42036</v>
      </c>
      <c r="G5086" s="10">
        <v>44228</v>
      </c>
      <c r="H5086" s="11">
        <v>7</v>
      </c>
      <c r="I5086" s="20" t="s">
        <v>259</v>
      </c>
      <c r="J5086" s="11" t="s">
        <v>261</v>
      </c>
      <c r="K5086" s="11" t="s">
        <v>11613</v>
      </c>
      <c r="L5086" s="11">
        <v>2</v>
      </c>
    </row>
    <row r="5087" spans="1:12">
      <c r="A5087" s="11" t="s">
        <v>10087</v>
      </c>
      <c r="D5087" s="11" t="s">
        <v>260</v>
      </c>
      <c r="E5087" s="19" t="s">
        <v>10337</v>
      </c>
      <c r="F5087" s="10">
        <v>42036</v>
      </c>
      <c r="G5087" s="10">
        <v>44228</v>
      </c>
      <c r="H5087" s="11">
        <v>7</v>
      </c>
      <c r="I5087" s="20" t="s">
        <v>259</v>
      </c>
      <c r="J5087" s="11" t="s">
        <v>261</v>
      </c>
      <c r="K5087" s="11" t="s">
        <v>11613</v>
      </c>
      <c r="L5087" s="11">
        <v>2</v>
      </c>
    </row>
    <row r="5088" spans="1:12">
      <c r="A5088" s="11" t="s">
        <v>10088</v>
      </c>
      <c r="D5088" s="11" t="s">
        <v>260</v>
      </c>
      <c r="E5088" s="19" t="s">
        <v>10338</v>
      </c>
      <c r="F5088" s="10">
        <v>42036</v>
      </c>
      <c r="G5088" s="10">
        <v>44228</v>
      </c>
      <c r="H5088" s="11">
        <v>7</v>
      </c>
      <c r="I5088" s="20" t="s">
        <v>259</v>
      </c>
      <c r="J5088" s="11" t="s">
        <v>261</v>
      </c>
      <c r="K5088" s="11" t="s">
        <v>11613</v>
      </c>
      <c r="L5088" s="11">
        <v>2</v>
      </c>
    </row>
    <row r="5089" spans="1:12">
      <c r="A5089" s="11" t="s">
        <v>10089</v>
      </c>
      <c r="D5089" s="11" t="s">
        <v>260</v>
      </c>
      <c r="E5089" s="19" t="s">
        <v>10339</v>
      </c>
      <c r="F5089" s="10">
        <v>42036</v>
      </c>
      <c r="G5089" s="10">
        <v>44228</v>
      </c>
      <c r="H5089" s="11">
        <v>7</v>
      </c>
      <c r="I5089" s="20" t="s">
        <v>259</v>
      </c>
      <c r="J5089" s="11" t="s">
        <v>261</v>
      </c>
      <c r="K5089" s="11" t="s">
        <v>11613</v>
      </c>
      <c r="L5089" s="11">
        <v>2</v>
      </c>
    </row>
    <row r="5090" spans="1:12">
      <c r="A5090" s="11" t="s">
        <v>10090</v>
      </c>
      <c r="D5090" s="11" t="s">
        <v>260</v>
      </c>
      <c r="E5090" s="19" t="s">
        <v>10340</v>
      </c>
      <c r="F5090" s="10">
        <v>42036</v>
      </c>
      <c r="G5090" s="10">
        <v>44228</v>
      </c>
      <c r="H5090" s="11">
        <v>7</v>
      </c>
      <c r="I5090" s="20" t="s">
        <v>259</v>
      </c>
      <c r="J5090" s="11" t="s">
        <v>261</v>
      </c>
      <c r="K5090" s="11" t="s">
        <v>11613</v>
      </c>
      <c r="L5090" s="11">
        <v>2</v>
      </c>
    </row>
    <row r="5091" spans="1:12">
      <c r="A5091" s="11" t="s">
        <v>10091</v>
      </c>
      <c r="D5091" s="11" t="s">
        <v>260</v>
      </c>
      <c r="E5091" s="19" t="s">
        <v>10341</v>
      </c>
      <c r="F5091" s="10">
        <v>42036</v>
      </c>
      <c r="G5091" s="10">
        <v>44228</v>
      </c>
      <c r="H5091" s="11">
        <v>7</v>
      </c>
      <c r="I5091" s="20" t="s">
        <v>259</v>
      </c>
      <c r="J5091" s="11" t="s">
        <v>261</v>
      </c>
      <c r="K5091" s="11" t="s">
        <v>11613</v>
      </c>
      <c r="L5091" s="11">
        <v>2</v>
      </c>
    </row>
    <row r="5092" spans="1:12">
      <c r="A5092" s="11" t="s">
        <v>10092</v>
      </c>
      <c r="D5092" s="11" t="s">
        <v>260</v>
      </c>
      <c r="E5092" s="19" t="s">
        <v>10342</v>
      </c>
      <c r="F5092" s="10">
        <v>42036</v>
      </c>
      <c r="G5092" s="10">
        <v>44228</v>
      </c>
      <c r="H5092" s="11">
        <v>7</v>
      </c>
      <c r="I5092" s="20" t="s">
        <v>259</v>
      </c>
      <c r="J5092" s="11" t="s">
        <v>261</v>
      </c>
      <c r="K5092" s="11" t="s">
        <v>11613</v>
      </c>
      <c r="L5092" s="11">
        <v>2</v>
      </c>
    </row>
    <row r="5093" spans="1:12">
      <c r="A5093" s="11" t="s">
        <v>10093</v>
      </c>
      <c r="D5093" s="11" t="s">
        <v>260</v>
      </c>
      <c r="E5093" s="19" t="s">
        <v>10343</v>
      </c>
      <c r="F5093" s="10">
        <v>42036</v>
      </c>
      <c r="G5093" s="10">
        <v>44228</v>
      </c>
      <c r="H5093" s="11">
        <v>7</v>
      </c>
      <c r="I5093" s="20" t="s">
        <v>259</v>
      </c>
      <c r="J5093" s="11" t="s">
        <v>261</v>
      </c>
      <c r="K5093" s="11" t="s">
        <v>11613</v>
      </c>
      <c r="L5093" s="11">
        <v>2</v>
      </c>
    </row>
    <row r="5094" spans="1:12">
      <c r="A5094" s="11" t="s">
        <v>10094</v>
      </c>
      <c r="D5094" s="11" t="s">
        <v>260</v>
      </c>
      <c r="E5094" s="19" t="s">
        <v>10344</v>
      </c>
      <c r="F5094" s="10">
        <v>42036</v>
      </c>
      <c r="G5094" s="10">
        <v>44228</v>
      </c>
      <c r="H5094" s="11">
        <v>7</v>
      </c>
      <c r="I5094" s="20" t="s">
        <v>259</v>
      </c>
      <c r="J5094" s="11" t="s">
        <v>261</v>
      </c>
      <c r="K5094" s="11" t="s">
        <v>11613</v>
      </c>
      <c r="L5094" s="11">
        <v>2</v>
      </c>
    </row>
    <row r="5095" spans="1:12">
      <c r="A5095" s="11" t="s">
        <v>10095</v>
      </c>
      <c r="D5095" s="11" t="s">
        <v>260</v>
      </c>
      <c r="E5095" s="19" t="s">
        <v>10345</v>
      </c>
      <c r="F5095" s="10">
        <v>42036</v>
      </c>
      <c r="G5095" s="10">
        <v>44228</v>
      </c>
      <c r="H5095" s="11">
        <v>7</v>
      </c>
      <c r="I5095" s="20" t="s">
        <v>259</v>
      </c>
      <c r="J5095" s="11" t="s">
        <v>261</v>
      </c>
      <c r="K5095" s="11" t="s">
        <v>11613</v>
      </c>
      <c r="L5095" s="11">
        <v>2</v>
      </c>
    </row>
    <row r="5096" spans="1:12">
      <c r="A5096" s="11" t="s">
        <v>10096</v>
      </c>
      <c r="D5096" s="11" t="s">
        <v>260</v>
      </c>
      <c r="E5096" s="19" t="s">
        <v>10346</v>
      </c>
      <c r="F5096" s="10">
        <v>42036</v>
      </c>
      <c r="G5096" s="10">
        <v>44228</v>
      </c>
      <c r="H5096" s="11">
        <v>7</v>
      </c>
      <c r="I5096" s="20" t="s">
        <v>259</v>
      </c>
      <c r="J5096" s="11" t="s">
        <v>261</v>
      </c>
      <c r="K5096" s="11" t="s">
        <v>11613</v>
      </c>
      <c r="L5096" s="11">
        <v>2</v>
      </c>
    </row>
    <row r="5097" spans="1:12">
      <c r="A5097" s="11" t="s">
        <v>10097</v>
      </c>
      <c r="D5097" s="11" t="s">
        <v>260</v>
      </c>
      <c r="E5097" s="19" t="s">
        <v>10347</v>
      </c>
      <c r="F5097" s="10">
        <v>42036</v>
      </c>
      <c r="G5097" s="10">
        <v>44228</v>
      </c>
      <c r="H5097" s="11">
        <v>7</v>
      </c>
      <c r="I5097" s="20" t="s">
        <v>259</v>
      </c>
      <c r="J5097" s="11" t="s">
        <v>261</v>
      </c>
      <c r="K5097" s="11" t="s">
        <v>11613</v>
      </c>
      <c r="L5097" s="11">
        <v>2</v>
      </c>
    </row>
    <row r="5098" spans="1:12">
      <c r="A5098" s="11" t="s">
        <v>10098</v>
      </c>
      <c r="D5098" s="11" t="s">
        <v>260</v>
      </c>
      <c r="E5098" s="19" t="s">
        <v>10348</v>
      </c>
      <c r="F5098" s="10">
        <v>42036</v>
      </c>
      <c r="G5098" s="10">
        <v>44228</v>
      </c>
      <c r="H5098" s="11">
        <v>7</v>
      </c>
      <c r="I5098" s="20" t="s">
        <v>259</v>
      </c>
      <c r="J5098" s="11" t="s">
        <v>261</v>
      </c>
      <c r="K5098" s="11" t="s">
        <v>11613</v>
      </c>
      <c r="L5098" s="11">
        <v>2</v>
      </c>
    </row>
    <row r="5099" spans="1:12">
      <c r="A5099" s="11" t="s">
        <v>10099</v>
      </c>
      <c r="D5099" s="11" t="s">
        <v>260</v>
      </c>
      <c r="E5099" s="19" t="s">
        <v>10349</v>
      </c>
      <c r="F5099" s="10">
        <v>42036</v>
      </c>
      <c r="G5099" s="10">
        <v>44228</v>
      </c>
      <c r="H5099" s="11">
        <v>7</v>
      </c>
      <c r="I5099" s="20" t="s">
        <v>259</v>
      </c>
      <c r="J5099" s="11" t="s">
        <v>261</v>
      </c>
      <c r="K5099" s="11" t="s">
        <v>11613</v>
      </c>
      <c r="L5099" s="11">
        <v>2</v>
      </c>
    </row>
    <row r="5100" spans="1:12">
      <c r="A5100" s="11" t="s">
        <v>10100</v>
      </c>
      <c r="D5100" s="11" t="s">
        <v>260</v>
      </c>
      <c r="E5100" s="19" t="s">
        <v>10350</v>
      </c>
      <c r="F5100" s="10">
        <v>42036</v>
      </c>
      <c r="G5100" s="10">
        <v>44228</v>
      </c>
      <c r="H5100" s="11">
        <v>7</v>
      </c>
      <c r="I5100" s="20" t="s">
        <v>259</v>
      </c>
      <c r="J5100" s="11" t="s">
        <v>261</v>
      </c>
      <c r="K5100" s="11" t="s">
        <v>11613</v>
      </c>
      <c r="L5100" s="11">
        <v>2</v>
      </c>
    </row>
    <row r="5101" spans="1:12">
      <c r="A5101" s="11" t="s">
        <v>10101</v>
      </c>
      <c r="D5101" s="11" t="s">
        <v>260</v>
      </c>
      <c r="E5101" s="19" t="s">
        <v>10351</v>
      </c>
      <c r="F5101" s="10">
        <v>42036</v>
      </c>
      <c r="G5101" s="10">
        <v>44228</v>
      </c>
      <c r="H5101" s="11">
        <v>7</v>
      </c>
      <c r="I5101" s="20" t="s">
        <v>259</v>
      </c>
      <c r="J5101" s="11" t="s">
        <v>261</v>
      </c>
      <c r="K5101" s="11" t="s">
        <v>11613</v>
      </c>
      <c r="L5101" s="11">
        <v>2</v>
      </c>
    </row>
    <row r="5102" spans="1:12">
      <c r="A5102" s="11" t="s">
        <v>10102</v>
      </c>
      <c r="D5102" s="11" t="s">
        <v>260</v>
      </c>
      <c r="E5102" s="19" t="s">
        <v>10352</v>
      </c>
      <c r="F5102" s="10">
        <v>42036</v>
      </c>
      <c r="G5102" s="10">
        <v>44228</v>
      </c>
      <c r="H5102" s="11">
        <v>7</v>
      </c>
      <c r="I5102" s="20" t="s">
        <v>259</v>
      </c>
      <c r="J5102" s="11" t="s">
        <v>261</v>
      </c>
      <c r="K5102" s="11" t="s">
        <v>11613</v>
      </c>
      <c r="L5102" s="11">
        <v>2</v>
      </c>
    </row>
    <row r="5103" spans="1:12">
      <c r="A5103" s="11" t="s">
        <v>10103</v>
      </c>
      <c r="D5103" s="11" t="s">
        <v>260</v>
      </c>
      <c r="E5103" s="19" t="s">
        <v>10353</v>
      </c>
      <c r="F5103" s="10">
        <v>42036</v>
      </c>
      <c r="G5103" s="10">
        <v>44228</v>
      </c>
      <c r="H5103" s="11">
        <v>7</v>
      </c>
      <c r="I5103" s="20" t="s">
        <v>259</v>
      </c>
      <c r="J5103" s="11" t="s">
        <v>261</v>
      </c>
      <c r="K5103" s="11" t="s">
        <v>11613</v>
      </c>
      <c r="L5103" s="11">
        <v>2</v>
      </c>
    </row>
    <row r="5104" spans="1:12">
      <c r="A5104" s="11" t="s">
        <v>10104</v>
      </c>
      <c r="D5104" s="11" t="s">
        <v>260</v>
      </c>
      <c r="E5104" s="19" t="s">
        <v>10354</v>
      </c>
      <c r="F5104" s="10">
        <v>42036</v>
      </c>
      <c r="G5104" s="10">
        <v>44228</v>
      </c>
      <c r="H5104" s="11">
        <v>7</v>
      </c>
      <c r="I5104" s="20" t="s">
        <v>259</v>
      </c>
      <c r="J5104" s="11" t="s">
        <v>261</v>
      </c>
      <c r="K5104" s="11" t="s">
        <v>11613</v>
      </c>
      <c r="L5104" s="11">
        <v>2</v>
      </c>
    </row>
    <row r="5105" spans="1:12">
      <c r="A5105" s="11" t="s">
        <v>10105</v>
      </c>
      <c r="D5105" s="11" t="s">
        <v>260</v>
      </c>
      <c r="E5105" s="19" t="s">
        <v>10355</v>
      </c>
      <c r="F5105" s="10">
        <v>42036</v>
      </c>
      <c r="G5105" s="10">
        <v>44228</v>
      </c>
      <c r="H5105" s="11">
        <v>7</v>
      </c>
      <c r="I5105" s="20" t="s">
        <v>259</v>
      </c>
      <c r="J5105" s="11" t="s">
        <v>261</v>
      </c>
      <c r="K5105" s="11" t="s">
        <v>11613</v>
      </c>
      <c r="L5105" s="11">
        <v>2</v>
      </c>
    </row>
    <row r="5106" spans="1:12">
      <c r="A5106" s="11" t="s">
        <v>10106</v>
      </c>
      <c r="D5106" s="11" t="s">
        <v>260</v>
      </c>
      <c r="E5106" s="19" t="s">
        <v>10356</v>
      </c>
      <c r="F5106" s="10">
        <v>42036</v>
      </c>
      <c r="G5106" s="10">
        <v>44228</v>
      </c>
      <c r="H5106" s="11">
        <v>7</v>
      </c>
      <c r="I5106" s="20" t="s">
        <v>259</v>
      </c>
      <c r="J5106" s="11" t="s">
        <v>261</v>
      </c>
      <c r="K5106" s="11" t="s">
        <v>11613</v>
      </c>
      <c r="L5106" s="11">
        <v>2</v>
      </c>
    </row>
    <row r="5107" spans="1:12">
      <c r="A5107" s="11" t="s">
        <v>10107</v>
      </c>
      <c r="D5107" s="11" t="s">
        <v>260</v>
      </c>
      <c r="E5107" s="19" t="s">
        <v>10357</v>
      </c>
      <c r="F5107" s="10">
        <v>42036</v>
      </c>
      <c r="G5107" s="10">
        <v>44228</v>
      </c>
      <c r="H5107" s="11">
        <v>7</v>
      </c>
      <c r="I5107" s="20" t="s">
        <v>259</v>
      </c>
      <c r="J5107" s="11" t="s">
        <v>261</v>
      </c>
      <c r="K5107" s="11" t="s">
        <v>11613</v>
      </c>
      <c r="L5107" s="11">
        <v>2</v>
      </c>
    </row>
    <row r="5108" spans="1:12">
      <c r="A5108" s="11" t="s">
        <v>10108</v>
      </c>
      <c r="D5108" s="11" t="s">
        <v>260</v>
      </c>
      <c r="E5108" s="19" t="s">
        <v>10358</v>
      </c>
      <c r="F5108" s="10">
        <v>42036</v>
      </c>
      <c r="G5108" s="10">
        <v>44228</v>
      </c>
      <c r="H5108" s="11">
        <v>7</v>
      </c>
      <c r="I5108" s="20" t="s">
        <v>259</v>
      </c>
      <c r="J5108" s="11" t="s">
        <v>261</v>
      </c>
      <c r="K5108" s="11" t="s">
        <v>11613</v>
      </c>
      <c r="L5108" s="11">
        <v>2</v>
      </c>
    </row>
    <row r="5109" spans="1:12">
      <c r="A5109" s="11" t="s">
        <v>10109</v>
      </c>
      <c r="D5109" s="11" t="s">
        <v>260</v>
      </c>
      <c r="E5109" s="19" t="s">
        <v>10359</v>
      </c>
      <c r="F5109" s="10">
        <v>42036</v>
      </c>
      <c r="G5109" s="10">
        <v>44228</v>
      </c>
      <c r="H5109" s="11">
        <v>7</v>
      </c>
      <c r="I5109" s="20" t="s">
        <v>259</v>
      </c>
      <c r="J5109" s="11" t="s">
        <v>261</v>
      </c>
      <c r="K5109" s="11" t="s">
        <v>11613</v>
      </c>
      <c r="L5109" s="11">
        <v>2</v>
      </c>
    </row>
    <row r="5110" spans="1:12">
      <c r="A5110" s="11" t="s">
        <v>10110</v>
      </c>
      <c r="D5110" s="11" t="s">
        <v>260</v>
      </c>
      <c r="E5110" s="19" t="s">
        <v>10360</v>
      </c>
      <c r="F5110" s="10">
        <v>42036</v>
      </c>
      <c r="G5110" s="10">
        <v>44228</v>
      </c>
      <c r="H5110" s="11">
        <v>7</v>
      </c>
      <c r="I5110" s="20" t="s">
        <v>259</v>
      </c>
      <c r="J5110" s="11" t="s">
        <v>261</v>
      </c>
      <c r="K5110" s="11" t="s">
        <v>11613</v>
      </c>
      <c r="L5110" s="11">
        <v>2</v>
      </c>
    </row>
    <row r="5111" spans="1:12">
      <c r="A5111" s="11" t="s">
        <v>10111</v>
      </c>
      <c r="D5111" s="11" t="s">
        <v>260</v>
      </c>
      <c r="E5111" s="19" t="s">
        <v>10361</v>
      </c>
      <c r="F5111" s="10">
        <v>42036</v>
      </c>
      <c r="G5111" s="10">
        <v>44228</v>
      </c>
      <c r="H5111" s="11">
        <v>7</v>
      </c>
      <c r="I5111" s="20" t="s">
        <v>259</v>
      </c>
      <c r="J5111" s="11" t="s">
        <v>261</v>
      </c>
      <c r="K5111" s="11" t="s">
        <v>11613</v>
      </c>
      <c r="L5111" s="11">
        <v>2</v>
      </c>
    </row>
    <row r="5112" spans="1:12">
      <c r="A5112" s="11" t="s">
        <v>10112</v>
      </c>
      <c r="D5112" s="11" t="s">
        <v>260</v>
      </c>
      <c r="E5112" s="19" t="s">
        <v>10362</v>
      </c>
      <c r="F5112" s="10">
        <v>42036</v>
      </c>
      <c r="G5112" s="10">
        <v>44228</v>
      </c>
      <c r="H5112" s="11">
        <v>7</v>
      </c>
      <c r="I5112" s="20" t="s">
        <v>259</v>
      </c>
      <c r="J5112" s="11" t="s">
        <v>261</v>
      </c>
      <c r="K5112" s="11" t="s">
        <v>11613</v>
      </c>
      <c r="L5112" s="11">
        <v>2</v>
      </c>
    </row>
    <row r="5113" spans="1:12">
      <c r="A5113" s="11" t="s">
        <v>10113</v>
      </c>
      <c r="D5113" s="11" t="s">
        <v>260</v>
      </c>
      <c r="E5113" s="19" t="s">
        <v>10363</v>
      </c>
      <c r="F5113" s="10">
        <v>42036</v>
      </c>
      <c r="G5113" s="10">
        <v>44228</v>
      </c>
      <c r="H5113" s="11">
        <v>7</v>
      </c>
      <c r="I5113" s="20" t="s">
        <v>259</v>
      </c>
      <c r="J5113" s="11" t="s">
        <v>261</v>
      </c>
      <c r="K5113" s="11" t="s">
        <v>11613</v>
      </c>
      <c r="L5113" s="11">
        <v>2</v>
      </c>
    </row>
    <row r="5114" spans="1:12">
      <c r="A5114" s="11" t="s">
        <v>10114</v>
      </c>
      <c r="D5114" s="11" t="s">
        <v>260</v>
      </c>
      <c r="E5114" s="19" t="s">
        <v>10364</v>
      </c>
      <c r="F5114" s="10">
        <v>42036</v>
      </c>
      <c r="G5114" s="10">
        <v>44228</v>
      </c>
      <c r="H5114" s="11">
        <v>7</v>
      </c>
      <c r="I5114" s="20" t="s">
        <v>259</v>
      </c>
      <c r="J5114" s="11" t="s">
        <v>261</v>
      </c>
      <c r="K5114" s="11" t="s">
        <v>11613</v>
      </c>
      <c r="L5114" s="11">
        <v>2</v>
      </c>
    </row>
    <row r="5115" spans="1:12">
      <c r="A5115" s="11" t="s">
        <v>10115</v>
      </c>
      <c r="D5115" s="11" t="s">
        <v>260</v>
      </c>
      <c r="E5115" s="19" t="s">
        <v>10365</v>
      </c>
      <c r="F5115" s="10">
        <v>42036</v>
      </c>
      <c r="G5115" s="10">
        <v>44228</v>
      </c>
      <c r="H5115" s="11">
        <v>7</v>
      </c>
      <c r="I5115" s="20" t="s">
        <v>259</v>
      </c>
      <c r="J5115" s="11" t="s">
        <v>261</v>
      </c>
      <c r="K5115" s="11" t="s">
        <v>11613</v>
      </c>
      <c r="L5115" s="11">
        <v>2</v>
      </c>
    </row>
    <row r="5116" spans="1:12">
      <c r="A5116" s="11" t="s">
        <v>10116</v>
      </c>
      <c r="D5116" s="11" t="s">
        <v>260</v>
      </c>
      <c r="E5116" s="19" t="s">
        <v>10366</v>
      </c>
      <c r="F5116" s="10">
        <v>42036</v>
      </c>
      <c r="G5116" s="10">
        <v>44228</v>
      </c>
      <c r="H5116" s="11">
        <v>7</v>
      </c>
      <c r="I5116" s="20" t="s">
        <v>259</v>
      </c>
      <c r="J5116" s="11" t="s">
        <v>261</v>
      </c>
      <c r="K5116" s="11" t="s">
        <v>11613</v>
      </c>
      <c r="L5116" s="11">
        <v>2</v>
      </c>
    </row>
    <row r="5117" spans="1:12">
      <c r="A5117" s="11" t="s">
        <v>10117</v>
      </c>
      <c r="D5117" s="11" t="s">
        <v>260</v>
      </c>
      <c r="E5117" s="19" t="s">
        <v>10367</v>
      </c>
      <c r="F5117" s="10">
        <v>42036</v>
      </c>
      <c r="G5117" s="10">
        <v>44228</v>
      </c>
      <c r="H5117" s="11">
        <v>7</v>
      </c>
      <c r="I5117" s="20" t="s">
        <v>259</v>
      </c>
      <c r="J5117" s="11" t="s">
        <v>261</v>
      </c>
      <c r="K5117" s="11" t="s">
        <v>11613</v>
      </c>
      <c r="L5117" s="11">
        <v>2</v>
      </c>
    </row>
    <row r="5118" spans="1:12">
      <c r="A5118" s="11" t="s">
        <v>10118</v>
      </c>
      <c r="D5118" s="11" t="s">
        <v>260</v>
      </c>
      <c r="E5118" s="19" t="s">
        <v>10368</v>
      </c>
      <c r="F5118" s="10">
        <v>42036</v>
      </c>
      <c r="G5118" s="10">
        <v>44228</v>
      </c>
      <c r="H5118" s="11">
        <v>7</v>
      </c>
      <c r="I5118" s="20" t="s">
        <v>259</v>
      </c>
      <c r="J5118" s="11" t="s">
        <v>261</v>
      </c>
      <c r="K5118" s="11" t="s">
        <v>11613</v>
      </c>
      <c r="L5118" s="11">
        <v>2</v>
      </c>
    </row>
    <row r="5119" spans="1:12">
      <c r="A5119" s="11" t="s">
        <v>10119</v>
      </c>
      <c r="D5119" s="11" t="s">
        <v>260</v>
      </c>
      <c r="E5119" s="19" t="s">
        <v>10369</v>
      </c>
      <c r="F5119" s="10">
        <v>42036</v>
      </c>
      <c r="G5119" s="10">
        <v>44228</v>
      </c>
      <c r="H5119" s="11">
        <v>7</v>
      </c>
      <c r="I5119" s="20" t="s">
        <v>259</v>
      </c>
      <c r="J5119" s="11" t="s">
        <v>261</v>
      </c>
      <c r="K5119" s="11" t="s">
        <v>11613</v>
      </c>
      <c r="L5119" s="11">
        <v>2</v>
      </c>
    </row>
    <row r="5120" spans="1:12">
      <c r="A5120" s="11" t="s">
        <v>10120</v>
      </c>
      <c r="D5120" s="11" t="s">
        <v>260</v>
      </c>
      <c r="E5120" s="19" t="s">
        <v>10370</v>
      </c>
      <c r="F5120" s="10">
        <v>42036</v>
      </c>
      <c r="G5120" s="10">
        <v>44228</v>
      </c>
      <c r="H5120" s="11">
        <v>7</v>
      </c>
      <c r="I5120" s="20" t="s">
        <v>259</v>
      </c>
      <c r="J5120" s="11" t="s">
        <v>261</v>
      </c>
      <c r="K5120" s="11" t="s">
        <v>11613</v>
      </c>
      <c r="L5120" s="11">
        <v>2</v>
      </c>
    </row>
    <row r="5121" spans="1:12">
      <c r="A5121" s="11" t="s">
        <v>10121</v>
      </c>
      <c r="D5121" s="11" t="s">
        <v>260</v>
      </c>
      <c r="E5121" s="19" t="s">
        <v>10371</v>
      </c>
      <c r="F5121" s="10">
        <v>42036</v>
      </c>
      <c r="G5121" s="10">
        <v>44228</v>
      </c>
      <c r="H5121" s="11">
        <v>7</v>
      </c>
      <c r="I5121" s="20" t="s">
        <v>259</v>
      </c>
      <c r="J5121" s="11" t="s">
        <v>261</v>
      </c>
      <c r="K5121" s="11" t="s">
        <v>11613</v>
      </c>
      <c r="L5121" s="11">
        <v>2</v>
      </c>
    </row>
    <row r="5122" spans="1:12">
      <c r="A5122" s="11" t="s">
        <v>10122</v>
      </c>
      <c r="D5122" s="11" t="s">
        <v>260</v>
      </c>
      <c r="E5122" s="19" t="s">
        <v>10372</v>
      </c>
      <c r="F5122" s="10">
        <v>42036</v>
      </c>
      <c r="G5122" s="10">
        <v>44228</v>
      </c>
      <c r="H5122" s="11">
        <v>7</v>
      </c>
      <c r="I5122" s="20" t="s">
        <v>259</v>
      </c>
      <c r="J5122" s="11" t="s">
        <v>261</v>
      </c>
      <c r="K5122" s="11" t="s">
        <v>11613</v>
      </c>
      <c r="L5122" s="11">
        <v>2</v>
      </c>
    </row>
    <row r="5123" spans="1:12">
      <c r="A5123" s="11" t="s">
        <v>10123</v>
      </c>
      <c r="D5123" s="11" t="s">
        <v>260</v>
      </c>
      <c r="E5123" s="19" t="s">
        <v>10373</v>
      </c>
      <c r="F5123" s="10">
        <v>42036</v>
      </c>
      <c r="G5123" s="10">
        <v>44228</v>
      </c>
      <c r="H5123" s="11">
        <v>7</v>
      </c>
      <c r="I5123" s="20" t="s">
        <v>259</v>
      </c>
      <c r="J5123" s="11" t="s">
        <v>261</v>
      </c>
      <c r="K5123" s="11" t="s">
        <v>11613</v>
      </c>
      <c r="L5123" s="11">
        <v>2</v>
      </c>
    </row>
    <row r="5124" spans="1:12">
      <c r="A5124" s="11" t="s">
        <v>10124</v>
      </c>
      <c r="D5124" s="11" t="s">
        <v>260</v>
      </c>
      <c r="E5124" s="19" t="s">
        <v>10374</v>
      </c>
      <c r="F5124" s="10">
        <v>42036</v>
      </c>
      <c r="G5124" s="10">
        <v>44228</v>
      </c>
      <c r="H5124" s="11">
        <v>7</v>
      </c>
      <c r="I5124" s="20" t="s">
        <v>259</v>
      </c>
      <c r="J5124" s="11" t="s">
        <v>261</v>
      </c>
      <c r="K5124" s="11" t="s">
        <v>11613</v>
      </c>
      <c r="L5124" s="11">
        <v>2</v>
      </c>
    </row>
    <row r="5125" spans="1:12">
      <c r="A5125" s="11" t="s">
        <v>10125</v>
      </c>
      <c r="D5125" s="11" t="s">
        <v>260</v>
      </c>
      <c r="E5125" s="19" t="s">
        <v>10375</v>
      </c>
      <c r="F5125" s="10">
        <v>42036</v>
      </c>
      <c r="G5125" s="10">
        <v>44228</v>
      </c>
      <c r="H5125" s="11">
        <v>7</v>
      </c>
      <c r="I5125" s="20" t="s">
        <v>259</v>
      </c>
      <c r="J5125" s="11" t="s">
        <v>261</v>
      </c>
      <c r="K5125" s="11" t="s">
        <v>11613</v>
      </c>
      <c r="L5125" s="11">
        <v>2</v>
      </c>
    </row>
    <row r="5126" spans="1:12">
      <c r="A5126" s="11" t="s">
        <v>10126</v>
      </c>
      <c r="D5126" s="11" t="s">
        <v>260</v>
      </c>
      <c r="E5126" s="19" t="s">
        <v>10376</v>
      </c>
      <c r="F5126" s="10">
        <v>42036</v>
      </c>
      <c r="G5126" s="10">
        <v>44228</v>
      </c>
      <c r="H5126" s="11">
        <v>7</v>
      </c>
      <c r="I5126" s="20" t="s">
        <v>259</v>
      </c>
      <c r="J5126" s="11" t="s">
        <v>261</v>
      </c>
      <c r="K5126" s="11" t="s">
        <v>11613</v>
      </c>
      <c r="L5126" s="11">
        <v>2</v>
      </c>
    </row>
    <row r="5127" spans="1:12">
      <c r="A5127" s="11" t="s">
        <v>10127</v>
      </c>
      <c r="D5127" s="11" t="s">
        <v>260</v>
      </c>
      <c r="E5127" s="19" t="s">
        <v>10377</v>
      </c>
      <c r="F5127" s="10">
        <v>42036</v>
      </c>
      <c r="G5127" s="10">
        <v>44228</v>
      </c>
      <c r="H5127" s="11">
        <v>7</v>
      </c>
      <c r="I5127" s="20" t="s">
        <v>259</v>
      </c>
      <c r="J5127" s="11" t="s">
        <v>261</v>
      </c>
      <c r="K5127" s="11" t="s">
        <v>11613</v>
      </c>
      <c r="L5127" s="11">
        <v>2</v>
      </c>
    </row>
    <row r="5128" spans="1:12">
      <c r="A5128" s="11" t="s">
        <v>10128</v>
      </c>
      <c r="D5128" s="11" t="s">
        <v>260</v>
      </c>
      <c r="E5128" s="19" t="s">
        <v>10378</v>
      </c>
      <c r="F5128" s="10">
        <v>42036</v>
      </c>
      <c r="G5128" s="10">
        <v>44228</v>
      </c>
      <c r="H5128" s="11">
        <v>7</v>
      </c>
      <c r="I5128" s="20" t="s">
        <v>259</v>
      </c>
      <c r="J5128" s="11" t="s">
        <v>261</v>
      </c>
      <c r="K5128" s="11" t="s">
        <v>11613</v>
      </c>
      <c r="L5128" s="11">
        <v>2</v>
      </c>
    </row>
    <row r="5129" spans="1:12">
      <c r="A5129" s="11" t="s">
        <v>10129</v>
      </c>
      <c r="D5129" s="11" t="s">
        <v>260</v>
      </c>
      <c r="E5129" s="19" t="s">
        <v>10379</v>
      </c>
      <c r="F5129" s="10">
        <v>42036</v>
      </c>
      <c r="G5129" s="10">
        <v>44228</v>
      </c>
      <c r="H5129" s="11">
        <v>7</v>
      </c>
      <c r="I5129" s="20" t="s">
        <v>259</v>
      </c>
      <c r="J5129" s="11" t="s">
        <v>261</v>
      </c>
      <c r="K5129" s="11" t="s">
        <v>11613</v>
      </c>
      <c r="L5129" s="11">
        <v>2</v>
      </c>
    </row>
    <row r="5130" spans="1:12">
      <c r="A5130" s="11" t="s">
        <v>10130</v>
      </c>
      <c r="D5130" s="11" t="s">
        <v>260</v>
      </c>
      <c r="E5130" s="19" t="s">
        <v>10380</v>
      </c>
      <c r="F5130" s="10">
        <v>42036</v>
      </c>
      <c r="G5130" s="10">
        <v>44228</v>
      </c>
      <c r="H5130" s="11">
        <v>7</v>
      </c>
      <c r="I5130" s="20" t="s">
        <v>259</v>
      </c>
      <c r="J5130" s="11" t="s">
        <v>261</v>
      </c>
      <c r="K5130" s="11" t="s">
        <v>11613</v>
      </c>
      <c r="L5130" s="11">
        <v>2</v>
      </c>
    </row>
    <row r="5131" spans="1:12">
      <c r="A5131" s="11" t="s">
        <v>10131</v>
      </c>
      <c r="D5131" s="11" t="s">
        <v>260</v>
      </c>
      <c r="E5131" s="19" t="s">
        <v>10381</v>
      </c>
      <c r="F5131" s="10">
        <v>42036</v>
      </c>
      <c r="G5131" s="10">
        <v>44228</v>
      </c>
      <c r="H5131" s="11">
        <v>7</v>
      </c>
      <c r="I5131" s="20" t="s">
        <v>259</v>
      </c>
      <c r="J5131" s="11" t="s">
        <v>261</v>
      </c>
      <c r="K5131" s="11" t="s">
        <v>11613</v>
      </c>
      <c r="L5131" s="11">
        <v>2</v>
      </c>
    </row>
    <row r="5132" spans="1:12">
      <c r="A5132" s="11" t="s">
        <v>10132</v>
      </c>
      <c r="D5132" s="11" t="s">
        <v>260</v>
      </c>
      <c r="E5132" s="19" t="s">
        <v>10382</v>
      </c>
      <c r="F5132" s="10">
        <v>42036</v>
      </c>
      <c r="G5132" s="10">
        <v>44228</v>
      </c>
      <c r="H5132" s="11">
        <v>7</v>
      </c>
      <c r="I5132" s="20" t="s">
        <v>259</v>
      </c>
      <c r="J5132" s="11" t="s">
        <v>261</v>
      </c>
      <c r="K5132" s="11" t="s">
        <v>11613</v>
      </c>
      <c r="L5132" s="11">
        <v>2</v>
      </c>
    </row>
    <row r="5133" spans="1:12">
      <c r="A5133" s="11" t="s">
        <v>10133</v>
      </c>
      <c r="D5133" s="11" t="s">
        <v>260</v>
      </c>
      <c r="E5133" s="19" t="s">
        <v>10383</v>
      </c>
      <c r="F5133" s="10">
        <v>42036</v>
      </c>
      <c r="G5133" s="10">
        <v>44228</v>
      </c>
      <c r="H5133" s="11">
        <v>7</v>
      </c>
      <c r="I5133" s="20" t="s">
        <v>259</v>
      </c>
      <c r="J5133" s="11" t="s">
        <v>261</v>
      </c>
      <c r="K5133" s="11" t="s">
        <v>11613</v>
      </c>
      <c r="L5133" s="11">
        <v>2</v>
      </c>
    </row>
    <row r="5134" spans="1:12">
      <c r="A5134" s="11" t="s">
        <v>10134</v>
      </c>
      <c r="D5134" s="11" t="s">
        <v>260</v>
      </c>
      <c r="E5134" s="19" t="s">
        <v>10384</v>
      </c>
      <c r="F5134" s="10">
        <v>42036</v>
      </c>
      <c r="G5134" s="10">
        <v>44228</v>
      </c>
      <c r="H5134" s="11">
        <v>7</v>
      </c>
      <c r="I5134" s="20" t="s">
        <v>259</v>
      </c>
      <c r="J5134" s="11" t="s">
        <v>261</v>
      </c>
      <c r="K5134" s="11" t="s">
        <v>11613</v>
      </c>
      <c r="L5134" s="11">
        <v>2</v>
      </c>
    </row>
    <row r="5135" spans="1:12">
      <c r="A5135" s="11" t="s">
        <v>10135</v>
      </c>
      <c r="D5135" s="11" t="s">
        <v>260</v>
      </c>
      <c r="E5135" s="19" t="s">
        <v>10385</v>
      </c>
      <c r="F5135" s="10">
        <v>42036</v>
      </c>
      <c r="G5135" s="10">
        <v>44228</v>
      </c>
      <c r="H5135" s="11">
        <v>7</v>
      </c>
      <c r="I5135" s="20" t="s">
        <v>259</v>
      </c>
      <c r="J5135" s="11" t="s">
        <v>261</v>
      </c>
      <c r="K5135" s="11" t="s">
        <v>11613</v>
      </c>
      <c r="L5135" s="11">
        <v>2</v>
      </c>
    </row>
    <row r="5136" spans="1:12">
      <c r="A5136" s="11" t="s">
        <v>10136</v>
      </c>
      <c r="D5136" s="11" t="s">
        <v>260</v>
      </c>
      <c r="E5136" s="19" t="s">
        <v>10386</v>
      </c>
      <c r="F5136" s="10">
        <v>42036</v>
      </c>
      <c r="G5136" s="10">
        <v>44228</v>
      </c>
      <c r="H5136" s="11">
        <v>7</v>
      </c>
      <c r="I5136" s="20" t="s">
        <v>259</v>
      </c>
      <c r="J5136" s="11" t="s">
        <v>261</v>
      </c>
      <c r="K5136" s="11" t="s">
        <v>11613</v>
      </c>
      <c r="L5136" s="11">
        <v>2</v>
      </c>
    </row>
    <row r="5137" spans="1:12">
      <c r="A5137" s="11" t="s">
        <v>10137</v>
      </c>
      <c r="D5137" s="11" t="s">
        <v>260</v>
      </c>
      <c r="E5137" s="19" t="s">
        <v>10387</v>
      </c>
      <c r="F5137" s="10">
        <v>42036</v>
      </c>
      <c r="G5137" s="10">
        <v>44228</v>
      </c>
      <c r="H5137" s="11">
        <v>7</v>
      </c>
      <c r="I5137" s="20" t="s">
        <v>259</v>
      </c>
      <c r="J5137" s="11" t="s">
        <v>261</v>
      </c>
      <c r="K5137" s="11" t="s">
        <v>11613</v>
      </c>
      <c r="L5137" s="11">
        <v>2</v>
      </c>
    </row>
    <row r="5138" spans="1:12">
      <c r="A5138" s="11" t="s">
        <v>10138</v>
      </c>
      <c r="D5138" s="11" t="s">
        <v>260</v>
      </c>
      <c r="E5138" s="19" t="s">
        <v>10388</v>
      </c>
      <c r="F5138" s="10">
        <v>42036</v>
      </c>
      <c r="G5138" s="10">
        <v>44228</v>
      </c>
      <c r="H5138" s="11">
        <v>7</v>
      </c>
      <c r="I5138" s="20" t="s">
        <v>259</v>
      </c>
      <c r="J5138" s="11" t="s">
        <v>261</v>
      </c>
      <c r="K5138" s="11" t="s">
        <v>11613</v>
      </c>
      <c r="L5138" s="11">
        <v>2</v>
      </c>
    </row>
    <row r="5139" spans="1:12">
      <c r="A5139" s="11" t="s">
        <v>10139</v>
      </c>
      <c r="D5139" s="11" t="s">
        <v>260</v>
      </c>
      <c r="E5139" s="19" t="s">
        <v>10389</v>
      </c>
      <c r="F5139" s="10">
        <v>42036</v>
      </c>
      <c r="G5139" s="10">
        <v>44228</v>
      </c>
      <c r="H5139" s="11">
        <v>7</v>
      </c>
      <c r="I5139" s="20" t="s">
        <v>259</v>
      </c>
      <c r="J5139" s="11" t="s">
        <v>261</v>
      </c>
      <c r="K5139" s="11" t="s">
        <v>11613</v>
      </c>
      <c r="L5139" s="11">
        <v>2</v>
      </c>
    </row>
    <row r="5140" spans="1:12">
      <c r="A5140" s="11" t="s">
        <v>10140</v>
      </c>
      <c r="D5140" s="11" t="s">
        <v>260</v>
      </c>
      <c r="E5140" s="19" t="s">
        <v>10390</v>
      </c>
      <c r="F5140" s="10">
        <v>42036</v>
      </c>
      <c r="G5140" s="10">
        <v>44228</v>
      </c>
      <c r="H5140" s="11">
        <v>7</v>
      </c>
      <c r="I5140" s="20" t="s">
        <v>259</v>
      </c>
      <c r="J5140" s="11" t="s">
        <v>261</v>
      </c>
      <c r="K5140" s="11" t="s">
        <v>11613</v>
      </c>
      <c r="L5140" s="11">
        <v>2</v>
      </c>
    </row>
    <row r="5141" spans="1:12">
      <c r="A5141" s="11" t="s">
        <v>10141</v>
      </c>
      <c r="D5141" s="11" t="s">
        <v>260</v>
      </c>
      <c r="E5141" s="19" t="s">
        <v>10391</v>
      </c>
      <c r="F5141" s="10">
        <v>42036</v>
      </c>
      <c r="G5141" s="10">
        <v>44228</v>
      </c>
      <c r="H5141" s="11">
        <v>7</v>
      </c>
      <c r="I5141" s="20" t="s">
        <v>259</v>
      </c>
      <c r="J5141" s="11" t="s">
        <v>261</v>
      </c>
      <c r="K5141" s="11" t="s">
        <v>11613</v>
      </c>
      <c r="L5141" s="11">
        <v>2</v>
      </c>
    </row>
    <row r="5142" spans="1:12">
      <c r="A5142" s="11" t="s">
        <v>10142</v>
      </c>
      <c r="D5142" s="11" t="s">
        <v>260</v>
      </c>
      <c r="E5142" s="19" t="s">
        <v>10392</v>
      </c>
      <c r="F5142" s="10">
        <v>42036</v>
      </c>
      <c r="G5142" s="10">
        <v>44228</v>
      </c>
      <c r="H5142" s="11">
        <v>7</v>
      </c>
      <c r="I5142" s="20" t="s">
        <v>259</v>
      </c>
      <c r="J5142" s="11" t="s">
        <v>261</v>
      </c>
      <c r="K5142" s="11" t="s">
        <v>11613</v>
      </c>
      <c r="L5142" s="11">
        <v>2</v>
      </c>
    </row>
    <row r="5143" spans="1:12">
      <c r="A5143" s="11" t="s">
        <v>10143</v>
      </c>
      <c r="D5143" s="11" t="s">
        <v>260</v>
      </c>
      <c r="E5143" s="19" t="s">
        <v>10393</v>
      </c>
      <c r="F5143" s="10">
        <v>42036</v>
      </c>
      <c r="G5143" s="10">
        <v>44228</v>
      </c>
      <c r="H5143" s="11">
        <v>7</v>
      </c>
      <c r="I5143" s="20" t="s">
        <v>259</v>
      </c>
      <c r="J5143" s="11" t="s">
        <v>261</v>
      </c>
      <c r="K5143" s="11" t="s">
        <v>11613</v>
      </c>
      <c r="L5143" s="11">
        <v>2</v>
      </c>
    </row>
    <row r="5144" spans="1:12">
      <c r="A5144" s="11" t="s">
        <v>10144</v>
      </c>
      <c r="D5144" s="11" t="s">
        <v>260</v>
      </c>
      <c r="E5144" s="19" t="s">
        <v>10394</v>
      </c>
      <c r="F5144" s="10">
        <v>42036</v>
      </c>
      <c r="G5144" s="10">
        <v>44228</v>
      </c>
      <c r="H5144" s="11">
        <v>7</v>
      </c>
      <c r="I5144" s="20" t="s">
        <v>259</v>
      </c>
      <c r="J5144" s="11" t="s">
        <v>261</v>
      </c>
      <c r="K5144" s="11" t="s">
        <v>11613</v>
      </c>
      <c r="L5144" s="11">
        <v>2</v>
      </c>
    </row>
    <row r="5145" spans="1:12">
      <c r="A5145" s="11" t="s">
        <v>10145</v>
      </c>
      <c r="D5145" s="11" t="s">
        <v>260</v>
      </c>
      <c r="E5145" s="19" t="s">
        <v>10395</v>
      </c>
      <c r="F5145" s="10">
        <v>42036</v>
      </c>
      <c r="G5145" s="10">
        <v>44228</v>
      </c>
      <c r="H5145" s="11">
        <v>7</v>
      </c>
      <c r="I5145" s="20" t="s">
        <v>259</v>
      </c>
      <c r="J5145" s="11" t="s">
        <v>261</v>
      </c>
      <c r="K5145" s="11" t="s">
        <v>11613</v>
      </c>
      <c r="L5145" s="11">
        <v>2</v>
      </c>
    </row>
    <row r="5146" spans="1:12">
      <c r="A5146" s="11" t="s">
        <v>10146</v>
      </c>
      <c r="D5146" s="11" t="s">
        <v>260</v>
      </c>
      <c r="E5146" s="19" t="s">
        <v>10396</v>
      </c>
      <c r="F5146" s="10">
        <v>42036</v>
      </c>
      <c r="G5146" s="10">
        <v>44228</v>
      </c>
      <c r="H5146" s="11">
        <v>7</v>
      </c>
      <c r="I5146" s="20" t="s">
        <v>259</v>
      </c>
      <c r="J5146" s="11" t="s">
        <v>261</v>
      </c>
      <c r="K5146" s="11" t="s">
        <v>11613</v>
      </c>
      <c r="L5146" s="11">
        <v>2</v>
      </c>
    </row>
    <row r="5147" spans="1:12">
      <c r="A5147" s="11" t="s">
        <v>10147</v>
      </c>
      <c r="D5147" s="11" t="s">
        <v>260</v>
      </c>
      <c r="E5147" s="19" t="s">
        <v>10397</v>
      </c>
      <c r="F5147" s="10">
        <v>42036</v>
      </c>
      <c r="G5147" s="10">
        <v>44228</v>
      </c>
      <c r="H5147" s="11">
        <v>7</v>
      </c>
      <c r="I5147" s="20" t="s">
        <v>259</v>
      </c>
      <c r="J5147" s="11" t="s">
        <v>261</v>
      </c>
      <c r="K5147" s="11" t="s">
        <v>11613</v>
      </c>
      <c r="L5147" s="11">
        <v>2</v>
      </c>
    </row>
    <row r="5148" spans="1:12">
      <c r="A5148" s="11" t="s">
        <v>10148</v>
      </c>
      <c r="D5148" s="11" t="s">
        <v>260</v>
      </c>
      <c r="E5148" s="19" t="s">
        <v>10398</v>
      </c>
      <c r="F5148" s="10">
        <v>42036</v>
      </c>
      <c r="G5148" s="10">
        <v>44228</v>
      </c>
      <c r="H5148" s="11">
        <v>7</v>
      </c>
      <c r="I5148" s="20" t="s">
        <v>259</v>
      </c>
      <c r="J5148" s="11" t="s">
        <v>261</v>
      </c>
      <c r="K5148" s="11" t="s">
        <v>11613</v>
      </c>
      <c r="L5148" s="11">
        <v>2</v>
      </c>
    </row>
    <row r="5149" spans="1:12">
      <c r="A5149" s="11" t="s">
        <v>10149</v>
      </c>
      <c r="D5149" s="11" t="s">
        <v>260</v>
      </c>
      <c r="E5149" s="19" t="s">
        <v>10399</v>
      </c>
      <c r="F5149" s="10">
        <v>42036</v>
      </c>
      <c r="G5149" s="10">
        <v>44228</v>
      </c>
      <c r="H5149" s="11">
        <v>7</v>
      </c>
      <c r="I5149" s="20" t="s">
        <v>259</v>
      </c>
      <c r="J5149" s="11" t="s">
        <v>261</v>
      </c>
      <c r="K5149" s="11" t="s">
        <v>11613</v>
      </c>
      <c r="L5149" s="11">
        <v>2</v>
      </c>
    </row>
    <row r="5150" spans="1:12">
      <c r="A5150" s="11" t="s">
        <v>10150</v>
      </c>
      <c r="D5150" s="11" t="s">
        <v>260</v>
      </c>
      <c r="E5150" s="19" t="s">
        <v>10400</v>
      </c>
      <c r="F5150" s="10">
        <v>42036</v>
      </c>
      <c r="G5150" s="10">
        <v>44228</v>
      </c>
      <c r="H5150" s="11">
        <v>7</v>
      </c>
      <c r="I5150" s="20" t="s">
        <v>259</v>
      </c>
      <c r="J5150" s="11" t="s">
        <v>261</v>
      </c>
      <c r="K5150" s="11" t="s">
        <v>11613</v>
      </c>
      <c r="L5150" s="11">
        <v>2</v>
      </c>
    </row>
    <row r="5151" spans="1:12">
      <c r="A5151" s="11" t="s">
        <v>10151</v>
      </c>
      <c r="D5151" s="11" t="s">
        <v>260</v>
      </c>
      <c r="E5151" s="19" t="s">
        <v>10401</v>
      </c>
      <c r="F5151" s="10">
        <v>42036</v>
      </c>
      <c r="G5151" s="10">
        <v>44228</v>
      </c>
      <c r="H5151" s="11">
        <v>7</v>
      </c>
      <c r="I5151" s="20" t="s">
        <v>259</v>
      </c>
      <c r="J5151" s="11" t="s">
        <v>261</v>
      </c>
      <c r="K5151" s="11" t="s">
        <v>11613</v>
      </c>
      <c r="L5151" s="11">
        <v>2</v>
      </c>
    </row>
    <row r="5152" spans="1:12">
      <c r="A5152" s="11" t="s">
        <v>10152</v>
      </c>
      <c r="D5152" s="11" t="s">
        <v>260</v>
      </c>
      <c r="E5152" s="19" t="s">
        <v>10402</v>
      </c>
      <c r="F5152" s="10">
        <v>42036</v>
      </c>
      <c r="G5152" s="10">
        <v>44228</v>
      </c>
      <c r="H5152" s="11">
        <v>7</v>
      </c>
      <c r="I5152" s="20" t="s">
        <v>259</v>
      </c>
      <c r="J5152" s="11" t="s">
        <v>261</v>
      </c>
      <c r="K5152" s="11" t="s">
        <v>11613</v>
      </c>
      <c r="L5152" s="11">
        <v>2</v>
      </c>
    </row>
    <row r="5153" spans="1:12">
      <c r="A5153" s="11" t="s">
        <v>10153</v>
      </c>
      <c r="D5153" s="11" t="s">
        <v>260</v>
      </c>
      <c r="E5153" s="19" t="s">
        <v>10403</v>
      </c>
      <c r="F5153" s="10">
        <v>42036</v>
      </c>
      <c r="G5153" s="10">
        <v>44228</v>
      </c>
      <c r="H5153" s="11">
        <v>7</v>
      </c>
      <c r="I5153" s="20" t="s">
        <v>259</v>
      </c>
      <c r="J5153" s="11" t="s">
        <v>261</v>
      </c>
      <c r="K5153" s="11" t="s">
        <v>11613</v>
      </c>
      <c r="L5153" s="11">
        <v>2</v>
      </c>
    </row>
    <row r="5154" spans="1:12">
      <c r="A5154" s="11" t="s">
        <v>10154</v>
      </c>
      <c r="D5154" s="11" t="s">
        <v>260</v>
      </c>
      <c r="E5154" s="19" t="s">
        <v>10404</v>
      </c>
      <c r="F5154" s="10">
        <v>42036</v>
      </c>
      <c r="G5154" s="10">
        <v>44228</v>
      </c>
      <c r="H5154" s="11">
        <v>7</v>
      </c>
      <c r="I5154" s="20" t="s">
        <v>259</v>
      </c>
      <c r="J5154" s="11" t="s">
        <v>261</v>
      </c>
      <c r="K5154" s="11" t="s">
        <v>11613</v>
      </c>
      <c r="L5154" s="11">
        <v>2</v>
      </c>
    </row>
    <row r="5155" spans="1:12">
      <c r="A5155" s="11" t="s">
        <v>10155</v>
      </c>
      <c r="D5155" s="11" t="s">
        <v>260</v>
      </c>
      <c r="E5155" s="19" t="s">
        <v>10405</v>
      </c>
      <c r="F5155" s="10">
        <v>42036</v>
      </c>
      <c r="G5155" s="10">
        <v>44228</v>
      </c>
      <c r="H5155" s="11">
        <v>7</v>
      </c>
      <c r="I5155" s="20" t="s">
        <v>259</v>
      </c>
      <c r="J5155" s="11" t="s">
        <v>261</v>
      </c>
      <c r="K5155" s="11" t="s">
        <v>11613</v>
      </c>
      <c r="L5155" s="11">
        <v>2</v>
      </c>
    </row>
    <row r="5156" spans="1:12">
      <c r="A5156" s="11" t="s">
        <v>10156</v>
      </c>
      <c r="D5156" s="11" t="s">
        <v>260</v>
      </c>
      <c r="E5156" s="19" t="s">
        <v>10406</v>
      </c>
      <c r="F5156" s="10">
        <v>42036</v>
      </c>
      <c r="G5156" s="10">
        <v>44228</v>
      </c>
      <c r="H5156" s="11">
        <v>7</v>
      </c>
      <c r="I5156" s="20" t="s">
        <v>259</v>
      </c>
      <c r="J5156" s="11" t="s">
        <v>261</v>
      </c>
      <c r="K5156" s="11" t="s">
        <v>11613</v>
      </c>
      <c r="L5156" s="11">
        <v>2</v>
      </c>
    </row>
    <row r="5157" spans="1:12">
      <c r="A5157" s="11" t="s">
        <v>10157</v>
      </c>
      <c r="D5157" s="11" t="s">
        <v>260</v>
      </c>
      <c r="E5157" s="19" t="s">
        <v>10407</v>
      </c>
      <c r="F5157" s="10">
        <v>42036</v>
      </c>
      <c r="G5157" s="10">
        <v>44228</v>
      </c>
      <c r="H5157" s="11">
        <v>7</v>
      </c>
      <c r="I5157" s="20" t="s">
        <v>259</v>
      </c>
      <c r="J5157" s="11" t="s">
        <v>261</v>
      </c>
      <c r="K5157" s="11" t="s">
        <v>11613</v>
      </c>
      <c r="L5157" s="11">
        <v>2</v>
      </c>
    </row>
    <row r="5158" spans="1:12">
      <c r="A5158" s="11" t="s">
        <v>10158</v>
      </c>
      <c r="D5158" s="11" t="s">
        <v>260</v>
      </c>
      <c r="E5158" s="19" t="s">
        <v>10408</v>
      </c>
      <c r="F5158" s="10">
        <v>42036</v>
      </c>
      <c r="G5158" s="10">
        <v>44228</v>
      </c>
      <c r="H5158" s="11">
        <v>7</v>
      </c>
      <c r="I5158" s="20" t="s">
        <v>259</v>
      </c>
      <c r="J5158" s="11" t="s">
        <v>261</v>
      </c>
      <c r="K5158" s="11" t="s">
        <v>11613</v>
      </c>
      <c r="L5158" s="11">
        <v>2</v>
      </c>
    </row>
    <row r="5159" spans="1:12">
      <c r="A5159" s="11" t="s">
        <v>10159</v>
      </c>
      <c r="D5159" s="11" t="s">
        <v>260</v>
      </c>
      <c r="E5159" s="19" t="s">
        <v>10409</v>
      </c>
      <c r="F5159" s="10">
        <v>42036</v>
      </c>
      <c r="G5159" s="10">
        <v>44228</v>
      </c>
      <c r="H5159" s="11">
        <v>7</v>
      </c>
      <c r="I5159" s="20" t="s">
        <v>259</v>
      </c>
      <c r="J5159" s="11" t="s">
        <v>261</v>
      </c>
      <c r="K5159" s="11" t="s">
        <v>11613</v>
      </c>
      <c r="L5159" s="11">
        <v>2</v>
      </c>
    </row>
    <row r="5160" spans="1:12">
      <c r="A5160" s="11" t="s">
        <v>10160</v>
      </c>
      <c r="D5160" s="11" t="s">
        <v>260</v>
      </c>
      <c r="E5160" s="19" t="s">
        <v>10410</v>
      </c>
      <c r="F5160" s="10">
        <v>42036</v>
      </c>
      <c r="G5160" s="10">
        <v>44228</v>
      </c>
      <c r="H5160" s="11">
        <v>7</v>
      </c>
      <c r="I5160" s="20" t="s">
        <v>259</v>
      </c>
      <c r="J5160" s="11" t="s">
        <v>261</v>
      </c>
      <c r="K5160" s="11" t="s">
        <v>11613</v>
      </c>
      <c r="L5160" s="11">
        <v>2</v>
      </c>
    </row>
    <row r="5161" spans="1:12">
      <c r="A5161" s="11" t="s">
        <v>10161</v>
      </c>
      <c r="D5161" s="11" t="s">
        <v>260</v>
      </c>
      <c r="E5161" s="19" t="s">
        <v>10411</v>
      </c>
      <c r="F5161" s="10">
        <v>42036</v>
      </c>
      <c r="G5161" s="10">
        <v>44228</v>
      </c>
      <c r="H5161" s="11">
        <v>7</v>
      </c>
      <c r="I5161" s="20" t="s">
        <v>259</v>
      </c>
      <c r="J5161" s="11" t="s">
        <v>261</v>
      </c>
      <c r="K5161" s="11" t="s">
        <v>11613</v>
      </c>
      <c r="L5161" s="11">
        <v>2</v>
      </c>
    </row>
    <row r="5162" spans="1:12">
      <c r="A5162" s="11" t="s">
        <v>10162</v>
      </c>
      <c r="D5162" s="11" t="s">
        <v>260</v>
      </c>
      <c r="E5162" s="19" t="s">
        <v>10412</v>
      </c>
      <c r="F5162" s="10">
        <v>42036</v>
      </c>
      <c r="G5162" s="10">
        <v>44228</v>
      </c>
      <c r="H5162" s="11">
        <v>7</v>
      </c>
      <c r="I5162" s="20" t="s">
        <v>259</v>
      </c>
      <c r="J5162" s="11" t="s">
        <v>261</v>
      </c>
      <c r="K5162" s="11" t="s">
        <v>11613</v>
      </c>
      <c r="L5162" s="11">
        <v>2</v>
      </c>
    </row>
    <row r="5163" spans="1:12">
      <c r="A5163" s="11" t="s">
        <v>10163</v>
      </c>
      <c r="D5163" s="11" t="s">
        <v>260</v>
      </c>
      <c r="E5163" s="19" t="s">
        <v>10413</v>
      </c>
      <c r="F5163" s="10">
        <v>42036</v>
      </c>
      <c r="G5163" s="10">
        <v>44228</v>
      </c>
      <c r="H5163" s="11">
        <v>7</v>
      </c>
      <c r="I5163" s="20" t="s">
        <v>259</v>
      </c>
      <c r="J5163" s="11" t="s">
        <v>261</v>
      </c>
      <c r="K5163" s="11" t="s">
        <v>11613</v>
      </c>
      <c r="L5163" s="11">
        <v>2</v>
      </c>
    </row>
    <row r="5164" spans="1:12">
      <c r="A5164" s="11" t="s">
        <v>10164</v>
      </c>
      <c r="D5164" s="11" t="s">
        <v>260</v>
      </c>
      <c r="E5164" s="19" t="s">
        <v>10414</v>
      </c>
      <c r="F5164" s="10">
        <v>42036</v>
      </c>
      <c r="G5164" s="10">
        <v>44228</v>
      </c>
      <c r="H5164" s="11">
        <v>7</v>
      </c>
      <c r="I5164" s="20" t="s">
        <v>259</v>
      </c>
      <c r="J5164" s="11" t="s">
        <v>261</v>
      </c>
      <c r="K5164" s="11" t="s">
        <v>11613</v>
      </c>
      <c r="L5164" s="11">
        <v>2</v>
      </c>
    </row>
    <row r="5165" spans="1:12">
      <c r="A5165" s="11" t="s">
        <v>10165</v>
      </c>
      <c r="D5165" s="11" t="s">
        <v>260</v>
      </c>
      <c r="E5165" s="19" t="s">
        <v>10415</v>
      </c>
      <c r="F5165" s="10">
        <v>42036</v>
      </c>
      <c r="G5165" s="10">
        <v>44228</v>
      </c>
      <c r="H5165" s="11">
        <v>7</v>
      </c>
      <c r="I5165" s="20" t="s">
        <v>259</v>
      </c>
      <c r="J5165" s="11" t="s">
        <v>261</v>
      </c>
      <c r="K5165" s="11" t="s">
        <v>11613</v>
      </c>
      <c r="L5165" s="11">
        <v>2</v>
      </c>
    </row>
    <row r="5166" spans="1:12">
      <c r="A5166" s="11" t="s">
        <v>10166</v>
      </c>
      <c r="D5166" s="11" t="s">
        <v>260</v>
      </c>
      <c r="E5166" s="19" t="s">
        <v>10416</v>
      </c>
      <c r="F5166" s="10">
        <v>42036</v>
      </c>
      <c r="G5166" s="10">
        <v>44228</v>
      </c>
      <c r="H5166" s="11">
        <v>7</v>
      </c>
      <c r="I5166" s="20" t="s">
        <v>259</v>
      </c>
      <c r="J5166" s="11" t="s">
        <v>261</v>
      </c>
      <c r="K5166" s="11" t="s">
        <v>11613</v>
      </c>
      <c r="L5166" s="11">
        <v>2</v>
      </c>
    </row>
    <row r="5167" spans="1:12">
      <c r="A5167" s="11" t="s">
        <v>10167</v>
      </c>
      <c r="D5167" s="11" t="s">
        <v>260</v>
      </c>
      <c r="E5167" s="19" t="s">
        <v>10417</v>
      </c>
      <c r="F5167" s="10">
        <v>42036</v>
      </c>
      <c r="G5167" s="10">
        <v>44228</v>
      </c>
      <c r="H5167" s="11">
        <v>7</v>
      </c>
      <c r="I5167" s="20" t="s">
        <v>259</v>
      </c>
      <c r="J5167" s="11" t="s">
        <v>261</v>
      </c>
      <c r="K5167" s="11" t="s">
        <v>11613</v>
      </c>
      <c r="L5167" s="11">
        <v>2</v>
      </c>
    </row>
    <row r="5168" spans="1:12">
      <c r="A5168" s="11" t="s">
        <v>10168</v>
      </c>
      <c r="D5168" s="11" t="s">
        <v>260</v>
      </c>
      <c r="E5168" s="19" t="s">
        <v>10418</v>
      </c>
      <c r="F5168" s="10">
        <v>42036</v>
      </c>
      <c r="G5168" s="10">
        <v>44228</v>
      </c>
      <c r="H5168" s="11">
        <v>7</v>
      </c>
      <c r="I5168" s="20" t="s">
        <v>259</v>
      </c>
      <c r="J5168" s="11" t="s">
        <v>261</v>
      </c>
      <c r="K5168" s="11" t="s">
        <v>11613</v>
      </c>
      <c r="L5168" s="11">
        <v>2</v>
      </c>
    </row>
    <row r="5169" spans="1:12">
      <c r="A5169" s="11" t="s">
        <v>10169</v>
      </c>
      <c r="D5169" s="11" t="s">
        <v>260</v>
      </c>
      <c r="E5169" s="19" t="s">
        <v>10419</v>
      </c>
      <c r="F5169" s="10">
        <v>42036</v>
      </c>
      <c r="G5169" s="10">
        <v>44228</v>
      </c>
      <c r="H5169" s="11">
        <v>7</v>
      </c>
      <c r="I5169" s="20" t="s">
        <v>259</v>
      </c>
      <c r="J5169" s="11" t="s">
        <v>261</v>
      </c>
      <c r="K5169" s="11" t="s">
        <v>11613</v>
      </c>
      <c r="L5169" s="11">
        <v>2</v>
      </c>
    </row>
    <row r="5170" spans="1:12">
      <c r="A5170" s="11" t="s">
        <v>10170</v>
      </c>
      <c r="D5170" s="11" t="s">
        <v>260</v>
      </c>
      <c r="E5170" s="19" t="s">
        <v>10420</v>
      </c>
      <c r="F5170" s="10">
        <v>42036</v>
      </c>
      <c r="G5170" s="10">
        <v>44228</v>
      </c>
      <c r="H5170" s="11">
        <v>7</v>
      </c>
      <c r="I5170" s="20" t="s">
        <v>259</v>
      </c>
      <c r="J5170" s="11" t="s">
        <v>261</v>
      </c>
      <c r="K5170" s="11" t="s">
        <v>11613</v>
      </c>
      <c r="L5170" s="11">
        <v>2</v>
      </c>
    </row>
    <row r="5171" spans="1:12">
      <c r="A5171" s="11" t="s">
        <v>10171</v>
      </c>
      <c r="D5171" s="11" t="s">
        <v>260</v>
      </c>
      <c r="E5171" s="19" t="s">
        <v>10421</v>
      </c>
      <c r="F5171" s="10">
        <v>42036</v>
      </c>
      <c r="G5171" s="10">
        <v>44228</v>
      </c>
      <c r="H5171" s="11">
        <v>7</v>
      </c>
      <c r="I5171" s="20" t="s">
        <v>259</v>
      </c>
      <c r="J5171" s="11" t="s">
        <v>261</v>
      </c>
      <c r="K5171" s="11" t="s">
        <v>11613</v>
      </c>
      <c r="L5171" s="11">
        <v>2</v>
      </c>
    </row>
    <row r="5172" spans="1:12">
      <c r="A5172" s="11" t="s">
        <v>10172</v>
      </c>
      <c r="D5172" s="11" t="s">
        <v>260</v>
      </c>
      <c r="E5172" s="19" t="s">
        <v>10422</v>
      </c>
      <c r="F5172" s="10">
        <v>42036</v>
      </c>
      <c r="G5172" s="10">
        <v>44228</v>
      </c>
      <c r="H5172" s="11">
        <v>7</v>
      </c>
      <c r="I5172" s="20" t="s">
        <v>259</v>
      </c>
      <c r="J5172" s="11" t="s">
        <v>261</v>
      </c>
      <c r="K5172" s="11" t="s">
        <v>11613</v>
      </c>
      <c r="L5172" s="11">
        <v>2</v>
      </c>
    </row>
    <row r="5173" spans="1:12">
      <c r="A5173" s="11" t="s">
        <v>10173</v>
      </c>
      <c r="D5173" s="11" t="s">
        <v>260</v>
      </c>
      <c r="E5173" s="19" t="s">
        <v>10423</v>
      </c>
      <c r="F5173" s="10">
        <v>42036</v>
      </c>
      <c r="G5173" s="10">
        <v>44228</v>
      </c>
      <c r="H5173" s="11">
        <v>7</v>
      </c>
      <c r="I5173" s="20" t="s">
        <v>259</v>
      </c>
      <c r="J5173" s="11" t="s">
        <v>261</v>
      </c>
      <c r="K5173" s="11" t="s">
        <v>11613</v>
      </c>
      <c r="L5173" s="11">
        <v>2</v>
      </c>
    </row>
    <row r="5174" spans="1:12">
      <c r="A5174" s="11" t="s">
        <v>10174</v>
      </c>
      <c r="D5174" s="11" t="s">
        <v>260</v>
      </c>
      <c r="E5174" s="19" t="s">
        <v>10424</v>
      </c>
      <c r="F5174" s="10">
        <v>42036</v>
      </c>
      <c r="G5174" s="10">
        <v>44228</v>
      </c>
      <c r="H5174" s="11">
        <v>7</v>
      </c>
      <c r="I5174" s="20" t="s">
        <v>259</v>
      </c>
      <c r="J5174" s="11" t="s">
        <v>261</v>
      </c>
      <c r="K5174" s="11" t="s">
        <v>11613</v>
      </c>
      <c r="L5174" s="11">
        <v>2</v>
      </c>
    </row>
    <row r="5175" spans="1:12">
      <c r="A5175" s="11" t="s">
        <v>10175</v>
      </c>
      <c r="D5175" s="11" t="s">
        <v>260</v>
      </c>
      <c r="E5175" s="19" t="s">
        <v>10425</v>
      </c>
      <c r="F5175" s="10">
        <v>42036</v>
      </c>
      <c r="G5175" s="10">
        <v>44228</v>
      </c>
      <c r="H5175" s="11">
        <v>7</v>
      </c>
      <c r="I5175" s="20" t="s">
        <v>259</v>
      </c>
      <c r="J5175" s="11" t="s">
        <v>261</v>
      </c>
      <c r="K5175" s="11" t="s">
        <v>11613</v>
      </c>
      <c r="L5175" s="11">
        <v>2</v>
      </c>
    </row>
    <row r="5176" spans="1:12">
      <c r="A5176" s="11" t="s">
        <v>10176</v>
      </c>
      <c r="D5176" s="11" t="s">
        <v>260</v>
      </c>
      <c r="E5176" s="19" t="s">
        <v>10426</v>
      </c>
      <c r="F5176" s="10">
        <v>42036</v>
      </c>
      <c r="G5176" s="10">
        <v>44228</v>
      </c>
      <c r="H5176" s="11">
        <v>7</v>
      </c>
      <c r="I5176" s="20" t="s">
        <v>259</v>
      </c>
      <c r="J5176" s="11" t="s">
        <v>261</v>
      </c>
      <c r="K5176" s="11" t="s">
        <v>11613</v>
      </c>
      <c r="L5176" s="11">
        <v>2</v>
      </c>
    </row>
    <row r="5177" spans="1:12">
      <c r="A5177" s="11" t="s">
        <v>10177</v>
      </c>
      <c r="D5177" s="11" t="s">
        <v>260</v>
      </c>
      <c r="E5177" s="19" t="s">
        <v>10427</v>
      </c>
      <c r="F5177" s="10">
        <v>42036</v>
      </c>
      <c r="G5177" s="10">
        <v>44228</v>
      </c>
      <c r="H5177" s="11">
        <v>7</v>
      </c>
      <c r="I5177" s="20" t="s">
        <v>259</v>
      </c>
      <c r="J5177" s="11" t="s">
        <v>261</v>
      </c>
      <c r="K5177" s="11" t="s">
        <v>11613</v>
      </c>
      <c r="L5177" s="11">
        <v>2</v>
      </c>
    </row>
    <row r="5178" spans="1:12">
      <c r="A5178" s="11" t="s">
        <v>10178</v>
      </c>
      <c r="D5178" s="11" t="s">
        <v>260</v>
      </c>
      <c r="E5178" s="19" t="s">
        <v>10428</v>
      </c>
      <c r="F5178" s="10">
        <v>42036</v>
      </c>
      <c r="G5178" s="10">
        <v>44228</v>
      </c>
      <c r="H5178" s="11">
        <v>7</v>
      </c>
      <c r="I5178" s="20" t="s">
        <v>259</v>
      </c>
      <c r="J5178" s="11" t="s">
        <v>261</v>
      </c>
      <c r="K5178" s="11" t="s">
        <v>11613</v>
      </c>
      <c r="L5178" s="11">
        <v>2</v>
      </c>
    </row>
    <row r="5179" spans="1:12">
      <c r="A5179" s="11" t="s">
        <v>10179</v>
      </c>
      <c r="D5179" s="11" t="s">
        <v>260</v>
      </c>
      <c r="E5179" s="19" t="s">
        <v>10429</v>
      </c>
      <c r="F5179" s="10">
        <v>42036</v>
      </c>
      <c r="G5179" s="10">
        <v>44228</v>
      </c>
      <c r="H5179" s="11">
        <v>7</v>
      </c>
      <c r="I5179" s="20" t="s">
        <v>259</v>
      </c>
      <c r="J5179" s="11" t="s">
        <v>261</v>
      </c>
      <c r="K5179" s="11" t="s">
        <v>11613</v>
      </c>
      <c r="L5179" s="11">
        <v>2</v>
      </c>
    </row>
    <row r="5180" spans="1:12">
      <c r="A5180" s="11" t="s">
        <v>10180</v>
      </c>
      <c r="D5180" s="11" t="s">
        <v>260</v>
      </c>
      <c r="E5180" s="19" t="s">
        <v>10430</v>
      </c>
      <c r="F5180" s="10">
        <v>42036</v>
      </c>
      <c r="G5180" s="10">
        <v>44228</v>
      </c>
      <c r="H5180" s="11">
        <v>7</v>
      </c>
      <c r="I5180" s="20" t="s">
        <v>259</v>
      </c>
      <c r="J5180" s="11" t="s">
        <v>261</v>
      </c>
      <c r="K5180" s="11" t="s">
        <v>11613</v>
      </c>
      <c r="L5180" s="11">
        <v>2</v>
      </c>
    </row>
    <row r="5181" spans="1:12">
      <c r="A5181" s="11" t="s">
        <v>10181</v>
      </c>
      <c r="D5181" s="11" t="s">
        <v>260</v>
      </c>
      <c r="E5181" s="19" t="s">
        <v>10431</v>
      </c>
      <c r="F5181" s="10">
        <v>42036</v>
      </c>
      <c r="G5181" s="10">
        <v>44228</v>
      </c>
      <c r="H5181" s="11">
        <v>7</v>
      </c>
      <c r="I5181" s="20" t="s">
        <v>259</v>
      </c>
      <c r="J5181" s="11" t="s">
        <v>261</v>
      </c>
      <c r="K5181" s="11" t="s">
        <v>11613</v>
      </c>
      <c r="L5181" s="11">
        <v>2</v>
      </c>
    </row>
    <row r="5182" spans="1:12">
      <c r="A5182" s="11" t="s">
        <v>10182</v>
      </c>
      <c r="D5182" s="11" t="s">
        <v>260</v>
      </c>
      <c r="E5182" s="19" t="s">
        <v>10432</v>
      </c>
      <c r="F5182" s="10">
        <v>42036</v>
      </c>
      <c r="G5182" s="10">
        <v>44228</v>
      </c>
      <c r="H5182" s="11">
        <v>7</v>
      </c>
      <c r="I5182" s="20" t="s">
        <v>259</v>
      </c>
      <c r="J5182" s="11" t="s">
        <v>261</v>
      </c>
      <c r="K5182" s="11" t="s">
        <v>11613</v>
      </c>
      <c r="L5182" s="11">
        <v>2</v>
      </c>
    </row>
    <row r="5183" spans="1:12">
      <c r="A5183" s="11" t="s">
        <v>10183</v>
      </c>
      <c r="D5183" s="11" t="s">
        <v>260</v>
      </c>
      <c r="E5183" s="19" t="s">
        <v>10433</v>
      </c>
      <c r="F5183" s="10">
        <v>42036</v>
      </c>
      <c r="G5183" s="10">
        <v>44228</v>
      </c>
      <c r="H5183" s="11">
        <v>7</v>
      </c>
      <c r="I5183" s="20" t="s">
        <v>259</v>
      </c>
      <c r="J5183" s="11" t="s">
        <v>261</v>
      </c>
      <c r="K5183" s="11" t="s">
        <v>11613</v>
      </c>
      <c r="L5183" s="11">
        <v>2</v>
      </c>
    </row>
    <row r="5184" spans="1:12">
      <c r="A5184" s="11" t="s">
        <v>10184</v>
      </c>
      <c r="D5184" s="11" t="s">
        <v>260</v>
      </c>
      <c r="E5184" s="19" t="s">
        <v>10434</v>
      </c>
      <c r="F5184" s="10">
        <v>42036</v>
      </c>
      <c r="G5184" s="10">
        <v>44228</v>
      </c>
      <c r="H5184" s="11">
        <v>7</v>
      </c>
      <c r="I5184" s="20" t="s">
        <v>259</v>
      </c>
      <c r="J5184" s="11" t="s">
        <v>261</v>
      </c>
      <c r="K5184" s="11" t="s">
        <v>11613</v>
      </c>
      <c r="L5184" s="11">
        <v>2</v>
      </c>
    </row>
    <row r="5185" spans="1:12">
      <c r="A5185" s="11" t="s">
        <v>10185</v>
      </c>
      <c r="D5185" s="11" t="s">
        <v>260</v>
      </c>
      <c r="E5185" s="19" t="s">
        <v>10435</v>
      </c>
      <c r="F5185" s="10">
        <v>42036</v>
      </c>
      <c r="G5185" s="10">
        <v>44228</v>
      </c>
      <c r="H5185" s="11">
        <v>7</v>
      </c>
      <c r="I5185" s="20" t="s">
        <v>259</v>
      </c>
      <c r="J5185" s="11" t="s">
        <v>261</v>
      </c>
      <c r="K5185" s="11" t="s">
        <v>11613</v>
      </c>
      <c r="L5185" s="11">
        <v>2</v>
      </c>
    </row>
    <row r="5186" spans="1:12">
      <c r="A5186" s="11" t="s">
        <v>10186</v>
      </c>
      <c r="D5186" s="11" t="s">
        <v>260</v>
      </c>
      <c r="E5186" s="19" t="s">
        <v>10436</v>
      </c>
      <c r="F5186" s="10">
        <v>42036</v>
      </c>
      <c r="G5186" s="10">
        <v>44228</v>
      </c>
      <c r="H5186" s="11">
        <v>7</v>
      </c>
      <c r="I5186" s="20" t="s">
        <v>259</v>
      </c>
      <c r="J5186" s="11" t="s">
        <v>261</v>
      </c>
      <c r="K5186" s="11" t="s">
        <v>11613</v>
      </c>
      <c r="L5186" s="11">
        <v>2</v>
      </c>
    </row>
    <row r="5187" spans="1:12">
      <c r="A5187" s="11" t="s">
        <v>10187</v>
      </c>
      <c r="D5187" s="11" t="s">
        <v>260</v>
      </c>
      <c r="E5187" s="19" t="s">
        <v>10437</v>
      </c>
      <c r="F5187" s="10">
        <v>42036</v>
      </c>
      <c r="G5187" s="10">
        <v>44228</v>
      </c>
      <c r="H5187" s="11">
        <v>7</v>
      </c>
      <c r="I5187" s="20" t="s">
        <v>259</v>
      </c>
      <c r="J5187" s="11" t="s">
        <v>261</v>
      </c>
      <c r="K5187" s="11" t="s">
        <v>11613</v>
      </c>
      <c r="L5187" s="11">
        <v>2</v>
      </c>
    </row>
    <row r="5188" spans="1:12">
      <c r="A5188" s="11" t="s">
        <v>10188</v>
      </c>
      <c r="D5188" s="11" t="s">
        <v>260</v>
      </c>
      <c r="E5188" s="19" t="s">
        <v>10438</v>
      </c>
      <c r="F5188" s="10">
        <v>42036</v>
      </c>
      <c r="G5188" s="10">
        <v>44228</v>
      </c>
      <c r="H5188" s="11">
        <v>7</v>
      </c>
      <c r="I5188" s="20" t="s">
        <v>259</v>
      </c>
      <c r="J5188" s="11" t="s">
        <v>261</v>
      </c>
      <c r="K5188" s="11" t="s">
        <v>11613</v>
      </c>
      <c r="L5188" s="11">
        <v>2</v>
      </c>
    </row>
    <row r="5189" spans="1:12">
      <c r="A5189" s="11" t="s">
        <v>10189</v>
      </c>
      <c r="D5189" s="11" t="s">
        <v>260</v>
      </c>
      <c r="E5189" s="19" t="s">
        <v>10439</v>
      </c>
      <c r="F5189" s="10">
        <v>42036</v>
      </c>
      <c r="G5189" s="10">
        <v>44228</v>
      </c>
      <c r="H5189" s="11">
        <v>7</v>
      </c>
      <c r="I5189" s="20" t="s">
        <v>259</v>
      </c>
      <c r="J5189" s="11" t="s">
        <v>261</v>
      </c>
      <c r="K5189" s="11" t="s">
        <v>11613</v>
      </c>
      <c r="L5189" s="11">
        <v>2</v>
      </c>
    </row>
    <row r="5190" spans="1:12">
      <c r="A5190" s="11" t="s">
        <v>10190</v>
      </c>
      <c r="D5190" s="11" t="s">
        <v>260</v>
      </c>
      <c r="E5190" s="19" t="s">
        <v>10440</v>
      </c>
      <c r="F5190" s="10">
        <v>42036</v>
      </c>
      <c r="G5190" s="10">
        <v>44228</v>
      </c>
      <c r="H5190" s="11">
        <v>7</v>
      </c>
      <c r="I5190" s="20" t="s">
        <v>259</v>
      </c>
      <c r="J5190" s="11" t="s">
        <v>261</v>
      </c>
      <c r="K5190" s="11" t="s">
        <v>11613</v>
      </c>
      <c r="L5190" s="11">
        <v>2</v>
      </c>
    </row>
    <row r="5191" spans="1:12">
      <c r="A5191" s="11" t="s">
        <v>10191</v>
      </c>
      <c r="D5191" s="11" t="s">
        <v>260</v>
      </c>
      <c r="E5191" s="19" t="s">
        <v>10441</v>
      </c>
      <c r="F5191" s="10">
        <v>42036</v>
      </c>
      <c r="G5191" s="10">
        <v>44228</v>
      </c>
      <c r="H5191" s="11">
        <v>7</v>
      </c>
      <c r="I5191" s="20" t="s">
        <v>259</v>
      </c>
      <c r="J5191" s="11" t="s">
        <v>261</v>
      </c>
      <c r="K5191" s="11" t="s">
        <v>11613</v>
      </c>
      <c r="L5191" s="11">
        <v>2</v>
      </c>
    </row>
    <row r="5192" spans="1:12">
      <c r="A5192" s="11" t="s">
        <v>10192</v>
      </c>
      <c r="D5192" s="11" t="s">
        <v>260</v>
      </c>
      <c r="E5192" s="19" t="s">
        <v>10442</v>
      </c>
      <c r="F5192" s="10">
        <v>42036</v>
      </c>
      <c r="G5192" s="10">
        <v>44228</v>
      </c>
      <c r="H5192" s="11">
        <v>7</v>
      </c>
      <c r="I5192" s="20" t="s">
        <v>259</v>
      </c>
      <c r="J5192" s="11" t="s">
        <v>261</v>
      </c>
      <c r="K5192" s="11" t="s">
        <v>11613</v>
      </c>
      <c r="L5192" s="11">
        <v>2</v>
      </c>
    </row>
    <row r="5193" spans="1:12">
      <c r="A5193" s="11" t="s">
        <v>10193</v>
      </c>
      <c r="D5193" s="11" t="s">
        <v>260</v>
      </c>
      <c r="E5193" s="19" t="s">
        <v>10443</v>
      </c>
      <c r="F5193" s="10">
        <v>42036</v>
      </c>
      <c r="G5193" s="10">
        <v>44228</v>
      </c>
      <c r="H5193" s="11">
        <v>7</v>
      </c>
      <c r="I5193" s="20" t="s">
        <v>259</v>
      </c>
      <c r="J5193" s="11" t="s">
        <v>261</v>
      </c>
      <c r="K5193" s="11" t="s">
        <v>11613</v>
      </c>
      <c r="L5193" s="11">
        <v>2</v>
      </c>
    </row>
    <row r="5194" spans="1:12">
      <c r="A5194" s="11" t="s">
        <v>10194</v>
      </c>
      <c r="D5194" s="11" t="s">
        <v>260</v>
      </c>
      <c r="E5194" s="19" t="s">
        <v>10444</v>
      </c>
      <c r="F5194" s="10">
        <v>42036</v>
      </c>
      <c r="G5194" s="10">
        <v>44228</v>
      </c>
      <c r="H5194" s="11">
        <v>7</v>
      </c>
      <c r="I5194" s="20" t="s">
        <v>259</v>
      </c>
      <c r="J5194" s="11" t="s">
        <v>261</v>
      </c>
      <c r="K5194" s="11" t="s">
        <v>11613</v>
      </c>
      <c r="L5194" s="11">
        <v>2</v>
      </c>
    </row>
    <row r="5195" spans="1:12">
      <c r="A5195" s="11" t="s">
        <v>10195</v>
      </c>
      <c r="D5195" s="11" t="s">
        <v>260</v>
      </c>
      <c r="E5195" s="19" t="s">
        <v>10445</v>
      </c>
      <c r="F5195" s="10">
        <v>42036</v>
      </c>
      <c r="G5195" s="10">
        <v>44228</v>
      </c>
      <c r="H5195" s="11">
        <v>7</v>
      </c>
      <c r="I5195" s="20" t="s">
        <v>259</v>
      </c>
      <c r="J5195" s="11" t="s">
        <v>261</v>
      </c>
      <c r="K5195" s="11" t="s">
        <v>11613</v>
      </c>
      <c r="L5195" s="11">
        <v>2</v>
      </c>
    </row>
    <row r="5196" spans="1:12">
      <c r="A5196" s="11" t="s">
        <v>10196</v>
      </c>
      <c r="D5196" s="11" t="s">
        <v>260</v>
      </c>
      <c r="E5196" s="19" t="s">
        <v>10446</v>
      </c>
      <c r="F5196" s="10">
        <v>42036</v>
      </c>
      <c r="G5196" s="10">
        <v>44228</v>
      </c>
      <c r="H5196" s="11">
        <v>7</v>
      </c>
      <c r="I5196" s="20" t="s">
        <v>259</v>
      </c>
      <c r="J5196" s="11" t="s">
        <v>261</v>
      </c>
      <c r="K5196" s="11" t="s">
        <v>11613</v>
      </c>
      <c r="L5196" s="11">
        <v>2</v>
      </c>
    </row>
    <row r="5197" spans="1:12">
      <c r="A5197" s="11" t="s">
        <v>10197</v>
      </c>
      <c r="D5197" s="11" t="s">
        <v>260</v>
      </c>
      <c r="E5197" s="19" t="s">
        <v>10447</v>
      </c>
      <c r="F5197" s="10">
        <v>42036</v>
      </c>
      <c r="G5197" s="10">
        <v>44228</v>
      </c>
      <c r="H5197" s="11">
        <v>7</v>
      </c>
      <c r="I5197" s="20" t="s">
        <v>259</v>
      </c>
      <c r="J5197" s="11" t="s">
        <v>261</v>
      </c>
      <c r="K5197" s="11" t="s">
        <v>11613</v>
      </c>
      <c r="L5197" s="11">
        <v>2</v>
      </c>
    </row>
    <row r="5198" spans="1:12">
      <c r="A5198" s="11" t="s">
        <v>10198</v>
      </c>
      <c r="D5198" s="11" t="s">
        <v>260</v>
      </c>
      <c r="E5198" s="19" t="s">
        <v>10448</v>
      </c>
      <c r="F5198" s="10">
        <v>42036</v>
      </c>
      <c r="G5198" s="10">
        <v>44228</v>
      </c>
      <c r="H5198" s="11">
        <v>7</v>
      </c>
      <c r="I5198" s="20" t="s">
        <v>259</v>
      </c>
      <c r="J5198" s="11" t="s">
        <v>261</v>
      </c>
      <c r="K5198" s="11" t="s">
        <v>11613</v>
      </c>
      <c r="L5198" s="11">
        <v>2</v>
      </c>
    </row>
    <row r="5199" spans="1:12">
      <c r="A5199" s="11" t="s">
        <v>10199</v>
      </c>
      <c r="D5199" s="11" t="s">
        <v>260</v>
      </c>
      <c r="E5199" s="19" t="s">
        <v>10449</v>
      </c>
      <c r="F5199" s="10">
        <v>42036</v>
      </c>
      <c r="G5199" s="10">
        <v>44228</v>
      </c>
      <c r="H5199" s="11">
        <v>7</v>
      </c>
      <c r="I5199" s="20" t="s">
        <v>259</v>
      </c>
      <c r="J5199" s="11" t="s">
        <v>261</v>
      </c>
      <c r="K5199" s="11" t="s">
        <v>11613</v>
      </c>
      <c r="L5199" s="11">
        <v>2</v>
      </c>
    </row>
    <row r="5200" spans="1:12">
      <c r="A5200" s="11" t="s">
        <v>10200</v>
      </c>
      <c r="D5200" s="11" t="s">
        <v>260</v>
      </c>
      <c r="E5200" s="19" t="s">
        <v>10450</v>
      </c>
      <c r="F5200" s="10">
        <v>42036</v>
      </c>
      <c r="G5200" s="10">
        <v>44228</v>
      </c>
      <c r="H5200" s="11">
        <v>7</v>
      </c>
      <c r="I5200" s="20" t="s">
        <v>259</v>
      </c>
      <c r="J5200" s="11" t="s">
        <v>261</v>
      </c>
      <c r="K5200" s="11" t="s">
        <v>11613</v>
      </c>
      <c r="L5200" s="11">
        <v>2</v>
      </c>
    </row>
    <row r="5201" spans="1:12">
      <c r="A5201" s="11" t="s">
        <v>10201</v>
      </c>
      <c r="D5201" s="11" t="s">
        <v>260</v>
      </c>
      <c r="E5201" s="19" t="s">
        <v>10451</v>
      </c>
      <c r="F5201" s="10">
        <v>42036</v>
      </c>
      <c r="G5201" s="10">
        <v>44228</v>
      </c>
      <c r="H5201" s="11">
        <v>7</v>
      </c>
      <c r="I5201" s="20" t="s">
        <v>259</v>
      </c>
      <c r="J5201" s="11" t="s">
        <v>261</v>
      </c>
      <c r="K5201" s="11" t="s">
        <v>11613</v>
      </c>
      <c r="L5201" s="11">
        <v>2</v>
      </c>
    </row>
    <row r="5202" spans="1:12">
      <c r="A5202" s="11" t="s">
        <v>10202</v>
      </c>
      <c r="D5202" s="11" t="s">
        <v>260</v>
      </c>
      <c r="E5202" s="19" t="s">
        <v>10452</v>
      </c>
      <c r="F5202" s="10">
        <v>42036</v>
      </c>
      <c r="G5202" s="10">
        <v>44228</v>
      </c>
      <c r="H5202" s="11">
        <v>7</v>
      </c>
      <c r="I5202" s="20" t="s">
        <v>259</v>
      </c>
      <c r="J5202" s="11" t="s">
        <v>261</v>
      </c>
      <c r="K5202" s="11" t="s">
        <v>11613</v>
      </c>
      <c r="L5202" s="11">
        <v>2</v>
      </c>
    </row>
    <row r="5203" spans="1:12">
      <c r="A5203" s="11" t="s">
        <v>10203</v>
      </c>
      <c r="D5203" s="11" t="s">
        <v>260</v>
      </c>
      <c r="E5203" s="19" t="s">
        <v>10453</v>
      </c>
      <c r="F5203" s="10">
        <v>42036</v>
      </c>
      <c r="G5203" s="10">
        <v>44228</v>
      </c>
      <c r="H5203" s="11">
        <v>7</v>
      </c>
      <c r="I5203" s="20" t="s">
        <v>259</v>
      </c>
      <c r="J5203" s="11" t="s">
        <v>261</v>
      </c>
      <c r="K5203" s="11" t="s">
        <v>11613</v>
      </c>
      <c r="L5203" s="11">
        <v>2</v>
      </c>
    </row>
    <row r="5204" spans="1:12">
      <c r="A5204" s="11" t="s">
        <v>10204</v>
      </c>
      <c r="D5204" s="11" t="s">
        <v>260</v>
      </c>
      <c r="E5204" s="19" t="s">
        <v>10454</v>
      </c>
      <c r="F5204" s="10">
        <v>42036</v>
      </c>
      <c r="G5204" s="10">
        <v>44228</v>
      </c>
      <c r="H5204" s="11">
        <v>7</v>
      </c>
      <c r="I5204" s="20" t="s">
        <v>259</v>
      </c>
      <c r="J5204" s="11" t="s">
        <v>261</v>
      </c>
      <c r="K5204" s="11" t="s">
        <v>11613</v>
      </c>
      <c r="L5204" s="11">
        <v>2</v>
      </c>
    </row>
    <row r="5205" spans="1:12">
      <c r="A5205" s="11" t="s">
        <v>10205</v>
      </c>
      <c r="D5205" s="11" t="s">
        <v>260</v>
      </c>
      <c r="E5205" s="19" t="s">
        <v>10455</v>
      </c>
      <c r="F5205" s="10">
        <v>42036</v>
      </c>
      <c r="G5205" s="10">
        <v>44228</v>
      </c>
      <c r="H5205" s="11">
        <v>7</v>
      </c>
      <c r="I5205" s="20" t="s">
        <v>259</v>
      </c>
      <c r="J5205" s="11" t="s">
        <v>261</v>
      </c>
      <c r="K5205" s="11" t="s">
        <v>11613</v>
      </c>
      <c r="L5205" s="11">
        <v>2</v>
      </c>
    </row>
    <row r="5206" spans="1:12">
      <c r="A5206" s="11" t="s">
        <v>10206</v>
      </c>
      <c r="D5206" s="11" t="s">
        <v>260</v>
      </c>
      <c r="E5206" s="19" t="s">
        <v>10456</v>
      </c>
      <c r="F5206" s="10">
        <v>42036</v>
      </c>
      <c r="G5206" s="10">
        <v>44228</v>
      </c>
      <c r="H5206" s="11">
        <v>7</v>
      </c>
      <c r="I5206" s="20" t="s">
        <v>259</v>
      </c>
      <c r="J5206" s="11" t="s">
        <v>261</v>
      </c>
      <c r="K5206" s="11" t="s">
        <v>11613</v>
      </c>
      <c r="L5206" s="11">
        <v>2</v>
      </c>
    </row>
    <row r="5207" spans="1:12">
      <c r="A5207" s="11" t="s">
        <v>10207</v>
      </c>
      <c r="D5207" s="11" t="s">
        <v>260</v>
      </c>
      <c r="E5207" s="19" t="s">
        <v>10457</v>
      </c>
      <c r="F5207" s="10">
        <v>42036</v>
      </c>
      <c r="G5207" s="10">
        <v>44228</v>
      </c>
      <c r="H5207" s="11">
        <v>7</v>
      </c>
      <c r="I5207" s="20" t="s">
        <v>259</v>
      </c>
      <c r="J5207" s="11" t="s">
        <v>261</v>
      </c>
      <c r="K5207" s="11" t="s">
        <v>11613</v>
      </c>
      <c r="L5207" s="11">
        <v>2</v>
      </c>
    </row>
    <row r="5208" spans="1:12">
      <c r="A5208" s="11" t="s">
        <v>10208</v>
      </c>
      <c r="D5208" s="11" t="s">
        <v>260</v>
      </c>
      <c r="E5208" s="19" t="s">
        <v>10458</v>
      </c>
      <c r="F5208" s="10">
        <v>42036</v>
      </c>
      <c r="G5208" s="10">
        <v>44228</v>
      </c>
      <c r="H5208" s="11">
        <v>7</v>
      </c>
      <c r="I5208" s="20" t="s">
        <v>259</v>
      </c>
      <c r="J5208" s="11" t="s">
        <v>261</v>
      </c>
      <c r="K5208" s="11" t="s">
        <v>11613</v>
      </c>
      <c r="L5208" s="11">
        <v>2</v>
      </c>
    </row>
    <row r="5209" spans="1:12">
      <c r="A5209" s="11" t="s">
        <v>10209</v>
      </c>
      <c r="D5209" s="11" t="s">
        <v>260</v>
      </c>
      <c r="E5209" s="19" t="s">
        <v>10459</v>
      </c>
      <c r="F5209" s="10">
        <v>42036</v>
      </c>
      <c r="G5209" s="10">
        <v>44228</v>
      </c>
      <c r="H5209" s="11">
        <v>7</v>
      </c>
      <c r="I5209" s="20" t="s">
        <v>259</v>
      </c>
      <c r="J5209" s="11" t="s">
        <v>261</v>
      </c>
      <c r="K5209" s="11" t="s">
        <v>11613</v>
      </c>
      <c r="L5209" s="11">
        <v>2</v>
      </c>
    </row>
    <row r="5210" spans="1:12">
      <c r="A5210" s="11" t="s">
        <v>10210</v>
      </c>
      <c r="D5210" s="11" t="s">
        <v>260</v>
      </c>
      <c r="E5210" s="19" t="s">
        <v>10460</v>
      </c>
      <c r="F5210" s="10">
        <v>42036</v>
      </c>
      <c r="G5210" s="10">
        <v>44228</v>
      </c>
      <c r="H5210" s="11">
        <v>7</v>
      </c>
      <c r="I5210" s="20" t="s">
        <v>259</v>
      </c>
      <c r="J5210" s="11" t="s">
        <v>261</v>
      </c>
      <c r="K5210" s="11" t="s">
        <v>11613</v>
      </c>
      <c r="L5210" s="11">
        <v>2</v>
      </c>
    </row>
    <row r="5211" spans="1:12">
      <c r="A5211" s="11" t="s">
        <v>10211</v>
      </c>
      <c r="D5211" s="11" t="s">
        <v>260</v>
      </c>
      <c r="E5211" s="19" t="s">
        <v>10461</v>
      </c>
      <c r="F5211" s="10">
        <v>42036</v>
      </c>
      <c r="G5211" s="10">
        <v>44228</v>
      </c>
      <c r="H5211" s="11">
        <v>7</v>
      </c>
      <c r="I5211" s="20" t="s">
        <v>259</v>
      </c>
      <c r="J5211" s="11" t="s">
        <v>261</v>
      </c>
      <c r="K5211" s="11" t="s">
        <v>11613</v>
      </c>
      <c r="L5211" s="11">
        <v>2</v>
      </c>
    </row>
    <row r="5212" spans="1:12">
      <c r="A5212" s="11" t="s">
        <v>10212</v>
      </c>
      <c r="D5212" s="11" t="s">
        <v>260</v>
      </c>
      <c r="E5212" s="19" t="s">
        <v>10462</v>
      </c>
      <c r="F5212" s="10">
        <v>42036</v>
      </c>
      <c r="G5212" s="10">
        <v>44228</v>
      </c>
      <c r="H5212" s="11">
        <v>7</v>
      </c>
      <c r="I5212" s="20" t="s">
        <v>259</v>
      </c>
      <c r="J5212" s="11" t="s">
        <v>261</v>
      </c>
      <c r="K5212" s="11" t="s">
        <v>11613</v>
      </c>
      <c r="L5212" s="11">
        <v>2</v>
      </c>
    </row>
    <row r="5213" spans="1:12">
      <c r="A5213" s="11" t="s">
        <v>10213</v>
      </c>
      <c r="D5213" s="11" t="s">
        <v>260</v>
      </c>
      <c r="E5213" s="19" t="s">
        <v>10463</v>
      </c>
      <c r="F5213" s="10">
        <v>42036</v>
      </c>
      <c r="G5213" s="10">
        <v>44228</v>
      </c>
      <c r="H5213" s="11">
        <v>7</v>
      </c>
      <c r="I5213" s="20" t="s">
        <v>259</v>
      </c>
      <c r="J5213" s="11" t="s">
        <v>261</v>
      </c>
      <c r="K5213" s="11" t="s">
        <v>11613</v>
      </c>
      <c r="L5213" s="11">
        <v>2</v>
      </c>
    </row>
    <row r="5214" spans="1:12">
      <c r="A5214" s="11" t="s">
        <v>10214</v>
      </c>
      <c r="D5214" s="11" t="s">
        <v>260</v>
      </c>
      <c r="E5214" s="19" t="s">
        <v>10464</v>
      </c>
      <c r="F5214" s="10">
        <v>42036</v>
      </c>
      <c r="G5214" s="10">
        <v>44228</v>
      </c>
      <c r="H5214" s="11">
        <v>7</v>
      </c>
      <c r="I5214" s="20" t="s">
        <v>259</v>
      </c>
      <c r="J5214" s="11" t="s">
        <v>261</v>
      </c>
      <c r="K5214" s="11" t="s">
        <v>11613</v>
      </c>
      <c r="L5214" s="11">
        <v>2</v>
      </c>
    </row>
    <row r="5215" spans="1:12">
      <c r="A5215" s="11" t="s">
        <v>10215</v>
      </c>
      <c r="D5215" s="11" t="s">
        <v>260</v>
      </c>
      <c r="E5215" s="19" t="s">
        <v>10465</v>
      </c>
      <c r="F5215" s="10">
        <v>42036</v>
      </c>
      <c r="G5215" s="10">
        <v>44228</v>
      </c>
      <c r="H5215" s="11">
        <v>7</v>
      </c>
      <c r="I5215" s="20" t="s">
        <v>259</v>
      </c>
      <c r="J5215" s="11" t="s">
        <v>261</v>
      </c>
      <c r="K5215" s="11" t="s">
        <v>11613</v>
      </c>
      <c r="L5215" s="11">
        <v>2</v>
      </c>
    </row>
    <row r="5216" spans="1:12">
      <c r="A5216" s="11" t="s">
        <v>10216</v>
      </c>
      <c r="D5216" s="11" t="s">
        <v>260</v>
      </c>
      <c r="E5216" s="19" t="s">
        <v>10466</v>
      </c>
      <c r="F5216" s="10">
        <v>42036</v>
      </c>
      <c r="G5216" s="10">
        <v>44228</v>
      </c>
      <c r="H5216" s="11">
        <v>7</v>
      </c>
      <c r="I5216" s="20" t="s">
        <v>259</v>
      </c>
      <c r="J5216" s="11" t="s">
        <v>261</v>
      </c>
      <c r="K5216" s="11" t="s">
        <v>11613</v>
      </c>
      <c r="L5216" s="11">
        <v>2</v>
      </c>
    </row>
    <row r="5217" spans="1:12">
      <c r="A5217" s="11" t="s">
        <v>10217</v>
      </c>
      <c r="D5217" s="11" t="s">
        <v>260</v>
      </c>
      <c r="E5217" s="19" t="s">
        <v>10467</v>
      </c>
      <c r="F5217" s="10">
        <v>42036</v>
      </c>
      <c r="G5217" s="10">
        <v>44228</v>
      </c>
      <c r="H5217" s="11">
        <v>7</v>
      </c>
      <c r="I5217" s="20" t="s">
        <v>259</v>
      </c>
      <c r="J5217" s="11" t="s">
        <v>261</v>
      </c>
      <c r="K5217" s="11" t="s">
        <v>11613</v>
      </c>
      <c r="L5217" s="11">
        <v>2</v>
      </c>
    </row>
    <row r="5218" spans="1:12">
      <c r="A5218" s="11" t="s">
        <v>10218</v>
      </c>
      <c r="D5218" s="11" t="s">
        <v>260</v>
      </c>
      <c r="E5218" s="19" t="s">
        <v>10468</v>
      </c>
      <c r="F5218" s="10">
        <v>42036</v>
      </c>
      <c r="G5218" s="10">
        <v>44228</v>
      </c>
      <c r="H5218" s="11">
        <v>7</v>
      </c>
      <c r="I5218" s="20" t="s">
        <v>259</v>
      </c>
      <c r="J5218" s="11" t="s">
        <v>261</v>
      </c>
      <c r="K5218" s="11" t="s">
        <v>11613</v>
      </c>
      <c r="L5218" s="11">
        <v>2</v>
      </c>
    </row>
    <row r="5219" spans="1:12">
      <c r="A5219" s="11" t="s">
        <v>10219</v>
      </c>
      <c r="D5219" s="11" t="s">
        <v>260</v>
      </c>
      <c r="E5219" s="19" t="s">
        <v>10469</v>
      </c>
      <c r="F5219" s="10">
        <v>42036</v>
      </c>
      <c r="G5219" s="10">
        <v>44228</v>
      </c>
      <c r="H5219" s="11">
        <v>7</v>
      </c>
      <c r="I5219" s="20" t="s">
        <v>259</v>
      </c>
      <c r="J5219" s="11" t="s">
        <v>261</v>
      </c>
      <c r="K5219" s="11" t="s">
        <v>11613</v>
      </c>
      <c r="L5219" s="11">
        <v>2</v>
      </c>
    </row>
    <row r="5220" spans="1:12">
      <c r="A5220" s="11" t="s">
        <v>10220</v>
      </c>
      <c r="D5220" s="11" t="s">
        <v>260</v>
      </c>
      <c r="E5220" s="19" t="s">
        <v>10470</v>
      </c>
      <c r="F5220" s="10">
        <v>42036</v>
      </c>
      <c r="G5220" s="10">
        <v>44228</v>
      </c>
      <c r="H5220" s="11">
        <v>7</v>
      </c>
      <c r="I5220" s="20" t="s">
        <v>259</v>
      </c>
      <c r="J5220" s="11" t="s">
        <v>261</v>
      </c>
      <c r="K5220" s="11" t="s">
        <v>11613</v>
      </c>
      <c r="L5220" s="11">
        <v>2</v>
      </c>
    </row>
    <row r="5221" spans="1:12">
      <c r="A5221" s="11" t="s">
        <v>10221</v>
      </c>
      <c r="D5221" s="11" t="s">
        <v>260</v>
      </c>
      <c r="E5221" s="19" t="s">
        <v>10471</v>
      </c>
      <c r="F5221" s="10">
        <v>42036</v>
      </c>
      <c r="G5221" s="10">
        <v>44228</v>
      </c>
      <c r="H5221" s="11">
        <v>7</v>
      </c>
      <c r="I5221" s="20" t="s">
        <v>259</v>
      </c>
      <c r="J5221" s="11" t="s">
        <v>261</v>
      </c>
      <c r="K5221" s="11" t="s">
        <v>11613</v>
      </c>
      <c r="L5221" s="11">
        <v>2</v>
      </c>
    </row>
    <row r="5222" spans="1:12">
      <c r="A5222" s="11" t="s">
        <v>10222</v>
      </c>
      <c r="D5222" s="11" t="s">
        <v>260</v>
      </c>
      <c r="E5222" s="19" t="s">
        <v>10472</v>
      </c>
      <c r="F5222" s="10">
        <v>42036</v>
      </c>
      <c r="G5222" s="10">
        <v>44228</v>
      </c>
      <c r="H5222" s="11">
        <v>7</v>
      </c>
      <c r="I5222" s="20" t="s">
        <v>259</v>
      </c>
      <c r="J5222" s="11" t="s">
        <v>261</v>
      </c>
      <c r="K5222" s="11" t="s">
        <v>11613</v>
      </c>
      <c r="L5222" s="11">
        <v>2</v>
      </c>
    </row>
    <row r="5223" spans="1:12">
      <c r="A5223" s="11" t="s">
        <v>10223</v>
      </c>
      <c r="D5223" s="11" t="s">
        <v>260</v>
      </c>
      <c r="E5223" s="19" t="s">
        <v>10473</v>
      </c>
      <c r="F5223" s="10">
        <v>42036</v>
      </c>
      <c r="G5223" s="10">
        <v>44228</v>
      </c>
      <c r="H5223" s="11">
        <v>7</v>
      </c>
      <c r="I5223" s="20" t="s">
        <v>259</v>
      </c>
      <c r="J5223" s="11" t="s">
        <v>261</v>
      </c>
      <c r="K5223" s="11" t="s">
        <v>11613</v>
      </c>
      <c r="L5223" s="11">
        <v>2</v>
      </c>
    </row>
    <row r="5224" spans="1:12">
      <c r="A5224" s="11" t="s">
        <v>10224</v>
      </c>
      <c r="D5224" s="11" t="s">
        <v>260</v>
      </c>
      <c r="E5224" s="19" t="s">
        <v>10474</v>
      </c>
      <c r="F5224" s="10">
        <v>42036</v>
      </c>
      <c r="G5224" s="10">
        <v>44228</v>
      </c>
      <c r="H5224" s="11">
        <v>7</v>
      </c>
      <c r="I5224" s="20" t="s">
        <v>259</v>
      </c>
      <c r="J5224" s="11" t="s">
        <v>261</v>
      </c>
      <c r="K5224" s="11" t="s">
        <v>11613</v>
      </c>
      <c r="L5224" s="11">
        <v>2</v>
      </c>
    </row>
    <row r="5225" spans="1:12">
      <c r="A5225" s="11" t="s">
        <v>10225</v>
      </c>
      <c r="D5225" s="11" t="s">
        <v>260</v>
      </c>
      <c r="E5225" s="19" t="s">
        <v>10475</v>
      </c>
      <c r="F5225" s="10">
        <v>42036</v>
      </c>
      <c r="G5225" s="10">
        <v>44228</v>
      </c>
      <c r="H5225" s="11">
        <v>7</v>
      </c>
      <c r="I5225" s="20" t="s">
        <v>259</v>
      </c>
      <c r="J5225" s="11" t="s">
        <v>261</v>
      </c>
      <c r="K5225" s="11" t="s">
        <v>11613</v>
      </c>
      <c r="L5225" s="11">
        <v>2</v>
      </c>
    </row>
    <row r="5226" spans="1:12">
      <c r="A5226" s="11" t="s">
        <v>10226</v>
      </c>
      <c r="D5226" s="11" t="s">
        <v>260</v>
      </c>
      <c r="E5226" s="19" t="s">
        <v>10476</v>
      </c>
      <c r="F5226" s="10">
        <v>42036</v>
      </c>
      <c r="G5226" s="10">
        <v>44228</v>
      </c>
      <c r="H5226" s="11">
        <v>7</v>
      </c>
      <c r="I5226" s="20" t="s">
        <v>259</v>
      </c>
      <c r="J5226" s="11" t="s">
        <v>261</v>
      </c>
      <c r="K5226" s="11" t="s">
        <v>11613</v>
      </c>
      <c r="L5226" s="11">
        <v>2</v>
      </c>
    </row>
    <row r="5227" spans="1:12">
      <c r="A5227" s="11" t="s">
        <v>10227</v>
      </c>
      <c r="D5227" s="11" t="s">
        <v>260</v>
      </c>
      <c r="E5227" s="19" t="s">
        <v>10477</v>
      </c>
      <c r="F5227" s="10">
        <v>42036</v>
      </c>
      <c r="G5227" s="10">
        <v>44228</v>
      </c>
      <c r="H5227" s="11">
        <v>7</v>
      </c>
      <c r="I5227" s="20" t="s">
        <v>259</v>
      </c>
      <c r="J5227" s="11" t="s">
        <v>261</v>
      </c>
      <c r="K5227" s="11" t="s">
        <v>11613</v>
      </c>
      <c r="L5227" s="11">
        <v>2</v>
      </c>
    </row>
    <row r="5228" spans="1:12">
      <c r="A5228" s="11" t="s">
        <v>10228</v>
      </c>
      <c r="D5228" s="11" t="s">
        <v>260</v>
      </c>
      <c r="E5228" s="19" t="s">
        <v>10478</v>
      </c>
      <c r="F5228" s="10">
        <v>42036</v>
      </c>
      <c r="G5228" s="10">
        <v>44228</v>
      </c>
      <c r="H5228" s="11">
        <v>7</v>
      </c>
      <c r="I5228" s="20" t="s">
        <v>259</v>
      </c>
      <c r="J5228" s="11" t="s">
        <v>261</v>
      </c>
      <c r="K5228" s="11" t="s">
        <v>11613</v>
      </c>
      <c r="L5228" s="11">
        <v>2</v>
      </c>
    </row>
    <row r="5229" spans="1:12">
      <c r="A5229" s="11" t="s">
        <v>10229</v>
      </c>
      <c r="D5229" s="11" t="s">
        <v>260</v>
      </c>
      <c r="E5229" s="19" t="s">
        <v>10479</v>
      </c>
      <c r="F5229" s="10">
        <v>42036</v>
      </c>
      <c r="G5229" s="10">
        <v>44228</v>
      </c>
      <c r="H5229" s="11">
        <v>7</v>
      </c>
      <c r="I5229" s="20" t="s">
        <v>259</v>
      </c>
      <c r="J5229" s="11" t="s">
        <v>261</v>
      </c>
      <c r="K5229" s="11" t="s">
        <v>11613</v>
      </c>
      <c r="L5229" s="11">
        <v>2</v>
      </c>
    </row>
    <row r="5230" spans="1:12">
      <c r="A5230" s="11" t="s">
        <v>10230</v>
      </c>
      <c r="D5230" s="11" t="s">
        <v>260</v>
      </c>
      <c r="E5230" s="19" t="s">
        <v>10480</v>
      </c>
      <c r="F5230" s="10">
        <v>42036</v>
      </c>
      <c r="G5230" s="10">
        <v>44228</v>
      </c>
      <c r="H5230" s="11">
        <v>7</v>
      </c>
      <c r="I5230" s="20" t="s">
        <v>259</v>
      </c>
      <c r="J5230" s="11" t="s">
        <v>261</v>
      </c>
      <c r="K5230" s="11" t="s">
        <v>11613</v>
      </c>
      <c r="L5230" s="11">
        <v>2</v>
      </c>
    </row>
    <row r="5231" spans="1:12">
      <c r="A5231" s="11" t="s">
        <v>10231</v>
      </c>
      <c r="D5231" s="11" t="s">
        <v>260</v>
      </c>
      <c r="E5231" s="19" t="s">
        <v>10481</v>
      </c>
      <c r="F5231" s="10">
        <v>42036</v>
      </c>
      <c r="G5231" s="10">
        <v>44228</v>
      </c>
      <c r="H5231" s="11">
        <v>7</v>
      </c>
      <c r="I5231" s="20" t="s">
        <v>259</v>
      </c>
      <c r="J5231" s="11" t="s">
        <v>261</v>
      </c>
      <c r="K5231" s="11" t="s">
        <v>11613</v>
      </c>
      <c r="L5231" s="11">
        <v>2</v>
      </c>
    </row>
    <row r="5232" spans="1:12">
      <c r="A5232" s="11" t="s">
        <v>10232</v>
      </c>
      <c r="D5232" s="11" t="s">
        <v>260</v>
      </c>
      <c r="E5232" s="19" t="s">
        <v>10482</v>
      </c>
      <c r="F5232" s="10">
        <v>42036</v>
      </c>
      <c r="G5232" s="10">
        <v>44228</v>
      </c>
      <c r="H5232" s="11">
        <v>7</v>
      </c>
      <c r="I5232" s="20" t="s">
        <v>259</v>
      </c>
      <c r="J5232" s="11" t="s">
        <v>261</v>
      </c>
      <c r="K5232" s="11" t="s">
        <v>11613</v>
      </c>
      <c r="L5232" s="11">
        <v>2</v>
      </c>
    </row>
    <row r="5233" spans="1:12">
      <c r="A5233" s="11" t="s">
        <v>10233</v>
      </c>
      <c r="D5233" s="11" t="s">
        <v>260</v>
      </c>
      <c r="E5233" s="19" t="s">
        <v>10483</v>
      </c>
      <c r="F5233" s="10">
        <v>42036</v>
      </c>
      <c r="G5233" s="10">
        <v>44228</v>
      </c>
      <c r="H5233" s="11">
        <v>7</v>
      </c>
      <c r="I5233" s="20" t="s">
        <v>259</v>
      </c>
      <c r="J5233" s="11" t="s">
        <v>261</v>
      </c>
      <c r="K5233" s="11" t="s">
        <v>11613</v>
      </c>
      <c r="L5233" s="11">
        <v>2</v>
      </c>
    </row>
    <row r="5234" spans="1:12">
      <c r="A5234" s="11" t="s">
        <v>10234</v>
      </c>
      <c r="D5234" s="11" t="s">
        <v>260</v>
      </c>
      <c r="E5234" s="19" t="s">
        <v>10484</v>
      </c>
      <c r="F5234" s="10">
        <v>42036</v>
      </c>
      <c r="G5234" s="10">
        <v>44228</v>
      </c>
      <c r="H5234" s="11">
        <v>7</v>
      </c>
      <c r="I5234" s="20" t="s">
        <v>259</v>
      </c>
      <c r="J5234" s="11" t="s">
        <v>261</v>
      </c>
      <c r="K5234" s="11" t="s">
        <v>11613</v>
      </c>
      <c r="L5234" s="11">
        <v>2</v>
      </c>
    </row>
    <row r="5235" spans="1:12">
      <c r="A5235" s="11" t="s">
        <v>10235</v>
      </c>
      <c r="D5235" s="11" t="s">
        <v>260</v>
      </c>
      <c r="E5235" s="19" t="s">
        <v>10485</v>
      </c>
      <c r="F5235" s="10">
        <v>42036</v>
      </c>
      <c r="G5235" s="10">
        <v>44228</v>
      </c>
      <c r="H5235" s="11">
        <v>7</v>
      </c>
      <c r="I5235" s="20" t="s">
        <v>259</v>
      </c>
      <c r="J5235" s="11" t="s">
        <v>261</v>
      </c>
      <c r="K5235" s="11" t="s">
        <v>11613</v>
      </c>
      <c r="L5235" s="11">
        <v>2</v>
      </c>
    </row>
    <row r="5236" spans="1:12">
      <c r="A5236" s="11" t="s">
        <v>10236</v>
      </c>
      <c r="D5236" s="11" t="s">
        <v>260</v>
      </c>
      <c r="E5236" s="19" t="s">
        <v>10486</v>
      </c>
      <c r="F5236" s="10">
        <v>42036</v>
      </c>
      <c r="G5236" s="10">
        <v>44228</v>
      </c>
      <c r="H5236" s="11">
        <v>7</v>
      </c>
      <c r="I5236" s="20" t="s">
        <v>259</v>
      </c>
      <c r="J5236" s="11" t="s">
        <v>261</v>
      </c>
      <c r="K5236" s="11" t="s">
        <v>11613</v>
      </c>
      <c r="L5236" s="11">
        <v>2</v>
      </c>
    </row>
    <row r="5237" spans="1:12">
      <c r="A5237" s="11" t="s">
        <v>10237</v>
      </c>
      <c r="D5237" s="11" t="s">
        <v>260</v>
      </c>
      <c r="E5237" s="19" t="s">
        <v>10487</v>
      </c>
      <c r="F5237" s="10">
        <v>42036</v>
      </c>
      <c r="G5237" s="10">
        <v>44228</v>
      </c>
      <c r="H5237" s="11">
        <v>7</v>
      </c>
      <c r="I5237" s="20" t="s">
        <v>259</v>
      </c>
      <c r="J5237" s="11" t="s">
        <v>261</v>
      </c>
      <c r="K5237" s="11" t="s">
        <v>11613</v>
      </c>
      <c r="L5237" s="11">
        <v>2</v>
      </c>
    </row>
    <row r="5238" spans="1:12">
      <c r="A5238" s="11" t="s">
        <v>10238</v>
      </c>
      <c r="D5238" s="11" t="s">
        <v>260</v>
      </c>
      <c r="E5238" s="19" t="s">
        <v>10488</v>
      </c>
      <c r="F5238" s="10">
        <v>42036</v>
      </c>
      <c r="G5238" s="10">
        <v>44228</v>
      </c>
      <c r="H5238" s="11">
        <v>7</v>
      </c>
      <c r="I5238" s="20" t="s">
        <v>259</v>
      </c>
      <c r="J5238" s="11" t="s">
        <v>261</v>
      </c>
      <c r="K5238" s="11" t="s">
        <v>11613</v>
      </c>
      <c r="L5238" s="11">
        <v>2</v>
      </c>
    </row>
    <row r="5239" spans="1:12">
      <c r="A5239" s="11" t="s">
        <v>10239</v>
      </c>
      <c r="D5239" s="11" t="s">
        <v>260</v>
      </c>
      <c r="E5239" s="19" t="s">
        <v>10489</v>
      </c>
      <c r="F5239" s="10">
        <v>42036</v>
      </c>
      <c r="G5239" s="10">
        <v>44228</v>
      </c>
      <c r="H5239" s="11">
        <v>7</v>
      </c>
      <c r="I5239" s="20" t="s">
        <v>259</v>
      </c>
      <c r="J5239" s="11" t="s">
        <v>261</v>
      </c>
      <c r="K5239" s="11" t="s">
        <v>11613</v>
      </c>
      <c r="L5239" s="11">
        <v>2</v>
      </c>
    </row>
    <row r="5240" spans="1:12">
      <c r="A5240" s="11" t="s">
        <v>10240</v>
      </c>
      <c r="D5240" s="11" t="s">
        <v>260</v>
      </c>
      <c r="E5240" s="19" t="s">
        <v>10490</v>
      </c>
      <c r="F5240" s="10">
        <v>42036</v>
      </c>
      <c r="G5240" s="10">
        <v>44228</v>
      </c>
      <c r="H5240" s="11">
        <v>7</v>
      </c>
      <c r="I5240" s="20" t="s">
        <v>259</v>
      </c>
      <c r="J5240" s="11" t="s">
        <v>261</v>
      </c>
      <c r="K5240" s="11" t="s">
        <v>11613</v>
      </c>
      <c r="L5240" s="11">
        <v>2</v>
      </c>
    </row>
    <row r="5241" spans="1:12">
      <c r="A5241" s="11" t="s">
        <v>10241</v>
      </c>
      <c r="D5241" s="11" t="s">
        <v>260</v>
      </c>
      <c r="E5241" s="19" t="s">
        <v>10491</v>
      </c>
      <c r="F5241" s="10">
        <v>42036</v>
      </c>
      <c r="G5241" s="10">
        <v>44228</v>
      </c>
      <c r="H5241" s="11">
        <v>7</v>
      </c>
      <c r="I5241" s="20" t="s">
        <v>259</v>
      </c>
      <c r="J5241" s="11" t="s">
        <v>261</v>
      </c>
      <c r="K5241" s="11" t="s">
        <v>11613</v>
      </c>
      <c r="L5241" s="11">
        <v>2</v>
      </c>
    </row>
    <row r="5242" spans="1:12">
      <c r="A5242" s="11" t="s">
        <v>10242</v>
      </c>
      <c r="D5242" s="11" t="s">
        <v>260</v>
      </c>
      <c r="E5242" s="19" t="s">
        <v>10492</v>
      </c>
      <c r="F5242" s="10">
        <v>42036</v>
      </c>
      <c r="G5242" s="10">
        <v>44228</v>
      </c>
      <c r="H5242" s="11">
        <v>7</v>
      </c>
      <c r="I5242" s="20" t="s">
        <v>259</v>
      </c>
      <c r="J5242" s="11" t="s">
        <v>261</v>
      </c>
      <c r="K5242" s="11" t="s">
        <v>11613</v>
      </c>
      <c r="L5242" s="11">
        <v>2</v>
      </c>
    </row>
    <row r="5243" spans="1:12">
      <c r="A5243" s="11" t="s">
        <v>10243</v>
      </c>
      <c r="D5243" s="11" t="s">
        <v>260</v>
      </c>
      <c r="E5243" s="19" t="s">
        <v>10493</v>
      </c>
      <c r="F5243" s="10">
        <v>42036</v>
      </c>
      <c r="G5243" s="10">
        <v>44228</v>
      </c>
      <c r="H5243" s="11">
        <v>7</v>
      </c>
      <c r="I5243" s="20" t="s">
        <v>259</v>
      </c>
      <c r="J5243" s="11" t="s">
        <v>261</v>
      </c>
      <c r="K5243" s="11" t="s">
        <v>11613</v>
      </c>
      <c r="L5243" s="11">
        <v>2</v>
      </c>
    </row>
    <row r="5244" spans="1:12">
      <c r="A5244" s="11" t="s">
        <v>10244</v>
      </c>
      <c r="D5244" s="11" t="s">
        <v>260</v>
      </c>
      <c r="E5244" s="19" t="s">
        <v>10494</v>
      </c>
      <c r="F5244" s="10">
        <v>42036</v>
      </c>
      <c r="G5244" s="10">
        <v>44228</v>
      </c>
      <c r="H5244" s="11">
        <v>7</v>
      </c>
      <c r="I5244" s="20" t="s">
        <v>259</v>
      </c>
      <c r="J5244" s="11" t="s">
        <v>261</v>
      </c>
      <c r="K5244" s="11" t="s">
        <v>11613</v>
      </c>
      <c r="L5244" s="11">
        <v>2</v>
      </c>
    </row>
    <row r="5245" spans="1:12">
      <c r="A5245" s="11" t="s">
        <v>10245</v>
      </c>
      <c r="D5245" s="11" t="s">
        <v>260</v>
      </c>
      <c r="E5245" s="19" t="s">
        <v>10495</v>
      </c>
      <c r="F5245" s="10">
        <v>42036</v>
      </c>
      <c r="G5245" s="10">
        <v>44228</v>
      </c>
      <c r="H5245" s="11">
        <v>7</v>
      </c>
      <c r="I5245" s="20" t="s">
        <v>259</v>
      </c>
      <c r="J5245" s="11" t="s">
        <v>261</v>
      </c>
      <c r="K5245" s="11" t="s">
        <v>11613</v>
      </c>
      <c r="L5245" s="11">
        <v>2</v>
      </c>
    </row>
    <row r="5246" spans="1:12">
      <c r="A5246" s="11" t="s">
        <v>10246</v>
      </c>
      <c r="D5246" s="11" t="s">
        <v>260</v>
      </c>
      <c r="E5246" s="19" t="s">
        <v>10496</v>
      </c>
      <c r="F5246" s="10">
        <v>42036</v>
      </c>
      <c r="G5246" s="10">
        <v>44228</v>
      </c>
      <c r="H5246" s="11">
        <v>7</v>
      </c>
      <c r="I5246" s="20" t="s">
        <v>259</v>
      </c>
      <c r="J5246" s="11" t="s">
        <v>261</v>
      </c>
      <c r="K5246" s="11" t="s">
        <v>11613</v>
      </c>
      <c r="L5246" s="11">
        <v>2</v>
      </c>
    </row>
    <row r="5247" spans="1:12">
      <c r="A5247" s="11" t="s">
        <v>10247</v>
      </c>
      <c r="D5247" s="11" t="s">
        <v>260</v>
      </c>
      <c r="E5247" s="19" t="s">
        <v>10497</v>
      </c>
      <c r="F5247" s="10">
        <v>42036</v>
      </c>
      <c r="G5247" s="10">
        <v>44228</v>
      </c>
      <c r="H5247" s="11">
        <v>7</v>
      </c>
      <c r="I5247" s="20" t="s">
        <v>259</v>
      </c>
      <c r="J5247" s="11" t="s">
        <v>261</v>
      </c>
      <c r="K5247" s="11" t="s">
        <v>11613</v>
      </c>
      <c r="L5247" s="11">
        <v>2</v>
      </c>
    </row>
    <row r="5248" spans="1:12">
      <c r="A5248" s="11" t="s">
        <v>10248</v>
      </c>
      <c r="D5248" s="11" t="s">
        <v>260</v>
      </c>
      <c r="E5248" s="19" t="s">
        <v>10498</v>
      </c>
      <c r="F5248" s="10">
        <v>42036</v>
      </c>
      <c r="G5248" s="10">
        <v>44228</v>
      </c>
      <c r="H5248" s="11">
        <v>7</v>
      </c>
      <c r="I5248" s="20" t="s">
        <v>259</v>
      </c>
      <c r="J5248" s="11" t="s">
        <v>261</v>
      </c>
      <c r="K5248" s="11" t="s">
        <v>11613</v>
      </c>
      <c r="L5248" s="11">
        <v>2</v>
      </c>
    </row>
    <row r="5249" spans="1:12">
      <c r="A5249" s="11" t="s">
        <v>10249</v>
      </c>
      <c r="D5249" s="11" t="s">
        <v>260</v>
      </c>
      <c r="E5249" s="19" t="s">
        <v>10499</v>
      </c>
      <c r="F5249" s="10">
        <v>42036</v>
      </c>
      <c r="G5249" s="10">
        <v>44228</v>
      </c>
      <c r="H5249" s="11">
        <v>7</v>
      </c>
      <c r="I5249" s="20" t="s">
        <v>259</v>
      </c>
      <c r="J5249" s="11" t="s">
        <v>261</v>
      </c>
      <c r="K5249" s="11" t="s">
        <v>11613</v>
      </c>
      <c r="L5249" s="11">
        <v>2</v>
      </c>
    </row>
    <row r="5250" spans="1:12">
      <c r="A5250" s="11" t="s">
        <v>10250</v>
      </c>
      <c r="D5250" s="11" t="s">
        <v>260</v>
      </c>
      <c r="E5250" s="19" t="s">
        <v>10500</v>
      </c>
      <c r="F5250" s="10">
        <v>42036</v>
      </c>
      <c r="G5250" s="10">
        <v>44228</v>
      </c>
      <c r="H5250" s="11">
        <v>7</v>
      </c>
      <c r="I5250" s="20" t="s">
        <v>259</v>
      </c>
      <c r="J5250" s="11" t="s">
        <v>261</v>
      </c>
      <c r="K5250" s="11" t="s">
        <v>11613</v>
      </c>
      <c r="L5250" s="11">
        <v>2</v>
      </c>
    </row>
    <row r="5251" spans="1:12">
      <c r="A5251" s="11" t="s">
        <v>10251</v>
      </c>
      <c r="D5251" s="11" t="s">
        <v>260</v>
      </c>
      <c r="E5251" s="19" t="s">
        <v>10501</v>
      </c>
      <c r="F5251" s="10">
        <v>42036</v>
      </c>
      <c r="G5251" s="10">
        <v>44228</v>
      </c>
      <c r="H5251" s="11">
        <v>7</v>
      </c>
      <c r="I5251" s="20" t="s">
        <v>259</v>
      </c>
      <c r="J5251" s="11" t="s">
        <v>261</v>
      </c>
      <c r="K5251" s="11" t="s">
        <v>11613</v>
      </c>
      <c r="L5251" s="11">
        <v>2</v>
      </c>
    </row>
    <row r="5252" spans="1:12">
      <c r="A5252" s="11" t="s">
        <v>10252</v>
      </c>
      <c r="D5252" s="11" t="s">
        <v>260</v>
      </c>
      <c r="E5252" s="19" t="s">
        <v>10502</v>
      </c>
      <c r="F5252" s="10">
        <v>42036</v>
      </c>
      <c r="G5252" s="10">
        <v>44228</v>
      </c>
      <c r="H5252" s="11">
        <v>7</v>
      </c>
      <c r="I5252" s="20" t="s">
        <v>259</v>
      </c>
      <c r="J5252" s="11" t="s">
        <v>261</v>
      </c>
      <c r="K5252" s="11" t="s">
        <v>11613</v>
      </c>
      <c r="L5252" s="11">
        <v>2</v>
      </c>
    </row>
    <row r="5253" spans="1:12">
      <c r="A5253" s="11" t="s">
        <v>10253</v>
      </c>
      <c r="D5253" s="11" t="s">
        <v>260</v>
      </c>
      <c r="E5253" s="19" t="s">
        <v>10503</v>
      </c>
      <c r="F5253" s="10">
        <v>42036</v>
      </c>
      <c r="G5253" s="10">
        <v>44228</v>
      </c>
      <c r="H5253" s="11">
        <v>7</v>
      </c>
      <c r="I5253" s="20" t="s">
        <v>259</v>
      </c>
      <c r="J5253" s="11" t="s">
        <v>261</v>
      </c>
      <c r="K5253" s="11" t="s">
        <v>11613</v>
      </c>
      <c r="L5253" s="11">
        <v>2</v>
      </c>
    </row>
    <row r="5254" spans="1:12">
      <c r="A5254" s="11" t="s">
        <v>10254</v>
      </c>
      <c r="D5254" s="11" t="s">
        <v>260</v>
      </c>
      <c r="E5254" s="19" t="s">
        <v>10504</v>
      </c>
      <c r="F5254" s="10">
        <v>42036</v>
      </c>
      <c r="G5254" s="10">
        <v>44228</v>
      </c>
      <c r="H5254" s="11">
        <v>7</v>
      </c>
      <c r="I5254" s="20" t="s">
        <v>259</v>
      </c>
      <c r="J5254" s="11" t="s">
        <v>261</v>
      </c>
      <c r="K5254" s="11" t="s">
        <v>11613</v>
      </c>
      <c r="L5254" s="11">
        <v>2</v>
      </c>
    </row>
    <row r="5255" spans="1:12">
      <c r="A5255" s="11" t="s">
        <v>10255</v>
      </c>
      <c r="D5255" s="11" t="s">
        <v>260</v>
      </c>
      <c r="E5255" s="19" t="s">
        <v>10505</v>
      </c>
      <c r="F5255" s="10">
        <v>42036</v>
      </c>
      <c r="G5255" s="10">
        <v>44228</v>
      </c>
      <c r="H5255" s="11">
        <v>7</v>
      </c>
      <c r="I5255" s="20" t="s">
        <v>259</v>
      </c>
      <c r="J5255" s="11" t="s">
        <v>261</v>
      </c>
      <c r="K5255" s="11" t="s">
        <v>11613</v>
      </c>
      <c r="L5255" s="11">
        <v>2</v>
      </c>
    </row>
    <row r="5256" spans="1:12">
      <c r="A5256" s="11" t="s">
        <v>10256</v>
      </c>
      <c r="D5256" s="11" t="s">
        <v>260</v>
      </c>
      <c r="E5256" s="19" t="s">
        <v>10506</v>
      </c>
      <c r="F5256" s="10">
        <v>42036</v>
      </c>
      <c r="G5256" s="10">
        <v>44228</v>
      </c>
      <c r="H5256" s="11">
        <v>7</v>
      </c>
      <c r="I5256" s="20" t="s">
        <v>259</v>
      </c>
      <c r="J5256" s="11" t="s">
        <v>261</v>
      </c>
      <c r="K5256" s="11" t="s">
        <v>11613</v>
      </c>
      <c r="L5256" s="11">
        <v>2</v>
      </c>
    </row>
    <row r="5257" spans="1:12">
      <c r="A5257" s="11" t="s">
        <v>10257</v>
      </c>
      <c r="D5257" s="11" t="s">
        <v>260</v>
      </c>
      <c r="E5257" s="19" t="s">
        <v>10507</v>
      </c>
      <c r="F5257" s="10">
        <v>42036</v>
      </c>
      <c r="G5257" s="10">
        <v>44228</v>
      </c>
      <c r="H5257" s="11">
        <v>7</v>
      </c>
      <c r="I5257" s="20" t="s">
        <v>259</v>
      </c>
      <c r="J5257" s="11" t="s">
        <v>261</v>
      </c>
      <c r="K5257" s="11" t="s">
        <v>11613</v>
      </c>
      <c r="L5257" s="11">
        <v>2</v>
      </c>
    </row>
    <row r="5258" spans="1:12">
      <c r="A5258" s="11" t="s">
        <v>10258</v>
      </c>
      <c r="D5258" s="11" t="s">
        <v>260</v>
      </c>
      <c r="E5258" s="19" t="s">
        <v>10508</v>
      </c>
      <c r="F5258" s="10">
        <v>42036</v>
      </c>
      <c r="G5258" s="10">
        <v>44228</v>
      </c>
      <c r="H5258" s="11">
        <v>7</v>
      </c>
      <c r="I5258" s="20" t="s">
        <v>259</v>
      </c>
      <c r="J5258" s="11" t="s">
        <v>261</v>
      </c>
      <c r="K5258" s="11" t="s">
        <v>11613</v>
      </c>
      <c r="L5258" s="11">
        <v>2</v>
      </c>
    </row>
    <row r="5259" spans="1:12">
      <c r="A5259" s="11" t="s">
        <v>10259</v>
      </c>
      <c r="D5259" s="11" t="s">
        <v>260</v>
      </c>
      <c r="E5259" s="19" t="s">
        <v>10509</v>
      </c>
      <c r="F5259" s="10">
        <v>42036</v>
      </c>
      <c r="G5259" s="10">
        <v>44228</v>
      </c>
      <c r="H5259" s="11">
        <v>7</v>
      </c>
      <c r="I5259" s="20" t="s">
        <v>259</v>
      </c>
      <c r="J5259" s="11" t="s">
        <v>261</v>
      </c>
      <c r="K5259" s="11" t="s">
        <v>11613</v>
      </c>
      <c r="L5259" s="11">
        <v>2</v>
      </c>
    </row>
    <row r="5260" spans="1:12">
      <c r="A5260" s="11" t="s">
        <v>10260</v>
      </c>
      <c r="D5260" s="11" t="s">
        <v>260</v>
      </c>
      <c r="E5260" s="19" t="s">
        <v>10510</v>
      </c>
      <c r="F5260" s="10">
        <v>42036</v>
      </c>
      <c r="G5260" s="10">
        <v>44228</v>
      </c>
      <c r="H5260" s="11">
        <v>7</v>
      </c>
      <c r="I5260" s="20" t="s">
        <v>259</v>
      </c>
      <c r="J5260" s="11" t="s">
        <v>261</v>
      </c>
      <c r="K5260" s="11" t="s">
        <v>11613</v>
      </c>
      <c r="L5260" s="11">
        <v>2</v>
      </c>
    </row>
    <row r="5261" spans="1:12">
      <c r="A5261" s="11" t="s">
        <v>10261</v>
      </c>
      <c r="D5261" s="11" t="s">
        <v>260</v>
      </c>
      <c r="E5261" s="19" t="s">
        <v>10511</v>
      </c>
      <c r="F5261" s="10">
        <v>42036</v>
      </c>
      <c r="G5261" s="10">
        <v>44228</v>
      </c>
      <c r="H5261" s="11">
        <v>7</v>
      </c>
      <c r="I5261" s="20" t="s">
        <v>259</v>
      </c>
      <c r="J5261" s="11" t="s">
        <v>261</v>
      </c>
      <c r="K5261" s="11" t="s">
        <v>11613</v>
      </c>
      <c r="L5261" s="11">
        <v>2</v>
      </c>
    </row>
    <row r="5262" spans="1:12">
      <c r="A5262" s="11" t="s">
        <v>10512</v>
      </c>
      <c r="D5262" s="11" t="s">
        <v>260</v>
      </c>
      <c r="E5262" s="19" t="s">
        <v>10762</v>
      </c>
      <c r="F5262" s="10">
        <v>42036</v>
      </c>
      <c r="G5262" s="10">
        <v>44228</v>
      </c>
      <c r="H5262" s="11">
        <v>7</v>
      </c>
      <c r="I5262" s="20" t="s">
        <v>259</v>
      </c>
      <c r="J5262" s="11" t="s">
        <v>261</v>
      </c>
      <c r="K5262" s="11" t="s">
        <v>11613</v>
      </c>
      <c r="L5262" s="11">
        <v>2</v>
      </c>
    </row>
    <row r="5263" spans="1:12">
      <c r="A5263" s="11" t="s">
        <v>10513</v>
      </c>
      <c r="D5263" s="11" t="s">
        <v>260</v>
      </c>
      <c r="E5263" s="19" t="s">
        <v>10763</v>
      </c>
      <c r="F5263" s="10">
        <v>42036</v>
      </c>
      <c r="G5263" s="10">
        <v>44228</v>
      </c>
      <c r="H5263" s="11">
        <v>7</v>
      </c>
      <c r="I5263" s="20" t="s">
        <v>259</v>
      </c>
      <c r="J5263" s="11" t="s">
        <v>261</v>
      </c>
      <c r="K5263" s="11" t="s">
        <v>11613</v>
      </c>
      <c r="L5263" s="11">
        <v>2</v>
      </c>
    </row>
    <row r="5264" spans="1:12">
      <c r="A5264" s="11" t="s">
        <v>10514</v>
      </c>
      <c r="D5264" s="11" t="s">
        <v>260</v>
      </c>
      <c r="E5264" s="19" t="s">
        <v>10764</v>
      </c>
      <c r="F5264" s="10">
        <v>42036</v>
      </c>
      <c r="G5264" s="10">
        <v>44228</v>
      </c>
      <c r="H5264" s="11">
        <v>7</v>
      </c>
      <c r="I5264" s="20" t="s">
        <v>259</v>
      </c>
      <c r="J5264" s="11" t="s">
        <v>261</v>
      </c>
      <c r="K5264" s="11" t="s">
        <v>11613</v>
      </c>
      <c r="L5264" s="11">
        <v>2</v>
      </c>
    </row>
    <row r="5265" spans="1:12">
      <c r="A5265" s="11" t="s">
        <v>10515</v>
      </c>
      <c r="D5265" s="11" t="s">
        <v>260</v>
      </c>
      <c r="E5265" s="19" t="s">
        <v>10765</v>
      </c>
      <c r="F5265" s="10">
        <v>42036</v>
      </c>
      <c r="G5265" s="10">
        <v>44228</v>
      </c>
      <c r="H5265" s="11">
        <v>7</v>
      </c>
      <c r="I5265" s="20" t="s">
        <v>259</v>
      </c>
      <c r="J5265" s="11" t="s">
        <v>261</v>
      </c>
      <c r="K5265" s="11" t="s">
        <v>11613</v>
      </c>
      <c r="L5265" s="11">
        <v>2</v>
      </c>
    </row>
    <row r="5266" spans="1:12">
      <c r="A5266" s="11" t="s">
        <v>10516</v>
      </c>
      <c r="D5266" s="11" t="s">
        <v>260</v>
      </c>
      <c r="E5266" s="19" t="s">
        <v>10766</v>
      </c>
      <c r="F5266" s="10">
        <v>42036</v>
      </c>
      <c r="G5266" s="10">
        <v>44228</v>
      </c>
      <c r="H5266" s="11">
        <v>7</v>
      </c>
      <c r="I5266" s="20" t="s">
        <v>259</v>
      </c>
      <c r="J5266" s="11" t="s">
        <v>261</v>
      </c>
      <c r="K5266" s="11" t="s">
        <v>11613</v>
      </c>
      <c r="L5266" s="11">
        <v>2</v>
      </c>
    </row>
    <row r="5267" spans="1:12">
      <c r="A5267" s="11" t="s">
        <v>10517</v>
      </c>
      <c r="D5267" s="11" t="s">
        <v>260</v>
      </c>
      <c r="E5267" s="19" t="s">
        <v>10767</v>
      </c>
      <c r="F5267" s="10">
        <v>42036</v>
      </c>
      <c r="G5267" s="10">
        <v>44228</v>
      </c>
      <c r="H5267" s="11">
        <v>7</v>
      </c>
      <c r="I5267" s="20" t="s">
        <v>259</v>
      </c>
      <c r="J5267" s="11" t="s">
        <v>261</v>
      </c>
      <c r="K5267" s="11" t="s">
        <v>11613</v>
      </c>
      <c r="L5267" s="11">
        <v>2</v>
      </c>
    </row>
    <row r="5268" spans="1:12">
      <c r="A5268" s="11" t="s">
        <v>10518</v>
      </c>
      <c r="D5268" s="11" t="s">
        <v>260</v>
      </c>
      <c r="E5268" s="19" t="s">
        <v>10768</v>
      </c>
      <c r="F5268" s="10">
        <v>42036</v>
      </c>
      <c r="G5268" s="10">
        <v>44228</v>
      </c>
      <c r="H5268" s="11">
        <v>7</v>
      </c>
      <c r="I5268" s="20" t="s">
        <v>259</v>
      </c>
      <c r="J5268" s="11" t="s">
        <v>261</v>
      </c>
      <c r="K5268" s="11" t="s">
        <v>11613</v>
      </c>
      <c r="L5268" s="11">
        <v>2</v>
      </c>
    </row>
    <row r="5269" spans="1:12">
      <c r="A5269" s="11" t="s">
        <v>10519</v>
      </c>
      <c r="D5269" s="11" t="s">
        <v>260</v>
      </c>
      <c r="E5269" s="19" t="s">
        <v>10769</v>
      </c>
      <c r="F5269" s="10">
        <v>42036</v>
      </c>
      <c r="G5269" s="10">
        <v>44228</v>
      </c>
      <c r="H5269" s="11">
        <v>7</v>
      </c>
      <c r="I5269" s="20" t="s">
        <v>259</v>
      </c>
      <c r="J5269" s="11" t="s">
        <v>261</v>
      </c>
      <c r="K5269" s="11" t="s">
        <v>11613</v>
      </c>
      <c r="L5269" s="11">
        <v>2</v>
      </c>
    </row>
    <row r="5270" spans="1:12">
      <c r="A5270" s="11" t="s">
        <v>10520</v>
      </c>
      <c r="D5270" s="11" t="s">
        <v>260</v>
      </c>
      <c r="E5270" s="19" t="s">
        <v>10770</v>
      </c>
      <c r="F5270" s="10">
        <v>42036</v>
      </c>
      <c r="G5270" s="10">
        <v>44228</v>
      </c>
      <c r="H5270" s="11">
        <v>7</v>
      </c>
      <c r="I5270" s="20" t="s">
        <v>259</v>
      </c>
      <c r="J5270" s="11" t="s">
        <v>261</v>
      </c>
      <c r="K5270" s="11" t="s">
        <v>11613</v>
      </c>
      <c r="L5270" s="11">
        <v>2</v>
      </c>
    </row>
    <row r="5271" spans="1:12">
      <c r="A5271" s="11" t="s">
        <v>10521</v>
      </c>
      <c r="D5271" s="11" t="s">
        <v>260</v>
      </c>
      <c r="E5271" s="19" t="s">
        <v>10771</v>
      </c>
      <c r="F5271" s="10">
        <v>42036</v>
      </c>
      <c r="G5271" s="10">
        <v>44228</v>
      </c>
      <c r="H5271" s="11">
        <v>7</v>
      </c>
      <c r="I5271" s="20" t="s">
        <v>259</v>
      </c>
      <c r="J5271" s="11" t="s">
        <v>261</v>
      </c>
      <c r="K5271" s="11" t="s">
        <v>11613</v>
      </c>
      <c r="L5271" s="11">
        <v>2</v>
      </c>
    </row>
    <row r="5272" spans="1:12">
      <c r="A5272" s="11" t="s">
        <v>10522</v>
      </c>
      <c r="D5272" s="11" t="s">
        <v>260</v>
      </c>
      <c r="E5272" s="19" t="s">
        <v>10772</v>
      </c>
      <c r="F5272" s="10">
        <v>42036</v>
      </c>
      <c r="G5272" s="10">
        <v>44228</v>
      </c>
      <c r="H5272" s="11">
        <v>7</v>
      </c>
      <c r="I5272" s="20" t="s">
        <v>259</v>
      </c>
      <c r="J5272" s="11" t="s">
        <v>261</v>
      </c>
      <c r="K5272" s="11" t="s">
        <v>11613</v>
      </c>
      <c r="L5272" s="11">
        <v>2</v>
      </c>
    </row>
    <row r="5273" spans="1:12">
      <c r="A5273" s="11" t="s">
        <v>10523</v>
      </c>
      <c r="D5273" s="11" t="s">
        <v>260</v>
      </c>
      <c r="E5273" s="19" t="s">
        <v>10773</v>
      </c>
      <c r="F5273" s="10">
        <v>42036</v>
      </c>
      <c r="G5273" s="10">
        <v>44228</v>
      </c>
      <c r="H5273" s="11">
        <v>7</v>
      </c>
      <c r="I5273" s="20" t="s">
        <v>259</v>
      </c>
      <c r="J5273" s="11" t="s">
        <v>261</v>
      </c>
      <c r="K5273" s="11" t="s">
        <v>11613</v>
      </c>
      <c r="L5273" s="11">
        <v>2</v>
      </c>
    </row>
    <row r="5274" spans="1:12">
      <c r="A5274" s="11" t="s">
        <v>10524</v>
      </c>
      <c r="D5274" s="11" t="s">
        <v>260</v>
      </c>
      <c r="E5274" s="19" t="s">
        <v>10774</v>
      </c>
      <c r="F5274" s="10">
        <v>42036</v>
      </c>
      <c r="G5274" s="10">
        <v>44228</v>
      </c>
      <c r="H5274" s="11">
        <v>7</v>
      </c>
      <c r="I5274" s="20" t="s">
        <v>259</v>
      </c>
      <c r="J5274" s="11" t="s">
        <v>261</v>
      </c>
      <c r="K5274" s="11" t="s">
        <v>11613</v>
      </c>
      <c r="L5274" s="11">
        <v>2</v>
      </c>
    </row>
    <row r="5275" spans="1:12">
      <c r="A5275" s="11" t="s">
        <v>10525</v>
      </c>
      <c r="D5275" s="11" t="s">
        <v>260</v>
      </c>
      <c r="E5275" s="19" t="s">
        <v>10775</v>
      </c>
      <c r="F5275" s="10">
        <v>42036</v>
      </c>
      <c r="G5275" s="10">
        <v>44228</v>
      </c>
      <c r="H5275" s="11">
        <v>7</v>
      </c>
      <c r="I5275" s="20" t="s">
        <v>259</v>
      </c>
      <c r="J5275" s="11" t="s">
        <v>261</v>
      </c>
      <c r="K5275" s="11" t="s">
        <v>11613</v>
      </c>
      <c r="L5275" s="11">
        <v>2</v>
      </c>
    </row>
    <row r="5276" spans="1:12">
      <c r="A5276" s="11" t="s">
        <v>10526</v>
      </c>
      <c r="D5276" s="11" t="s">
        <v>260</v>
      </c>
      <c r="E5276" s="19" t="s">
        <v>10776</v>
      </c>
      <c r="F5276" s="10">
        <v>42036</v>
      </c>
      <c r="G5276" s="10">
        <v>44228</v>
      </c>
      <c r="H5276" s="11">
        <v>7</v>
      </c>
      <c r="I5276" s="20" t="s">
        <v>259</v>
      </c>
      <c r="J5276" s="11" t="s">
        <v>261</v>
      </c>
      <c r="K5276" s="11" t="s">
        <v>11613</v>
      </c>
      <c r="L5276" s="11">
        <v>2</v>
      </c>
    </row>
    <row r="5277" spans="1:12">
      <c r="A5277" s="11" t="s">
        <v>10527</v>
      </c>
      <c r="D5277" s="11" t="s">
        <v>260</v>
      </c>
      <c r="E5277" s="19" t="s">
        <v>10777</v>
      </c>
      <c r="F5277" s="10">
        <v>42036</v>
      </c>
      <c r="G5277" s="10">
        <v>44228</v>
      </c>
      <c r="H5277" s="11">
        <v>7</v>
      </c>
      <c r="I5277" s="20" t="s">
        <v>259</v>
      </c>
      <c r="J5277" s="11" t="s">
        <v>261</v>
      </c>
      <c r="K5277" s="11" t="s">
        <v>11613</v>
      </c>
      <c r="L5277" s="11">
        <v>2</v>
      </c>
    </row>
    <row r="5278" spans="1:12">
      <c r="A5278" s="11" t="s">
        <v>10528</v>
      </c>
      <c r="D5278" s="11" t="s">
        <v>260</v>
      </c>
      <c r="E5278" s="19" t="s">
        <v>10778</v>
      </c>
      <c r="F5278" s="10">
        <v>42036</v>
      </c>
      <c r="G5278" s="10">
        <v>44228</v>
      </c>
      <c r="H5278" s="11">
        <v>7</v>
      </c>
      <c r="I5278" s="20" t="s">
        <v>259</v>
      </c>
      <c r="J5278" s="11" t="s">
        <v>261</v>
      </c>
      <c r="K5278" s="11" t="s">
        <v>11613</v>
      </c>
      <c r="L5278" s="11">
        <v>2</v>
      </c>
    </row>
    <row r="5279" spans="1:12">
      <c r="A5279" s="11" t="s">
        <v>10529</v>
      </c>
      <c r="D5279" s="11" t="s">
        <v>260</v>
      </c>
      <c r="E5279" s="19" t="s">
        <v>10779</v>
      </c>
      <c r="F5279" s="10">
        <v>42036</v>
      </c>
      <c r="G5279" s="10">
        <v>44228</v>
      </c>
      <c r="H5279" s="11">
        <v>7</v>
      </c>
      <c r="I5279" s="20" t="s">
        <v>259</v>
      </c>
      <c r="J5279" s="11" t="s">
        <v>261</v>
      </c>
      <c r="K5279" s="11" t="s">
        <v>11613</v>
      </c>
      <c r="L5279" s="11">
        <v>2</v>
      </c>
    </row>
    <row r="5280" spans="1:12">
      <c r="A5280" s="11" t="s">
        <v>10530</v>
      </c>
      <c r="D5280" s="11" t="s">
        <v>260</v>
      </c>
      <c r="E5280" s="19" t="s">
        <v>10780</v>
      </c>
      <c r="F5280" s="10">
        <v>42036</v>
      </c>
      <c r="G5280" s="10">
        <v>44228</v>
      </c>
      <c r="H5280" s="11">
        <v>7</v>
      </c>
      <c r="I5280" s="20" t="s">
        <v>259</v>
      </c>
      <c r="J5280" s="11" t="s">
        <v>261</v>
      </c>
      <c r="K5280" s="11" t="s">
        <v>11613</v>
      </c>
      <c r="L5280" s="11">
        <v>2</v>
      </c>
    </row>
    <row r="5281" spans="1:12">
      <c r="A5281" s="11" t="s">
        <v>10531</v>
      </c>
      <c r="D5281" s="11" t="s">
        <v>260</v>
      </c>
      <c r="E5281" s="19" t="s">
        <v>10781</v>
      </c>
      <c r="F5281" s="10">
        <v>42036</v>
      </c>
      <c r="G5281" s="10">
        <v>44228</v>
      </c>
      <c r="H5281" s="11">
        <v>7</v>
      </c>
      <c r="I5281" s="20" t="s">
        <v>259</v>
      </c>
      <c r="J5281" s="11" t="s">
        <v>261</v>
      </c>
      <c r="K5281" s="11" t="s">
        <v>11613</v>
      </c>
      <c r="L5281" s="11">
        <v>2</v>
      </c>
    </row>
    <row r="5282" spans="1:12">
      <c r="A5282" s="11" t="s">
        <v>10532</v>
      </c>
      <c r="D5282" s="11" t="s">
        <v>260</v>
      </c>
      <c r="E5282" s="19" t="s">
        <v>10782</v>
      </c>
      <c r="F5282" s="10">
        <v>42036</v>
      </c>
      <c r="G5282" s="10">
        <v>44228</v>
      </c>
      <c r="H5282" s="11">
        <v>7</v>
      </c>
      <c r="I5282" s="20" t="s">
        <v>259</v>
      </c>
      <c r="J5282" s="11" t="s">
        <v>261</v>
      </c>
      <c r="K5282" s="11" t="s">
        <v>11613</v>
      </c>
      <c r="L5282" s="11">
        <v>2</v>
      </c>
    </row>
    <row r="5283" spans="1:12">
      <c r="A5283" s="11" t="s">
        <v>10533</v>
      </c>
      <c r="D5283" s="11" t="s">
        <v>260</v>
      </c>
      <c r="E5283" s="19" t="s">
        <v>10783</v>
      </c>
      <c r="F5283" s="10">
        <v>42036</v>
      </c>
      <c r="G5283" s="10">
        <v>44228</v>
      </c>
      <c r="H5283" s="11">
        <v>7</v>
      </c>
      <c r="I5283" s="20" t="s">
        <v>259</v>
      </c>
      <c r="J5283" s="11" t="s">
        <v>261</v>
      </c>
      <c r="K5283" s="11" t="s">
        <v>11613</v>
      </c>
      <c r="L5283" s="11">
        <v>2</v>
      </c>
    </row>
    <row r="5284" spans="1:12">
      <c r="A5284" s="11" t="s">
        <v>10534</v>
      </c>
      <c r="D5284" s="11" t="s">
        <v>260</v>
      </c>
      <c r="E5284" s="19" t="s">
        <v>10784</v>
      </c>
      <c r="F5284" s="10">
        <v>42036</v>
      </c>
      <c r="G5284" s="10">
        <v>44228</v>
      </c>
      <c r="H5284" s="11">
        <v>7</v>
      </c>
      <c r="I5284" s="20" t="s">
        <v>259</v>
      </c>
      <c r="J5284" s="11" t="s">
        <v>261</v>
      </c>
      <c r="K5284" s="11" t="s">
        <v>11613</v>
      </c>
      <c r="L5284" s="11">
        <v>2</v>
      </c>
    </row>
    <row r="5285" spans="1:12">
      <c r="A5285" s="11" t="s">
        <v>10535</v>
      </c>
      <c r="D5285" s="11" t="s">
        <v>260</v>
      </c>
      <c r="E5285" s="19" t="s">
        <v>10785</v>
      </c>
      <c r="F5285" s="10">
        <v>42036</v>
      </c>
      <c r="G5285" s="10">
        <v>44228</v>
      </c>
      <c r="H5285" s="11">
        <v>7</v>
      </c>
      <c r="I5285" s="20" t="s">
        <v>259</v>
      </c>
      <c r="J5285" s="11" t="s">
        <v>261</v>
      </c>
      <c r="K5285" s="11" t="s">
        <v>11613</v>
      </c>
      <c r="L5285" s="11">
        <v>2</v>
      </c>
    </row>
    <row r="5286" spans="1:12">
      <c r="A5286" s="11" t="s">
        <v>10536</v>
      </c>
      <c r="D5286" s="11" t="s">
        <v>260</v>
      </c>
      <c r="E5286" s="19" t="s">
        <v>10786</v>
      </c>
      <c r="F5286" s="10">
        <v>42036</v>
      </c>
      <c r="G5286" s="10">
        <v>44228</v>
      </c>
      <c r="H5286" s="11">
        <v>7</v>
      </c>
      <c r="I5286" s="20" t="s">
        <v>259</v>
      </c>
      <c r="J5286" s="11" t="s">
        <v>261</v>
      </c>
      <c r="K5286" s="11" t="s">
        <v>11613</v>
      </c>
      <c r="L5286" s="11">
        <v>2</v>
      </c>
    </row>
    <row r="5287" spans="1:12">
      <c r="A5287" s="11" t="s">
        <v>10537</v>
      </c>
      <c r="D5287" s="11" t="s">
        <v>260</v>
      </c>
      <c r="E5287" s="19" t="s">
        <v>10787</v>
      </c>
      <c r="F5287" s="10">
        <v>42036</v>
      </c>
      <c r="G5287" s="10">
        <v>44228</v>
      </c>
      <c r="H5287" s="11">
        <v>7</v>
      </c>
      <c r="I5287" s="20" t="s">
        <v>259</v>
      </c>
      <c r="J5287" s="11" t="s">
        <v>261</v>
      </c>
      <c r="K5287" s="11" t="s">
        <v>11613</v>
      </c>
      <c r="L5287" s="11">
        <v>2</v>
      </c>
    </row>
    <row r="5288" spans="1:12">
      <c r="A5288" s="11" t="s">
        <v>10538</v>
      </c>
      <c r="D5288" s="11" t="s">
        <v>260</v>
      </c>
      <c r="E5288" s="19" t="s">
        <v>10788</v>
      </c>
      <c r="F5288" s="10">
        <v>42036</v>
      </c>
      <c r="G5288" s="10">
        <v>44228</v>
      </c>
      <c r="H5288" s="11">
        <v>7</v>
      </c>
      <c r="I5288" s="20" t="s">
        <v>259</v>
      </c>
      <c r="J5288" s="11" t="s">
        <v>261</v>
      </c>
      <c r="K5288" s="11" t="s">
        <v>11613</v>
      </c>
      <c r="L5288" s="11">
        <v>2</v>
      </c>
    </row>
    <row r="5289" spans="1:12">
      <c r="A5289" s="11" t="s">
        <v>10539</v>
      </c>
      <c r="D5289" s="11" t="s">
        <v>260</v>
      </c>
      <c r="E5289" s="19" t="s">
        <v>10789</v>
      </c>
      <c r="F5289" s="10">
        <v>42036</v>
      </c>
      <c r="G5289" s="10">
        <v>44228</v>
      </c>
      <c r="H5289" s="11">
        <v>7</v>
      </c>
      <c r="I5289" s="20" t="s">
        <v>259</v>
      </c>
      <c r="J5289" s="11" t="s">
        <v>261</v>
      </c>
      <c r="K5289" s="11" t="s">
        <v>11613</v>
      </c>
      <c r="L5289" s="11">
        <v>2</v>
      </c>
    </row>
    <row r="5290" spans="1:12">
      <c r="A5290" s="11" t="s">
        <v>10540</v>
      </c>
      <c r="D5290" s="11" t="s">
        <v>260</v>
      </c>
      <c r="E5290" s="19" t="s">
        <v>10790</v>
      </c>
      <c r="F5290" s="10">
        <v>42036</v>
      </c>
      <c r="G5290" s="10">
        <v>44228</v>
      </c>
      <c r="H5290" s="11">
        <v>7</v>
      </c>
      <c r="I5290" s="20" t="s">
        <v>259</v>
      </c>
      <c r="J5290" s="11" t="s">
        <v>261</v>
      </c>
      <c r="K5290" s="11" t="s">
        <v>11613</v>
      </c>
      <c r="L5290" s="11">
        <v>2</v>
      </c>
    </row>
    <row r="5291" spans="1:12">
      <c r="A5291" s="11" t="s">
        <v>10541</v>
      </c>
      <c r="D5291" s="11" t="s">
        <v>260</v>
      </c>
      <c r="E5291" s="19" t="s">
        <v>10791</v>
      </c>
      <c r="F5291" s="10">
        <v>42036</v>
      </c>
      <c r="G5291" s="10">
        <v>44228</v>
      </c>
      <c r="H5291" s="11">
        <v>7</v>
      </c>
      <c r="I5291" s="20" t="s">
        <v>259</v>
      </c>
      <c r="J5291" s="11" t="s">
        <v>261</v>
      </c>
      <c r="K5291" s="11" t="s">
        <v>11613</v>
      </c>
      <c r="L5291" s="11">
        <v>2</v>
      </c>
    </row>
    <row r="5292" spans="1:12">
      <c r="A5292" s="11" t="s">
        <v>10542</v>
      </c>
      <c r="D5292" s="11" t="s">
        <v>260</v>
      </c>
      <c r="E5292" s="19" t="s">
        <v>10792</v>
      </c>
      <c r="F5292" s="10">
        <v>42036</v>
      </c>
      <c r="G5292" s="10">
        <v>44228</v>
      </c>
      <c r="H5292" s="11">
        <v>7</v>
      </c>
      <c r="I5292" s="20" t="s">
        <v>259</v>
      </c>
      <c r="J5292" s="11" t="s">
        <v>261</v>
      </c>
      <c r="K5292" s="11" t="s">
        <v>11613</v>
      </c>
      <c r="L5292" s="11">
        <v>2</v>
      </c>
    </row>
    <row r="5293" spans="1:12">
      <c r="A5293" s="11" t="s">
        <v>10543</v>
      </c>
      <c r="D5293" s="11" t="s">
        <v>260</v>
      </c>
      <c r="E5293" s="19" t="s">
        <v>10793</v>
      </c>
      <c r="F5293" s="10">
        <v>42036</v>
      </c>
      <c r="G5293" s="10">
        <v>44228</v>
      </c>
      <c r="H5293" s="11">
        <v>7</v>
      </c>
      <c r="I5293" s="20" t="s">
        <v>259</v>
      </c>
      <c r="J5293" s="11" t="s">
        <v>261</v>
      </c>
      <c r="K5293" s="11" t="s">
        <v>11613</v>
      </c>
      <c r="L5293" s="11">
        <v>2</v>
      </c>
    </row>
    <row r="5294" spans="1:12">
      <c r="A5294" s="11" t="s">
        <v>10544</v>
      </c>
      <c r="D5294" s="11" t="s">
        <v>260</v>
      </c>
      <c r="E5294" s="19" t="s">
        <v>10794</v>
      </c>
      <c r="F5294" s="10">
        <v>42036</v>
      </c>
      <c r="G5294" s="10">
        <v>44228</v>
      </c>
      <c r="H5294" s="11">
        <v>7</v>
      </c>
      <c r="I5294" s="20" t="s">
        <v>259</v>
      </c>
      <c r="J5294" s="11" t="s">
        <v>261</v>
      </c>
      <c r="K5294" s="11" t="s">
        <v>11613</v>
      </c>
      <c r="L5294" s="11">
        <v>2</v>
      </c>
    </row>
    <row r="5295" spans="1:12">
      <c r="A5295" s="11" t="s">
        <v>10545</v>
      </c>
      <c r="D5295" s="11" t="s">
        <v>260</v>
      </c>
      <c r="E5295" s="19" t="s">
        <v>10795</v>
      </c>
      <c r="F5295" s="10">
        <v>42036</v>
      </c>
      <c r="G5295" s="10">
        <v>44228</v>
      </c>
      <c r="H5295" s="11">
        <v>7</v>
      </c>
      <c r="I5295" s="20" t="s">
        <v>259</v>
      </c>
      <c r="J5295" s="11" t="s">
        <v>261</v>
      </c>
      <c r="K5295" s="11" t="s">
        <v>11613</v>
      </c>
      <c r="L5295" s="11">
        <v>2</v>
      </c>
    </row>
    <row r="5296" spans="1:12">
      <c r="A5296" s="11" t="s">
        <v>10546</v>
      </c>
      <c r="D5296" s="11" t="s">
        <v>260</v>
      </c>
      <c r="E5296" s="19" t="s">
        <v>10796</v>
      </c>
      <c r="F5296" s="10">
        <v>42036</v>
      </c>
      <c r="G5296" s="10">
        <v>44228</v>
      </c>
      <c r="H5296" s="11">
        <v>7</v>
      </c>
      <c r="I5296" s="20" t="s">
        <v>259</v>
      </c>
      <c r="J5296" s="11" t="s">
        <v>261</v>
      </c>
      <c r="K5296" s="11" t="s">
        <v>11613</v>
      </c>
      <c r="L5296" s="11">
        <v>2</v>
      </c>
    </row>
    <row r="5297" spans="1:12">
      <c r="A5297" s="11" t="s">
        <v>10547</v>
      </c>
      <c r="D5297" s="11" t="s">
        <v>260</v>
      </c>
      <c r="E5297" s="19" t="s">
        <v>10797</v>
      </c>
      <c r="F5297" s="10">
        <v>42036</v>
      </c>
      <c r="G5297" s="10">
        <v>44228</v>
      </c>
      <c r="H5297" s="11">
        <v>7</v>
      </c>
      <c r="I5297" s="20" t="s">
        <v>259</v>
      </c>
      <c r="J5297" s="11" t="s">
        <v>261</v>
      </c>
      <c r="K5297" s="11" t="s">
        <v>11613</v>
      </c>
      <c r="L5297" s="11">
        <v>2</v>
      </c>
    </row>
    <row r="5298" spans="1:12">
      <c r="A5298" s="11" t="s">
        <v>10548</v>
      </c>
      <c r="D5298" s="11" t="s">
        <v>260</v>
      </c>
      <c r="E5298" s="19" t="s">
        <v>10798</v>
      </c>
      <c r="F5298" s="10">
        <v>42036</v>
      </c>
      <c r="G5298" s="10">
        <v>44228</v>
      </c>
      <c r="H5298" s="11">
        <v>7</v>
      </c>
      <c r="I5298" s="20" t="s">
        <v>259</v>
      </c>
      <c r="J5298" s="11" t="s">
        <v>261</v>
      </c>
      <c r="K5298" s="11" t="s">
        <v>11613</v>
      </c>
      <c r="L5298" s="11">
        <v>2</v>
      </c>
    </row>
    <row r="5299" spans="1:12">
      <c r="A5299" s="11" t="s">
        <v>10549</v>
      </c>
      <c r="D5299" s="11" t="s">
        <v>260</v>
      </c>
      <c r="E5299" s="19" t="s">
        <v>10799</v>
      </c>
      <c r="F5299" s="10">
        <v>42036</v>
      </c>
      <c r="G5299" s="10">
        <v>44228</v>
      </c>
      <c r="H5299" s="11">
        <v>7</v>
      </c>
      <c r="I5299" s="20" t="s">
        <v>259</v>
      </c>
      <c r="J5299" s="11" t="s">
        <v>261</v>
      </c>
      <c r="K5299" s="11" t="s">
        <v>11613</v>
      </c>
      <c r="L5299" s="11">
        <v>2</v>
      </c>
    </row>
    <row r="5300" spans="1:12">
      <c r="A5300" s="11" t="s">
        <v>10550</v>
      </c>
      <c r="D5300" s="11" t="s">
        <v>260</v>
      </c>
      <c r="E5300" s="19" t="s">
        <v>10800</v>
      </c>
      <c r="F5300" s="10">
        <v>42036</v>
      </c>
      <c r="G5300" s="10">
        <v>44228</v>
      </c>
      <c r="H5300" s="11">
        <v>7</v>
      </c>
      <c r="I5300" s="20" t="s">
        <v>259</v>
      </c>
      <c r="J5300" s="11" t="s">
        <v>261</v>
      </c>
      <c r="K5300" s="11" t="s">
        <v>11613</v>
      </c>
      <c r="L5300" s="11">
        <v>2</v>
      </c>
    </row>
    <row r="5301" spans="1:12">
      <c r="A5301" s="11" t="s">
        <v>10551</v>
      </c>
      <c r="D5301" s="11" t="s">
        <v>260</v>
      </c>
      <c r="E5301" s="19" t="s">
        <v>10801</v>
      </c>
      <c r="F5301" s="10">
        <v>42036</v>
      </c>
      <c r="G5301" s="10">
        <v>44228</v>
      </c>
      <c r="H5301" s="11">
        <v>7</v>
      </c>
      <c r="I5301" s="20" t="s">
        <v>259</v>
      </c>
      <c r="J5301" s="11" t="s">
        <v>261</v>
      </c>
      <c r="K5301" s="11" t="s">
        <v>11613</v>
      </c>
      <c r="L5301" s="11">
        <v>2</v>
      </c>
    </row>
    <row r="5302" spans="1:12">
      <c r="A5302" s="11" t="s">
        <v>10552</v>
      </c>
      <c r="D5302" s="11" t="s">
        <v>260</v>
      </c>
      <c r="E5302" s="19" t="s">
        <v>10802</v>
      </c>
      <c r="F5302" s="10">
        <v>42036</v>
      </c>
      <c r="G5302" s="10">
        <v>44228</v>
      </c>
      <c r="H5302" s="11">
        <v>7</v>
      </c>
      <c r="I5302" s="20" t="s">
        <v>259</v>
      </c>
      <c r="J5302" s="11" t="s">
        <v>261</v>
      </c>
      <c r="K5302" s="11" t="s">
        <v>11613</v>
      </c>
      <c r="L5302" s="11">
        <v>2</v>
      </c>
    </row>
    <row r="5303" spans="1:12">
      <c r="A5303" s="11" t="s">
        <v>10553</v>
      </c>
      <c r="D5303" s="11" t="s">
        <v>260</v>
      </c>
      <c r="E5303" s="19" t="s">
        <v>10803</v>
      </c>
      <c r="F5303" s="10">
        <v>42036</v>
      </c>
      <c r="G5303" s="10">
        <v>44228</v>
      </c>
      <c r="H5303" s="11">
        <v>7</v>
      </c>
      <c r="I5303" s="20" t="s">
        <v>259</v>
      </c>
      <c r="J5303" s="11" t="s">
        <v>261</v>
      </c>
      <c r="K5303" s="11" t="s">
        <v>11613</v>
      </c>
      <c r="L5303" s="11">
        <v>2</v>
      </c>
    </row>
    <row r="5304" spans="1:12">
      <c r="A5304" s="11" t="s">
        <v>10554</v>
      </c>
      <c r="D5304" s="11" t="s">
        <v>260</v>
      </c>
      <c r="E5304" s="19" t="s">
        <v>10804</v>
      </c>
      <c r="F5304" s="10">
        <v>42036</v>
      </c>
      <c r="G5304" s="10">
        <v>44228</v>
      </c>
      <c r="H5304" s="11">
        <v>7</v>
      </c>
      <c r="I5304" s="20" t="s">
        <v>259</v>
      </c>
      <c r="J5304" s="11" t="s">
        <v>261</v>
      </c>
      <c r="K5304" s="11" t="s">
        <v>11613</v>
      </c>
      <c r="L5304" s="11">
        <v>2</v>
      </c>
    </row>
    <row r="5305" spans="1:12">
      <c r="A5305" s="11" t="s">
        <v>10555</v>
      </c>
      <c r="D5305" s="11" t="s">
        <v>260</v>
      </c>
      <c r="E5305" s="19" t="s">
        <v>10805</v>
      </c>
      <c r="F5305" s="10">
        <v>42036</v>
      </c>
      <c r="G5305" s="10">
        <v>44228</v>
      </c>
      <c r="H5305" s="11">
        <v>7</v>
      </c>
      <c r="I5305" s="20" t="s">
        <v>259</v>
      </c>
      <c r="J5305" s="11" t="s">
        <v>261</v>
      </c>
      <c r="K5305" s="11" t="s">
        <v>11613</v>
      </c>
      <c r="L5305" s="11">
        <v>2</v>
      </c>
    </row>
    <row r="5306" spans="1:12">
      <c r="A5306" s="11" t="s">
        <v>10556</v>
      </c>
      <c r="D5306" s="11" t="s">
        <v>260</v>
      </c>
      <c r="E5306" s="19" t="s">
        <v>10806</v>
      </c>
      <c r="F5306" s="10">
        <v>42036</v>
      </c>
      <c r="G5306" s="10">
        <v>44228</v>
      </c>
      <c r="H5306" s="11">
        <v>7</v>
      </c>
      <c r="I5306" s="20" t="s">
        <v>259</v>
      </c>
      <c r="J5306" s="11" t="s">
        <v>261</v>
      </c>
      <c r="K5306" s="11" t="s">
        <v>11613</v>
      </c>
      <c r="L5306" s="11">
        <v>2</v>
      </c>
    </row>
    <row r="5307" spans="1:12">
      <c r="A5307" s="11" t="s">
        <v>10557</v>
      </c>
      <c r="D5307" s="11" t="s">
        <v>260</v>
      </c>
      <c r="E5307" s="19" t="s">
        <v>10807</v>
      </c>
      <c r="F5307" s="10">
        <v>42036</v>
      </c>
      <c r="G5307" s="10">
        <v>44228</v>
      </c>
      <c r="H5307" s="11">
        <v>7</v>
      </c>
      <c r="I5307" s="20" t="s">
        <v>259</v>
      </c>
      <c r="J5307" s="11" t="s">
        <v>261</v>
      </c>
      <c r="K5307" s="11" t="s">
        <v>11613</v>
      </c>
      <c r="L5307" s="11">
        <v>2</v>
      </c>
    </row>
    <row r="5308" spans="1:12">
      <c r="A5308" s="11" t="s">
        <v>10558</v>
      </c>
      <c r="D5308" s="11" t="s">
        <v>260</v>
      </c>
      <c r="E5308" s="19" t="s">
        <v>10808</v>
      </c>
      <c r="F5308" s="10">
        <v>42036</v>
      </c>
      <c r="G5308" s="10">
        <v>44228</v>
      </c>
      <c r="H5308" s="11">
        <v>7</v>
      </c>
      <c r="I5308" s="20" t="s">
        <v>259</v>
      </c>
      <c r="J5308" s="11" t="s">
        <v>261</v>
      </c>
      <c r="K5308" s="11" t="s">
        <v>11613</v>
      </c>
      <c r="L5308" s="11">
        <v>2</v>
      </c>
    </row>
    <row r="5309" spans="1:12">
      <c r="A5309" s="11" t="s">
        <v>10559</v>
      </c>
      <c r="D5309" s="11" t="s">
        <v>260</v>
      </c>
      <c r="E5309" s="19" t="s">
        <v>10809</v>
      </c>
      <c r="F5309" s="10">
        <v>42036</v>
      </c>
      <c r="G5309" s="10">
        <v>44228</v>
      </c>
      <c r="H5309" s="11">
        <v>7</v>
      </c>
      <c r="I5309" s="20" t="s">
        <v>259</v>
      </c>
      <c r="J5309" s="11" t="s">
        <v>261</v>
      </c>
      <c r="K5309" s="11" t="s">
        <v>11613</v>
      </c>
      <c r="L5309" s="11">
        <v>2</v>
      </c>
    </row>
    <row r="5310" spans="1:12">
      <c r="A5310" s="11" t="s">
        <v>10560</v>
      </c>
      <c r="D5310" s="11" t="s">
        <v>260</v>
      </c>
      <c r="E5310" s="19" t="s">
        <v>10810</v>
      </c>
      <c r="F5310" s="10">
        <v>42036</v>
      </c>
      <c r="G5310" s="10">
        <v>44228</v>
      </c>
      <c r="H5310" s="11">
        <v>7</v>
      </c>
      <c r="I5310" s="20" t="s">
        <v>259</v>
      </c>
      <c r="J5310" s="11" t="s">
        <v>261</v>
      </c>
      <c r="K5310" s="11" t="s">
        <v>11613</v>
      </c>
      <c r="L5310" s="11">
        <v>2</v>
      </c>
    </row>
    <row r="5311" spans="1:12">
      <c r="A5311" s="11" t="s">
        <v>10561</v>
      </c>
      <c r="D5311" s="11" t="s">
        <v>260</v>
      </c>
      <c r="E5311" s="19" t="s">
        <v>10811</v>
      </c>
      <c r="F5311" s="10">
        <v>42036</v>
      </c>
      <c r="G5311" s="10">
        <v>44228</v>
      </c>
      <c r="H5311" s="11">
        <v>7</v>
      </c>
      <c r="I5311" s="20" t="s">
        <v>259</v>
      </c>
      <c r="J5311" s="11" t="s">
        <v>261</v>
      </c>
      <c r="K5311" s="11" t="s">
        <v>11613</v>
      </c>
      <c r="L5311" s="11">
        <v>2</v>
      </c>
    </row>
    <row r="5312" spans="1:12">
      <c r="A5312" s="11" t="s">
        <v>10562</v>
      </c>
      <c r="D5312" s="11" t="s">
        <v>260</v>
      </c>
      <c r="E5312" s="19" t="s">
        <v>10812</v>
      </c>
      <c r="F5312" s="10">
        <v>42036</v>
      </c>
      <c r="G5312" s="10">
        <v>44228</v>
      </c>
      <c r="H5312" s="11">
        <v>7</v>
      </c>
      <c r="I5312" s="20" t="s">
        <v>259</v>
      </c>
      <c r="J5312" s="11" t="s">
        <v>261</v>
      </c>
      <c r="K5312" s="11" t="s">
        <v>11613</v>
      </c>
      <c r="L5312" s="11">
        <v>2</v>
      </c>
    </row>
    <row r="5313" spans="1:12">
      <c r="A5313" s="11" t="s">
        <v>10563</v>
      </c>
      <c r="D5313" s="11" t="s">
        <v>260</v>
      </c>
      <c r="E5313" s="19" t="s">
        <v>10813</v>
      </c>
      <c r="F5313" s="10">
        <v>42036</v>
      </c>
      <c r="G5313" s="10">
        <v>44228</v>
      </c>
      <c r="H5313" s="11">
        <v>7</v>
      </c>
      <c r="I5313" s="20" t="s">
        <v>259</v>
      </c>
      <c r="J5313" s="11" t="s">
        <v>261</v>
      </c>
      <c r="K5313" s="11" t="s">
        <v>11613</v>
      </c>
      <c r="L5313" s="11">
        <v>2</v>
      </c>
    </row>
    <row r="5314" spans="1:12">
      <c r="A5314" s="11" t="s">
        <v>10564</v>
      </c>
      <c r="D5314" s="11" t="s">
        <v>260</v>
      </c>
      <c r="E5314" s="19" t="s">
        <v>10814</v>
      </c>
      <c r="F5314" s="10">
        <v>42036</v>
      </c>
      <c r="G5314" s="10">
        <v>44228</v>
      </c>
      <c r="H5314" s="11">
        <v>7</v>
      </c>
      <c r="I5314" s="20" t="s">
        <v>259</v>
      </c>
      <c r="J5314" s="11" t="s">
        <v>261</v>
      </c>
      <c r="K5314" s="11" t="s">
        <v>11613</v>
      </c>
      <c r="L5314" s="11">
        <v>2</v>
      </c>
    </row>
    <row r="5315" spans="1:12">
      <c r="A5315" s="11" t="s">
        <v>10565</v>
      </c>
      <c r="D5315" s="11" t="s">
        <v>260</v>
      </c>
      <c r="E5315" s="19" t="s">
        <v>10815</v>
      </c>
      <c r="F5315" s="10">
        <v>42036</v>
      </c>
      <c r="G5315" s="10">
        <v>44228</v>
      </c>
      <c r="H5315" s="11">
        <v>7</v>
      </c>
      <c r="I5315" s="20" t="s">
        <v>259</v>
      </c>
      <c r="J5315" s="11" t="s">
        <v>261</v>
      </c>
      <c r="K5315" s="11" t="s">
        <v>11613</v>
      </c>
      <c r="L5315" s="11">
        <v>2</v>
      </c>
    </row>
    <row r="5316" spans="1:12">
      <c r="A5316" s="11" t="s">
        <v>10566</v>
      </c>
      <c r="D5316" s="11" t="s">
        <v>260</v>
      </c>
      <c r="E5316" s="19" t="s">
        <v>10816</v>
      </c>
      <c r="F5316" s="10">
        <v>42036</v>
      </c>
      <c r="G5316" s="10">
        <v>44228</v>
      </c>
      <c r="H5316" s="11">
        <v>7</v>
      </c>
      <c r="I5316" s="20" t="s">
        <v>259</v>
      </c>
      <c r="J5316" s="11" t="s">
        <v>261</v>
      </c>
      <c r="K5316" s="11" t="s">
        <v>11613</v>
      </c>
      <c r="L5316" s="11">
        <v>2</v>
      </c>
    </row>
    <row r="5317" spans="1:12">
      <c r="A5317" s="11" t="s">
        <v>10567</v>
      </c>
      <c r="D5317" s="11" t="s">
        <v>260</v>
      </c>
      <c r="E5317" s="19" t="s">
        <v>10817</v>
      </c>
      <c r="F5317" s="10">
        <v>42036</v>
      </c>
      <c r="G5317" s="10">
        <v>44228</v>
      </c>
      <c r="H5317" s="11">
        <v>7</v>
      </c>
      <c r="I5317" s="20" t="s">
        <v>259</v>
      </c>
      <c r="J5317" s="11" t="s">
        <v>261</v>
      </c>
      <c r="K5317" s="11" t="s">
        <v>11613</v>
      </c>
      <c r="L5317" s="11">
        <v>2</v>
      </c>
    </row>
    <row r="5318" spans="1:12">
      <c r="A5318" s="11" t="s">
        <v>10568</v>
      </c>
      <c r="D5318" s="11" t="s">
        <v>260</v>
      </c>
      <c r="E5318" s="19" t="s">
        <v>10818</v>
      </c>
      <c r="F5318" s="10">
        <v>42036</v>
      </c>
      <c r="G5318" s="10">
        <v>44228</v>
      </c>
      <c r="H5318" s="11">
        <v>7</v>
      </c>
      <c r="I5318" s="20" t="s">
        <v>259</v>
      </c>
      <c r="J5318" s="11" t="s">
        <v>261</v>
      </c>
      <c r="K5318" s="11" t="s">
        <v>11613</v>
      </c>
      <c r="L5318" s="11">
        <v>2</v>
      </c>
    </row>
    <row r="5319" spans="1:12">
      <c r="A5319" s="11" t="s">
        <v>10569</v>
      </c>
      <c r="D5319" s="11" t="s">
        <v>260</v>
      </c>
      <c r="E5319" s="19" t="s">
        <v>10819</v>
      </c>
      <c r="F5319" s="10">
        <v>42036</v>
      </c>
      <c r="G5319" s="10">
        <v>44228</v>
      </c>
      <c r="H5319" s="11">
        <v>7</v>
      </c>
      <c r="I5319" s="20" t="s">
        <v>259</v>
      </c>
      <c r="J5319" s="11" t="s">
        <v>261</v>
      </c>
      <c r="K5319" s="11" t="s">
        <v>11613</v>
      </c>
      <c r="L5319" s="11">
        <v>2</v>
      </c>
    </row>
    <row r="5320" spans="1:12">
      <c r="A5320" s="11" t="s">
        <v>10570</v>
      </c>
      <c r="D5320" s="11" t="s">
        <v>260</v>
      </c>
      <c r="E5320" s="19" t="s">
        <v>10820</v>
      </c>
      <c r="F5320" s="10">
        <v>42036</v>
      </c>
      <c r="G5320" s="10">
        <v>44228</v>
      </c>
      <c r="H5320" s="11">
        <v>7</v>
      </c>
      <c r="I5320" s="20" t="s">
        <v>259</v>
      </c>
      <c r="J5320" s="11" t="s">
        <v>261</v>
      </c>
      <c r="K5320" s="11" t="s">
        <v>11613</v>
      </c>
      <c r="L5320" s="11">
        <v>2</v>
      </c>
    </row>
    <row r="5321" spans="1:12">
      <c r="A5321" s="11" t="s">
        <v>10571</v>
      </c>
      <c r="D5321" s="11" t="s">
        <v>260</v>
      </c>
      <c r="E5321" s="19" t="s">
        <v>10821</v>
      </c>
      <c r="F5321" s="10">
        <v>42036</v>
      </c>
      <c r="G5321" s="10">
        <v>44228</v>
      </c>
      <c r="H5321" s="11">
        <v>7</v>
      </c>
      <c r="I5321" s="20" t="s">
        <v>259</v>
      </c>
      <c r="J5321" s="11" t="s">
        <v>261</v>
      </c>
      <c r="K5321" s="11" t="s">
        <v>11613</v>
      </c>
      <c r="L5321" s="11">
        <v>2</v>
      </c>
    </row>
    <row r="5322" spans="1:12">
      <c r="A5322" s="11" t="s">
        <v>10572</v>
      </c>
      <c r="D5322" s="11" t="s">
        <v>260</v>
      </c>
      <c r="E5322" s="19" t="s">
        <v>10822</v>
      </c>
      <c r="F5322" s="10">
        <v>42036</v>
      </c>
      <c r="G5322" s="10">
        <v>44228</v>
      </c>
      <c r="H5322" s="11">
        <v>7</v>
      </c>
      <c r="I5322" s="20" t="s">
        <v>259</v>
      </c>
      <c r="J5322" s="11" t="s">
        <v>261</v>
      </c>
      <c r="K5322" s="11" t="s">
        <v>11613</v>
      </c>
      <c r="L5322" s="11">
        <v>2</v>
      </c>
    </row>
    <row r="5323" spans="1:12">
      <c r="A5323" s="11" t="s">
        <v>10573</v>
      </c>
      <c r="D5323" s="11" t="s">
        <v>260</v>
      </c>
      <c r="E5323" s="19" t="s">
        <v>10823</v>
      </c>
      <c r="F5323" s="10">
        <v>42036</v>
      </c>
      <c r="G5323" s="10">
        <v>44228</v>
      </c>
      <c r="H5323" s="11">
        <v>7</v>
      </c>
      <c r="I5323" s="20" t="s">
        <v>259</v>
      </c>
      <c r="J5323" s="11" t="s">
        <v>261</v>
      </c>
      <c r="K5323" s="11" t="s">
        <v>11613</v>
      </c>
      <c r="L5323" s="11">
        <v>2</v>
      </c>
    </row>
    <row r="5324" spans="1:12">
      <c r="A5324" s="11" t="s">
        <v>10574</v>
      </c>
      <c r="D5324" s="11" t="s">
        <v>260</v>
      </c>
      <c r="E5324" s="19" t="s">
        <v>10824</v>
      </c>
      <c r="F5324" s="10">
        <v>42036</v>
      </c>
      <c r="G5324" s="10">
        <v>44228</v>
      </c>
      <c r="H5324" s="11">
        <v>7</v>
      </c>
      <c r="I5324" s="20" t="s">
        <v>259</v>
      </c>
      <c r="J5324" s="11" t="s">
        <v>261</v>
      </c>
      <c r="K5324" s="11" t="s">
        <v>11613</v>
      </c>
      <c r="L5324" s="11">
        <v>2</v>
      </c>
    </row>
    <row r="5325" spans="1:12">
      <c r="A5325" s="11" t="s">
        <v>10575</v>
      </c>
      <c r="D5325" s="11" t="s">
        <v>260</v>
      </c>
      <c r="E5325" s="19" t="s">
        <v>10825</v>
      </c>
      <c r="F5325" s="10">
        <v>42036</v>
      </c>
      <c r="G5325" s="10">
        <v>44228</v>
      </c>
      <c r="H5325" s="11">
        <v>7</v>
      </c>
      <c r="I5325" s="20" t="s">
        <v>259</v>
      </c>
      <c r="J5325" s="11" t="s">
        <v>261</v>
      </c>
      <c r="K5325" s="11" t="s">
        <v>11613</v>
      </c>
      <c r="L5325" s="11">
        <v>2</v>
      </c>
    </row>
    <row r="5326" spans="1:12">
      <c r="A5326" s="11" t="s">
        <v>10576</v>
      </c>
      <c r="D5326" s="11" t="s">
        <v>260</v>
      </c>
      <c r="E5326" s="19" t="s">
        <v>10826</v>
      </c>
      <c r="F5326" s="10">
        <v>42036</v>
      </c>
      <c r="G5326" s="10">
        <v>44228</v>
      </c>
      <c r="H5326" s="11">
        <v>7</v>
      </c>
      <c r="I5326" s="20" t="s">
        <v>259</v>
      </c>
      <c r="J5326" s="11" t="s">
        <v>261</v>
      </c>
      <c r="K5326" s="11" t="s">
        <v>11613</v>
      </c>
      <c r="L5326" s="11">
        <v>2</v>
      </c>
    </row>
    <row r="5327" spans="1:12">
      <c r="A5327" s="11" t="s">
        <v>10577</v>
      </c>
      <c r="D5327" s="11" t="s">
        <v>260</v>
      </c>
      <c r="E5327" s="19" t="s">
        <v>10827</v>
      </c>
      <c r="F5327" s="10">
        <v>42036</v>
      </c>
      <c r="G5327" s="10">
        <v>44228</v>
      </c>
      <c r="H5327" s="11">
        <v>7</v>
      </c>
      <c r="I5327" s="20" t="s">
        <v>259</v>
      </c>
      <c r="J5327" s="11" t="s">
        <v>261</v>
      </c>
      <c r="K5327" s="11" t="s">
        <v>11613</v>
      </c>
      <c r="L5327" s="11">
        <v>2</v>
      </c>
    </row>
    <row r="5328" spans="1:12">
      <c r="A5328" s="11" t="s">
        <v>10578</v>
      </c>
      <c r="D5328" s="11" t="s">
        <v>260</v>
      </c>
      <c r="E5328" s="19" t="s">
        <v>10828</v>
      </c>
      <c r="F5328" s="10">
        <v>42036</v>
      </c>
      <c r="G5328" s="10">
        <v>44228</v>
      </c>
      <c r="H5328" s="11">
        <v>7</v>
      </c>
      <c r="I5328" s="20" t="s">
        <v>259</v>
      </c>
      <c r="J5328" s="11" t="s">
        <v>261</v>
      </c>
      <c r="K5328" s="11" t="s">
        <v>11613</v>
      </c>
      <c r="L5328" s="11">
        <v>2</v>
      </c>
    </row>
    <row r="5329" spans="1:12">
      <c r="A5329" s="11" t="s">
        <v>10579</v>
      </c>
      <c r="D5329" s="11" t="s">
        <v>260</v>
      </c>
      <c r="E5329" s="19" t="s">
        <v>10829</v>
      </c>
      <c r="F5329" s="10">
        <v>42036</v>
      </c>
      <c r="G5329" s="10">
        <v>44228</v>
      </c>
      <c r="H5329" s="11">
        <v>7</v>
      </c>
      <c r="I5329" s="20" t="s">
        <v>259</v>
      </c>
      <c r="J5329" s="11" t="s">
        <v>261</v>
      </c>
      <c r="K5329" s="11" t="s">
        <v>11613</v>
      </c>
      <c r="L5329" s="11">
        <v>2</v>
      </c>
    </row>
    <row r="5330" spans="1:12">
      <c r="A5330" s="11" t="s">
        <v>10580</v>
      </c>
      <c r="D5330" s="11" t="s">
        <v>260</v>
      </c>
      <c r="E5330" s="19" t="s">
        <v>10830</v>
      </c>
      <c r="F5330" s="10">
        <v>42036</v>
      </c>
      <c r="G5330" s="10">
        <v>44228</v>
      </c>
      <c r="H5330" s="11">
        <v>7</v>
      </c>
      <c r="I5330" s="20" t="s">
        <v>259</v>
      </c>
      <c r="J5330" s="11" t="s">
        <v>261</v>
      </c>
      <c r="K5330" s="11" t="s">
        <v>11613</v>
      </c>
      <c r="L5330" s="11">
        <v>2</v>
      </c>
    </row>
    <row r="5331" spans="1:12">
      <c r="A5331" s="11" t="s">
        <v>10581</v>
      </c>
      <c r="D5331" s="11" t="s">
        <v>260</v>
      </c>
      <c r="E5331" s="19" t="s">
        <v>10831</v>
      </c>
      <c r="F5331" s="10">
        <v>42036</v>
      </c>
      <c r="G5331" s="10">
        <v>44228</v>
      </c>
      <c r="H5331" s="11">
        <v>7</v>
      </c>
      <c r="I5331" s="20" t="s">
        <v>259</v>
      </c>
      <c r="J5331" s="11" t="s">
        <v>261</v>
      </c>
      <c r="K5331" s="11" t="s">
        <v>11613</v>
      </c>
      <c r="L5331" s="11">
        <v>2</v>
      </c>
    </row>
    <row r="5332" spans="1:12">
      <c r="A5332" s="11" t="s">
        <v>10582</v>
      </c>
      <c r="D5332" s="11" t="s">
        <v>260</v>
      </c>
      <c r="E5332" s="19" t="s">
        <v>10832</v>
      </c>
      <c r="F5332" s="10">
        <v>42036</v>
      </c>
      <c r="G5332" s="10">
        <v>44228</v>
      </c>
      <c r="H5332" s="11">
        <v>7</v>
      </c>
      <c r="I5332" s="20" t="s">
        <v>259</v>
      </c>
      <c r="J5332" s="11" t="s">
        <v>261</v>
      </c>
      <c r="K5332" s="11" t="s">
        <v>11613</v>
      </c>
      <c r="L5332" s="11">
        <v>2</v>
      </c>
    </row>
    <row r="5333" spans="1:12">
      <c r="A5333" s="11" t="s">
        <v>10583</v>
      </c>
      <c r="D5333" s="11" t="s">
        <v>260</v>
      </c>
      <c r="E5333" s="19" t="s">
        <v>10833</v>
      </c>
      <c r="F5333" s="10">
        <v>42036</v>
      </c>
      <c r="G5333" s="10">
        <v>44228</v>
      </c>
      <c r="H5333" s="11">
        <v>7</v>
      </c>
      <c r="I5333" s="20" t="s">
        <v>259</v>
      </c>
      <c r="J5333" s="11" t="s">
        <v>261</v>
      </c>
      <c r="K5333" s="11" t="s">
        <v>11613</v>
      </c>
      <c r="L5333" s="11">
        <v>2</v>
      </c>
    </row>
    <row r="5334" spans="1:12">
      <c r="A5334" s="11" t="s">
        <v>10584</v>
      </c>
      <c r="D5334" s="11" t="s">
        <v>260</v>
      </c>
      <c r="E5334" s="19" t="s">
        <v>10834</v>
      </c>
      <c r="F5334" s="10">
        <v>42036</v>
      </c>
      <c r="G5334" s="10">
        <v>44228</v>
      </c>
      <c r="H5334" s="11">
        <v>7</v>
      </c>
      <c r="I5334" s="20" t="s">
        <v>259</v>
      </c>
      <c r="J5334" s="11" t="s">
        <v>261</v>
      </c>
      <c r="K5334" s="11" t="s">
        <v>11613</v>
      </c>
      <c r="L5334" s="11">
        <v>2</v>
      </c>
    </row>
    <row r="5335" spans="1:12">
      <c r="A5335" s="11" t="s">
        <v>10585</v>
      </c>
      <c r="D5335" s="11" t="s">
        <v>260</v>
      </c>
      <c r="E5335" s="19" t="s">
        <v>10835</v>
      </c>
      <c r="F5335" s="10">
        <v>42036</v>
      </c>
      <c r="G5335" s="10">
        <v>44228</v>
      </c>
      <c r="H5335" s="11">
        <v>7</v>
      </c>
      <c r="I5335" s="20" t="s">
        <v>259</v>
      </c>
      <c r="J5335" s="11" t="s">
        <v>261</v>
      </c>
      <c r="K5335" s="11" t="s">
        <v>11613</v>
      </c>
      <c r="L5335" s="11">
        <v>2</v>
      </c>
    </row>
    <row r="5336" spans="1:12">
      <c r="A5336" s="11" t="s">
        <v>10586</v>
      </c>
      <c r="D5336" s="11" t="s">
        <v>260</v>
      </c>
      <c r="E5336" s="19" t="s">
        <v>10836</v>
      </c>
      <c r="F5336" s="10">
        <v>42036</v>
      </c>
      <c r="G5336" s="10">
        <v>44228</v>
      </c>
      <c r="H5336" s="11">
        <v>7</v>
      </c>
      <c r="I5336" s="20" t="s">
        <v>259</v>
      </c>
      <c r="J5336" s="11" t="s">
        <v>261</v>
      </c>
      <c r="K5336" s="11" t="s">
        <v>11613</v>
      </c>
      <c r="L5336" s="11">
        <v>2</v>
      </c>
    </row>
    <row r="5337" spans="1:12">
      <c r="A5337" s="11" t="s">
        <v>10587</v>
      </c>
      <c r="D5337" s="11" t="s">
        <v>260</v>
      </c>
      <c r="E5337" s="19" t="s">
        <v>10837</v>
      </c>
      <c r="F5337" s="10">
        <v>42036</v>
      </c>
      <c r="G5337" s="10">
        <v>44228</v>
      </c>
      <c r="H5337" s="11">
        <v>7</v>
      </c>
      <c r="I5337" s="20" t="s">
        <v>259</v>
      </c>
      <c r="J5337" s="11" t="s">
        <v>261</v>
      </c>
      <c r="K5337" s="11" t="s">
        <v>11613</v>
      </c>
      <c r="L5337" s="11">
        <v>2</v>
      </c>
    </row>
    <row r="5338" spans="1:12">
      <c r="A5338" s="11" t="s">
        <v>10588</v>
      </c>
      <c r="D5338" s="11" t="s">
        <v>260</v>
      </c>
      <c r="E5338" s="19" t="s">
        <v>10838</v>
      </c>
      <c r="F5338" s="10">
        <v>42036</v>
      </c>
      <c r="G5338" s="10">
        <v>44228</v>
      </c>
      <c r="H5338" s="11">
        <v>7</v>
      </c>
      <c r="I5338" s="20" t="s">
        <v>259</v>
      </c>
      <c r="J5338" s="11" t="s">
        <v>261</v>
      </c>
      <c r="K5338" s="11" t="s">
        <v>11613</v>
      </c>
      <c r="L5338" s="11">
        <v>2</v>
      </c>
    </row>
    <row r="5339" spans="1:12">
      <c r="A5339" s="11" t="s">
        <v>10589</v>
      </c>
      <c r="D5339" s="11" t="s">
        <v>260</v>
      </c>
      <c r="E5339" s="19" t="s">
        <v>10839</v>
      </c>
      <c r="F5339" s="10">
        <v>42036</v>
      </c>
      <c r="G5339" s="10">
        <v>44228</v>
      </c>
      <c r="H5339" s="11">
        <v>7</v>
      </c>
      <c r="I5339" s="20" t="s">
        <v>259</v>
      </c>
      <c r="J5339" s="11" t="s">
        <v>261</v>
      </c>
      <c r="K5339" s="11" t="s">
        <v>11613</v>
      </c>
      <c r="L5339" s="11">
        <v>2</v>
      </c>
    </row>
    <row r="5340" spans="1:12">
      <c r="A5340" s="11" t="s">
        <v>10590</v>
      </c>
      <c r="D5340" s="11" t="s">
        <v>260</v>
      </c>
      <c r="E5340" s="19" t="s">
        <v>10840</v>
      </c>
      <c r="F5340" s="10">
        <v>42036</v>
      </c>
      <c r="G5340" s="10">
        <v>44228</v>
      </c>
      <c r="H5340" s="11">
        <v>7</v>
      </c>
      <c r="I5340" s="20" t="s">
        <v>259</v>
      </c>
      <c r="J5340" s="11" t="s">
        <v>261</v>
      </c>
      <c r="K5340" s="11" t="s">
        <v>11613</v>
      </c>
      <c r="L5340" s="11">
        <v>2</v>
      </c>
    </row>
    <row r="5341" spans="1:12">
      <c r="A5341" s="11" t="s">
        <v>10591</v>
      </c>
      <c r="D5341" s="11" t="s">
        <v>260</v>
      </c>
      <c r="E5341" s="19" t="s">
        <v>10841</v>
      </c>
      <c r="F5341" s="10">
        <v>42036</v>
      </c>
      <c r="G5341" s="10">
        <v>44228</v>
      </c>
      <c r="H5341" s="11">
        <v>7</v>
      </c>
      <c r="I5341" s="20" t="s">
        <v>259</v>
      </c>
      <c r="J5341" s="11" t="s">
        <v>261</v>
      </c>
      <c r="K5341" s="11" t="s">
        <v>11613</v>
      </c>
      <c r="L5341" s="11">
        <v>2</v>
      </c>
    </row>
    <row r="5342" spans="1:12">
      <c r="A5342" s="11" t="s">
        <v>10592</v>
      </c>
      <c r="D5342" s="11" t="s">
        <v>260</v>
      </c>
      <c r="E5342" s="19" t="s">
        <v>10842</v>
      </c>
      <c r="F5342" s="10">
        <v>42036</v>
      </c>
      <c r="G5342" s="10">
        <v>44228</v>
      </c>
      <c r="H5342" s="11">
        <v>7</v>
      </c>
      <c r="I5342" s="20" t="s">
        <v>259</v>
      </c>
      <c r="J5342" s="11" t="s">
        <v>261</v>
      </c>
      <c r="K5342" s="11" t="s">
        <v>11613</v>
      </c>
      <c r="L5342" s="11">
        <v>2</v>
      </c>
    </row>
    <row r="5343" spans="1:12">
      <c r="A5343" s="11" t="s">
        <v>10593</v>
      </c>
      <c r="D5343" s="11" t="s">
        <v>260</v>
      </c>
      <c r="E5343" s="19" t="s">
        <v>10843</v>
      </c>
      <c r="F5343" s="10">
        <v>42036</v>
      </c>
      <c r="G5343" s="10">
        <v>44228</v>
      </c>
      <c r="H5343" s="11">
        <v>7</v>
      </c>
      <c r="I5343" s="20" t="s">
        <v>259</v>
      </c>
      <c r="J5343" s="11" t="s">
        <v>261</v>
      </c>
      <c r="K5343" s="11" t="s">
        <v>11613</v>
      </c>
      <c r="L5343" s="11">
        <v>2</v>
      </c>
    </row>
    <row r="5344" spans="1:12">
      <c r="A5344" s="11" t="s">
        <v>10594</v>
      </c>
      <c r="D5344" s="11" t="s">
        <v>260</v>
      </c>
      <c r="E5344" s="19" t="s">
        <v>10844</v>
      </c>
      <c r="F5344" s="10">
        <v>42036</v>
      </c>
      <c r="G5344" s="10">
        <v>44228</v>
      </c>
      <c r="H5344" s="11">
        <v>7</v>
      </c>
      <c r="I5344" s="20" t="s">
        <v>259</v>
      </c>
      <c r="J5344" s="11" t="s">
        <v>261</v>
      </c>
      <c r="K5344" s="11" t="s">
        <v>11613</v>
      </c>
      <c r="L5344" s="11">
        <v>2</v>
      </c>
    </row>
    <row r="5345" spans="1:12">
      <c r="A5345" s="11" t="s">
        <v>10595</v>
      </c>
      <c r="D5345" s="11" t="s">
        <v>260</v>
      </c>
      <c r="E5345" s="19" t="s">
        <v>10845</v>
      </c>
      <c r="F5345" s="10">
        <v>42036</v>
      </c>
      <c r="G5345" s="10">
        <v>44228</v>
      </c>
      <c r="H5345" s="11">
        <v>7</v>
      </c>
      <c r="I5345" s="20" t="s">
        <v>259</v>
      </c>
      <c r="J5345" s="11" t="s">
        <v>261</v>
      </c>
      <c r="K5345" s="11" t="s">
        <v>11613</v>
      </c>
      <c r="L5345" s="11">
        <v>2</v>
      </c>
    </row>
    <row r="5346" spans="1:12">
      <c r="A5346" s="11" t="s">
        <v>10596</v>
      </c>
      <c r="D5346" s="11" t="s">
        <v>260</v>
      </c>
      <c r="E5346" s="19" t="s">
        <v>10846</v>
      </c>
      <c r="F5346" s="10">
        <v>42036</v>
      </c>
      <c r="G5346" s="10">
        <v>44228</v>
      </c>
      <c r="H5346" s="11">
        <v>7</v>
      </c>
      <c r="I5346" s="20" t="s">
        <v>259</v>
      </c>
      <c r="J5346" s="11" t="s">
        <v>261</v>
      </c>
      <c r="K5346" s="11" t="s">
        <v>11613</v>
      </c>
      <c r="L5346" s="11">
        <v>2</v>
      </c>
    </row>
    <row r="5347" spans="1:12">
      <c r="A5347" s="11" t="s">
        <v>10597</v>
      </c>
      <c r="D5347" s="11" t="s">
        <v>260</v>
      </c>
      <c r="E5347" s="19" t="s">
        <v>10847</v>
      </c>
      <c r="F5347" s="10">
        <v>42036</v>
      </c>
      <c r="G5347" s="10">
        <v>44228</v>
      </c>
      <c r="H5347" s="11">
        <v>7</v>
      </c>
      <c r="I5347" s="20" t="s">
        <v>259</v>
      </c>
      <c r="J5347" s="11" t="s">
        <v>261</v>
      </c>
      <c r="K5347" s="11" t="s">
        <v>11613</v>
      </c>
      <c r="L5347" s="11">
        <v>2</v>
      </c>
    </row>
    <row r="5348" spans="1:12">
      <c r="A5348" s="11" t="s">
        <v>10598</v>
      </c>
      <c r="D5348" s="11" t="s">
        <v>260</v>
      </c>
      <c r="E5348" s="19" t="s">
        <v>10848</v>
      </c>
      <c r="F5348" s="10">
        <v>42036</v>
      </c>
      <c r="G5348" s="10">
        <v>44228</v>
      </c>
      <c r="H5348" s="11">
        <v>7</v>
      </c>
      <c r="I5348" s="20" t="s">
        <v>259</v>
      </c>
      <c r="J5348" s="11" t="s">
        <v>261</v>
      </c>
      <c r="K5348" s="11" t="s">
        <v>11613</v>
      </c>
      <c r="L5348" s="11">
        <v>2</v>
      </c>
    </row>
    <row r="5349" spans="1:12">
      <c r="A5349" s="11" t="s">
        <v>10599</v>
      </c>
      <c r="D5349" s="11" t="s">
        <v>260</v>
      </c>
      <c r="E5349" s="19" t="s">
        <v>10849</v>
      </c>
      <c r="F5349" s="10">
        <v>42036</v>
      </c>
      <c r="G5349" s="10">
        <v>44228</v>
      </c>
      <c r="H5349" s="11">
        <v>7</v>
      </c>
      <c r="I5349" s="20" t="s">
        <v>259</v>
      </c>
      <c r="J5349" s="11" t="s">
        <v>261</v>
      </c>
      <c r="K5349" s="11" t="s">
        <v>11613</v>
      </c>
      <c r="L5349" s="11">
        <v>2</v>
      </c>
    </row>
    <row r="5350" spans="1:12">
      <c r="A5350" s="11" t="s">
        <v>10600</v>
      </c>
      <c r="D5350" s="11" t="s">
        <v>260</v>
      </c>
      <c r="E5350" s="19" t="s">
        <v>10850</v>
      </c>
      <c r="F5350" s="10">
        <v>42036</v>
      </c>
      <c r="G5350" s="10">
        <v>44228</v>
      </c>
      <c r="H5350" s="11">
        <v>7</v>
      </c>
      <c r="I5350" s="20" t="s">
        <v>259</v>
      </c>
      <c r="J5350" s="11" t="s">
        <v>261</v>
      </c>
      <c r="K5350" s="11" t="s">
        <v>11613</v>
      </c>
      <c r="L5350" s="11">
        <v>2</v>
      </c>
    </row>
    <row r="5351" spans="1:12">
      <c r="A5351" s="11" t="s">
        <v>10601</v>
      </c>
      <c r="D5351" s="11" t="s">
        <v>260</v>
      </c>
      <c r="E5351" s="19" t="s">
        <v>10851</v>
      </c>
      <c r="F5351" s="10">
        <v>42036</v>
      </c>
      <c r="G5351" s="10">
        <v>44228</v>
      </c>
      <c r="H5351" s="11">
        <v>7</v>
      </c>
      <c r="I5351" s="20" t="s">
        <v>259</v>
      </c>
      <c r="J5351" s="11" t="s">
        <v>261</v>
      </c>
      <c r="K5351" s="11" t="s">
        <v>11613</v>
      </c>
      <c r="L5351" s="11">
        <v>2</v>
      </c>
    </row>
    <row r="5352" spans="1:12">
      <c r="A5352" s="11" t="s">
        <v>10602</v>
      </c>
      <c r="D5352" s="11" t="s">
        <v>260</v>
      </c>
      <c r="E5352" s="19" t="s">
        <v>10852</v>
      </c>
      <c r="F5352" s="10">
        <v>42036</v>
      </c>
      <c r="G5352" s="10">
        <v>44228</v>
      </c>
      <c r="H5352" s="11">
        <v>7</v>
      </c>
      <c r="I5352" s="20" t="s">
        <v>259</v>
      </c>
      <c r="J5352" s="11" t="s">
        <v>261</v>
      </c>
      <c r="K5352" s="11" t="s">
        <v>11613</v>
      </c>
      <c r="L5352" s="11">
        <v>2</v>
      </c>
    </row>
    <row r="5353" spans="1:12">
      <c r="A5353" s="11" t="s">
        <v>10603</v>
      </c>
      <c r="D5353" s="11" t="s">
        <v>260</v>
      </c>
      <c r="E5353" s="19" t="s">
        <v>10853</v>
      </c>
      <c r="F5353" s="10">
        <v>42036</v>
      </c>
      <c r="G5353" s="10">
        <v>44228</v>
      </c>
      <c r="H5353" s="11">
        <v>7</v>
      </c>
      <c r="I5353" s="20" t="s">
        <v>259</v>
      </c>
      <c r="J5353" s="11" t="s">
        <v>261</v>
      </c>
      <c r="K5353" s="11" t="s">
        <v>11613</v>
      </c>
      <c r="L5353" s="11">
        <v>2</v>
      </c>
    </row>
    <row r="5354" spans="1:12">
      <c r="A5354" s="11" t="s">
        <v>10604</v>
      </c>
      <c r="D5354" s="11" t="s">
        <v>260</v>
      </c>
      <c r="E5354" s="19" t="s">
        <v>10854</v>
      </c>
      <c r="F5354" s="10">
        <v>42036</v>
      </c>
      <c r="G5354" s="10">
        <v>44228</v>
      </c>
      <c r="H5354" s="11">
        <v>7</v>
      </c>
      <c r="I5354" s="20" t="s">
        <v>259</v>
      </c>
      <c r="J5354" s="11" t="s">
        <v>261</v>
      </c>
      <c r="K5354" s="11" t="s">
        <v>11613</v>
      </c>
      <c r="L5354" s="11">
        <v>2</v>
      </c>
    </row>
    <row r="5355" spans="1:12">
      <c r="A5355" s="11" t="s">
        <v>10605</v>
      </c>
      <c r="D5355" s="11" t="s">
        <v>260</v>
      </c>
      <c r="E5355" s="19" t="s">
        <v>10855</v>
      </c>
      <c r="F5355" s="10">
        <v>42036</v>
      </c>
      <c r="G5355" s="10">
        <v>44228</v>
      </c>
      <c r="H5355" s="11">
        <v>7</v>
      </c>
      <c r="I5355" s="20" t="s">
        <v>259</v>
      </c>
      <c r="J5355" s="11" t="s">
        <v>261</v>
      </c>
      <c r="K5355" s="11" t="s">
        <v>11613</v>
      </c>
      <c r="L5355" s="11">
        <v>2</v>
      </c>
    </row>
    <row r="5356" spans="1:12">
      <c r="A5356" s="11" t="s">
        <v>10606</v>
      </c>
      <c r="D5356" s="11" t="s">
        <v>260</v>
      </c>
      <c r="E5356" s="19" t="s">
        <v>10856</v>
      </c>
      <c r="F5356" s="10">
        <v>42036</v>
      </c>
      <c r="G5356" s="10">
        <v>44228</v>
      </c>
      <c r="H5356" s="11">
        <v>7</v>
      </c>
      <c r="I5356" s="20" t="s">
        <v>259</v>
      </c>
      <c r="J5356" s="11" t="s">
        <v>261</v>
      </c>
      <c r="K5356" s="11" t="s">
        <v>11613</v>
      </c>
      <c r="L5356" s="11">
        <v>2</v>
      </c>
    </row>
    <row r="5357" spans="1:12">
      <c r="A5357" s="11" t="s">
        <v>10607</v>
      </c>
      <c r="D5357" s="11" t="s">
        <v>260</v>
      </c>
      <c r="E5357" s="19" t="s">
        <v>10857</v>
      </c>
      <c r="F5357" s="10">
        <v>42036</v>
      </c>
      <c r="G5357" s="10">
        <v>44228</v>
      </c>
      <c r="H5357" s="11">
        <v>7</v>
      </c>
      <c r="I5357" s="20" t="s">
        <v>259</v>
      </c>
      <c r="J5357" s="11" t="s">
        <v>261</v>
      </c>
      <c r="K5357" s="11" t="s">
        <v>11613</v>
      </c>
      <c r="L5357" s="11">
        <v>2</v>
      </c>
    </row>
    <row r="5358" spans="1:12">
      <c r="A5358" s="11" t="s">
        <v>10608</v>
      </c>
      <c r="D5358" s="11" t="s">
        <v>260</v>
      </c>
      <c r="E5358" s="19" t="s">
        <v>10858</v>
      </c>
      <c r="F5358" s="10">
        <v>42036</v>
      </c>
      <c r="G5358" s="10">
        <v>44228</v>
      </c>
      <c r="H5358" s="11">
        <v>7</v>
      </c>
      <c r="I5358" s="20" t="s">
        <v>259</v>
      </c>
      <c r="J5358" s="11" t="s">
        <v>261</v>
      </c>
      <c r="K5358" s="11" t="s">
        <v>11613</v>
      </c>
      <c r="L5358" s="11">
        <v>2</v>
      </c>
    </row>
    <row r="5359" spans="1:12">
      <c r="A5359" s="11" t="s">
        <v>10609</v>
      </c>
      <c r="D5359" s="11" t="s">
        <v>260</v>
      </c>
      <c r="E5359" s="19" t="s">
        <v>10859</v>
      </c>
      <c r="F5359" s="10">
        <v>42036</v>
      </c>
      <c r="G5359" s="10">
        <v>44228</v>
      </c>
      <c r="H5359" s="11">
        <v>7</v>
      </c>
      <c r="I5359" s="20" t="s">
        <v>259</v>
      </c>
      <c r="J5359" s="11" t="s">
        <v>261</v>
      </c>
      <c r="K5359" s="11" t="s">
        <v>11613</v>
      </c>
      <c r="L5359" s="11">
        <v>2</v>
      </c>
    </row>
    <row r="5360" spans="1:12">
      <c r="A5360" s="11" t="s">
        <v>10610</v>
      </c>
      <c r="D5360" s="11" t="s">
        <v>260</v>
      </c>
      <c r="E5360" s="19" t="s">
        <v>10860</v>
      </c>
      <c r="F5360" s="10">
        <v>42036</v>
      </c>
      <c r="G5360" s="10">
        <v>44228</v>
      </c>
      <c r="H5360" s="11">
        <v>7</v>
      </c>
      <c r="I5360" s="20" t="s">
        <v>259</v>
      </c>
      <c r="J5360" s="11" t="s">
        <v>261</v>
      </c>
      <c r="K5360" s="11" t="s">
        <v>11613</v>
      </c>
      <c r="L5360" s="11">
        <v>2</v>
      </c>
    </row>
    <row r="5361" spans="1:12">
      <c r="A5361" s="11" t="s">
        <v>10611</v>
      </c>
      <c r="D5361" s="11" t="s">
        <v>260</v>
      </c>
      <c r="E5361" s="19" t="s">
        <v>10861</v>
      </c>
      <c r="F5361" s="10">
        <v>42036</v>
      </c>
      <c r="G5361" s="10">
        <v>44228</v>
      </c>
      <c r="H5361" s="11">
        <v>7</v>
      </c>
      <c r="I5361" s="20" t="s">
        <v>259</v>
      </c>
      <c r="J5361" s="11" t="s">
        <v>261</v>
      </c>
      <c r="K5361" s="11" t="s">
        <v>11613</v>
      </c>
      <c r="L5361" s="11">
        <v>2</v>
      </c>
    </row>
    <row r="5362" spans="1:12">
      <c r="A5362" s="11" t="s">
        <v>10612</v>
      </c>
      <c r="D5362" s="11" t="s">
        <v>260</v>
      </c>
      <c r="E5362" s="19" t="s">
        <v>10862</v>
      </c>
      <c r="F5362" s="10">
        <v>42036</v>
      </c>
      <c r="G5362" s="10">
        <v>44228</v>
      </c>
      <c r="H5362" s="11">
        <v>7</v>
      </c>
      <c r="I5362" s="20" t="s">
        <v>259</v>
      </c>
      <c r="J5362" s="11" t="s">
        <v>261</v>
      </c>
      <c r="K5362" s="11" t="s">
        <v>11613</v>
      </c>
      <c r="L5362" s="11">
        <v>2</v>
      </c>
    </row>
    <row r="5363" spans="1:12">
      <c r="A5363" s="11" t="s">
        <v>10613</v>
      </c>
      <c r="D5363" s="11" t="s">
        <v>260</v>
      </c>
      <c r="E5363" s="19" t="s">
        <v>10863</v>
      </c>
      <c r="F5363" s="10">
        <v>42036</v>
      </c>
      <c r="G5363" s="10">
        <v>44228</v>
      </c>
      <c r="H5363" s="11">
        <v>7</v>
      </c>
      <c r="I5363" s="20" t="s">
        <v>259</v>
      </c>
      <c r="J5363" s="11" t="s">
        <v>261</v>
      </c>
      <c r="K5363" s="11" t="s">
        <v>11613</v>
      </c>
      <c r="L5363" s="11">
        <v>2</v>
      </c>
    </row>
    <row r="5364" spans="1:12">
      <c r="A5364" s="11" t="s">
        <v>10614</v>
      </c>
      <c r="D5364" s="11" t="s">
        <v>260</v>
      </c>
      <c r="E5364" s="19" t="s">
        <v>10864</v>
      </c>
      <c r="F5364" s="10">
        <v>42036</v>
      </c>
      <c r="G5364" s="10">
        <v>44228</v>
      </c>
      <c r="H5364" s="11">
        <v>7</v>
      </c>
      <c r="I5364" s="20" t="s">
        <v>259</v>
      </c>
      <c r="J5364" s="11" t="s">
        <v>261</v>
      </c>
      <c r="K5364" s="11" t="s">
        <v>11613</v>
      </c>
      <c r="L5364" s="11">
        <v>2</v>
      </c>
    </row>
    <row r="5365" spans="1:12">
      <c r="A5365" s="11" t="s">
        <v>10615</v>
      </c>
      <c r="D5365" s="11" t="s">
        <v>260</v>
      </c>
      <c r="E5365" s="19" t="s">
        <v>10865</v>
      </c>
      <c r="F5365" s="10">
        <v>42036</v>
      </c>
      <c r="G5365" s="10">
        <v>44228</v>
      </c>
      <c r="H5365" s="11">
        <v>7</v>
      </c>
      <c r="I5365" s="20" t="s">
        <v>259</v>
      </c>
      <c r="J5365" s="11" t="s">
        <v>261</v>
      </c>
      <c r="K5365" s="11" t="s">
        <v>11613</v>
      </c>
      <c r="L5365" s="11">
        <v>2</v>
      </c>
    </row>
    <row r="5366" spans="1:12">
      <c r="A5366" s="11" t="s">
        <v>10616</v>
      </c>
      <c r="D5366" s="11" t="s">
        <v>260</v>
      </c>
      <c r="E5366" s="19" t="s">
        <v>10866</v>
      </c>
      <c r="F5366" s="10">
        <v>42036</v>
      </c>
      <c r="G5366" s="10">
        <v>44228</v>
      </c>
      <c r="H5366" s="11">
        <v>7</v>
      </c>
      <c r="I5366" s="20" t="s">
        <v>259</v>
      </c>
      <c r="J5366" s="11" t="s">
        <v>261</v>
      </c>
      <c r="K5366" s="11" t="s">
        <v>11613</v>
      </c>
      <c r="L5366" s="11">
        <v>2</v>
      </c>
    </row>
    <row r="5367" spans="1:12">
      <c r="A5367" s="11" t="s">
        <v>10617</v>
      </c>
      <c r="D5367" s="11" t="s">
        <v>260</v>
      </c>
      <c r="E5367" s="19" t="s">
        <v>10867</v>
      </c>
      <c r="F5367" s="10">
        <v>42036</v>
      </c>
      <c r="G5367" s="10">
        <v>44228</v>
      </c>
      <c r="H5367" s="11">
        <v>7</v>
      </c>
      <c r="I5367" s="20" t="s">
        <v>259</v>
      </c>
      <c r="J5367" s="11" t="s">
        <v>261</v>
      </c>
      <c r="K5367" s="11" t="s">
        <v>11613</v>
      </c>
      <c r="L5367" s="11">
        <v>2</v>
      </c>
    </row>
    <row r="5368" spans="1:12">
      <c r="A5368" s="11" t="s">
        <v>10618</v>
      </c>
      <c r="D5368" s="11" t="s">
        <v>260</v>
      </c>
      <c r="E5368" s="19" t="s">
        <v>10868</v>
      </c>
      <c r="F5368" s="10">
        <v>42036</v>
      </c>
      <c r="G5368" s="10">
        <v>44228</v>
      </c>
      <c r="H5368" s="11">
        <v>7</v>
      </c>
      <c r="I5368" s="20" t="s">
        <v>259</v>
      </c>
      <c r="J5368" s="11" t="s">
        <v>261</v>
      </c>
      <c r="K5368" s="11" t="s">
        <v>11613</v>
      </c>
      <c r="L5368" s="11">
        <v>2</v>
      </c>
    </row>
    <row r="5369" spans="1:12">
      <c r="A5369" s="11" t="s">
        <v>10619</v>
      </c>
      <c r="D5369" s="11" t="s">
        <v>260</v>
      </c>
      <c r="E5369" s="19" t="s">
        <v>10869</v>
      </c>
      <c r="F5369" s="10">
        <v>42036</v>
      </c>
      <c r="G5369" s="10">
        <v>44228</v>
      </c>
      <c r="H5369" s="11">
        <v>7</v>
      </c>
      <c r="I5369" s="20" t="s">
        <v>259</v>
      </c>
      <c r="J5369" s="11" t="s">
        <v>261</v>
      </c>
      <c r="K5369" s="11" t="s">
        <v>11613</v>
      </c>
      <c r="L5369" s="11">
        <v>2</v>
      </c>
    </row>
    <row r="5370" spans="1:12">
      <c r="A5370" s="11" t="s">
        <v>10620</v>
      </c>
      <c r="D5370" s="11" t="s">
        <v>260</v>
      </c>
      <c r="E5370" s="19" t="s">
        <v>10870</v>
      </c>
      <c r="F5370" s="10">
        <v>42036</v>
      </c>
      <c r="G5370" s="10">
        <v>44228</v>
      </c>
      <c r="H5370" s="11">
        <v>7</v>
      </c>
      <c r="I5370" s="20" t="s">
        <v>259</v>
      </c>
      <c r="J5370" s="11" t="s">
        <v>261</v>
      </c>
      <c r="K5370" s="11" t="s">
        <v>11613</v>
      </c>
      <c r="L5370" s="11">
        <v>2</v>
      </c>
    </row>
    <row r="5371" spans="1:12">
      <c r="A5371" s="11" t="s">
        <v>10621</v>
      </c>
      <c r="D5371" s="11" t="s">
        <v>260</v>
      </c>
      <c r="E5371" s="19" t="s">
        <v>10871</v>
      </c>
      <c r="F5371" s="10">
        <v>42036</v>
      </c>
      <c r="G5371" s="10">
        <v>44228</v>
      </c>
      <c r="H5371" s="11">
        <v>7</v>
      </c>
      <c r="I5371" s="20" t="s">
        <v>259</v>
      </c>
      <c r="J5371" s="11" t="s">
        <v>261</v>
      </c>
      <c r="K5371" s="11" t="s">
        <v>11613</v>
      </c>
      <c r="L5371" s="11">
        <v>2</v>
      </c>
    </row>
    <row r="5372" spans="1:12">
      <c r="A5372" s="11" t="s">
        <v>10622</v>
      </c>
      <c r="D5372" s="11" t="s">
        <v>260</v>
      </c>
      <c r="E5372" s="19" t="s">
        <v>10872</v>
      </c>
      <c r="F5372" s="10">
        <v>42036</v>
      </c>
      <c r="G5372" s="10">
        <v>44228</v>
      </c>
      <c r="H5372" s="11">
        <v>7</v>
      </c>
      <c r="I5372" s="20" t="s">
        <v>259</v>
      </c>
      <c r="J5372" s="11" t="s">
        <v>261</v>
      </c>
      <c r="K5372" s="11" t="s">
        <v>11613</v>
      </c>
      <c r="L5372" s="11">
        <v>2</v>
      </c>
    </row>
    <row r="5373" spans="1:12">
      <c r="A5373" s="11" t="s">
        <v>10623</v>
      </c>
      <c r="D5373" s="11" t="s">
        <v>260</v>
      </c>
      <c r="E5373" s="19" t="s">
        <v>10873</v>
      </c>
      <c r="F5373" s="10">
        <v>42036</v>
      </c>
      <c r="G5373" s="10">
        <v>44228</v>
      </c>
      <c r="H5373" s="11">
        <v>7</v>
      </c>
      <c r="I5373" s="20" t="s">
        <v>259</v>
      </c>
      <c r="J5373" s="11" t="s">
        <v>261</v>
      </c>
      <c r="K5373" s="11" t="s">
        <v>11613</v>
      </c>
      <c r="L5373" s="11">
        <v>2</v>
      </c>
    </row>
    <row r="5374" spans="1:12">
      <c r="A5374" s="11" t="s">
        <v>10624</v>
      </c>
      <c r="D5374" s="11" t="s">
        <v>260</v>
      </c>
      <c r="E5374" s="19" t="s">
        <v>10874</v>
      </c>
      <c r="F5374" s="10">
        <v>42036</v>
      </c>
      <c r="G5374" s="10">
        <v>44228</v>
      </c>
      <c r="H5374" s="11">
        <v>7</v>
      </c>
      <c r="I5374" s="20" t="s">
        <v>259</v>
      </c>
      <c r="J5374" s="11" t="s">
        <v>261</v>
      </c>
      <c r="K5374" s="11" t="s">
        <v>11613</v>
      </c>
      <c r="L5374" s="11">
        <v>2</v>
      </c>
    </row>
    <row r="5375" spans="1:12">
      <c r="A5375" s="11" t="s">
        <v>10625</v>
      </c>
      <c r="D5375" s="11" t="s">
        <v>260</v>
      </c>
      <c r="E5375" s="19" t="s">
        <v>10875</v>
      </c>
      <c r="F5375" s="10">
        <v>42036</v>
      </c>
      <c r="G5375" s="10">
        <v>44228</v>
      </c>
      <c r="H5375" s="11">
        <v>7</v>
      </c>
      <c r="I5375" s="20" t="s">
        <v>259</v>
      </c>
      <c r="J5375" s="11" t="s">
        <v>261</v>
      </c>
      <c r="K5375" s="11" t="s">
        <v>11613</v>
      </c>
      <c r="L5375" s="11">
        <v>2</v>
      </c>
    </row>
    <row r="5376" spans="1:12">
      <c r="A5376" s="11" t="s">
        <v>10626</v>
      </c>
      <c r="D5376" s="11" t="s">
        <v>260</v>
      </c>
      <c r="E5376" s="19" t="s">
        <v>10876</v>
      </c>
      <c r="F5376" s="10">
        <v>42036</v>
      </c>
      <c r="G5376" s="10">
        <v>44228</v>
      </c>
      <c r="H5376" s="11">
        <v>7</v>
      </c>
      <c r="I5376" s="20" t="s">
        <v>259</v>
      </c>
      <c r="J5376" s="11" t="s">
        <v>261</v>
      </c>
      <c r="K5376" s="11" t="s">
        <v>11613</v>
      </c>
      <c r="L5376" s="11">
        <v>2</v>
      </c>
    </row>
    <row r="5377" spans="1:12">
      <c r="A5377" s="11" t="s">
        <v>10627</v>
      </c>
      <c r="D5377" s="11" t="s">
        <v>260</v>
      </c>
      <c r="E5377" s="19" t="s">
        <v>10877</v>
      </c>
      <c r="F5377" s="10">
        <v>42036</v>
      </c>
      <c r="G5377" s="10">
        <v>44228</v>
      </c>
      <c r="H5377" s="11">
        <v>7</v>
      </c>
      <c r="I5377" s="20" t="s">
        <v>259</v>
      </c>
      <c r="J5377" s="11" t="s">
        <v>261</v>
      </c>
      <c r="K5377" s="11" t="s">
        <v>11613</v>
      </c>
      <c r="L5377" s="11">
        <v>2</v>
      </c>
    </row>
    <row r="5378" spans="1:12">
      <c r="A5378" s="11" t="s">
        <v>10628</v>
      </c>
      <c r="D5378" s="11" t="s">
        <v>260</v>
      </c>
      <c r="E5378" s="19" t="s">
        <v>10878</v>
      </c>
      <c r="F5378" s="10">
        <v>42036</v>
      </c>
      <c r="G5378" s="10">
        <v>44228</v>
      </c>
      <c r="H5378" s="11">
        <v>7</v>
      </c>
      <c r="I5378" s="20" t="s">
        <v>259</v>
      </c>
      <c r="J5378" s="11" t="s">
        <v>261</v>
      </c>
      <c r="K5378" s="11" t="s">
        <v>11613</v>
      </c>
      <c r="L5378" s="11">
        <v>2</v>
      </c>
    </row>
    <row r="5379" spans="1:12">
      <c r="A5379" s="11" t="s">
        <v>10629</v>
      </c>
      <c r="D5379" s="11" t="s">
        <v>260</v>
      </c>
      <c r="E5379" s="19" t="s">
        <v>10879</v>
      </c>
      <c r="F5379" s="10">
        <v>42036</v>
      </c>
      <c r="G5379" s="10">
        <v>44228</v>
      </c>
      <c r="H5379" s="11">
        <v>7</v>
      </c>
      <c r="I5379" s="20" t="s">
        <v>259</v>
      </c>
      <c r="J5379" s="11" t="s">
        <v>261</v>
      </c>
      <c r="K5379" s="11" t="s">
        <v>11613</v>
      </c>
      <c r="L5379" s="11">
        <v>2</v>
      </c>
    </row>
    <row r="5380" spans="1:12">
      <c r="A5380" s="11" t="s">
        <v>10630</v>
      </c>
      <c r="D5380" s="11" t="s">
        <v>260</v>
      </c>
      <c r="E5380" s="19" t="s">
        <v>10880</v>
      </c>
      <c r="F5380" s="10">
        <v>42036</v>
      </c>
      <c r="G5380" s="10">
        <v>44228</v>
      </c>
      <c r="H5380" s="11">
        <v>7</v>
      </c>
      <c r="I5380" s="20" t="s">
        <v>259</v>
      </c>
      <c r="J5380" s="11" t="s">
        <v>261</v>
      </c>
      <c r="K5380" s="11" t="s">
        <v>11613</v>
      </c>
      <c r="L5380" s="11">
        <v>2</v>
      </c>
    </row>
    <row r="5381" spans="1:12">
      <c r="A5381" s="11" t="s">
        <v>10631</v>
      </c>
      <c r="D5381" s="11" t="s">
        <v>260</v>
      </c>
      <c r="E5381" s="19" t="s">
        <v>10881</v>
      </c>
      <c r="F5381" s="10">
        <v>42036</v>
      </c>
      <c r="G5381" s="10">
        <v>44228</v>
      </c>
      <c r="H5381" s="11">
        <v>7</v>
      </c>
      <c r="I5381" s="20" t="s">
        <v>259</v>
      </c>
      <c r="J5381" s="11" t="s">
        <v>261</v>
      </c>
      <c r="K5381" s="11" t="s">
        <v>11613</v>
      </c>
      <c r="L5381" s="11">
        <v>2</v>
      </c>
    </row>
    <row r="5382" spans="1:12">
      <c r="A5382" s="11" t="s">
        <v>10632</v>
      </c>
      <c r="D5382" s="11" t="s">
        <v>260</v>
      </c>
      <c r="E5382" s="19" t="s">
        <v>10882</v>
      </c>
      <c r="F5382" s="10">
        <v>42036</v>
      </c>
      <c r="G5382" s="10">
        <v>44228</v>
      </c>
      <c r="H5382" s="11">
        <v>7</v>
      </c>
      <c r="I5382" s="20" t="s">
        <v>259</v>
      </c>
      <c r="J5382" s="11" t="s">
        <v>261</v>
      </c>
      <c r="K5382" s="11" t="s">
        <v>11613</v>
      </c>
      <c r="L5382" s="11">
        <v>2</v>
      </c>
    </row>
    <row r="5383" spans="1:12">
      <c r="A5383" s="11" t="s">
        <v>10633</v>
      </c>
      <c r="D5383" s="11" t="s">
        <v>260</v>
      </c>
      <c r="E5383" s="19" t="s">
        <v>10883</v>
      </c>
      <c r="F5383" s="10">
        <v>42036</v>
      </c>
      <c r="G5383" s="10">
        <v>44228</v>
      </c>
      <c r="H5383" s="11">
        <v>7</v>
      </c>
      <c r="I5383" s="20" t="s">
        <v>259</v>
      </c>
      <c r="J5383" s="11" t="s">
        <v>261</v>
      </c>
      <c r="K5383" s="11" t="s">
        <v>11613</v>
      </c>
      <c r="L5383" s="11">
        <v>2</v>
      </c>
    </row>
    <row r="5384" spans="1:12">
      <c r="A5384" s="11" t="s">
        <v>10634</v>
      </c>
      <c r="D5384" s="11" t="s">
        <v>260</v>
      </c>
      <c r="E5384" s="19" t="s">
        <v>10884</v>
      </c>
      <c r="F5384" s="10">
        <v>42036</v>
      </c>
      <c r="G5384" s="10">
        <v>44228</v>
      </c>
      <c r="H5384" s="11">
        <v>7</v>
      </c>
      <c r="I5384" s="20" t="s">
        <v>259</v>
      </c>
      <c r="J5384" s="11" t="s">
        <v>261</v>
      </c>
      <c r="K5384" s="11" t="s">
        <v>11613</v>
      </c>
      <c r="L5384" s="11">
        <v>2</v>
      </c>
    </row>
    <row r="5385" spans="1:12">
      <c r="A5385" s="11" t="s">
        <v>10635</v>
      </c>
      <c r="D5385" s="11" t="s">
        <v>260</v>
      </c>
      <c r="E5385" s="19" t="s">
        <v>10885</v>
      </c>
      <c r="F5385" s="10">
        <v>42036</v>
      </c>
      <c r="G5385" s="10">
        <v>44228</v>
      </c>
      <c r="H5385" s="11">
        <v>7</v>
      </c>
      <c r="I5385" s="20" t="s">
        <v>259</v>
      </c>
      <c r="J5385" s="11" t="s">
        <v>261</v>
      </c>
      <c r="K5385" s="11" t="s">
        <v>11613</v>
      </c>
      <c r="L5385" s="11">
        <v>2</v>
      </c>
    </row>
    <row r="5386" spans="1:12">
      <c r="A5386" s="11" t="s">
        <v>10636</v>
      </c>
      <c r="D5386" s="11" t="s">
        <v>260</v>
      </c>
      <c r="E5386" s="19" t="s">
        <v>10886</v>
      </c>
      <c r="F5386" s="10">
        <v>42036</v>
      </c>
      <c r="G5386" s="10">
        <v>44228</v>
      </c>
      <c r="H5386" s="11">
        <v>7</v>
      </c>
      <c r="I5386" s="20" t="s">
        <v>259</v>
      </c>
      <c r="J5386" s="11" t="s">
        <v>261</v>
      </c>
      <c r="K5386" s="11" t="s">
        <v>11613</v>
      </c>
      <c r="L5386" s="11">
        <v>2</v>
      </c>
    </row>
    <row r="5387" spans="1:12">
      <c r="A5387" s="11" t="s">
        <v>10637</v>
      </c>
      <c r="D5387" s="11" t="s">
        <v>260</v>
      </c>
      <c r="E5387" s="19" t="s">
        <v>10887</v>
      </c>
      <c r="F5387" s="10">
        <v>42036</v>
      </c>
      <c r="G5387" s="10">
        <v>44228</v>
      </c>
      <c r="H5387" s="11">
        <v>7</v>
      </c>
      <c r="I5387" s="20" t="s">
        <v>259</v>
      </c>
      <c r="J5387" s="11" t="s">
        <v>261</v>
      </c>
      <c r="K5387" s="11" t="s">
        <v>11613</v>
      </c>
      <c r="L5387" s="11">
        <v>2</v>
      </c>
    </row>
    <row r="5388" spans="1:12">
      <c r="A5388" s="11" t="s">
        <v>10638</v>
      </c>
      <c r="D5388" s="11" t="s">
        <v>260</v>
      </c>
      <c r="E5388" s="19" t="s">
        <v>10888</v>
      </c>
      <c r="F5388" s="10">
        <v>42036</v>
      </c>
      <c r="G5388" s="10">
        <v>44228</v>
      </c>
      <c r="H5388" s="11">
        <v>7</v>
      </c>
      <c r="I5388" s="20" t="s">
        <v>259</v>
      </c>
      <c r="J5388" s="11" t="s">
        <v>261</v>
      </c>
      <c r="K5388" s="11" t="s">
        <v>11613</v>
      </c>
      <c r="L5388" s="11">
        <v>2</v>
      </c>
    </row>
    <row r="5389" spans="1:12">
      <c r="A5389" s="11" t="s">
        <v>10639</v>
      </c>
      <c r="D5389" s="11" t="s">
        <v>260</v>
      </c>
      <c r="E5389" s="19" t="s">
        <v>10889</v>
      </c>
      <c r="F5389" s="10">
        <v>42036</v>
      </c>
      <c r="G5389" s="10">
        <v>44228</v>
      </c>
      <c r="H5389" s="11">
        <v>7</v>
      </c>
      <c r="I5389" s="20" t="s">
        <v>259</v>
      </c>
      <c r="J5389" s="11" t="s">
        <v>261</v>
      </c>
      <c r="K5389" s="11" t="s">
        <v>11613</v>
      </c>
      <c r="L5389" s="11">
        <v>2</v>
      </c>
    </row>
    <row r="5390" spans="1:12">
      <c r="A5390" s="11" t="s">
        <v>10640</v>
      </c>
      <c r="D5390" s="11" t="s">
        <v>260</v>
      </c>
      <c r="E5390" s="19" t="s">
        <v>10890</v>
      </c>
      <c r="F5390" s="10">
        <v>42036</v>
      </c>
      <c r="G5390" s="10">
        <v>44228</v>
      </c>
      <c r="H5390" s="11">
        <v>7</v>
      </c>
      <c r="I5390" s="20" t="s">
        <v>259</v>
      </c>
      <c r="J5390" s="11" t="s">
        <v>261</v>
      </c>
      <c r="K5390" s="11" t="s">
        <v>11613</v>
      </c>
      <c r="L5390" s="11">
        <v>2</v>
      </c>
    </row>
    <row r="5391" spans="1:12">
      <c r="A5391" s="11" t="s">
        <v>10641</v>
      </c>
      <c r="D5391" s="11" t="s">
        <v>260</v>
      </c>
      <c r="E5391" s="19" t="s">
        <v>10891</v>
      </c>
      <c r="F5391" s="10">
        <v>42036</v>
      </c>
      <c r="G5391" s="10">
        <v>44228</v>
      </c>
      <c r="H5391" s="11">
        <v>7</v>
      </c>
      <c r="I5391" s="20" t="s">
        <v>259</v>
      </c>
      <c r="J5391" s="11" t="s">
        <v>261</v>
      </c>
      <c r="K5391" s="11" t="s">
        <v>11613</v>
      </c>
      <c r="L5391" s="11">
        <v>2</v>
      </c>
    </row>
    <row r="5392" spans="1:12">
      <c r="A5392" s="11" t="s">
        <v>10642</v>
      </c>
      <c r="D5392" s="11" t="s">
        <v>260</v>
      </c>
      <c r="E5392" s="19" t="s">
        <v>10892</v>
      </c>
      <c r="F5392" s="10">
        <v>42036</v>
      </c>
      <c r="G5392" s="10">
        <v>44228</v>
      </c>
      <c r="H5392" s="11">
        <v>7</v>
      </c>
      <c r="I5392" s="20" t="s">
        <v>259</v>
      </c>
      <c r="J5392" s="11" t="s">
        <v>261</v>
      </c>
      <c r="K5392" s="11" t="s">
        <v>11613</v>
      </c>
      <c r="L5392" s="11">
        <v>2</v>
      </c>
    </row>
    <row r="5393" spans="1:12">
      <c r="A5393" s="11" t="s">
        <v>10643</v>
      </c>
      <c r="D5393" s="11" t="s">
        <v>260</v>
      </c>
      <c r="E5393" s="19" t="s">
        <v>10893</v>
      </c>
      <c r="F5393" s="10">
        <v>42036</v>
      </c>
      <c r="G5393" s="10">
        <v>44228</v>
      </c>
      <c r="H5393" s="11">
        <v>7</v>
      </c>
      <c r="I5393" s="20" t="s">
        <v>259</v>
      </c>
      <c r="J5393" s="11" t="s">
        <v>261</v>
      </c>
      <c r="K5393" s="11" t="s">
        <v>11613</v>
      </c>
      <c r="L5393" s="11">
        <v>2</v>
      </c>
    </row>
    <row r="5394" spans="1:12">
      <c r="A5394" s="11" t="s">
        <v>10644</v>
      </c>
      <c r="D5394" s="11" t="s">
        <v>260</v>
      </c>
      <c r="E5394" s="19" t="s">
        <v>10894</v>
      </c>
      <c r="F5394" s="10">
        <v>42036</v>
      </c>
      <c r="G5394" s="10">
        <v>44228</v>
      </c>
      <c r="H5394" s="11">
        <v>7</v>
      </c>
      <c r="I5394" s="20" t="s">
        <v>259</v>
      </c>
      <c r="J5394" s="11" t="s">
        <v>261</v>
      </c>
      <c r="K5394" s="11" t="s">
        <v>11613</v>
      </c>
      <c r="L5394" s="11">
        <v>2</v>
      </c>
    </row>
    <row r="5395" spans="1:12">
      <c r="A5395" s="11" t="s">
        <v>10645</v>
      </c>
      <c r="D5395" s="11" t="s">
        <v>260</v>
      </c>
      <c r="E5395" s="19" t="s">
        <v>10895</v>
      </c>
      <c r="F5395" s="10">
        <v>42036</v>
      </c>
      <c r="G5395" s="10">
        <v>44228</v>
      </c>
      <c r="H5395" s="11">
        <v>7</v>
      </c>
      <c r="I5395" s="20" t="s">
        <v>259</v>
      </c>
      <c r="J5395" s="11" t="s">
        <v>261</v>
      </c>
      <c r="K5395" s="11" t="s">
        <v>11613</v>
      </c>
      <c r="L5395" s="11">
        <v>2</v>
      </c>
    </row>
    <row r="5396" spans="1:12">
      <c r="A5396" s="11" t="s">
        <v>10646</v>
      </c>
      <c r="D5396" s="11" t="s">
        <v>260</v>
      </c>
      <c r="E5396" s="19" t="s">
        <v>10896</v>
      </c>
      <c r="F5396" s="10">
        <v>42036</v>
      </c>
      <c r="G5396" s="10">
        <v>44228</v>
      </c>
      <c r="H5396" s="11">
        <v>7</v>
      </c>
      <c r="I5396" s="20" t="s">
        <v>259</v>
      </c>
      <c r="J5396" s="11" t="s">
        <v>261</v>
      </c>
      <c r="K5396" s="11" t="s">
        <v>11613</v>
      </c>
      <c r="L5396" s="11">
        <v>2</v>
      </c>
    </row>
    <row r="5397" spans="1:12">
      <c r="A5397" s="11" t="s">
        <v>10647</v>
      </c>
      <c r="D5397" s="11" t="s">
        <v>260</v>
      </c>
      <c r="E5397" s="19" t="s">
        <v>10897</v>
      </c>
      <c r="F5397" s="10">
        <v>42036</v>
      </c>
      <c r="G5397" s="10">
        <v>44228</v>
      </c>
      <c r="H5397" s="11">
        <v>7</v>
      </c>
      <c r="I5397" s="20" t="s">
        <v>259</v>
      </c>
      <c r="J5397" s="11" t="s">
        <v>261</v>
      </c>
      <c r="K5397" s="11" t="s">
        <v>11613</v>
      </c>
      <c r="L5397" s="11">
        <v>2</v>
      </c>
    </row>
    <row r="5398" spans="1:12">
      <c r="A5398" s="11" t="s">
        <v>10648</v>
      </c>
      <c r="D5398" s="11" t="s">
        <v>260</v>
      </c>
      <c r="E5398" s="19" t="s">
        <v>10898</v>
      </c>
      <c r="F5398" s="10">
        <v>42036</v>
      </c>
      <c r="G5398" s="10">
        <v>44228</v>
      </c>
      <c r="H5398" s="11">
        <v>7</v>
      </c>
      <c r="I5398" s="20" t="s">
        <v>259</v>
      </c>
      <c r="J5398" s="11" t="s">
        <v>261</v>
      </c>
      <c r="K5398" s="11" t="s">
        <v>11613</v>
      </c>
      <c r="L5398" s="11">
        <v>2</v>
      </c>
    </row>
    <row r="5399" spans="1:12">
      <c r="A5399" s="11" t="s">
        <v>10649</v>
      </c>
      <c r="D5399" s="11" t="s">
        <v>260</v>
      </c>
      <c r="E5399" s="19" t="s">
        <v>10899</v>
      </c>
      <c r="F5399" s="10">
        <v>42036</v>
      </c>
      <c r="G5399" s="10">
        <v>44228</v>
      </c>
      <c r="H5399" s="11">
        <v>7</v>
      </c>
      <c r="I5399" s="20" t="s">
        <v>259</v>
      </c>
      <c r="J5399" s="11" t="s">
        <v>261</v>
      </c>
      <c r="K5399" s="11" t="s">
        <v>11613</v>
      </c>
      <c r="L5399" s="11">
        <v>2</v>
      </c>
    </row>
    <row r="5400" spans="1:12">
      <c r="A5400" s="11" t="s">
        <v>10650</v>
      </c>
      <c r="D5400" s="11" t="s">
        <v>260</v>
      </c>
      <c r="E5400" s="19" t="s">
        <v>10900</v>
      </c>
      <c r="F5400" s="10">
        <v>42036</v>
      </c>
      <c r="G5400" s="10">
        <v>44228</v>
      </c>
      <c r="H5400" s="11">
        <v>7</v>
      </c>
      <c r="I5400" s="20" t="s">
        <v>259</v>
      </c>
      <c r="J5400" s="11" t="s">
        <v>261</v>
      </c>
      <c r="K5400" s="11" t="s">
        <v>11613</v>
      </c>
      <c r="L5400" s="11">
        <v>2</v>
      </c>
    </row>
    <row r="5401" spans="1:12">
      <c r="A5401" s="11" t="s">
        <v>10651</v>
      </c>
      <c r="D5401" s="11" t="s">
        <v>260</v>
      </c>
      <c r="E5401" s="19" t="s">
        <v>10901</v>
      </c>
      <c r="F5401" s="10">
        <v>42036</v>
      </c>
      <c r="G5401" s="10">
        <v>44228</v>
      </c>
      <c r="H5401" s="11">
        <v>7</v>
      </c>
      <c r="I5401" s="20" t="s">
        <v>259</v>
      </c>
      <c r="J5401" s="11" t="s">
        <v>261</v>
      </c>
      <c r="K5401" s="11" t="s">
        <v>11613</v>
      </c>
      <c r="L5401" s="11">
        <v>2</v>
      </c>
    </row>
    <row r="5402" spans="1:12">
      <c r="A5402" s="11" t="s">
        <v>10652</v>
      </c>
      <c r="D5402" s="11" t="s">
        <v>260</v>
      </c>
      <c r="E5402" s="19" t="s">
        <v>10902</v>
      </c>
      <c r="F5402" s="10">
        <v>42036</v>
      </c>
      <c r="G5402" s="10">
        <v>44228</v>
      </c>
      <c r="H5402" s="11">
        <v>7</v>
      </c>
      <c r="I5402" s="20" t="s">
        <v>259</v>
      </c>
      <c r="J5402" s="11" t="s">
        <v>261</v>
      </c>
      <c r="K5402" s="11" t="s">
        <v>11613</v>
      </c>
      <c r="L5402" s="11">
        <v>2</v>
      </c>
    </row>
    <row r="5403" spans="1:12">
      <c r="A5403" s="11" t="s">
        <v>10653</v>
      </c>
      <c r="D5403" s="11" t="s">
        <v>260</v>
      </c>
      <c r="E5403" s="19" t="s">
        <v>10903</v>
      </c>
      <c r="F5403" s="10">
        <v>42036</v>
      </c>
      <c r="G5403" s="10">
        <v>44228</v>
      </c>
      <c r="H5403" s="11">
        <v>7</v>
      </c>
      <c r="I5403" s="20" t="s">
        <v>259</v>
      </c>
      <c r="J5403" s="11" t="s">
        <v>261</v>
      </c>
      <c r="K5403" s="11" t="s">
        <v>11613</v>
      </c>
      <c r="L5403" s="11">
        <v>2</v>
      </c>
    </row>
    <row r="5404" spans="1:12">
      <c r="A5404" s="11" t="s">
        <v>10654</v>
      </c>
      <c r="D5404" s="11" t="s">
        <v>260</v>
      </c>
      <c r="E5404" s="19" t="s">
        <v>10904</v>
      </c>
      <c r="F5404" s="10">
        <v>42036</v>
      </c>
      <c r="G5404" s="10">
        <v>44228</v>
      </c>
      <c r="H5404" s="11">
        <v>7</v>
      </c>
      <c r="I5404" s="20" t="s">
        <v>259</v>
      </c>
      <c r="J5404" s="11" t="s">
        <v>261</v>
      </c>
      <c r="K5404" s="11" t="s">
        <v>11613</v>
      </c>
      <c r="L5404" s="11">
        <v>2</v>
      </c>
    </row>
    <row r="5405" spans="1:12">
      <c r="A5405" s="11" t="s">
        <v>10655</v>
      </c>
      <c r="D5405" s="11" t="s">
        <v>260</v>
      </c>
      <c r="E5405" s="19" t="s">
        <v>10905</v>
      </c>
      <c r="F5405" s="10">
        <v>42036</v>
      </c>
      <c r="G5405" s="10">
        <v>44228</v>
      </c>
      <c r="H5405" s="11">
        <v>7</v>
      </c>
      <c r="I5405" s="20" t="s">
        <v>259</v>
      </c>
      <c r="J5405" s="11" t="s">
        <v>261</v>
      </c>
      <c r="K5405" s="11" t="s">
        <v>11613</v>
      </c>
      <c r="L5405" s="11">
        <v>2</v>
      </c>
    </row>
    <row r="5406" spans="1:12">
      <c r="A5406" s="11" t="s">
        <v>10656</v>
      </c>
      <c r="D5406" s="11" t="s">
        <v>260</v>
      </c>
      <c r="E5406" s="19" t="s">
        <v>10906</v>
      </c>
      <c r="F5406" s="10">
        <v>42036</v>
      </c>
      <c r="G5406" s="10">
        <v>44228</v>
      </c>
      <c r="H5406" s="11">
        <v>7</v>
      </c>
      <c r="I5406" s="20" t="s">
        <v>259</v>
      </c>
      <c r="J5406" s="11" t="s">
        <v>261</v>
      </c>
      <c r="K5406" s="11" t="s">
        <v>11613</v>
      </c>
      <c r="L5406" s="11">
        <v>2</v>
      </c>
    </row>
    <row r="5407" spans="1:12">
      <c r="A5407" s="11" t="s">
        <v>10657</v>
      </c>
      <c r="D5407" s="11" t="s">
        <v>260</v>
      </c>
      <c r="E5407" s="19" t="s">
        <v>10907</v>
      </c>
      <c r="F5407" s="10">
        <v>42036</v>
      </c>
      <c r="G5407" s="10">
        <v>44228</v>
      </c>
      <c r="H5407" s="11">
        <v>7</v>
      </c>
      <c r="I5407" s="20" t="s">
        <v>259</v>
      </c>
      <c r="J5407" s="11" t="s">
        <v>261</v>
      </c>
      <c r="K5407" s="11" t="s">
        <v>11613</v>
      </c>
      <c r="L5407" s="11">
        <v>2</v>
      </c>
    </row>
    <row r="5408" spans="1:12">
      <c r="A5408" s="11" t="s">
        <v>10658</v>
      </c>
      <c r="D5408" s="11" t="s">
        <v>260</v>
      </c>
      <c r="E5408" s="19" t="s">
        <v>10908</v>
      </c>
      <c r="F5408" s="10">
        <v>42036</v>
      </c>
      <c r="G5408" s="10">
        <v>44228</v>
      </c>
      <c r="H5408" s="11">
        <v>7</v>
      </c>
      <c r="I5408" s="20" t="s">
        <v>259</v>
      </c>
      <c r="J5408" s="11" t="s">
        <v>261</v>
      </c>
      <c r="K5408" s="11" t="s">
        <v>11613</v>
      </c>
      <c r="L5408" s="11">
        <v>2</v>
      </c>
    </row>
    <row r="5409" spans="1:12">
      <c r="A5409" s="11" t="s">
        <v>10659</v>
      </c>
      <c r="D5409" s="11" t="s">
        <v>260</v>
      </c>
      <c r="E5409" s="19" t="s">
        <v>10909</v>
      </c>
      <c r="F5409" s="10">
        <v>42036</v>
      </c>
      <c r="G5409" s="10">
        <v>44228</v>
      </c>
      <c r="H5409" s="11">
        <v>7</v>
      </c>
      <c r="I5409" s="20" t="s">
        <v>259</v>
      </c>
      <c r="J5409" s="11" t="s">
        <v>261</v>
      </c>
      <c r="K5409" s="11" t="s">
        <v>11613</v>
      </c>
      <c r="L5409" s="11">
        <v>2</v>
      </c>
    </row>
    <row r="5410" spans="1:12">
      <c r="A5410" s="11" t="s">
        <v>10660</v>
      </c>
      <c r="D5410" s="11" t="s">
        <v>260</v>
      </c>
      <c r="E5410" s="19" t="s">
        <v>10910</v>
      </c>
      <c r="F5410" s="10">
        <v>42036</v>
      </c>
      <c r="G5410" s="10">
        <v>44228</v>
      </c>
      <c r="H5410" s="11">
        <v>7</v>
      </c>
      <c r="I5410" s="20" t="s">
        <v>259</v>
      </c>
      <c r="J5410" s="11" t="s">
        <v>261</v>
      </c>
      <c r="K5410" s="11" t="s">
        <v>11613</v>
      </c>
      <c r="L5410" s="11">
        <v>2</v>
      </c>
    </row>
    <row r="5411" spans="1:12">
      <c r="A5411" s="11" t="s">
        <v>10661</v>
      </c>
      <c r="D5411" s="11" t="s">
        <v>260</v>
      </c>
      <c r="E5411" s="19" t="s">
        <v>10911</v>
      </c>
      <c r="F5411" s="10">
        <v>42036</v>
      </c>
      <c r="G5411" s="10">
        <v>44228</v>
      </c>
      <c r="H5411" s="11">
        <v>7</v>
      </c>
      <c r="I5411" s="20" t="s">
        <v>259</v>
      </c>
      <c r="J5411" s="11" t="s">
        <v>261</v>
      </c>
      <c r="K5411" s="11" t="s">
        <v>11613</v>
      </c>
      <c r="L5411" s="11">
        <v>2</v>
      </c>
    </row>
    <row r="5412" spans="1:12">
      <c r="A5412" s="11" t="s">
        <v>10662</v>
      </c>
      <c r="D5412" s="11" t="s">
        <v>260</v>
      </c>
      <c r="E5412" s="19" t="s">
        <v>10912</v>
      </c>
      <c r="F5412" s="10">
        <v>42036</v>
      </c>
      <c r="G5412" s="10">
        <v>44228</v>
      </c>
      <c r="H5412" s="11">
        <v>7</v>
      </c>
      <c r="I5412" s="20" t="s">
        <v>259</v>
      </c>
      <c r="J5412" s="11" t="s">
        <v>261</v>
      </c>
      <c r="K5412" s="11" t="s">
        <v>11613</v>
      </c>
      <c r="L5412" s="11">
        <v>2</v>
      </c>
    </row>
    <row r="5413" spans="1:12">
      <c r="A5413" s="11" t="s">
        <v>10663</v>
      </c>
      <c r="D5413" s="11" t="s">
        <v>260</v>
      </c>
      <c r="E5413" s="19" t="s">
        <v>10913</v>
      </c>
      <c r="F5413" s="10">
        <v>42036</v>
      </c>
      <c r="G5413" s="10">
        <v>44228</v>
      </c>
      <c r="H5413" s="11">
        <v>7</v>
      </c>
      <c r="I5413" s="20" t="s">
        <v>259</v>
      </c>
      <c r="J5413" s="11" t="s">
        <v>261</v>
      </c>
      <c r="K5413" s="11" t="s">
        <v>11613</v>
      </c>
      <c r="L5413" s="11">
        <v>2</v>
      </c>
    </row>
    <row r="5414" spans="1:12">
      <c r="A5414" s="11" t="s">
        <v>10664</v>
      </c>
      <c r="D5414" s="11" t="s">
        <v>260</v>
      </c>
      <c r="E5414" s="19" t="s">
        <v>10914</v>
      </c>
      <c r="F5414" s="10">
        <v>42036</v>
      </c>
      <c r="G5414" s="10">
        <v>44228</v>
      </c>
      <c r="H5414" s="11">
        <v>7</v>
      </c>
      <c r="I5414" s="20" t="s">
        <v>259</v>
      </c>
      <c r="J5414" s="11" t="s">
        <v>261</v>
      </c>
      <c r="K5414" s="11" t="s">
        <v>11613</v>
      </c>
      <c r="L5414" s="11">
        <v>2</v>
      </c>
    </row>
    <row r="5415" spans="1:12">
      <c r="A5415" s="11" t="s">
        <v>10665</v>
      </c>
      <c r="D5415" s="11" t="s">
        <v>260</v>
      </c>
      <c r="E5415" s="19" t="s">
        <v>10915</v>
      </c>
      <c r="F5415" s="10">
        <v>42036</v>
      </c>
      <c r="G5415" s="10">
        <v>44228</v>
      </c>
      <c r="H5415" s="11">
        <v>7</v>
      </c>
      <c r="I5415" s="20" t="s">
        <v>259</v>
      </c>
      <c r="J5415" s="11" t="s">
        <v>261</v>
      </c>
      <c r="K5415" s="11" t="s">
        <v>11613</v>
      </c>
      <c r="L5415" s="11">
        <v>2</v>
      </c>
    </row>
    <row r="5416" spans="1:12">
      <c r="A5416" s="11" t="s">
        <v>10666</v>
      </c>
      <c r="D5416" s="11" t="s">
        <v>260</v>
      </c>
      <c r="E5416" s="19" t="s">
        <v>10916</v>
      </c>
      <c r="F5416" s="10">
        <v>42036</v>
      </c>
      <c r="G5416" s="10">
        <v>44228</v>
      </c>
      <c r="H5416" s="11">
        <v>7</v>
      </c>
      <c r="I5416" s="20" t="s">
        <v>259</v>
      </c>
      <c r="J5416" s="11" t="s">
        <v>261</v>
      </c>
      <c r="K5416" s="11" t="s">
        <v>11613</v>
      </c>
      <c r="L5416" s="11">
        <v>2</v>
      </c>
    </row>
    <row r="5417" spans="1:12">
      <c r="A5417" s="11" t="s">
        <v>10667</v>
      </c>
      <c r="D5417" s="11" t="s">
        <v>260</v>
      </c>
      <c r="E5417" s="19" t="s">
        <v>10917</v>
      </c>
      <c r="F5417" s="10">
        <v>42036</v>
      </c>
      <c r="G5417" s="10">
        <v>44228</v>
      </c>
      <c r="H5417" s="11">
        <v>7</v>
      </c>
      <c r="I5417" s="20" t="s">
        <v>259</v>
      </c>
      <c r="J5417" s="11" t="s">
        <v>261</v>
      </c>
      <c r="K5417" s="11" t="s">
        <v>11613</v>
      </c>
      <c r="L5417" s="11">
        <v>2</v>
      </c>
    </row>
    <row r="5418" spans="1:12">
      <c r="A5418" s="11" t="s">
        <v>10668</v>
      </c>
      <c r="D5418" s="11" t="s">
        <v>260</v>
      </c>
      <c r="E5418" s="19" t="s">
        <v>10918</v>
      </c>
      <c r="F5418" s="10">
        <v>42036</v>
      </c>
      <c r="G5418" s="10">
        <v>44228</v>
      </c>
      <c r="H5418" s="11">
        <v>7</v>
      </c>
      <c r="I5418" s="20" t="s">
        <v>259</v>
      </c>
      <c r="J5418" s="11" t="s">
        <v>261</v>
      </c>
      <c r="K5418" s="11" t="s">
        <v>11613</v>
      </c>
      <c r="L5418" s="11">
        <v>2</v>
      </c>
    </row>
    <row r="5419" spans="1:12">
      <c r="A5419" s="11" t="s">
        <v>10669</v>
      </c>
      <c r="D5419" s="11" t="s">
        <v>260</v>
      </c>
      <c r="E5419" s="19" t="s">
        <v>10919</v>
      </c>
      <c r="F5419" s="10">
        <v>42036</v>
      </c>
      <c r="G5419" s="10">
        <v>44228</v>
      </c>
      <c r="H5419" s="11">
        <v>7</v>
      </c>
      <c r="I5419" s="20" t="s">
        <v>259</v>
      </c>
      <c r="J5419" s="11" t="s">
        <v>261</v>
      </c>
      <c r="K5419" s="11" t="s">
        <v>11613</v>
      </c>
      <c r="L5419" s="11">
        <v>2</v>
      </c>
    </row>
    <row r="5420" spans="1:12">
      <c r="A5420" s="11" t="s">
        <v>10670</v>
      </c>
      <c r="D5420" s="11" t="s">
        <v>260</v>
      </c>
      <c r="E5420" s="19" t="s">
        <v>10920</v>
      </c>
      <c r="F5420" s="10">
        <v>42036</v>
      </c>
      <c r="G5420" s="10">
        <v>44228</v>
      </c>
      <c r="H5420" s="11">
        <v>7</v>
      </c>
      <c r="I5420" s="20" t="s">
        <v>259</v>
      </c>
      <c r="J5420" s="11" t="s">
        <v>261</v>
      </c>
      <c r="K5420" s="11" t="s">
        <v>11613</v>
      </c>
      <c r="L5420" s="11">
        <v>2</v>
      </c>
    </row>
    <row r="5421" spans="1:12">
      <c r="A5421" s="11" t="s">
        <v>10671</v>
      </c>
      <c r="D5421" s="11" t="s">
        <v>260</v>
      </c>
      <c r="E5421" s="19" t="s">
        <v>10921</v>
      </c>
      <c r="F5421" s="10">
        <v>42036</v>
      </c>
      <c r="G5421" s="10">
        <v>44228</v>
      </c>
      <c r="H5421" s="11">
        <v>7</v>
      </c>
      <c r="I5421" s="20" t="s">
        <v>259</v>
      </c>
      <c r="J5421" s="11" t="s">
        <v>261</v>
      </c>
      <c r="K5421" s="11" t="s">
        <v>11613</v>
      </c>
      <c r="L5421" s="11">
        <v>2</v>
      </c>
    </row>
    <row r="5422" spans="1:12">
      <c r="A5422" s="11" t="s">
        <v>10672</v>
      </c>
      <c r="D5422" s="11" t="s">
        <v>260</v>
      </c>
      <c r="E5422" s="19" t="s">
        <v>10922</v>
      </c>
      <c r="F5422" s="10">
        <v>42036</v>
      </c>
      <c r="G5422" s="10">
        <v>44228</v>
      </c>
      <c r="H5422" s="11">
        <v>7</v>
      </c>
      <c r="I5422" s="20" t="s">
        <v>259</v>
      </c>
      <c r="J5422" s="11" t="s">
        <v>261</v>
      </c>
      <c r="K5422" s="11" t="s">
        <v>11613</v>
      </c>
      <c r="L5422" s="11">
        <v>2</v>
      </c>
    </row>
    <row r="5423" spans="1:12">
      <c r="A5423" s="11" t="s">
        <v>10673</v>
      </c>
      <c r="D5423" s="11" t="s">
        <v>260</v>
      </c>
      <c r="E5423" s="19" t="s">
        <v>10923</v>
      </c>
      <c r="F5423" s="10">
        <v>42036</v>
      </c>
      <c r="G5423" s="10">
        <v>44228</v>
      </c>
      <c r="H5423" s="11">
        <v>7</v>
      </c>
      <c r="I5423" s="20" t="s">
        <v>259</v>
      </c>
      <c r="J5423" s="11" t="s">
        <v>261</v>
      </c>
      <c r="K5423" s="11" t="s">
        <v>11613</v>
      </c>
      <c r="L5423" s="11">
        <v>2</v>
      </c>
    </row>
    <row r="5424" spans="1:12">
      <c r="A5424" s="11" t="s">
        <v>10674</v>
      </c>
      <c r="D5424" s="11" t="s">
        <v>260</v>
      </c>
      <c r="E5424" s="19" t="s">
        <v>10924</v>
      </c>
      <c r="F5424" s="10">
        <v>42036</v>
      </c>
      <c r="G5424" s="10">
        <v>44228</v>
      </c>
      <c r="H5424" s="11">
        <v>7</v>
      </c>
      <c r="I5424" s="20" t="s">
        <v>259</v>
      </c>
      <c r="J5424" s="11" t="s">
        <v>261</v>
      </c>
      <c r="K5424" s="11" t="s">
        <v>11613</v>
      </c>
      <c r="L5424" s="11">
        <v>2</v>
      </c>
    </row>
    <row r="5425" spans="1:12">
      <c r="A5425" s="11" t="s">
        <v>10675</v>
      </c>
      <c r="D5425" s="11" t="s">
        <v>260</v>
      </c>
      <c r="E5425" s="19" t="s">
        <v>10925</v>
      </c>
      <c r="F5425" s="10">
        <v>42036</v>
      </c>
      <c r="G5425" s="10">
        <v>44228</v>
      </c>
      <c r="H5425" s="11">
        <v>7</v>
      </c>
      <c r="I5425" s="20" t="s">
        <v>259</v>
      </c>
      <c r="J5425" s="11" t="s">
        <v>261</v>
      </c>
      <c r="K5425" s="11" t="s">
        <v>11613</v>
      </c>
      <c r="L5425" s="11">
        <v>2</v>
      </c>
    </row>
    <row r="5426" spans="1:12">
      <c r="A5426" s="11" t="s">
        <v>10676</v>
      </c>
      <c r="D5426" s="11" t="s">
        <v>260</v>
      </c>
      <c r="E5426" s="19" t="s">
        <v>10926</v>
      </c>
      <c r="F5426" s="10">
        <v>42036</v>
      </c>
      <c r="G5426" s="10">
        <v>44228</v>
      </c>
      <c r="H5426" s="11">
        <v>7</v>
      </c>
      <c r="I5426" s="20" t="s">
        <v>259</v>
      </c>
      <c r="J5426" s="11" t="s">
        <v>261</v>
      </c>
      <c r="K5426" s="11" t="s">
        <v>11613</v>
      </c>
      <c r="L5426" s="11">
        <v>2</v>
      </c>
    </row>
    <row r="5427" spans="1:12">
      <c r="A5427" s="11" t="s">
        <v>10677</v>
      </c>
      <c r="D5427" s="11" t="s">
        <v>260</v>
      </c>
      <c r="E5427" s="19" t="s">
        <v>10927</v>
      </c>
      <c r="F5427" s="10">
        <v>42036</v>
      </c>
      <c r="G5427" s="10">
        <v>44228</v>
      </c>
      <c r="H5427" s="11">
        <v>7</v>
      </c>
      <c r="I5427" s="20" t="s">
        <v>259</v>
      </c>
      <c r="J5427" s="11" t="s">
        <v>261</v>
      </c>
      <c r="K5427" s="11" t="s">
        <v>11613</v>
      </c>
      <c r="L5427" s="11">
        <v>2</v>
      </c>
    </row>
    <row r="5428" spans="1:12">
      <c r="A5428" s="11" t="s">
        <v>10678</v>
      </c>
      <c r="D5428" s="11" t="s">
        <v>260</v>
      </c>
      <c r="E5428" s="19" t="s">
        <v>10928</v>
      </c>
      <c r="F5428" s="10">
        <v>42036</v>
      </c>
      <c r="G5428" s="10">
        <v>44228</v>
      </c>
      <c r="H5428" s="11">
        <v>7</v>
      </c>
      <c r="I5428" s="20" t="s">
        <v>259</v>
      </c>
      <c r="J5428" s="11" t="s">
        <v>261</v>
      </c>
      <c r="K5428" s="11" t="s">
        <v>11613</v>
      </c>
      <c r="L5428" s="11">
        <v>2</v>
      </c>
    </row>
    <row r="5429" spans="1:12">
      <c r="A5429" s="11" t="s">
        <v>10679</v>
      </c>
      <c r="D5429" s="11" t="s">
        <v>260</v>
      </c>
      <c r="E5429" s="19" t="s">
        <v>10929</v>
      </c>
      <c r="F5429" s="10">
        <v>42036</v>
      </c>
      <c r="G5429" s="10">
        <v>44228</v>
      </c>
      <c r="H5429" s="11">
        <v>7</v>
      </c>
      <c r="I5429" s="20" t="s">
        <v>259</v>
      </c>
      <c r="J5429" s="11" t="s">
        <v>261</v>
      </c>
      <c r="K5429" s="11" t="s">
        <v>11613</v>
      </c>
      <c r="L5429" s="11">
        <v>2</v>
      </c>
    </row>
    <row r="5430" spans="1:12">
      <c r="A5430" s="11" t="s">
        <v>10680</v>
      </c>
      <c r="D5430" s="11" t="s">
        <v>260</v>
      </c>
      <c r="E5430" s="19" t="s">
        <v>10930</v>
      </c>
      <c r="F5430" s="10">
        <v>42036</v>
      </c>
      <c r="G5430" s="10">
        <v>44228</v>
      </c>
      <c r="H5430" s="11">
        <v>7</v>
      </c>
      <c r="I5430" s="20" t="s">
        <v>259</v>
      </c>
      <c r="J5430" s="11" t="s">
        <v>261</v>
      </c>
      <c r="K5430" s="11" t="s">
        <v>11613</v>
      </c>
      <c r="L5430" s="11">
        <v>2</v>
      </c>
    </row>
    <row r="5431" spans="1:12">
      <c r="A5431" s="11" t="s">
        <v>10681</v>
      </c>
      <c r="D5431" s="11" t="s">
        <v>260</v>
      </c>
      <c r="E5431" s="19" t="s">
        <v>10931</v>
      </c>
      <c r="F5431" s="10">
        <v>42036</v>
      </c>
      <c r="G5431" s="10">
        <v>44228</v>
      </c>
      <c r="H5431" s="11">
        <v>7</v>
      </c>
      <c r="I5431" s="20" t="s">
        <v>259</v>
      </c>
      <c r="J5431" s="11" t="s">
        <v>261</v>
      </c>
      <c r="K5431" s="11" t="s">
        <v>11613</v>
      </c>
      <c r="L5431" s="11">
        <v>2</v>
      </c>
    </row>
    <row r="5432" spans="1:12">
      <c r="A5432" s="11" t="s">
        <v>10682</v>
      </c>
      <c r="D5432" s="11" t="s">
        <v>260</v>
      </c>
      <c r="E5432" s="19" t="s">
        <v>10932</v>
      </c>
      <c r="F5432" s="10">
        <v>42036</v>
      </c>
      <c r="G5432" s="10">
        <v>44228</v>
      </c>
      <c r="H5432" s="11">
        <v>7</v>
      </c>
      <c r="I5432" s="20" t="s">
        <v>259</v>
      </c>
      <c r="J5432" s="11" t="s">
        <v>261</v>
      </c>
      <c r="K5432" s="11" t="s">
        <v>11613</v>
      </c>
      <c r="L5432" s="11">
        <v>2</v>
      </c>
    </row>
    <row r="5433" spans="1:12">
      <c r="A5433" s="11" t="s">
        <v>10683</v>
      </c>
      <c r="D5433" s="11" t="s">
        <v>260</v>
      </c>
      <c r="E5433" s="19" t="s">
        <v>10933</v>
      </c>
      <c r="F5433" s="10">
        <v>42036</v>
      </c>
      <c r="G5433" s="10">
        <v>44228</v>
      </c>
      <c r="H5433" s="11">
        <v>7</v>
      </c>
      <c r="I5433" s="20" t="s">
        <v>259</v>
      </c>
      <c r="J5433" s="11" t="s">
        <v>261</v>
      </c>
      <c r="K5433" s="11" t="s">
        <v>11613</v>
      </c>
      <c r="L5433" s="11">
        <v>2</v>
      </c>
    </row>
    <row r="5434" spans="1:12">
      <c r="A5434" s="11" t="s">
        <v>10684</v>
      </c>
      <c r="D5434" s="11" t="s">
        <v>260</v>
      </c>
      <c r="E5434" s="19" t="s">
        <v>10934</v>
      </c>
      <c r="F5434" s="10">
        <v>42036</v>
      </c>
      <c r="G5434" s="10">
        <v>44228</v>
      </c>
      <c r="H5434" s="11">
        <v>7</v>
      </c>
      <c r="I5434" s="20" t="s">
        <v>259</v>
      </c>
      <c r="J5434" s="11" t="s">
        <v>261</v>
      </c>
      <c r="K5434" s="11" t="s">
        <v>11613</v>
      </c>
      <c r="L5434" s="11">
        <v>2</v>
      </c>
    </row>
    <row r="5435" spans="1:12">
      <c r="A5435" s="11" t="s">
        <v>10685</v>
      </c>
      <c r="D5435" s="11" t="s">
        <v>260</v>
      </c>
      <c r="E5435" s="19" t="s">
        <v>10935</v>
      </c>
      <c r="F5435" s="10">
        <v>42036</v>
      </c>
      <c r="G5435" s="10">
        <v>44228</v>
      </c>
      <c r="H5435" s="11">
        <v>7</v>
      </c>
      <c r="I5435" s="20" t="s">
        <v>259</v>
      </c>
      <c r="J5435" s="11" t="s">
        <v>261</v>
      </c>
      <c r="K5435" s="11" t="s">
        <v>11613</v>
      </c>
      <c r="L5435" s="11">
        <v>2</v>
      </c>
    </row>
    <row r="5436" spans="1:12">
      <c r="A5436" s="11" t="s">
        <v>10686</v>
      </c>
      <c r="D5436" s="11" t="s">
        <v>260</v>
      </c>
      <c r="E5436" s="19" t="s">
        <v>10936</v>
      </c>
      <c r="F5436" s="10">
        <v>42036</v>
      </c>
      <c r="G5436" s="10">
        <v>44228</v>
      </c>
      <c r="H5436" s="11">
        <v>7</v>
      </c>
      <c r="I5436" s="20" t="s">
        <v>259</v>
      </c>
      <c r="J5436" s="11" t="s">
        <v>261</v>
      </c>
      <c r="K5436" s="11" t="s">
        <v>11613</v>
      </c>
      <c r="L5436" s="11">
        <v>2</v>
      </c>
    </row>
    <row r="5437" spans="1:12">
      <c r="A5437" s="11" t="s">
        <v>10687</v>
      </c>
      <c r="D5437" s="11" t="s">
        <v>260</v>
      </c>
      <c r="E5437" s="19" t="s">
        <v>10937</v>
      </c>
      <c r="F5437" s="10">
        <v>42036</v>
      </c>
      <c r="G5437" s="10">
        <v>44228</v>
      </c>
      <c r="H5437" s="11">
        <v>7</v>
      </c>
      <c r="I5437" s="20" t="s">
        <v>259</v>
      </c>
      <c r="J5437" s="11" t="s">
        <v>261</v>
      </c>
      <c r="K5437" s="11" t="s">
        <v>11613</v>
      </c>
      <c r="L5437" s="11">
        <v>2</v>
      </c>
    </row>
    <row r="5438" spans="1:12">
      <c r="A5438" s="11" t="s">
        <v>10688</v>
      </c>
      <c r="D5438" s="11" t="s">
        <v>260</v>
      </c>
      <c r="E5438" s="19" t="s">
        <v>10938</v>
      </c>
      <c r="F5438" s="10">
        <v>42036</v>
      </c>
      <c r="G5438" s="10">
        <v>44228</v>
      </c>
      <c r="H5438" s="11">
        <v>7</v>
      </c>
      <c r="I5438" s="20" t="s">
        <v>259</v>
      </c>
      <c r="J5438" s="11" t="s">
        <v>261</v>
      </c>
      <c r="K5438" s="11" t="s">
        <v>11613</v>
      </c>
      <c r="L5438" s="11">
        <v>2</v>
      </c>
    </row>
    <row r="5439" spans="1:12">
      <c r="A5439" s="11" t="s">
        <v>10689</v>
      </c>
      <c r="D5439" s="11" t="s">
        <v>260</v>
      </c>
      <c r="E5439" s="19" t="s">
        <v>10939</v>
      </c>
      <c r="F5439" s="10">
        <v>42036</v>
      </c>
      <c r="G5439" s="10">
        <v>44228</v>
      </c>
      <c r="H5439" s="11">
        <v>7</v>
      </c>
      <c r="I5439" s="20" t="s">
        <v>259</v>
      </c>
      <c r="J5439" s="11" t="s">
        <v>261</v>
      </c>
      <c r="K5439" s="11" t="s">
        <v>11613</v>
      </c>
      <c r="L5439" s="11">
        <v>2</v>
      </c>
    </row>
    <row r="5440" spans="1:12">
      <c r="A5440" s="11" t="s">
        <v>10690</v>
      </c>
      <c r="D5440" s="11" t="s">
        <v>260</v>
      </c>
      <c r="E5440" s="19" t="s">
        <v>10940</v>
      </c>
      <c r="F5440" s="10">
        <v>42036</v>
      </c>
      <c r="G5440" s="10">
        <v>44228</v>
      </c>
      <c r="H5440" s="11">
        <v>7</v>
      </c>
      <c r="I5440" s="20" t="s">
        <v>259</v>
      </c>
      <c r="J5440" s="11" t="s">
        <v>261</v>
      </c>
      <c r="K5440" s="11" t="s">
        <v>11613</v>
      </c>
      <c r="L5440" s="11">
        <v>2</v>
      </c>
    </row>
    <row r="5441" spans="1:12">
      <c r="A5441" s="11" t="s">
        <v>10691</v>
      </c>
      <c r="D5441" s="11" t="s">
        <v>260</v>
      </c>
      <c r="E5441" s="19" t="s">
        <v>10941</v>
      </c>
      <c r="F5441" s="10">
        <v>42036</v>
      </c>
      <c r="G5441" s="10">
        <v>44228</v>
      </c>
      <c r="H5441" s="11">
        <v>7</v>
      </c>
      <c r="I5441" s="20" t="s">
        <v>259</v>
      </c>
      <c r="J5441" s="11" t="s">
        <v>261</v>
      </c>
      <c r="K5441" s="11" t="s">
        <v>11613</v>
      </c>
      <c r="L5441" s="11">
        <v>2</v>
      </c>
    </row>
    <row r="5442" spans="1:12">
      <c r="A5442" s="11" t="s">
        <v>10692</v>
      </c>
      <c r="D5442" s="11" t="s">
        <v>260</v>
      </c>
      <c r="E5442" s="19" t="s">
        <v>10942</v>
      </c>
      <c r="F5442" s="10">
        <v>42036</v>
      </c>
      <c r="G5442" s="10">
        <v>44228</v>
      </c>
      <c r="H5442" s="11">
        <v>7</v>
      </c>
      <c r="I5442" s="20" t="s">
        <v>259</v>
      </c>
      <c r="J5442" s="11" t="s">
        <v>261</v>
      </c>
      <c r="K5442" s="11" t="s">
        <v>11613</v>
      </c>
      <c r="L5442" s="11">
        <v>2</v>
      </c>
    </row>
    <row r="5443" spans="1:12">
      <c r="A5443" s="11" t="s">
        <v>10693</v>
      </c>
      <c r="D5443" s="11" t="s">
        <v>260</v>
      </c>
      <c r="E5443" s="19" t="s">
        <v>10943</v>
      </c>
      <c r="F5443" s="10">
        <v>42036</v>
      </c>
      <c r="G5443" s="10">
        <v>44228</v>
      </c>
      <c r="H5443" s="11">
        <v>7</v>
      </c>
      <c r="I5443" s="20" t="s">
        <v>259</v>
      </c>
      <c r="J5443" s="11" t="s">
        <v>261</v>
      </c>
      <c r="K5443" s="11" t="s">
        <v>11613</v>
      </c>
      <c r="L5443" s="11">
        <v>2</v>
      </c>
    </row>
    <row r="5444" spans="1:12">
      <c r="A5444" s="11" t="s">
        <v>10694</v>
      </c>
      <c r="D5444" s="11" t="s">
        <v>260</v>
      </c>
      <c r="E5444" s="19" t="s">
        <v>10944</v>
      </c>
      <c r="F5444" s="10">
        <v>42036</v>
      </c>
      <c r="G5444" s="10">
        <v>44228</v>
      </c>
      <c r="H5444" s="11">
        <v>7</v>
      </c>
      <c r="I5444" s="20" t="s">
        <v>259</v>
      </c>
      <c r="J5444" s="11" t="s">
        <v>261</v>
      </c>
      <c r="K5444" s="11" t="s">
        <v>11613</v>
      </c>
      <c r="L5444" s="11">
        <v>2</v>
      </c>
    </row>
    <row r="5445" spans="1:12">
      <c r="A5445" s="11" t="s">
        <v>10695</v>
      </c>
      <c r="D5445" s="11" t="s">
        <v>260</v>
      </c>
      <c r="E5445" s="19" t="s">
        <v>10945</v>
      </c>
      <c r="F5445" s="10">
        <v>42036</v>
      </c>
      <c r="G5445" s="10">
        <v>44228</v>
      </c>
      <c r="H5445" s="11">
        <v>7</v>
      </c>
      <c r="I5445" s="20" t="s">
        <v>259</v>
      </c>
      <c r="J5445" s="11" t="s">
        <v>261</v>
      </c>
      <c r="K5445" s="11" t="s">
        <v>11613</v>
      </c>
      <c r="L5445" s="11">
        <v>2</v>
      </c>
    </row>
    <row r="5446" spans="1:12">
      <c r="A5446" s="11" t="s">
        <v>10696</v>
      </c>
      <c r="D5446" s="11" t="s">
        <v>260</v>
      </c>
      <c r="E5446" s="19" t="s">
        <v>10946</v>
      </c>
      <c r="F5446" s="10">
        <v>42036</v>
      </c>
      <c r="G5446" s="10">
        <v>44228</v>
      </c>
      <c r="H5446" s="11">
        <v>7</v>
      </c>
      <c r="I5446" s="20" t="s">
        <v>259</v>
      </c>
      <c r="J5446" s="11" t="s">
        <v>261</v>
      </c>
      <c r="K5446" s="11" t="s">
        <v>11613</v>
      </c>
      <c r="L5446" s="11">
        <v>2</v>
      </c>
    </row>
    <row r="5447" spans="1:12">
      <c r="A5447" s="11" t="s">
        <v>10697</v>
      </c>
      <c r="D5447" s="11" t="s">
        <v>260</v>
      </c>
      <c r="E5447" s="19" t="s">
        <v>10947</v>
      </c>
      <c r="F5447" s="10">
        <v>42036</v>
      </c>
      <c r="G5447" s="10">
        <v>44228</v>
      </c>
      <c r="H5447" s="11">
        <v>7</v>
      </c>
      <c r="I5447" s="20" t="s">
        <v>259</v>
      </c>
      <c r="J5447" s="11" t="s">
        <v>261</v>
      </c>
      <c r="K5447" s="11" t="s">
        <v>11613</v>
      </c>
      <c r="L5447" s="11">
        <v>2</v>
      </c>
    </row>
    <row r="5448" spans="1:12">
      <c r="A5448" s="11" t="s">
        <v>10698</v>
      </c>
      <c r="D5448" s="11" t="s">
        <v>260</v>
      </c>
      <c r="E5448" s="19" t="s">
        <v>10948</v>
      </c>
      <c r="F5448" s="10">
        <v>42036</v>
      </c>
      <c r="G5448" s="10">
        <v>44228</v>
      </c>
      <c r="H5448" s="11">
        <v>7</v>
      </c>
      <c r="I5448" s="20" t="s">
        <v>259</v>
      </c>
      <c r="J5448" s="11" t="s">
        <v>261</v>
      </c>
      <c r="K5448" s="11" t="s">
        <v>11613</v>
      </c>
      <c r="L5448" s="11">
        <v>2</v>
      </c>
    </row>
    <row r="5449" spans="1:12">
      <c r="A5449" s="11" t="s">
        <v>10699</v>
      </c>
      <c r="D5449" s="11" t="s">
        <v>260</v>
      </c>
      <c r="E5449" s="19" t="s">
        <v>10949</v>
      </c>
      <c r="F5449" s="10">
        <v>42036</v>
      </c>
      <c r="G5449" s="10">
        <v>44228</v>
      </c>
      <c r="H5449" s="11">
        <v>7</v>
      </c>
      <c r="I5449" s="20" t="s">
        <v>259</v>
      </c>
      <c r="J5449" s="11" t="s">
        <v>261</v>
      </c>
      <c r="K5449" s="11" t="s">
        <v>11613</v>
      </c>
      <c r="L5449" s="11">
        <v>2</v>
      </c>
    </row>
    <row r="5450" spans="1:12">
      <c r="A5450" s="11" t="s">
        <v>10700</v>
      </c>
      <c r="D5450" s="11" t="s">
        <v>260</v>
      </c>
      <c r="E5450" s="19" t="s">
        <v>10950</v>
      </c>
      <c r="F5450" s="10">
        <v>42036</v>
      </c>
      <c r="G5450" s="10">
        <v>44228</v>
      </c>
      <c r="H5450" s="11">
        <v>7</v>
      </c>
      <c r="I5450" s="20" t="s">
        <v>259</v>
      </c>
      <c r="J5450" s="11" t="s">
        <v>261</v>
      </c>
      <c r="K5450" s="11" t="s">
        <v>11613</v>
      </c>
      <c r="L5450" s="11">
        <v>2</v>
      </c>
    </row>
    <row r="5451" spans="1:12">
      <c r="A5451" s="11" t="s">
        <v>10701</v>
      </c>
      <c r="D5451" s="11" t="s">
        <v>260</v>
      </c>
      <c r="E5451" s="19" t="s">
        <v>10951</v>
      </c>
      <c r="F5451" s="10">
        <v>42036</v>
      </c>
      <c r="G5451" s="10">
        <v>44228</v>
      </c>
      <c r="H5451" s="11">
        <v>7</v>
      </c>
      <c r="I5451" s="20" t="s">
        <v>259</v>
      </c>
      <c r="J5451" s="11" t="s">
        <v>261</v>
      </c>
      <c r="K5451" s="11" t="s">
        <v>11613</v>
      </c>
      <c r="L5451" s="11">
        <v>2</v>
      </c>
    </row>
    <row r="5452" spans="1:12">
      <c r="A5452" s="11" t="s">
        <v>10702</v>
      </c>
      <c r="D5452" s="11" t="s">
        <v>260</v>
      </c>
      <c r="E5452" s="19" t="s">
        <v>10952</v>
      </c>
      <c r="F5452" s="10">
        <v>42036</v>
      </c>
      <c r="G5452" s="10">
        <v>44228</v>
      </c>
      <c r="H5452" s="11">
        <v>7</v>
      </c>
      <c r="I5452" s="20" t="s">
        <v>259</v>
      </c>
      <c r="J5452" s="11" t="s">
        <v>261</v>
      </c>
      <c r="K5452" s="11" t="s">
        <v>11613</v>
      </c>
      <c r="L5452" s="11">
        <v>2</v>
      </c>
    </row>
    <row r="5453" spans="1:12">
      <c r="A5453" s="11" t="s">
        <v>10703</v>
      </c>
      <c r="D5453" s="11" t="s">
        <v>260</v>
      </c>
      <c r="E5453" s="19" t="s">
        <v>10953</v>
      </c>
      <c r="F5453" s="10">
        <v>42036</v>
      </c>
      <c r="G5453" s="10">
        <v>44228</v>
      </c>
      <c r="H5453" s="11">
        <v>7</v>
      </c>
      <c r="I5453" s="20" t="s">
        <v>259</v>
      </c>
      <c r="J5453" s="11" t="s">
        <v>261</v>
      </c>
      <c r="K5453" s="11" t="s">
        <v>11613</v>
      </c>
      <c r="L5453" s="11">
        <v>2</v>
      </c>
    </row>
    <row r="5454" spans="1:12">
      <c r="A5454" s="11" t="s">
        <v>10704</v>
      </c>
      <c r="D5454" s="11" t="s">
        <v>260</v>
      </c>
      <c r="E5454" s="19" t="s">
        <v>10954</v>
      </c>
      <c r="F5454" s="10">
        <v>42036</v>
      </c>
      <c r="G5454" s="10">
        <v>44228</v>
      </c>
      <c r="H5454" s="11">
        <v>7</v>
      </c>
      <c r="I5454" s="20" t="s">
        <v>259</v>
      </c>
      <c r="J5454" s="11" t="s">
        <v>261</v>
      </c>
      <c r="K5454" s="11" t="s">
        <v>11613</v>
      </c>
      <c r="L5454" s="11">
        <v>2</v>
      </c>
    </row>
    <row r="5455" spans="1:12">
      <c r="A5455" s="11" t="s">
        <v>10705</v>
      </c>
      <c r="D5455" s="11" t="s">
        <v>260</v>
      </c>
      <c r="E5455" s="19" t="s">
        <v>10955</v>
      </c>
      <c r="F5455" s="10">
        <v>42036</v>
      </c>
      <c r="G5455" s="10">
        <v>44228</v>
      </c>
      <c r="H5455" s="11">
        <v>7</v>
      </c>
      <c r="I5455" s="20" t="s">
        <v>259</v>
      </c>
      <c r="J5455" s="11" t="s">
        <v>261</v>
      </c>
      <c r="K5455" s="11" t="s">
        <v>11613</v>
      </c>
      <c r="L5455" s="11">
        <v>2</v>
      </c>
    </row>
    <row r="5456" spans="1:12">
      <c r="A5456" s="11" t="s">
        <v>10706</v>
      </c>
      <c r="D5456" s="11" t="s">
        <v>260</v>
      </c>
      <c r="E5456" s="19" t="s">
        <v>10956</v>
      </c>
      <c r="F5456" s="10">
        <v>42036</v>
      </c>
      <c r="G5456" s="10">
        <v>44228</v>
      </c>
      <c r="H5456" s="11">
        <v>7</v>
      </c>
      <c r="I5456" s="20" t="s">
        <v>259</v>
      </c>
      <c r="J5456" s="11" t="s">
        <v>261</v>
      </c>
      <c r="K5456" s="11" t="s">
        <v>11613</v>
      </c>
      <c r="L5456" s="11">
        <v>2</v>
      </c>
    </row>
    <row r="5457" spans="1:12">
      <c r="A5457" s="11" t="s">
        <v>10707</v>
      </c>
      <c r="D5457" s="11" t="s">
        <v>260</v>
      </c>
      <c r="E5457" s="19" t="s">
        <v>10957</v>
      </c>
      <c r="F5457" s="10">
        <v>42036</v>
      </c>
      <c r="G5457" s="10">
        <v>44228</v>
      </c>
      <c r="H5457" s="11">
        <v>7</v>
      </c>
      <c r="I5457" s="20" t="s">
        <v>259</v>
      </c>
      <c r="J5457" s="11" t="s">
        <v>261</v>
      </c>
      <c r="K5457" s="11" t="s">
        <v>11613</v>
      </c>
      <c r="L5457" s="11">
        <v>2</v>
      </c>
    </row>
    <row r="5458" spans="1:12">
      <c r="A5458" s="11" t="s">
        <v>10708</v>
      </c>
      <c r="D5458" s="11" t="s">
        <v>260</v>
      </c>
      <c r="E5458" s="19" t="s">
        <v>10958</v>
      </c>
      <c r="F5458" s="10">
        <v>42036</v>
      </c>
      <c r="G5458" s="10">
        <v>44228</v>
      </c>
      <c r="H5458" s="11">
        <v>7</v>
      </c>
      <c r="I5458" s="20" t="s">
        <v>259</v>
      </c>
      <c r="J5458" s="11" t="s">
        <v>261</v>
      </c>
      <c r="K5458" s="11" t="s">
        <v>11613</v>
      </c>
      <c r="L5458" s="11">
        <v>2</v>
      </c>
    </row>
    <row r="5459" spans="1:12">
      <c r="A5459" s="11" t="s">
        <v>10709</v>
      </c>
      <c r="D5459" s="11" t="s">
        <v>260</v>
      </c>
      <c r="E5459" s="19" t="s">
        <v>10959</v>
      </c>
      <c r="F5459" s="10">
        <v>42036</v>
      </c>
      <c r="G5459" s="10">
        <v>44228</v>
      </c>
      <c r="H5459" s="11">
        <v>7</v>
      </c>
      <c r="I5459" s="20" t="s">
        <v>259</v>
      </c>
      <c r="J5459" s="11" t="s">
        <v>261</v>
      </c>
      <c r="K5459" s="11" t="s">
        <v>11613</v>
      </c>
      <c r="L5459" s="11">
        <v>2</v>
      </c>
    </row>
    <row r="5460" spans="1:12">
      <c r="A5460" s="11" t="s">
        <v>10710</v>
      </c>
      <c r="D5460" s="11" t="s">
        <v>260</v>
      </c>
      <c r="E5460" s="19" t="s">
        <v>10960</v>
      </c>
      <c r="F5460" s="10">
        <v>42036</v>
      </c>
      <c r="G5460" s="10">
        <v>44228</v>
      </c>
      <c r="H5460" s="11">
        <v>7</v>
      </c>
      <c r="I5460" s="20" t="s">
        <v>259</v>
      </c>
      <c r="J5460" s="11" t="s">
        <v>261</v>
      </c>
      <c r="K5460" s="11" t="s">
        <v>11613</v>
      </c>
      <c r="L5460" s="11">
        <v>2</v>
      </c>
    </row>
    <row r="5461" spans="1:12">
      <c r="A5461" s="11" t="s">
        <v>10711</v>
      </c>
      <c r="D5461" s="11" t="s">
        <v>260</v>
      </c>
      <c r="E5461" s="19" t="s">
        <v>10961</v>
      </c>
      <c r="F5461" s="10">
        <v>42036</v>
      </c>
      <c r="G5461" s="10">
        <v>44228</v>
      </c>
      <c r="H5461" s="11">
        <v>7</v>
      </c>
      <c r="I5461" s="20" t="s">
        <v>259</v>
      </c>
      <c r="J5461" s="11" t="s">
        <v>261</v>
      </c>
      <c r="K5461" s="11" t="s">
        <v>11613</v>
      </c>
      <c r="L5461" s="11">
        <v>2</v>
      </c>
    </row>
    <row r="5462" spans="1:12">
      <c r="A5462" s="11" t="s">
        <v>10712</v>
      </c>
      <c r="D5462" s="11" t="s">
        <v>260</v>
      </c>
      <c r="E5462" s="19" t="s">
        <v>10962</v>
      </c>
      <c r="F5462" s="10">
        <v>42036</v>
      </c>
      <c r="G5462" s="10">
        <v>44228</v>
      </c>
      <c r="H5462" s="11">
        <v>7</v>
      </c>
      <c r="I5462" s="20" t="s">
        <v>259</v>
      </c>
      <c r="J5462" s="11" t="s">
        <v>261</v>
      </c>
      <c r="K5462" s="11" t="s">
        <v>11613</v>
      </c>
      <c r="L5462" s="11">
        <v>2</v>
      </c>
    </row>
    <row r="5463" spans="1:12">
      <c r="A5463" s="11" t="s">
        <v>10713</v>
      </c>
      <c r="D5463" s="11" t="s">
        <v>260</v>
      </c>
      <c r="E5463" s="19" t="s">
        <v>10963</v>
      </c>
      <c r="F5463" s="10">
        <v>42036</v>
      </c>
      <c r="G5463" s="10">
        <v>44228</v>
      </c>
      <c r="H5463" s="11">
        <v>7</v>
      </c>
      <c r="I5463" s="20" t="s">
        <v>259</v>
      </c>
      <c r="J5463" s="11" t="s">
        <v>261</v>
      </c>
      <c r="K5463" s="11" t="s">
        <v>11613</v>
      </c>
      <c r="L5463" s="11">
        <v>2</v>
      </c>
    </row>
    <row r="5464" spans="1:12">
      <c r="A5464" s="11" t="s">
        <v>10714</v>
      </c>
      <c r="D5464" s="11" t="s">
        <v>260</v>
      </c>
      <c r="E5464" s="19" t="s">
        <v>10964</v>
      </c>
      <c r="F5464" s="10">
        <v>42036</v>
      </c>
      <c r="G5464" s="10">
        <v>44228</v>
      </c>
      <c r="H5464" s="11">
        <v>7</v>
      </c>
      <c r="I5464" s="20" t="s">
        <v>259</v>
      </c>
      <c r="J5464" s="11" t="s">
        <v>261</v>
      </c>
      <c r="K5464" s="11" t="s">
        <v>11613</v>
      </c>
      <c r="L5464" s="11">
        <v>2</v>
      </c>
    </row>
    <row r="5465" spans="1:12">
      <c r="A5465" s="11" t="s">
        <v>10715</v>
      </c>
      <c r="D5465" s="11" t="s">
        <v>260</v>
      </c>
      <c r="E5465" s="19" t="s">
        <v>10965</v>
      </c>
      <c r="F5465" s="10">
        <v>42036</v>
      </c>
      <c r="G5465" s="10">
        <v>44228</v>
      </c>
      <c r="H5465" s="11">
        <v>7</v>
      </c>
      <c r="I5465" s="20" t="s">
        <v>259</v>
      </c>
      <c r="J5465" s="11" t="s">
        <v>261</v>
      </c>
      <c r="K5465" s="11" t="s">
        <v>11613</v>
      </c>
      <c r="L5465" s="11">
        <v>2</v>
      </c>
    </row>
    <row r="5466" spans="1:12">
      <c r="A5466" s="11" t="s">
        <v>10716</v>
      </c>
      <c r="D5466" s="11" t="s">
        <v>260</v>
      </c>
      <c r="E5466" s="19" t="s">
        <v>10966</v>
      </c>
      <c r="F5466" s="10">
        <v>42036</v>
      </c>
      <c r="G5466" s="10">
        <v>44228</v>
      </c>
      <c r="H5466" s="11">
        <v>7</v>
      </c>
      <c r="I5466" s="20" t="s">
        <v>259</v>
      </c>
      <c r="J5466" s="11" t="s">
        <v>261</v>
      </c>
      <c r="K5466" s="11" t="s">
        <v>11613</v>
      </c>
      <c r="L5466" s="11">
        <v>2</v>
      </c>
    </row>
    <row r="5467" spans="1:12">
      <c r="A5467" s="11" t="s">
        <v>10717</v>
      </c>
      <c r="D5467" s="11" t="s">
        <v>260</v>
      </c>
      <c r="E5467" s="19" t="s">
        <v>10967</v>
      </c>
      <c r="F5467" s="10">
        <v>42036</v>
      </c>
      <c r="G5467" s="10">
        <v>44228</v>
      </c>
      <c r="H5467" s="11">
        <v>7</v>
      </c>
      <c r="I5467" s="20" t="s">
        <v>259</v>
      </c>
      <c r="J5467" s="11" t="s">
        <v>261</v>
      </c>
      <c r="K5467" s="11" t="s">
        <v>11613</v>
      </c>
      <c r="L5467" s="11">
        <v>2</v>
      </c>
    </row>
    <row r="5468" spans="1:12">
      <c r="A5468" s="11" t="s">
        <v>10718</v>
      </c>
      <c r="D5468" s="11" t="s">
        <v>260</v>
      </c>
      <c r="E5468" s="19" t="s">
        <v>10968</v>
      </c>
      <c r="F5468" s="10">
        <v>42036</v>
      </c>
      <c r="G5468" s="10">
        <v>44228</v>
      </c>
      <c r="H5468" s="11">
        <v>7</v>
      </c>
      <c r="I5468" s="20" t="s">
        <v>259</v>
      </c>
      <c r="J5468" s="11" t="s">
        <v>261</v>
      </c>
      <c r="K5468" s="11" t="s">
        <v>11613</v>
      </c>
      <c r="L5468" s="11">
        <v>2</v>
      </c>
    </row>
    <row r="5469" spans="1:12">
      <c r="A5469" s="11" t="s">
        <v>10719</v>
      </c>
      <c r="D5469" s="11" t="s">
        <v>260</v>
      </c>
      <c r="E5469" s="19" t="s">
        <v>10969</v>
      </c>
      <c r="F5469" s="10">
        <v>42036</v>
      </c>
      <c r="G5469" s="10">
        <v>44228</v>
      </c>
      <c r="H5469" s="11">
        <v>7</v>
      </c>
      <c r="I5469" s="20" t="s">
        <v>259</v>
      </c>
      <c r="J5469" s="11" t="s">
        <v>261</v>
      </c>
      <c r="K5469" s="11" t="s">
        <v>11613</v>
      </c>
      <c r="L5469" s="11">
        <v>2</v>
      </c>
    </row>
    <row r="5470" spans="1:12">
      <c r="A5470" s="11" t="s">
        <v>10720</v>
      </c>
      <c r="D5470" s="11" t="s">
        <v>260</v>
      </c>
      <c r="E5470" s="19" t="s">
        <v>10970</v>
      </c>
      <c r="F5470" s="10">
        <v>42036</v>
      </c>
      <c r="G5470" s="10">
        <v>44228</v>
      </c>
      <c r="H5470" s="11">
        <v>7</v>
      </c>
      <c r="I5470" s="20" t="s">
        <v>259</v>
      </c>
      <c r="J5470" s="11" t="s">
        <v>261</v>
      </c>
      <c r="K5470" s="11" t="s">
        <v>11613</v>
      </c>
      <c r="L5470" s="11">
        <v>2</v>
      </c>
    </row>
    <row r="5471" spans="1:12">
      <c r="A5471" s="11" t="s">
        <v>10721</v>
      </c>
      <c r="D5471" s="11" t="s">
        <v>260</v>
      </c>
      <c r="E5471" s="19" t="s">
        <v>10971</v>
      </c>
      <c r="F5471" s="10">
        <v>42036</v>
      </c>
      <c r="G5471" s="10">
        <v>44228</v>
      </c>
      <c r="H5471" s="11">
        <v>7</v>
      </c>
      <c r="I5471" s="20" t="s">
        <v>259</v>
      </c>
      <c r="J5471" s="11" t="s">
        <v>261</v>
      </c>
      <c r="K5471" s="11" t="s">
        <v>11613</v>
      </c>
      <c r="L5471" s="11">
        <v>2</v>
      </c>
    </row>
    <row r="5472" spans="1:12">
      <c r="A5472" s="11" t="s">
        <v>10722</v>
      </c>
      <c r="D5472" s="11" t="s">
        <v>260</v>
      </c>
      <c r="E5472" s="19" t="s">
        <v>10972</v>
      </c>
      <c r="F5472" s="10">
        <v>42036</v>
      </c>
      <c r="G5472" s="10">
        <v>44228</v>
      </c>
      <c r="H5472" s="11">
        <v>7</v>
      </c>
      <c r="I5472" s="20" t="s">
        <v>259</v>
      </c>
      <c r="J5472" s="11" t="s">
        <v>261</v>
      </c>
      <c r="K5472" s="11" t="s">
        <v>11613</v>
      </c>
      <c r="L5472" s="11">
        <v>2</v>
      </c>
    </row>
    <row r="5473" spans="1:12">
      <c r="A5473" s="11" t="s">
        <v>10723</v>
      </c>
      <c r="D5473" s="11" t="s">
        <v>260</v>
      </c>
      <c r="E5473" s="19" t="s">
        <v>10973</v>
      </c>
      <c r="F5473" s="10">
        <v>42036</v>
      </c>
      <c r="G5473" s="10">
        <v>44228</v>
      </c>
      <c r="H5473" s="11">
        <v>7</v>
      </c>
      <c r="I5473" s="20" t="s">
        <v>259</v>
      </c>
      <c r="J5473" s="11" t="s">
        <v>261</v>
      </c>
      <c r="K5473" s="11" t="s">
        <v>11613</v>
      </c>
      <c r="L5473" s="11">
        <v>2</v>
      </c>
    </row>
    <row r="5474" spans="1:12">
      <c r="A5474" s="11" t="s">
        <v>10724</v>
      </c>
      <c r="D5474" s="11" t="s">
        <v>260</v>
      </c>
      <c r="E5474" s="19" t="s">
        <v>10974</v>
      </c>
      <c r="F5474" s="10">
        <v>42036</v>
      </c>
      <c r="G5474" s="10">
        <v>44228</v>
      </c>
      <c r="H5474" s="11">
        <v>7</v>
      </c>
      <c r="I5474" s="20" t="s">
        <v>259</v>
      </c>
      <c r="J5474" s="11" t="s">
        <v>261</v>
      </c>
      <c r="K5474" s="11" t="s">
        <v>11613</v>
      </c>
      <c r="L5474" s="11">
        <v>2</v>
      </c>
    </row>
    <row r="5475" spans="1:12">
      <c r="A5475" s="11" t="s">
        <v>10725</v>
      </c>
      <c r="D5475" s="11" t="s">
        <v>260</v>
      </c>
      <c r="E5475" s="19" t="s">
        <v>10975</v>
      </c>
      <c r="F5475" s="10">
        <v>42036</v>
      </c>
      <c r="G5475" s="10">
        <v>44228</v>
      </c>
      <c r="H5475" s="11">
        <v>7</v>
      </c>
      <c r="I5475" s="20" t="s">
        <v>259</v>
      </c>
      <c r="J5475" s="11" t="s">
        <v>261</v>
      </c>
      <c r="K5475" s="11" t="s">
        <v>11613</v>
      </c>
      <c r="L5475" s="11">
        <v>2</v>
      </c>
    </row>
    <row r="5476" spans="1:12">
      <c r="A5476" s="11" t="s">
        <v>10726</v>
      </c>
      <c r="D5476" s="11" t="s">
        <v>260</v>
      </c>
      <c r="E5476" s="19" t="s">
        <v>10976</v>
      </c>
      <c r="F5476" s="10">
        <v>42036</v>
      </c>
      <c r="G5476" s="10">
        <v>44228</v>
      </c>
      <c r="H5476" s="11">
        <v>7</v>
      </c>
      <c r="I5476" s="20" t="s">
        <v>259</v>
      </c>
      <c r="J5476" s="11" t="s">
        <v>261</v>
      </c>
      <c r="K5476" s="11" t="s">
        <v>11613</v>
      </c>
      <c r="L5476" s="11">
        <v>2</v>
      </c>
    </row>
    <row r="5477" spans="1:12">
      <c r="A5477" s="11" t="s">
        <v>10727</v>
      </c>
      <c r="D5477" s="11" t="s">
        <v>260</v>
      </c>
      <c r="E5477" s="19" t="s">
        <v>10977</v>
      </c>
      <c r="F5477" s="10">
        <v>42036</v>
      </c>
      <c r="G5477" s="10">
        <v>44228</v>
      </c>
      <c r="H5477" s="11">
        <v>7</v>
      </c>
      <c r="I5477" s="20" t="s">
        <v>259</v>
      </c>
      <c r="J5477" s="11" t="s">
        <v>261</v>
      </c>
      <c r="K5477" s="11" t="s">
        <v>11613</v>
      </c>
      <c r="L5477" s="11">
        <v>2</v>
      </c>
    </row>
    <row r="5478" spans="1:12">
      <c r="A5478" s="11" t="s">
        <v>10728</v>
      </c>
      <c r="D5478" s="11" t="s">
        <v>260</v>
      </c>
      <c r="E5478" s="19" t="s">
        <v>10978</v>
      </c>
      <c r="F5478" s="10">
        <v>42036</v>
      </c>
      <c r="G5478" s="10">
        <v>44228</v>
      </c>
      <c r="H5478" s="11">
        <v>7</v>
      </c>
      <c r="I5478" s="20" t="s">
        <v>259</v>
      </c>
      <c r="J5478" s="11" t="s">
        <v>261</v>
      </c>
      <c r="K5478" s="11" t="s">
        <v>11613</v>
      </c>
      <c r="L5478" s="11">
        <v>2</v>
      </c>
    </row>
    <row r="5479" spans="1:12">
      <c r="A5479" s="11" t="s">
        <v>10729</v>
      </c>
      <c r="D5479" s="11" t="s">
        <v>260</v>
      </c>
      <c r="E5479" s="19" t="s">
        <v>10979</v>
      </c>
      <c r="F5479" s="10">
        <v>42036</v>
      </c>
      <c r="G5479" s="10">
        <v>44228</v>
      </c>
      <c r="H5479" s="11">
        <v>7</v>
      </c>
      <c r="I5479" s="20" t="s">
        <v>259</v>
      </c>
      <c r="J5479" s="11" t="s">
        <v>261</v>
      </c>
      <c r="K5479" s="11" t="s">
        <v>11613</v>
      </c>
      <c r="L5479" s="11">
        <v>2</v>
      </c>
    </row>
    <row r="5480" spans="1:12">
      <c r="A5480" s="11" t="s">
        <v>10730</v>
      </c>
      <c r="D5480" s="11" t="s">
        <v>260</v>
      </c>
      <c r="E5480" s="19" t="s">
        <v>10980</v>
      </c>
      <c r="F5480" s="10">
        <v>42036</v>
      </c>
      <c r="G5480" s="10">
        <v>44228</v>
      </c>
      <c r="H5480" s="11">
        <v>7</v>
      </c>
      <c r="I5480" s="20" t="s">
        <v>259</v>
      </c>
      <c r="J5480" s="11" t="s">
        <v>261</v>
      </c>
      <c r="K5480" s="11" t="s">
        <v>11613</v>
      </c>
      <c r="L5480" s="11">
        <v>2</v>
      </c>
    </row>
    <row r="5481" spans="1:12">
      <c r="A5481" s="11" t="s">
        <v>10731</v>
      </c>
      <c r="D5481" s="11" t="s">
        <v>260</v>
      </c>
      <c r="E5481" s="19" t="s">
        <v>10981</v>
      </c>
      <c r="F5481" s="10">
        <v>42036</v>
      </c>
      <c r="G5481" s="10">
        <v>44228</v>
      </c>
      <c r="H5481" s="11">
        <v>7</v>
      </c>
      <c r="I5481" s="20" t="s">
        <v>259</v>
      </c>
      <c r="J5481" s="11" t="s">
        <v>261</v>
      </c>
      <c r="K5481" s="11" t="s">
        <v>11613</v>
      </c>
      <c r="L5481" s="11">
        <v>2</v>
      </c>
    </row>
    <row r="5482" spans="1:12">
      <c r="A5482" s="11" t="s">
        <v>10732</v>
      </c>
      <c r="D5482" s="11" t="s">
        <v>260</v>
      </c>
      <c r="E5482" s="19" t="s">
        <v>10982</v>
      </c>
      <c r="F5482" s="10">
        <v>42036</v>
      </c>
      <c r="G5482" s="10">
        <v>44228</v>
      </c>
      <c r="H5482" s="11">
        <v>7</v>
      </c>
      <c r="I5482" s="20" t="s">
        <v>259</v>
      </c>
      <c r="J5482" s="11" t="s">
        <v>261</v>
      </c>
      <c r="K5482" s="11" t="s">
        <v>11613</v>
      </c>
      <c r="L5482" s="11">
        <v>2</v>
      </c>
    </row>
    <row r="5483" spans="1:12">
      <c r="A5483" s="11" t="s">
        <v>10733</v>
      </c>
      <c r="D5483" s="11" t="s">
        <v>260</v>
      </c>
      <c r="E5483" s="19" t="s">
        <v>10983</v>
      </c>
      <c r="F5483" s="10">
        <v>42036</v>
      </c>
      <c r="G5483" s="10">
        <v>44228</v>
      </c>
      <c r="H5483" s="11">
        <v>7</v>
      </c>
      <c r="I5483" s="20" t="s">
        <v>259</v>
      </c>
      <c r="J5483" s="11" t="s">
        <v>261</v>
      </c>
      <c r="K5483" s="11" t="s">
        <v>11613</v>
      </c>
      <c r="L5483" s="11">
        <v>2</v>
      </c>
    </row>
    <row r="5484" spans="1:12">
      <c r="A5484" s="11" t="s">
        <v>10734</v>
      </c>
      <c r="D5484" s="11" t="s">
        <v>260</v>
      </c>
      <c r="E5484" s="19" t="s">
        <v>10984</v>
      </c>
      <c r="F5484" s="10">
        <v>42036</v>
      </c>
      <c r="G5484" s="10">
        <v>44228</v>
      </c>
      <c r="H5484" s="11">
        <v>7</v>
      </c>
      <c r="I5484" s="20" t="s">
        <v>259</v>
      </c>
      <c r="J5484" s="11" t="s">
        <v>261</v>
      </c>
      <c r="K5484" s="11" t="s">
        <v>11613</v>
      </c>
      <c r="L5484" s="11">
        <v>2</v>
      </c>
    </row>
    <row r="5485" spans="1:12">
      <c r="A5485" s="11" t="s">
        <v>10735</v>
      </c>
      <c r="D5485" s="11" t="s">
        <v>260</v>
      </c>
      <c r="E5485" s="19" t="s">
        <v>10985</v>
      </c>
      <c r="F5485" s="10">
        <v>42036</v>
      </c>
      <c r="G5485" s="10">
        <v>44228</v>
      </c>
      <c r="H5485" s="11">
        <v>7</v>
      </c>
      <c r="I5485" s="20" t="s">
        <v>259</v>
      </c>
      <c r="J5485" s="11" t="s">
        <v>261</v>
      </c>
      <c r="K5485" s="11" t="s">
        <v>11613</v>
      </c>
      <c r="L5485" s="11">
        <v>2</v>
      </c>
    </row>
    <row r="5486" spans="1:12">
      <c r="A5486" s="11" t="s">
        <v>10736</v>
      </c>
      <c r="D5486" s="11" t="s">
        <v>260</v>
      </c>
      <c r="E5486" s="19" t="s">
        <v>10986</v>
      </c>
      <c r="F5486" s="10">
        <v>42036</v>
      </c>
      <c r="G5486" s="10">
        <v>44228</v>
      </c>
      <c r="H5486" s="11">
        <v>7</v>
      </c>
      <c r="I5486" s="20" t="s">
        <v>259</v>
      </c>
      <c r="J5486" s="11" t="s">
        <v>261</v>
      </c>
      <c r="K5486" s="11" t="s">
        <v>11613</v>
      </c>
      <c r="L5486" s="11">
        <v>2</v>
      </c>
    </row>
    <row r="5487" spans="1:12">
      <c r="A5487" s="11" t="s">
        <v>10737</v>
      </c>
      <c r="D5487" s="11" t="s">
        <v>260</v>
      </c>
      <c r="E5487" s="19" t="s">
        <v>10987</v>
      </c>
      <c r="F5487" s="10">
        <v>42036</v>
      </c>
      <c r="G5487" s="10">
        <v>44228</v>
      </c>
      <c r="H5487" s="11">
        <v>7</v>
      </c>
      <c r="I5487" s="20" t="s">
        <v>259</v>
      </c>
      <c r="J5487" s="11" t="s">
        <v>261</v>
      </c>
      <c r="K5487" s="11" t="s">
        <v>11613</v>
      </c>
      <c r="L5487" s="11">
        <v>2</v>
      </c>
    </row>
    <row r="5488" spans="1:12">
      <c r="A5488" s="11" t="s">
        <v>10738</v>
      </c>
      <c r="D5488" s="11" t="s">
        <v>260</v>
      </c>
      <c r="E5488" s="19" t="s">
        <v>10988</v>
      </c>
      <c r="F5488" s="10">
        <v>42036</v>
      </c>
      <c r="G5488" s="10">
        <v>44228</v>
      </c>
      <c r="H5488" s="11">
        <v>7</v>
      </c>
      <c r="I5488" s="20" t="s">
        <v>259</v>
      </c>
      <c r="J5488" s="11" t="s">
        <v>261</v>
      </c>
      <c r="K5488" s="11" t="s">
        <v>11613</v>
      </c>
      <c r="L5488" s="11">
        <v>2</v>
      </c>
    </row>
    <row r="5489" spans="1:12">
      <c r="A5489" s="11" t="s">
        <v>10739</v>
      </c>
      <c r="D5489" s="11" t="s">
        <v>260</v>
      </c>
      <c r="E5489" s="19" t="s">
        <v>10989</v>
      </c>
      <c r="F5489" s="10">
        <v>42036</v>
      </c>
      <c r="G5489" s="10">
        <v>44228</v>
      </c>
      <c r="H5489" s="11">
        <v>7</v>
      </c>
      <c r="I5489" s="20" t="s">
        <v>259</v>
      </c>
      <c r="J5489" s="11" t="s">
        <v>261</v>
      </c>
      <c r="K5489" s="11" t="s">
        <v>11613</v>
      </c>
      <c r="L5489" s="11">
        <v>2</v>
      </c>
    </row>
    <row r="5490" spans="1:12">
      <c r="A5490" s="11" t="s">
        <v>10740</v>
      </c>
      <c r="D5490" s="11" t="s">
        <v>260</v>
      </c>
      <c r="E5490" s="19" t="s">
        <v>10990</v>
      </c>
      <c r="F5490" s="10">
        <v>42036</v>
      </c>
      <c r="G5490" s="10">
        <v>44228</v>
      </c>
      <c r="H5490" s="11">
        <v>7</v>
      </c>
      <c r="I5490" s="20" t="s">
        <v>259</v>
      </c>
      <c r="J5490" s="11" t="s">
        <v>261</v>
      </c>
      <c r="K5490" s="11" t="s">
        <v>11613</v>
      </c>
      <c r="L5490" s="11">
        <v>2</v>
      </c>
    </row>
    <row r="5491" spans="1:12">
      <c r="A5491" s="11" t="s">
        <v>10741</v>
      </c>
      <c r="D5491" s="11" t="s">
        <v>260</v>
      </c>
      <c r="E5491" s="19" t="s">
        <v>10991</v>
      </c>
      <c r="F5491" s="10">
        <v>42036</v>
      </c>
      <c r="G5491" s="10">
        <v>44228</v>
      </c>
      <c r="H5491" s="11">
        <v>7</v>
      </c>
      <c r="I5491" s="20" t="s">
        <v>259</v>
      </c>
      <c r="J5491" s="11" t="s">
        <v>261</v>
      </c>
      <c r="K5491" s="11" t="s">
        <v>11613</v>
      </c>
      <c r="L5491" s="11">
        <v>2</v>
      </c>
    </row>
    <row r="5492" spans="1:12">
      <c r="A5492" s="11" t="s">
        <v>10742</v>
      </c>
      <c r="D5492" s="11" t="s">
        <v>260</v>
      </c>
      <c r="E5492" s="19" t="s">
        <v>10992</v>
      </c>
      <c r="F5492" s="10">
        <v>42036</v>
      </c>
      <c r="G5492" s="10">
        <v>44228</v>
      </c>
      <c r="H5492" s="11">
        <v>7</v>
      </c>
      <c r="I5492" s="20" t="s">
        <v>259</v>
      </c>
      <c r="J5492" s="11" t="s">
        <v>261</v>
      </c>
      <c r="K5492" s="11" t="s">
        <v>11613</v>
      </c>
      <c r="L5492" s="11">
        <v>2</v>
      </c>
    </row>
    <row r="5493" spans="1:12">
      <c r="A5493" s="11" t="s">
        <v>10743</v>
      </c>
      <c r="D5493" s="11" t="s">
        <v>260</v>
      </c>
      <c r="E5493" s="19" t="s">
        <v>10993</v>
      </c>
      <c r="F5493" s="10">
        <v>42036</v>
      </c>
      <c r="G5493" s="10">
        <v>44228</v>
      </c>
      <c r="H5493" s="11">
        <v>7</v>
      </c>
      <c r="I5493" s="20" t="s">
        <v>259</v>
      </c>
      <c r="J5493" s="11" t="s">
        <v>261</v>
      </c>
      <c r="K5493" s="11" t="s">
        <v>11613</v>
      </c>
      <c r="L5493" s="11">
        <v>2</v>
      </c>
    </row>
    <row r="5494" spans="1:12">
      <c r="A5494" s="11" t="s">
        <v>10744</v>
      </c>
      <c r="D5494" s="11" t="s">
        <v>260</v>
      </c>
      <c r="E5494" s="19" t="s">
        <v>10994</v>
      </c>
      <c r="F5494" s="10">
        <v>42036</v>
      </c>
      <c r="G5494" s="10">
        <v>44228</v>
      </c>
      <c r="H5494" s="11">
        <v>7</v>
      </c>
      <c r="I5494" s="20" t="s">
        <v>259</v>
      </c>
      <c r="J5494" s="11" t="s">
        <v>261</v>
      </c>
      <c r="K5494" s="11" t="s">
        <v>11613</v>
      </c>
      <c r="L5494" s="11">
        <v>2</v>
      </c>
    </row>
    <row r="5495" spans="1:12">
      <c r="A5495" s="11" t="s">
        <v>10745</v>
      </c>
      <c r="D5495" s="11" t="s">
        <v>260</v>
      </c>
      <c r="E5495" s="19" t="s">
        <v>10995</v>
      </c>
      <c r="F5495" s="10">
        <v>42036</v>
      </c>
      <c r="G5495" s="10">
        <v>44228</v>
      </c>
      <c r="H5495" s="11">
        <v>7</v>
      </c>
      <c r="I5495" s="20" t="s">
        <v>259</v>
      </c>
      <c r="J5495" s="11" t="s">
        <v>261</v>
      </c>
      <c r="K5495" s="11" t="s">
        <v>11613</v>
      </c>
      <c r="L5495" s="11">
        <v>2</v>
      </c>
    </row>
    <row r="5496" spans="1:12">
      <c r="A5496" s="11" t="s">
        <v>10746</v>
      </c>
      <c r="D5496" s="11" t="s">
        <v>260</v>
      </c>
      <c r="E5496" s="19" t="s">
        <v>10996</v>
      </c>
      <c r="F5496" s="10">
        <v>42036</v>
      </c>
      <c r="G5496" s="10">
        <v>44228</v>
      </c>
      <c r="H5496" s="11">
        <v>7</v>
      </c>
      <c r="I5496" s="20" t="s">
        <v>259</v>
      </c>
      <c r="J5496" s="11" t="s">
        <v>261</v>
      </c>
      <c r="K5496" s="11" t="s">
        <v>11613</v>
      </c>
      <c r="L5496" s="11">
        <v>2</v>
      </c>
    </row>
    <row r="5497" spans="1:12">
      <c r="A5497" s="11" t="s">
        <v>10747</v>
      </c>
      <c r="D5497" s="11" t="s">
        <v>260</v>
      </c>
      <c r="E5497" s="19" t="s">
        <v>10997</v>
      </c>
      <c r="F5497" s="10">
        <v>42036</v>
      </c>
      <c r="G5497" s="10">
        <v>44228</v>
      </c>
      <c r="H5497" s="11">
        <v>7</v>
      </c>
      <c r="I5497" s="20" t="s">
        <v>259</v>
      </c>
      <c r="J5497" s="11" t="s">
        <v>261</v>
      </c>
      <c r="K5497" s="11" t="s">
        <v>11613</v>
      </c>
      <c r="L5497" s="11">
        <v>2</v>
      </c>
    </row>
    <row r="5498" spans="1:12">
      <c r="A5498" s="11" t="s">
        <v>10748</v>
      </c>
      <c r="D5498" s="11" t="s">
        <v>260</v>
      </c>
      <c r="E5498" s="19" t="s">
        <v>10998</v>
      </c>
      <c r="F5498" s="10">
        <v>42036</v>
      </c>
      <c r="G5498" s="10">
        <v>44228</v>
      </c>
      <c r="H5498" s="11">
        <v>7</v>
      </c>
      <c r="I5498" s="20" t="s">
        <v>259</v>
      </c>
      <c r="J5498" s="11" t="s">
        <v>261</v>
      </c>
      <c r="K5498" s="11" t="s">
        <v>11613</v>
      </c>
      <c r="L5498" s="11">
        <v>2</v>
      </c>
    </row>
    <row r="5499" spans="1:12">
      <c r="A5499" s="11" t="s">
        <v>10749</v>
      </c>
      <c r="D5499" s="11" t="s">
        <v>260</v>
      </c>
      <c r="E5499" s="19" t="s">
        <v>10999</v>
      </c>
      <c r="F5499" s="10">
        <v>42036</v>
      </c>
      <c r="G5499" s="10">
        <v>44228</v>
      </c>
      <c r="H5499" s="11">
        <v>7</v>
      </c>
      <c r="I5499" s="20" t="s">
        <v>259</v>
      </c>
      <c r="J5499" s="11" t="s">
        <v>261</v>
      </c>
      <c r="K5499" s="11" t="s">
        <v>11613</v>
      </c>
      <c r="L5499" s="11">
        <v>2</v>
      </c>
    </row>
    <row r="5500" spans="1:12">
      <c r="A5500" s="11" t="s">
        <v>10750</v>
      </c>
      <c r="D5500" s="11" t="s">
        <v>260</v>
      </c>
      <c r="E5500" s="19" t="s">
        <v>11000</v>
      </c>
      <c r="F5500" s="10">
        <v>42036</v>
      </c>
      <c r="G5500" s="10">
        <v>44228</v>
      </c>
      <c r="H5500" s="11">
        <v>7</v>
      </c>
      <c r="I5500" s="20" t="s">
        <v>259</v>
      </c>
      <c r="J5500" s="11" t="s">
        <v>261</v>
      </c>
      <c r="K5500" s="11" t="s">
        <v>11613</v>
      </c>
      <c r="L5500" s="11">
        <v>2</v>
      </c>
    </row>
    <row r="5501" spans="1:12">
      <c r="A5501" s="11" t="s">
        <v>10751</v>
      </c>
      <c r="D5501" s="11" t="s">
        <v>260</v>
      </c>
      <c r="E5501" s="19" t="s">
        <v>11001</v>
      </c>
      <c r="F5501" s="10">
        <v>42036</v>
      </c>
      <c r="G5501" s="10">
        <v>44228</v>
      </c>
      <c r="H5501" s="11">
        <v>7</v>
      </c>
      <c r="I5501" s="20" t="s">
        <v>259</v>
      </c>
      <c r="J5501" s="11" t="s">
        <v>261</v>
      </c>
      <c r="K5501" s="11" t="s">
        <v>11613</v>
      </c>
      <c r="L5501" s="11">
        <v>2</v>
      </c>
    </row>
    <row r="5502" spans="1:12">
      <c r="A5502" s="11" t="s">
        <v>10752</v>
      </c>
      <c r="D5502" s="11" t="s">
        <v>260</v>
      </c>
      <c r="E5502" s="19" t="s">
        <v>11002</v>
      </c>
      <c r="F5502" s="10">
        <v>42036</v>
      </c>
      <c r="G5502" s="10">
        <v>44228</v>
      </c>
      <c r="H5502" s="11">
        <v>7</v>
      </c>
      <c r="I5502" s="20" t="s">
        <v>259</v>
      </c>
      <c r="J5502" s="11" t="s">
        <v>261</v>
      </c>
      <c r="K5502" s="11" t="s">
        <v>11613</v>
      </c>
      <c r="L5502" s="11">
        <v>2</v>
      </c>
    </row>
    <row r="5503" spans="1:12">
      <c r="A5503" s="11" t="s">
        <v>10753</v>
      </c>
      <c r="D5503" s="11" t="s">
        <v>260</v>
      </c>
      <c r="E5503" s="19" t="s">
        <v>11003</v>
      </c>
      <c r="F5503" s="10">
        <v>42036</v>
      </c>
      <c r="G5503" s="10">
        <v>44228</v>
      </c>
      <c r="H5503" s="11">
        <v>7</v>
      </c>
      <c r="I5503" s="20" t="s">
        <v>259</v>
      </c>
      <c r="J5503" s="11" t="s">
        <v>261</v>
      </c>
      <c r="K5503" s="11" t="s">
        <v>11613</v>
      </c>
      <c r="L5503" s="11">
        <v>2</v>
      </c>
    </row>
    <row r="5504" spans="1:12">
      <c r="A5504" s="11" t="s">
        <v>10754</v>
      </c>
      <c r="D5504" s="11" t="s">
        <v>260</v>
      </c>
      <c r="E5504" s="19" t="s">
        <v>11004</v>
      </c>
      <c r="F5504" s="10">
        <v>42036</v>
      </c>
      <c r="G5504" s="10">
        <v>44228</v>
      </c>
      <c r="H5504" s="11">
        <v>7</v>
      </c>
      <c r="I5504" s="20" t="s">
        <v>259</v>
      </c>
      <c r="J5504" s="11" t="s">
        <v>261</v>
      </c>
      <c r="K5504" s="11" t="s">
        <v>11613</v>
      </c>
      <c r="L5504" s="11">
        <v>2</v>
      </c>
    </row>
    <row r="5505" spans="1:12">
      <c r="A5505" s="11" t="s">
        <v>10755</v>
      </c>
      <c r="D5505" s="11" t="s">
        <v>260</v>
      </c>
      <c r="E5505" s="19" t="s">
        <v>11005</v>
      </c>
      <c r="F5505" s="10">
        <v>42036</v>
      </c>
      <c r="G5505" s="10">
        <v>44228</v>
      </c>
      <c r="H5505" s="11">
        <v>7</v>
      </c>
      <c r="I5505" s="20" t="s">
        <v>259</v>
      </c>
      <c r="J5505" s="11" t="s">
        <v>261</v>
      </c>
      <c r="K5505" s="11" t="s">
        <v>11613</v>
      </c>
      <c r="L5505" s="11">
        <v>2</v>
      </c>
    </row>
    <row r="5506" spans="1:12">
      <c r="A5506" s="11" t="s">
        <v>10756</v>
      </c>
      <c r="D5506" s="11" t="s">
        <v>260</v>
      </c>
      <c r="E5506" s="19" t="s">
        <v>11006</v>
      </c>
      <c r="F5506" s="10">
        <v>42036</v>
      </c>
      <c r="G5506" s="10">
        <v>44228</v>
      </c>
      <c r="H5506" s="11">
        <v>7</v>
      </c>
      <c r="I5506" s="20" t="s">
        <v>259</v>
      </c>
      <c r="J5506" s="11" t="s">
        <v>261</v>
      </c>
      <c r="K5506" s="11" t="s">
        <v>11613</v>
      </c>
      <c r="L5506" s="11">
        <v>2</v>
      </c>
    </row>
    <row r="5507" spans="1:12">
      <c r="A5507" s="11" t="s">
        <v>10757</v>
      </c>
      <c r="D5507" s="11" t="s">
        <v>260</v>
      </c>
      <c r="E5507" s="19" t="s">
        <v>11007</v>
      </c>
      <c r="F5507" s="10">
        <v>42036</v>
      </c>
      <c r="G5507" s="10">
        <v>44228</v>
      </c>
      <c r="H5507" s="11">
        <v>7</v>
      </c>
      <c r="I5507" s="20" t="s">
        <v>259</v>
      </c>
      <c r="J5507" s="11" t="s">
        <v>261</v>
      </c>
      <c r="K5507" s="11" t="s">
        <v>11613</v>
      </c>
      <c r="L5507" s="11">
        <v>2</v>
      </c>
    </row>
    <row r="5508" spans="1:12">
      <c r="A5508" s="11" t="s">
        <v>10758</v>
      </c>
      <c r="D5508" s="11" t="s">
        <v>260</v>
      </c>
      <c r="E5508" s="19" t="s">
        <v>11008</v>
      </c>
      <c r="F5508" s="10">
        <v>42036</v>
      </c>
      <c r="G5508" s="10">
        <v>44228</v>
      </c>
      <c r="H5508" s="11">
        <v>7</v>
      </c>
      <c r="I5508" s="20" t="s">
        <v>259</v>
      </c>
      <c r="J5508" s="11" t="s">
        <v>261</v>
      </c>
      <c r="K5508" s="11" t="s">
        <v>11613</v>
      </c>
      <c r="L5508" s="11">
        <v>2</v>
      </c>
    </row>
    <row r="5509" spans="1:12">
      <c r="A5509" s="11" t="s">
        <v>10759</v>
      </c>
      <c r="D5509" s="11" t="s">
        <v>260</v>
      </c>
      <c r="E5509" s="19" t="s">
        <v>11009</v>
      </c>
      <c r="F5509" s="10">
        <v>42036</v>
      </c>
      <c r="G5509" s="10">
        <v>44228</v>
      </c>
      <c r="H5509" s="11">
        <v>7</v>
      </c>
      <c r="I5509" s="20" t="s">
        <v>259</v>
      </c>
      <c r="J5509" s="11" t="s">
        <v>261</v>
      </c>
      <c r="K5509" s="11" t="s">
        <v>11613</v>
      </c>
      <c r="L5509" s="11">
        <v>2</v>
      </c>
    </row>
    <row r="5510" spans="1:12">
      <c r="A5510" s="11" t="s">
        <v>10760</v>
      </c>
      <c r="D5510" s="11" t="s">
        <v>260</v>
      </c>
      <c r="E5510" s="19" t="s">
        <v>11010</v>
      </c>
      <c r="F5510" s="10">
        <v>42036</v>
      </c>
      <c r="G5510" s="10">
        <v>44228</v>
      </c>
      <c r="H5510" s="11">
        <v>7</v>
      </c>
      <c r="I5510" s="20" t="s">
        <v>259</v>
      </c>
      <c r="J5510" s="11" t="s">
        <v>261</v>
      </c>
      <c r="K5510" s="11" t="s">
        <v>11613</v>
      </c>
      <c r="L5510" s="11">
        <v>2</v>
      </c>
    </row>
    <row r="5511" spans="1:12">
      <c r="A5511" s="11" t="s">
        <v>10761</v>
      </c>
      <c r="D5511" s="11" t="s">
        <v>260</v>
      </c>
      <c r="E5511" s="19" t="s">
        <v>11011</v>
      </c>
      <c r="F5511" s="10">
        <v>42036</v>
      </c>
      <c r="G5511" s="10">
        <v>44228</v>
      </c>
      <c r="H5511" s="11">
        <v>7</v>
      </c>
      <c r="I5511" s="20" t="s">
        <v>259</v>
      </c>
      <c r="J5511" s="11" t="s">
        <v>261</v>
      </c>
      <c r="K5511" s="11" t="s">
        <v>11613</v>
      </c>
      <c r="L5511" s="11">
        <v>2</v>
      </c>
    </row>
    <row r="5512" spans="1:12">
      <c r="A5512" s="11" t="s">
        <v>11012</v>
      </c>
      <c r="D5512" s="11" t="s">
        <v>260</v>
      </c>
      <c r="E5512" s="19" t="s">
        <v>11262</v>
      </c>
      <c r="F5512" s="10">
        <v>42036</v>
      </c>
      <c r="G5512" s="10">
        <v>44228</v>
      </c>
      <c r="H5512" s="11">
        <v>7</v>
      </c>
      <c r="I5512" s="20" t="s">
        <v>259</v>
      </c>
      <c r="J5512" s="11" t="s">
        <v>261</v>
      </c>
      <c r="K5512" s="11" t="s">
        <v>11613</v>
      </c>
      <c r="L5512" s="11">
        <v>2</v>
      </c>
    </row>
    <row r="5513" spans="1:12">
      <c r="A5513" s="11" t="s">
        <v>11013</v>
      </c>
      <c r="D5513" s="11" t="s">
        <v>260</v>
      </c>
      <c r="E5513" s="19" t="s">
        <v>11263</v>
      </c>
      <c r="F5513" s="10">
        <v>42036</v>
      </c>
      <c r="G5513" s="10">
        <v>44228</v>
      </c>
      <c r="H5513" s="11">
        <v>7</v>
      </c>
      <c r="I5513" s="20" t="s">
        <v>259</v>
      </c>
      <c r="J5513" s="11" t="s">
        <v>261</v>
      </c>
      <c r="K5513" s="11" t="s">
        <v>11613</v>
      </c>
      <c r="L5513" s="11">
        <v>2</v>
      </c>
    </row>
    <row r="5514" spans="1:12">
      <c r="A5514" s="11" t="s">
        <v>11014</v>
      </c>
      <c r="D5514" s="11" t="s">
        <v>260</v>
      </c>
      <c r="E5514" s="19" t="s">
        <v>11264</v>
      </c>
      <c r="F5514" s="10">
        <v>42036</v>
      </c>
      <c r="G5514" s="10">
        <v>44228</v>
      </c>
      <c r="H5514" s="11">
        <v>7</v>
      </c>
      <c r="I5514" s="20" t="s">
        <v>259</v>
      </c>
      <c r="J5514" s="11" t="s">
        <v>261</v>
      </c>
      <c r="K5514" s="11" t="s">
        <v>11613</v>
      </c>
      <c r="L5514" s="11">
        <v>2</v>
      </c>
    </row>
    <row r="5515" spans="1:12">
      <c r="A5515" s="11" t="s">
        <v>11015</v>
      </c>
      <c r="D5515" s="11" t="s">
        <v>260</v>
      </c>
      <c r="E5515" s="19" t="s">
        <v>11265</v>
      </c>
      <c r="F5515" s="10">
        <v>42036</v>
      </c>
      <c r="G5515" s="10">
        <v>44228</v>
      </c>
      <c r="H5515" s="11">
        <v>7</v>
      </c>
      <c r="I5515" s="20" t="s">
        <v>259</v>
      </c>
      <c r="J5515" s="11" t="s">
        <v>261</v>
      </c>
      <c r="K5515" s="11" t="s">
        <v>11613</v>
      </c>
      <c r="L5515" s="11">
        <v>2</v>
      </c>
    </row>
    <row r="5516" spans="1:12">
      <c r="A5516" s="11" t="s">
        <v>11016</v>
      </c>
      <c r="D5516" s="11" t="s">
        <v>260</v>
      </c>
      <c r="E5516" s="19" t="s">
        <v>11266</v>
      </c>
      <c r="F5516" s="10">
        <v>42036</v>
      </c>
      <c r="G5516" s="10">
        <v>44228</v>
      </c>
      <c r="H5516" s="11">
        <v>7</v>
      </c>
      <c r="I5516" s="20" t="s">
        <v>259</v>
      </c>
      <c r="J5516" s="11" t="s">
        <v>261</v>
      </c>
      <c r="K5516" s="11" t="s">
        <v>11613</v>
      </c>
      <c r="L5516" s="11">
        <v>2</v>
      </c>
    </row>
    <row r="5517" spans="1:12">
      <c r="A5517" s="11" t="s">
        <v>11017</v>
      </c>
      <c r="D5517" s="11" t="s">
        <v>260</v>
      </c>
      <c r="E5517" s="19" t="s">
        <v>11267</v>
      </c>
      <c r="F5517" s="10">
        <v>42036</v>
      </c>
      <c r="G5517" s="10">
        <v>44228</v>
      </c>
      <c r="H5517" s="11">
        <v>7</v>
      </c>
      <c r="I5517" s="20" t="s">
        <v>259</v>
      </c>
      <c r="J5517" s="11" t="s">
        <v>261</v>
      </c>
      <c r="K5517" s="11" t="s">
        <v>11613</v>
      </c>
      <c r="L5517" s="11">
        <v>2</v>
      </c>
    </row>
    <row r="5518" spans="1:12">
      <c r="A5518" s="11" t="s">
        <v>11018</v>
      </c>
      <c r="D5518" s="11" t="s">
        <v>260</v>
      </c>
      <c r="E5518" s="19" t="s">
        <v>11268</v>
      </c>
      <c r="F5518" s="10">
        <v>42036</v>
      </c>
      <c r="G5518" s="10">
        <v>44228</v>
      </c>
      <c r="H5518" s="11">
        <v>7</v>
      </c>
      <c r="I5518" s="20" t="s">
        <v>259</v>
      </c>
      <c r="J5518" s="11" t="s">
        <v>261</v>
      </c>
      <c r="K5518" s="11" t="s">
        <v>11613</v>
      </c>
      <c r="L5518" s="11">
        <v>2</v>
      </c>
    </row>
    <row r="5519" spans="1:12">
      <c r="A5519" s="11" t="s">
        <v>11019</v>
      </c>
      <c r="D5519" s="11" t="s">
        <v>260</v>
      </c>
      <c r="E5519" s="19" t="s">
        <v>11269</v>
      </c>
      <c r="F5519" s="10">
        <v>42036</v>
      </c>
      <c r="G5519" s="10">
        <v>44228</v>
      </c>
      <c r="H5519" s="11">
        <v>7</v>
      </c>
      <c r="I5519" s="20" t="s">
        <v>259</v>
      </c>
      <c r="J5519" s="11" t="s">
        <v>261</v>
      </c>
      <c r="K5519" s="11" t="s">
        <v>11613</v>
      </c>
      <c r="L5519" s="11">
        <v>2</v>
      </c>
    </row>
    <row r="5520" spans="1:12">
      <c r="A5520" s="11" t="s">
        <v>11020</v>
      </c>
      <c r="D5520" s="11" t="s">
        <v>260</v>
      </c>
      <c r="E5520" s="19" t="s">
        <v>11270</v>
      </c>
      <c r="F5520" s="10">
        <v>42036</v>
      </c>
      <c r="G5520" s="10">
        <v>44228</v>
      </c>
      <c r="H5520" s="11">
        <v>7</v>
      </c>
      <c r="I5520" s="20" t="s">
        <v>259</v>
      </c>
      <c r="J5520" s="11" t="s">
        <v>261</v>
      </c>
      <c r="K5520" s="11" t="s">
        <v>11613</v>
      </c>
      <c r="L5520" s="11">
        <v>2</v>
      </c>
    </row>
    <row r="5521" spans="1:12">
      <c r="A5521" s="11" t="s">
        <v>11021</v>
      </c>
      <c r="D5521" s="11" t="s">
        <v>260</v>
      </c>
      <c r="E5521" s="19" t="s">
        <v>11271</v>
      </c>
      <c r="F5521" s="10">
        <v>42036</v>
      </c>
      <c r="G5521" s="10">
        <v>44228</v>
      </c>
      <c r="H5521" s="11">
        <v>7</v>
      </c>
      <c r="I5521" s="20" t="s">
        <v>259</v>
      </c>
      <c r="J5521" s="11" t="s">
        <v>261</v>
      </c>
      <c r="K5521" s="11" t="s">
        <v>11613</v>
      </c>
      <c r="L5521" s="11">
        <v>2</v>
      </c>
    </row>
    <row r="5522" spans="1:12">
      <c r="A5522" s="11" t="s">
        <v>11022</v>
      </c>
      <c r="D5522" s="11" t="s">
        <v>260</v>
      </c>
      <c r="E5522" s="19" t="s">
        <v>11272</v>
      </c>
      <c r="F5522" s="10">
        <v>42036</v>
      </c>
      <c r="G5522" s="10">
        <v>44228</v>
      </c>
      <c r="H5522" s="11">
        <v>7</v>
      </c>
      <c r="I5522" s="20" t="s">
        <v>259</v>
      </c>
      <c r="J5522" s="11" t="s">
        <v>261</v>
      </c>
      <c r="K5522" s="11" t="s">
        <v>11613</v>
      </c>
      <c r="L5522" s="11">
        <v>2</v>
      </c>
    </row>
    <row r="5523" spans="1:12">
      <c r="A5523" s="11" t="s">
        <v>11023</v>
      </c>
      <c r="D5523" s="11" t="s">
        <v>260</v>
      </c>
      <c r="E5523" s="19" t="s">
        <v>11273</v>
      </c>
      <c r="F5523" s="10">
        <v>42036</v>
      </c>
      <c r="G5523" s="10">
        <v>44228</v>
      </c>
      <c r="H5523" s="11">
        <v>7</v>
      </c>
      <c r="I5523" s="20" t="s">
        <v>259</v>
      </c>
      <c r="J5523" s="11" t="s">
        <v>261</v>
      </c>
      <c r="K5523" s="11" t="s">
        <v>11613</v>
      </c>
      <c r="L5523" s="11">
        <v>2</v>
      </c>
    </row>
    <row r="5524" spans="1:12">
      <c r="A5524" s="11" t="s">
        <v>11024</v>
      </c>
      <c r="D5524" s="11" t="s">
        <v>260</v>
      </c>
      <c r="E5524" s="19" t="s">
        <v>11274</v>
      </c>
      <c r="F5524" s="10">
        <v>42036</v>
      </c>
      <c r="G5524" s="10">
        <v>44228</v>
      </c>
      <c r="H5524" s="11">
        <v>7</v>
      </c>
      <c r="I5524" s="20" t="s">
        <v>259</v>
      </c>
      <c r="J5524" s="11" t="s">
        <v>261</v>
      </c>
      <c r="K5524" s="11" t="s">
        <v>11613</v>
      </c>
      <c r="L5524" s="11">
        <v>2</v>
      </c>
    </row>
    <row r="5525" spans="1:12">
      <c r="A5525" s="11" t="s">
        <v>11025</v>
      </c>
      <c r="D5525" s="11" t="s">
        <v>260</v>
      </c>
      <c r="E5525" s="19" t="s">
        <v>11275</v>
      </c>
      <c r="F5525" s="10">
        <v>42036</v>
      </c>
      <c r="G5525" s="10">
        <v>44228</v>
      </c>
      <c r="H5525" s="11">
        <v>7</v>
      </c>
      <c r="I5525" s="20" t="s">
        <v>259</v>
      </c>
      <c r="J5525" s="11" t="s">
        <v>261</v>
      </c>
      <c r="K5525" s="11" t="s">
        <v>11613</v>
      </c>
      <c r="L5525" s="11">
        <v>2</v>
      </c>
    </row>
    <row r="5526" spans="1:12">
      <c r="A5526" s="11" t="s">
        <v>11026</v>
      </c>
      <c r="D5526" s="11" t="s">
        <v>260</v>
      </c>
      <c r="E5526" s="19" t="s">
        <v>11276</v>
      </c>
      <c r="F5526" s="10">
        <v>42036</v>
      </c>
      <c r="G5526" s="10">
        <v>44228</v>
      </c>
      <c r="H5526" s="11">
        <v>7</v>
      </c>
      <c r="I5526" s="20" t="s">
        <v>259</v>
      </c>
      <c r="J5526" s="11" t="s">
        <v>261</v>
      </c>
      <c r="K5526" s="11" t="s">
        <v>11613</v>
      </c>
      <c r="L5526" s="11">
        <v>2</v>
      </c>
    </row>
    <row r="5527" spans="1:12">
      <c r="A5527" s="11" t="s">
        <v>11027</v>
      </c>
      <c r="D5527" s="11" t="s">
        <v>260</v>
      </c>
      <c r="E5527" s="19" t="s">
        <v>11277</v>
      </c>
      <c r="F5527" s="10">
        <v>42036</v>
      </c>
      <c r="G5527" s="10">
        <v>44228</v>
      </c>
      <c r="H5527" s="11">
        <v>7</v>
      </c>
      <c r="I5527" s="20" t="s">
        <v>259</v>
      </c>
      <c r="J5527" s="11" t="s">
        <v>261</v>
      </c>
      <c r="K5527" s="11" t="s">
        <v>11613</v>
      </c>
      <c r="L5527" s="11">
        <v>2</v>
      </c>
    </row>
    <row r="5528" spans="1:12">
      <c r="A5528" s="11" t="s">
        <v>11028</v>
      </c>
      <c r="D5528" s="11" t="s">
        <v>260</v>
      </c>
      <c r="E5528" s="19" t="s">
        <v>11278</v>
      </c>
      <c r="F5528" s="10">
        <v>42036</v>
      </c>
      <c r="G5528" s="10">
        <v>44228</v>
      </c>
      <c r="H5528" s="11">
        <v>7</v>
      </c>
      <c r="I5528" s="20" t="s">
        <v>259</v>
      </c>
      <c r="J5528" s="11" t="s">
        <v>261</v>
      </c>
      <c r="K5528" s="11" t="s">
        <v>11613</v>
      </c>
      <c r="L5528" s="11">
        <v>2</v>
      </c>
    </row>
    <row r="5529" spans="1:12">
      <c r="A5529" s="11" t="s">
        <v>11029</v>
      </c>
      <c r="D5529" s="11" t="s">
        <v>260</v>
      </c>
      <c r="E5529" s="19" t="s">
        <v>11279</v>
      </c>
      <c r="F5529" s="10">
        <v>42036</v>
      </c>
      <c r="G5529" s="10">
        <v>44228</v>
      </c>
      <c r="H5529" s="11">
        <v>7</v>
      </c>
      <c r="I5529" s="20" t="s">
        <v>259</v>
      </c>
      <c r="J5529" s="11" t="s">
        <v>261</v>
      </c>
      <c r="K5529" s="11" t="s">
        <v>11613</v>
      </c>
      <c r="L5529" s="11">
        <v>2</v>
      </c>
    </row>
    <row r="5530" spans="1:12">
      <c r="A5530" s="11" t="s">
        <v>11030</v>
      </c>
      <c r="D5530" s="11" t="s">
        <v>260</v>
      </c>
      <c r="E5530" s="19" t="s">
        <v>11280</v>
      </c>
      <c r="F5530" s="10">
        <v>42036</v>
      </c>
      <c r="G5530" s="10">
        <v>44228</v>
      </c>
      <c r="H5530" s="11">
        <v>7</v>
      </c>
      <c r="I5530" s="20" t="s">
        <v>259</v>
      </c>
      <c r="J5530" s="11" t="s">
        <v>261</v>
      </c>
      <c r="K5530" s="11" t="s">
        <v>11613</v>
      </c>
      <c r="L5530" s="11">
        <v>2</v>
      </c>
    </row>
    <row r="5531" spans="1:12">
      <c r="A5531" s="11" t="s">
        <v>11031</v>
      </c>
      <c r="D5531" s="11" t="s">
        <v>260</v>
      </c>
      <c r="E5531" s="19" t="s">
        <v>11281</v>
      </c>
      <c r="F5531" s="10">
        <v>42036</v>
      </c>
      <c r="G5531" s="10">
        <v>44228</v>
      </c>
      <c r="H5531" s="11">
        <v>7</v>
      </c>
      <c r="I5531" s="20" t="s">
        <v>259</v>
      </c>
      <c r="J5531" s="11" t="s">
        <v>261</v>
      </c>
      <c r="K5531" s="11" t="s">
        <v>11613</v>
      </c>
      <c r="L5531" s="11">
        <v>2</v>
      </c>
    </row>
    <row r="5532" spans="1:12">
      <c r="A5532" s="11" t="s">
        <v>11032</v>
      </c>
      <c r="D5532" s="11" t="s">
        <v>260</v>
      </c>
      <c r="E5532" s="19" t="s">
        <v>11282</v>
      </c>
      <c r="F5532" s="10">
        <v>42036</v>
      </c>
      <c r="G5532" s="10">
        <v>44228</v>
      </c>
      <c r="H5532" s="11">
        <v>7</v>
      </c>
      <c r="I5532" s="20" t="s">
        <v>259</v>
      </c>
      <c r="J5532" s="11" t="s">
        <v>261</v>
      </c>
      <c r="K5532" s="11" t="s">
        <v>11613</v>
      </c>
      <c r="L5532" s="11">
        <v>2</v>
      </c>
    </row>
    <row r="5533" spans="1:12">
      <c r="A5533" s="11" t="s">
        <v>11033</v>
      </c>
      <c r="D5533" s="11" t="s">
        <v>260</v>
      </c>
      <c r="E5533" s="19" t="s">
        <v>11283</v>
      </c>
      <c r="F5533" s="10">
        <v>42036</v>
      </c>
      <c r="G5533" s="10">
        <v>44228</v>
      </c>
      <c r="H5533" s="11">
        <v>7</v>
      </c>
      <c r="I5533" s="20" t="s">
        <v>259</v>
      </c>
      <c r="J5533" s="11" t="s">
        <v>261</v>
      </c>
      <c r="K5533" s="11" t="s">
        <v>11613</v>
      </c>
      <c r="L5533" s="11">
        <v>2</v>
      </c>
    </row>
    <row r="5534" spans="1:12">
      <c r="A5534" s="11" t="s">
        <v>11034</v>
      </c>
      <c r="D5534" s="11" t="s">
        <v>260</v>
      </c>
      <c r="E5534" s="19" t="s">
        <v>11284</v>
      </c>
      <c r="F5534" s="10">
        <v>42036</v>
      </c>
      <c r="G5534" s="10">
        <v>44228</v>
      </c>
      <c r="H5534" s="11">
        <v>7</v>
      </c>
      <c r="I5534" s="20" t="s">
        <v>259</v>
      </c>
      <c r="J5534" s="11" t="s">
        <v>261</v>
      </c>
      <c r="K5534" s="11" t="s">
        <v>11613</v>
      </c>
      <c r="L5534" s="11">
        <v>2</v>
      </c>
    </row>
    <row r="5535" spans="1:12">
      <c r="A5535" s="11" t="s">
        <v>11035</v>
      </c>
      <c r="D5535" s="11" t="s">
        <v>260</v>
      </c>
      <c r="E5535" s="19" t="s">
        <v>11285</v>
      </c>
      <c r="F5535" s="10">
        <v>42036</v>
      </c>
      <c r="G5535" s="10">
        <v>44228</v>
      </c>
      <c r="H5535" s="11">
        <v>7</v>
      </c>
      <c r="I5535" s="20" t="s">
        <v>259</v>
      </c>
      <c r="J5535" s="11" t="s">
        <v>261</v>
      </c>
      <c r="K5535" s="11" t="s">
        <v>11613</v>
      </c>
      <c r="L5535" s="11">
        <v>2</v>
      </c>
    </row>
    <row r="5536" spans="1:12">
      <c r="A5536" s="11" t="s">
        <v>11036</v>
      </c>
      <c r="D5536" s="11" t="s">
        <v>260</v>
      </c>
      <c r="E5536" s="19" t="s">
        <v>11286</v>
      </c>
      <c r="F5536" s="10">
        <v>42036</v>
      </c>
      <c r="G5536" s="10">
        <v>44228</v>
      </c>
      <c r="H5536" s="11">
        <v>7</v>
      </c>
      <c r="I5536" s="20" t="s">
        <v>259</v>
      </c>
      <c r="J5536" s="11" t="s">
        <v>261</v>
      </c>
      <c r="K5536" s="11" t="s">
        <v>11613</v>
      </c>
      <c r="L5536" s="11">
        <v>2</v>
      </c>
    </row>
    <row r="5537" spans="1:12">
      <c r="A5537" s="11" t="s">
        <v>11037</v>
      </c>
      <c r="D5537" s="11" t="s">
        <v>260</v>
      </c>
      <c r="E5537" s="19" t="s">
        <v>11287</v>
      </c>
      <c r="F5537" s="10">
        <v>42036</v>
      </c>
      <c r="G5537" s="10">
        <v>44228</v>
      </c>
      <c r="H5537" s="11">
        <v>7</v>
      </c>
      <c r="I5537" s="20" t="s">
        <v>259</v>
      </c>
      <c r="J5537" s="11" t="s">
        <v>261</v>
      </c>
      <c r="K5537" s="11" t="s">
        <v>11613</v>
      </c>
      <c r="L5537" s="11">
        <v>2</v>
      </c>
    </row>
    <row r="5538" spans="1:12">
      <c r="A5538" s="11" t="s">
        <v>11038</v>
      </c>
      <c r="D5538" s="11" t="s">
        <v>260</v>
      </c>
      <c r="E5538" s="19" t="s">
        <v>11288</v>
      </c>
      <c r="F5538" s="10">
        <v>42036</v>
      </c>
      <c r="G5538" s="10">
        <v>44228</v>
      </c>
      <c r="H5538" s="11">
        <v>7</v>
      </c>
      <c r="I5538" s="20" t="s">
        <v>259</v>
      </c>
      <c r="J5538" s="11" t="s">
        <v>261</v>
      </c>
      <c r="K5538" s="11" t="s">
        <v>11613</v>
      </c>
      <c r="L5538" s="11">
        <v>2</v>
      </c>
    </row>
    <row r="5539" spans="1:12">
      <c r="A5539" s="11" t="s">
        <v>11039</v>
      </c>
      <c r="D5539" s="11" t="s">
        <v>260</v>
      </c>
      <c r="E5539" s="19" t="s">
        <v>11289</v>
      </c>
      <c r="F5539" s="10">
        <v>42036</v>
      </c>
      <c r="G5539" s="10">
        <v>44228</v>
      </c>
      <c r="H5539" s="11">
        <v>7</v>
      </c>
      <c r="I5539" s="20" t="s">
        <v>259</v>
      </c>
      <c r="J5539" s="11" t="s">
        <v>261</v>
      </c>
      <c r="K5539" s="11" t="s">
        <v>11613</v>
      </c>
      <c r="L5539" s="11">
        <v>2</v>
      </c>
    </row>
    <row r="5540" spans="1:12">
      <c r="A5540" s="11" t="s">
        <v>11040</v>
      </c>
      <c r="D5540" s="11" t="s">
        <v>260</v>
      </c>
      <c r="E5540" s="19" t="s">
        <v>11290</v>
      </c>
      <c r="F5540" s="10">
        <v>42036</v>
      </c>
      <c r="G5540" s="10">
        <v>44228</v>
      </c>
      <c r="H5540" s="11">
        <v>7</v>
      </c>
      <c r="I5540" s="20" t="s">
        <v>259</v>
      </c>
      <c r="J5540" s="11" t="s">
        <v>261</v>
      </c>
      <c r="K5540" s="11" t="s">
        <v>11613</v>
      </c>
      <c r="L5540" s="11">
        <v>2</v>
      </c>
    </row>
    <row r="5541" spans="1:12">
      <c r="A5541" s="11" t="s">
        <v>11041</v>
      </c>
      <c r="D5541" s="11" t="s">
        <v>260</v>
      </c>
      <c r="E5541" s="19" t="s">
        <v>11291</v>
      </c>
      <c r="F5541" s="10">
        <v>42036</v>
      </c>
      <c r="G5541" s="10">
        <v>44228</v>
      </c>
      <c r="H5541" s="11">
        <v>7</v>
      </c>
      <c r="I5541" s="20" t="s">
        <v>259</v>
      </c>
      <c r="J5541" s="11" t="s">
        <v>261</v>
      </c>
      <c r="K5541" s="11" t="s">
        <v>11613</v>
      </c>
      <c r="L5541" s="11">
        <v>2</v>
      </c>
    </row>
    <row r="5542" spans="1:12">
      <c r="A5542" s="11" t="s">
        <v>11042</v>
      </c>
      <c r="D5542" s="11" t="s">
        <v>260</v>
      </c>
      <c r="E5542" s="19" t="s">
        <v>11292</v>
      </c>
      <c r="F5542" s="10">
        <v>42036</v>
      </c>
      <c r="G5542" s="10">
        <v>44228</v>
      </c>
      <c r="H5542" s="11">
        <v>7</v>
      </c>
      <c r="I5542" s="20" t="s">
        <v>259</v>
      </c>
      <c r="J5542" s="11" t="s">
        <v>261</v>
      </c>
      <c r="K5542" s="11" t="s">
        <v>11613</v>
      </c>
      <c r="L5542" s="11">
        <v>2</v>
      </c>
    </row>
    <row r="5543" spans="1:12">
      <c r="A5543" s="11" t="s">
        <v>11043</v>
      </c>
      <c r="D5543" s="11" t="s">
        <v>260</v>
      </c>
      <c r="E5543" s="19" t="s">
        <v>11293</v>
      </c>
      <c r="F5543" s="10">
        <v>42036</v>
      </c>
      <c r="G5543" s="10">
        <v>44228</v>
      </c>
      <c r="H5543" s="11">
        <v>7</v>
      </c>
      <c r="I5543" s="20" t="s">
        <v>259</v>
      </c>
      <c r="J5543" s="11" t="s">
        <v>261</v>
      </c>
      <c r="K5543" s="11" t="s">
        <v>11613</v>
      </c>
      <c r="L5543" s="11">
        <v>2</v>
      </c>
    </row>
    <row r="5544" spans="1:12">
      <c r="A5544" s="11" t="s">
        <v>11044</v>
      </c>
      <c r="D5544" s="11" t="s">
        <v>260</v>
      </c>
      <c r="E5544" s="19" t="s">
        <v>11294</v>
      </c>
      <c r="F5544" s="10">
        <v>42036</v>
      </c>
      <c r="G5544" s="10">
        <v>44228</v>
      </c>
      <c r="H5544" s="11">
        <v>7</v>
      </c>
      <c r="I5544" s="20" t="s">
        <v>259</v>
      </c>
      <c r="J5544" s="11" t="s">
        <v>261</v>
      </c>
      <c r="K5544" s="11" t="s">
        <v>11613</v>
      </c>
      <c r="L5544" s="11">
        <v>2</v>
      </c>
    </row>
    <row r="5545" spans="1:12">
      <c r="A5545" s="11" t="s">
        <v>11045</v>
      </c>
      <c r="D5545" s="11" t="s">
        <v>260</v>
      </c>
      <c r="E5545" s="19" t="s">
        <v>11295</v>
      </c>
      <c r="F5545" s="10">
        <v>42036</v>
      </c>
      <c r="G5545" s="10">
        <v>44228</v>
      </c>
      <c r="H5545" s="11">
        <v>7</v>
      </c>
      <c r="I5545" s="20" t="s">
        <v>259</v>
      </c>
      <c r="J5545" s="11" t="s">
        <v>261</v>
      </c>
      <c r="K5545" s="11" t="s">
        <v>11613</v>
      </c>
      <c r="L5545" s="11">
        <v>2</v>
      </c>
    </row>
    <row r="5546" spans="1:12">
      <c r="A5546" s="11" t="s">
        <v>11046</v>
      </c>
      <c r="D5546" s="11" t="s">
        <v>260</v>
      </c>
      <c r="E5546" s="19" t="s">
        <v>11296</v>
      </c>
      <c r="F5546" s="10">
        <v>42036</v>
      </c>
      <c r="G5546" s="10">
        <v>44228</v>
      </c>
      <c r="H5546" s="11">
        <v>7</v>
      </c>
      <c r="I5546" s="20" t="s">
        <v>259</v>
      </c>
      <c r="J5546" s="11" t="s">
        <v>261</v>
      </c>
      <c r="K5546" s="11" t="s">
        <v>11613</v>
      </c>
      <c r="L5546" s="11">
        <v>2</v>
      </c>
    </row>
    <row r="5547" spans="1:12">
      <c r="A5547" s="11" t="s">
        <v>11047</v>
      </c>
      <c r="D5547" s="11" t="s">
        <v>260</v>
      </c>
      <c r="E5547" s="19" t="s">
        <v>11297</v>
      </c>
      <c r="F5547" s="10">
        <v>42036</v>
      </c>
      <c r="G5547" s="10">
        <v>44228</v>
      </c>
      <c r="H5547" s="11">
        <v>7</v>
      </c>
      <c r="I5547" s="20" t="s">
        <v>259</v>
      </c>
      <c r="J5547" s="11" t="s">
        <v>261</v>
      </c>
      <c r="K5547" s="11" t="s">
        <v>11613</v>
      </c>
      <c r="L5547" s="11">
        <v>2</v>
      </c>
    </row>
    <row r="5548" spans="1:12">
      <c r="A5548" s="11" t="s">
        <v>11048</v>
      </c>
      <c r="D5548" s="11" t="s">
        <v>260</v>
      </c>
      <c r="E5548" s="19" t="s">
        <v>11298</v>
      </c>
      <c r="F5548" s="10">
        <v>42036</v>
      </c>
      <c r="G5548" s="10">
        <v>44228</v>
      </c>
      <c r="H5548" s="11">
        <v>7</v>
      </c>
      <c r="I5548" s="20" t="s">
        <v>259</v>
      </c>
      <c r="J5548" s="11" t="s">
        <v>261</v>
      </c>
      <c r="K5548" s="11" t="s">
        <v>11613</v>
      </c>
      <c r="L5548" s="11">
        <v>2</v>
      </c>
    </row>
    <row r="5549" spans="1:12">
      <c r="A5549" s="11" t="s">
        <v>11049</v>
      </c>
      <c r="D5549" s="11" t="s">
        <v>260</v>
      </c>
      <c r="E5549" s="19" t="s">
        <v>11299</v>
      </c>
      <c r="F5549" s="10">
        <v>42036</v>
      </c>
      <c r="G5549" s="10">
        <v>44228</v>
      </c>
      <c r="H5549" s="11">
        <v>7</v>
      </c>
      <c r="I5549" s="20" t="s">
        <v>259</v>
      </c>
      <c r="J5549" s="11" t="s">
        <v>261</v>
      </c>
      <c r="K5549" s="11" t="s">
        <v>11613</v>
      </c>
      <c r="L5549" s="11">
        <v>2</v>
      </c>
    </row>
    <row r="5550" spans="1:12">
      <c r="A5550" s="11" t="s">
        <v>11050</v>
      </c>
      <c r="D5550" s="11" t="s">
        <v>260</v>
      </c>
      <c r="E5550" s="19" t="s">
        <v>11300</v>
      </c>
      <c r="F5550" s="10">
        <v>42036</v>
      </c>
      <c r="G5550" s="10">
        <v>44228</v>
      </c>
      <c r="H5550" s="11">
        <v>7</v>
      </c>
      <c r="I5550" s="20" t="s">
        <v>259</v>
      </c>
      <c r="J5550" s="11" t="s">
        <v>261</v>
      </c>
      <c r="K5550" s="11" t="s">
        <v>11613</v>
      </c>
      <c r="L5550" s="11">
        <v>2</v>
      </c>
    </row>
    <row r="5551" spans="1:12">
      <c r="A5551" s="11" t="s">
        <v>11051</v>
      </c>
      <c r="D5551" s="11" t="s">
        <v>260</v>
      </c>
      <c r="E5551" s="19" t="s">
        <v>11301</v>
      </c>
      <c r="F5551" s="10">
        <v>42036</v>
      </c>
      <c r="G5551" s="10">
        <v>44228</v>
      </c>
      <c r="H5551" s="11">
        <v>7</v>
      </c>
      <c r="I5551" s="20" t="s">
        <v>259</v>
      </c>
      <c r="J5551" s="11" t="s">
        <v>261</v>
      </c>
      <c r="K5551" s="11" t="s">
        <v>11613</v>
      </c>
      <c r="L5551" s="11">
        <v>2</v>
      </c>
    </row>
    <row r="5552" spans="1:12">
      <c r="A5552" s="11" t="s">
        <v>11052</v>
      </c>
      <c r="D5552" s="11" t="s">
        <v>260</v>
      </c>
      <c r="E5552" s="19" t="s">
        <v>11302</v>
      </c>
      <c r="F5552" s="10">
        <v>42036</v>
      </c>
      <c r="G5552" s="10">
        <v>44228</v>
      </c>
      <c r="H5552" s="11">
        <v>7</v>
      </c>
      <c r="I5552" s="20" t="s">
        <v>259</v>
      </c>
      <c r="J5552" s="11" t="s">
        <v>261</v>
      </c>
      <c r="K5552" s="11" t="s">
        <v>11613</v>
      </c>
      <c r="L5552" s="11">
        <v>2</v>
      </c>
    </row>
    <row r="5553" spans="1:12">
      <c r="A5553" s="11" t="s">
        <v>11053</v>
      </c>
      <c r="D5553" s="11" t="s">
        <v>260</v>
      </c>
      <c r="E5553" s="19" t="s">
        <v>11303</v>
      </c>
      <c r="F5553" s="10">
        <v>42036</v>
      </c>
      <c r="G5553" s="10">
        <v>44228</v>
      </c>
      <c r="H5553" s="11">
        <v>7</v>
      </c>
      <c r="I5553" s="20" t="s">
        <v>259</v>
      </c>
      <c r="J5553" s="11" t="s">
        <v>261</v>
      </c>
      <c r="K5553" s="11" t="s">
        <v>11613</v>
      </c>
      <c r="L5553" s="11">
        <v>2</v>
      </c>
    </row>
    <row r="5554" spans="1:12">
      <c r="A5554" s="11" t="s">
        <v>11054</v>
      </c>
      <c r="D5554" s="11" t="s">
        <v>260</v>
      </c>
      <c r="E5554" s="19" t="s">
        <v>11304</v>
      </c>
      <c r="F5554" s="10">
        <v>42036</v>
      </c>
      <c r="G5554" s="10">
        <v>44228</v>
      </c>
      <c r="H5554" s="11">
        <v>7</v>
      </c>
      <c r="I5554" s="20" t="s">
        <v>259</v>
      </c>
      <c r="J5554" s="11" t="s">
        <v>261</v>
      </c>
      <c r="K5554" s="11" t="s">
        <v>11613</v>
      </c>
      <c r="L5554" s="11">
        <v>2</v>
      </c>
    </row>
    <row r="5555" spans="1:12">
      <c r="A5555" s="11" t="s">
        <v>11055</v>
      </c>
      <c r="D5555" s="11" t="s">
        <v>260</v>
      </c>
      <c r="E5555" s="19" t="s">
        <v>11305</v>
      </c>
      <c r="F5555" s="10">
        <v>42036</v>
      </c>
      <c r="G5555" s="10">
        <v>44228</v>
      </c>
      <c r="H5555" s="11">
        <v>7</v>
      </c>
      <c r="I5555" s="20" t="s">
        <v>259</v>
      </c>
      <c r="J5555" s="11" t="s">
        <v>261</v>
      </c>
      <c r="K5555" s="11" t="s">
        <v>11613</v>
      </c>
      <c r="L5555" s="11">
        <v>2</v>
      </c>
    </row>
    <row r="5556" spans="1:12">
      <c r="A5556" s="11" t="s">
        <v>11056</v>
      </c>
      <c r="D5556" s="11" t="s">
        <v>260</v>
      </c>
      <c r="E5556" s="19" t="s">
        <v>11306</v>
      </c>
      <c r="F5556" s="10">
        <v>42036</v>
      </c>
      <c r="G5556" s="10">
        <v>44228</v>
      </c>
      <c r="H5556" s="11">
        <v>7</v>
      </c>
      <c r="I5556" s="20" t="s">
        <v>259</v>
      </c>
      <c r="J5556" s="11" t="s">
        <v>261</v>
      </c>
      <c r="K5556" s="11" t="s">
        <v>11613</v>
      </c>
      <c r="L5556" s="11">
        <v>2</v>
      </c>
    </row>
    <row r="5557" spans="1:12">
      <c r="A5557" s="11" t="s">
        <v>11057</v>
      </c>
      <c r="D5557" s="11" t="s">
        <v>260</v>
      </c>
      <c r="E5557" s="19" t="s">
        <v>11307</v>
      </c>
      <c r="F5557" s="10">
        <v>42036</v>
      </c>
      <c r="G5557" s="10">
        <v>44228</v>
      </c>
      <c r="H5557" s="11">
        <v>7</v>
      </c>
      <c r="I5557" s="20" t="s">
        <v>259</v>
      </c>
      <c r="J5557" s="11" t="s">
        <v>261</v>
      </c>
      <c r="K5557" s="11" t="s">
        <v>11613</v>
      </c>
      <c r="L5557" s="11">
        <v>2</v>
      </c>
    </row>
    <row r="5558" spans="1:12">
      <c r="A5558" s="11" t="s">
        <v>11058</v>
      </c>
      <c r="D5558" s="11" t="s">
        <v>260</v>
      </c>
      <c r="E5558" s="19" t="s">
        <v>11308</v>
      </c>
      <c r="F5558" s="10">
        <v>42036</v>
      </c>
      <c r="G5558" s="10">
        <v>44228</v>
      </c>
      <c r="H5558" s="11">
        <v>7</v>
      </c>
      <c r="I5558" s="20" t="s">
        <v>259</v>
      </c>
      <c r="J5558" s="11" t="s">
        <v>261</v>
      </c>
      <c r="K5558" s="11" t="s">
        <v>11613</v>
      </c>
      <c r="L5558" s="11">
        <v>2</v>
      </c>
    </row>
    <row r="5559" spans="1:12">
      <c r="A5559" s="11" t="s">
        <v>11059</v>
      </c>
      <c r="D5559" s="11" t="s">
        <v>260</v>
      </c>
      <c r="E5559" s="19" t="s">
        <v>11309</v>
      </c>
      <c r="F5559" s="10">
        <v>42036</v>
      </c>
      <c r="G5559" s="10">
        <v>44228</v>
      </c>
      <c r="H5559" s="11">
        <v>7</v>
      </c>
      <c r="I5559" s="20" t="s">
        <v>259</v>
      </c>
      <c r="J5559" s="11" t="s">
        <v>261</v>
      </c>
      <c r="K5559" s="11" t="s">
        <v>11613</v>
      </c>
      <c r="L5559" s="11">
        <v>2</v>
      </c>
    </row>
    <row r="5560" spans="1:12">
      <c r="A5560" s="11" t="s">
        <v>11060</v>
      </c>
      <c r="D5560" s="11" t="s">
        <v>260</v>
      </c>
      <c r="E5560" s="19" t="s">
        <v>11310</v>
      </c>
      <c r="F5560" s="10">
        <v>42036</v>
      </c>
      <c r="G5560" s="10">
        <v>44228</v>
      </c>
      <c r="H5560" s="11">
        <v>7</v>
      </c>
      <c r="I5560" s="20" t="s">
        <v>259</v>
      </c>
      <c r="J5560" s="11" t="s">
        <v>261</v>
      </c>
      <c r="K5560" s="11" t="s">
        <v>11613</v>
      </c>
      <c r="L5560" s="11">
        <v>2</v>
      </c>
    </row>
    <row r="5561" spans="1:12">
      <c r="A5561" s="11" t="s">
        <v>11061</v>
      </c>
      <c r="D5561" s="11" t="s">
        <v>260</v>
      </c>
      <c r="E5561" s="19" t="s">
        <v>11311</v>
      </c>
      <c r="F5561" s="10">
        <v>42036</v>
      </c>
      <c r="G5561" s="10">
        <v>44228</v>
      </c>
      <c r="H5561" s="11">
        <v>7</v>
      </c>
      <c r="I5561" s="20" t="s">
        <v>259</v>
      </c>
      <c r="J5561" s="11" t="s">
        <v>261</v>
      </c>
      <c r="K5561" s="11" t="s">
        <v>11613</v>
      </c>
      <c r="L5561" s="11">
        <v>2</v>
      </c>
    </row>
    <row r="5562" spans="1:12">
      <c r="A5562" s="11" t="s">
        <v>11062</v>
      </c>
      <c r="D5562" s="11" t="s">
        <v>260</v>
      </c>
      <c r="E5562" s="19" t="s">
        <v>11312</v>
      </c>
      <c r="F5562" s="10">
        <v>42036</v>
      </c>
      <c r="G5562" s="10">
        <v>44228</v>
      </c>
      <c r="H5562" s="11">
        <v>7</v>
      </c>
      <c r="I5562" s="20" t="s">
        <v>259</v>
      </c>
      <c r="J5562" s="11" t="s">
        <v>261</v>
      </c>
      <c r="K5562" s="11" t="s">
        <v>11613</v>
      </c>
      <c r="L5562" s="11">
        <v>2</v>
      </c>
    </row>
    <row r="5563" spans="1:12">
      <c r="A5563" s="11" t="s">
        <v>11063</v>
      </c>
      <c r="D5563" s="11" t="s">
        <v>260</v>
      </c>
      <c r="E5563" s="19" t="s">
        <v>11313</v>
      </c>
      <c r="F5563" s="10">
        <v>42036</v>
      </c>
      <c r="G5563" s="10">
        <v>44228</v>
      </c>
      <c r="H5563" s="11">
        <v>7</v>
      </c>
      <c r="I5563" s="20" t="s">
        <v>259</v>
      </c>
      <c r="J5563" s="11" t="s">
        <v>261</v>
      </c>
      <c r="K5563" s="11" t="s">
        <v>11613</v>
      </c>
      <c r="L5563" s="11">
        <v>2</v>
      </c>
    </row>
    <row r="5564" spans="1:12">
      <c r="A5564" s="11" t="s">
        <v>11064</v>
      </c>
      <c r="D5564" s="11" t="s">
        <v>260</v>
      </c>
      <c r="E5564" s="19" t="s">
        <v>11314</v>
      </c>
      <c r="F5564" s="10">
        <v>42036</v>
      </c>
      <c r="G5564" s="10">
        <v>44228</v>
      </c>
      <c r="H5564" s="11">
        <v>7</v>
      </c>
      <c r="I5564" s="20" t="s">
        <v>259</v>
      </c>
      <c r="J5564" s="11" t="s">
        <v>261</v>
      </c>
      <c r="K5564" s="11" t="s">
        <v>11613</v>
      </c>
      <c r="L5564" s="11">
        <v>2</v>
      </c>
    </row>
    <row r="5565" spans="1:12">
      <c r="A5565" s="11" t="s">
        <v>11065</v>
      </c>
      <c r="D5565" s="11" t="s">
        <v>260</v>
      </c>
      <c r="E5565" s="19" t="s">
        <v>11315</v>
      </c>
      <c r="F5565" s="10">
        <v>42036</v>
      </c>
      <c r="G5565" s="10">
        <v>44228</v>
      </c>
      <c r="H5565" s="11">
        <v>7</v>
      </c>
      <c r="I5565" s="20" t="s">
        <v>259</v>
      </c>
      <c r="J5565" s="11" t="s">
        <v>261</v>
      </c>
      <c r="K5565" s="11" t="s">
        <v>11613</v>
      </c>
      <c r="L5565" s="11">
        <v>2</v>
      </c>
    </row>
    <row r="5566" spans="1:12">
      <c r="A5566" s="11" t="s">
        <v>11066</v>
      </c>
      <c r="D5566" s="11" t="s">
        <v>260</v>
      </c>
      <c r="E5566" s="19" t="s">
        <v>11316</v>
      </c>
      <c r="F5566" s="10">
        <v>42036</v>
      </c>
      <c r="G5566" s="10">
        <v>44228</v>
      </c>
      <c r="H5566" s="11">
        <v>7</v>
      </c>
      <c r="I5566" s="20" t="s">
        <v>259</v>
      </c>
      <c r="J5566" s="11" t="s">
        <v>261</v>
      </c>
      <c r="K5566" s="11" t="s">
        <v>11613</v>
      </c>
      <c r="L5566" s="11">
        <v>2</v>
      </c>
    </row>
    <row r="5567" spans="1:12">
      <c r="A5567" s="11" t="s">
        <v>11067</v>
      </c>
      <c r="D5567" s="11" t="s">
        <v>260</v>
      </c>
      <c r="E5567" s="19" t="s">
        <v>11317</v>
      </c>
      <c r="F5567" s="10">
        <v>42036</v>
      </c>
      <c r="G5567" s="10">
        <v>44228</v>
      </c>
      <c r="H5567" s="11">
        <v>7</v>
      </c>
      <c r="I5567" s="20" t="s">
        <v>259</v>
      </c>
      <c r="J5567" s="11" t="s">
        <v>261</v>
      </c>
      <c r="K5567" s="11" t="s">
        <v>11613</v>
      </c>
      <c r="L5567" s="11">
        <v>2</v>
      </c>
    </row>
    <row r="5568" spans="1:12">
      <c r="A5568" s="11" t="s">
        <v>11068</v>
      </c>
      <c r="D5568" s="11" t="s">
        <v>260</v>
      </c>
      <c r="E5568" s="19" t="s">
        <v>11318</v>
      </c>
      <c r="F5568" s="10">
        <v>42036</v>
      </c>
      <c r="G5568" s="10">
        <v>44228</v>
      </c>
      <c r="H5568" s="11">
        <v>7</v>
      </c>
      <c r="I5568" s="20" t="s">
        <v>259</v>
      </c>
      <c r="J5568" s="11" t="s">
        <v>261</v>
      </c>
      <c r="K5568" s="11" t="s">
        <v>11613</v>
      </c>
      <c r="L5568" s="11">
        <v>2</v>
      </c>
    </row>
    <row r="5569" spans="1:12">
      <c r="A5569" s="11" t="s">
        <v>11069</v>
      </c>
      <c r="D5569" s="11" t="s">
        <v>260</v>
      </c>
      <c r="E5569" s="19" t="s">
        <v>11319</v>
      </c>
      <c r="F5569" s="10">
        <v>42036</v>
      </c>
      <c r="G5569" s="10">
        <v>44228</v>
      </c>
      <c r="H5569" s="11">
        <v>7</v>
      </c>
      <c r="I5569" s="20" t="s">
        <v>259</v>
      </c>
      <c r="J5569" s="11" t="s">
        <v>261</v>
      </c>
      <c r="K5569" s="11" t="s">
        <v>11613</v>
      </c>
      <c r="L5569" s="11">
        <v>2</v>
      </c>
    </row>
    <row r="5570" spans="1:12">
      <c r="A5570" s="11" t="s">
        <v>11070</v>
      </c>
      <c r="D5570" s="11" t="s">
        <v>260</v>
      </c>
      <c r="E5570" s="19" t="s">
        <v>11320</v>
      </c>
      <c r="F5570" s="10">
        <v>42036</v>
      </c>
      <c r="G5570" s="10">
        <v>44228</v>
      </c>
      <c r="H5570" s="11">
        <v>7</v>
      </c>
      <c r="I5570" s="20" t="s">
        <v>259</v>
      </c>
      <c r="J5570" s="11" t="s">
        <v>261</v>
      </c>
      <c r="K5570" s="11" t="s">
        <v>11613</v>
      </c>
      <c r="L5570" s="11">
        <v>2</v>
      </c>
    </row>
    <row r="5571" spans="1:12">
      <c r="A5571" s="11" t="s">
        <v>11071</v>
      </c>
      <c r="D5571" s="11" t="s">
        <v>260</v>
      </c>
      <c r="E5571" s="19" t="s">
        <v>11321</v>
      </c>
      <c r="F5571" s="10">
        <v>42036</v>
      </c>
      <c r="G5571" s="10">
        <v>44228</v>
      </c>
      <c r="H5571" s="11">
        <v>7</v>
      </c>
      <c r="I5571" s="20" t="s">
        <v>259</v>
      </c>
      <c r="J5571" s="11" t="s">
        <v>261</v>
      </c>
      <c r="K5571" s="11" t="s">
        <v>11613</v>
      </c>
      <c r="L5571" s="11">
        <v>2</v>
      </c>
    </row>
    <row r="5572" spans="1:12">
      <c r="A5572" s="11" t="s">
        <v>11072</v>
      </c>
      <c r="D5572" s="11" t="s">
        <v>260</v>
      </c>
      <c r="E5572" s="19" t="s">
        <v>11322</v>
      </c>
      <c r="F5572" s="10">
        <v>42036</v>
      </c>
      <c r="G5572" s="10">
        <v>44228</v>
      </c>
      <c r="H5572" s="11">
        <v>7</v>
      </c>
      <c r="I5572" s="20" t="s">
        <v>259</v>
      </c>
      <c r="J5572" s="11" t="s">
        <v>261</v>
      </c>
      <c r="K5572" s="11" t="s">
        <v>11613</v>
      </c>
      <c r="L5572" s="11">
        <v>2</v>
      </c>
    </row>
    <row r="5573" spans="1:12">
      <c r="A5573" s="11" t="s">
        <v>11073</v>
      </c>
      <c r="D5573" s="11" t="s">
        <v>260</v>
      </c>
      <c r="E5573" s="19" t="s">
        <v>11323</v>
      </c>
      <c r="F5573" s="10">
        <v>42036</v>
      </c>
      <c r="G5573" s="10">
        <v>44228</v>
      </c>
      <c r="H5573" s="11">
        <v>7</v>
      </c>
      <c r="I5573" s="20" t="s">
        <v>259</v>
      </c>
      <c r="J5573" s="11" t="s">
        <v>261</v>
      </c>
      <c r="K5573" s="11" t="s">
        <v>11613</v>
      </c>
      <c r="L5573" s="11">
        <v>2</v>
      </c>
    </row>
    <row r="5574" spans="1:12">
      <c r="A5574" s="11" t="s">
        <v>11074</v>
      </c>
      <c r="D5574" s="11" t="s">
        <v>260</v>
      </c>
      <c r="E5574" s="19" t="s">
        <v>11324</v>
      </c>
      <c r="F5574" s="10">
        <v>42036</v>
      </c>
      <c r="G5574" s="10">
        <v>44228</v>
      </c>
      <c r="H5574" s="11">
        <v>7</v>
      </c>
      <c r="I5574" s="20" t="s">
        <v>259</v>
      </c>
      <c r="J5574" s="11" t="s">
        <v>261</v>
      </c>
      <c r="K5574" s="11" t="s">
        <v>11613</v>
      </c>
      <c r="L5574" s="11">
        <v>2</v>
      </c>
    </row>
    <row r="5575" spans="1:12">
      <c r="A5575" s="11" t="s">
        <v>11075</v>
      </c>
      <c r="D5575" s="11" t="s">
        <v>260</v>
      </c>
      <c r="E5575" s="19" t="s">
        <v>11325</v>
      </c>
      <c r="F5575" s="10">
        <v>42036</v>
      </c>
      <c r="G5575" s="10">
        <v>44228</v>
      </c>
      <c r="H5575" s="11">
        <v>7</v>
      </c>
      <c r="I5575" s="20" t="s">
        <v>259</v>
      </c>
      <c r="J5575" s="11" t="s">
        <v>261</v>
      </c>
      <c r="K5575" s="11" t="s">
        <v>11613</v>
      </c>
      <c r="L5575" s="11">
        <v>2</v>
      </c>
    </row>
    <row r="5576" spans="1:12">
      <c r="A5576" s="11" t="s">
        <v>11076</v>
      </c>
      <c r="D5576" s="11" t="s">
        <v>260</v>
      </c>
      <c r="E5576" s="19" t="s">
        <v>11326</v>
      </c>
      <c r="F5576" s="10">
        <v>42036</v>
      </c>
      <c r="G5576" s="10">
        <v>44228</v>
      </c>
      <c r="H5576" s="11">
        <v>7</v>
      </c>
      <c r="I5576" s="20" t="s">
        <v>259</v>
      </c>
      <c r="J5576" s="11" t="s">
        <v>261</v>
      </c>
      <c r="K5576" s="11" t="s">
        <v>11613</v>
      </c>
      <c r="L5576" s="11">
        <v>2</v>
      </c>
    </row>
    <row r="5577" spans="1:12">
      <c r="A5577" s="11" t="s">
        <v>11077</v>
      </c>
      <c r="D5577" s="11" t="s">
        <v>260</v>
      </c>
      <c r="E5577" s="19" t="s">
        <v>11327</v>
      </c>
      <c r="F5577" s="10">
        <v>42036</v>
      </c>
      <c r="G5577" s="10">
        <v>44228</v>
      </c>
      <c r="H5577" s="11">
        <v>7</v>
      </c>
      <c r="I5577" s="20" t="s">
        <v>259</v>
      </c>
      <c r="J5577" s="11" t="s">
        <v>261</v>
      </c>
      <c r="K5577" s="11" t="s">
        <v>11613</v>
      </c>
      <c r="L5577" s="11">
        <v>2</v>
      </c>
    </row>
    <row r="5578" spans="1:12">
      <c r="A5578" s="11" t="s">
        <v>11078</v>
      </c>
      <c r="D5578" s="11" t="s">
        <v>260</v>
      </c>
      <c r="E5578" s="19" t="s">
        <v>11328</v>
      </c>
      <c r="F5578" s="10">
        <v>42036</v>
      </c>
      <c r="G5578" s="10">
        <v>44228</v>
      </c>
      <c r="H5578" s="11">
        <v>7</v>
      </c>
      <c r="I5578" s="20" t="s">
        <v>259</v>
      </c>
      <c r="J5578" s="11" t="s">
        <v>261</v>
      </c>
      <c r="K5578" s="11" t="s">
        <v>11613</v>
      </c>
      <c r="L5578" s="11">
        <v>2</v>
      </c>
    </row>
    <row r="5579" spans="1:12">
      <c r="A5579" s="11" t="s">
        <v>11079</v>
      </c>
      <c r="D5579" s="11" t="s">
        <v>260</v>
      </c>
      <c r="E5579" s="19" t="s">
        <v>11329</v>
      </c>
      <c r="F5579" s="10">
        <v>42036</v>
      </c>
      <c r="G5579" s="10">
        <v>44228</v>
      </c>
      <c r="H5579" s="11">
        <v>7</v>
      </c>
      <c r="I5579" s="20" t="s">
        <v>259</v>
      </c>
      <c r="J5579" s="11" t="s">
        <v>261</v>
      </c>
      <c r="K5579" s="11" t="s">
        <v>11613</v>
      </c>
      <c r="L5579" s="11">
        <v>2</v>
      </c>
    </row>
    <row r="5580" spans="1:12">
      <c r="A5580" s="11" t="s">
        <v>11080</v>
      </c>
      <c r="D5580" s="11" t="s">
        <v>260</v>
      </c>
      <c r="E5580" s="19" t="s">
        <v>11330</v>
      </c>
      <c r="F5580" s="10">
        <v>42036</v>
      </c>
      <c r="G5580" s="10">
        <v>44228</v>
      </c>
      <c r="H5580" s="11">
        <v>7</v>
      </c>
      <c r="I5580" s="20" t="s">
        <v>259</v>
      </c>
      <c r="J5580" s="11" t="s">
        <v>261</v>
      </c>
      <c r="K5580" s="11" t="s">
        <v>11613</v>
      </c>
      <c r="L5580" s="11">
        <v>2</v>
      </c>
    </row>
    <row r="5581" spans="1:12">
      <c r="A5581" s="11" t="s">
        <v>11081</v>
      </c>
      <c r="D5581" s="11" t="s">
        <v>260</v>
      </c>
      <c r="E5581" s="19" t="s">
        <v>11331</v>
      </c>
      <c r="F5581" s="10">
        <v>42036</v>
      </c>
      <c r="G5581" s="10">
        <v>44228</v>
      </c>
      <c r="H5581" s="11">
        <v>7</v>
      </c>
      <c r="I5581" s="20" t="s">
        <v>259</v>
      </c>
      <c r="J5581" s="11" t="s">
        <v>261</v>
      </c>
      <c r="K5581" s="11" t="s">
        <v>11613</v>
      </c>
      <c r="L5581" s="11">
        <v>2</v>
      </c>
    </row>
    <row r="5582" spans="1:12">
      <c r="A5582" s="11" t="s">
        <v>11082</v>
      </c>
      <c r="D5582" s="11" t="s">
        <v>260</v>
      </c>
      <c r="E5582" s="19" t="s">
        <v>11332</v>
      </c>
      <c r="F5582" s="10">
        <v>42036</v>
      </c>
      <c r="G5582" s="10">
        <v>44228</v>
      </c>
      <c r="H5582" s="11">
        <v>7</v>
      </c>
      <c r="I5582" s="20" t="s">
        <v>259</v>
      </c>
      <c r="J5582" s="11" t="s">
        <v>261</v>
      </c>
      <c r="K5582" s="11" t="s">
        <v>11613</v>
      </c>
      <c r="L5582" s="11">
        <v>2</v>
      </c>
    </row>
    <row r="5583" spans="1:12">
      <c r="A5583" s="11" t="s">
        <v>11083</v>
      </c>
      <c r="D5583" s="11" t="s">
        <v>260</v>
      </c>
      <c r="E5583" s="19" t="s">
        <v>11333</v>
      </c>
      <c r="F5583" s="10">
        <v>42036</v>
      </c>
      <c r="G5583" s="10">
        <v>44228</v>
      </c>
      <c r="H5583" s="11">
        <v>7</v>
      </c>
      <c r="I5583" s="20" t="s">
        <v>259</v>
      </c>
      <c r="J5583" s="11" t="s">
        <v>261</v>
      </c>
      <c r="K5583" s="11" t="s">
        <v>11613</v>
      </c>
      <c r="L5583" s="11">
        <v>2</v>
      </c>
    </row>
    <row r="5584" spans="1:12">
      <c r="A5584" s="11" t="s">
        <v>11084</v>
      </c>
      <c r="D5584" s="11" t="s">
        <v>260</v>
      </c>
      <c r="E5584" s="19" t="s">
        <v>11334</v>
      </c>
      <c r="F5584" s="10">
        <v>42036</v>
      </c>
      <c r="G5584" s="10">
        <v>44228</v>
      </c>
      <c r="H5584" s="11">
        <v>7</v>
      </c>
      <c r="I5584" s="20" t="s">
        <v>259</v>
      </c>
      <c r="J5584" s="11" t="s">
        <v>261</v>
      </c>
      <c r="K5584" s="11" t="s">
        <v>11613</v>
      </c>
      <c r="L5584" s="11">
        <v>2</v>
      </c>
    </row>
    <row r="5585" spans="1:12">
      <c r="A5585" s="11" t="s">
        <v>11085</v>
      </c>
      <c r="D5585" s="11" t="s">
        <v>260</v>
      </c>
      <c r="E5585" s="19" t="s">
        <v>11335</v>
      </c>
      <c r="F5585" s="10">
        <v>42036</v>
      </c>
      <c r="G5585" s="10">
        <v>44228</v>
      </c>
      <c r="H5585" s="11">
        <v>7</v>
      </c>
      <c r="I5585" s="20" t="s">
        <v>259</v>
      </c>
      <c r="J5585" s="11" t="s">
        <v>261</v>
      </c>
      <c r="K5585" s="11" t="s">
        <v>11613</v>
      </c>
      <c r="L5585" s="11">
        <v>2</v>
      </c>
    </row>
    <row r="5586" spans="1:12">
      <c r="A5586" s="11" t="s">
        <v>11086</v>
      </c>
      <c r="D5586" s="11" t="s">
        <v>260</v>
      </c>
      <c r="E5586" s="19" t="s">
        <v>11336</v>
      </c>
      <c r="F5586" s="10">
        <v>42036</v>
      </c>
      <c r="G5586" s="10">
        <v>44228</v>
      </c>
      <c r="H5586" s="11">
        <v>7</v>
      </c>
      <c r="I5586" s="20" t="s">
        <v>259</v>
      </c>
      <c r="J5586" s="11" t="s">
        <v>261</v>
      </c>
      <c r="K5586" s="11" t="s">
        <v>11613</v>
      </c>
      <c r="L5586" s="11">
        <v>2</v>
      </c>
    </row>
    <row r="5587" spans="1:12">
      <c r="A5587" s="11" t="s">
        <v>11087</v>
      </c>
      <c r="D5587" s="11" t="s">
        <v>260</v>
      </c>
      <c r="E5587" s="19" t="s">
        <v>11337</v>
      </c>
      <c r="F5587" s="10">
        <v>42036</v>
      </c>
      <c r="G5587" s="10">
        <v>44228</v>
      </c>
      <c r="H5587" s="11">
        <v>7</v>
      </c>
      <c r="I5587" s="20" t="s">
        <v>259</v>
      </c>
      <c r="J5587" s="11" t="s">
        <v>261</v>
      </c>
      <c r="K5587" s="11" t="s">
        <v>11613</v>
      </c>
      <c r="L5587" s="11">
        <v>2</v>
      </c>
    </row>
    <row r="5588" spans="1:12">
      <c r="A5588" s="11" t="s">
        <v>11088</v>
      </c>
      <c r="D5588" s="11" t="s">
        <v>260</v>
      </c>
      <c r="E5588" s="19" t="s">
        <v>11338</v>
      </c>
      <c r="F5588" s="10">
        <v>42036</v>
      </c>
      <c r="G5588" s="10">
        <v>44228</v>
      </c>
      <c r="H5588" s="11">
        <v>7</v>
      </c>
      <c r="I5588" s="20" t="s">
        <v>259</v>
      </c>
      <c r="J5588" s="11" t="s">
        <v>261</v>
      </c>
      <c r="K5588" s="11" t="s">
        <v>11613</v>
      </c>
      <c r="L5588" s="11">
        <v>2</v>
      </c>
    </row>
    <row r="5589" spans="1:12">
      <c r="A5589" s="11" t="s">
        <v>11089</v>
      </c>
      <c r="D5589" s="11" t="s">
        <v>260</v>
      </c>
      <c r="E5589" s="19" t="s">
        <v>11339</v>
      </c>
      <c r="F5589" s="10">
        <v>42036</v>
      </c>
      <c r="G5589" s="10">
        <v>44228</v>
      </c>
      <c r="H5589" s="11">
        <v>7</v>
      </c>
      <c r="I5589" s="20" t="s">
        <v>259</v>
      </c>
      <c r="J5589" s="11" t="s">
        <v>261</v>
      </c>
      <c r="K5589" s="11" t="s">
        <v>11613</v>
      </c>
      <c r="L5589" s="11">
        <v>2</v>
      </c>
    </row>
    <row r="5590" spans="1:12">
      <c r="A5590" s="11" t="s">
        <v>11090</v>
      </c>
      <c r="D5590" s="11" t="s">
        <v>260</v>
      </c>
      <c r="E5590" s="19" t="s">
        <v>11340</v>
      </c>
      <c r="F5590" s="10">
        <v>42036</v>
      </c>
      <c r="G5590" s="10">
        <v>44228</v>
      </c>
      <c r="H5590" s="11">
        <v>7</v>
      </c>
      <c r="I5590" s="20" t="s">
        <v>259</v>
      </c>
      <c r="J5590" s="11" t="s">
        <v>261</v>
      </c>
      <c r="K5590" s="11" t="s">
        <v>11613</v>
      </c>
      <c r="L5590" s="11">
        <v>2</v>
      </c>
    </row>
    <row r="5591" spans="1:12">
      <c r="A5591" s="11" t="s">
        <v>11091</v>
      </c>
      <c r="D5591" s="11" t="s">
        <v>260</v>
      </c>
      <c r="E5591" s="19" t="s">
        <v>11341</v>
      </c>
      <c r="F5591" s="10">
        <v>42036</v>
      </c>
      <c r="G5591" s="10">
        <v>44228</v>
      </c>
      <c r="H5591" s="11">
        <v>7</v>
      </c>
      <c r="I5591" s="20" t="s">
        <v>259</v>
      </c>
      <c r="J5591" s="11" t="s">
        <v>261</v>
      </c>
      <c r="K5591" s="11" t="s">
        <v>11613</v>
      </c>
      <c r="L5591" s="11">
        <v>2</v>
      </c>
    </row>
    <row r="5592" spans="1:12">
      <c r="A5592" s="11" t="s">
        <v>11092</v>
      </c>
      <c r="D5592" s="11" t="s">
        <v>260</v>
      </c>
      <c r="E5592" s="19" t="s">
        <v>11342</v>
      </c>
      <c r="F5592" s="10">
        <v>42036</v>
      </c>
      <c r="G5592" s="10">
        <v>44228</v>
      </c>
      <c r="H5592" s="11">
        <v>7</v>
      </c>
      <c r="I5592" s="20" t="s">
        <v>259</v>
      </c>
      <c r="J5592" s="11" t="s">
        <v>261</v>
      </c>
      <c r="K5592" s="11" t="s">
        <v>11613</v>
      </c>
      <c r="L5592" s="11">
        <v>2</v>
      </c>
    </row>
    <row r="5593" spans="1:12">
      <c r="A5593" s="11" t="s">
        <v>11093</v>
      </c>
      <c r="D5593" s="11" t="s">
        <v>260</v>
      </c>
      <c r="E5593" s="19" t="s">
        <v>11343</v>
      </c>
      <c r="F5593" s="10">
        <v>42036</v>
      </c>
      <c r="G5593" s="10">
        <v>44228</v>
      </c>
      <c r="H5593" s="11">
        <v>7</v>
      </c>
      <c r="I5593" s="20" t="s">
        <v>259</v>
      </c>
      <c r="J5593" s="11" t="s">
        <v>261</v>
      </c>
      <c r="K5593" s="11" t="s">
        <v>11613</v>
      </c>
      <c r="L5593" s="11">
        <v>2</v>
      </c>
    </row>
    <row r="5594" spans="1:12">
      <c r="A5594" s="11" t="s">
        <v>11094</v>
      </c>
      <c r="D5594" s="11" t="s">
        <v>260</v>
      </c>
      <c r="E5594" s="19" t="s">
        <v>11344</v>
      </c>
      <c r="F5594" s="10">
        <v>42036</v>
      </c>
      <c r="G5594" s="10">
        <v>44228</v>
      </c>
      <c r="H5594" s="11">
        <v>7</v>
      </c>
      <c r="I5594" s="20" t="s">
        <v>259</v>
      </c>
      <c r="J5594" s="11" t="s">
        <v>261</v>
      </c>
      <c r="K5594" s="11" t="s">
        <v>11613</v>
      </c>
      <c r="L5594" s="11">
        <v>2</v>
      </c>
    </row>
    <row r="5595" spans="1:12">
      <c r="A5595" s="11" t="s">
        <v>11095</v>
      </c>
      <c r="D5595" s="11" t="s">
        <v>260</v>
      </c>
      <c r="E5595" s="19" t="s">
        <v>11345</v>
      </c>
      <c r="F5595" s="10">
        <v>42036</v>
      </c>
      <c r="G5595" s="10">
        <v>44228</v>
      </c>
      <c r="H5595" s="11">
        <v>7</v>
      </c>
      <c r="I5595" s="20" t="s">
        <v>259</v>
      </c>
      <c r="J5595" s="11" t="s">
        <v>261</v>
      </c>
      <c r="K5595" s="11" t="s">
        <v>11613</v>
      </c>
      <c r="L5595" s="11">
        <v>2</v>
      </c>
    </row>
    <row r="5596" spans="1:12">
      <c r="A5596" s="11" t="s">
        <v>11096</v>
      </c>
      <c r="D5596" s="11" t="s">
        <v>260</v>
      </c>
      <c r="E5596" s="19" t="s">
        <v>11346</v>
      </c>
      <c r="F5596" s="10">
        <v>42036</v>
      </c>
      <c r="G5596" s="10">
        <v>44228</v>
      </c>
      <c r="H5596" s="11">
        <v>7</v>
      </c>
      <c r="I5596" s="20" t="s">
        <v>259</v>
      </c>
      <c r="J5596" s="11" t="s">
        <v>261</v>
      </c>
      <c r="K5596" s="11" t="s">
        <v>11613</v>
      </c>
      <c r="L5596" s="11">
        <v>2</v>
      </c>
    </row>
    <row r="5597" spans="1:12">
      <c r="A5597" s="11" t="s">
        <v>11097</v>
      </c>
      <c r="D5597" s="11" t="s">
        <v>260</v>
      </c>
      <c r="E5597" s="19" t="s">
        <v>11347</v>
      </c>
      <c r="F5597" s="10">
        <v>42036</v>
      </c>
      <c r="G5597" s="10">
        <v>44228</v>
      </c>
      <c r="H5597" s="11">
        <v>7</v>
      </c>
      <c r="I5597" s="20" t="s">
        <v>259</v>
      </c>
      <c r="J5597" s="11" t="s">
        <v>261</v>
      </c>
      <c r="K5597" s="11" t="s">
        <v>11613</v>
      </c>
      <c r="L5597" s="11">
        <v>2</v>
      </c>
    </row>
    <row r="5598" spans="1:12">
      <c r="A5598" s="11" t="s">
        <v>11098</v>
      </c>
      <c r="D5598" s="11" t="s">
        <v>260</v>
      </c>
      <c r="E5598" s="19" t="s">
        <v>11348</v>
      </c>
      <c r="F5598" s="10">
        <v>42036</v>
      </c>
      <c r="G5598" s="10">
        <v>44228</v>
      </c>
      <c r="H5598" s="11">
        <v>7</v>
      </c>
      <c r="I5598" s="20" t="s">
        <v>259</v>
      </c>
      <c r="J5598" s="11" t="s">
        <v>261</v>
      </c>
      <c r="K5598" s="11" t="s">
        <v>11613</v>
      </c>
      <c r="L5598" s="11">
        <v>2</v>
      </c>
    </row>
    <row r="5599" spans="1:12">
      <c r="A5599" s="11" t="s">
        <v>11099</v>
      </c>
      <c r="D5599" s="11" t="s">
        <v>260</v>
      </c>
      <c r="E5599" s="19" t="s">
        <v>11349</v>
      </c>
      <c r="F5599" s="10">
        <v>42036</v>
      </c>
      <c r="G5599" s="10">
        <v>44228</v>
      </c>
      <c r="H5599" s="11">
        <v>7</v>
      </c>
      <c r="I5599" s="20" t="s">
        <v>259</v>
      </c>
      <c r="J5599" s="11" t="s">
        <v>261</v>
      </c>
      <c r="K5599" s="11" t="s">
        <v>11613</v>
      </c>
      <c r="L5599" s="11">
        <v>2</v>
      </c>
    </row>
    <row r="5600" spans="1:12">
      <c r="A5600" s="11" t="s">
        <v>11100</v>
      </c>
      <c r="D5600" s="11" t="s">
        <v>260</v>
      </c>
      <c r="E5600" s="19" t="s">
        <v>11350</v>
      </c>
      <c r="F5600" s="10">
        <v>42036</v>
      </c>
      <c r="G5600" s="10">
        <v>44228</v>
      </c>
      <c r="H5600" s="11">
        <v>7</v>
      </c>
      <c r="I5600" s="20" t="s">
        <v>259</v>
      </c>
      <c r="J5600" s="11" t="s">
        <v>261</v>
      </c>
      <c r="K5600" s="11" t="s">
        <v>11613</v>
      </c>
      <c r="L5600" s="11">
        <v>2</v>
      </c>
    </row>
    <row r="5601" spans="1:12">
      <c r="A5601" s="11" t="s">
        <v>11101</v>
      </c>
      <c r="D5601" s="11" t="s">
        <v>260</v>
      </c>
      <c r="E5601" s="19" t="s">
        <v>11351</v>
      </c>
      <c r="F5601" s="10">
        <v>42036</v>
      </c>
      <c r="G5601" s="10">
        <v>44228</v>
      </c>
      <c r="H5601" s="11">
        <v>7</v>
      </c>
      <c r="I5601" s="20" t="s">
        <v>259</v>
      </c>
      <c r="J5601" s="11" t="s">
        <v>261</v>
      </c>
      <c r="K5601" s="11" t="s">
        <v>11613</v>
      </c>
      <c r="L5601" s="11">
        <v>2</v>
      </c>
    </row>
    <row r="5602" spans="1:12">
      <c r="A5602" s="11" t="s">
        <v>11102</v>
      </c>
      <c r="D5602" s="11" t="s">
        <v>260</v>
      </c>
      <c r="E5602" s="19" t="s">
        <v>11352</v>
      </c>
      <c r="F5602" s="10">
        <v>42036</v>
      </c>
      <c r="G5602" s="10">
        <v>44228</v>
      </c>
      <c r="H5602" s="11">
        <v>7</v>
      </c>
      <c r="I5602" s="20" t="s">
        <v>259</v>
      </c>
      <c r="J5602" s="11" t="s">
        <v>261</v>
      </c>
      <c r="K5602" s="11" t="s">
        <v>11613</v>
      </c>
      <c r="L5602" s="11">
        <v>2</v>
      </c>
    </row>
    <row r="5603" spans="1:12">
      <c r="A5603" s="11" t="s">
        <v>11103</v>
      </c>
      <c r="D5603" s="11" t="s">
        <v>260</v>
      </c>
      <c r="E5603" s="19" t="s">
        <v>11353</v>
      </c>
      <c r="F5603" s="10">
        <v>42036</v>
      </c>
      <c r="G5603" s="10">
        <v>44228</v>
      </c>
      <c r="H5603" s="11">
        <v>7</v>
      </c>
      <c r="I5603" s="20" t="s">
        <v>259</v>
      </c>
      <c r="J5603" s="11" t="s">
        <v>261</v>
      </c>
      <c r="K5603" s="11" t="s">
        <v>11613</v>
      </c>
      <c r="L5603" s="11">
        <v>2</v>
      </c>
    </row>
    <row r="5604" spans="1:12">
      <c r="A5604" s="11" t="s">
        <v>11104</v>
      </c>
      <c r="D5604" s="11" t="s">
        <v>260</v>
      </c>
      <c r="E5604" s="19" t="s">
        <v>11354</v>
      </c>
      <c r="F5604" s="10">
        <v>42036</v>
      </c>
      <c r="G5604" s="10">
        <v>44228</v>
      </c>
      <c r="H5604" s="11">
        <v>7</v>
      </c>
      <c r="I5604" s="20" t="s">
        <v>259</v>
      </c>
      <c r="J5604" s="11" t="s">
        <v>261</v>
      </c>
      <c r="K5604" s="11" t="s">
        <v>11613</v>
      </c>
      <c r="L5604" s="11">
        <v>2</v>
      </c>
    </row>
    <row r="5605" spans="1:12">
      <c r="A5605" s="11" t="s">
        <v>11105</v>
      </c>
      <c r="D5605" s="11" t="s">
        <v>260</v>
      </c>
      <c r="E5605" s="19" t="s">
        <v>11355</v>
      </c>
      <c r="F5605" s="10">
        <v>42036</v>
      </c>
      <c r="G5605" s="10">
        <v>44228</v>
      </c>
      <c r="H5605" s="11">
        <v>7</v>
      </c>
      <c r="I5605" s="20" t="s">
        <v>259</v>
      </c>
      <c r="J5605" s="11" t="s">
        <v>261</v>
      </c>
      <c r="K5605" s="11" t="s">
        <v>11613</v>
      </c>
      <c r="L5605" s="11">
        <v>2</v>
      </c>
    </row>
    <row r="5606" spans="1:12">
      <c r="A5606" s="11" t="s">
        <v>11106</v>
      </c>
      <c r="D5606" s="11" t="s">
        <v>260</v>
      </c>
      <c r="E5606" s="19" t="s">
        <v>11356</v>
      </c>
      <c r="F5606" s="10">
        <v>42036</v>
      </c>
      <c r="G5606" s="10">
        <v>44228</v>
      </c>
      <c r="H5606" s="11">
        <v>7</v>
      </c>
      <c r="I5606" s="20" t="s">
        <v>259</v>
      </c>
      <c r="J5606" s="11" t="s">
        <v>261</v>
      </c>
      <c r="K5606" s="11" t="s">
        <v>11613</v>
      </c>
      <c r="L5606" s="11">
        <v>2</v>
      </c>
    </row>
    <row r="5607" spans="1:12">
      <c r="A5607" s="11" t="s">
        <v>11107</v>
      </c>
      <c r="D5607" s="11" t="s">
        <v>260</v>
      </c>
      <c r="E5607" s="19" t="s">
        <v>11357</v>
      </c>
      <c r="F5607" s="10">
        <v>42036</v>
      </c>
      <c r="G5607" s="10">
        <v>44228</v>
      </c>
      <c r="H5607" s="11">
        <v>7</v>
      </c>
      <c r="I5607" s="20" t="s">
        <v>259</v>
      </c>
      <c r="J5607" s="11" t="s">
        <v>261</v>
      </c>
      <c r="K5607" s="11" t="s">
        <v>11613</v>
      </c>
      <c r="L5607" s="11">
        <v>2</v>
      </c>
    </row>
    <row r="5608" spans="1:12">
      <c r="A5608" s="11" t="s">
        <v>11108</v>
      </c>
      <c r="D5608" s="11" t="s">
        <v>260</v>
      </c>
      <c r="E5608" s="19" t="s">
        <v>11358</v>
      </c>
      <c r="F5608" s="10">
        <v>42036</v>
      </c>
      <c r="G5608" s="10">
        <v>44228</v>
      </c>
      <c r="H5608" s="11">
        <v>7</v>
      </c>
      <c r="I5608" s="20" t="s">
        <v>259</v>
      </c>
      <c r="J5608" s="11" t="s">
        <v>261</v>
      </c>
      <c r="K5608" s="11" t="s">
        <v>11613</v>
      </c>
      <c r="L5608" s="11">
        <v>2</v>
      </c>
    </row>
    <row r="5609" spans="1:12">
      <c r="A5609" s="11" t="s">
        <v>11109</v>
      </c>
      <c r="D5609" s="11" t="s">
        <v>260</v>
      </c>
      <c r="E5609" s="19" t="s">
        <v>11359</v>
      </c>
      <c r="F5609" s="10">
        <v>42036</v>
      </c>
      <c r="G5609" s="10">
        <v>44228</v>
      </c>
      <c r="H5609" s="11">
        <v>7</v>
      </c>
      <c r="I5609" s="20" t="s">
        <v>259</v>
      </c>
      <c r="J5609" s="11" t="s">
        <v>261</v>
      </c>
      <c r="K5609" s="11" t="s">
        <v>11613</v>
      </c>
      <c r="L5609" s="11">
        <v>2</v>
      </c>
    </row>
    <row r="5610" spans="1:12">
      <c r="A5610" s="11" t="s">
        <v>11110</v>
      </c>
      <c r="D5610" s="11" t="s">
        <v>260</v>
      </c>
      <c r="E5610" s="19" t="s">
        <v>11360</v>
      </c>
      <c r="F5610" s="10">
        <v>42036</v>
      </c>
      <c r="G5610" s="10">
        <v>44228</v>
      </c>
      <c r="H5610" s="11">
        <v>7</v>
      </c>
      <c r="I5610" s="20" t="s">
        <v>259</v>
      </c>
      <c r="J5610" s="11" t="s">
        <v>261</v>
      </c>
      <c r="K5610" s="11" t="s">
        <v>11613</v>
      </c>
      <c r="L5610" s="11">
        <v>2</v>
      </c>
    </row>
    <row r="5611" spans="1:12">
      <c r="A5611" s="11" t="s">
        <v>11111</v>
      </c>
      <c r="D5611" s="11" t="s">
        <v>260</v>
      </c>
      <c r="E5611" s="19" t="s">
        <v>11361</v>
      </c>
      <c r="F5611" s="10">
        <v>42036</v>
      </c>
      <c r="G5611" s="10">
        <v>44228</v>
      </c>
      <c r="H5611" s="11">
        <v>7</v>
      </c>
      <c r="I5611" s="20" t="s">
        <v>259</v>
      </c>
      <c r="J5611" s="11" t="s">
        <v>261</v>
      </c>
      <c r="K5611" s="11" t="s">
        <v>11613</v>
      </c>
      <c r="L5611" s="11">
        <v>2</v>
      </c>
    </row>
    <row r="5612" spans="1:12">
      <c r="A5612" s="11" t="s">
        <v>11112</v>
      </c>
      <c r="D5612" s="11" t="s">
        <v>260</v>
      </c>
      <c r="E5612" s="19" t="s">
        <v>11362</v>
      </c>
      <c r="F5612" s="10">
        <v>42036</v>
      </c>
      <c r="G5612" s="10">
        <v>44228</v>
      </c>
      <c r="H5612" s="11">
        <v>7</v>
      </c>
      <c r="I5612" s="20" t="s">
        <v>259</v>
      </c>
      <c r="J5612" s="11" t="s">
        <v>261</v>
      </c>
      <c r="K5612" s="11" t="s">
        <v>11613</v>
      </c>
      <c r="L5612" s="11">
        <v>2</v>
      </c>
    </row>
    <row r="5613" spans="1:12">
      <c r="A5613" s="11" t="s">
        <v>11113</v>
      </c>
      <c r="D5613" s="11" t="s">
        <v>260</v>
      </c>
      <c r="E5613" s="19" t="s">
        <v>11363</v>
      </c>
      <c r="F5613" s="10">
        <v>42036</v>
      </c>
      <c r="G5613" s="10">
        <v>44228</v>
      </c>
      <c r="H5613" s="11">
        <v>7</v>
      </c>
      <c r="I5613" s="20" t="s">
        <v>259</v>
      </c>
      <c r="J5613" s="11" t="s">
        <v>261</v>
      </c>
      <c r="K5613" s="11" t="s">
        <v>11613</v>
      </c>
      <c r="L5613" s="11">
        <v>2</v>
      </c>
    </row>
    <row r="5614" spans="1:12">
      <c r="A5614" s="11" t="s">
        <v>11114</v>
      </c>
      <c r="D5614" s="11" t="s">
        <v>260</v>
      </c>
      <c r="E5614" s="19" t="s">
        <v>11364</v>
      </c>
      <c r="F5614" s="10">
        <v>42036</v>
      </c>
      <c r="G5614" s="10">
        <v>44228</v>
      </c>
      <c r="H5614" s="11">
        <v>7</v>
      </c>
      <c r="I5614" s="20" t="s">
        <v>259</v>
      </c>
      <c r="J5614" s="11" t="s">
        <v>261</v>
      </c>
      <c r="K5614" s="11" t="s">
        <v>11613</v>
      </c>
      <c r="L5614" s="11">
        <v>2</v>
      </c>
    </row>
    <row r="5615" spans="1:12">
      <c r="A5615" s="11" t="s">
        <v>11115</v>
      </c>
      <c r="D5615" s="11" t="s">
        <v>260</v>
      </c>
      <c r="E5615" s="19" t="s">
        <v>11365</v>
      </c>
      <c r="F5615" s="10">
        <v>42036</v>
      </c>
      <c r="G5615" s="10">
        <v>44228</v>
      </c>
      <c r="H5615" s="11">
        <v>7</v>
      </c>
      <c r="I5615" s="20" t="s">
        <v>259</v>
      </c>
      <c r="J5615" s="11" t="s">
        <v>261</v>
      </c>
      <c r="K5615" s="11" t="s">
        <v>11613</v>
      </c>
      <c r="L5615" s="11">
        <v>2</v>
      </c>
    </row>
    <row r="5616" spans="1:12">
      <c r="A5616" s="11" t="s">
        <v>11116</v>
      </c>
      <c r="D5616" s="11" t="s">
        <v>260</v>
      </c>
      <c r="E5616" s="19" t="s">
        <v>11366</v>
      </c>
      <c r="F5616" s="10">
        <v>42036</v>
      </c>
      <c r="G5616" s="10">
        <v>44228</v>
      </c>
      <c r="H5616" s="11">
        <v>7</v>
      </c>
      <c r="I5616" s="20" t="s">
        <v>259</v>
      </c>
      <c r="J5616" s="11" t="s">
        <v>261</v>
      </c>
      <c r="K5616" s="11" t="s">
        <v>11613</v>
      </c>
      <c r="L5616" s="11">
        <v>2</v>
      </c>
    </row>
    <row r="5617" spans="1:12">
      <c r="A5617" s="11" t="s">
        <v>11117</v>
      </c>
      <c r="D5617" s="11" t="s">
        <v>260</v>
      </c>
      <c r="E5617" s="19" t="s">
        <v>11367</v>
      </c>
      <c r="F5617" s="10">
        <v>42036</v>
      </c>
      <c r="G5617" s="10">
        <v>44228</v>
      </c>
      <c r="H5617" s="11">
        <v>7</v>
      </c>
      <c r="I5617" s="20" t="s">
        <v>259</v>
      </c>
      <c r="J5617" s="11" t="s">
        <v>261</v>
      </c>
      <c r="K5617" s="11" t="s">
        <v>11613</v>
      </c>
      <c r="L5617" s="11">
        <v>2</v>
      </c>
    </row>
    <row r="5618" spans="1:12">
      <c r="A5618" s="11" t="s">
        <v>11118</v>
      </c>
      <c r="D5618" s="11" t="s">
        <v>260</v>
      </c>
      <c r="E5618" s="19" t="s">
        <v>11368</v>
      </c>
      <c r="F5618" s="10">
        <v>42036</v>
      </c>
      <c r="G5618" s="10">
        <v>44228</v>
      </c>
      <c r="H5618" s="11">
        <v>7</v>
      </c>
      <c r="I5618" s="20" t="s">
        <v>259</v>
      </c>
      <c r="J5618" s="11" t="s">
        <v>261</v>
      </c>
      <c r="K5618" s="11" t="s">
        <v>11613</v>
      </c>
      <c r="L5618" s="11">
        <v>2</v>
      </c>
    </row>
    <row r="5619" spans="1:12">
      <c r="A5619" s="11" t="s">
        <v>11119</v>
      </c>
      <c r="D5619" s="11" t="s">
        <v>260</v>
      </c>
      <c r="E5619" s="19" t="s">
        <v>11369</v>
      </c>
      <c r="F5619" s="10">
        <v>42036</v>
      </c>
      <c r="G5619" s="10">
        <v>44228</v>
      </c>
      <c r="H5619" s="11">
        <v>7</v>
      </c>
      <c r="I5619" s="20" t="s">
        <v>259</v>
      </c>
      <c r="J5619" s="11" t="s">
        <v>261</v>
      </c>
      <c r="K5619" s="11" t="s">
        <v>11613</v>
      </c>
      <c r="L5619" s="11">
        <v>2</v>
      </c>
    </row>
    <row r="5620" spans="1:12">
      <c r="A5620" s="11" t="s">
        <v>11120</v>
      </c>
      <c r="D5620" s="11" t="s">
        <v>260</v>
      </c>
      <c r="E5620" s="19" t="s">
        <v>11370</v>
      </c>
      <c r="F5620" s="10">
        <v>42036</v>
      </c>
      <c r="G5620" s="10">
        <v>44228</v>
      </c>
      <c r="H5620" s="11">
        <v>7</v>
      </c>
      <c r="I5620" s="20" t="s">
        <v>259</v>
      </c>
      <c r="J5620" s="11" t="s">
        <v>261</v>
      </c>
      <c r="K5620" s="11" t="s">
        <v>11613</v>
      </c>
      <c r="L5620" s="11">
        <v>2</v>
      </c>
    </row>
    <row r="5621" spans="1:12">
      <c r="A5621" s="11" t="s">
        <v>11121</v>
      </c>
      <c r="D5621" s="11" t="s">
        <v>260</v>
      </c>
      <c r="E5621" s="19" t="s">
        <v>11371</v>
      </c>
      <c r="F5621" s="10">
        <v>42036</v>
      </c>
      <c r="G5621" s="10">
        <v>44228</v>
      </c>
      <c r="H5621" s="11">
        <v>7</v>
      </c>
      <c r="I5621" s="20" t="s">
        <v>259</v>
      </c>
      <c r="J5621" s="11" t="s">
        <v>261</v>
      </c>
      <c r="K5621" s="11" t="s">
        <v>11613</v>
      </c>
      <c r="L5621" s="11">
        <v>2</v>
      </c>
    </row>
    <row r="5622" spans="1:12">
      <c r="A5622" s="11" t="s">
        <v>11122</v>
      </c>
      <c r="D5622" s="11" t="s">
        <v>260</v>
      </c>
      <c r="E5622" s="19" t="s">
        <v>11372</v>
      </c>
      <c r="F5622" s="10">
        <v>42036</v>
      </c>
      <c r="G5622" s="10">
        <v>44228</v>
      </c>
      <c r="H5622" s="11">
        <v>7</v>
      </c>
      <c r="I5622" s="20" t="s">
        <v>259</v>
      </c>
      <c r="J5622" s="11" t="s">
        <v>261</v>
      </c>
      <c r="K5622" s="11" t="s">
        <v>11613</v>
      </c>
      <c r="L5622" s="11">
        <v>2</v>
      </c>
    </row>
    <row r="5623" spans="1:12">
      <c r="A5623" s="11" t="s">
        <v>11123</v>
      </c>
      <c r="D5623" s="11" t="s">
        <v>260</v>
      </c>
      <c r="E5623" s="19" t="s">
        <v>11373</v>
      </c>
      <c r="F5623" s="10">
        <v>42036</v>
      </c>
      <c r="G5623" s="10">
        <v>44228</v>
      </c>
      <c r="H5623" s="11">
        <v>7</v>
      </c>
      <c r="I5623" s="20" t="s">
        <v>259</v>
      </c>
      <c r="J5623" s="11" t="s">
        <v>261</v>
      </c>
      <c r="K5623" s="11" t="s">
        <v>11613</v>
      </c>
      <c r="L5623" s="11">
        <v>2</v>
      </c>
    </row>
    <row r="5624" spans="1:12">
      <c r="A5624" s="11" t="s">
        <v>11124</v>
      </c>
      <c r="D5624" s="11" t="s">
        <v>260</v>
      </c>
      <c r="E5624" s="19" t="s">
        <v>11374</v>
      </c>
      <c r="F5624" s="10">
        <v>42036</v>
      </c>
      <c r="G5624" s="10">
        <v>44228</v>
      </c>
      <c r="H5624" s="11">
        <v>7</v>
      </c>
      <c r="I5624" s="20" t="s">
        <v>259</v>
      </c>
      <c r="J5624" s="11" t="s">
        <v>261</v>
      </c>
      <c r="K5624" s="11" t="s">
        <v>11613</v>
      </c>
      <c r="L5624" s="11">
        <v>2</v>
      </c>
    </row>
    <row r="5625" spans="1:12">
      <c r="A5625" s="11" t="s">
        <v>11125</v>
      </c>
      <c r="D5625" s="11" t="s">
        <v>260</v>
      </c>
      <c r="E5625" s="19" t="s">
        <v>11375</v>
      </c>
      <c r="F5625" s="10">
        <v>42036</v>
      </c>
      <c r="G5625" s="10">
        <v>44228</v>
      </c>
      <c r="H5625" s="11">
        <v>7</v>
      </c>
      <c r="I5625" s="20" t="s">
        <v>259</v>
      </c>
      <c r="J5625" s="11" t="s">
        <v>261</v>
      </c>
      <c r="K5625" s="11" t="s">
        <v>11613</v>
      </c>
      <c r="L5625" s="11">
        <v>2</v>
      </c>
    </row>
    <row r="5626" spans="1:12">
      <c r="A5626" s="11" t="s">
        <v>11126</v>
      </c>
      <c r="D5626" s="11" t="s">
        <v>260</v>
      </c>
      <c r="E5626" s="19" t="s">
        <v>11376</v>
      </c>
      <c r="F5626" s="10">
        <v>42036</v>
      </c>
      <c r="G5626" s="10">
        <v>44228</v>
      </c>
      <c r="H5626" s="11">
        <v>7</v>
      </c>
      <c r="I5626" s="20" t="s">
        <v>259</v>
      </c>
      <c r="J5626" s="11" t="s">
        <v>261</v>
      </c>
      <c r="K5626" s="11" t="s">
        <v>11613</v>
      </c>
      <c r="L5626" s="11">
        <v>2</v>
      </c>
    </row>
    <row r="5627" spans="1:12">
      <c r="A5627" s="11" t="s">
        <v>11127</v>
      </c>
      <c r="D5627" s="11" t="s">
        <v>260</v>
      </c>
      <c r="E5627" s="19" t="s">
        <v>11377</v>
      </c>
      <c r="F5627" s="10">
        <v>42036</v>
      </c>
      <c r="G5627" s="10">
        <v>44228</v>
      </c>
      <c r="H5627" s="11">
        <v>7</v>
      </c>
      <c r="I5627" s="20" t="s">
        <v>259</v>
      </c>
      <c r="J5627" s="11" t="s">
        <v>261</v>
      </c>
      <c r="K5627" s="11" t="s">
        <v>11613</v>
      </c>
      <c r="L5627" s="11">
        <v>2</v>
      </c>
    </row>
    <row r="5628" spans="1:12">
      <c r="A5628" s="11" t="s">
        <v>11128</v>
      </c>
      <c r="D5628" s="11" t="s">
        <v>260</v>
      </c>
      <c r="E5628" s="19" t="s">
        <v>11378</v>
      </c>
      <c r="F5628" s="10">
        <v>42036</v>
      </c>
      <c r="G5628" s="10">
        <v>44228</v>
      </c>
      <c r="H5628" s="11">
        <v>7</v>
      </c>
      <c r="I5628" s="20" t="s">
        <v>259</v>
      </c>
      <c r="J5628" s="11" t="s">
        <v>261</v>
      </c>
      <c r="K5628" s="11" t="s">
        <v>11613</v>
      </c>
      <c r="L5628" s="11">
        <v>2</v>
      </c>
    </row>
    <row r="5629" spans="1:12">
      <c r="A5629" s="11" t="s">
        <v>11129</v>
      </c>
      <c r="D5629" s="11" t="s">
        <v>260</v>
      </c>
      <c r="E5629" s="19" t="s">
        <v>11379</v>
      </c>
      <c r="F5629" s="10">
        <v>42036</v>
      </c>
      <c r="G5629" s="10">
        <v>44228</v>
      </c>
      <c r="H5629" s="11">
        <v>7</v>
      </c>
      <c r="I5629" s="20" t="s">
        <v>259</v>
      </c>
      <c r="J5629" s="11" t="s">
        <v>261</v>
      </c>
      <c r="K5629" s="11" t="s">
        <v>11613</v>
      </c>
      <c r="L5629" s="11">
        <v>2</v>
      </c>
    </row>
    <row r="5630" spans="1:12">
      <c r="A5630" s="11" t="s">
        <v>11130</v>
      </c>
      <c r="D5630" s="11" t="s">
        <v>260</v>
      </c>
      <c r="E5630" s="19" t="s">
        <v>11380</v>
      </c>
      <c r="F5630" s="10">
        <v>42036</v>
      </c>
      <c r="G5630" s="10">
        <v>44228</v>
      </c>
      <c r="H5630" s="11">
        <v>7</v>
      </c>
      <c r="I5630" s="20" t="s">
        <v>259</v>
      </c>
      <c r="J5630" s="11" t="s">
        <v>261</v>
      </c>
      <c r="K5630" s="11" t="s">
        <v>11613</v>
      </c>
      <c r="L5630" s="11">
        <v>2</v>
      </c>
    </row>
    <row r="5631" spans="1:12">
      <c r="A5631" s="11" t="s">
        <v>11131</v>
      </c>
      <c r="D5631" s="11" t="s">
        <v>260</v>
      </c>
      <c r="E5631" s="19" t="s">
        <v>11381</v>
      </c>
      <c r="F5631" s="10">
        <v>42036</v>
      </c>
      <c r="G5631" s="10">
        <v>44228</v>
      </c>
      <c r="H5631" s="11">
        <v>7</v>
      </c>
      <c r="I5631" s="20" t="s">
        <v>259</v>
      </c>
      <c r="J5631" s="11" t="s">
        <v>261</v>
      </c>
      <c r="K5631" s="11" t="s">
        <v>11613</v>
      </c>
      <c r="L5631" s="11">
        <v>2</v>
      </c>
    </row>
    <row r="5632" spans="1:12">
      <c r="A5632" s="11" t="s">
        <v>11132</v>
      </c>
      <c r="D5632" s="11" t="s">
        <v>260</v>
      </c>
      <c r="E5632" s="19" t="s">
        <v>11382</v>
      </c>
      <c r="F5632" s="10">
        <v>42036</v>
      </c>
      <c r="G5632" s="10">
        <v>44228</v>
      </c>
      <c r="H5632" s="11">
        <v>7</v>
      </c>
      <c r="I5632" s="20" t="s">
        <v>259</v>
      </c>
      <c r="J5632" s="11" t="s">
        <v>261</v>
      </c>
      <c r="K5632" s="11" t="s">
        <v>11613</v>
      </c>
      <c r="L5632" s="11">
        <v>2</v>
      </c>
    </row>
    <row r="5633" spans="1:12">
      <c r="A5633" s="11" t="s">
        <v>11133</v>
      </c>
      <c r="D5633" s="11" t="s">
        <v>260</v>
      </c>
      <c r="E5633" s="19" t="s">
        <v>11383</v>
      </c>
      <c r="F5633" s="10">
        <v>42036</v>
      </c>
      <c r="G5633" s="10">
        <v>44228</v>
      </c>
      <c r="H5633" s="11">
        <v>7</v>
      </c>
      <c r="I5633" s="20" t="s">
        <v>259</v>
      </c>
      <c r="J5633" s="11" t="s">
        <v>261</v>
      </c>
      <c r="K5633" s="11" t="s">
        <v>11613</v>
      </c>
      <c r="L5633" s="11">
        <v>2</v>
      </c>
    </row>
    <row r="5634" spans="1:12">
      <c r="A5634" s="11" t="s">
        <v>11134</v>
      </c>
      <c r="D5634" s="11" t="s">
        <v>260</v>
      </c>
      <c r="E5634" s="19" t="s">
        <v>11384</v>
      </c>
      <c r="F5634" s="10">
        <v>42036</v>
      </c>
      <c r="G5634" s="10">
        <v>44228</v>
      </c>
      <c r="H5634" s="11">
        <v>7</v>
      </c>
      <c r="I5634" s="20" t="s">
        <v>259</v>
      </c>
      <c r="J5634" s="11" t="s">
        <v>261</v>
      </c>
      <c r="K5634" s="11" t="s">
        <v>11613</v>
      </c>
      <c r="L5634" s="11">
        <v>2</v>
      </c>
    </row>
    <row r="5635" spans="1:12">
      <c r="A5635" s="11" t="s">
        <v>11135</v>
      </c>
      <c r="D5635" s="11" t="s">
        <v>260</v>
      </c>
      <c r="E5635" s="19" t="s">
        <v>11385</v>
      </c>
      <c r="F5635" s="10">
        <v>42036</v>
      </c>
      <c r="G5635" s="10">
        <v>44228</v>
      </c>
      <c r="H5635" s="11">
        <v>7</v>
      </c>
      <c r="I5635" s="20" t="s">
        <v>259</v>
      </c>
      <c r="J5635" s="11" t="s">
        <v>261</v>
      </c>
      <c r="K5635" s="11" t="s">
        <v>11613</v>
      </c>
      <c r="L5635" s="11">
        <v>2</v>
      </c>
    </row>
    <row r="5636" spans="1:12">
      <c r="A5636" s="11" t="s">
        <v>11136</v>
      </c>
      <c r="D5636" s="11" t="s">
        <v>260</v>
      </c>
      <c r="E5636" s="19" t="s">
        <v>11386</v>
      </c>
      <c r="F5636" s="10">
        <v>42036</v>
      </c>
      <c r="G5636" s="10">
        <v>44228</v>
      </c>
      <c r="H5636" s="11">
        <v>7</v>
      </c>
      <c r="I5636" s="20" t="s">
        <v>259</v>
      </c>
      <c r="J5636" s="11" t="s">
        <v>261</v>
      </c>
      <c r="K5636" s="11" t="s">
        <v>11613</v>
      </c>
      <c r="L5636" s="11">
        <v>2</v>
      </c>
    </row>
    <row r="5637" spans="1:12">
      <c r="A5637" s="11" t="s">
        <v>11137</v>
      </c>
      <c r="D5637" s="11" t="s">
        <v>260</v>
      </c>
      <c r="E5637" s="19" t="s">
        <v>11387</v>
      </c>
      <c r="F5637" s="10">
        <v>42036</v>
      </c>
      <c r="G5637" s="10">
        <v>44228</v>
      </c>
      <c r="H5637" s="11">
        <v>7</v>
      </c>
      <c r="I5637" s="20" t="s">
        <v>259</v>
      </c>
      <c r="J5637" s="11" t="s">
        <v>261</v>
      </c>
      <c r="K5637" s="11" t="s">
        <v>11613</v>
      </c>
      <c r="L5637" s="11">
        <v>2</v>
      </c>
    </row>
    <row r="5638" spans="1:12">
      <c r="A5638" s="11" t="s">
        <v>11138</v>
      </c>
      <c r="D5638" s="11" t="s">
        <v>260</v>
      </c>
      <c r="E5638" s="19" t="s">
        <v>11388</v>
      </c>
      <c r="F5638" s="10">
        <v>42036</v>
      </c>
      <c r="G5638" s="10">
        <v>44228</v>
      </c>
      <c r="H5638" s="11">
        <v>7</v>
      </c>
      <c r="I5638" s="20" t="s">
        <v>259</v>
      </c>
      <c r="J5638" s="11" t="s">
        <v>261</v>
      </c>
      <c r="K5638" s="11" t="s">
        <v>11613</v>
      </c>
      <c r="L5638" s="11">
        <v>2</v>
      </c>
    </row>
    <row r="5639" spans="1:12">
      <c r="A5639" s="11" t="s">
        <v>11139</v>
      </c>
      <c r="D5639" s="11" t="s">
        <v>260</v>
      </c>
      <c r="E5639" s="19" t="s">
        <v>11389</v>
      </c>
      <c r="F5639" s="10">
        <v>42036</v>
      </c>
      <c r="G5639" s="10">
        <v>44228</v>
      </c>
      <c r="H5639" s="11">
        <v>7</v>
      </c>
      <c r="I5639" s="20" t="s">
        <v>259</v>
      </c>
      <c r="J5639" s="11" t="s">
        <v>261</v>
      </c>
      <c r="K5639" s="11" t="s">
        <v>11613</v>
      </c>
      <c r="L5639" s="11">
        <v>2</v>
      </c>
    </row>
    <row r="5640" spans="1:12">
      <c r="A5640" s="11" t="s">
        <v>11140</v>
      </c>
      <c r="D5640" s="11" t="s">
        <v>260</v>
      </c>
      <c r="E5640" s="19" t="s">
        <v>11390</v>
      </c>
      <c r="F5640" s="10">
        <v>42036</v>
      </c>
      <c r="G5640" s="10">
        <v>44228</v>
      </c>
      <c r="H5640" s="11">
        <v>7</v>
      </c>
      <c r="I5640" s="20" t="s">
        <v>259</v>
      </c>
      <c r="J5640" s="11" t="s">
        <v>261</v>
      </c>
      <c r="K5640" s="11" t="s">
        <v>11613</v>
      </c>
      <c r="L5640" s="11">
        <v>2</v>
      </c>
    </row>
    <row r="5641" spans="1:12">
      <c r="A5641" s="11" t="s">
        <v>11141</v>
      </c>
      <c r="D5641" s="11" t="s">
        <v>260</v>
      </c>
      <c r="E5641" s="19" t="s">
        <v>11391</v>
      </c>
      <c r="F5641" s="10">
        <v>42036</v>
      </c>
      <c r="G5641" s="10">
        <v>44228</v>
      </c>
      <c r="H5641" s="11">
        <v>7</v>
      </c>
      <c r="I5641" s="20" t="s">
        <v>259</v>
      </c>
      <c r="J5641" s="11" t="s">
        <v>261</v>
      </c>
      <c r="K5641" s="11" t="s">
        <v>11613</v>
      </c>
      <c r="L5641" s="11">
        <v>2</v>
      </c>
    </row>
    <row r="5642" spans="1:12">
      <c r="A5642" s="11" t="s">
        <v>11142</v>
      </c>
      <c r="D5642" s="11" t="s">
        <v>260</v>
      </c>
      <c r="E5642" s="19" t="s">
        <v>11392</v>
      </c>
      <c r="F5642" s="10">
        <v>42036</v>
      </c>
      <c r="G5642" s="10">
        <v>44228</v>
      </c>
      <c r="H5642" s="11">
        <v>7</v>
      </c>
      <c r="I5642" s="20" t="s">
        <v>259</v>
      </c>
      <c r="J5642" s="11" t="s">
        <v>261</v>
      </c>
      <c r="K5642" s="11" t="s">
        <v>11613</v>
      </c>
      <c r="L5642" s="11">
        <v>2</v>
      </c>
    </row>
    <row r="5643" spans="1:12">
      <c r="A5643" s="11" t="s">
        <v>11143</v>
      </c>
      <c r="D5643" s="11" t="s">
        <v>260</v>
      </c>
      <c r="E5643" s="19" t="s">
        <v>11393</v>
      </c>
      <c r="F5643" s="10">
        <v>42036</v>
      </c>
      <c r="G5643" s="10">
        <v>44228</v>
      </c>
      <c r="H5643" s="11">
        <v>7</v>
      </c>
      <c r="I5643" s="20" t="s">
        <v>259</v>
      </c>
      <c r="J5643" s="11" t="s">
        <v>261</v>
      </c>
      <c r="K5643" s="11" t="s">
        <v>11613</v>
      </c>
      <c r="L5643" s="11">
        <v>2</v>
      </c>
    </row>
    <row r="5644" spans="1:12">
      <c r="A5644" s="11" t="s">
        <v>11144</v>
      </c>
      <c r="D5644" s="11" t="s">
        <v>260</v>
      </c>
      <c r="E5644" s="19" t="s">
        <v>11394</v>
      </c>
      <c r="F5644" s="10">
        <v>42036</v>
      </c>
      <c r="G5644" s="10">
        <v>44228</v>
      </c>
      <c r="H5644" s="11">
        <v>7</v>
      </c>
      <c r="I5644" s="20" t="s">
        <v>259</v>
      </c>
      <c r="J5644" s="11" t="s">
        <v>261</v>
      </c>
      <c r="K5644" s="11" t="s">
        <v>11613</v>
      </c>
      <c r="L5644" s="11">
        <v>2</v>
      </c>
    </row>
    <row r="5645" spans="1:12">
      <c r="A5645" s="11" t="s">
        <v>11145</v>
      </c>
      <c r="D5645" s="11" t="s">
        <v>260</v>
      </c>
      <c r="E5645" s="19" t="s">
        <v>11395</v>
      </c>
      <c r="F5645" s="10">
        <v>42036</v>
      </c>
      <c r="G5645" s="10">
        <v>44228</v>
      </c>
      <c r="H5645" s="11">
        <v>7</v>
      </c>
      <c r="I5645" s="20" t="s">
        <v>259</v>
      </c>
      <c r="J5645" s="11" t="s">
        <v>261</v>
      </c>
      <c r="K5645" s="11" t="s">
        <v>11613</v>
      </c>
      <c r="L5645" s="11">
        <v>2</v>
      </c>
    </row>
    <row r="5646" spans="1:12">
      <c r="A5646" s="11" t="s">
        <v>11146</v>
      </c>
      <c r="D5646" s="11" t="s">
        <v>260</v>
      </c>
      <c r="E5646" s="19" t="s">
        <v>11396</v>
      </c>
      <c r="F5646" s="10">
        <v>42036</v>
      </c>
      <c r="G5646" s="10">
        <v>44228</v>
      </c>
      <c r="H5646" s="11">
        <v>7</v>
      </c>
      <c r="I5646" s="20" t="s">
        <v>259</v>
      </c>
      <c r="J5646" s="11" t="s">
        <v>261</v>
      </c>
      <c r="K5646" s="11" t="s">
        <v>11613</v>
      </c>
      <c r="L5646" s="11">
        <v>2</v>
      </c>
    </row>
    <row r="5647" spans="1:12">
      <c r="A5647" s="11" t="s">
        <v>11147</v>
      </c>
      <c r="D5647" s="11" t="s">
        <v>260</v>
      </c>
      <c r="E5647" s="19" t="s">
        <v>11397</v>
      </c>
      <c r="F5647" s="10">
        <v>42036</v>
      </c>
      <c r="G5647" s="10">
        <v>44228</v>
      </c>
      <c r="H5647" s="11">
        <v>7</v>
      </c>
      <c r="I5647" s="20" t="s">
        <v>259</v>
      </c>
      <c r="J5647" s="11" t="s">
        <v>261</v>
      </c>
      <c r="K5647" s="11" t="s">
        <v>11613</v>
      </c>
      <c r="L5647" s="11">
        <v>2</v>
      </c>
    </row>
    <row r="5648" spans="1:12">
      <c r="A5648" s="11" t="s">
        <v>11148</v>
      </c>
      <c r="D5648" s="11" t="s">
        <v>260</v>
      </c>
      <c r="E5648" s="19" t="s">
        <v>11398</v>
      </c>
      <c r="F5648" s="10">
        <v>42036</v>
      </c>
      <c r="G5648" s="10">
        <v>44228</v>
      </c>
      <c r="H5648" s="11">
        <v>7</v>
      </c>
      <c r="I5648" s="20" t="s">
        <v>259</v>
      </c>
      <c r="J5648" s="11" t="s">
        <v>261</v>
      </c>
      <c r="K5648" s="11" t="s">
        <v>11613</v>
      </c>
      <c r="L5648" s="11">
        <v>2</v>
      </c>
    </row>
    <row r="5649" spans="1:12">
      <c r="A5649" s="11" t="s">
        <v>11149</v>
      </c>
      <c r="D5649" s="11" t="s">
        <v>260</v>
      </c>
      <c r="E5649" s="19" t="s">
        <v>11399</v>
      </c>
      <c r="F5649" s="10">
        <v>42036</v>
      </c>
      <c r="G5649" s="10">
        <v>44228</v>
      </c>
      <c r="H5649" s="11">
        <v>7</v>
      </c>
      <c r="I5649" s="20" t="s">
        <v>259</v>
      </c>
      <c r="J5649" s="11" t="s">
        <v>261</v>
      </c>
      <c r="K5649" s="11" t="s">
        <v>11613</v>
      </c>
      <c r="L5649" s="11">
        <v>2</v>
      </c>
    </row>
    <row r="5650" spans="1:12">
      <c r="A5650" s="11" t="s">
        <v>11150</v>
      </c>
      <c r="D5650" s="11" t="s">
        <v>260</v>
      </c>
      <c r="E5650" s="19" t="s">
        <v>11400</v>
      </c>
      <c r="F5650" s="10">
        <v>42036</v>
      </c>
      <c r="G5650" s="10">
        <v>44228</v>
      </c>
      <c r="H5650" s="11">
        <v>7</v>
      </c>
      <c r="I5650" s="20" t="s">
        <v>259</v>
      </c>
      <c r="J5650" s="11" t="s">
        <v>261</v>
      </c>
      <c r="K5650" s="11" t="s">
        <v>11613</v>
      </c>
      <c r="L5650" s="11">
        <v>2</v>
      </c>
    </row>
    <row r="5651" spans="1:12">
      <c r="A5651" s="11" t="s">
        <v>11151</v>
      </c>
      <c r="D5651" s="11" t="s">
        <v>260</v>
      </c>
      <c r="E5651" s="19" t="s">
        <v>11401</v>
      </c>
      <c r="F5651" s="10">
        <v>42036</v>
      </c>
      <c r="G5651" s="10">
        <v>44228</v>
      </c>
      <c r="H5651" s="11">
        <v>7</v>
      </c>
      <c r="I5651" s="20" t="s">
        <v>259</v>
      </c>
      <c r="J5651" s="11" t="s">
        <v>261</v>
      </c>
      <c r="K5651" s="11" t="s">
        <v>11613</v>
      </c>
      <c r="L5651" s="11">
        <v>2</v>
      </c>
    </row>
    <row r="5652" spans="1:12">
      <c r="A5652" s="11" t="s">
        <v>11152</v>
      </c>
      <c r="D5652" s="11" t="s">
        <v>260</v>
      </c>
      <c r="E5652" s="19" t="s">
        <v>11402</v>
      </c>
      <c r="F5652" s="10">
        <v>42036</v>
      </c>
      <c r="G5652" s="10">
        <v>44228</v>
      </c>
      <c r="H5652" s="11">
        <v>7</v>
      </c>
      <c r="I5652" s="20" t="s">
        <v>259</v>
      </c>
      <c r="J5652" s="11" t="s">
        <v>261</v>
      </c>
      <c r="K5652" s="11" t="s">
        <v>11613</v>
      </c>
      <c r="L5652" s="11">
        <v>2</v>
      </c>
    </row>
    <row r="5653" spans="1:12">
      <c r="A5653" s="11" t="s">
        <v>11153</v>
      </c>
      <c r="D5653" s="11" t="s">
        <v>260</v>
      </c>
      <c r="E5653" s="19" t="s">
        <v>11403</v>
      </c>
      <c r="F5653" s="10">
        <v>42036</v>
      </c>
      <c r="G5653" s="10">
        <v>44228</v>
      </c>
      <c r="H5653" s="11">
        <v>7</v>
      </c>
      <c r="I5653" s="20" t="s">
        <v>259</v>
      </c>
      <c r="J5653" s="11" t="s">
        <v>261</v>
      </c>
      <c r="K5653" s="11" t="s">
        <v>11613</v>
      </c>
      <c r="L5653" s="11">
        <v>2</v>
      </c>
    </row>
    <row r="5654" spans="1:12">
      <c r="A5654" s="11" t="s">
        <v>11154</v>
      </c>
      <c r="D5654" s="11" t="s">
        <v>260</v>
      </c>
      <c r="E5654" s="19" t="s">
        <v>11404</v>
      </c>
      <c r="F5654" s="10">
        <v>42036</v>
      </c>
      <c r="G5654" s="10">
        <v>44228</v>
      </c>
      <c r="H5654" s="11">
        <v>7</v>
      </c>
      <c r="I5654" s="20" t="s">
        <v>259</v>
      </c>
      <c r="J5654" s="11" t="s">
        <v>261</v>
      </c>
      <c r="K5654" s="11" t="s">
        <v>11613</v>
      </c>
      <c r="L5654" s="11">
        <v>2</v>
      </c>
    </row>
    <row r="5655" spans="1:12">
      <c r="A5655" s="11" t="s">
        <v>11155</v>
      </c>
      <c r="D5655" s="11" t="s">
        <v>260</v>
      </c>
      <c r="E5655" s="19" t="s">
        <v>11405</v>
      </c>
      <c r="F5655" s="10">
        <v>42036</v>
      </c>
      <c r="G5655" s="10">
        <v>44228</v>
      </c>
      <c r="H5655" s="11">
        <v>7</v>
      </c>
      <c r="I5655" s="20" t="s">
        <v>259</v>
      </c>
      <c r="J5655" s="11" t="s">
        <v>261</v>
      </c>
      <c r="K5655" s="11" t="s">
        <v>11613</v>
      </c>
      <c r="L5655" s="11">
        <v>2</v>
      </c>
    </row>
    <row r="5656" spans="1:12">
      <c r="A5656" s="11" t="s">
        <v>11156</v>
      </c>
      <c r="D5656" s="11" t="s">
        <v>260</v>
      </c>
      <c r="E5656" s="19" t="s">
        <v>11406</v>
      </c>
      <c r="F5656" s="10">
        <v>42036</v>
      </c>
      <c r="G5656" s="10">
        <v>44228</v>
      </c>
      <c r="H5656" s="11">
        <v>7</v>
      </c>
      <c r="I5656" s="20" t="s">
        <v>259</v>
      </c>
      <c r="J5656" s="11" t="s">
        <v>261</v>
      </c>
      <c r="K5656" s="11" t="s">
        <v>11613</v>
      </c>
      <c r="L5656" s="11">
        <v>2</v>
      </c>
    </row>
    <row r="5657" spans="1:12">
      <c r="A5657" s="11" t="s">
        <v>11157</v>
      </c>
      <c r="D5657" s="11" t="s">
        <v>260</v>
      </c>
      <c r="E5657" s="19" t="s">
        <v>11407</v>
      </c>
      <c r="F5657" s="10">
        <v>42036</v>
      </c>
      <c r="G5657" s="10">
        <v>44228</v>
      </c>
      <c r="H5657" s="11">
        <v>7</v>
      </c>
      <c r="I5657" s="20" t="s">
        <v>259</v>
      </c>
      <c r="J5657" s="11" t="s">
        <v>261</v>
      </c>
      <c r="K5657" s="11" t="s">
        <v>11613</v>
      </c>
      <c r="L5657" s="11">
        <v>2</v>
      </c>
    </row>
    <row r="5658" spans="1:12">
      <c r="A5658" s="11" t="s">
        <v>11158</v>
      </c>
      <c r="D5658" s="11" t="s">
        <v>260</v>
      </c>
      <c r="E5658" s="19" t="s">
        <v>11408</v>
      </c>
      <c r="F5658" s="10">
        <v>42036</v>
      </c>
      <c r="G5658" s="10">
        <v>44228</v>
      </c>
      <c r="H5658" s="11">
        <v>7</v>
      </c>
      <c r="I5658" s="20" t="s">
        <v>259</v>
      </c>
      <c r="J5658" s="11" t="s">
        <v>261</v>
      </c>
      <c r="K5658" s="11" t="s">
        <v>11613</v>
      </c>
      <c r="L5658" s="11">
        <v>2</v>
      </c>
    </row>
    <row r="5659" spans="1:12">
      <c r="A5659" s="11" t="s">
        <v>11159</v>
      </c>
      <c r="D5659" s="11" t="s">
        <v>260</v>
      </c>
      <c r="E5659" s="19" t="s">
        <v>11409</v>
      </c>
      <c r="F5659" s="10">
        <v>42036</v>
      </c>
      <c r="G5659" s="10">
        <v>44228</v>
      </c>
      <c r="H5659" s="11">
        <v>7</v>
      </c>
      <c r="I5659" s="20" t="s">
        <v>259</v>
      </c>
      <c r="J5659" s="11" t="s">
        <v>261</v>
      </c>
      <c r="K5659" s="11" t="s">
        <v>11613</v>
      </c>
      <c r="L5659" s="11">
        <v>2</v>
      </c>
    </row>
    <row r="5660" spans="1:12">
      <c r="A5660" s="11" t="s">
        <v>11160</v>
      </c>
      <c r="D5660" s="11" t="s">
        <v>260</v>
      </c>
      <c r="E5660" s="19" t="s">
        <v>11410</v>
      </c>
      <c r="F5660" s="10">
        <v>42036</v>
      </c>
      <c r="G5660" s="10">
        <v>44228</v>
      </c>
      <c r="H5660" s="11">
        <v>7</v>
      </c>
      <c r="I5660" s="20" t="s">
        <v>259</v>
      </c>
      <c r="J5660" s="11" t="s">
        <v>261</v>
      </c>
      <c r="K5660" s="11" t="s">
        <v>11613</v>
      </c>
      <c r="L5660" s="11">
        <v>2</v>
      </c>
    </row>
    <row r="5661" spans="1:12">
      <c r="A5661" s="11" t="s">
        <v>11161</v>
      </c>
      <c r="D5661" s="11" t="s">
        <v>260</v>
      </c>
      <c r="E5661" s="19" t="s">
        <v>11411</v>
      </c>
      <c r="F5661" s="10">
        <v>42036</v>
      </c>
      <c r="G5661" s="10">
        <v>44228</v>
      </c>
      <c r="H5661" s="11">
        <v>7</v>
      </c>
      <c r="I5661" s="20" t="s">
        <v>259</v>
      </c>
      <c r="J5661" s="11" t="s">
        <v>261</v>
      </c>
      <c r="K5661" s="11" t="s">
        <v>11613</v>
      </c>
      <c r="L5661" s="11">
        <v>2</v>
      </c>
    </row>
    <row r="5662" spans="1:12">
      <c r="A5662" s="11" t="s">
        <v>11162</v>
      </c>
      <c r="D5662" s="11" t="s">
        <v>260</v>
      </c>
      <c r="E5662" s="19" t="s">
        <v>11412</v>
      </c>
      <c r="F5662" s="10">
        <v>42036</v>
      </c>
      <c r="G5662" s="10">
        <v>44228</v>
      </c>
      <c r="H5662" s="11">
        <v>7</v>
      </c>
      <c r="I5662" s="20" t="s">
        <v>259</v>
      </c>
      <c r="J5662" s="11" t="s">
        <v>261</v>
      </c>
      <c r="K5662" s="11" t="s">
        <v>11613</v>
      </c>
      <c r="L5662" s="11">
        <v>2</v>
      </c>
    </row>
    <row r="5663" spans="1:12">
      <c r="A5663" s="11" t="s">
        <v>11163</v>
      </c>
      <c r="D5663" s="11" t="s">
        <v>260</v>
      </c>
      <c r="E5663" s="19" t="s">
        <v>11413</v>
      </c>
      <c r="F5663" s="10">
        <v>42036</v>
      </c>
      <c r="G5663" s="10">
        <v>44228</v>
      </c>
      <c r="H5663" s="11">
        <v>7</v>
      </c>
      <c r="I5663" s="20" t="s">
        <v>259</v>
      </c>
      <c r="J5663" s="11" t="s">
        <v>261</v>
      </c>
      <c r="K5663" s="11" t="s">
        <v>11613</v>
      </c>
      <c r="L5663" s="11">
        <v>2</v>
      </c>
    </row>
    <row r="5664" spans="1:12">
      <c r="A5664" s="11" t="s">
        <v>11164</v>
      </c>
      <c r="D5664" s="11" t="s">
        <v>260</v>
      </c>
      <c r="E5664" s="19" t="s">
        <v>11414</v>
      </c>
      <c r="F5664" s="10">
        <v>42036</v>
      </c>
      <c r="G5664" s="10">
        <v>44228</v>
      </c>
      <c r="H5664" s="11">
        <v>7</v>
      </c>
      <c r="I5664" s="20" t="s">
        <v>259</v>
      </c>
      <c r="J5664" s="11" t="s">
        <v>261</v>
      </c>
      <c r="K5664" s="11" t="s">
        <v>11613</v>
      </c>
      <c r="L5664" s="11">
        <v>2</v>
      </c>
    </row>
    <row r="5665" spans="1:12">
      <c r="A5665" s="11" t="s">
        <v>11165</v>
      </c>
      <c r="D5665" s="11" t="s">
        <v>260</v>
      </c>
      <c r="E5665" s="19" t="s">
        <v>11415</v>
      </c>
      <c r="F5665" s="10">
        <v>42036</v>
      </c>
      <c r="G5665" s="10">
        <v>44228</v>
      </c>
      <c r="H5665" s="11">
        <v>7</v>
      </c>
      <c r="I5665" s="20" t="s">
        <v>259</v>
      </c>
      <c r="J5665" s="11" t="s">
        <v>261</v>
      </c>
      <c r="K5665" s="11" t="s">
        <v>11613</v>
      </c>
      <c r="L5665" s="11">
        <v>2</v>
      </c>
    </row>
    <row r="5666" spans="1:12">
      <c r="A5666" s="11" t="s">
        <v>11166</v>
      </c>
      <c r="D5666" s="11" t="s">
        <v>260</v>
      </c>
      <c r="E5666" s="19" t="s">
        <v>11416</v>
      </c>
      <c r="F5666" s="10">
        <v>42036</v>
      </c>
      <c r="G5666" s="10">
        <v>44228</v>
      </c>
      <c r="H5666" s="11">
        <v>7</v>
      </c>
      <c r="I5666" s="20" t="s">
        <v>259</v>
      </c>
      <c r="J5666" s="11" t="s">
        <v>261</v>
      </c>
      <c r="K5666" s="11" t="s">
        <v>11613</v>
      </c>
      <c r="L5666" s="11">
        <v>2</v>
      </c>
    </row>
    <row r="5667" spans="1:12">
      <c r="A5667" s="11" t="s">
        <v>11167</v>
      </c>
      <c r="D5667" s="11" t="s">
        <v>260</v>
      </c>
      <c r="E5667" s="19" t="s">
        <v>11417</v>
      </c>
      <c r="F5667" s="10">
        <v>42036</v>
      </c>
      <c r="G5667" s="10">
        <v>44228</v>
      </c>
      <c r="H5667" s="11">
        <v>7</v>
      </c>
      <c r="I5667" s="20" t="s">
        <v>259</v>
      </c>
      <c r="J5667" s="11" t="s">
        <v>261</v>
      </c>
      <c r="K5667" s="11" t="s">
        <v>11613</v>
      </c>
      <c r="L5667" s="11">
        <v>2</v>
      </c>
    </row>
    <row r="5668" spans="1:12">
      <c r="A5668" s="11" t="s">
        <v>11168</v>
      </c>
      <c r="D5668" s="11" t="s">
        <v>260</v>
      </c>
      <c r="E5668" s="19" t="s">
        <v>11418</v>
      </c>
      <c r="F5668" s="10">
        <v>42036</v>
      </c>
      <c r="G5668" s="10">
        <v>44228</v>
      </c>
      <c r="H5668" s="11">
        <v>7</v>
      </c>
      <c r="I5668" s="20" t="s">
        <v>259</v>
      </c>
      <c r="J5668" s="11" t="s">
        <v>261</v>
      </c>
      <c r="K5668" s="11" t="s">
        <v>11613</v>
      </c>
      <c r="L5668" s="11">
        <v>2</v>
      </c>
    </row>
    <row r="5669" spans="1:12">
      <c r="A5669" s="11" t="s">
        <v>11169</v>
      </c>
      <c r="D5669" s="11" t="s">
        <v>260</v>
      </c>
      <c r="E5669" s="19" t="s">
        <v>11419</v>
      </c>
      <c r="F5669" s="10">
        <v>42036</v>
      </c>
      <c r="G5669" s="10">
        <v>44228</v>
      </c>
      <c r="H5669" s="11">
        <v>7</v>
      </c>
      <c r="I5669" s="20" t="s">
        <v>259</v>
      </c>
      <c r="J5669" s="11" t="s">
        <v>261</v>
      </c>
      <c r="K5669" s="11" t="s">
        <v>11613</v>
      </c>
      <c r="L5669" s="11">
        <v>2</v>
      </c>
    </row>
    <row r="5670" spans="1:12">
      <c r="A5670" s="11" t="s">
        <v>11170</v>
      </c>
      <c r="D5670" s="11" t="s">
        <v>260</v>
      </c>
      <c r="E5670" s="19" t="s">
        <v>11420</v>
      </c>
      <c r="F5670" s="10">
        <v>42036</v>
      </c>
      <c r="G5670" s="10">
        <v>44228</v>
      </c>
      <c r="H5670" s="11">
        <v>7</v>
      </c>
      <c r="I5670" s="20" t="s">
        <v>259</v>
      </c>
      <c r="J5670" s="11" t="s">
        <v>261</v>
      </c>
      <c r="K5670" s="11" t="s">
        <v>11613</v>
      </c>
      <c r="L5670" s="11">
        <v>2</v>
      </c>
    </row>
    <row r="5671" spans="1:12">
      <c r="A5671" s="11" t="s">
        <v>11171</v>
      </c>
      <c r="D5671" s="11" t="s">
        <v>260</v>
      </c>
      <c r="E5671" s="19" t="s">
        <v>11421</v>
      </c>
      <c r="F5671" s="10">
        <v>42036</v>
      </c>
      <c r="G5671" s="10">
        <v>44228</v>
      </c>
      <c r="H5671" s="11">
        <v>7</v>
      </c>
      <c r="I5671" s="20" t="s">
        <v>259</v>
      </c>
      <c r="J5671" s="11" t="s">
        <v>261</v>
      </c>
      <c r="K5671" s="11" t="s">
        <v>11613</v>
      </c>
      <c r="L5671" s="11">
        <v>2</v>
      </c>
    </row>
    <row r="5672" spans="1:12">
      <c r="A5672" s="11" t="s">
        <v>11172</v>
      </c>
      <c r="D5672" s="11" t="s">
        <v>260</v>
      </c>
      <c r="E5672" s="19" t="s">
        <v>11422</v>
      </c>
      <c r="F5672" s="10">
        <v>42036</v>
      </c>
      <c r="G5672" s="10">
        <v>44228</v>
      </c>
      <c r="H5672" s="11">
        <v>7</v>
      </c>
      <c r="I5672" s="20" t="s">
        <v>259</v>
      </c>
      <c r="J5672" s="11" t="s">
        <v>261</v>
      </c>
      <c r="K5672" s="11" t="s">
        <v>11613</v>
      </c>
      <c r="L5672" s="11">
        <v>2</v>
      </c>
    </row>
    <row r="5673" spans="1:12">
      <c r="A5673" s="11" t="s">
        <v>11173</v>
      </c>
      <c r="D5673" s="11" t="s">
        <v>260</v>
      </c>
      <c r="E5673" s="19" t="s">
        <v>11423</v>
      </c>
      <c r="F5673" s="10">
        <v>42036</v>
      </c>
      <c r="G5673" s="10">
        <v>44228</v>
      </c>
      <c r="H5673" s="11">
        <v>7</v>
      </c>
      <c r="I5673" s="20" t="s">
        <v>259</v>
      </c>
      <c r="J5673" s="11" t="s">
        <v>261</v>
      </c>
      <c r="K5673" s="11" t="s">
        <v>11613</v>
      </c>
      <c r="L5673" s="11">
        <v>2</v>
      </c>
    </row>
    <row r="5674" spans="1:12">
      <c r="A5674" s="11" t="s">
        <v>11174</v>
      </c>
      <c r="D5674" s="11" t="s">
        <v>260</v>
      </c>
      <c r="E5674" s="19" t="s">
        <v>11424</v>
      </c>
      <c r="F5674" s="10">
        <v>42036</v>
      </c>
      <c r="G5674" s="10">
        <v>44228</v>
      </c>
      <c r="H5674" s="11">
        <v>7</v>
      </c>
      <c r="I5674" s="20" t="s">
        <v>259</v>
      </c>
      <c r="J5674" s="11" t="s">
        <v>261</v>
      </c>
      <c r="K5674" s="11" t="s">
        <v>11613</v>
      </c>
      <c r="L5674" s="11">
        <v>2</v>
      </c>
    </row>
    <row r="5675" spans="1:12">
      <c r="A5675" s="11" t="s">
        <v>11175</v>
      </c>
      <c r="D5675" s="11" t="s">
        <v>260</v>
      </c>
      <c r="E5675" s="19" t="s">
        <v>11425</v>
      </c>
      <c r="F5675" s="10">
        <v>42036</v>
      </c>
      <c r="G5675" s="10">
        <v>44228</v>
      </c>
      <c r="H5675" s="11">
        <v>7</v>
      </c>
      <c r="I5675" s="20" t="s">
        <v>259</v>
      </c>
      <c r="J5675" s="11" t="s">
        <v>261</v>
      </c>
      <c r="K5675" s="11" t="s">
        <v>11613</v>
      </c>
      <c r="L5675" s="11">
        <v>2</v>
      </c>
    </row>
    <row r="5676" spans="1:12">
      <c r="A5676" s="11" t="s">
        <v>11176</v>
      </c>
      <c r="D5676" s="11" t="s">
        <v>260</v>
      </c>
      <c r="E5676" s="19" t="s">
        <v>11426</v>
      </c>
      <c r="F5676" s="10">
        <v>42036</v>
      </c>
      <c r="G5676" s="10">
        <v>44228</v>
      </c>
      <c r="H5676" s="11">
        <v>7</v>
      </c>
      <c r="I5676" s="20" t="s">
        <v>259</v>
      </c>
      <c r="J5676" s="11" t="s">
        <v>261</v>
      </c>
      <c r="K5676" s="11" t="s">
        <v>11613</v>
      </c>
      <c r="L5676" s="11">
        <v>2</v>
      </c>
    </row>
    <row r="5677" spans="1:12">
      <c r="A5677" s="11" t="s">
        <v>11177</v>
      </c>
      <c r="D5677" s="11" t="s">
        <v>260</v>
      </c>
      <c r="E5677" s="19" t="s">
        <v>11427</v>
      </c>
      <c r="F5677" s="10">
        <v>42036</v>
      </c>
      <c r="G5677" s="10">
        <v>44228</v>
      </c>
      <c r="H5677" s="11">
        <v>7</v>
      </c>
      <c r="I5677" s="20" t="s">
        <v>259</v>
      </c>
      <c r="J5677" s="11" t="s">
        <v>261</v>
      </c>
      <c r="K5677" s="11" t="s">
        <v>11613</v>
      </c>
      <c r="L5677" s="11">
        <v>2</v>
      </c>
    </row>
    <row r="5678" spans="1:12">
      <c r="A5678" s="11" t="s">
        <v>11178</v>
      </c>
      <c r="D5678" s="11" t="s">
        <v>260</v>
      </c>
      <c r="E5678" s="19" t="s">
        <v>11428</v>
      </c>
      <c r="F5678" s="10">
        <v>42036</v>
      </c>
      <c r="G5678" s="10">
        <v>44228</v>
      </c>
      <c r="H5678" s="11">
        <v>7</v>
      </c>
      <c r="I5678" s="20" t="s">
        <v>259</v>
      </c>
      <c r="J5678" s="11" t="s">
        <v>261</v>
      </c>
      <c r="K5678" s="11" t="s">
        <v>11613</v>
      </c>
      <c r="L5678" s="11">
        <v>2</v>
      </c>
    </row>
    <row r="5679" spans="1:12">
      <c r="A5679" s="11" t="s">
        <v>11179</v>
      </c>
      <c r="D5679" s="11" t="s">
        <v>260</v>
      </c>
      <c r="E5679" s="19" t="s">
        <v>11429</v>
      </c>
      <c r="F5679" s="10">
        <v>42036</v>
      </c>
      <c r="G5679" s="10">
        <v>44228</v>
      </c>
      <c r="H5679" s="11">
        <v>7</v>
      </c>
      <c r="I5679" s="20" t="s">
        <v>259</v>
      </c>
      <c r="J5679" s="11" t="s">
        <v>261</v>
      </c>
      <c r="K5679" s="11" t="s">
        <v>11613</v>
      </c>
      <c r="L5679" s="11">
        <v>2</v>
      </c>
    </row>
    <row r="5680" spans="1:12">
      <c r="A5680" s="11" t="s">
        <v>11180</v>
      </c>
      <c r="D5680" s="11" t="s">
        <v>260</v>
      </c>
      <c r="E5680" s="19" t="s">
        <v>11430</v>
      </c>
      <c r="F5680" s="10">
        <v>42036</v>
      </c>
      <c r="G5680" s="10">
        <v>44228</v>
      </c>
      <c r="H5680" s="11">
        <v>7</v>
      </c>
      <c r="I5680" s="20" t="s">
        <v>259</v>
      </c>
      <c r="J5680" s="11" t="s">
        <v>261</v>
      </c>
      <c r="K5680" s="11" t="s">
        <v>11613</v>
      </c>
      <c r="L5680" s="11">
        <v>2</v>
      </c>
    </row>
    <row r="5681" spans="1:12">
      <c r="A5681" s="11" t="s">
        <v>11181</v>
      </c>
      <c r="D5681" s="11" t="s">
        <v>260</v>
      </c>
      <c r="E5681" s="19" t="s">
        <v>11431</v>
      </c>
      <c r="F5681" s="10">
        <v>42036</v>
      </c>
      <c r="G5681" s="10">
        <v>44228</v>
      </c>
      <c r="H5681" s="11">
        <v>7</v>
      </c>
      <c r="I5681" s="20" t="s">
        <v>259</v>
      </c>
      <c r="J5681" s="11" t="s">
        <v>261</v>
      </c>
      <c r="K5681" s="11" t="s">
        <v>11613</v>
      </c>
      <c r="L5681" s="11">
        <v>2</v>
      </c>
    </row>
    <row r="5682" spans="1:12">
      <c r="A5682" s="11" t="s">
        <v>11182</v>
      </c>
      <c r="D5682" s="11" t="s">
        <v>260</v>
      </c>
      <c r="E5682" s="19" t="s">
        <v>11432</v>
      </c>
      <c r="F5682" s="10">
        <v>42036</v>
      </c>
      <c r="G5682" s="10">
        <v>44228</v>
      </c>
      <c r="H5682" s="11">
        <v>7</v>
      </c>
      <c r="I5682" s="20" t="s">
        <v>259</v>
      </c>
      <c r="J5682" s="11" t="s">
        <v>261</v>
      </c>
      <c r="K5682" s="11" t="s">
        <v>11613</v>
      </c>
      <c r="L5682" s="11">
        <v>2</v>
      </c>
    </row>
    <row r="5683" spans="1:12">
      <c r="A5683" s="11" t="s">
        <v>11183</v>
      </c>
      <c r="D5683" s="11" t="s">
        <v>260</v>
      </c>
      <c r="E5683" s="19" t="s">
        <v>11433</v>
      </c>
      <c r="F5683" s="10">
        <v>42036</v>
      </c>
      <c r="G5683" s="10">
        <v>44228</v>
      </c>
      <c r="H5683" s="11">
        <v>7</v>
      </c>
      <c r="I5683" s="20" t="s">
        <v>259</v>
      </c>
      <c r="J5683" s="11" t="s">
        <v>261</v>
      </c>
      <c r="K5683" s="11" t="s">
        <v>11613</v>
      </c>
      <c r="L5683" s="11">
        <v>2</v>
      </c>
    </row>
    <row r="5684" spans="1:12">
      <c r="A5684" s="11" t="s">
        <v>11184</v>
      </c>
      <c r="D5684" s="11" t="s">
        <v>260</v>
      </c>
      <c r="E5684" s="19" t="s">
        <v>11434</v>
      </c>
      <c r="F5684" s="10">
        <v>42036</v>
      </c>
      <c r="G5684" s="10">
        <v>44228</v>
      </c>
      <c r="H5684" s="11">
        <v>7</v>
      </c>
      <c r="I5684" s="20" t="s">
        <v>259</v>
      </c>
      <c r="J5684" s="11" t="s">
        <v>261</v>
      </c>
      <c r="K5684" s="11" t="s">
        <v>11613</v>
      </c>
      <c r="L5684" s="11">
        <v>2</v>
      </c>
    </row>
    <row r="5685" spans="1:12">
      <c r="A5685" s="11" t="s">
        <v>11185</v>
      </c>
      <c r="D5685" s="11" t="s">
        <v>260</v>
      </c>
      <c r="E5685" s="19" t="s">
        <v>11435</v>
      </c>
      <c r="F5685" s="10">
        <v>42036</v>
      </c>
      <c r="G5685" s="10">
        <v>44228</v>
      </c>
      <c r="H5685" s="11">
        <v>7</v>
      </c>
      <c r="I5685" s="20" t="s">
        <v>259</v>
      </c>
      <c r="J5685" s="11" t="s">
        <v>261</v>
      </c>
      <c r="K5685" s="11" t="s">
        <v>11613</v>
      </c>
      <c r="L5685" s="11">
        <v>2</v>
      </c>
    </row>
    <row r="5686" spans="1:12">
      <c r="A5686" s="11" t="s">
        <v>11186</v>
      </c>
      <c r="D5686" s="11" t="s">
        <v>260</v>
      </c>
      <c r="E5686" s="19" t="s">
        <v>11436</v>
      </c>
      <c r="F5686" s="10">
        <v>42036</v>
      </c>
      <c r="G5686" s="10">
        <v>44228</v>
      </c>
      <c r="H5686" s="11">
        <v>7</v>
      </c>
      <c r="I5686" s="20" t="s">
        <v>259</v>
      </c>
      <c r="J5686" s="11" t="s">
        <v>261</v>
      </c>
      <c r="K5686" s="11" t="s">
        <v>11613</v>
      </c>
      <c r="L5686" s="11">
        <v>2</v>
      </c>
    </row>
    <row r="5687" spans="1:12">
      <c r="A5687" s="11" t="s">
        <v>11187</v>
      </c>
      <c r="D5687" s="11" t="s">
        <v>260</v>
      </c>
      <c r="E5687" s="19" t="s">
        <v>11437</v>
      </c>
      <c r="F5687" s="10">
        <v>42036</v>
      </c>
      <c r="G5687" s="10">
        <v>44228</v>
      </c>
      <c r="H5687" s="11">
        <v>7</v>
      </c>
      <c r="I5687" s="20" t="s">
        <v>259</v>
      </c>
      <c r="J5687" s="11" t="s">
        <v>261</v>
      </c>
      <c r="K5687" s="11" t="s">
        <v>11613</v>
      </c>
      <c r="L5687" s="11">
        <v>2</v>
      </c>
    </row>
    <row r="5688" spans="1:12">
      <c r="A5688" s="11" t="s">
        <v>11188</v>
      </c>
      <c r="D5688" s="11" t="s">
        <v>260</v>
      </c>
      <c r="E5688" s="19" t="s">
        <v>11438</v>
      </c>
      <c r="F5688" s="10">
        <v>42036</v>
      </c>
      <c r="G5688" s="10">
        <v>44228</v>
      </c>
      <c r="H5688" s="11">
        <v>7</v>
      </c>
      <c r="I5688" s="20" t="s">
        <v>259</v>
      </c>
      <c r="J5688" s="11" t="s">
        <v>261</v>
      </c>
      <c r="K5688" s="11" t="s">
        <v>11613</v>
      </c>
      <c r="L5688" s="11">
        <v>2</v>
      </c>
    </row>
    <row r="5689" spans="1:12">
      <c r="A5689" s="11" t="s">
        <v>11189</v>
      </c>
      <c r="D5689" s="11" t="s">
        <v>260</v>
      </c>
      <c r="E5689" s="19" t="s">
        <v>11439</v>
      </c>
      <c r="F5689" s="10">
        <v>42036</v>
      </c>
      <c r="G5689" s="10">
        <v>44228</v>
      </c>
      <c r="H5689" s="11">
        <v>7</v>
      </c>
      <c r="I5689" s="20" t="s">
        <v>259</v>
      </c>
      <c r="J5689" s="11" t="s">
        <v>261</v>
      </c>
      <c r="K5689" s="11" t="s">
        <v>11613</v>
      </c>
      <c r="L5689" s="11">
        <v>2</v>
      </c>
    </row>
    <row r="5690" spans="1:12">
      <c r="A5690" s="11" t="s">
        <v>11190</v>
      </c>
      <c r="D5690" s="11" t="s">
        <v>260</v>
      </c>
      <c r="E5690" s="19" t="s">
        <v>11440</v>
      </c>
      <c r="F5690" s="10">
        <v>42036</v>
      </c>
      <c r="G5690" s="10">
        <v>44228</v>
      </c>
      <c r="H5690" s="11">
        <v>7</v>
      </c>
      <c r="I5690" s="20" t="s">
        <v>259</v>
      </c>
      <c r="J5690" s="11" t="s">
        <v>261</v>
      </c>
      <c r="K5690" s="11" t="s">
        <v>11613</v>
      </c>
      <c r="L5690" s="11">
        <v>2</v>
      </c>
    </row>
    <row r="5691" spans="1:12">
      <c r="A5691" s="11" t="s">
        <v>11191</v>
      </c>
      <c r="D5691" s="11" t="s">
        <v>260</v>
      </c>
      <c r="E5691" s="19" t="s">
        <v>11441</v>
      </c>
      <c r="F5691" s="10">
        <v>42036</v>
      </c>
      <c r="G5691" s="10">
        <v>44228</v>
      </c>
      <c r="H5691" s="11">
        <v>7</v>
      </c>
      <c r="I5691" s="20" t="s">
        <v>259</v>
      </c>
      <c r="J5691" s="11" t="s">
        <v>261</v>
      </c>
      <c r="K5691" s="11" t="s">
        <v>11613</v>
      </c>
      <c r="L5691" s="11">
        <v>2</v>
      </c>
    </row>
    <row r="5692" spans="1:12">
      <c r="A5692" s="11" t="s">
        <v>11192</v>
      </c>
      <c r="D5692" s="11" t="s">
        <v>260</v>
      </c>
      <c r="E5692" s="19" t="s">
        <v>11442</v>
      </c>
      <c r="F5692" s="10">
        <v>42036</v>
      </c>
      <c r="G5692" s="10">
        <v>44228</v>
      </c>
      <c r="H5692" s="11">
        <v>7</v>
      </c>
      <c r="I5692" s="20" t="s">
        <v>259</v>
      </c>
      <c r="J5692" s="11" t="s">
        <v>261</v>
      </c>
      <c r="K5692" s="11" t="s">
        <v>11613</v>
      </c>
      <c r="L5692" s="11">
        <v>2</v>
      </c>
    </row>
    <row r="5693" spans="1:12">
      <c r="A5693" s="11" t="s">
        <v>11193</v>
      </c>
      <c r="D5693" s="11" t="s">
        <v>260</v>
      </c>
      <c r="E5693" s="19" t="s">
        <v>11443</v>
      </c>
      <c r="F5693" s="10">
        <v>42036</v>
      </c>
      <c r="G5693" s="10">
        <v>44228</v>
      </c>
      <c r="H5693" s="11">
        <v>7</v>
      </c>
      <c r="I5693" s="20" t="s">
        <v>259</v>
      </c>
      <c r="J5693" s="11" t="s">
        <v>261</v>
      </c>
      <c r="K5693" s="11" t="s">
        <v>11613</v>
      </c>
      <c r="L5693" s="11">
        <v>2</v>
      </c>
    </row>
    <row r="5694" spans="1:12">
      <c r="A5694" s="11" t="s">
        <v>11194</v>
      </c>
      <c r="D5694" s="11" t="s">
        <v>260</v>
      </c>
      <c r="E5694" s="19" t="s">
        <v>11444</v>
      </c>
      <c r="F5694" s="10">
        <v>42036</v>
      </c>
      <c r="G5694" s="10">
        <v>44228</v>
      </c>
      <c r="H5694" s="11">
        <v>7</v>
      </c>
      <c r="I5694" s="20" t="s">
        <v>259</v>
      </c>
      <c r="J5694" s="11" t="s">
        <v>261</v>
      </c>
      <c r="K5694" s="11" t="s">
        <v>11613</v>
      </c>
      <c r="L5694" s="11">
        <v>2</v>
      </c>
    </row>
    <row r="5695" spans="1:12">
      <c r="A5695" s="11" t="s">
        <v>11195</v>
      </c>
      <c r="D5695" s="11" t="s">
        <v>260</v>
      </c>
      <c r="E5695" s="19" t="s">
        <v>11445</v>
      </c>
      <c r="F5695" s="10">
        <v>42036</v>
      </c>
      <c r="G5695" s="10">
        <v>44228</v>
      </c>
      <c r="H5695" s="11">
        <v>7</v>
      </c>
      <c r="I5695" s="20" t="s">
        <v>259</v>
      </c>
      <c r="J5695" s="11" t="s">
        <v>261</v>
      </c>
      <c r="K5695" s="11" t="s">
        <v>11613</v>
      </c>
      <c r="L5695" s="11">
        <v>2</v>
      </c>
    </row>
    <row r="5696" spans="1:12">
      <c r="A5696" s="11" t="s">
        <v>11196</v>
      </c>
      <c r="D5696" s="11" t="s">
        <v>260</v>
      </c>
      <c r="E5696" s="19" t="s">
        <v>11446</v>
      </c>
      <c r="F5696" s="10">
        <v>42036</v>
      </c>
      <c r="G5696" s="10">
        <v>44228</v>
      </c>
      <c r="H5696" s="11">
        <v>7</v>
      </c>
      <c r="I5696" s="20" t="s">
        <v>259</v>
      </c>
      <c r="J5696" s="11" t="s">
        <v>261</v>
      </c>
      <c r="K5696" s="11" t="s">
        <v>11613</v>
      </c>
      <c r="L5696" s="11">
        <v>2</v>
      </c>
    </row>
    <row r="5697" spans="1:12">
      <c r="A5697" s="11" t="s">
        <v>11197</v>
      </c>
      <c r="D5697" s="11" t="s">
        <v>260</v>
      </c>
      <c r="E5697" s="19" t="s">
        <v>11447</v>
      </c>
      <c r="F5697" s="10">
        <v>42036</v>
      </c>
      <c r="G5697" s="10">
        <v>44228</v>
      </c>
      <c r="H5697" s="11">
        <v>7</v>
      </c>
      <c r="I5697" s="20" t="s">
        <v>259</v>
      </c>
      <c r="J5697" s="11" t="s">
        <v>261</v>
      </c>
      <c r="K5697" s="11" t="s">
        <v>11613</v>
      </c>
      <c r="L5697" s="11">
        <v>2</v>
      </c>
    </row>
    <row r="5698" spans="1:12">
      <c r="A5698" s="11" t="s">
        <v>11198</v>
      </c>
      <c r="D5698" s="11" t="s">
        <v>260</v>
      </c>
      <c r="E5698" s="19" t="s">
        <v>11448</v>
      </c>
      <c r="F5698" s="10">
        <v>42036</v>
      </c>
      <c r="G5698" s="10">
        <v>44228</v>
      </c>
      <c r="H5698" s="11">
        <v>7</v>
      </c>
      <c r="I5698" s="20" t="s">
        <v>259</v>
      </c>
      <c r="J5698" s="11" t="s">
        <v>261</v>
      </c>
      <c r="K5698" s="11" t="s">
        <v>11613</v>
      </c>
      <c r="L5698" s="11">
        <v>2</v>
      </c>
    </row>
    <row r="5699" spans="1:12">
      <c r="A5699" s="11" t="s">
        <v>11199</v>
      </c>
      <c r="D5699" s="11" t="s">
        <v>260</v>
      </c>
      <c r="E5699" s="19" t="s">
        <v>11449</v>
      </c>
      <c r="F5699" s="10">
        <v>42036</v>
      </c>
      <c r="G5699" s="10">
        <v>44228</v>
      </c>
      <c r="H5699" s="11">
        <v>7</v>
      </c>
      <c r="I5699" s="20" t="s">
        <v>259</v>
      </c>
      <c r="J5699" s="11" t="s">
        <v>261</v>
      </c>
      <c r="K5699" s="11" t="s">
        <v>11613</v>
      </c>
      <c r="L5699" s="11">
        <v>2</v>
      </c>
    </row>
    <row r="5700" spans="1:12">
      <c r="A5700" s="11" t="s">
        <v>11200</v>
      </c>
      <c r="D5700" s="11" t="s">
        <v>260</v>
      </c>
      <c r="E5700" s="19" t="s">
        <v>11450</v>
      </c>
      <c r="F5700" s="10">
        <v>42036</v>
      </c>
      <c r="G5700" s="10">
        <v>44228</v>
      </c>
      <c r="H5700" s="11">
        <v>7</v>
      </c>
      <c r="I5700" s="20" t="s">
        <v>259</v>
      </c>
      <c r="J5700" s="11" t="s">
        <v>261</v>
      </c>
      <c r="K5700" s="11" t="s">
        <v>11613</v>
      </c>
      <c r="L5700" s="11">
        <v>2</v>
      </c>
    </row>
    <row r="5701" spans="1:12">
      <c r="A5701" s="11" t="s">
        <v>11201</v>
      </c>
      <c r="D5701" s="11" t="s">
        <v>260</v>
      </c>
      <c r="E5701" s="19" t="s">
        <v>11451</v>
      </c>
      <c r="F5701" s="10">
        <v>42036</v>
      </c>
      <c r="G5701" s="10">
        <v>44228</v>
      </c>
      <c r="H5701" s="11">
        <v>7</v>
      </c>
      <c r="I5701" s="20" t="s">
        <v>259</v>
      </c>
      <c r="J5701" s="11" t="s">
        <v>261</v>
      </c>
      <c r="K5701" s="11" t="s">
        <v>11613</v>
      </c>
      <c r="L5701" s="11">
        <v>2</v>
      </c>
    </row>
    <row r="5702" spans="1:12">
      <c r="A5702" s="11" t="s">
        <v>11202</v>
      </c>
      <c r="D5702" s="11" t="s">
        <v>260</v>
      </c>
      <c r="E5702" s="19" t="s">
        <v>11452</v>
      </c>
      <c r="F5702" s="10">
        <v>42036</v>
      </c>
      <c r="G5702" s="10">
        <v>44228</v>
      </c>
      <c r="H5702" s="11">
        <v>7</v>
      </c>
      <c r="I5702" s="20" t="s">
        <v>259</v>
      </c>
      <c r="J5702" s="11" t="s">
        <v>261</v>
      </c>
      <c r="K5702" s="11" t="s">
        <v>11613</v>
      </c>
      <c r="L5702" s="11">
        <v>2</v>
      </c>
    </row>
    <row r="5703" spans="1:12">
      <c r="A5703" s="11" t="s">
        <v>11203</v>
      </c>
      <c r="D5703" s="11" t="s">
        <v>260</v>
      </c>
      <c r="E5703" s="19" t="s">
        <v>11453</v>
      </c>
      <c r="F5703" s="10">
        <v>42036</v>
      </c>
      <c r="G5703" s="10">
        <v>44228</v>
      </c>
      <c r="H5703" s="11">
        <v>7</v>
      </c>
      <c r="I5703" s="20" t="s">
        <v>259</v>
      </c>
      <c r="J5703" s="11" t="s">
        <v>261</v>
      </c>
      <c r="K5703" s="11" t="s">
        <v>11613</v>
      </c>
      <c r="L5703" s="11">
        <v>2</v>
      </c>
    </row>
    <row r="5704" spans="1:12">
      <c r="A5704" s="11" t="s">
        <v>11204</v>
      </c>
      <c r="D5704" s="11" t="s">
        <v>260</v>
      </c>
      <c r="E5704" s="19" t="s">
        <v>11454</v>
      </c>
      <c r="F5704" s="10">
        <v>42036</v>
      </c>
      <c r="G5704" s="10">
        <v>44228</v>
      </c>
      <c r="H5704" s="11">
        <v>7</v>
      </c>
      <c r="I5704" s="20" t="s">
        <v>259</v>
      </c>
      <c r="J5704" s="11" t="s">
        <v>261</v>
      </c>
      <c r="K5704" s="11" t="s">
        <v>11613</v>
      </c>
      <c r="L5704" s="11">
        <v>2</v>
      </c>
    </row>
    <row r="5705" spans="1:12">
      <c r="A5705" s="11" t="s">
        <v>11205</v>
      </c>
      <c r="D5705" s="11" t="s">
        <v>260</v>
      </c>
      <c r="E5705" s="19" t="s">
        <v>11455</v>
      </c>
      <c r="F5705" s="10">
        <v>42036</v>
      </c>
      <c r="G5705" s="10">
        <v>44228</v>
      </c>
      <c r="H5705" s="11">
        <v>7</v>
      </c>
      <c r="I5705" s="20" t="s">
        <v>259</v>
      </c>
      <c r="J5705" s="11" t="s">
        <v>261</v>
      </c>
      <c r="K5705" s="11" t="s">
        <v>11613</v>
      </c>
      <c r="L5705" s="11">
        <v>2</v>
      </c>
    </row>
    <row r="5706" spans="1:12">
      <c r="A5706" s="11" t="s">
        <v>11206</v>
      </c>
      <c r="D5706" s="11" t="s">
        <v>260</v>
      </c>
      <c r="E5706" s="19" t="s">
        <v>11456</v>
      </c>
      <c r="F5706" s="10">
        <v>42036</v>
      </c>
      <c r="G5706" s="10">
        <v>44228</v>
      </c>
      <c r="H5706" s="11">
        <v>7</v>
      </c>
      <c r="I5706" s="20" t="s">
        <v>259</v>
      </c>
      <c r="J5706" s="11" t="s">
        <v>261</v>
      </c>
      <c r="K5706" s="11" t="s">
        <v>11613</v>
      </c>
      <c r="L5706" s="11">
        <v>2</v>
      </c>
    </row>
    <row r="5707" spans="1:12">
      <c r="A5707" s="11" t="s">
        <v>11207</v>
      </c>
      <c r="D5707" s="11" t="s">
        <v>260</v>
      </c>
      <c r="E5707" s="19" t="s">
        <v>11457</v>
      </c>
      <c r="F5707" s="10">
        <v>42036</v>
      </c>
      <c r="G5707" s="10">
        <v>44228</v>
      </c>
      <c r="H5707" s="11">
        <v>7</v>
      </c>
      <c r="I5707" s="20" t="s">
        <v>259</v>
      </c>
      <c r="J5707" s="11" t="s">
        <v>261</v>
      </c>
      <c r="K5707" s="11" t="s">
        <v>11613</v>
      </c>
      <c r="L5707" s="11">
        <v>2</v>
      </c>
    </row>
    <row r="5708" spans="1:12">
      <c r="A5708" s="11" t="s">
        <v>11208</v>
      </c>
      <c r="D5708" s="11" t="s">
        <v>260</v>
      </c>
      <c r="E5708" s="19" t="s">
        <v>11458</v>
      </c>
      <c r="F5708" s="10">
        <v>42036</v>
      </c>
      <c r="G5708" s="10">
        <v>44228</v>
      </c>
      <c r="H5708" s="11">
        <v>7</v>
      </c>
      <c r="I5708" s="20" t="s">
        <v>259</v>
      </c>
      <c r="J5708" s="11" t="s">
        <v>261</v>
      </c>
      <c r="K5708" s="11" t="s">
        <v>11613</v>
      </c>
      <c r="L5708" s="11">
        <v>2</v>
      </c>
    </row>
    <row r="5709" spans="1:12">
      <c r="A5709" s="11" t="s">
        <v>11209</v>
      </c>
      <c r="D5709" s="11" t="s">
        <v>260</v>
      </c>
      <c r="E5709" s="19" t="s">
        <v>11459</v>
      </c>
      <c r="F5709" s="10">
        <v>42036</v>
      </c>
      <c r="G5709" s="10">
        <v>44228</v>
      </c>
      <c r="H5709" s="11">
        <v>7</v>
      </c>
      <c r="I5709" s="20" t="s">
        <v>259</v>
      </c>
      <c r="J5709" s="11" t="s">
        <v>261</v>
      </c>
      <c r="K5709" s="11" t="s">
        <v>11613</v>
      </c>
      <c r="L5709" s="11">
        <v>2</v>
      </c>
    </row>
    <row r="5710" spans="1:12">
      <c r="A5710" s="11" t="s">
        <v>11210</v>
      </c>
      <c r="D5710" s="11" t="s">
        <v>260</v>
      </c>
      <c r="E5710" s="19" t="s">
        <v>11460</v>
      </c>
      <c r="F5710" s="10">
        <v>42036</v>
      </c>
      <c r="G5710" s="10">
        <v>44228</v>
      </c>
      <c r="H5710" s="11">
        <v>7</v>
      </c>
      <c r="I5710" s="20" t="s">
        <v>259</v>
      </c>
      <c r="J5710" s="11" t="s">
        <v>261</v>
      </c>
      <c r="K5710" s="11" t="s">
        <v>11613</v>
      </c>
      <c r="L5710" s="11">
        <v>2</v>
      </c>
    </row>
    <row r="5711" spans="1:12">
      <c r="A5711" s="11" t="s">
        <v>11211</v>
      </c>
      <c r="D5711" s="11" t="s">
        <v>260</v>
      </c>
      <c r="E5711" s="19" t="s">
        <v>11461</v>
      </c>
      <c r="F5711" s="10">
        <v>42036</v>
      </c>
      <c r="G5711" s="10">
        <v>44228</v>
      </c>
      <c r="H5711" s="11">
        <v>7</v>
      </c>
      <c r="I5711" s="20" t="s">
        <v>259</v>
      </c>
      <c r="J5711" s="11" t="s">
        <v>261</v>
      </c>
      <c r="K5711" s="11" t="s">
        <v>11613</v>
      </c>
      <c r="L5711" s="11">
        <v>2</v>
      </c>
    </row>
    <row r="5712" spans="1:12">
      <c r="A5712" s="11" t="s">
        <v>11212</v>
      </c>
      <c r="D5712" s="11" t="s">
        <v>260</v>
      </c>
      <c r="E5712" s="19" t="s">
        <v>11462</v>
      </c>
      <c r="F5712" s="10">
        <v>42036</v>
      </c>
      <c r="G5712" s="10">
        <v>44228</v>
      </c>
      <c r="H5712" s="11">
        <v>7</v>
      </c>
      <c r="I5712" s="20" t="s">
        <v>259</v>
      </c>
      <c r="J5712" s="11" t="s">
        <v>261</v>
      </c>
      <c r="K5712" s="11" t="s">
        <v>11613</v>
      </c>
      <c r="L5712" s="11">
        <v>2</v>
      </c>
    </row>
    <row r="5713" spans="1:12">
      <c r="A5713" s="11" t="s">
        <v>11213</v>
      </c>
      <c r="D5713" s="11" t="s">
        <v>260</v>
      </c>
      <c r="E5713" s="19" t="s">
        <v>11463</v>
      </c>
      <c r="F5713" s="10">
        <v>42036</v>
      </c>
      <c r="G5713" s="10">
        <v>44228</v>
      </c>
      <c r="H5713" s="11">
        <v>7</v>
      </c>
      <c r="I5713" s="20" t="s">
        <v>259</v>
      </c>
      <c r="J5713" s="11" t="s">
        <v>261</v>
      </c>
      <c r="K5713" s="11" t="s">
        <v>11613</v>
      </c>
      <c r="L5713" s="11">
        <v>2</v>
      </c>
    </row>
    <row r="5714" spans="1:12">
      <c r="A5714" s="11" t="s">
        <v>11214</v>
      </c>
      <c r="D5714" s="11" t="s">
        <v>260</v>
      </c>
      <c r="E5714" s="19" t="s">
        <v>11464</v>
      </c>
      <c r="F5714" s="10">
        <v>42036</v>
      </c>
      <c r="G5714" s="10">
        <v>44228</v>
      </c>
      <c r="H5714" s="11">
        <v>7</v>
      </c>
      <c r="I5714" s="20" t="s">
        <v>259</v>
      </c>
      <c r="J5714" s="11" t="s">
        <v>261</v>
      </c>
      <c r="K5714" s="11" t="s">
        <v>11613</v>
      </c>
      <c r="L5714" s="11">
        <v>2</v>
      </c>
    </row>
    <row r="5715" spans="1:12">
      <c r="A5715" s="11" t="s">
        <v>11215</v>
      </c>
      <c r="D5715" s="11" t="s">
        <v>260</v>
      </c>
      <c r="E5715" s="19" t="s">
        <v>11465</v>
      </c>
      <c r="F5715" s="10">
        <v>42036</v>
      </c>
      <c r="G5715" s="10">
        <v>44228</v>
      </c>
      <c r="H5715" s="11">
        <v>7</v>
      </c>
      <c r="I5715" s="20" t="s">
        <v>259</v>
      </c>
      <c r="J5715" s="11" t="s">
        <v>261</v>
      </c>
      <c r="K5715" s="11" t="s">
        <v>11613</v>
      </c>
      <c r="L5715" s="11">
        <v>2</v>
      </c>
    </row>
    <row r="5716" spans="1:12">
      <c r="A5716" s="11" t="s">
        <v>11216</v>
      </c>
      <c r="D5716" s="11" t="s">
        <v>260</v>
      </c>
      <c r="E5716" s="19" t="s">
        <v>11466</v>
      </c>
      <c r="F5716" s="10">
        <v>42036</v>
      </c>
      <c r="G5716" s="10">
        <v>44228</v>
      </c>
      <c r="H5716" s="11">
        <v>7</v>
      </c>
      <c r="I5716" s="20" t="s">
        <v>259</v>
      </c>
      <c r="J5716" s="11" t="s">
        <v>261</v>
      </c>
      <c r="K5716" s="11" t="s">
        <v>11613</v>
      </c>
      <c r="L5716" s="11">
        <v>2</v>
      </c>
    </row>
    <row r="5717" spans="1:12">
      <c r="A5717" s="11" t="s">
        <v>11217</v>
      </c>
      <c r="D5717" s="11" t="s">
        <v>260</v>
      </c>
      <c r="E5717" s="19" t="s">
        <v>11467</v>
      </c>
      <c r="F5717" s="10">
        <v>42036</v>
      </c>
      <c r="G5717" s="10">
        <v>44228</v>
      </c>
      <c r="H5717" s="11">
        <v>7</v>
      </c>
      <c r="I5717" s="20" t="s">
        <v>259</v>
      </c>
      <c r="J5717" s="11" t="s">
        <v>261</v>
      </c>
      <c r="K5717" s="11" t="s">
        <v>11613</v>
      </c>
      <c r="L5717" s="11">
        <v>2</v>
      </c>
    </row>
    <row r="5718" spans="1:12">
      <c r="A5718" s="11" t="s">
        <v>11218</v>
      </c>
      <c r="D5718" s="11" t="s">
        <v>260</v>
      </c>
      <c r="E5718" s="19" t="s">
        <v>11468</v>
      </c>
      <c r="F5718" s="10">
        <v>42036</v>
      </c>
      <c r="G5718" s="10">
        <v>44228</v>
      </c>
      <c r="H5718" s="11">
        <v>7</v>
      </c>
      <c r="I5718" s="20" t="s">
        <v>259</v>
      </c>
      <c r="J5718" s="11" t="s">
        <v>261</v>
      </c>
      <c r="K5718" s="11" t="s">
        <v>11613</v>
      </c>
      <c r="L5718" s="11">
        <v>2</v>
      </c>
    </row>
    <row r="5719" spans="1:12">
      <c r="A5719" s="11" t="s">
        <v>11219</v>
      </c>
      <c r="D5719" s="11" t="s">
        <v>260</v>
      </c>
      <c r="E5719" s="19" t="s">
        <v>11469</v>
      </c>
      <c r="F5719" s="10">
        <v>42036</v>
      </c>
      <c r="G5719" s="10">
        <v>44228</v>
      </c>
      <c r="H5719" s="11">
        <v>7</v>
      </c>
      <c r="I5719" s="20" t="s">
        <v>259</v>
      </c>
      <c r="J5719" s="11" t="s">
        <v>261</v>
      </c>
      <c r="K5719" s="11" t="s">
        <v>11613</v>
      </c>
      <c r="L5719" s="11">
        <v>2</v>
      </c>
    </row>
    <row r="5720" spans="1:12">
      <c r="A5720" s="11" t="s">
        <v>11220</v>
      </c>
      <c r="D5720" s="11" t="s">
        <v>260</v>
      </c>
      <c r="E5720" s="19" t="s">
        <v>11470</v>
      </c>
      <c r="F5720" s="10">
        <v>42036</v>
      </c>
      <c r="G5720" s="10">
        <v>44228</v>
      </c>
      <c r="H5720" s="11">
        <v>7</v>
      </c>
      <c r="I5720" s="20" t="s">
        <v>259</v>
      </c>
      <c r="J5720" s="11" t="s">
        <v>261</v>
      </c>
      <c r="K5720" s="11" t="s">
        <v>11613</v>
      </c>
      <c r="L5720" s="11">
        <v>2</v>
      </c>
    </row>
    <row r="5721" spans="1:12">
      <c r="A5721" s="11" t="s">
        <v>11221</v>
      </c>
      <c r="D5721" s="11" t="s">
        <v>260</v>
      </c>
      <c r="E5721" s="19" t="s">
        <v>11471</v>
      </c>
      <c r="F5721" s="10">
        <v>42036</v>
      </c>
      <c r="G5721" s="10">
        <v>44228</v>
      </c>
      <c r="H5721" s="11">
        <v>7</v>
      </c>
      <c r="I5721" s="20" t="s">
        <v>259</v>
      </c>
      <c r="J5721" s="11" t="s">
        <v>261</v>
      </c>
      <c r="K5721" s="11" t="s">
        <v>11613</v>
      </c>
      <c r="L5721" s="11">
        <v>2</v>
      </c>
    </row>
    <row r="5722" spans="1:12">
      <c r="A5722" s="11" t="s">
        <v>11222</v>
      </c>
      <c r="D5722" s="11" t="s">
        <v>260</v>
      </c>
      <c r="E5722" s="19" t="s">
        <v>11472</v>
      </c>
      <c r="F5722" s="10">
        <v>42036</v>
      </c>
      <c r="G5722" s="10">
        <v>44228</v>
      </c>
      <c r="H5722" s="11">
        <v>7</v>
      </c>
      <c r="I5722" s="20" t="s">
        <v>259</v>
      </c>
      <c r="J5722" s="11" t="s">
        <v>261</v>
      </c>
      <c r="K5722" s="11" t="s">
        <v>11613</v>
      </c>
      <c r="L5722" s="11">
        <v>2</v>
      </c>
    </row>
    <row r="5723" spans="1:12">
      <c r="A5723" s="11" t="s">
        <v>11223</v>
      </c>
      <c r="D5723" s="11" t="s">
        <v>260</v>
      </c>
      <c r="E5723" s="19" t="s">
        <v>11473</v>
      </c>
      <c r="F5723" s="10">
        <v>42036</v>
      </c>
      <c r="G5723" s="10">
        <v>44228</v>
      </c>
      <c r="H5723" s="11">
        <v>7</v>
      </c>
      <c r="I5723" s="20" t="s">
        <v>259</v>
      </c>
      <c r="J5723" s="11" t="s">
        <v>261</v>
      </c>
      <c r="K5723" s="11" t="s">
        <v>11613</v>
      </c>
      <c r="L5723" s="11">
        <v>2</v>
      </c>
    </row>
    <row r="5724" spans="1:12">
      <c r="A5724" s="11" t="s">
        <v>11224</v>
      </c>
      <c r="D5724" s="11" t="s">
        <v>260</v>
      </c>
      <c r="E5724" s="19" t="s">
        <v>11474</v>
      </c>
      <c r="F5724" s="10">
        <v>42036</v>
      </c>
      <c r="G5724" s="10">
        <v>44228</v>
      </c>
      <c r="H5724" s="11">
        <v>7</v>
      </c>
      <c r="I5724" s="20" t="s">
        <v>259</v>
      </c>
      <c r="J5724" s="11" t="s">
        <v>261</v>
      </c>
      <c r="K5724" s="11" t="s">
        <v>11613</v>
      </c>
      <c r="L5724" s="11">
        <v>2</v>
      </c>
    </row>
    <row r="5725" spans="1:12">
      <c r="A5725" s="11" t="s">
        <v>11225</v>
      </c>
      <c r="D5725" s="11" t="s">
        <v>260</v>
      </c>
      <c r="E5725" s="19" t="s">
        <v>11475</v>
      </c>
      <c r="F5725" s="10">
        <v>42036</v>
      </c>
      <c r="G5725" s="10">
        <v>44228</v>
      </c>
      <c r="H5725" s="11">
        <v>7</v>
      </c>
      <c r="I5725" s="20" t="s">
        <v>259</v>
      </c>
      <c r="J5725" s="11" t="s">
        <v>261</v>
      </c>
      <c r="K5725" s="11" t="s">
        <v>11613</v>
      </c>
      <c r="L5725" s="11">
        <v>2</v>
      </c>
    </row>
    <row r="5726" spans="1:12">
      <c r="A5726" s="11" t="s">
        <v>11226</v>
      </c>
      <c r="D5726" s="11" t="s">
        <v>260</v>
      </c>
      <c r="E5726" s="19" t="s">
        <v>11476</v>
      </c>
      <c r="F5726" s="10">
        <v>42036</v>
      </c>
      <c r="G5726" s="10">
        <v>44228</v>
      </c>
      <c r="H5726" s="11">
        <v>7</v>
      </c>
      <c r="I5726" s="20" t="s">
        <v>259</v>
      </c>
      <c r="J5726" s="11" t="s">
        <v>261</v>
      </c>
      <c r="K5726" s="11" t="s">
        <v>11613</v>
      </c>
      <c r="L5726" s="11">
        <v>2</v>
      </c>
    </row>
    <row r="5727" spans="1:12">
      <c r="A5727" s="11" t="s">
        <v>11227</v>
      </c>
      <c r="D5727" s="11" t="s">
        <v>260</v>
      </c>
      <c r="E5727" s="19" t="s">
        <v>11477</v>
      </c>
      <c r="F5727" s="10">
        <v>42036</v>
      </c>
      <c r="G5727" s="10">
        <v>44228</v>
      </c>
      <c r="H5727" s="11">
        <v>7</v>
      </c>
      <c r="I5727" s="20" t="s">
        <v>259</v>
      </c>
      <c r="J5727" s="11" t="s">
        <v>261</v>
      </c>
      <c r="K5727" s="11" t="s">
        <v>11613</v>
      </c>
      <c r="L5727" s="11">
        <v>2</v>
      </c>
    </row>
    <row r="5728" spans="1:12">
      <c r="A5728" s="11" t="s">
        <v>11228</v>
      </c>
      <c r="D5728" s="11" t="s">
        <v>260</v>
      </c>
      <c r="E5728" s="19" t="s">
        <v>11478</v>
      </c>
      <c r="F5728" s="10">
        <v>42036</v>
      </c>
      <c r="G5728" s="10">
        <v>44228</v>
      </c>
      <c r="H5728" s="11">
        <v>7</v>
      </c>
      <c r="I5728" s="20" t="s">
        <v>259</v>
      </c>
      <c r="J5728" s="11" t="s">
        <v>261</v>
      </c>
      <c r="K5728" s="11" t="s">
        <v>11613</v>
      </c>
      <c r="L5728" s="11">
        <v>2</v>
      </c>
    </row>
    <row r="5729" spans="1:12">
      <c r="A5729" s="11" t="s">
        <v>11229</v>
      </c>
      <c r="D5729" s="11" t="s">
        <v>260</v>
      </c>
      <c r="E5729" s="19" t="s">
        <v>11479</v>
      </c>
      <c r="F5729" s="10">
        <v>42036</v>
      </c>
      <c r="G5729" s="10">
        <v>44228</v>
      </c>
      <c r="H5729" s="11">
        <v>7</v>
      </c>
      <c r="I5729" s="20" t="s">
        <v>259</v>
      </c>
      <c r="J5729" s="11" t="s">
        <v>261</v>
      </c>
      <c r="K5729" s="11" t="s">
        <v>11613</v>
      </c>
      <c r="L5729" s="11">
        <v>2</v>
      </c>
    </row>
    <row r="5730" spans="1:12">
      <c r="A5730" s="11" t="s">
        <v>11230</v>
      </c>
      <c r="D5730" s="11" t="s">
        <v>260</v>
      </c>
      <c r="E5730" s="19" t="s">
        <v>11480</v>
      </c>
      <c r="F5730" s="10">
        <v>42036</v>
      </c>
      <c r="G5730" s="10">
        <v>44228</v>
      </c>
      <c r="H5730" s="11">
        <v>7</v>
      </c>
      <c r="I5730" s="20" t="s">
        <v>259</v>
      </c>
      <c r="J5730" s="11" t="s">
        <v>261</v>
      </c>
      <c r="K5730" s="11" t="s">
        <v>11613</v>
      </c>
      <c r="L5730" s="11">
        <v>2</v>
      </c>
    </row>
    <row r="5731" spans="1:12">
      <c r="A5731" s="11" t="s">
        <v>11231</v>
      </c>
      <c r="D5731" s="11" t="s">
        <v>260</v>
      </c>
      <c r="E5731" s="19" t="s">
        <v>11481</v>
      </c>
      <c r="F5731" s="10">
        <v>42036</v>
      </c>
      <c r="G5731" s="10">
        <v>44228</v>
      </c>
      <c r="H5731" s="11">
        <v>7</v>
      </c>
      <c r="I5731" s="20" t="s">
        <v>259</v>
      </c>
      <c r="J5731" s="11" t="s">
        <v>261</v>
      </c>
      <c r="K5731" s="11" t="s">
        <v>11613</v>
      </c>
      <c r="L5731" s="11">
        <v>2</v>
      </c>
    </row>
    <row r="5732" spans="1:12">
      <c r="A5732" s="11" t="s">
        <v>11232</v>
      </c>
      <c r="D5732" s="11" t="s">
        <v>260</v>
      </c>
      <c r="E5732" s="19" t="s">
        <v>11482</v>
      </c>
      <c r="F5732" s="10">
        <v>42036</v>
      </c>
      <c r="G5732" s="10">
        <v>44228</v>
      </c>
      <c r="H5732" s="11">
        <v>7</v>
      </c>
      <c r="I5732" s="20" t="s">
        <v>259</v>
      </c>
      <c r="J5732" s="11" t="s">
        <v>261</v>
      </c>
      <c r="K5732" s="11" t="s">
        <v>11613</v>
      </c>
      <c r="L5732" s="11">
        <v>2</v>
      </c>
    </row>
    <row r="5733" spans="1:12">
      <c r="A5733" s="11" t="s">
        <v>11233</v>
      </c>
      <c r="D5733" s="11" t="s">
        <v>260</v>
      </c>
      <c r="E5733" s="19" t="s">
        <v>11483</v>
      </c>
      <c r="F5733" s="10">
        <v>42036</v>
      </c>
      <c r="G5733" s="10">
        <v>44228</v>
      </c>
      <c r="H5733" s="11">
        <v>7</v>
      </c>
      <c r="I5733" s="20" t="s">
        <v>259</v>
      </c>
      <c r="J5733" s="11" t="s">
        <v>261</v>
      </c>
      <c r="K5733" s="11" t="s">
        <v>11613</v>
      </c>
      <c r="L5733" s="11">
        <v>2</v>
      </c>
    </row>
    <row r="5734" spans="1:12">
      <c r="A5734" s="11" t="s">
        <v>11234</v>
      </c>
      <c r="D5734" s="11" t="s">
        <v>260</v>
      </c>
      <c r="E5734" s="19" t="s">
        <v>11484</v>
      </c>
      <c r="F5734" s="10">
        <v>42036</v>
      </c>
      <c r="G5734" s="10">
        <v>44228</v>
      </c>
      <c r="H5734" s="11">
        <v>7</v>
      </c>
      <c r="I5734" s="20" t="s">
        <v>259</v>
      </c>
      <c r="J5734" s="11" t="s">
        <v>261</v>
      </c>
      <c r="K5734" s="11" t="s">
        <v>11613</v>
      </c>
      <c r="L5734" s="11">
        <v>2</v>
      </c>
    </row>
    <row r="5735" spans="1:12">
      <c r="A5735" s="11" t="s">
        <v>11235</v>
      </c>
      <c r="D5735" s="11" t="s">
        <v>260</v>
      </c>
      <c r="E5735" s="19" t="s">
        <v>11485</v>
      </c>
      <c r="F5735" s="10">
        <v>42036</v>
      </c>
      <c r="G5735" s="10">
        <v>44228</v>
      </c>
      <c r="H5735" s="11">
        <v>7</v>
      </c>
      <c r="I5735" s="20" t="s">
        <v>259</v>
      </c>
      <c r="J5735" s="11" t="s">
        <v>261</v>
      </c>
      <c r="K5735" s="11" t="s">
        <v>11613</v>
      </c>
      <c r="L5735" s="11">
        <v>2</v>
      </c>
    </row>
    <row r="5736" spans="1:12">
      <c r="A5736" s="11" t="s">
        <v>11236</v>
      </c>
      <c r="D5736" s="11" t="s">
        <v>260</v>
      </c>
      <c r="E5736" s="19" t="s">
        <v>11486</v>
      </c>
      <c r="F5736" s="10">
        <v>42036</v>
      </c>
      <c r="G5736" s="10">
        <v>44228</v>
      </c>
      <c r="H5736" s="11">
        <v>7</v>
      </c>
      <c r="I5736" s="20" t="s">
        <v>259</v>
      </c>
      <c r="J5736" s="11" t="s">
        <v>261</v>
      </c>
      <c r="K5736" s="11" t="s">
        <v>11613</v>
      </c>
      <c r="L5736" s="11">
        <v>2</v>
      </c>
    </row>
    <row r="5737" spans="1:12">
      <c r="A5737" s="11" t="s">
        <v>11237</v>
      </c>
      <c r="D5737" s="11" t="s">
        <v>260</v>
      </c>
      <c r="E5737" s="19" t="s">
        <v>11487</v>
      </c>
      <c r="F5737" s="10">
        <v>42036</v>
      </c>
      <c r="G5737" s="10">
        <v>44228</v>
      </c>
      <c r="H5737" s="11">
        <v>7</v>
      </c>
      <c r="I5737" s="20" t="s">
        <v>259</v>
      </c>
      <c r="J5737" s="11" t="s">
        <v>261</v>
      </c>
      <c r="K5737" s="11" t="s">
        <v>11613</v>
      </c>
      <c r="L5737" s="11">
        <v>2</v>
      </c>
    </row>
    <row r="5738" spans="1:12">
      <c r="A5738" s="11" t="s">
        <v>11238</v>
      </c>
      <c r="D5738" s="11" t="s">
        <v>260</v>
      </c>
      <c r="E5738" s="19" t="s">
        <v>11488</v>
      </c>
      <c r="F5738" s="10">
        <v>42036</v>
      </c>
      <c r="G5738" s="10">
        <v>44228</v>
      </c>
      <c r="H5738" s="11">
        <v>7</v>
      </c>
      <c r="I5738" s="20" t="s">
        <v>259</v>
      </c>
      <c r="J5738" s="11" t="s">
        <v>261</v>
      </c>
      <c r="K5738" s="11" t="s">
        <v>11613</v>
      </c>
      <c r="L5738" s="11">
        <v>2</v>
      </c>
    </row>
    <row r="5739" spans="1:12">
      <c r="A5739" s="11" t="s">
        <v>11239</v>
      </c>
      <c r="D5739" s="11" t="s">
        <v>260</v>
      </c>
      <c r="E5739" s="19" t="s">
        <v>11489</v>
      </c>
      <c r="F5739" s="10">
        <v>42036</v>
      </c>
      <c r="G5739" s="10">
        <v>44228</v>
      </c>
      <c r="H5739" s="11">
        <v>7</v>
      </c>
      <c r="I5739" s="20" t="s">
        <v>259</v>
      </c>
      <c r="J5739" s="11" t="s">
        <v>261</v>
      </c>
      <c r="K5739" s="11" t="s">
        <v>11613</v>
      </c>
      <c r="L5739" s="11">
        <v>2</v>
      </c>
    </row>
    <row r="5740" spans="1:12">
      <c r="A5740" s="11" t="s">
        <v>11240</v>
      </c>
      <c r="D5740" s="11" t="s">
        <v>260</v>
      </c>
      <c r="E5740" s="19" t="s">
        <v>11490</v>
      </c>
      <c r="F5740" s="10">
        <v>42036</v>
      </c>
      <c r="G5740" s="10">
        <v>44228</v>
      </c>
      <c r="H5740" s="11">
        <v>7</v>
      </c>
      <c r="I5740" s="20" t="s">
        <v>259</v>
      </c>
      <c r="J5740" s="11" t="s">
        <v>261</v>
      </c>
      <c r="K5740" s="11" t="s">
        <v>11613</v>
      </c>
      <c r="L5740" s="11">
        <v>2</v>
      </c>
    </row>
    <row r="5741" spans="1:12">
      <c r="A5741" s="11" t="s">
        <v>11241</v>
      </c>
      <c r="D5741" s="11" t="s">
        <v>260</v>
      </c>
      <c r="E5741" s="19" t="s">
        <v>11491</v>
      </c>
      <c r="F5741" s="10">
        <v>42036</v>
      </c>
      <c r="G5741" s="10">
        <v>44228</v>
      </c>
      <c r="H5741" s="11">
        <v>7</v>
      </c>
      <c r="I5741" s="20" t="s">
        <v>259</v>
      </c>
      <c r="J5741" s="11" t="s">
        <v>261</v>
      </c>
      <c r="K5741" s="11" t="s">
        <v>11613</v>
      </c>
      <c r="L5741" s="11">
        <v>2</v>
      </c>
    </row>
    <row r="5742" spans="1:12">
      <c r="A5742" s="11" t="s">
        <v>11242</v>
      </c>
      <c r="D5742" s="11" t="s">
        <v>260</v>
      </c>
      <c r="E5742" s="19" t="s">
        <v>11492</v>
      </c>
      <c r="F5742" s="10">
        <v>42036</v>
      </c>
      <c r="G5742" s="10">
        <v>44228</v>
      </c>
      <c r="H5742" s="11">
        <v>7</v>
      </c>
      <c r="I5742" s="20" t="s">
        <v>259</v>
      </c>
      <c r="J5742" s="11" t="s">
        <v>261</v>
      </c>
      <c r="K5742" s="11" t="s">
        <v>11613</v>
      </c>
      <c r="L5742" s="11">
        <v>2</v>
      </c>
    </row>
    <row r="5743" spans="1:12">
      <c r="A5743" s="11" t="s">
        <v>11243</v>
      </c>
      <c r="D5743" s="11" t="s">
        <v>260</v>
      </c>
      <c r="E5743" s="19" t="s">
        <v>11493</v>
      </c>
      <c r="F5743" s="10">
        <v>42036</v>
      </c>
      <c r="G5743" s="10">
        <v>44228</v>
      </c>
      <c r="H5743" s="11">
        <v>7</v>
      </c>
      <c r="I5743" s="20" t="s">
        <v>259</v>
      </c>
      <c r="J5743" s="11" t="s">
        <v>261</v>
      </c>
      <c r="K5743" s="11" t="s">
        <v>11613</v>
      </c>
      <c r="L5743" s="11">
        <v>2</v>
      </c>
    </row>
    <row r="5744" spans="1:12">
      <c r="A5744" s="11" t="s">
        <v>11244</v>
      </c>
      <c r="D5744" s="11" t="s">
        <v>260</v>
      </c>
      <c r="E5744" s="19" t="s">
        <v>11494</v>
      </c>
      <c r="F5744" s="10">
        <v>42036</v>
      </c>
      <c r="G5744" s="10">
        <v>44228</v>
      </c>
      <c r="H5744" s="11">
        <v>7</v>
      </c>
      <c r="I5744" s="20" t="s">
        <v>259</v>
      </c>
      <c r="J5744" s="11" t="s">
        <v>261</v>
      </c>
      <c r="K5744" s="11" t="s">
        <v>11613</v>
      </c>
      <c r="L5744" s="11">
        <v>2</v>
      </c>
    </row>
    <row r="5745" spans="1:12">
      <c r="A5745" s="11" t="s">
        <v>11245</v>
      </c>
      <c r="D5745" s="11" t="s">
        <v>260</v>
      </c>
      <c r="E5745" s="19" t="s">
        <v>11495</v>
      </c>
      <c r="F5745" s="10">
        <v>42036</v>
      </c>
      <c r="G5745" s="10">
        <v>44228</v>
      </c>
      <c r="H5745" s="11">
        <v>7</v>
      </c>
      <c r="I5745" s="20" t="s">
        <v>259</v>
      </c>
      <c r="J5745" s="11" t="s">
        <v>261</v>
      </c>
      <c r="K5745" s="11" t="s">
        <v>11613</v>
      </c>
      <c r="L5745" s="11">
        <v>2</v>
      </c>
    </row>
    <row r="5746" spans="1:12">
      <c r="A5746" s="11" t="s">
        <v>11246</v>
      </c>
      <c r="D5746" s="11" t="s">
        <v>260</v>
      </c>
      <c r="E5746" s="19" t="s">
        <v>11496</v>
      </c>
      <c r="F5746" s="10">
        <v>42036</v>
      </c>
      <c r="G5746" s="10">
        <v>44228</v>
      </c>
      <c r="H5746" s="11">
        <v>7</v>
      </c>
      <c r="I5746" s="20" t="s">
        <v>259</v>
      </c>
      <c r="J5746" s="11" t="s">
        <v>261</v>
      </c>
      <c r="K5746" s="11" t="s">
        <v>11613</v>
      </c>
      <c r="L5746" s="11">
        <v>2</v>
      </c>
    </row>
    <row r="5747" spans="1:12">
      <c r="A5747" s="11" t="s">
        <v>11247</v>
      </c>
      <c r="D5747" s="11" t="s">
        <v>260</v>
      </c>
      <c r="E5747" s="19" t="s">
        <v>11497</v>
      </c>
      <c r="F5747" s="10">
        <v>42036</v>
      </c>
      <c r="G5747" s="10">
        <v>44228</v>
      </c>
      <c r="H5747" s="11">
        <v>7</v>
      </c>
      <c r="I5747" s="20" t="s">
        <v>259</v>
      </c>
      <c r="J5747" s="11" t="s">
        <v>261</v>
      </c>
      <c r="K5747" s="11" t="s">
        <v>11613</v>
      </c>
      <c r="L5747" s="11">
        <v>2</v>
      </c>
    </row>
    <row r="5748" spans="1:12">
      <c r="A5748" s="11" t="s">
        <v>11248</v>
      </c>
      <c r="D5748" s="11" t="s">
        <v>260</v>
      </c>
      <c r="E5748" s="19" t="s">
        <v>11498</v>
      </c>
      <c r="F5748" s="10">
        <v>42036</v>
      </c>
      <c r="G5748" s="10">
        <v>44228</v>
      </c>
      <c r="H5748" s="11">
        <v>7</v>
      </c>
      <c r="I5748" s="20" t="s">
        <v>259</v>
      </c>
      <c r="J5748" s="11" t="s">
        <v>261</v>
      </c>
      <c r="K5748" s="11" t="s">
        <v>11613</v>
      </c>
      <c r="L5748" s="11">
        <v>2</v>
      </c>
    </row>
    <row r="5749" spans="1:12">
      <c r="A5749" s="11" t="s">
        <v>11249</v>
      </c>
      <c r="D5749" s="11" t="s">
        <v>260</v>
      </c>
      <c r="E5749" s="19" t="s">
        <v>11499</v>
      </c>
      <c r="F5749" s="10">
        <v>42036</v>
      </c>
      <c r="G5749" s="10">
        <v>44228</v>
      </c>
      <c r="H5749" s="11">
        <v>7</v>
      </c>
      <c r="I5749" s="20" t="s">
        <v>259</v>
      </c>
      <c r="J5749" s="11" t="s">
        <v>261</v>
      </c>
      <c r="K5749" s="11" t="s">
        <v>11613</v>
      </c>
      <c r="L5749" s="11">
        <v>2</v>
      </c>
    </row>
    <row r="5750" spans="1:12">
      <c r="A5750" s="11" t="s">
        <v>11250</v>
      </c>
      <c r="D5750" s="11" t="s">
        <v>260</v>
      </c>
      <c r="E5750" s="19" t="s">
        <v>11500</v>
      </c>
      <c r="F5750" s="10">
        <v>42036</v>
      </c>
      <c r="G5750" s="10">
        <v>44228</v>
      </c>
      <c r="H5750" s="11">
        <v>7</v>
      </c>
      <c r="I5750" s="20" t="s">
        <v>259</v>
      </c>
      <c r="J5750" s="11" t="s">
        <v>261</v>
      </c>
      <c r="K5750" s="11" t="s">
        <v>11613</v>
      </c>
      <c r="L5750" s="11">
        <v>2</v>
      </c>
    </row>
    <row r="5751" spans="1:12">
      <c r="A5751" s="11" t="s">
        <v>11251</v>
      </c>
      <c r="D5751" s="11" t="s">
        <v>260</v>
      </c>
      <c r="E5751" s="19" t="s">
        <v>11501</v>
      </c>
      <c r="F5751" s="10">
        <v>42036</v>
      </c>
      <c r="G5751" s="10">
        <v>44228</v>
      </c>
      <c r="H5751" s="11">
        <v>7</v>
      </c>
      <c r="I5751" s="20" t="s">
        <v>259</v>
      </c>
      <c r="J5751" s="11" t="s">
        <v>261</v>
      </c>
      <c r="K5751" s="11" t="s">
        <v>11613</v>
      </c>
      <c r="L5751" s="11">
        <v>2</v>
      </c>
    </row>
    <row r="5752" spans="1:12">
      <c r="A5752" s="11" t="s">
        <v>11252</v>
      </c>
      <c r="D5752" s="11" t="s">
        <v>260</v>
      </c>
      <c r="E5752" s="19" t="s">
        <v>11502</v>
      </c>
      <c r="F5752" s="10">
        <v>42036</v>
      </c>
      <c r="G5752" s="10">
        <v>44228</v>
      </c>
      <c r="H5752" s="11">
        <v>7</v>
      </c>
      <c r="I5752" s="20" t="s">
        <v>259</v>
      </c>
      <c r="J5752" s="11" t="s">
        <v>261</v>
      </c>
      <c r="K5752" s="11" t="s">
        <v>11613</v>
      </c>
      <c r="L5752" s="11">
        <v>2</v>
      </c>
    </row>
    <row r="5753" spans="1:12">
      <c r="A5753" s="11" t="s">
        <v>11253</v>
      </c>
      <c r="D5753" s="11" t="s">
        <v>260</v>
      </c>
      <c r="E5753" s="19" t="s">
        <v>11503</v>
      </c>
      <c r="F5753" s="10">
        <v>42036</v>
      </c>
      <c r="G5753" s="10">
        <v>44228</v>
      </c>
      <c r="H5753" s="11">
        <v>7</v>
      </c>
      <c r="I5753" s="20" t="s">
        <v>259</v>
      </c>
      <c r="J5753" s="11" t="s">
        <v>261</v>
      </c>
      <c r="K5753" s="11" t="s">
        <v>11613</v>
      </c>
      <c r="L5753" s="11">
        <v>2</v>
      </c>
    </row>
    <row r="5754" spans="1:12">
      <c r="A5754" s="11" t="s">
        <v>11254</v>
      </c>
      <c r="D5754" s="11" t="s">
        <v>260</v>
      </c>
      <c r="E5754" s="19" t="s">
        <v>11504</v>
      </c>
      <c r="F5754" s="10">
        <v>42036</v>
      </c>
      <c r="G5754" s="10">
        <v>44228</v>
      </c>
      <c r="H5754" s="11">
        <v>7</v>
      </c>
      <c r="I5754" s="20" t="s">
        <v>259</v>
      </c>
      <c r="J5754" s="11" t="s">
        <v>261</v>
      </c>
      <c r="K5754" s="11" t="s">
        <v>11613</v>
      </c>
      <c r="L5754" s="11">
        <v>2</v>
      </c>
    </row>
    <row r="5755" spans="1:12">
      <c r="A5755" s="11" t="s">
        <v>11255</v>
      </c>
      <c r="D5755" s="11" t="s">
        <v>260</v>
      </c>
      <c r="E5755" s="19" t="s">
        <v>11505</v>
      </c>
      <c r="F5755" s="10">
        <v>42036</v>
      </c>
      <c r="G5755" s="10">
        <v>44228</v>
      </c>
      <c r="H5755" s="11">
        <v>7</v>
      </c>
      <c r="I5755" s="20" t="s">
        <v>259</v>
      </c>
      <c r="J5755" s="11" t="s">
        <v>261</v>
      </c>
      <c r="K5755" s="11" t="s">
        <v>11613</v>
      </c>
      <c r="L5755" s="11">
        <v>2</v>
      </c>
    </row>
    <row r="5756" spans="1:12">
      <c r="A5756" s="11" t="s">
        <v>11256</v>
      </c>
      <c r="D5756" s="11" t="s">
        <v>260</v>
      </c>
      <c r="E5756" s="19" t="s">
        <v>11506</v>
      </c>
      <c r="F5756" s="10">
        <v>42036</v>
      </c>
      <c r="G5756" s="10">
        <v>44228</v>
      </c>
      <c r="H5756" s="11">
        <v>7</v>
      </c>
      <c r="I5756" s="20" t="s">
        <v>259</v>
      </c>
      <c r="J5756" s="11" t="s">
        <v>261</v>
      </c>
      <c r="K5756" s="11" t="s">
        <v>11613</v>
      </c>
      <c r="L5756" s="11">
        <v>2</v>
      </c>
    </row>
    <row r="5757" spans="1:12">
      <c r="A5757" s="11" t="s">
        <v>11257</v>
      </c>
      <c r="D5757" s="11" t="s">
        <v>260</v>
      </c>
      <c r="E5757" s="19" t="s">
        <v>11507</v>
      </c>
      <c r="F5757" s="10">
        <v>42036</v>
      </c>
      <c r="G5757" s="10">
        <v>44228</v>
      </c>
      <c r="H5757" s="11">
        <v>7</v>
      </c>
      <c r="I5757" s="20" t="s">
        <v>259</v>
      </c>
      <c r="J5757" s="11" t="s">
        <v>261</v>
      </c>
      <c r="K5757" s="11" t="s">
        <v>11613</v>
      </c>
      <c r="L5757" s="11">
        <v>2</v>
      </c>
    </row>
    <row r="5758" spans="1:12">
      <c r="A5758" s="11" t="s">
        <v>11258</v>
      </c>
      <c r="D5758" s="11" t="s">
        <v>260</v>
      </c>
      <c r="E5758" s="19" t="s">
        <v>11508</v>
      </c>
      <c r="F5758" s="10">
        <v>42036</v>
      </c>
      <c r="G5758" s="10">
        <v>44228</v>
      </c>
      <c r="H5758" s="11">
        <v>7</v>
      </c>
      <c r="I5758" s="20" t="s">
        <v>259</v>
      </c>
      <c r="J5758" s="11" t="s">
        <v>261</v>
      </c>
      <c r="K5758" s="11" t="s">
        <v>11613</v>
      </c>
      <c r="L5758" s="11">
        <v>2</v>
      </c>
    </row>
    <row r="5759" spans="1:12">
      <c r="A5759" s="11" t="s">
        <v>11259</v>
      </c>
      <c r="D5759" s="11" t="s">
        <v>260</v>
      </c>
      <c r="E5759" s="19" t="s">
        <v>11509</v>
      </c>
      <c r="F5759" s="10">
        <v>42036</v>
      </c>
      <c r="G5759" s="10">
        <v>44228</v>
      </c>
      <c r="H5759" s="11">
        <v>7</v>
      </c>
      <c r="I5759" s="20" t="s">
        <v>259</v>
      </c>
      <c r="J5759" s="11" t="s">
        <v>261</v>
      </c>
      <c r="K5759" s="11" t="s">
        <v>11613</v>
      </c>
      <c r="L5759" s="11">
        <v>2</v>
      </c>
    </row>
    <row r="5760" spans="1:12">
      <c r="A5760" s="11" t="s">
        <v>11260</v>
      </c>
      <c r="D5760" s="11" t="s">
        <v>260</v>
      </c>
      <c r="E5760" s="19" t="s">
        <v>11510</v>
      </c>
      <c r="F5760" s="10">
        <v>42036</v>
      </c>
      <c r="G5760" s="10">
        <v>44228</v>
      </c>
      <c r="H5760" s="11">
        <v>7</v>
      </c>
      <c r="I5760" s="20" t="s">
        <v>259</v>
      </c>
      <c r="J5760" s="11" t="s">
        <v>261</v>
      </c>
      <c r="K5760" s="11" t="s">
        <v>11613</v>
      </c>
      <c r="L5760" s="11">
        <v>2</v>
      </c>
    </row>
    <row r="5761" spans="1:12">
      <c r="A5761" s="11" t="s">
        <v>11261</v>
      </c>
      <c r="D5761" s="11" t="s">
        <v>260</v>
      </c>
      <c r="E5761" s="19" t="s">
        <v>11511</v>
      </c>
      <c r="F5761" s="10">
        <v>42036</v>
      </c>
      <c r="G5761" s="10">
        <v>44228</v>
      </c>
      <c r="H5761" s="11">
        <v>7</v>
      </c>
      <c r="I5761" s="20" t="s">
        <v>259</v>
      </c>
      <c r="J5761" s="11" t="s">
        <v>261</v>
      </c>
      <c r="K5761" s="11" t="s">
        <v>11613</v>
      </c>
      <c r="L5761" s="11">
        <v>2</v>
      </c>
    </row>
    <row r="5762" spans="1:12">
      <c r="A5762" s="11" t="s">
        <v>11512</v>
      </c>
      <c r="D5762" s="11" t="s">
        <v>260</v>
      </c>
      <c r="E5762" s="19" t="s">
        <v>11558</v>
      </c>
      <c r="F5762" s="10">
        <v>42036</v>
      </c>
      <c r="G5762" s="10">
        <v>44228</v>
      </c>
      <c r="H5762" s="11">
        <v>7</v>
      </c>
      <c r="I5762" s="20" t="s">
        <v>259</v>
      </c>
      <c r="J5762" s="11" t="s">
        <v>261</v>
      </c>
      <c r="K5762" s="11" t="s">
        <v>11613</v>
      </c>
      <c r="L5762" s="11">
        <v>2</v>
      </c>
    </row>
    <row r="5763" spans="1:12">
      <c r="A5763" s="11" t="s">
        <v>11513</v>
      </c>
      <c r="D5763" s="11" t="s">
        <v>260</v>
      </c>
      <c r="E5763" s="19" t="s">
        <v>11559</v>
      </c>
      <c r="F5763" s="10">
        <v>42036</v>
      </c>
      <c r="G5763" s="10">
        <v>44228</v>
      </c>
      <c r="H5763" s="11">
        <v>7</v>
      </c>
      <c r="I5763" s="20" t="s">
        <v>259</v>
      </c>
      <c r="J5763" s="11" t="s">
        <v>261</v>
      </c>
      <c r="K5763" s="11" t="s">
        <v>11613</v>
      </c>
      <c r="L5763" s="11">
        <v>2</v>
      </c>
    </row>
    <row r="5764" spans="1:12">
      <c r="A5764" s="11" t="s">
        <v>11514</v>
      </c>
      <c r="D5764" s="11" t="s">
        <v>260</v>
      </c>
      <c r="E5764" s="19" t="s">
        <v>11560</v>
      </c>
      <c r="F5764" s="10">
        <v>42036</v>
      </c>
      <c r="G5764" s="10">
        <v>44228</v>
      </c>
      <c r="H5764" s="11">
        <v>7</v>
      </c>
      <c r="I5764" s="20" t="s">
        <v>259</v>
      </c>
      <c r="J5764" s="11" t="s">
        <v>261</v>
      </c>
      <c r="K5764" s="11" t="s">
        <v>11613</v>
      </c>
      <c r="L5764" s="11">
        <v>2</v>
      </c>
    </row>
    <row r="5765" spans="1:12">
      <c r="A5765" s="11" t="s">
        <v>11515</v>
      </c>
      <c r="D5765" s="11" t="s">
        <v>260</v>
      </c>
      <c r="E5765" s="19" t="s">
        <v>11561</v>
      </c>
      <c r="F5765" s="10">
        <v>42036</v>
      </c>
      <c r="G5765" s="10">
        <v>44228</v>
      </c>
      <c r="H5765" s="11">
        <v>7</v>
      </c>
      <c r="I5765" s="20" t="s">
        <v>259</v>
      </c>
      <c r="J5765" s="11" t="s">
        <v>261</v>
      </c>
      <c r="K5765" s="11" t="s">
        <v>11613</v>
      </c>
      <c r="L5765" s="11">
        <v>2</v>
      </c>
    </row>
    <row r="5766" spans="1:12">
      <c r="A5766" s="11" t="s">
        <v>11516</v>
      </c>
      <c r="D5766" s="11" t="s">
        <v>260</v>
      </c>
      <c r="E5766" s="19" t="s">
        <v>11562</v>
      </c>
      <c r="F5766" s="10">
        <v>42036</v>
      </c>
      <c r="G5766" s="10">
        <v>44228</v>
      </c>
      <c r="H5766" s="11">
        <v>7</v>
      </c>
      <c r="I5766" s="20" t="s">
        <v>259</v>
      </c>
      <c r="J5766" s="11" t="s">
        <v>261</v>
      </c>
      <c r="K5766" s="11" t="s">
        <v>11613</v>
      </c>
      <c r="L5766" s="11">
        <v>2</v>
      </c>
    </row>
    <row r="5767" spans="1:12">
      <c r="A5767" s="11" t="s">
        <v>11517</v>
      </c>
      <c r="D5767" s="11" t="s">
        <v>260</v>
      </c>
      <c r="E5767" s="19" t="s">
        <v>11563</v>
      </c>
      <c r="F5767" s="10">
        <v>42036</v>
      </c>
      <c r="G5767" s="10">
        <v>44228</v>
      </c>
      <c r="H5767" s="11">
        <v>7</v>
      </c>
      <c r="I5767" s="20" t="s">
        <v>259</v>
      </c>
      <c r="J5767" s="11" t="s">
        <v>261</v>
      </c>
      <c r="K5767" s="11" t="s">
        <v>11613</v>
      </c>
      <c r="L5767" s="11">
        <v>2</v>
      </c>
    </row>
    <row r="5768" spans="1:12">
      <c r="A5768" s="11" t="s">
        <v>11518</v>
      </c>
      <c r="D5768" s="11" t="s">
        <v>260</v>
      </c>
      <c r="E5768" s="19" t="s">
        <v>11564</v>
      </c>
      <c r="F5768" s="10">
        <v>42036</v>
      </c>
      <c r="G5768" s="10">
        <v>44228</v>
      </c>
      <c r="H5768" s="11">
        <v>7</v>
      </c>
      <c r="I5768" s="20" t="s">
        <v>259</v>
      </c>
      <c r="J5768" s="11" t="s">
        <v>261</v>
      </c>
      <c r="K5768" s="11" t="s">
        <v>11613</v>
      </c>
      <c r="L5768" s="11">
        <v>2</v>
      </c>
    </row>
    <row r="5769" spans="1:12">
      <c r="A5769" s="11" t="s">
        <v>11519</v>
      </c>
      <c r="D5769" s="11" t="s">
        <v>260</v>
      </c>
      <c r="E5769" s="19" t="s">
        <v>11565</v>
      </c>
      <c r="F5769" s="10">
        <v>42036</v>
      </c>
      <c r="G5769" s="10">
        <v>44228</v>
      </c>
      <c r="H5769" s="11">
        <v>7</v>
      </c>
      <c r="I5769" s="20" t="s">
        <v>259</v>
      </c>
      <c r="J5769" s="11" t="s">
        <v>261</v>
      </c>
      <c r="K5769" s="11" t="s">
        <v>11613</v>
      </c>
      <c r="L5769" s="11">
        <v>2</v>
      </c>
    </row>
    <row r="5770" spans="1:12">
      <c r="A5770" s="11" t="s">
        <v>11520</v>
      </c>
      <c r="D5770" s="11" t="s">
        <v>260</v>
      </c>
      <c r="E5770" s="19" t="s">
        <v>11566</v>
      </c>
      <c r="F5770" s="10">
        <v>42036</v>
      </c>
      <c r="G5770" s="10">
        <v>44228</v>
      </c>
      <c r="H5770" s="11">
        <v>7</v>
      </c>
      <c r="I5770" s="20" t="s">
        <v>259</v>
      </c>
      <c r="J5770" s="11" t="s">
        <v>261</v>
      </c>
      <c r="K5770" s="11" t="s">
        <v>11613</v>
      </c>
      <c r="L5770" s="11">
        <v>2</v>
      </c>
    </row>
    <row r="5771" spans="1:12">
      <c r="A5771" s="11" t="s">
        <v>11521</v>
      </c>
      <c r="D5771" s="11" t="s">
        <v>260</v>
      </c>
      <c r="E5771" s="19" t="s">
        <v>11567</v>
      </c>
      <c r="F5771" s="10">
        <v>42036</v>
      </c>
      <c r="G5771" s="10">
        <v>44228</v>
      </c>
      <c r="H5771" s="11">
        <v>7</v>
      </c>
      <c r="I5771" s="20" t="s">
        <v>259</v>
      </c>
      <c r="J5771" s="11" t="s">
        <v>261</v>
      </c>
      <c r="K5771" s="11" t="s">
        <v>11613</v>
      </c>
      <c r="L5771" s="11">
        <v>2</v>
      </c>
    </row>
    <row r="5772" spans="1:12">
      <c r="A5772" s="11" t="s">
        <v>11522</v>
      </c>
      <c r="D5772" s="11" t="s">
        <v>260</v>
      </c>
      <c r="E5772" s="19" t="s">
        <v>11568</v>
      </c>
      <c r="F5772" s="10">
        <v>42036</v>
      </c>
      <c r="G5772" s="10">
        <v>44228</v>
      </c>
      <c r="H5772" s="11">
        <v>7</v>
      </c>
      <c r="I5772" s="20" t="s">
        <v>259</v>
      </c>
      <c r="J5772" s="11" t="s">
        <v>261</v>
      </c>
      <c r="K5772" s="11" t="s">
        <v>11613</v>
      </c>
      <c r="L5772" s="11">
        <v>2</v>
      </c>
    </row>
    <row r="5773" spans="1:12">
      <c r="A5773" s="11" t="s">
        <v>11523</v>
      </c>
      <c r="D5773" s="11" t="s">
        <v>260</v>
      </c>
      <c r="E5773" s="19" t="s">
        <v>11569</v>
      </c>
      <c r="F5773" s="10">
        <v>42036</v>
      </c>
      <c r="G5773" s="10">
        <v>44228</v>
      </c>
      <c r="H5773" s="11">
        <v>7</v>
      </c>
      <c r="I5773" s="20" t="s">
        <v>259</v>
      </c>
      <c r="J5773" s="11" t="s">
        <v>261</v>
      </c>
      <c r="K5773" s="11" t="s">
        <v>11613</v>
      </c>
      <c r="L5773" s="11">
        <v>2</v>
      </c>
    </row>
    <row r="5774" spans="1:12">
      <c r="A5774" s="11" t="s">
        <v>11524</v>
      </c>
      <c r="D5774" s="11" t="s">
        <v>260</v>
      </c>
      <c r="E5774" s="19" t="s">
        <v>11570</v>
      </c>
      <c r="F5774" s="10">
        <v>42036</v>
      </c>
      <c r="G5774" s="10">
        <v>44228</v>
      </c>
      <c r="H5774" s="11">
        <v>7</v>
      </c>
      <c r="I5774" s="20" t="s">
        <v>259</v>
      </c>
      <c r="J5774" s="11" t="s">
        <v>261</v>
      </c>
      <c r="K5774" s="11" t="s">
        <v>11613</v>
      </c>
      <c r="L5774" s="11">
        <v>2</v>
      </c>
    </row>
    <row r="5775" spans="1:12">
      <c r="A5775" s="11" t="s">
        <v>11525</v>
      </c>
      <c r="D5775" s="11" t="s">
        <v>260</v>
      </c>
      <c r="E5775" s="19" t="s">
        <v>11571</v>
      </c>
      <c r="F5775" s="10">
        <v>42036</v>
      </c>
      <c r="G5775" s="10">
        <v>44228</v>
      </c>
      <c r="H5775" s="11">
        <v>7</v>
      </c>
      <c r="I5775" s="20" t="s">
        <v>259</v>
      </c>
      <c r="J5775" s="11" t="s">
        <v>261</v>
      </c>
      <c r="K5775" s="11" t="s">
        <v>11613</v>
      </c>
      <c r="L5775" s="11">
        <v>2</v>
      </c>
    </row>
    <row r="5776" spans="1:12">
      <c r="A5776" s="11" t="s">
        <v>11526</v>
      </c>
      <c r="D5776" s="11" t="s">
        <v>260</v>
      </c>
      <c r="E5776" s="19" t="s">
        <v>11572</v>
      </c>
      <c r="F5776" s="10">
        <v>42036</v>
      </c>
      <c r="G5776" s="10">
        <v>44228</v>
      </c>
      <c r="H5776" s="11">
        <v>7</v>
      </c>
      <c r="I5776" s="20" t="s">
        <v>259</v>
      </c>
      <c r="J5776" s="11" t="s">
        <v>261</v>
      </c>
      <c r="K5776" s="11" t="s">
        <v>11613</v>
      </c>
      <c r="L5776" s="11">
        <v>2</v>
      </c>
    </row>
    <row r="5777" spans="1:12">
      <c r="A5777" s="11" t="s">
        <v>11527</v>
      </c>
      <c r="D5777" s="11" t="s">
        <v>260</v>
      </c>
      <c r="E5777" s="19" t="s">
        <v>11573</v>
      </c>
      <c r="F5777" s="10">
        <v>42036</v>
      </c>
      <c r="G5777" s="10">
        <v>44228</v>
      </c>
      <c r="H5777" s="11">
        <v>7</v>
      </c>
      <c r="I5777" s="20" t="s">
        <v>259</v>
      </c>
      <c r="J5777" s="11" t="s">
        <v>261</v>
      </c>
      <c r="K5777" s="11" t="s">
        <v>11613</v>
      </c>
      <c r="L5777" s="11">
        <v>2</v>
      </c>
    </row>
    <row r="5778" spans="1:12">
      <c r="A5778" s="11" t="s">
        <v>11528</v>
      </c>
      <c r="D5778" s="11" t="s">
        <v>260</v>
      </c>
      <c r="E5778" s="19" t="s">
        <v>11574</v>
      </c>
      <c r="F5778" s="10">
        <v>42036</v>
      </c>
      <c r="G5778" s="10">
        <v>44228</v>
      </c>
      <c r="H5778" s="11">
        <v>7</v>
      </c>
      <c r="I5778" s="20" t="s">
        <v>259</v>
      </c>
      <c r="J5778" s="11" t="s">
        <v>261</v>
      </c>
      <c r="K5778" s="11" t="s">
        <v>11613</v>
      </c>
      <c r="L5778" s="11">
        <v>2</v>
      </c>
    </row>
    <row r="5779" spans="1:12">
      <c r="A5779" s="11" t="s">
        <v>11529</v>
      </c>
      <c r="D5779" s="11" t="s">
        <v>260</v>
      </c>
      <c r="E5779" s="19" t="s">
        <v>11575</v>
      </c>
      <c r="F5779" s="10">
        <v>42036</v>
      </c>
      <c r="G5779" s="10">
        <v>44228</v>
      </c>
      <c r="H5779" s="11">
        <v>7</v>
      </c>
      <c r="I5779" s="20" t="s">
        <v>259</v>
      </c>
      <c r="J5779" s="11" t="s">
        <v>261</v>
      </c>
      <c r="K5779" s="11" t="s">
        <v>11613</v>
      </c>
      <c r="L5779" s="11">
        <v>2</v>
      </c>
    </row>
    <row r="5780" spans="1:12">
      <c r="A5780" s="11" t="s">
        <v>11530</v>
      </c>
      <c r="D5780" s="11" t="s">
        <v>260</v>
      </c>
      <c r="E5780" s="19" t="s">
        <v>11576</v>
      </c>
      <c r="F5780" s="10">
        <v>42036</v>
      </c>
      <c r="G5780" s="10">
        <v>44228</v>
      </c>
      <c r="H5780" s="11">
        <v>7</v>
      </c>
      <c r="I5780" s="20" t="s">
        <v>259</v>
      </c>
      <c r="J5780" s="11" t="s">
        <v>261</v>
      </c>
      <c r="K5780" s="11" t="s">
        <v>11613</v>
      </c>
      <c r="L5780" s="11">
        <v>2</v>
      </c>
    </row>
    <row r="5781" spans="1:12">
      <c r="A5781" s="11" t="s">
        <v>11531</v>
      </c>
      <c r="D5781" s="11" t="s">
        <v>260</v>
      </c>
      <c r="E5781" s="19" t="s">
        <v>11577</v>
      </c>
      <c r="F5781" s="10">
        <v>42036</v>
      </c>
      <c r="G5781" s="10">
        <v>44228</v>
      </c>
      <c r="H5781" s="11">
        <v>7</v>
      </c>
      <c r="I5781" s="20" t="s">
        <v>259</v>
      </c>
      <c r="J5781" s="11" t="s">
        <v>261</v>
      </c>
      <c r="K5781" s="11" t="s">
        <v>11613</v>
      </c>
      <c r="L5781" s="11">
        <v>2</v>
      </c>
    </row>
    <row r="5782" spans="1:12">
      <c r="A5782" s="11" t="s">
        <v>11532</v>
      </c>
      <c r="D5782" s="11" t="s">
        <v>260</v>
      </c>
      <c r="E5782" s="19" t="s">
        <v>11578</v>
      </c>
      <c r="F5782" s="10">
        <v>42036</v>
      </c>
      <c r="G5782" s="10">
        <v>44228</v>
      </c>
      <c r="H5782" s="11">
        <v>7</v>
      </c>
      <c r="I5782" s="20" t="s">
        <v>259</v>
      </c>
      <c r="J5782" s="11" t="s">
        <v>261</v>
      </c>
      <c r="K5782" s="11" t="s">
        <v>11613</v>
      </c>
      <c r="L5782" s="11">
        <v>2</v>
      </c>
    </row>
    <row r="5783" spans="1:12">
      <c r="A5783" s="11" t="s">
        <v>11533</v>
      </c>
      <c r="D5783" s="11" t="s">
        <v>260</v>
      </c>
      <c r="E5783" s="19" t="s">
        <v>11579</v>
      </c>
      <c r="F5783" s="10">
        <v>42036</v>
      </c>
      <c r="G5783" s="10">
        <v>44228</v>
      </c>
      <c r="H5783" s="11">
        <v>7</v>
      </c>
      <c r="I5783" s="20" t="s">
        <v>259</v>
      </c>
      <c r="J5783" s="11" t="s">
        <v>261</v>
      </c>
      <c r="K5783" s="11" t="s">
        <v>11613</v>
      </c>
      <c r="L5783" s="11">
        <v>2</v>
      </c>
    </row>
    <row r="5784" spans="1:12">
      <c r="A5784" s="11" t="s">
        <v>11534</v>
      </c>
      <c r="D5784" s="11" t="s">
        <v>260</v>
      </c>
      <c r="E5784" s="19" t="s">
        <v>11580</v>
      </c>
      <c r="F5784" s="10">
        <v>42036</v>
      </c>
      <c r="G5784" s="10">
        <v>44228</v>
      </c>
      <c r="H5784" s="11">
        <v>7</v>
      </c>
      <c r="I5784" s="20" t="s">
        <v>259</v>
      </c>
      <c r="J5784" s="11" t="s">
        <v>261</v>
      </c>
      <c r="K5784" s="11" t="s">
        <v>11613</v>
      </c>
      <c r="L5784" s="11">
        <v>2</v>
      </c>
    </row>
    <row r="5785" spans="1:12">
      <c r="A5785" s="11" t="s">
        <v>11535</v>
      </c>
      <c r="D5785" s="11" t="s">
        <v>260</v>
      </c>
      <c r="E5785" s="19" t="s">
        <v>11581</v>
      </c>
      <c r="F5785" s="10">
        <v>42036</v>
      </c>
      <c r="G5785" s="10">
        <v>44228</v>
      </c>
      <c r="H5785" s="11">
        <v>7</v>
      </c>
      <c r="I5785" s="20" t="s">
        <v>259</v>
      </c>
      <c r="J5785" s="11" t="s">
        <v>261</v>
      </c>
      <c r="K5785" s="11" t="s">
        <v>11613</v>
      </c>
      <c r="L5785" s="11">
        <v>2</v>
      </c>
    </row>
    <row r="5786" spans="1:12">
      <c r="A5786" s="11" t="s">
        <v>11536</v>
      </c>
      <c r="D5786" s="11" t="s">
        <v>260</v>
      </c>
      <c r="E5786" s="19" t="s">
        <v>11582</v>
      </c>
      <c r="F5786" s="10">
        <v>42036</v>
      </c>
      <c r="G5786" s="10">
        <v>44228</v>
      </c>
      <c r="H5786" s="11">
        <v>7</v>
      </c>
      <c r="I5786" s="20" t="s">
        <v>259</v>
      </c>
      <c r="J5786" s="11" t="s">
        <v>261</v>
      </c>
      <c r="K5786" s="11" t="s">
        <v>11613</v>
      </c>
      <c r="L5786" s="11">
        <v>2</v>
      </c>
    </row>
    <row r="5787" spans="1:12">
      <c r="A5787" s="11" t="s">
        <v>11537</v>
      </c>
      <c r="D5787" s="11" t="s">
        <v>260</v>
      </c>
      <c r="E5787" s="19" t="s">
        <v>11583</v>
      </c>
      <c r="F5787" s="10">
        <v>42036</v>
      </c>
      <c r="G5787" s="10">
        <v>44228</v>
      </c>
      <c r="H5787" s="11">
        <v>7</v>
      </c>
      <c r="I5787" s="20" t="s">
        <v>259</v>
      </c>
      <c r="J5787" s="11" t="s">
        <v>261</v>
      </c>
      <c r="K5787" s="11" t="s">
        <v>11613</v>
      </c>
      <c r="L5787" s="11">
        <v>2</v>
      </c>
    </row>
    <row r="5788" spans="1:12">
      <c r="A5788" s="11" t="s">
        <v>11538</v>
      </c>
      <c r="D5788" s="11" t="s">
        <v>260</v>
      </c>
      <c r="E5788" s="19" t="s">
        <v>11584</v>
      </c>
      <c r="F5788" s="10">
        <v>42036</v>
      </c>
      <c r="G5788" s="10">
        <v>44228</v>
      </c>
      <c r="H5788" s="11">
        <v>7</v>
      </c>
      <c r="I5788" s="20" t="s">
        <v>259</v>
      </c>
      <c r="J5788" s="11" t="s">
        <v>261</v>
      </c>
      <c r="K5788" s="11" t="s">
        <v>11613</v>
      </c>
      <c r="L5788" s="11">
        <v>2</v>
      </c>
    </row>
    <row r="5789" spans="1:12">
      <c r="A5789" s="11" t="s">
        <v>11539</v>
      </c>
      <c r="D5789" s="11" t="s">
        <v>260</v>
      </c>
      <c r="E5789" s="19" t="s">
        <v>11585</v>
      </c>
      <c r="F5789" s="10">
        <v>42036</v>
      </c>
      <c r="G5789" s="10">
        <v>44228</v>
      </c>
      <c r="H5789" s="11">
        <v>7</v>
      </c>
      <c r="I5789" s="20" t="s">
        <v>259</v>
      </c>
      <c r="J5789" s="11" t="s">
        <v>261</v>
      </c>
      <c r="K5789" s="11" t="s">
        <v>11613</v>
      </c>
      <c r="L5789" s="11">
        <v>2</v>
      </c>
    </row>
    <row r="5790" spans="1:12">
      <c r="A5790" s="11" t="s">
        <v>11540</v>
      </c>
      <c r="D5790" s="11" t="s">
        <v>260</v>
      </c>
      <c r="E5790" s="19" t="s">
        <v>11586</v>
      </c>
      <c r="F5790" s="10">
        <v>42036</v>
      </c>
      <c r="G5790" s="10">
        <v>44228</v>
      </c>
      <c r="H5790" s="11">
        <v>7</v>
      </c>
      <c r="I5790" s="20" t="s">
        <v>259</v>
      </c>
      <c r="J5790" s="11" t="s">
        <v>261</v>
      </c>
      <c r="K5790" s="11" t="s">
        <v>11613</v>
      </c>
      <c r="L5790" s="11">
        <v>2</v>
      </c>
    </row>
    <row r="5791" spans="1:12">
      <c r="A5791" s="11" t="s">
        <v>11541</v>
      </c>
      <c r="D5791" s="11" t="s">
        <v>260</v>
      </c>
      <c r="E5791" s="19" t="s">
        <v>11587</v>
      </c>
      <c r="F5791" s="10">
        <v>42036</v>
      </c>
      <c r="G5791" s="10">
        <v>44228</v>
      </c>
      <c r="H5791" s="11">
        <v>7</v>
      </c>
      <c r="I5791" s="20" t="s">
        <v>259</v>
      </c>
      <c r="J5791" s="11" t="s">
        <v>261</v>
      </c>
      <c r="K5791" s="11" t="s">
        <v>11613</v>
      </c>
      <c r="L5791" s="11">
        <v>2</v>
      </c>
    </row>
    <row r="5792" spans="1:12">
      <c r="A5792" s="11" t="s">
        <v>11542</v>
      </c>
      <c r="D5792" s="11" t="s">
        <v>260</v>
      </c>
      <c r="E5792" s="19" t="s">
        <v>11588</v>
      </c>
      <c r="F5792" s="10">
        <v>42036</v>
      </c>
      <c r="G5792" s="10">
        <v>44228</v>
      </c>
      <c r="H5792" s="11">
        <v>7</v>
      </c>
      <c r="I5792" s="20" t="s">
        <v>259</v>
      </c>
      <c r="J5792" s="11" t="s">
        <v>261</v>
      </c>
      <c r="K5792" s="11" t="s">
        <v>11613</v>
      </c>
      <c r="L5792" s="11">
        <v>2</v>
      </c>
    </row>
    <row r="5793" spans="1:12">
      <c r="A5793" s="11" t="s">
        <v>11543</v>
      </c>
      <c r="D5793" s="11" t="s">
        <v>260</v>
      </c>
      <c r="E5793" s="19" t="s">
        <v>11589</v>
      </c>
      <c r="F5793" s="10">
        <v>42036</v>
      </c>
      <c r="G5793" s="10">
        <v>44228</v>
      </c>
      <c r="H5793" s="11">
        <v>7</v>
      </c>
      <c r="I5793" s="20" t="s">
        <v>259</v>
      </c>
      <c r="J5793" s="11" t="s">
        <v>261</v>
      </c>
      <c r="K5793" s="11" t="s">
        <v>11613</v>
      </c>
      <c r="L5793" s="11">
        <v>2</v>
      </c>
    </row>
    <row r="5794" spans="1:12">
      <c r="A5794" s="11" t="s">
        <v>11544</v>
      </c>
      <c r="D5794" s="11" t="s">
        <v>260</v>
      </c>
      <c r="E5794" s="19" t="s">
        <v>11590</v>
      </c>
      <c r="F5794" s="10">
        <v>42036</v>
      </c>
      <c r="G5794" s="10">
        <v>44228</v>
      </c>
      <c r="H5794" s="11">
        <v>7</v>
      </c>
      <c r="I5794" s="20" t="s">
        <v>259</v>
      </c>
      <c r="J5794" s="11" t="s">
        <v>261</v>
      </c>
      <c r="K5794" s="11" t="s">
        <v>11613</v>
      </c>
      <c r="L5794" s="11">
        <v>2</v>
      </c>
    </row>
    <row r="5795" spans="1:12">
      <c r="A5795" s="11" t="s">
        <v>11545</v>
      </c>
      <c r="D5795" s="11" t="s">
        <v>260</v>
      </c>
      <c r="E5795" s="19" t="s">
        <v>11591</v>
      </c>
      <c r="F5795" s="10">
        <v>42036</v>
      </c>
      <c r="G5795" s="10">
        <v>44228</v>
      </c>
      <c r="H5795" s="11">
        <v>7</v>
      </c>
      <c r="I5795" s="20" t="s">
        <v>259</v>
      </c>
      <c r="J5795" s="11" t="s">
        <v>261</v>
      </c>
      <c r="K5795" s="11" t="s">
        <v>11613</v>
      </c>
      <c r="L5795" s="11">
        <v>2</v>
      </c>
    </row>
    <row r="5796" spans="1:12">
      <c r="A5796" s="11" t="s">
        <v>11546</v>
      </c>
      <c r="D5796" s="11" t="s">
        <v>260</v>
      </c>
      <c r="E5796" s="19" t="s">
        <v>11592</v>
      </c>
      <c r="F5796" s="10">
        <v>42036</v>
      </c>
      <c r="G5796" s="10">
        <v>44228</v>
      </c>
      <c r="H5796" s="11">
        <v>7</v>
      </c>
      <c r="I5796" s="20" t="s">
        <v>259</v>
      </c>
      <c r="J5796" s="11" t="s">
        <v>261</v>
      </c>
      <c r="K5796" s="11" t="s">
        <v>11613</v>
      </c>
      <c r="L5796" s="11">
        <v>2</v>
      </c>
    </row>
    <row r="5797" spans="1:12">
      <c r="A5797" s="11" t="s">
        <v>11547</v>
      </c>
      <c r="D5797" s="11" t="s">
        <v>260</v>
      </c>
      <c r="E5797" s="19" t="s">
        <v>11593</v>
      </c>
      <c r="F5797" s="10">
        <v>42036</v>
      </c>
      <c r="G5797" s="10">
        <v>44228</v>
      </c>
      <c r="H5797" s="11">
        <v>7</v>
      </c>
      <c r="I5797" s="20" t="s">
        <v>259</v>
      </c>
      <c r="J5797" s="11" t="s">
        <v>261</v>
      </c>
      <c r="K5797" s="11" t="s">
        <v>11613</v>
      </c>
      <c r="L5797" s="11">
        <v>2</v>
      </c>
    </row>
    <row r="5798" spans="1:12">
      <c r="A5798" s="11" t="s">
        <v>11548</v>
      </c>
      <c r="D5798" s="11" t="s">
        <v>260</v>
      </c>
      <c r="E5798" s="19" t="s">
        <v>11594</v>
      </c>
      <c r="F5798" s="10">
        <v>42036</v>
      </c>
      <c r="G5798" s="10">
        <v>44228</v>
      </c>
      <c r="H5798" s="11">
        <v>7</v>
      </c>
      <c r="I5798" s="20" t="s">
        <v>259</v>
      </c>
      <c r="J5798" s="11" t="s">
        <v>261</v>
      </c>
      <c r="K5798" s="11" t="s">
        <v>11613</v>
      </c>
      <c r="L5798" s="11">
        <v>2</v>
      </c>
    </row>
    <row r="5799" spans="1:12">
      <c r="A5799" s="11" t="s">
        <v>11549</v>
      </c>
      <c r="D5799" s="11" t="s">
        <v>260</v>
      </c>
      <c r="E5799" s="19" t="s">
        <v>11595</v>
      </c>
      <c r="F5799" s="10">
        <v>42036</v>
      </c>
      <c r="G5799" s="10">
        <v>44228</v>
      </c>
      <c r="H5799" s="11">
        <v>7</v>
      </c>
      <c r="I5799" s="20" t="s">
        <v>259</v>
      </c>
      <c r="J5799" s="11" t="s">
        <v>261</v>
      </c>
      <c r="K5799" s="11" t="s">
        <v>11613</v>
      </c>
      <c r="L5799" s="11">
        <v>2</v>
      </c>
    </row>
    <row r="5800" spans="1:12">
      <c r="A5800" s="11" t="s">
        <v>11550</v>
      </c>
      <c r="D5800" s="11" t="s">
        <v>260</v>
      </c>
      <c r="E5800" s="19" t="s">
        <v>11596</v>
      </c>
      <c r="F5800" s="10">
        <v>42036</v>
      </c>
      <c r="G5800" s="10">
        <v>44228</v>
      </c>
      <c r="H5800" s="11">
        <v>7</v>
      </c>
      <c r="I5800" s="20" t="s">
        <v>259</v>
      </c>
      <c r="J5800" s="11" t="s">
        <v>261</v>
      </c>
      <c r="K5800" s="11" t="s">
        <v>11613</v>
      </c>
      <c r="L5800" s="11">
        <v>2</v>
      </c>
    </row>
    <row r="5801" spans="1:12">
      <c r="A5801" s="11" t="s">
        <v>11551</v>
      </c>
      <c r="D5801" s="11" t="s">
        <v>260</v>
      </c>
      <c r="E5801" s="19" t="s">
        <v>11597</v>
      </c>
      <c r="F5801" s="10">
        <v>42036</v>
      </c>
      <c r="G5801" s="10">
        <v>44228</v>
      </c>
      <c r="H5801" s="11">
        <v>7</v>
      </c>
      <c r="I5801" s="20" t="s">
        <v>259</v>
      </c>
      <c r="J5801" s="11" t="s">
        <v>261</v>
      </c>
      <c r="K5801" s="11" t="s">
        <v>11613</v>
      </c>
      <c r="L5801" s="11">
        <v>2</v>
      </c>
    </row>
    <row r="5802" spans="1:12">
      <c r="A5802" s="11" t="s">
        <v>11552</v>
      </c>
      <c r="D5802" s="11" t="s">
        <v>260</v>
      </c>
      <c r="E5802" s="19" t="s">
        <v>11598</v>
      </c>
      <c r="F5802" s="10">
        <v>42036</v>
      </c>
      <c r="G5802" s="10">
        <v>44228</v>
      </c>
      <c r="H5802" s="11">
        <v>7</v>
      </c>
      <c r="I5802" s="20" t="s">
        <v>259</v>
      </c>
      <c r="J5802" s="11" t="s">
        <v>261</v>
      </c>
      <c r="K5802" s="11" t="s">
        <v>11613</v>
      </c>
      <c r="L5802" s="11">
        <v>2</v>
      </c>
    </row>
    <row r="5803" spans="1:12">
      <c r="A5803" s="11" t="s">
        <v>11553</v>
      </c>
      <c r="D5803" s="11" t="s">
        <v>260</v>
      </c>
      <c r="E5803" s="19" t="s">
        <v>11599</v>
      </c>
      <c r="F5803" s="10">
        <v>42036</v>
      </c>
      <c r="G5803" s="10">
        <v>44228</v>
      </c>
      <c r="H5803" s="11">
        <v>7</v>
      </c>
      <c r="I5803" s="20" t="s">
        <v>259</v>
      </c>
      <c r="J5803" s="11" t="s">
        <v>261</v>
      </c>
      <c r="K5803" s="11" t="s">
        <v>11613</v>
      </c>
      <c r="L5803" s="11">
        <v>2</v>
      </c>
    </row>
    <row r="5804" spans="1:12">
      <c r="A5804" s="11" t="s">
        <v>11554</v>
      </c>
      <c r="D5804" s="11" t="s">
        <v>260</v>
      </c>
      <c r="E5804" s="19" t="s">
        <v>11600</v>
      </c>
      <c r="F5804" s="10">
        <v>42036</v>
      </c>
      <c r="G5804" s="10">
        <v>44228</v>
      </c>
      <c r="H5804" s="11">
        <v>7</v>
      </c>
      <c r="I5804" s="20" t="s">
        <v>259</v>
      </c>
      <c r="J5804" s="11" t="s">
        <v>261</v>
      </c>
      <c r="K5804" s="11" t="s">
        <v>11613</v>
      </c>
      <c r="L5804" s="11">
        <v>2</v>
      </c>
    </row>
    <row r="5805" spans="1:12">
      <c r="A5805" s="11" t="s">
        <v>11555</v>
      </c>
      <c r="D5805" s="11" t="s">
        <v>260</v>
      </c>
      <c r="E5805" s="19" t="s">
        <v>11601</v>
      </c>
      <c r="F5805" s="10">
        <v>42036</v>
      </c>
      <c r="G5805" s="10">
        <v>44228</v>
      </c>
      <c r="H5805" s="11">
        <v>7</v>
      </c>
      <c r="I5805" s="20" t="s">
        <v>259</v>
      </c>
      <c r="J5805" s="11" t="s">
        <v>261</v>
      </c>
      <c r="K5805" s="11" t="s">
        <v>11613</v>
      </c>
      <c r="L5805" s="11">
        <v>2</v>
      </c>
    </row>
    <row r="5806" spans="1:12">
      <c r="A5806" s="11" t="s">
        <v>11556</v>
      </c>
      <c r="D5806" s="11" t="s">
        <v>260</v>
      </c>
      <c r="E5806" s="19" t="s">
        <v>11602</v>
      </c>
      <c r="F5806" s="10">
        <v>42036</v>
      </c>
      <c r="G5806" s="10">
        <v>44228</v>
      </c>
      <c r="H5806" s="11">
        <v>7</v>
      </c>
      <c r="I5806" s="20" t="s">
        <v>259</v>
      </c>
      <c r="J5806" s="11" t="s">
        <v>261</v>
      </c>
      <c r="K5806" s="11" t="s">
        <v>11613</v>
      </c>
      <c r="L5806" s="11">
        <v>2</v>
      </c>
    </row>
    <row r="5807" spans="1:12">
      <c r="A5807" s="11" t="s">
        <v>11557</v>
      </c>
      <c r="D5807" s="11" t="s">
        <v>260</v>
      </c>
      <c r="E5807" s="19" t="s">
        <v>11603</v>
      </c>
      <c r="F5807" s="10">
        <v>42036</v>
      </c>
      <c r="G5807" s="10">
        <v>44228</v>
      </c>
      <c r="H5807" s="11">
        <v>7</v>
      </c>
      <c r="I5807" s="20" t="s">
        <v>259</v>
      </c>
      <c r="J5807" s="11" t="s">
        <v>261</v>
      </c>
      <c r="K5807" s="11" t="s">
        <v>11613</v>
      </c>
      <c r="L5807" s="11">
        <v>2</v>
      </c>
    </row>
    <row r="5809" spans="1:1">
      <c r="A5809" s="11" t="s">
        <v>11612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6001498A" display="A126001498A" xr:uid="{00000000-0004-0000-0000-000001000000}"/>
    <hyperlink ref="E13" location="A126063706L" display="A126063706L" xr:uid="{00000000-0004-0000-0000-000002000000}"/>
    <hyperlink ref="E14" location="A126032602T" display="A126032602T" xr:uid="{00000000-0004-0000-0000-000003000000}"/>
    <hyperlink ref="E15" location="A126006034V" display="A126006034V" xr:uid="{00000000-0004-0000-0000-000004000000}"/>
    <hyperlink ref="E16" location="A126068242T" display="A126068242T" xr:uid="{00000000-0004-0000-0000-000005000000}"/>
    <hyperlink ref="E17" location="A126037138R" display="A126037138R" xr:uid="{00000000-0004-0000-0000-000006000000}"/>
    <hyperlink ref="E18" location="A126004738F" display="A126004738F" xr:uid="{00000000-0004-0000-0000-000007000000}"/>
    <hyperlink ref="E19" location="A126066946C" display="A126066946C" xr:uid="{00000000-0004-0000-0000-000008000000}"/>
    <hyperlink ref="E20" location="A126035842J" display="A126035842J" xr:uid="{00000000-0004-0000-0000-000009000000}"/>
    <hyperlink ref="E21" location="A126002794L" display="A126002794L" xr:uid="{00000000-0004-0000-0000-00000A000000}"/>
    <hyperlink ref="E22" location="A126065002A" display="A126065002A" xr:uid="{00000000-0004-0000-0000-00000B000000}"/>
    <hyperlink ref="E23" location="A126033898J" display="A126033898J" xr:uid="{00000000-0004-0000-0000-00000C000000}"/>
    <hyperlink ref="E24" location="A126005386F" display="A126005386F" xr:uid="{00000000-0004-0000-0000-00000D000000}"/>
    <hyperlink ref="E25" location="A126067594C" display="A126067594C" xr:uid="{00000000-0004-0000-0000-00000E000000}"/>
    <hyperlink ref="E26" location="A126036490J" display="A126036490J" xr:uid="{00000000-0004-0000-0000-00000F000000}"/>
    <hyperlink ref="E27" location="A126004090A" display="A126004090A" xr:uid="{00000000-0004-0000-0000-000010000000}"/>
    <hyperlink ref="E28" location="A126066298T" display="A126066298T" xr:uid="{00000000-0004-0000-0000-000011000000}"/>
    <hyperlink ref="E29" location="A126035194W" display="A126035194W" xr:uid="{00000000-0004-0000-0000-000012000000}"/>
    <hyperlink ref="E30" location="A126003442A" display="A126003442A" xr:uid="{00000000-0004-0000-0000-000013000000}"/>
    <hyperlink ref="E31" location="A126065650X" display="A126065650X" xr:uid="{00000000-0004-0000-0000-000014000000}"/>
    <hyperlink ref="E32" location="A126034546W" display="A126034546W" xr:uid="{00000000-0004-0000-0000-000015000000}"/>
    <hyperlink ref="E33" location="A126002146R" display="A126002146R" xr:uid="{00000000-0004-0000-0000-000016000000}"/>
    <hyperlink ref="E34" location="A126064354L" display="A126064354L" xr:uid="{00000000-0004-0000-0000-000017000000}"/>
    <hyperlink ref="E35" location="A126033250T" display="A126033250T" xr:uid="{00000000-0004-0000-0000-000018000000}"/>
    <hyperlink ref="E36" location="A126001510F" display="A126001510F" xr:uid="{00000000-0004-0000-0000-000019000000}"/>
    <hyperlink ref="E37" location="A126063718W" display="A126063718W" xr:uid="{00000000-0004-0000-0000-00001A000000}"/>
    <hyperlink ref="E38" location="A126032614A" display="A126032614A" xr:uid="{00000000-0004-0000-0000-00001B000000}"/>
    <hyperlink ref="E39" location="A126006046C" display="A126006046C" xr:uid="{00000000-0004-0000-0000-00001C000000}"/>
    <hyperlink ref="E40" location="A126068254A" display="A126068254A" xr:uid="{00000000-0004-0000-0000-00001D000000}"/>
    <hyperlink ref="E41" location="A126037150F" display="A126037150F" xr:uid="{00000000-0004-0000-0000-00001E000000}"/>
    <hyperlink ref="E42" location="A126004750W" display="A126004750W" xr:uid="{00000000-0004-0000-0000-00001F000000}"/>
    <hyperlink ref="E43" location="A126066958L" display="A126066958L" xr:uid="{00000000-0004-0000-0000-000020000000}"/>
    <hyperlink ref="E44" location="A126035854T" display="A126035854T" xr:uid="{00000000-0004-0000-0000-000021000000}"/>
    <hyperlink ref="E45" location="A126002806K" display="A126002806K" xr:uid="{00000000-0004-0000-0000-000022000000}"/>
    <hyperlink ref="E46" location="A126065014K" display="A126065014K" xr:uid="{00000000-0004-0000-0000-000023000000}"/>
    <hyperlink ref="E47" location="A126033910L" display="A126033910L" xr:uid="{00000000-0004-0000-0000-000024000000}"/>
    <hyperlink ref="E48" location="A126005398R" display="A126005398R" xr:uid="{00000000-0004-0000-0000-000025000000}"/>
    <hyperlink ref="E49" location="A126067606A" display="A126067606A" xr:uid="{00000000-0004-0000-0000-000026000000}"/>
    <hyperlink ref="E50" location="A126036502F" display="A126036502F" xr:uid="{00000000-0004-0000-0000-000027000000}"/>
    <hyperlink ref="E51" location="A126004102X" display="A126004102X" xr:uid="{00000000-0004-0000-0000-000028000000}"/>
    <hyperlink ref="E52" location="A126066310W" display="A126066310W" xr:uid="{00000000-0004-0000-0000-000029000000}"/>
    <hyperlink ref="E53" location="A126035206V" display="A126035206V" xr:uid="{00000000-0004-0000-0000-00002A000000}"/>
    <hyperlink ref="E54" location="A126003454K" display="A126003454K" xr:uid="{00000000-0004-0000-0000-00002B000000}"/>
    <hyperlink ref="E55" location="A126065662J" display="A126065662J" xr:uid="{00000000-0004-0000-0000-00002C000000}"/>
    <hyperlink ref="E56" location="A126034558F" display="A126034558F" xr:uid="{00000000-0004-0000-0000-00002D000000}"/>
    <hyperlink ref="E57" location="A126002158X" display="A126002158X" xr:uid="{00000000-0004-0000-0000-00002E000000}"/>
    <hyperlink ref="E58" location="A126064366W" display="A126064366W" xr:uid="{00000000-0004-0000-0000-00002F000000}"/>
    <hyperlink ref="E59" location="A126033262A" display="A126033262A" xr:uid="{00000000-0004-0000-0000-000030000000}"/>
    <hyperlink ref="E60" location="A126001478T" display="A126001478T" xr:uid="{00000000-0004-0000-0000-000031000000}"/>
    <hyperlink ref="E61" location="A126063686R" display="A126063686R" xr:uid="{00000000-0004-0000-0000-000032000000}"/>
    <hyperlink ref="E62" location="A126032582V" display="A126032582V" xr:uid="{00000000-0004-0000-0000-000033000000}"/>
    <hyperlink ref="E63" location="A126006014K" display="A126006014K" xr:uid="{00000000-0004-0000-0000-000034000000}"/>
    <hyperlink ref="E64" location="A126068222J" display="A126068222J" xr:uid="{00000000-0004-0000-0000-000035000000}"/>
    <hyperlink ref="E65" location="A126037118F" display="A126037118F" xr:uid="{00000000-0004-0000-0000-000036000000}"/>
    <hyperlink ref="E66" location="A126004718W" display="A126004718W" xr:uid="{00000000-0004-0000-0000-000037000000}"/>
    <hyperlink ref="E67" location="A126066926V" display="A126066926V" xr:uid="{00000000-0004-0000-0000-000038000000}"/>
    <hyperlink ref="E68" location="A126035822X" display="A126035822X" xr:uid="{00000000-0004-0000-0000-000039000000}"/>
    <hyperlink ref="E69" location="A126002774C" display="A126002774C" xr:uid="{00000000-0004-0000-0000-00003A000000}"/>
    <hyperlink ref="E70" location="A126064982A" display="A126064982A" xr:uid="{00000000-0004-0000-0000-00003B000000}"/>
    <hyperlink ref="E71" location="A126033878X" display="A126033878X" xr:uid="{00000000-0004-0000-0000-00003C000000}"/>
    <hyperlink ref="E72" location="A126005366W" display="A126005366W" xr:uid="{00000000-0004-0000-0000-00003D000000}"/>
    <hyperlink ref="E73" location="A126067574V" display="A126067574V" xr:uid="{00000000-0004-0000-0000-00003E000000}"/>
    <hyperlink ref="E74" location="A126036470X" display="A126036470X" xr:uid="{00000000-0004-0000-0000-00003F000000}"/>
    <hyperlink ref="E75" location="A126004070T" display="A126004070T" xr:uid="{00000000-0004-0000-0000-000040000000}"/>
    <hyperlink ref="E76" location="A126066278J" display="A126066278J" xr:uid="{00000000-0004-0000-0000-000041000000}"/>
    <hyperlink ref="E77" location="A126035174L" display="A126035174L" xr:uid="{00000000-0004-0000-0000-000042000000}"/>
    <hyperlink ref="E78" location="A126003422T" display="A126003422T" xr:uid="{00000000-0004-0000-0000-000043000000}"/>
    <hyperlink ref="E79" location="A126065630R" display="A126065630R" xr:uid="{00000000-0004-0000-0000-000044000000}"/>
    <hyperlink ref="E80" location="A126034526L" display="A126034526L" xr:uid="{00000000-0004-0000-0000-000045000000}"/>
    <hyperlink ref="E81" location="A126002126F" display="A126002126F" xr:uid="{00000000-0004-0000-0000-000046000000}"/>
    <hyperlink ref="E82" location="A126064334C" display="A126064334C" xr:uid="{00000000-0004-0000-0000-000047000000}"/>
    <hyperlink ref="E83" location="A126033230J" display="A126033230J" xr:uid="{00000000-0004-0000-0000-000048000000}"/>
    <hyperlink ref="E84" location="A126001514R" display="A126001514R" xr:uid="{00000000-0004-0000-0000-000049000000}"/>
    <hyperlink ref="E85" location="A126063722L" display="A126063722L" xr:uid="{00000000-0004-0000-0000-00004A000000}"/>
    <hyperlink ref="E86" location="A126032618K" display="A126032618K" xr:uid="{00000000-0004-0000-0000-00004B000000}"/>
    <hyperlink ref="E87" location="A126006050V" display="A126006050V" xr:uid="{00000000-0004-0000-0000-00004C000000}"/>
    <hyperlink ref="E88" location="A126068258K" display="A126068258K" xr:uid="{00000000-0004-0000-0000-00004D000000}"/>
    <hyperlink ref="E89" location="A126037154R" display="A126037154R" xr:uid="{00000000-0004-0000-0000-00004E000000}"/>
    <hyperlink ref="E90" location="A126004754F" display="A126004754F" xr:uid="{00000000-0004-0000-0000-00004F000000}"/>
    <hyperlink ref="E91" location="A126066962C" display="A126066962C" xr:uid="{00000000-0004-0000-0000-000050000000}"/>
    <hyperlink ref="E92" location="A126035858A" display="A126035858A" xr:uid="{00000000-0004-0000-0000-000051000000}"/>
    <hyperlink ref="E93" location="A126002810A" display="A126002810A" xr:uid="{00000000-0004-0000-0000-000052000000}"/>
    <hyperlink ref="E94" location="A126065018V" display="A126065018V" xr:uid="{00000000-0004-0000-0000-000053000000}"/>
    <hyperlink ref="E95" location="A126033914W" display="A126033914W" xr:uid="{00000000-0004-0000-0000-000054000000}"/>
    <hyperlink ref="E96" location="A126005402V" display="A126005402V" xr:uid="{00000000-0004-0000-0000-000055000000}"/>
    <hyperlink ref="E97" location="A126067610T" display="A126067610T" xr:uid="{00000000-0004-0000-0000-000056000000}"/>
    <hyperlink ref="E98" location="A126036506R" display="A126036506R" xr:uid="{00000000-0004-0000-0000-000057000000}"/>
    <hyperlink ref="E99" location="A126004106J" display="A126004106J" xr:uid="{00000000-0004-0000-0000-000058000000}"/>
    <hyperlink ref="E100" location="A126066314F" display="A126066314F" xr:uid="{00000000-0004-0000-0000-000059000000}"/>
    <hyperlink ref="E101" location="A126035210K" display="A126035210K" xr:uid="{00000000-0004-0000-0000-00005A000000}"/>
    <hyperlink ref="E102" location="A126003458V" display="A126003458V" xr:uid="{00000000-0004-0000-0000-00005B000000}"/>
    <hyperlink ref="E103" location="A126065666T" display="A126065666T" xr:uid="{00000000-0004-0000-0000-00005C000000}"/>
    <hyperlink ref="E104" location="A126034562W" display="A126034562W" xr:uid="{00000000-0004-0000-0000-00005D000000}"/>
    <hyperlink ref="E105" location="A126002162R" display="A126002162R" xr:uid="{00000000-0004-0000-0000-00005E000000}"/>
    <hyperlink ref="E106" location="A126064370L" display="A126064370L" xr:uid="{00000000-0004-0000-0000-00005F000000}"/>
    <hyperlink ref="E107" location="A126033266K" display="A126033266K" xr:uid="{00000000-0004-0000-0000-000060000000}"/>
    <hyperlink ref="E108" location="A126001518X" display="A126001518X" xr:uid="{00000000-0004-0000-0000-000061000000}"/>
    <hyperlink ref="E109" location="A126063726W" display="A126063726W" xr:uid="{00000000-0004-0000-0000-000062000000}"/>
    <hyperlink ref="E110" location="A126032622A" display="A126032622A" xr:uid="{00000000-0004-0000-0000-000063000000}"/>
    <hyperlink ref="E111" location="A126006054C" display="A126006054C" xr:uid="{00000000-0004-0000-0000-000064000000}"/>
    <hyperlink ref="E112" location="A126068262A" display="A126068262A" xr:uid="{00000000-0004-0000-0000-000065000000}"/>
    <hyperlink ref="E113" location="A126037158X" display="A126037158X" xr:uid="{00000000-0004-0000-0000-000066000000}"/>
    <hyperlink ref="E114" location="A126004758R" display="A126004758R" xr:uid="{00000000-0004-0000-0000-000067000000}"/>
    <hyperlink ref="E115" location="A126066966L" display="A126066966L" xr:uid="{00000000-0004-0000-0000-000068000000}"/>
    <hyperlink ref="E116" location="A126035862T" display="A126035862T" xr:uid="{00000000-0004-0000-0000-000069000000}"/>
    <hyperlink ref="E117" location="A126002814K" display="A126002814K" xr:uid="{00000000-0004-0000-0000-00006A000000}"/>
    <hyperlink ref="E118" location="A126065022K" display="A126065022K" xr:uid="{00000000-0004-0000-0000-00006B000000}"/>
    <hyperlink ref="E119" location="A126033918F" display="A126033918F" xr:uid="{00000000-0004-0000-0000-00006C000000}"/>
    <hyperlink ref="E120" location="A126005406C" display="A126005406C" xr:uid="{00000000-0004-0000-0000-00006D000000}"/>
    <hyperlink ref="E121" location="A126067614A" display="A126067614A" xr:uid="{00000000-0004-0000-0000-00006E000000}"/>
    <hyperlink ref="E122" location="A126036510F" display="A126036510F" xr:uid="{00000000-0004-0000-0000-00006F000000}"/>
    <hyperlink ref="E123" location="A126004110X" display="A126004110X" xr:uid="{00000000-0004-0000-0000-000070000000}"/>
    <hyperlink ref="E124" location="A126066318R" display="A126066318R" xr:uid="{00000000-0004-0000-0000-000071000000}"/>
    <hyperlink ref="E125" location="A126035214V" display="A126035214V" xr:uid="{00000000-0004-0000-0000-000072000000}"/>
    <hyperlink ref="E126" location="A126003462K" display="A126003462K" xr:uid="{00000000-0004-0000-0000-000073000000}"/>
    <hyperlink ref="E127" location="A126065670J" display="A126065670J" xr:uid="{00000000-0004-0000-0000-000074000000}"/>
    <hyperlink ref="E128" location="A126034566F" display="A126034566F" xr:uid="{00000000-0004-0000-0000-000075000000}"/>
    <hyperlink ref="E129" location="A126002166X" display="A126002166X" xr:uid="{00000000-0004-0000-0000-000076000000}"/>
    <hyperlink ref="E130" location="A126064374W" display="A126064374W" xr:uid="{00000000-0004-0000-0000-000077000000}"/>
    <hyperlink ref="E131" location="A126033270A" display="A126033270A" xr:uid="{00000000-0004-0000-0000-000078000000}"/>
    <hyperlink ref="E132" location="A126001482J" display="A126001482J" xr:uid="{00000000-0004-0000-0000-000079000000}"/>
    <hyperlink ref="E133" location="A126063690F" display="A126063690F" xr:uid="{00000000-0004-0000-0000-00007A000000}"/>
    <hyperlink ref="E134" location="A126032586C" display="A126032586C" xr:uid="{00000000-0004-0000-0000-00007B000000}"/>
    <hyperlink ref="E135" location="A126006018V" display="A126006018V" xr:uid="{00000000-0004-0000-0000-00007C000000}"/>
    <hyperlink ref="E136" location="A126068226T" display="A126068226T" xr:uid="{00000000-0004-0000-0000-00007D000000}"/>
    <hyperlink ref="E137" location="A126037122W" display="A126037122W" xr:uid="{00000000-0004-0000-0000-00007E000000}"/>
    <hyperlink ref="E138" location="A126004722L" display="A126004722L" xr:uid="{00000000-0004-0000-0000-00007F000000}"/>
    <hyperlink ref="E139" location="A126066930K" display="A126066930K" xr:uid="{00000000-0004-0000-0000-000080000000}"/>
    <hyperlink ref="E140" location="A126035826J" display="A126035826J" xr:uid="{00000000-0004-0000-0000-000081000000}"/>
    <hyperlink ref="E141" location="A126002778L" display="A126002778L" xr:uid="{00000000-0004-0000-0000-000082000000}"/>
    <hyperlink ref="E142" location="A126064986K" display="A126064986K" xr:uid="{00000000-0004-0000-0000-000083000000}"/>
    <hyperlink ref="E143" location="A126033882R" display="A126033882R" xr:uid="{00000000-0004-0000-0000-000084000000}"/>
    <hyperlink ref="E144" location="A126005370L" display="A126005370L" xr:uid="{00000000-0004-0000-0000-000085000000}"/>
    <hyperlink ref="E145" location="A126067578C" display="A126067578C" xr:uid="{00000000-0004-0000-0000-000086000000}"/>
    <hyperlink ref="E146" location="A126036474J" display="A126036474J" xr:uid="{00000000-0004-0000-0000-000087000000}"/>
    <hyperlink ref="E147" location="A126004074A" display="A126004074A" xr:uid="{00000000-0004-0000-0000-000088000000}"/>
    <hyperlink ref="E148" location="A126066282X" display="A126066282X" xr:uid="{00000000-0004-0000-0000-000089000000}"/>
    <hyperlink ref="E149" location="A126035178W" display="A126035178W" xr:uid="{00000000-0004-0000-0000-00008A000000}"/>
    <hyperlink ref="E150" location="A126003426A" display="A126003426A" xr:uid="{00000000-0004-0000-0000-00008B000000}"/>
    <hyperlink ref="E151" location="A126065634X" display="A126065634X" xr:uid="{00000000-0004-0000-0000-00008C000000}"/>
    <hyperlink ref="E152" location="A126034530C" display="A126034530C" xr:uid="{00000000-0004-0000-0000-00008D000000}"/>
    <hyperlink ref="E153" location="A126002130W" display="A126002130W" xr:uid="{00000000-0004-0000-0000-00008E000000}"/>
    <hyperlink ref="E154" location="A126064338L" display="A126064338L" xr:uid="{00000000-0004-0000-0000-00008F000000}"/>
    <hyperlink ref="E155" location="A126033234T" display="A126033234T" xr:uid="{00000000-0004-0000-0000-000090000000}"/>
    <hyperlink ref="E156" location="A126001486T" display="A126001486T" xr:uid="{00000000-0004-0000-0000-000091000000}"/>
    <hyperlink ref="E157" location="A126063694R" display="A126063694R" xr:uid="{00000000-0004-0000-0000-000092000000}"/>
    <hyperlink ref="E158" location="A126032590V" display="A126032590V" xr:uid="{00000000-0004-0000-0000-000093000000}"/>
    <hyperlink ref="E159" location="A126006022K" display="A126006022K" xr:uid="{00000000-0004-0000-0000-000094000000}"/>
    <hyperlink ref="E160" location="A126068230J" display="A126068230J" xr:uid="{00000000-0004-0000-0000-000095000000}"/>
    <hyperlink ref="E161" location="A126037126F" display="A126037126F" xr:uid="{00000000-0004-0000-0000-000096000000}"/>
    <hyperlink ref="E162" location="A126004726W" display="A126004726W" xr:uid="{00000000-0004-0000-0000-000097000000}"/>
    <hyperlink ref="E163" location="A126066934V" display="A126066934V" xr:uid="{00000000-0004-0000-0000-000098000000}"/>
    <hyperlink ref="E164" location="A126035830X" display="A126035830X" xr:uid="{00000000-0004-0000-0000-000099000000}"/>
    <hyperlink ref="E165" location="A126002782C" display="A126002782C" xr:uid="{00000000-0004-0000-0000-00009A000000}"/>
    <hyperlink ref="E166" location="A126064990A" display="A126064990A" xr:uid="{00000000-0004-0000-0000-00009B000000}"/>
    <hyperlink ref="E167" location="A126033886X" display="A126033886X" xr:uid="{00000000-0004-0000-0000-00009C000000}"/>
    <hyperlink ref="E168" location="A126004078K" display="A126004078K" xr:uid="{00000000-0004-0000-0000-00009D000000}"/>
    <hyperlink ref="E169" location="A126066286J" display="A126066286J" xr:uid="{00000000-0004-0000-0000-00009E000000}"/>
    <hyperlink ref="E170" location="A126035182L" display="A126035182L" xr:uid="{00000000-0004-0000-0000-00009F000000}"/>
    <hyperlink ref="E171" location="A126003430T" display="A126003430T" xr:uid="{00000000-0004-0000-0000-0000A0000000}"/>
    <hyperlink ref="E172" location="A126065638J" display="A126065638J" xr:uid="{00000000-0004-0000-0000-0000A1000000}"/>
    <hyperlink ref="E173" location="A126034534L" display="A126034534L" xr:uid="{00000000-0004-0000-0000-0000A2000000}"/>
    <hyperlink ref="E174" location="A126001502F" display="A126001502F" xr:uid="{00000000-0004-0000-0000-0000A3000000}"/>
    <hyperlink ref="E175" location="A126063710C" display="A126063710C" xr:uid="{00000000-0004-0000-0000-0000A4000000}"/>
    <hyperlink ref="E176" location="A126032606A" display="A126032606A" xr:uid="{00000000-0004-0000-0000-0000A5000000}"/>
    <hyperlink ref="E177" location="A126006038C" display="A126006038C" xr:uid="{00000000-0004-0000-0000-0000A6000000}"/>
    <hyperlink ref="E178" location="A126068246A" display="A126068246A" xr:uid="{00000000-0004-0000-0000-0000A7000000}"/>
    <hyperlink ref="E179" location="A126037142F" display="A126037142F" xr:uid="{00000000-0004-0000-0000-0000A8000000}"/>
    <hyperlink ref="E180" location="A126004742W" display="A126004742W" xr:uid="{00000000-0004-0000-0000-0000A9000000}"/>
    <hyperlink ref="E181" location="A126066950V" display="A126066950V" xr:uid="{00000000-0004-0000-0000-0000AA000000}"/>
    <hyperlink ref="E182" location="A126035846T" display="A126035846T" xr:uid="{00000000-0004-0000-0000-0000AB000000}"/>
    <hyperlink ref="E183" location="A126002798W" display="A126002798W" xr:uid="{00000000-0004-0000-0000-0000AC000000}"/>
    <hyperlink ref="E184" location="A126065006K" display="A126065006K" xr:uid="{00000000-0004-0000-0000-0000AD000000}"/>
    <hyperlink ref="E185" location="A126033902L" display="A126033902L" xr:uid="{00000000-0004-0000-0000-0000AE000000}"/>
    <hyperlink ref="E186" location="A126004094K" display="A126004094K" xr:uid="{00000000-0004-0000-0000-0000AF000000}"/>
    <hyperlink ref="E187" location="A126066302W" display="A126066302W" xr:uid="{00000000-0004-0000-0000-0000B0000000}"/>
    <hyperlink ref="E188" location="A126035198F" display="A126035198F" xr:uid="{00000000-0004-0000-0000-0000B1000000}"/>
    <hyperlink ref="E189" location="A126003446K" display="A126003446K" xr:uid="{00000000-0004-0000-0000-0000B2000000}"/>
    <hyperlink ref="E190" location="A126065654J" display="A126065654J" xr:uid="{00000000-0004-0000-0000-0000B3000000}"/>
    <hyperlink ref="E191" location="A126034550L" display="A126034550L" xr:uid="{00000000-0004-0000-0000-0000B4000000}"/>
    <hyperlink ref="E192" location="A126001470X" display="A126001470X" xr:uid="{00000000-0004-0000-0000-0000B5000000}"/>
    <hyperlink ref="E193" location="A126063678R" display="A126063678R" xr:uid="{00000000-0004-0000-0000-0000B6000000}"/>
    <hyperlink ref="E194" location="A126032574V" display="A126032574V" xr:uid="{00000000-0004-0000-0000-0000B7000000}"/>
    <hyperlink ref="E195" location="A126006006K" display="A126006006K" xr:uid="{00000000-0004-0000-0000-0000B8000000}"/>
    <hyperlink ref="E196" location="A126068214J" display="A126068214J" xr:uid="{00000000-0004-0000-0000-0000B9000000}"/>
    <hyperlink ref="E197" location="A126037110L" display="A126037110L" xr:uid="{00000000-0004-0000-0000-0000BA000000}"/>
    <hyperlink ref="E198" location="A126004710C" display="A126004710C" xr:uid="{00000000-0004-0000-0000-0000BB000000}"/>
    <hyperlink ref="E199" location="A126066918V" display="A126066918V" xr:uid="{00000000-0004-0000-0000-0000BC000000}"/>
    <hyperlink ref="E200" location="A126035814X" display="A126035814X" xr:uid="{00000000-0004-0000-0000-0000BD000000}"/>
    <hyperlink ref="E201" location="A126002766C" display="A126002766C" xr:uid="{00000000-0004-0000-0000-0000BE000000}"/>
    <hyperlink ref="E202" location="A126064974A" display="A126064974A" xr:uid="{00000000-0004-0000-0000-0000BF000000}"/>
    <hyperlink ref="E203" location="A126033870F" display="A126033870F" xr:uid="{00000000-0004-0000-0000-0000C0000000}"/>
    <hyperlink ref="E204" location="A126005358W" display="A126005358W" xr:uid="{00000000-0004-0000-0000-0000C1000000}"/>
    <hyperlink ref="E205" location="A126067566V" display="A126067566V" xr:uid="{00000000-0004-0000-0000-0000C2000000}"/>
    <hyperlink ref="E206" location="A126036462X" display="A126036462X" xr:uid="{00000000-0004-0000-0000-0000C3000000}"/>
    <hyperlink ref="E207" location="A126004062T" display="A126004062T" xr:uid="{00000000-0004-0000-0000-0000C4000000}"/>
    <hyperlink ref="E208" location="A126066270R" display="A126066270R" xr:uid="{00000000-0004-0000-0000-0000C5000000}"/>
    <hyperlink ref="E209" location="A126035166L" display="A126035166L" xr:uid="{00000000-0004-0000-0000-0000C6000000}"/>
    <hyperlink ref="E210" location="A126003414T" display="A126003414T" xr:uid="{00000000-0004-0000-0000-0000C7000000}"/>
    <hyperlink ref="E211" location="A126065622R" display="A126065622R" xr:uid="{00000000-0004-0000-0000-0000C8000000}"/>
    <hyperlink ref="E212" location="A126034518L" display="A126034518L" xr:uid="{00000000-0004-0000-0000-0000C9000000}"/>
    <hyperlink ref="E213" location="A126002118F" display="A126002118F" xr:uid="{00000000-0004-0000-0000-0000CA000000}"/>
    <hyperlink ref="E214" location="A126064326C" display="A126064326C" xr:uid="{00000000-0004-0000-0000-0000CB000000}"/>
    <hyperlink ref="E215" location="A126033222J" display="A126033222J" xr:uid="{00000000-0004-0000-0000-0000CC000000}"/>
    <hyperlink ref="E216" location="A126001522R" display="A126001522R" xr:uid="{00000000-0004-0000-0000-0000CD000000}"/>
    <hyperlink ref="E217" location="A126063730L" display="A126063730L" xr:uid="{00000000-0004-0000-0000-0000CE000000}"/>
    <hyperlink ref="E218" location="A126032626K" display="A126032626K" xr:uid="{00000000-0004-0000-0000-0000CF000000}"/>
    <hyperlink ref="E219" location="A126006058L" display="A126006058L" xr:uid="{00000000-0004-0000-0000-0000D0000000}"/>
    <hyperlink ref="E220" location="A126068266K" display="A126068266K" xr:uid="{00000000-0004-0000-0000-0000D1000000}"/>
    <hyperlink ref="E221" location="A126037162R" display="A126037162R" xr:uid="{00000000-0004-0000-0000-0000D2000000}"/>
    <hyperlink ref="E222" location="A126004762F" display="A126004762F" xr:uid="{00000000-0004-0000-0000-0000D3000000}"/>
    <hyperlink ref="E223" location="A126066970C" display="A126066970C" xr:uid="{00000000-0004-0000-0000-0000D4000000}"/>
    <hyperlink ref="E224" location="A126035866A" display="A126035866A" xr:uid="{00000000-0004-0000-0000-0000D5000000}"/>
    <hyperlink ref="E225" location="A126002818V" display="A126002818V" xr:uid="{00000000-0004-0000-0000-0000D6000000}"/>
    <hyperlink ref="E226" location="A126065026V" display="A126065026V" xr:uid="{00000000-0004-0000-0000-0000D7000000}"/>
    <hyperlink ref="E227" location="A126033922W" display="A126033922W" xr:uid="{00000000-0004-0000-0000-0000D8000000}"/>
    <hyperlink ref="E228" location="A126005410V" display="A126005410V" xr:uid="{00000000-0004-0000-0000-0000D9000000}"/>
    <hyperlink ref="E229" location="A126067618K" display="A126067618K" xr:uid="{00000000-0004-0000-0000-0000DA000000}"/>
    <hyperlink ref="E230" location="A126036514R" display="A126036514R" xr:uid="{00000000-0004-0000-0000-0000DB000000}"/>
    <hyperlink ref="E231" location="A126004114J" display="A126004114J" xr:uid="{00000000-0004-0000-0000-0000DC000000}"/>
    <hyperlink ref="E232" location="A126066322F" display="A126066322F" xr:uid="{00000000-0004-0000-0000-0000DD000000}"/>
    <hyperlink ref="E233" location="A126035218C" display="A126035218C" xr:uid="{00000000-0004-0000-0000-0000DE000000}"/>
    <hyperlink ref="E234" location="A126003466V" display="A126003466V" xr:uid="{00000000-0004-0000-0000-0000DF000000}"/>
    <hyperlink ref="E235" location="A126065674T" display="A126065674T" xr:uid="{00000000-0004-0000-0000-0000E0000000}"/>
    <hyperlink ref="E236" location="A126034570W" display="A126034570W" xr:uid="{00000000-0004-0000-0000-0000E1000000}"/>
    <hyperlink ref="E237" location="A126002170R" display="A126002170R" xr:uid="{00000000-0004-0000-0000-0000E2000000}"/>
    <hyperlink ref="E238" location="A126064378F" display="A126064378F" xr:uid="{00000000-0004-0000-0000-0000E3000000}"/>
    <hyperlink ref="E239" location="A126033274K" display="A126033274K" xr:uid="{00000000-0004-0000-0000-0000E4000000}"/>
    <hyperlink ref="E240" location="A126001506R" display="A126001506R" xr:uid="{00000000-0004-0000-0000-0000E5000000}"/>
    <hyperlink ref="E241" location="A126063714L" display="A126063714L" xr:uid="{00000000-0004-0000-0000-0000E6000000}"/>
    <hyperlink ref="E242" location="A126032610T" display="A126032610T" xr:uid="{00000000-0004-0000-0000-0000E7000000}"/>
    <hyperlink ref="E243" location="A126006042V" display="A126006042V" xr:uid="{00000000-0004-0000-0000-0000E8000000}"/>
    <hyperlink ref="E244" location="A126068250T" display="A126068250T" xr:uid="{00000000-0004-0000-0000-0000E9000000}"/>
    <hyperlink ref="E245" location="A126037146R" display="A126037146R" xr:uid="{00000000-0004-0000-0000-0000EA000000}"/>
    <hyperlink ref="E246" location="A126004746F" display="A126004746F" xr:uid="{00000000-0004-0000-0000-0000EB000000}"/>
    <hyperlink ref="E247" location="A126066954C" display="A126066954C" xr:uid="{00000000-0004-0000-0000-0000EC000000}"/>
    <hyperlink ref="E248" location="A126035850J" display="A126035850J" xr:uid="{00000000-0004-0000-0000-0000ED000000}"/>
    <hyperlink ref="E249" location="A126002802A" display="A126002802A" xr:uid="{00000000-0004-0000-0000-0000EE000000}"/>
    <hyperlink ref="E250" location="A126065010A" display="A126065010A" xr:uid="{00000000-0004-0000-0000-0000EF000000}"/>
    <hyperlink ref="E251" location="A126033906W" display="A126033906W" xr:uid="{00000000-0004-0000-0000-0000F0000000}"/>
    <hyperlink ref="E252" location="A126004098V" display="A126004098V" xr:uid="{00000000-0004-0000-0000-0000F1000000}"/>
    <hyperlink ref="E253" location="A126066306F" display="A126066306F" xr:uid="{00000000-0004-0000-0000-0000F2000000}"/>
    <hyperlink ref="E254" location="A126035202K" display="A126035202K" xr:uid="{00000000-0004-0000-0000-0000F3000000}"/>
    <hyperlink ref="E255" location="A126003450A" display="A126003450A" xr:uid="{00000000-0004-0000-0000-0000F4000000}"/>
    <hyperlink ref="E256" location="A126065658T" display="A126065658T" xr:uid="{00000000-0004-0000-0000-0000F5000000}"/>
    <hyperlink ref="E257" location="A126034554W" display="A126034554W" xr:uid="{00000000-0004-0000-0000-0000F6000000}"/>
    <hyperlink ref="E258" location="A126001526X" display="A126001526X" xr:uid="{00000000-0004-0000-0000-0000F7000000}"/>
    <hyperlink ref="E259" location="A126063734W" display="A126063734W" xr:uid="{00000000-0004-0000-0000-0000F8000000}"/>
    <hyperlink ref="E260" location="A126032630A" display="A126032630A" xr:uid="{00000000-0004-0000-0000-0000F9000000}"/>
    <hyperlink ref="E261" location="A126006062C" display="A126006062C" xr:uid="{00000000-0004-0000-0000-0000FA000000}"/>
    <hyperlink ref="E262" location="A126068270A" display="A126068270A" xr:uid="{00000000-0004-0000-0000-0000FB000000}"/>
    <hyperlink ref="E263" location="A126037166X" display="A126037166X" xr:uid="{00000000-0004-0000-0000-0000FC000000}"/>
    <hyperlink ref="E264" location="A126004766R" display="A126004766R" xr:uid="{00000000-0004-0000-0000-0000FD000000}"/>
    <hyperlink ref="E265" location="A126066974L" display="A126066974L" xr:uid="{00000000-0004-0000-0000-0000FE000000}"/>
    <hyperlink ref="E266" location="A126035870T" display="A126035870T" xr:uid="{00000000-0004-0000-0000-0000FF000000}"/>
    <hyperlink ref="E267" location="A126002822K" display="A126002822K" xr:uid="{00000000-0004-0000-0000-000000010000}"/>
    <hyperlink ref="E268" location="A126065030K" display="A126065030K" xr:uid="{00000000-0004-0000-0000-000001010000}"/>
    <hyperlink ref="E269" location="A126033926F" display="A126033926F" xr:uid="{00000000-0004-0000-0000-000002010000}"/>
    <hyperlink ref="E270" location="A126005414C" display="A126005414C" xr:uid="{00000000-0004-0000-0000-000003010000}"/>
    <hyperlink ref="E271" location="A126067622A" display="A126067622A" xr:uid="{00000000-0004-0000-0000-000004010000}"/>
    <hyperlink ref="E272" location="A126036518X" display="A126036518X" xr:uid="{00000000-0004-0000-0000-000005010000}"/>
    <hyperlink ref="E273" location="A126004118T" display="A126004118T" xr:uid="{00000000-0004-0000-0000-000006010000}"/>
    <hyperlink ref="E274" location="A126066326R" display="A126066326R" xr:uid="{00000000-0004-0000-0000-000007010000}"/>
    <hyperlink ref="E275" location="A126035222V" display="A126035222V" xr:uid="{00000000-0004-0000-0000-000008010000}"/>
    <hyperlink ref="E276" location="A126003470K" display="A126003470K" xr:uid="{00000000-0004-0000-0000-000009010000}"/>
    <hyperlink ref="E277" location="A126065678A" display="A126065678A" xr:uid="{00000000-0004-0000-0000-00000A010000}"/>
    <hyperlink ref="E278" location="A126034574F" display="A126034574F" xr:uid="{00000000-0004-0000-0000-00000B010000}"/>
    <hyperlink ref="E279" location="A126002174X" display="A126002174X" xr:uid="{00000000-0004-0000-0000-00000C010000}"/>
    <hyperlink ref="E280" location="A126064382W" display="A126064382W" xr:uid="{00000000-0004-0000-0000-00000D010000}"/>
    <hyperlink ref="E281" location="A126033278V" display="A126033278V" xr:uid="{00000000-0004-0000-0000-00000E010000}"/>
    <hyperlink ref="E282" location="A126001474J" display="A126001474J" xr:uid="{00000000-0004-0000-0000-00000F010000}"/>
    <hyperlink ref="E283" location="A126063682F" display="A126063682F" xr:uid="{00000000-0004-0000-0000-000010010000}"/>
    <hyperlink ref="E284" location="A126032578C" display="A126032578C" xr:uid="{00000000-0004-0000-0000-000011010000}"/>
    <hyperlink ref="E285" location="A126006010A" display="A126006010A" xr:uid="{00000000-0004-0000-0000-000012010000}"/>
    <hyperlink ref="E286" location="A126068218T" display="A126068218T" xr:uid="{00000000-0004-0000-0000-000013010000}"/>
    <hyperlink ref="E287" location="A126037114W" display="A126037114W" xr:uid="{00000000-0004-0000-0000-000014010000}"/>
    <hyperlink ref="E288" location="A126004714L" display="A126004714L" xr:uid="{00000000-0004-0000-0000-000015010000}"/>
    <hyperlink ref="E289" location="A126066922K" display="A126066922K" xr:uid="{00000000-0004-0000-0000-000016010000}"/>
    <hyperlink ref="E290" location="A126035818J" display="A126035818J" xr:uid="{00000000-0004-0000-0000-000017010000}"/>
    <hyperlink ref="E291" location="A126002770V" display="A126002770V" xr:uid="{00000000-0004-0000-0000-000018010000}"/>
    <hyperlink ref="E292" location="A126064978K" display="A126064978K" xr:uid="{00000000-0004-0000-0000-000019010000}"/>
    <hyperlink ref="E293" location="A126033874R" display="A126033874R" xr:uid="{00000000-0004-0000-0000-00001A010000}"/>
    <hyperlink ref="E294" location="A126005362L" display="A126005362L" xr:uid="{00000000-0004-0000-0000-00001B010000}"/>
    <hyperlink ref="E295" location="A126067570K" display="A126067570K" xr:uid="{00000000-0004-0000-0000-00001C010000}"/>
    <hyperlink ref="E296" location="A126036466J" display="A126036466J" xr:uid="{00000000-0004-0000-0000-00001D010000}"/>
    <hyperlink ref="E297" location="A126004066A" display="A126004066A" xr:uid="{00000000-0004-0000-0000-00001E010000}"/>
    <hyperlink ref="E298" location="A126066274X" display="A126066274X" xr:uid="{00000000-0004-0000-0000-00001F010000}"/>
    <hyperlink ref="E299" location="A126035170C" display="A126035170C" xr:uid="{00000000-0004-0000-0000-000020010000}"/>
    <hyperlink ref="E300" location="A126003418A" display="A126003418A" xr:uid="{00000000-0004-0000-0000-000021010000}"/>
    <hyperlink ref="E301" location="A126065626X" display="A126065626X" xr:uid="{00000000-0004-0000-0000-000022010000}"/>
    <hyperlink ref="E302" location="A126034522C" display="A126034522C" xr:uid="{00000000-0004-0000-0000-000023010000}"/>
    <hyperlink ref="E303" location="A126002122W" display="A126002122W" xr:uid="{00000000-0004-0000-0000-000024010000}"/>
    <hyperlink ref="E304" location="A126064330V" display="A126064330V" xr:uid="{00000000-0004-0000-0000-000025010000}"/>
    <hyperlink ref="E305" location="A126033226T" display="A126033226T" xr:uid="{00000000-0004-0000-0000-000026010000}"/>
    <hyperlink ref="E306" location="A126001458J" display="A126001458J" xr:uid="{00000000-0004-0000-0000-000027010000}"/>
    <hyperlink ref="E307" location="A126063666F" display="A126063666F" xr:uid="{00000000-0004-0000-0000-000028010000}"/>
    <hyperlink ref="E308" location="A126032562K" display="A126032562K" xr:uid="{00000000-0004-0000-0000-000029010000}"/>
    <hyperlink ref="E309" location="A126005994K" display="A126005994K" xr:uid="{00000000-0004-0000-0000-00002A010000}"/>
    <hyperlink ref="E310" location="A126068202X" display="A126068202X" xr:uid="{00000000-0004-0000-0000-00002B010000}"/>
    <hyperlink ref="E311" location="A126037098J" display="A126037098J" xr:uid="{00000000-0004-0000-0000-00002C010000}"/>
    <hyperlink ref="E312" location="A126004698X" display="A126004698X" xr:uid="{00000000-0004-0000-0000-00002D010000}"/>
    <hyperlink ref="E313" location="A126066906K" display="A126066906K" xr:uid="{00000000-0004-0000-0000-00002E010000}"/>
    <hyperlink ref="E314" location="A126035802R" display="A126035802R" xr:uid="{00000000-0004-0000-0000-00002F010000}"/>
    <hyperlink ref="E315" location="A126002754V" display="A126002754V" xr:uid="{00000000-0004-0000-0000-000030010000}"/>
    <hyperlink ref="E316" location="A126064962T" display="A126064962T" xr:uid="{00000000-0004-0000-0000-000031010000}"/>
    <hyperlink ref="E317" location="A126033858R" display="A126033858R" xr:uid="{00000000-0004-0000-0000-000032010000}"/>
    <hyperlink ref="E318" location="A126005346L" display="A126005346L" xr:uid="{00000000-0004-0000-0000-000033010000}"/>
    <hyperlink ref="E319" location="A126067554K" display="A126067554K" xr:uid="{00000000-0004-0000-0000-000034010000}"/>
    <hyperlink ref="E320" location="A126036450R" display="A126036450R" xr:uid="{00000000-0004-0000-0000-000035010000}"/>
    <hyperlink ref="E321" location="A126004050J" display="A126004050J" xr:uid="{00000000-0004-0000-0000-000036010000}"/>
    <hyperlink ref="E322" location="A126066258X" display="A126066258X" xr:uid="{00000000-0004-0000-0000-000037010000}"/>
    <hyperlink ref="E323" location="A126035154C" display="A126035154C" xr:uid="{00000000-0004-0000-0000-000038010000}"/>
    <hyperlink ref="E324" location="A126003402J" display="A126003402J" xr:uid="{00000000-0004-0000-0000-000039010000}"/>
    <hyperlink ref="E325" location="A126065610F" display="A126065610F" xr:uid="{00000000-0004-0000-0000-00003A010000}"/>
    <hyperlink ref="E326" location="A126034506C" display="A126034506C" xr:uid="{00000000-0004-0000-0000-00003B010000}"/>
    <hyperlink ref="E327" location="A126002106W" display="A126002106W" xr:uid="{00000000-0004-0000-0000-00003C010000}"/>
    <hyperlink ref="E328" location="A126064314V" display="A126064314V" xr:uid="{00000000-0004-0000-0000-00003D010000}"/>
    <hyperlink ref="E329" location="A126033210X" display="A126033210X" xr:uid="{00000000-0004-0000-0000-00003E010000}"/>
    <hyperlink ref="E330" location="A126001462X" display="A126001462X" xr:uid="{00000000-0004-0000-0000-00003F010000}"/>
    <hyperlink ref="E331" location="A126063670W" display="A126063670W" xr:uid="{00000000-0004-0000-0000-000040010000}"/>
    <hyperlink ref="E332" location="A126032566V" display="A126032566V" xr:uid="{00000000-0004-0000-0000-000041010000}"/>
    <hyperlink ref="E333" location="A126005998V" display="A126005998V" xr:uid="{00000000-0004-0000-0000-000042010000}"/>
    <hyperlink ref="E334" location="A126068206J" display="A126068206J" xr:uid="{00000000-0004-0000-0000-000043010000}"/>
    <hyperlink ref="E335" location="A126037102L" display="A126037102L" xr:uid="{00000000-0004-0000-0000-000044010000}"/>
    <hyperlink ref="E336" location="A126004702C" display="A126004702C" xr:uid="{00000000-0004-0000-0000-000045010000}"/>
    <hyperlink ref="E337" location="A126066910A" display="A126066910A" xr:uid="{00000000-0004-0000-0000-000046010000}"/>
    <hyperlink ref="E338" location="A126035806X" display="A126035806X" xr:uid="{00000000-0004-0000-0000-000047010000}"/>
    <hyperlink ref="E339" location="A126002758C" display="A126002758C" xr:uid="{00000000-0004-0000-0000-000048010000}"/>
    <hyperlink ref="E340" location="A126064966A" display="A126064966A" xr:uid="{00000000-0004-0000-0000-000049010000}"/>
    <hyperlink ref="E341" location="A126033862F" display="A126033862F" xr:uid="{00000000-0004-0000-0000-00004A010000}"/>
    <hyperlink ref="E342" location="A126005350C" display="A126005350C" xr:uid="{00000000-0004-0000-0000-00004B010000}"/>
    <hyperlink ref="E343" location="A126067558V" display="A126067558V" xr:uid="{00000000-0004-0000-0000-00004C010000}"/>
    <hyperlink ref="E344" location="A126036454X" display="A126036454X" xr:uid="{00000000-0004-0000-0000-00004D010000}"/>
    <hyperlink ref="E345" location="A126004054T" display="A126004054T" xr:uid="{00000000-0004-0000-0000-00004E010000}"/>
    <hyperlink ref="E346" location="A126066262R" display="A126066262R" xr:uid="{00000000-0004-0000-0000-00004F010000}"/>
    <hyperlink ref="E347" location="A126035158L" display="A126035158L" xr:uid="{00000000-0004-0000-0000-000050010000}"/>
    <hyperlink ref="E348" location="A126003406T" display="A126003406T" xr:uid="{00000000-0004-0000-0000-000051010000}"/>
    <hyperlink ref="E349" location="A126065614R" display="A126065614R" xr:uid="{00000000-0004-0000-0000-000052010000}"/>
    <hyperlink ref="E350" location="A126034510V" display="A126034510V" xr:uid="{00000000-0004-0000-0000-000053010000}"/>
    <hyperlink ref="E351" location="A126002110L" display="A126002110L" xr:uid="{00000000-0004-0000-0000-000054010000}"/>
    <hyperlink ref="E352" location="A126064318C" display="A126064318C" xr:uid="{00000000-0004-0000-0000-000055010000}"/>
    <hyperlink ref="E353" location="A126033214J" display="A126033214J" xr:uid="{00000000-0004-0000-0000-000056010000}"/>
    <hyperlink ref="E354" location="A126001490J" display="A126001490J" xr:uid="{00000000-0004-0000-0000-000057010000}"/>
    <hyperlink ref="E355" location="A126063698X" display="A126063698X" xr:uid="{00000000-0004-0000-0000-000058010000}"/>
    <hyperlink ref="E356" location="A126032594C" display="A126032594C" xr:uid="{00000000-0004-0000-0000-000059010000}"/>
    <hyperlink ref="E357" location="A126006026V" display="A126006026V" xr:uid="{00000000-0004-0000-0000-00005A010000}"/>
    <hyperlink ref="E358" location="A126068234T" display="A126068234T" xr:uid="{00000000-0004-0000-0000-00005B010000}"/>
    <hyperlink ref="E359" location="A126037130W" display="A126037130W" xr:uid="{00000000-0004-0000-0000-00005C010000}"/>
    <hyperlink ref="E360" location="A126004730L" display="A126004730L" xr:uid="{00000000-0004-0000-0000-00005D010000}"/>
    <hyperlink ref="E361" location="A126066938C" display="A126066938C" xr:uid="{00000000-0004-0000-0000-00005E010000}"/>
    <hyperlink ref="E362" location="A126035834J" display="A126035834J" xr:uid="{00000000-0004-0000-0000-00005F010000}"/>
    <hyperlink ref="E363" location="A126002786L" display="A126002786L" xr:uid="{00000000-0004-0000-0000-000060010000}"/>
    <hyperlink ref="E364" location="A126064994K" display="A126064994K" xr:uid="{00000000-0004-0000-0000-000061010000}"/>
    <hyperlink ref="E365" location="A126033890R" display="A126033890R" xr:uid="{00000000-0004-0000-0000-000062010000}"/>
    <hyperlink ref="E366" location="A126005378F" display="A126005378F" xr:uid="{00000000-0004-0000-0000-000063010000}"/>
    <hyperlink ref="E367" location="A126067586C" display="A126067586C" xr:uid="{00000000-0004-0000-0000-000064010000}"/>
    <hyperlink ref="E368" location="A126036482J" display="A126036482J" xr:uid="{00000000-0004-0000-0000-000065010000}"/>
    <hyperlink ref="E369" location="A126004082A" display="A126004082A" xr:uid="{00000000-0004-0000-0000-000066010000}"/>
    <hyperlink ref="E370" location="A126066290X" display="A126066290X" xr:uid="{00000000-0004-0000-0000-000067010000}"/>
    <hyperlink ref="E371" location="A126035186W" display="A126035186W" xr:uid="{00000000-0004-0000-0000-000068010000}"/>
    <hyperlink ref="E372" location="A126003434A" display="A126003434A" xr:uid="{00000000-0004-0000-0000-000069010000}"/>
    <hyperlink ref="E373" location="A126065642X" display="A126065642X" xr:uid="{00000000-0004-0000-0000-00006A010000}"/>
    <hyperlink ref="E374" location="A126034538W" display="A126034538W" xr:uid="{00000000-0004-0000-0000-00006B010000}"/>
    <hyperlink ref="E375" location="A126002138R" display="A126002138R" xr:uid="{00000000-0004-0000-0000-00006C010000}"/>
    <hyperlink ref="E376" location="A126064346L" display="A126064346L" xr:uid="{00000000-0004-0000-0000-00006D010000}"/>
    <hyperlink ref="E377" location="A126033242T" display="A126033242T" xr:uid="{00000000-0004-0000-0000-00006E010000}"/>
    <hyperlink ref="E378" location="A126001466J" display="A126001466J" xr:uid="{00000000-0004-0000-0000-00006F010000}"/>
    <hyperlink ref="E379" location="A126063674F" display="A126063674F" xr:uid="{00000000-0004-0000-0000-000070010000}"/>
    <hyperlink ref="E380" location="A126032570K" display="A126032570K" xr:uid="{00000000-0004-0000-0000-000071010000}"/>
    <hyperlink ref="E381" location="A126006002A" display="A126006002A" xr:uid="{00000000-0004-0000-0000-000072010000}"/>
    <hyperlink ref="E382" location="A126068210X" display="A126068210X" xr:uid="{00000000-0004-0000-0000-000073010000}"/>
    <hyperlink ref="E383" location="A126037106W" display="A126037106W" xr:uid="{00000000-0004-0000-0000-000074010000}"/>
    <hyperlink ref="E384" location="A126004706L" display="A126004706L" xr:uid="{00000000-0004-0000-0000-000075010000}"/>
    <hyperlink ref="E385" location="A126066914K" display="A126066914K" xr:uid="{00000000-0004-0000-0000-000076010000}"/>
    <hyperlink ref="E386" location="A126035810R" display="A126035810R" xr:uid="{00000000-0004-0000-0000-000077010000}"/>
    <hyperlink ref="E387" location="A126002762V" display="A126002762V" xr:uid="{00000000-0004-0000-0000-000078010000}"/>
    <hyperlink ref="E388" location="A126064970T" display="A126064970T" xr:uid="{00000000-0004-0000-0000-000079010000}"/>
    <hyperlink ref="E389" location="A126033866R" display="A126033866R" xr:uid="{00000000-0004-0000-0000-00007A010000}"/>
    <hyperlink ref="E390" location="A126005354L" display="A126005354L" xr:uid="{00000000-0004-0000-0000-00007B010000}"/>
    <hyperlink ref="E391" location="A126067562K" display="A126067562K" xr:uid="{00000000-0004-0000-0000-00007C010000}"/>
    <hyperlink ref="E392" location="A126036458J" display="A126036458J" xr:uid="{00000000-0004-0000-0000-00007D010000}"/>
    <hyperlink ref="E393" location="A126004058A" display="A126004058A" xr:uid="{00000000-0004-0000-0000-00007E010000}"/>
    <hyperlink ref="E394" location="A126066266X" display="A126066266X" xr:uid="{00000000-0004-0000-0000-00007F010000}"/>
    <hyperlink ref="E395" location="A126035162C" display="A126035162C" xr:uid="{00000000-0004-0000-0000-000080010000}"/>
    <hyperlink ref="E396" location="A126003410J" display="A126003410J" xr:uid="{00000000-0004-0000-0000-000081010000}"/>
    <hyperlink ref="E397" location="A126065618X" display="A126065618X" xr:uid="{00000000-0004-0000-0000-000082010000}"/>
    <hyperlink ref="E398" location="A126034514C" display="A126034514C" xr:uid="{00000000-0004-0000-0000-000083010000}"/>
    <hyperlink ref="E399" location="A126002114W" display="A126002114W" xr:uid="{00000000-0004-0000-0000-000084010000}"/>
    <hyperlink ref="E400" location="A126064322V" display="A126064322V" xr:uid="{00000000-0004-0000-0000-000085010000}"/>
    <hyperlink ref="E401" location="A126033218T" display="A126033218T" xr:uid="{00000000-0004-0000-0000-000086010000}"/>
    <hyperlink ref="E402" location="A126001494T" display="A126001494T" xr:uid="{00000000-0004-0000-0000-000087010000}"/>
    <hyperlink ref="E403" location="A126063702C" display="A126063702C" xr:uid="{00000000-0004-0000-0000-000088010000}"/>
    <hyperlink ref="E404" location="A126032598L" display="A126032598L" xr:uid="{00000000-0004-0000-0000-000089010000}"/>
    <hyperlink ref="E405" location="A126006030K" display="A126006030K" xr:uid="{00000000-0004-0000-0000-00008A010000}"/>
    <hyperlink ref="E406" location="A126068238A" display="A126068238A" xr:uid="{00000000-0004-0000-0000-00008B010000}"/>
    <hyperlink ref="E407" location="A126037134F" display="A126037134F" xr:uid="{00000000-0004-0000-0000-00008C010000}"/>
    <hyperlink ref="E408" location="A126004734W" display="A126004734W" xr:uid="{00000000-0004-0000-0000-00008D010000}"/>
    <hyperlink ref="E409" location="A126066942V" display="A126066942V" xr:uid="{00000000-0004-0000-0000-00008E010000}"/>
    <hyperlink ref="E410" location="A126035838T" display="A126035838T" xr:uid="{00000000-0004-0000-0000-00008F010000}"/>
    <hyperlink ref="E411" location="A126002790C" display="A126002790C" xr:uid="{00000000-0004-0000-0000-000090010000}"/>
    <hyperlink ref="E412" location="A126064998V" display="A126064998V" xr:uid="{00000000-0004-0000-0000-000091010000}"/>
    <hyperlink ref="E413" location="A126033894X" display="A126033894X" xr:uid="{00000000-0004-0000-0000-000092010000}"/>
    <hyperlink ref="E414" location="A126005382W" display="A126005382W" xr:uid="{00000000-0004-0000-0000-000093010000}"/>
    <hyperlink ref="E415" location="A126067590V" display="A126067590V" xr:uid="{00000000-0004-0000-0000-000094010000}"/>
    <hyperlink ref="E416" location="A126036486T" display="A126036486T" xr:uid="{00000000-0004-0000-0000-000095010000}"/>
    <hyperlink ref="E417" location="A126004086K" display="A126004086K" xr:uid="{00000000-0004-0000-0000-000096010000}"/>
    <hyperlink ref="E418" location="A126066294J" display="A126066294J" xr:uid="{00000000-0004-0000-0000-000097010000}"/>
    <hyperlink ref="E419" location="A126035190L" display="A126035190L" xr:uid="{00000000-0004-0000-0000-000098010000}"/>
    <hyperlink ref="E420" location="A126003438K" display="A126003438K" xr:uid="{00000000-0004-0000-0000-000099010000}"/>
    <hyperlink ref="E421" location="A126065646J" display="A126065646J" xr:uid="{00000000-0004-0000-0000-00009A010000}"/>
    <hyperlink ref="E422" location="A126034542L" display="A126034542L" xr:uid="{00000000-0004-0000-0000-00009B010000}"/>
    <hyperlink ref="E423" location="A126002142F" display="A126002142F" xr:uid="{00000000-0004-0000-0000-00009C010000}"/>
    <hyperlink ref="E424" location="A126064350C" display="A126064350C" xr:uid="{00000000-0004-0000-0000-00009D010000}"/>
    <hyperlink ref="E425" location="A126033246A" display="A126033246A" xr:uid="{00000000-0004-0000-0000-00009E010000}"/>
    <hyperlink ref="E426" location="A126017050X" display="A126017050X" xr:uid="{00000000-0004-0000-0000-00009F010000}"/>
    <hyperlink ref="E427" location="A126079258R" display="A126079258R" xr:uid="{00000000-0004-0000-0000-0000A0010000}"/>
    <hyperlink ref="E428" location="A126048154V" display="A126048154V" xr:uid="{00000000-0004-0000-0000-0000A1010000}"/>
    <hyperlink ref="E429" location="A126021586X" display="A126021586X" xr:uid="{00000000-0004-0000-0000-0000A2010000}"/>
    <hyperlink ref="E430" location="A126083794W" display="A126083794W" xr:uid="{00000000-0004-0000-0000-0000A3010000}"/>
    <hyperlink ref="E431" location="A126052690A" display="A126052690A" xr:uid="{00000000-0004-0000-0000-0000A4010000}"/>
    <hyperlink ref="E432" location="A126020290V" display="A126020290V" xr:uid="{00000000-0004-0000-0000-0000A5010000}"/>
    <hyperlink ref="E433" location="A126082498K" display="A126082498K" xr:uid="{00000000-0004-0000-0000-0000A6010000}"/>
    <hyperlink ref="E434" location="A126051394R" display="A126051394R" xr:uid="{00000000-0004-0000-0000-0000A7010000}"/>
    <hyperlink ref="E435" location="A126018346C" display="A126018346C" xr:uid="{00000000-0004-0000-0000-0000A8010000}"/>
    <hyperlink ref="E436" location="A126080554F" display="A126080554F" xr:uid="{00000000-0004-0000-0000-0000A9010000}"/>
    <hyperlink ref="E437" location="A126049450F" display="A126049450F" xr:uid="{00000000-0004-0000-0000-0000AA010000}"/>
    <hyperlink ref="E438" location="A126020938X" display="A126020938X" xr:uid="{00000000-0004-0000-0000-0000AB010000}"/>
    <hyperlink ref="E439" location="A126083146X" display="A126083146X" xr:uid="{00000000-0004-0000-0000-0000AC010000}"/>
    <hyperlink ref="E440" location="A126052042C" display="A126052042C" xr:uid="{00000000-0004-0000-0000-0000AD010000}"/>
    <hyperlink ref="E441" location="A126019642R" display="A126019642R" xr:uid="{00000000-0004-0000-0000-0000AE010000}"/>
    <hyperlink ref="E442" location="A126081850T" display="A126081850T" xr:uid="{00000000-0004-0000-0000-0000AF010000}"/>
    <hyperlink ref="E443" location="A126050746R" display="A126050746R" xr:uid="{00000000-0004-0000-0000-0000B0010000}"/>
    <hyperlink ref="E444" location="A126018994A" display="A126018994A" xr:uid="{00000000-0004-0000-0000-0000B1010000}"/>
    <hyperlink ref="E445" location="A126081202V" display="A126081202V" xr:uid="{00000000-0004-0000-0000-0000B2010000}"/>
    <hyperlink ref="E446" location="A126050098C" display="A126050098C" xr:uid="{00000000-0004-0000-0000-0000B3010000}"/>
    <hyperlink ref="E447" location="A126017698R" display="A126017698R" xr:uid="{00000000-0004-0000-0000-0000B4010000}"/>
    <hyperlink ref="E448" location="A126079906A" display="A126079906A" xr:uid="{00000000-0004-0000-0000-0000B5010000}"/>
    <hyperlink ref="E449" location="A126048802F" display="A126048802F" xr:uid="{00000000-0004-0000-0000-0000B6010000}"/>
    <hyperlink ref="E450" location="A126017062J" display="A126017062J" xr:uid="{00000000-0004-0000-0000-0000B7010000}"/>
    <hyperlink ref="E451" location="A126079270F" display="A126079270F" xr:uid="{00000000-0004-0000-0000-0000B8010000}"/>
    <hyperlink ref="E452" location="A126048166C" display="A126048166C" xr:uid="{00000000-0004-0000-0000-0000B9010000}"/>
    <hyperlink ref="E453" location="A126021598J" display="A126021598J" xr:uid="{00000000-0004-0000-0000-0000BA010000}"/>
    <hyperlink ref="E454" location="A126083806V" display="A126083806V" xr:uid="{00000000-0004-0000-0000-0000BB010000}"/>
    <hyperlink ref="E455" location="A126052702X" display="A126052702X" xr:uid="{00000000-0004-0000-0000-0000BC010000}"/>
    <hyperlink ref="E456" location="A126020302T" display="A126020302T" xr:uid="{00000000-0004-0000-0000-0000BD010000}"/>
    <hyperlink ref="E457" location="A126082510R" display="A126082510R" xr:uid="{00000000-0004-0000-0000-0000BE010000}"/>
    <hyperlink ref="E458" location="A126051406L" display="A126051406L" xr:uid="{00000000-0004-0000-0000-0000BF010000}"/>
    <hyperlink ref="E459" location="A126018358L" display="A126018358L" xr:uid="{00000000-0004-0000-0000-0000C0010000}"/>
    <hyperlink ref="E460" location="A126080566R" display="A126080566R" xr:uid="{00000000-0004-0000-0000-0000C1010000}"/>
    <hyperlink ref="E461" location="A126049462R" display="A126049462R" xr:uid="{00000000-0004-0000-0000-0000C2010000}"/>
    <hyperlink ref="E462" location="A126020950R" display="A126020950R" xr:uid="{00000000-0004-0000-0000-0000C3010000}"/>
    <hyperlink ref="E463" location="A126083158J" display="A126083158J" xr:uid="{00000000-0004-0000-0000-0000C4010000}"/>
    <hyperlink ref="E464" location="A126052054L" display="A126052054L" xr:uid="{00000000-0004-0000-0000-0000C5010000}"/>
    <hyperlink ref="E465" location="A126019654X" display="A126019654X" xr:uid="{00000000-0004-0000-0000-0000C6010000}"/>
    <hyperlink ref="E466" location="A126081862A" display="A126081862A" xr:uid="{00000000-0004-0000-0000-0000C7010000}"/>
    <hyperlink ref="E467" location="A126050758X" display="A126050758X" xr:uid="{00000000-0004-0000-0000-0000C8010000}"/>
    <hyperlink ref="E468" location="A126019006A" display="A126019006A" xr:uid="{00000000-0004-0000-0000-0000C9010000}"/>
    <hyperlink ref="E469" location="A126081214C" display="A126081214C" xr:uid="{00000000-0004-0000-0000-0000CA010000}"/>
    <hyperlink ref="E470" location="A126050110J" display="A126050110J" xr:uid="{00000000-0004-0000-0000-0000CB010000}"/>
    <hyperlink ref="E471" location="A126017710V" display="A126017710V" xr:uid="{00000000-0004-0000-0000-0000CC010000}"/>
    <hyperlink ref="E472" location="A126079918K" display="A126079918K" xr:uid="{00000000-0004-0000-0000-0000CD010000}"/>
    <hyperlink ref="E473" location="A126048814R" display="A126048814R" xr:uid="{00000000-0004-0000-0000-0000CE010000}"/>
    <hyperlink ref="E474" location="A126017030R" display="A126017030R" xr:uid="{00000000-0004-0000-0000-0000CF010000}"/>
    <hyperlink ref="E475" location="A126079238F" display="A126079238F" xr:uid="{00000000-0004-0000-0000-0000D0010000}"/>
    <hyperlink ref="E476" location="A126048134K" display="A126048134K" xr:uid="{00000000-0004-0000-0000-0000D1010000}"/>
    <hyperlink ref="E477" location="A126021566R" display="A126021566R" xr:uid="{00000000-0004-0000-0000-0000D2010000}"/>
    <hyperlink ref="E478" location="A126083774L" display="A126083774L" xr:uid="{00000000-0004-0000-0000-0000D3010000}"/>
    <hyperlink ref="E479" location="A126052670T" display="A126052670T" xr:uid="{00000000-0004-0000-0000-0000D4010000}"/>
    <hyperlink ref="E480" location="A126020270K" display="A126020270K" xr:uid="{00000000-0004-0000-0000-0000D5010000}"/>
    <hyperlink ref="E481" location="A126082478A" display="A126082478A" xr:uid="{00000000-0004-0000-0000-0000D6010000}"/>
    <hyperlink ref="E482" location="A126051374F" display="A126051374F" xr:uid="{00000000-0004-0000-0000-0000D7010000}"/>
    <hyperlink ref="E483" location="A126018326V" display="A126018326V" xr:uid="{00000000-0004-0000-0000-0000D8010000}"/>
    <hyperlink ref="E484" location="A126080534W" display="A126080534W" xr:uid="{00000000-0004-0000-0000-0000D9010000}"/>
    <hyperlink ref="E485" location="A126049430W" display="A126049430W" xr:uid="{00000000-0004-0000-0000-0000DA010000}"/>
    <hyperlink ref="E486" location="A126020918R" display="A126020918R" xr:uid="{00000000-0004-0000-0000-0000DB010000}"/>
    <hyperlink ref="E487" location="A126083126R" display="A126083126R" xr:uid="{00000000-0004-0000-0000-0000DC010000}"/>
    <hyperlink ref="E488" location="A126052022V" display="A126052022V" xr:uid="{00000000-0004-0000-0000-0000DD010000}"/>
    <hyperlink ref="E489" location="A126019622F" display="A126019622F" xr:uid="{00000000-0004-0000-0000-0000DE010000}"/>
    <hyperlink ref="E490" location="A126081830J" display="A126081830J" xr:uid="{00000000-0004-0000-0000-0000DF010000}"/>
    <hyperlink ref="E491" location="A126050726F" display="A126050726F" xr:uid="{00000000-0004-0000-0000-0000E0010000}"/>
    <hyperlink ref="E492" location="A126018974T" display="A126018974T" xr:uid="{00000000-0004-0000-0000-0000E1010000}"/>
    <hyperlink ref="E493" location="A126081182W" display="A126081182W" xr:uid="{00000000-0004-0000-0000-0000E2010000}"/>
    <hyperlink ref="E494" location="A126050078V" display="A126050078V" xr:uid="{00000000-0004-0000-0000-0000E3010000}"/>
    <hyperlink ref="E495" location="A126017678F" display="A126017678F" xr:uid="{00000000-0004-0000-0000-0000E4010000}"/>
    <hyperlink ref="E496" location="A126079886C" display="A126079886C" xr:uid="{00000000-0004-0000-0000-0000E5010000}"/>
    <hyperlink ref="E497" location="A126048782J" display="A126048782J" xr:uid="{00000000-0004-0000-0000-0000E6010000}"/>
    <hyperlink ref="E498" location="A126017066T" display="A126017066T" xr:uid="{00000000-0004-0000-0000-0000E7010000}"/>
    <hyperlink ref="E499" location="A126079274R" display="A126079274R" xr:uid="{00000000-0004-0000-0000-0000E8010000}"/>
    <hyperlink ref="E500" location="A126048170V" display="A126048170V" xr:uid="{00000000-0004-0000-0000-0000E9010000}"/>
    <hyperlink ref="E501" location="A126021602L" display="A126021602L" xr:uid="{00000000-0004-0000-0000-0000EA010000}"/>
    <hyperlink ref="E502" location="A126083810K" display="A126083810K" xr:uid="{00000000-0004-0000-0000-0000EB010000}"/>
    <hyperlink ref="E503" location="A126052706J" display="A126052706J" xr:uid="{00000000-0004-0000-0000-0000EC010000}"/>
    <hyperlink ref="E504" location="A126020306A" display="A126020306A" xr:uid="{00000000-0004-0000-0000-0000ED010000}"/>
    <hyperlink ref="E505" location="A126082514X" display="A126082514X" xr:uid="{00000000-0004-0000-0000-0000EE010000}"/>
    <hyperlink ref="E506" location="A126051410C" display="A126051410C" xr:uid="{00000000-0004-0000-0000-0000EF010000}"/>
    <hyperlink ref="E507" location="A126018362C" display="A126018362C" xr:uid="{00000000-0004-0000-0000-0000F0010000}"/>
    <hyperlink ref="E508" location="A126080570F" display="A126080570F" xr:uid="{00000000-0004-0000-0000-0000F1010000}"/>
    <hyperlink ref="E509" location="A126049466X" display="A126049466X" xr:uid="{00000000-0004-0000-0000-0000F2010000}"/>
    <hyperlink ref="E510" location="A126020954X" display="A126020954X" xr:uid="{00000000-0004-0000-0000-0000F3010000}"/>
    <hyperlink ref="E511" location="A126083162X" display="A126083162X" xr:uid="{00000000-0004-0000-0000-0000F4010000}"/>
    <hyperlink ref="E512" location="A126052058W" display="A126052058W" xr:uid="{00000000-0004-0000-0000-0000F5010000}"/>
    <hyperlink ref="E513" location="A126019658J" display="A126019658J" xr:uid="{00000000-0004-0000-0000-0000F6010000}"/>
    <hyperlink ref="E514" location="A126081866K" display="A126081866K" xr:uid="{00000000-0004-0000-0000-0000F7010000}"/>
    <hyperlink ref="E515" location="A126050762R" display="A126050762R" xr:uid="{00000000-0004-0000-0000-0000F8010000}"/>
    <hyperlink ref="E516" location="A126019010T" display="A126019010T" xr:uid="{00000000-0004-0000-0000-0000F9010000}"/>
    <hyperlink ref="E517" location="A126081218L" display="A126081218L" xr:uid="{00000000-0004-0000-0000-0000FA010000}"/>
    <hyperlink ref="E518" location="A126050114T" display="A126050114T" xr:uid="{00000000-0004-0000-0000-0000FB010000}"/>
    <hyperlink ref="E519" location="A126017714C" display="A126017714C" xr:uid="{00000000-0004-0000-0000-0000FC010000}"/>
    <hyperlink ref="E520" location="A126079922A" display="A126079922A" xr:uid="{00000000-0004-0000-0000-0000FD010000}"/>
    <hyperlink ref="E521" location="A126048818X" display="A126048818X" xr:uid="{00000000-0004-0000-0000-0000FE010000}"/>
    <hyperlink ref="E522" location="A126017070J" display="A126017070J" xr:uid="{00000000-0004-0000-0000-0000FF010000}"/>
    <hyperlink ref="E523" location="A126079278X" display="A126079278X" xr:uid="{00000000-0004-0000-0000-000000020000}"/>
    <hyperlink ref="E524" location="A126048174C" display="A126048174C" xr:uid="{00000000-0004-0000-0000-000001020000}"/>
    <hyperlink ref="E525" location="A126021606W" display="A126021606W" xr:uid="{00000000-0004-0000-0000-000002020000}"/>
    <hyperlink ref="E526" location="A126083814V" display="A126083814V" xr:uid="{00000000-0004-0000-0000-000003020000}"/>
    <hyperlink ref="E527" location="A126052710X" display="A126052710X" xr:uid="{00000000-0004-0000-0000-000004020000}"/>
    <hyperlink ref="E528" location="A126020310T" display="A126020310T" xr:uid="{00000000-0004-0000-0000-000005020000}"/>
    <hyperlink ref="E529" location="A126082518J" display="A126082518J" xr:uid="{00000000-0004-0000-0000-000006020000}"/>
    <hyperlink ref="E530" location="A126051414L" display="A126051414L" xr:uid="{00000000-0004-0000-0000-000007020000}"/>
    <hyperlink ref="E531" location="A126018366L" display="A126018366L" xr:uid="{00000000-0004-0000-0000-000008020000}"/>
    <hyperlink ref="E532" location="A126080574R" display="A126080574R" xr:uid="{00000000-0004-0000-0000-000009020000}"/>
    <hyperlink ref="E533" location="A126049470R" display="A126049470R" xr:uid="{00000000-0004-0000-0000-00000A020000}"/>
    <hyperlink ref="E534" location="A126020958J" display="A126020958J" xr:uid="{00000000-0004-0000-0000-00000B020000}"/>
    <hyperlink ref="E535" location="A126083166J" display="A126083166J" xr:uid="{00000000-0004-0000-0000-00000C020000}"/>
    <hyperlink ref="E536" location="A126052062L" display="A126052062L" xr:uid="{00000000-0004-0000-0000-00000D020000}"/>
    <hyperlink ref="E537" location="A126019662X" display="A126019662X" xr:uid="{00000000-0004-0000-0000-00000E020000}"/>
    <hyperlink ref="E538" location="A126081870A" display="A126081870A" xr:uid="{00000000-0004-0000-0000-00000F020000}"/>
    <hyperlink ref="E539" location="A126050766X" display="A126050766X" xr:uid="{00000000-0004-0000-0000-000010020000}"/>
    <hyperlink ref="E540" location="A126019014A" display="A126019014A" xr:uid="{00000000-0004-0000-0000-000011020000}"/>
    <hyperlink ref="E541" location="A126081222C" display="A126081222C" xr:uid="{00000000-0004-0000-0000-000012020000}"/>
    <hyperlink ref="E542" location="A126050118A" display="A126050118A" xr:uid="{00000000-0004-0000-0000-000013020000}"/>
    <hyperlink ref="E543" location="A126017718L" display="A126017718L" xr:uid="{00000000-0004-0000-0000-000014020000}"/>
    <hyperlink ref="E544" location="A126079926K" display="A126079926K" xr:uid="{00000000-0004-0000-0000-000015020000}"/>
    <hyperlink ref="E545" location="A126048822R" display="A126048822R" xr:uid="{00000000-0004-0000-0000-000016020000}"/>
    <hyperlink ref="E546" location="A126017034X" display="A126017034X" xr:uid="{00000000-0004-0000-0000-000017020000}"/>
    <hyperlink ref="E547" location="A126079242W" display="A126079242W" xr:uid="{00000000-0004-0000-0000-000018020000}"/>
    <hyperlink ref="E548" location="A126048138V" display="A126048138V" xr:uid="{00000000-0004-0000-0000-000019020000}"/>
    <hyperlink ref="E549" location="A126021570F" display="A126021570F" xr:uid="{00000000-0004-0000-0000-00001A020000}"/>
    <hyperlink ref="E550" location="A126083778W" display="A126083778W" xr:uid="{00000000-0004-0000-0000-00001B020000}"/>
    <hyperlink ref="E551" location="A126052674A" display="A126052674A" xr:uid="{00000000-0004-0000-0000-00001C020000}"/>
    <hyperlink ref="E552" location="A126020274V" display="A126020274V" xr:uid="{00000000-0004-0000-0000-00001D020000}"/>
    <hyperlink ref="E553" location="A126082482T" display="A126082482T" xr:uid="{00000000-0004-0000-0000-00001E020000}"/>
    <hyperlink ref="E554" location="A126051378R" display="A126051378R" xr:uid="{00000000-0004-0000-0000-00001F020000}"/>
    <hyperlink ref="E555" location="A126018330K" display="A126018330K" xr:uid="{00000000-0004-0000-0000-000020020000}"/>
    <hyperlink ref="E556" location="A126080538F" display="A126080538F" xr:uid="{00000000-0004-0000-0000-000021020000}"/>
    <hyperlink ref="E557" location="A126049434F" display="A126049434F" xr:uid="{00000000-0004-0000-0000-000022020000}"/>
    <hyperlink ref="E558" location="A126020922F" display="A126020922F" xr:uid="{00000000-0004-0000-0000-000023020000}"/>
    <hyperlink ref="E559" location="A126083130F" display="A126083130F" xr:uid="{00000000-0004-0000-0000-000024020000}"/>
    <hyperlink ref="E560" location="A126052026C" display="A126052026C" xr:uid="{00000000-0004-0000-0000-000025020000}"/>
    <hyperlink ref="E561" location="A126019626R" display="A126019626R" xr:uid="{00000000-0004-0000-0000-000026020000}"/>
    <hyperlink ref="E562" location="A126081834T" display="A126081834T" xr:uid="{00000000-0004-0000-0000-000027020000}"/>
    <hyperlink ref="E563" location="A126050730W" display="A126050730W" xr:uid="{00000000-0004-0000-0000-000028020000}"/>
    <hyperlink ref="E564" location="A126018978A" display="A126018978A" xr:uid="{00000000-0004-0000-0000-000029020000}"/>
    <hyperlink ref="E565" location="A126081186F" display="A126081186F" xr:uid="{00000000-0004-0000-0000-00002A020000}"/>
    <hyperlink ref="E566" location="A126050082K" display="A126050082K" xr:uid="{00000000-0004-0000-0000-00002B020000}"/>
    <hyperlink ref="E567" location="A126017682W" display="A126017682W" xr:uid="{00000000-0004-0000-0000-00002C020000}"/>
    <hyperlink ref="E568" location="A126079890V" display="A126079890V" xr:uid="{00000000-0004-0000-0000-00002D020000}"/>
    <hyperlink ref="E569" location="A126048786T" display="A126048786T" xr:uid="{00000000-0004-0000-0000-00002E020000}"/>
    <hyperlink ref="E570" location="A126017038J" display="A126017038J" xr:uid="{00000000-0004-0000-0000-00002F020000}"/>
    <hyperlink ref="E571" location="A126079246F" display="A126079246F" xr:uid="{00000000-0004-0000-0000-000030020000}"/>
    <hyperlink ref="E572" location="A126048142K" display="A126048142K" xr:uid="{00000000-0004-0000-0000-000031020000}"/>
    <hyperlink ref="E573" location="A126021574R" display="A126021574R" xr:uid="{00000000-0004-0000-0000-000032020000}"/>
    <hyperlink ref="E574" location="A126083782L" display="A126083782L" xr:uid="{00000000-0004-0000-0000-000033020000}"/>
    <hyperlink ref="E575" location="A126052678K" display="A126052678K" xr:uid="{00000000-0004-0000-0000-000034020000}"/>
    <hyperlink ref="E576" location="A126020278C" display="A126020278C" xr:uid="{00000000-0004-0000-0000-000035020000}"/>
    <hyperlink ref="E577" location="A126082486A" display="A126082486A" xr:uid="{00000000-0004-0000-0000-000036020000}"/>
    <hyperlink ref="E578" location="A126051382F" display="A126051382F" xr:uid="{00000000-0004-0000-0000-000037020000}"/>
    <hyperlink ref="E579" location="A126018334V" display="A126018334V" xr:uid="{00000000-0004-0000-0000-000038020000}"/>
    <hyperlink ref="E580" location="A126080542W" display="A126080542W" xr:uid="{00000000-0004-0000-0000-000039020000}"/>
    <hyperlink ref="E581" location="A126049438R" display="A126049438R" xr:uid="{00000000-0004-0000-0000-00003A020000}"/>
    <hyperlink ref="E582" location="A126019630F" display="A126019630F" xr:uid="{00000000-0004-0000-0000-00003B020000}"/>
    <hyperlink ref="E583" location="A126081838A" display="A126081838A" xr:uid="{00000000-0004-0000-0000-00003C020000}"/>
    <hyperlink ref="E584" location="A126050734F" display="A126050734F" xr:uid="{00000000-0004-0000-0000-00003D020000}"/>
    <hyperlink ref="E585" location="A126018982T" display="A126018982T" xr:uid="{00000000-0004-0000-0000-00003E020000}"/>
    <hyperlink ref="E586" location="A126081190W" display="A126081190W" xr:uid="{00000000-0004-0000-0000-00003F020000}"/>
    <hyperlink ref="E587" location="A126050086V" display="A126050086V" xr:uid="{00000000-0004-0000-0000-000040020000}"/>
    <hyperlink ref="E588" location="A126017054J" display="A126017054J" xr:uid="{00000000-0004-0000-0000-000041020000}"/>
    <hyperlink ref="E589" location="A126079262F" display="A126079262F" xr:uid="{00000000-0004-0000-0000-000042020000}"/>
    <hyperlink ref="E590" location="A126048158C" display="A126048158C" xr:uid="{00000000-0004-0000-0000-000043020000}"/>
    <hyperlink ref="E591" location="A126021590R" display="A126021590R" xr:uid="{00000000-0004-0000-0000-000044020000}"/>
    <hyperlink ref="E592" location="A126083798F" display="A126083798F" xr:uid="{00000000-0004-0000-0000-000045020000}"/>
    <hyperlink ref="E593" location="A126052694K" display="A126052694K" xr:uid="{00000000-0004-0000-0000-000046020000}"/>
    <hyperlink ref="E594" location="A126020294C" display="A126020294C" xr:uid="{00000000-0004-0000-0000-000047020000}"/>
    <hyperlink ref="E595" location="A126082502R" display="A126082502R" xr:uid="{00000000-0004-0000-0000-000048020000}"/>
    <hyperlink ref="E596" location="A126051398X" display="A126051398X" xr:uid="{00000000-0004-0000-0000-000049020000}"/>
    <hyperlink ref="E597" location="A126018350V" display="A126018350V" xr:uid="{00000000-0004-0000-0000-00004A020000}"/>
    <hyperlink ref="E598" location="A126080558R" display="A126080558R" xr:uid="{00000000-0004-0000-0000-00004B020000}"/>
    <hyperlink ref="E599" location="A126049454R" display="A126049454R" xr:uid="{00000000-0004-0000-0000-00004C020000}"/>
    <hyperlink ref="E600" location="A126019646X" display="A126019646X" xr:uid="{00000000-0004-0000-0000-00004D020000}"/>
    <hyperlink ref="E601" location="A126081854A" display="A126081854A" xr:uid="{00000000-0004-0000-0000-00004E020000}"/>
    <hyperlink ref="E602" location="A126050750F" display="A126050750F" xr:uid="{00000000-0004-0000-0000-00004F020000}"/>
    <hyperlink ref="E603" location="A126018998K" display="A126018998K" xr:uid="{00000000-0004-0000-0000-000050020000}"/>
    <hyperlink ref="E604" location="A126081206C" display="A126081206C" xr:uid="{00000000-0004-0000-0000-000051020000}"/>
    <hyperlink ref="E605" location="A126050102J" display="A126050102J" xr:uid="{00000000-0004-0000-0000-000052020000}"/>
    <hyperlink ref="E606" location="A126017022R" display="A126017022R" xr:uid="{00000000-0004-0000-0000-000053020000}"/>
    <hyperlink ref="E607" location="A126079230L" display="A126079230L" xr:uid="{00000000-0004-0000-0000-000054020000}"/>
    <hyperlink ref="E608" location="A126048126K" display="A126048126K" xr:uid="{00000000-0004-0000-0000-000055020000}"/>
    <hyperlink ref="E609" location="A126021558R" display="A126021558R" xr:uid="{00000000-0004-0000-0000-000056020000}"/>
    <hyperlink ref="E610" location="A126083766L" display="A126083766L" xr:uid="{00000000-0004-0000-0000-000057020000}"/>
    <hyperlink ref="E611" location="A126052662T" display="A126052662T" xr:uid="{00000000-0004-0000-0000-000058020000}"/>
    <hyperlink ref="E612" location="A126020262K" display="A126020262K" xr:uid="{00000000-0004-0000-0000-000059020000}"/>
    <hyperlink ref="E613" location="A126082470J" display="A126082470J" xr:uid="{00000000-0004-0000-0000-00005A020000}"/>
    <hyperlink ref="E614" location="A126051366F" display="A126051366F" xr:uid="{00000000-0004-0000-0000-00005B020000}"/>
    <hyperlink ref="E615" location="A126018318V" display="A126018318V" xr:uid="{00000000-0004-0000-0000-00005C020000}"/>
    <hyperlink ref="E616" location="A126080526W" display="A126080526W" xr:uid="{00000000-0004-0000-0000-00005D020000}"/>
    <hyperlink ref="E617" location="A126049422W" display="A126049422W" xr:uid="{00000000-0004-0000-0000-00005E020000}"/>
    <hyperlink ref="E618" location="A126020910W" display="A126020910W" xr:uid="{00000000-0004-0000-0000-00005F020000}"/>
    <hyperlink ref="E619" location="A126083118R" display="A126083118R" xr:uid="{00000000-0004-0000-0000-000060020000}"/>
    <hyperlink ref="E620" location="A126052014V" display="A126052014V" xr:uid="{00000000-0004-0000-0000-000061020000}"/>
    <hyperlink ref="E621" location="A126019614F" display="A126019614F" xr:uid="{00000000-0004-0000-0000-000062020000}"/>
    <hyperlink ref="E622" location="A126081822J" display="A126081822J" xr:uid="{00000000-0004-0000-0000-000063020000}"/>
    <hyperlink ref="E623" location="A126050718F" display="A126050718F" xr:uid="{00000000-0004-0000-0000-000064020000}"/>
    <hyperlink ref="E624" location="A126018966T" display="A126018966T" xr:uid="{00000000-0004-0000-0000-000065020000}"/>
    <hyperlink ref="E625" location="A126081174W" display="A126081174W" xr:uid="{00000000-0004-0000-0000-000066020000}"/>
    <hyperlink ref="E626" location="A126050070A" display="A126050070A" xr:uid="{00000000-0004-0000-0000-000067020000}"/>
    <hyperlink ref="E627" location="A126017670L" display="A126017670L" xr:uid="{00000000-0004-0000-0000-000068020000}"/>
    <hyperlink ref="E628" location="A126079878C" display="A126079878C" xr:uid="{00000000-0004-0000-0000-000069020000}"/>
    <hyperlink ref="E629" location="A126048774J" display="A126048774J" xr:uid="{00000000-0004-0000-0000-00006A020000}"/>
    <hyperlink ref="E630" location="A126017074T" display="A126017074T" xr:uid="{00000000-0004-0000-0000-00006B020000}"/>
    <hyperlink ref="E631" location="A126079282R" display="A126079282R" xr:uid="{00000000-0004-0000-0000-00006C020000}"/>
    <hyperlink ref="E632" location="A126048178L" display="A126048178L" xr:uid="{00000000-0004-0000-0000-00006D020000}"/>
    <hyperlink ref="E633" location="A126021610L" display="A126021610L" xr:uid="{00000000-0004-0000-0000-00006E020000}"/>
    <hyperlink ref="E634" location="A126083818C" display="A126083818C" xr:uid="{00000000-0004-0000-0000-00006F020000}"/>
    <hyperlink ref="E635" location="A126052714J" display="A126052714J" xr:uid="{00000000-0004-0000-0000-000070020000}"/>
    <hyperlink ref="E636" location="A126020314A" display="A126020314A" xr:uid="{00000000-0004-0000-0000-000071020000}"/>
    <hyperlink ref="E637" location="A126082522X" display="A126082522X" xr:uid="{00000000-0004-0000-0000-000072020000}"/>
    <hyperlink ref="E638" location="A126051418W" display="A126051418W" xr:uid="{00000000-0004-0000-0000-000073020000}"/>
    <hyperlink ref="E639" location="A126018370C" display="A126018370C" xr:uid="{00000000-0004-0000-0000-000074020000}"/>
    <hyperlink ref="E640" location="A126080578X" display="A126080578X" xr:uid="{00000000-0004-0000-0000-000075020000}"/>
    <hyperlink ref="E641" location="A126049474X" display="A126049474X" xr:uid="{00000000-0004-0000-0000-000076020000}"/>
    <hyperlink ref="E642" location="A126020962X" display="A126020962X" xr:uid="{00000000-0004-0000-0000-000077020000}"/>
    <hyperlink ref="E643" location="A126083170X" display="A126083170X" xr:uid="{00000000-0004-0000-0000-000078020000}"/>
    <hyperlink ref="E644" location="A126052066W" display="A126052066W" xr:uid="{00000000-0004-0000-0000-000079020000}"/>
    <hyperlink ref="E645" location="A126019666J" display="A126019666J" xr:uid="{00000000-0004-0000-0000-00007A020000}"/>
    <hyperlink ref="E646" location="A126081874K" display="A126081874K" xr:uid="{00000000-0004-0000-0000-00007B020000}"/>
    <hyperlink ref="E647" location="A126050770R" display="A126050770R" xr:uid="{00000000-0004-0000-0000-00007C020000}"/>
    <hyperlink ref="E648" location="A126019018K" display="A126019018K" xr:uid="{00000000-0004-0000-0000-00007D020000}"/>
    <hyperlink ref="E649" location="A126081226L" display="A126081226L" xr:uid="{00000000-0004-0000-0000-00007E020000}"/>
    <hyperlink ref="E650" location="A126050122T" display="A126050122T" xr:uid="{00000000-0004-0000-0000-00007F020000}"/>
    <hyperlink ref="E651" location="A126017722C" display="A126017722C" xr:uid="{00000000-0004-0000-0000-000080020000}"/>
    <hyperlink ref="E652" location="A126079930A" display="A126079930A" xr:uid="{00000000-0004-0000-0000-000081020000}"/>
    <hyperlink ref="E653" location="A126048826X" display="A126048826X" xr:uid="{00000000-0004-0000-0000-000082020000}"/>
    <hyperlink ref="E654" location="A126017058T" display="A126017058T" xr:uid="{00000000-0004-0000-0000-000083020000}"/>
    <hyperlink ref="E655" location="A126079266R" display="A126079266R" xr:uid="{00000000-0004-0000-0000-000084020000}"/>
    <hyperlink ref="E656" location="A126048162V" display="A126048162V" xr:uid="{00000000-0004-0000-0000-000085020000}"/>
    <hyperlink ref="E657" location="A126021594X" display="A126021594X" xr:uid="{00000000-0004-0000-0000-000086020000}"/>
    <hyperlink ref="E658" location="A126083802K" display="A126083802K" xr:uid="{00000000-0004-0000-0000-000087020000}"/>
    <hyperlink ref="E659" location="A126052698V" display="A126052698V" xr:uid="{00000000-0004-0000-0000-000088020000}"/>
    <hyperlink ref="E660" location="A126020298L" display="A126020298L" xr:uid="{00000000-0004-0000-0000-000089020000}"/>
    <hyperlink ref="E661" location="A126082506X" display="A126082506X" xr:uid="{00000000-0004-0000-0000-00008A020000}"/>
    <hyperlink ref="E662" location="A126051402C" display="A126051402C" xr:uid="{00000000-0004-0000-0000-00008B020000}"/>
    <hyperlink ref="E663" location="A126018354C" display="A126018354C" xr:uid="{00000000-0004-0000-0000-00008C020000}"/>
    <hyperlink ref="E664" location="A126080562F" display="A126080562F" xr:uid="{00000000-0004-0000-0000-00008D020000}"/>
    <hyperlink ref="E665" location="A126049458X" display="A126049458X" xr:uid="{00000000-0004-0000-0000-00008E020000}"/>
    <hyperlink ref="E666" location="A126019650R" display="A126019650R" xr:uid="{00000000-0004-0000-0000-00008F020000}"/>
    <hyperlink ref="E667" location="A126081858K" display="A126081858K" xr:uid="{00000000-0004-0000-0000-000090020000}"/>
    <hyperlink ref="E668" location="A126050754R" display="A126050754R" xr:uid="{00000000-0004-0000-0000-000091020000}"/>
    <hyperlink ref="E669" location="A126019002T" display="A126019002T" xr:uid="{00000000-0004-0000-0000-000092020000}"/>
    <hyperlink ref="E670" location="A126081210V" display="A126081210V" xr:uid="{00000000-0004-0000-0000-000093020000}"/>
    <hyperlink ref="E671" location="A126050106T" display="A126050106T" xr:uid="{00000000-0004-0000-0000-000094020000}"/>
    <hyperlink ref="E672" location="A126017078A" display="A126017078A" xr:uid="{00000000-0004-0000-0000-000095020000}"/>
    <hyperlink ref="E673" location="A126079286X" display="A126079286X" xr:uid="{00000000-0004-0000-0000-000096020000}"/>
    <hyperlink ref="E674" location="A126048182C" display="A126048182C" xr:uid="{00000000-0004-0000-0000-000097020000}"/>
    <hyperlink ref="E675" location="A126021614W" display="A126021614W" xr:uid="{00000000-0004-0000-0000-000098020000}"/>
    <hyperlink ref="E676" location="A126083822V" display="A126083822V" xr:uid="{00000000-0004-0000-0000-000099020000}"/>
    <hyperlink ref="E677" location="A126052718T" display="A126052718T" xr:uid="{00000000-0004-0000-0000-00009A020000}"/>
    <hyperlink ref="E678" location="A126020318K" display="A126020318K" xr:uid="{00000000-0004-0000-0000-00009B020000}"/>
    <hyperlink ref="E679" location="A126082526J" display="A126082526J" xr:uid="{00000000-0004-0000-0000-00009C020000}"/>
    <hyperlink ref="E680" location="A126051422L" display="A126051422L" xr:uid="{00000000-0004-0000-0000-00009D020000}"/>
    <hyperlink ref="E681" location="A126018374L" display="A126018374L" xr:uid="{00000000-0004-0000-0000-00009E020000}"/>
    <hyperlink ref="E682" location="A126080582R" display="A126080582R" xr:uid="{00000000-0004-0000-0000-00009F020000}"/>
    <hyperlink ref="E683" location="A126049478J" display="A126049478J" xr:uid="{00000000-0004-0000-0000-0000A0020000}"/>
    <hyperlink ref="E684" location="A126020966J" display="A126020966J" xr:uid="{00000000-0004-0000-0000-0000A1020000}"/>
    <hyperlink ref="E685" location="A126083174J" display="A126083174J" xr:uid="{00000000-0004-0000-0000-0000A2020000}"/>
    <hyperlink ref="E686" location="A126052070L" display="A126052070L" xr:uid="{00000000-0004-0000-0000-0000A3020000}"/>
    <hyperlink ref="E687" location="A126019670X" display="A126019670X" xr:uid="{00000000-0004-0000-0000-0000A4020000}"/>
    <hyperlink ref="E688" location="A126081878V" display="A126081878V" xr:uid="{00000000-0004-0000-0000-0000A5020000}"/>
    <hyperlink ref="E689" location="A126050774X" display="A126050774X" xr:uid="{00000000-0004-0000-0000-0000A6020000}"/>
    <hyperlink ref="E690" location="A126019022A" display="A126019022A" xr:uid="{00000000-0004-0000-0000-0000A7020000}"/>
    <hyperlink ref="E691" location="A126081230C" display="A126081230C" xr:uid="{00000000-0004-0000-0000-0000A8020000}"/>
    <hyperlink ref="E692" location="A126050126A" display="A126050126A" xr:uid="{00000000-0004-0000-0000-0000A9020000}"/>
    <hyperlink ref="E693" location="A126017726L" display="A126017726L" xr:uid="{00000000-0004-0000-0000-0000AA020000}"/>
    <hyperlink ref="E694" location="A126079934K" display="A126079934K" xr:uid="{00000000-0004-0000-0000-0000AB020000}"/>
    <hyperlink ref="E695" location="A126048830R" display="A126048830R" xr:uid="{00000000-0004-0000-0000-0000AC020000}"/>
    <hyperlink ref="E696" location="A126017026X" display="A126017026X" xr:uid="{00000000-0004-0000-0000-0000AD020000}"/>
    <hyperlink ref="E697" location="A126079234W" display="A126079234W" xr:uid="{00000000-0004-0000-0000-0000AE020000}"/>
    <hyperlink ref="E698" location="A126048130A" display="A126048130A" xr:uid="{00000000-0004-0000-0000-0000AF020000}"/>
    <hyperlink ref="E699" location="A126021562F" display="A126021562F" xr:uid="{00000000-0004-0000-0000-0000B0020000}"/>
    <hyperlink ref="E700" location="A126083770C" display="A126083770C" xr:uid="{00000000-0004-0000-0000-0000B1020000}"/>
    <hyperlink ref="E701" location="A126052666A" display="A126052666A" xr:uid="{00000000-0004-0000-0000-0000B2020000}"/>
    <hyperlink ref="E702" location="A126020266V" display="A126020266V" xr:uid="{00000000-0004-0000-0000-0000B3020000}"/>
    <hyperlink ref="E703" location="A126082474T" display="A126082474T" xr:uid="{00000000-0004-0000-0000-0000B4020000}"/>
    <hyperlink ref="E704" location="A126051370W" display="A126051370W" xr:uid="{00000000-0004-0000-0000-0000B5020000}"/>
    <hyperlink ref="E705" location="A126018322K" display="A126018322K" xr:uid="{00000000-0004-0000-0000-0000B6020000}"/>
    <hyperlink ref="E706" location="A126080530L" display="A126080530L" xr:uid="{00000000-0004-0000-0000-0000B7020000}"/>
    <hyperlink ref="E707" location="A126049426F" display="A126049426F" xr:uid="{00000000-0004-0000-0000-0000B8020000}"/>
    <hyperlink ref="E708" location="A126020914F" display="A126020914F" xr:uid="{00000000-0004-0000-0000-0000B9020000}"/>
    <hyperlink ref="E709" location="A126083122F" display="A126083122F" xr:uid="{00000000-0004-0000-0000-0000BA020000}"/>
    <hyperlink ref="E710" location="A126052018C" display="A126052018C" xr:uid="{00000000-0004-0000-0000-0000BB020000}"/>
    <hyperlink ref="E711" location="A126019618R" display="A126019618R" xr:uid="{00000000-0004-0000-0000-0000BC020000}"/>
    <hyperlink ref="E712" location="A126081826T" display="A126081826T" xr:uid="{00000000-0004-0000-0000-0000BD020000}"/>
    <hyperlink ref="E713" location="A126050722W" display="A126050722W" xr:uid="{00000000-0004-0000-0000-0000BE020000}"/>
    <hyperlink ref="E714" location="A126018970J" display="A126018970J" xr:uid="{00000000-0004-0000-0000-0000BF020000}"/>
    <hyperlink ref="E715" location="A126081178F" display="A126081178F" xr:uid="{00000000-0004-0000-0000-0000C0020000}"/>
    <hyperlink ref="E716" location="A126050074K" display="A126050074K" xr:uid="{00000000-0004-0000-0000-0000C1020000}"/>
    <hyperlink ref="E717" location="A126017674W" display="A126017674W" xr:uid="{00000000-0004-0000-0000-0000C2020000}"/>
    <hyperlink ref="E718" location="A126079882V" display="A126079882V" xr:uid="{00000000-0004-0000-0000-0000C3020000}"/>
    <hyperlink ref="E719" location="A126048778T" display="A126048778T" xr:uid="{00000000-0004-0000-0000-0000C4020000}"/>
    <hyperlink ref="E720" location="A126017010F" display="A126017010F" xr:uid="{00000000-0004-0000-0000-0000C5020000}"/>
    <hyperlink ref="E721" location="A126079218W" display="A126079218W" xr:uid="{00000000-0004-0000-0000-0000C6020000}"/>
    <hyperlink ref="E722" location="A126048114A" display="A126048114A" xr:uid="{00000000-0004-0000-0000-0000C7020000}"/>
    <hyperlink ref="E723" location="A126021546F" display="A126021546F" xr:uid="{00000000-0004-0000-0000-0000C8020000}"/>
    <hyperlink ref="E724" location="A126083754C" display="A126083754C" xr:uid="{00000000-0004-0000-0000-0000C9020000}"/>
    <hyperlink ref="E725" location="A126052650J" display="A126052650J" xr:uid="{00000000-0004-0000-0000-0000CA020000}"/>
    <hyperlink ref="E726" location="A126020250A" display="A126020250A" xr:uid="{00000000-0004-0000-0000-0000CB020000}"/>
    <hyperlink ref="E727" location="A126082458T" display="A126082458T" xr:uid="{00000000-0004-0000-0000-0000CC020000}"/>
    <hyperlink ref="E728" location="A126051354W" display="A126051354W" xr:uid="{00000000-0004-0000-0000-0000CD020000}"/>
    <hyperlink ref="E729" location="A126018306K" display="A126018306K" xr:uid="{00000000-0004-0000-0000-0000CE020000}"/>
    <hyperlink ref="E730" location="A126080514L" display="A126080514L" xr:uid="{00000000-0004-0000-0000-0000CF020000}"/>
    <hyperlink ref="E731" location="A126049410L" display="A126049410L" xr:uid="{00000000-0004-0000-0000-0000D0020000}"/>
    <hyperlink ref="E732" location="A126020898T" display="A126020898T" xr:uid="{00000000-0004-0000-0000-0000D1020000}"/>
    <hyperlink ref="E733" location="A126083106F" display="A126083106F" xr:uid="{00000000-0004-0000-0000-0000D2020000}"/>
    <hyperlink ref="E734" location="A126052002K" display="A126052002K" xr:uid="{00000000-0004-0000-0000-0000D3020000}"/>
    <hyperlink ref="E735" location="A126019602W" display="A126019602W" xr:uid="{00000000-0004-0000-0000-0000D4020000}"/>
    <hyperlink ref="E736" location="A126081810X" display="A126081810X" xr:uid="{00000000-0004-0000-0000-0000D5020000}"/>
    <hyperlink ref="E737" location="A126050706W" display="A126050706W" xr:uid="{00000000-0004-0000-0000-0000D6020000}"/>
    <hyperlink ref="E738" location="A126018954J" display="A126018954J" xr:uid="{00000000-0004-0000-0000-0000D7020000}"/>
    <hyperlink ref="E739" location="A126081162L" display="A126081162L" xr:uid="{00000000-0004-0000-0000-0000D8020000}"/>
    <hyperlink ref="E740" location="A126050058K" display="A126050058K" xr:uid="{00000000-0004-0000-0000-0000D9020000}"/>
    <hyperlink ref="E741" location="A126017658W" display="A126017658W" xr:uid="{00000000-0004-0000-0000-0000DA020000}"/>
    <hyperlink ref="E742" location="A126079866V" display="A126079866V" xr:uid="{00000000-0004-0000-0000-0000DB020000}"/>
    <hyperlink ref="E743" location="A126048762X" display="A126048762X" xr:uid="{00000000-0004-0000-0000-0000DC020000}"/>
    <hyperlink ref="E744" location="A126017014R" display="A126017014R" xr:uid="{00000000-0004-0000-0000-0000DD020000}"/>
    <hyperlink ref="E745" location="A126079222L" display="A126079222L" xr:uid="{00000000-0004-0000-0000-0000DE020000}"/>
    <hyperlink ref="E746" location="A126048118K" display="A126048118K" xr:uid="{00000000-0004-0000-0000-0000DF020000}"/>
    <hyperlink ref="E747" location="A126021550W" display="A126021550W" xr:uid="{00000000-0004-0000-0000-0000E0020000}"/>
    <hyperlink ref="E748" location="A126083758L" display="A126083758L" xr:uid="{00000000-0004-0000-0000-0000E1020000}"/>
    <hyperlink ref="E749" location="A126052654T" display="A126052654T" xr:uid="{00000000-0004-0000-0000-0000E2020000}"/>
    <hyperlink ref="E750" location="A126020254K" display="A126020254K" xr:uid="{00000000-0004-0000-0000-0000E3020000}"/>
    <hyperlink ref="E751" location="A126082462J" display="A126082462J" xr:uid="{00000000-0004-0000-0000-0000E4020000}"/>
    <hyperlink ref="E752" location="A126051358F" display="A126051358F" xr:uid="{00000000-0004-0000-0000-0000E5020000}"/>
    <hyperlink ref="E753" location="A126018310A" display="A126018310A" xr:uid="{00000000-0004-0000-0000-0000E6020000}"/>
    <hyperlink ref="E754" location="A126080518W" display="A126080518W" xr:uid="{00000000-0004-0000-0000-0000E7020000}"/>
    <hyperlink ref="E755" location="A126049414W" display="A126049414W" xr:uid="{00000000-0004-0000-0000-0000E8020000}"/>
    <hyperlink ref="E756" location="A126020902W" display="A126020902W" xr:uid="{00000000-0004-0000-0000-0000E9020000}"/>
    <hyperlink ref="E757" location="A126083110W" display="A126083110W" xr:uid="{00000000-0004-0000-0000-0000EA020000}"/>
    <hyperlink ref="E758" location="A126052006V" display="A126052006V" xr:uid="{00000000-0004-0000-0000-0000EB020000}"/>
    <hyperlink ref="E759" location="A126019606F" display="A126019606F" xr:uid="{00000000-0004-0000-0000-0000EC020000}"/>
    <hyperlink ref="E760" location="A126081814J" display="A126081814J" xr:uid="{00000000-0004-0000-0000-0000ED020000}"/>
    <hyperlink ref="E761" location="A126050710L" display="A126050710L" xr:uid="{00000000-0004-0000-0000-0000EE020000}"/>
    <hyperlink ref="E762" location="A126018958T" display="A126018958T" xr:uid="{00000000-0004-0000-0000-0000EF020000}"/>
    <hyperlink ref="E763" location="A126081166W" display="A126081166W" xr:uid="{00000000-0004-0000-0000-0000F0020000}"/>
    <hyperlink ref="E764" location="A126050062A" display="A126050062A" xr:uid="{00000000-0004-0000-0000-0000F1020000}"/>
    <hyperlink ref="E765" location="A126017662L" display="A126017662L" xr:uid="{00000000-0004-0000-0000-0000F2020000}"/>
    <hyperlink ref="E766" location="A126079870K" display="A126079870K" xr:uid="{00000000-0004-0000-0000-0000F3020000}"/>
    <hyperlink ref="E767" location="A126048766J" display="A126048766J" xr:uid="{00000000-0004-0000-0000-0000F4020000}"/>
    <hyperlink ref="E768" location="A126017042X" display="A126017042X" xr:uid="{00000000-0004-0000-0000-0000F5020000}"/>
    <hyperlink ref="E769" location="A126079250W" display="A126079250W" xr:uid="{00000000-0004-0000-0000-0000F6020000}"/>
    <hyperlink ref="E770" location="A126048146V" display="A126048146V" xr:uid="{00000000-0004-0000-0000-0000F7020000}"/>
    <hyperlink ref="E771" location="A126021578X" display="A126021578X" xr:uid="{00000000-0004-0000-0000-0000F8020000}"/>
    <hyperlink ref="E772" location="A126083786W" display="A126083786W" xr:uid="{00000000-0004-0000-0000-0000F9020000}"/>
    <hyperlink ref="E773" location="A126052682A" display="A126052682A" xr:uid="{00000000-0004-0000-0000-0000FA020000}"/>
    <hyperlink ref="E774" location="A126020282V" display="A126020282V" xr:uid="{00000000-0004-0000-0000-0000FB020000}"/>
    <hyperlink ref="E775" location="A126082490T" display="A126082490T" xr:uid="{00000000-0004-0000-0000-0000FC020000}"/>
    <hyperlink ref="E776" location="A126051386R" display="A126051386R" xr:uid="{00000000-0004-0000-0000-0000FD020000}"/>
    <hyperlink ref="E777" location="A126018338C" display="A126018338C" xr:uid="{00000000-0004-0000-0000-0000FE020000}"/>
    <hyperlink ref="E778" location="A126080546F" display="A126080546F" xr:uid="{00000000-0004-0000-0000-0000FF020000}"/>
    <hyperlink ref="E779" location="A126049442F" display="A126049442F" xr:uid="{00000000-0004-0000-0000-000000030000}"/>
    <hyperlink ref="E780" location="A126020930F" display="A126020930F" xr:uid="{00000000-0004-0000-0000-000001030000}"/>
    <hyperlink ref="E781" location="A126083138X" display="A126083138X" xr:uid="{00000000-0004-0000-0000-000002030000}"/>
    <hyperlink ref="E782" location="A126052034C" display="A126052034C" xr:uid="{00000000-0004-0000-0000-000003030000}"/>
    <hyperlink ref="E783" location="A126019634R" display="A126019634R" xr:uid="{00000000-0004-0000-0000-000004030000}"/>
    <hyperlink ref="E784" location="A126081842T" display="A126081842T" xr:uid="{00000000-0004-0000-0000-000005030000}"/>
    <hyperlink ref="E785" location="A126050738R" display="A126050738R" xr:uid="{00000000-0004-0000-0000-000006030000}"/>
    <hyperlink ref="E786" location="A126018986A" display="A126018986A" xr:uid="{00000000-0004-0000-0000-000007030000}"/>
    <hyperlink ref="E787" location="A126081194F" display="A126081194F" xr:uid="{00000000-0004-0000-0000-000008030000}"/>
    <hyperlink ref="E788" location="A126050090K" display="A126050090K" xr:uid="{00000000-0004-0000-0000-000009030000}"/>
    <hyperlink ref="E789" location="A126017690W" display="A126017690W" xr:uid="{00000000-0004-0000-0000-00000A030000}"/>
    <hyperlink ref="E790" location="A126079898L" display="A126079898L" xr:uid="{00000000-0004-0000-0000-00000B030000}"/>
    <hyperlink ref="E791" location="A126048794T" display="A126048794T" xr:uid="{00000000-0004-0000-0000-00000C030000}"/>
    <hyperlink ref="E792" location="A126017018X" display="A126017018X" xr:uid="{00000000-0004-0000-0000-00000D030000}"/>
    <hyperlink ref="E793" location="A126079226W" display="A126079226W" xr:uid="{00000000-0004-0000-0000-00000E030000}"/>
    <hyperlink ref="E794" location="A126048122A" display="A126048122A" xr:uid="{00000000-0004-0000-0000-00000F030000}"/>
    <hyperlink ref="E795" location="A126021554F" display="A126021554F" xr:uid="{00000000-0004-0000-0000-000010030000}"/>
    <hyperlink ref="E796" location="A126083762C" display="A126083762C" xr:uid="{00000000-0004-0000-0000-000011030000}"/>
    <hyperlink ref="E797" location="A126052658A" display="A126052658A" xr:uid="{00000000-0004-0000-0000-000012030000}"/>
    <hyperlink ref="E798" location="A126020258V" display="A126020258V" xr:uid="{00000000-0004-0000-0000-000013030000}"/>
    <hyperlink ref="E799" location="A126082466T" display="A126082466T" xr:uid="{00000000-0004-0000-0000-000014030000}"/>
    <hyperlink ref="E800" location="A126051362W" display="A126051362W" xr:uid="{00000000-0004-0000-0000-000015030000}"/>
    <hyperlink ref="E801" location="A126018314K" display="A126018314K" xr:uid="{00000000-0004-0000-0000-000016030000}"/>
    <hyperlink ref="E802" location="A126080522L" display="A126080522L" xr:uid="{00000000-0004-0000-0000-000017030000}"/>
    <hyperlink ref="E803" location="A126049418F" display="A126049418F" xr:uid="{00000000-0004-0000-0000-000018030000}"/>
    <hyperlink ref="E804" location="A126020906F" display="A126020906F" xr:uid="{00000000-0004-0000-0000-000019030000}"/>
    <hyperlink ref="E805" location="A126083114F" display="A126083114F" xr:uid="{00000000-0004-0000-0000-00001A030000}"/>
    <hyperlink ref="E806" location="A126052010K" display="A126052010K" xr:uid="{00000000-0004-0000-0000-00001B030000}"/>
    <hyperlink ref="E807" location="A126019610W" display="A126019610W" xr:uid="{00000000-0004-0000-0000-00001C030000}"/>
    <hyperlink ref="E808" location="A126081818T" display="A126081818T" xr:uid="{00000000-0004-0000-0000-00001D030000}"/>
    <hyperlink ref="E809" location="A126050714W" display="A126050714W" xr:uid="{00000000-0004-0000-0000-00001E030000}"/>
    <hyperlink ref="E810" location="A126018962J" display="A126018962J" xr:uid="{00000000-0004-0000-0000-00001F030000}"/>
    <hyperlink ref="E811" location="A126081170L" display="A126081170L" xr:uid="{00000000-0004-0000-0000-000020030000}"/>
    <hyperlink ref="E812" location="A126050066K" display="A126050066K" xr:uid="{00000000-0004-0000-0000-000021030000}"/>
    <hyperlink ref="E813" location="A126017666W" display="A126017666W" xr:uid="{00000000-0004-0000-0000-000022030000}"/>
    <hyperlink ref="E814" location="A126079874V" display="A126079874V" xr:uid="{00000000-0004-0000-0000-000023030000}"/>
    <hyperlink ref="E815" location="A126048770X" display="A126048770X" xr:uid="{00000000-0004-0000-0000-000024030000}"/>
    <hyperlink ref="E816" location="A126017046J" display="A126017046J" xr:uid="{00000000-0004-0000-0000-000025030000}"/>
    <hyperlink ref="E817" location="A126079254F" display="A126079254F" xr:uid="{00000000-0004-0000-0000-000026030000}"/>
    <hyperlink ref="E818" location="A126048150K" display="A126048150K" xr:uid="{00000000-0004-0000-0000-000027030000}"/>
    <hyperlink ref="E819" location="A126021582R" display="A126021582R" xr:uid="{00000000-0004-0000-0000-000028030000}"/>
    <hyperlink ref="E820" location="A126083790L" display="A126083790L" xr:uid="{00000000-0004-0000-0000-000029030000}"/>
    <hyperlink ref="E821" location="A126052686K" display="A126052686K" xr:uid="{00000000-0004-0000-0000-00002A030000}"/>
    <hyperlink ref="E822" location="A126020286C" display="A126020286C" xr:uid="{00000000-0004-0000-0000-00002B030000}"/>
    <hyperlink ref="E823" location="A126082494A" display="A126082494A" xr:uid="{00000000-0004-0000-0000-00002C030000}"/>
    <hyperlink ref="E824" location="A126051390F" display="A126051390F" xr:uid="{00000000-0004-0000-0000-00002D030000}"/>
    <hyperlink ref="E825" location="A126018342V" display="A126018342V" xr:uid="{00000000-0004-0000-0000-00002E030000}"/>
    <hyperlink ref="E826" location="A126080550W" display="A126080550W" xr:uid="{00000000-0004-0000-0000-00002F030000}"/>
    <hyperlink ref="E827" location="A126049446R" display="A126049446R" xr:uid="{00000000-0004-0000-0000-000030030000}"/>
    <hyperlink ref="E828" location="A126020934R" display="A126020934R" xr:uid="{00000000-0004-0000-0000-000031030000}"/>
    <hyperlink ref="E829" location="A126083142R" display="A126083142R" xr:uid="{00000000-0004-0000-0000-000032030000}"/>
    <hyperlink ref="E830" location="A126052038L" display="A126052038L" xr:uid="{00000000-0004-0000-0000-000033030000}"/>
    <hyperlink ref="E831" location="A126019638X" display="A126019638X" xr:uid="{00000000-0004-0000-0000-000034030000}"/>
    <hyperlink ref="E832" location="A126081846A" display="A126081846A" xr:uid="{00000000-0004-0000-0000-000035030000}"/>
    <hyperlink ref="E833" location="A126050742F" display="A126050742F" xr:uid="{00000000-0004-0000-0000-000036030000}"/>
    <hyperlink ref="E834" location="A126018990T" display="A126018990T" xr:uid="{00000000-0004-0000-0000-000037030000}"/>
    <hyperlink ref="E835" location="A126081198R" display="A126081198R" xr:uid="{00000000-0004-0000-0000-000038030000}"/>
    <hyperlink ref="E836" location="A126050094V" display="A126050094V" xr:uid="{00000000-0004-0000-0000-000039030000}"/>
    <hyperlink ref="E837" location="A126017694F" display="A126017694F" xr:uid="{00000000-0004-0000-0000-00003A030000}"/>
    <hyperlink ref="E838" location="A126079902T" display="A126079902T" xr:uid="{00000000-0004-0000-0000-00003B030000}"/>
    <hyperlink ref="E839" location="A126048798A" display="A126048798A" xr:uid="{00000000-0004-0000-0000-00003C030000}"/>
    <hyperlink ref="E840" location="A126006682T" display="A126006682T" xr:uid="{00000000-0004-0000-0000-00003D030000}"/>
    <hyperlink ref="E841" location="A126068890R" display="A126068890R" xr:uid="{00000000-0004-0000-0000-00003E030000}"/>
    <hyperlink ref="E842" location="A126037786L" display="A126037786L" xr:uid="{00000000-0004-0000-0000-00003F030000}"/>
    <hyperlink ref="E843" location="A126011218J" display="A126011218J" xr:uid="{00000000-0004-0000-0000-000040030000}"/>
    <hyperlink ref="E844" location="A126073426F" display="A126073426F" xr:uid="{00000000-0004-0000-0000-000041030000}"/>
    <hyperlink ref="E845" location="A126042322K" display="A126042322K" xr:uid="{00000000-0004-0000-0000-000042030000}"/>
    <hyperlink ref="E846" location="A126009922W" display="A126009922W" xr:uid="{00000000-0004-0000-0000-000043030000}"/>
    <hyperlink ref="E847" location="A126072130A" display="A126072130A" xr:uid="{00000000-0004-0000-0000-000044030000}"/>
    <hyperlink ref="E848" location="A126041026X" display="A126041026X" xr:uid="{00000000-0004-0000-0000-000045030000}"/>
    <hyperlink ref="E849" location="A126007978W" display="A126007978W" xr:uid="{00000000-0004-0000-0000-000046030000}"/>
    <hyperlink ref="E850" location="A126070186A" display="A126070186A" xr:uid="{00000000-0004-0000-0000-000047030000}"/>
    <hyperlink ref="E851" location="A126039082A" display="A126039082A" xr:uid="{00000000-0004-0000-0000-000048030000}"/>
    <hyperlink ref="E852" location="A126010570A" display="A126010570A" xr:uid="{00000000-0004-0000-0000-000049030000}"/>
    <hyperlink ref="E853" location="A126072778T" display="A126072778T" xr:uid="{00000000-0004-0000-0000-00004A030000}"/>
    <hyperlink ref="E854" location="A126041674W" display="A126041674W" xr:uid="{00000000-0004-0000-0000-00004B030000}"/>
    <hyperlink ref="E855" location="A126009274K" display="A126009274K" xr:uid="{00000000-0004-0000-0000-00004C030000}"/>
    <hyperlink ref="E856" location="A126071482L" display="A126071482L" xr:uid="{00000000-0004-0000-0000-00004D030000}"/>
    <hyperlink ref="E857" location="A126040378K" display="A126040378K" xr:uid="{00000000-0004-0000-0000-00004E030000}"/>
    <hyperlink ref="E858" location="A126008626K" display="A126008626K" xr:uid="{00000000-0004-0000-0000-00004F030000}"/>
    <hyperlink ref="E859" location="A126070834L" display="A126070834L" xr:uid="{00000000-0004-0000-0000-000050030000}"/>
    <hyperlink ref="E860" location="A126039730L" display="A126039730L" xr:uid="{00000000-0004-0000-0000-000051030000}"/>
    <hyperlink ref="E861" location="A126007330F" display="A126007330F" xr:uid="{00000000-0004-0000-0000-000052030000}"/>
    <hyperlink ref="E862" location="A126069538W" display="A126069538W" xr:uid="{00000000-0004-0000-0000-000053030000}"/>
    <hyperlink ref="E863" location="A126038434A" display="A126038434A" xr:uid="{00000000-0004-0000-0000-000054030000}"/>
    <hyperlink ref="E864" location="A126006694A" display="A126006694A" xr:uid="{00000000-0004-0000-0000-000055030000}"/>
    <hyperlink ref="E865" location="A126068902L" display="A126068902L" xr:uid="{00000000-0004-0000-0000-000056030000}"/>
    <hyperlink ref="E866" location="A126037798W" display="A126037798W" xr:uid="{00000000-0004-0000-0000-000057030000}"/>
    <hyperlink ref="E867" location="A126011230X" display="A126011230X" xr:uid="{00000000-0004-0000-0000-000058030000}"/>
    <hyperlink ref="E868" location="A126073438R" display="A126073438R" xr:uid="{00000000-0004-0000-0000-000059030000}"/>
    <hyperlink ref="E869" location="A126042334V" display="A126042334V" xr:uid="{00000000-0004-0000-0000-00005A030000}"/>
    <hyperlink ref="E870" location="A126009934F" display="A126009934F" xr:uid="{00000000-0004-0000-0000-00005B030000}"/>
    <hyperlink ref="E871" location="A126072142K" display="A126072142K" xr:uid="{00000000-0004-0000-0000-00005C030000}"/>
    <hyperlink ref="E872" location="A126041038J" display="A126041038J" xr:uid="{00000000-0004-0000-0000-00005D030000}"/>
    <hyperlink ref="E873" location="A126007990L" display="A126007990L" xr:uid="{00000000-0004-0000-0000-00005E030000}"/>
    <hyperlink ref="E874" location="A126070198K" display="A126070198K" xr:uid="{00000000-0004-0000-0000-00005F030000}"/>
    <hyperlink ref="E875" location="A126039094K" display="A126039094K" xr:uid="{00000000-0004-0000-0000-000060030000}"/>
    <hyperlink ref="E876" location="A126010582K" display="A126010582K" xr:uid="{00000000-0004-0000-0000-000061030000}"/>
    <hyperlink ref="E877" location="A126072790J" display="A126072790J" xr:uid="{00000000-0004-0000-0000-000062030000}"/>
    <hyperlink ref="E878" location="A126041686F" display="A126041686F" xr:uid="{00000000-0004-0000-0000-000063030000}"/>
    <hyperlink ref="E879" location="A126009286V" display="A126009286V" xr:uid="{00000000-0004-0000-0000-000064030000}"/>
    <hyperlink ref="E880" location="A126071494W" display="A126071494W" xr:uid="{00000000-0004-0000-0000-000065030000}"/>
    <hyperlink ref="E881" location="A126040390A" display="A126040390A" xr:uid="{00000000-0004-0000-0000-000066030000}"/>
    <hyperlink ref="E882" location="A126008638V" display="A126008638V" xr:uid="{00000000-0004-0000-0000-000067030000}"/>
    <hyperlink ref="E883" location="A126070846W" display="A126070846W" xr:uid="{00000000-0004-0000-0000-000068030000}"/>
    <hyperlink ref="E884" location="A126039742W" display="A126039742W" xr:uid="{00000000-0004-0000-0000-000069030000}"/>
    <hyperlink ref="E885" location="A126007342R" display="A126007342R" xr:uid="{00000000-0004-0000-0000-00006A030000}"/>
    <hyperlink ref="E886" location="A126069550L" display="A126069550L" xr:uid="{00000000-0004-0000-0000-00006B030000}"/>
    <hyperlink ref="E887" location="A126038446K" display="A126038446K" xr:uid="{00000000-0004-0000-0000-00006C030000}"/>
    <hyperlink ref="E888" location="A126006662J" display="A126006662J" xr:uid="{00000000-0004-0000-0000-00006D030000}"/>
    <hyperlink ref="E889" location="A126068870F" display="A126068870F" xr:uid="{00000000-0004-0000-0000-00006E030000}"/>
    <hyperlink ref="E890" location="A126037766C" display="A126037766C" xr:uid="{00000000-0004-0000-0000-00006F030000}"/>
    <hyperlink ref="E891" location="A126011198K" display="A126011198K" xr:uid="{00000000-0004-0000-0000-000070030000}"/>
    <hyperlink ref="E892" location="A126073406W" display="A126073406W" xr:uid="{00000000-0004-0000-0000-000071030000}"/>
    <hyperlink ref="E893" location="A126042302A" display="A126042302A" xr:uid="{00000000-0004-0000-0000-000072030000}"/>
    <hyperlink ref="E894" location="A126009902L" display="A126009902L" xr:uid="{00000000-0004-0000-0000-000073030000}"/>
    <hyperlink ref="E895" location="A126072110T" display="A126072110T" xr:uid="{00000000-0004-0000-0000-000074030000}"/>
    <hyperlink ref="E896" location="A126041006R" display="A126041006R" xr:uid="{00000000-0004-0000-0000-000075030000}"/>
    <hyperlink ref="E897" location="A126007958L" display="A126007958L" xr:uid="{00000000-0004-0000-0000-000076030000}"/>
    <hyperlink ref="E898" location="A126070166T" display="A126070166T" xr:uid="{00000000-0004-0000-0000-000077030000}"/>
    <hyperlink ref="E899" location="A126039062T" display="A126039062T" xr:uid="{00000000-0004-0000-0000-000078030000}"/>
    <hyperlink ref="E900" location="A126010550T" display="A126010550T" xr:uid="{00000000-0004-0000-0000-000079030000}"/>
    <hyperlink ref="E901" location="A126072758J" display="A126072758J" xr:uid="{00000000-0004-0000-0000-00007A030000}"/>
    <hyperlink ref="E902" location="A126041654L" display="A126041654L" xr:uid="{00000000-0004-0000-0000-00007B030000}"/>
    <hyperlink ref="E903" location="A126009254A" display="A126009254A" xr:uid="{00000000-0004-0000-0000-00007C030000}"/>
    <hyperlink ref="E904" location="A126071462C" display="A126071462C" xr:uid="{00000000-0004-0000-0000-00007D030000}"/>
    <hyperlink ref="E905" location="A126040358A" display="A126040358A" xr:uid="{00000000-0004-0000-0000-00007E030000}"/>
    <hyperlink ref="E906" location="A126008606A" display="A126008606A" xr:uid="{00000000-0004-0000-0000-00007F030000}"/>
    <hyperlink ref="E907" location="A126070814C" display="A126070814C" xr:uid="{00000000-0004-0000-0000-000080030000}"/>
    <hyperlink ref="E908" location="A126039710C" display="A126039710C" xr:uid="{00000000-0004-0000-0000-000081030000}"/>
    <hyperlink ref="E909" location="A126007310W" display="A126007310W" xr:uid="{00000000-0004-0000-0000-000082030000}"/>
    <hyperlink ref="E910" location="A126069518L" display="A126069518L" xr:uid="{00000000-0004-0000-0000-000083030000}"/>
    <hyperlink ref="E911" location="A126038414T" display="A126038414T" xr:uid="{00000000-0004-0000-0000-000084030000}"/>
    <hyperlink ref="E912" location="A126006698K" display="A126006698K" xr:uid="{00000000-0004-0000-0000-000085030000}"/>
    <hyperlink ref="E913" location="A126068906W" display="A126068906W" xr:uid="{00000000-0004-0000-0000-000086030000}"/>
    <hyperlink ref="E914" location="A126037802A" display="A126037802A" xr:uid="{00000000-0004-0000-0000-000087030000}"/>
    <hyperlink ref="E915" location="A126011234J" display="A126011234J" xr:uid="{00000000-0004-0000-0000-000088030000}"/>
    <hyperlink ref="E916" location="A126073442F" display="A126073442F" xr:uid="{00000000-0004-0000-0000-000089030000}"/>
    <hyperlink ref="E917" location="A126042338C" display="A126042338C" xr:uid="{00000000-0004-0000-0000-00008A030000}"/>
    <hyperlink ref="E918" location="A126009938R" display="A126009938R" xr:uid="{00000000-0004-0000-0000-00008B030000}"/>
    <hyperlink ref="E919" location="A126072146V" display="A126072146V" xr:uid="{00000000-0004-0000-0000-00008C030000}"/>
    <hyperlink ref="E920" location="A126041042X" display="A126041042X" xr:uid="{00000000-0004-0000-0000-00008D030000}"/>
    <hyperlink ref="E921" location="A126007994W" display="A126007994W" xr:uid="{00000000-0004-0000-0000-00008E030000}"/>
    <hyperlink ref="E922" location="A126070202R" display="A126070202R" xr:uid="{00000000-0004-0000-0000-00008F030000}"/>
    <hyperlink ref="E923" location="A126039098V" display="A126039098V" xr:uid="{00000000-0004-0000-0000-000090030000}"/>
    <hyperlink ref="E924" location="A126010586V" display="A126010586V" xr:uid="{00000000-0004-0000-0000-000091030000}"/>
    <hyperlink ref="E925" location="A126072794T" display="A126072794T" xr:uid="{00000000-0004-0000-0000-000092030000}"/>
    <hyperlink ref="E926" location="A126041690W" display="A126041690W" xr:uid="{00000000-0004-0000-0000-000093030000}"/>
    <hyperlink ref="E927" location="A126009290K" display="A126009290K" xr:uid="{00000000-0004-0000-0000-000094030000}"/>
    <hyperlink ref="E928" location="A126071498F" display="A126071498F" xr:uid="{00000000-0004-0000-0000-000095030000}"/>
    <hyperlink ref="E929" location="A126040394K" display="A126040394K" xr:uid="{00000000-0004-0000-0000-000096030000}"/>
    <hyperlink ref="E930" location="A126008642K" display="A126008642K" xr:uid="{00000000-0004-0000-0000-000097030000}"/>
    <hyperlink ref="E931" location="A126070850L" display="A126070850L" xr:uid="{00000000-0004-0000-0000-000098030000}"/>
    <hyperlink ref="E932" location="A126039746F" display="A126039746F" xr:uid="{00000000-0004-0000-0000-000099030000}"/>
    <hyperlink ref="E933" location="A126007346X" display="A126007346X" xr:uid="{00000000-0004-0000-0000-00009A030000}"/>
    <hyperlink ref="E934" location="A126069554W" display="A126069554W" xr:uid="{00000000-0004-0000-0000-00009B030000}"/>
    <hyperlink ref="E935" location="A126038450A" display="A126038450A" xr:uid="{00000000-0004-0000-0000-00009C030000}"/>
    <hyperlink ref="E936" location="A126006702R" display="A126006702R" xr:uid="{00000000-0004-0000-0000-00009D030000}"/>
    <hyperlink ref="E937" location="A126068910L" display="A126068910L" xr:uid="{00000000-0004-0000-0000-00009E030000}"/>
    <hyperlink ref="E938" location="A126037806K" display="A126037806K" xr:uid="{00000000-0004-0000-0000-00009F030000}"/>
    <hyperlink ref="E939" location="A126011238T" display="A126011238T" xr:uid="{00000000-0004-0000-0000-0000A0030000}"/>
    <hyperlink ref="E940" location="A126073446R" display="A126073446R" xr:uid="{00000000-0004-0000-0000-0000A1030000}"/>
    <hyperlink ref="E941" location="A126042342V" display="A126042342V" xr:uid="{00000000-0004-0000-0000-0000A2030000}"/>
    <hyperlink ref="E942" location="A126009942F" display="A126009942F" xr:uid="{00000000-0004-0000-0000-0000A3030000}"/>
    <hyperlink ref="E943" location="A126072150K" display="A126072150K" xr:uid="{00000000-0004-0000-0000-0000A4030000}"/>
    <hyperlink ref="E944" location="A126041046J" display="A126041046J" xr:uid="{00000000-0004-0000-0000-0000A5030000}"/>
    <hyperlink ref="E945" location="A126007998F" display="A126007998F" xr:uid="{00000000-0004-0000-0000-0000A6030000}"/>
    <hyperlink ref="E946" location="A126070206X" display="A126070206X" xr:uid="{00000000-0004-0000-0000-0000A7030000}"/>
    <hyperlink ref="E947" location="A126039102X" display="A126039102X" xr:uid="{00000000-0004-0000-0000-0000A8030000}"/>
    <hyperlink ref="E948" location="A126010590K" display="A126010590K" xr:uid="{00000000-0004-0000-0000-0000A9030000}"/>
    <hyperlink ref="E949" location="A126072798A" display="A126072798A" xr:uid="{00000000-0004-0000-0000-0000AA030000}"/>
    <hyperlink ref="E950" location="A126041694F" display="A126041694F" xr:uid="{00000000-0004-0000-0000-0000AB030000}"/>
    <hyperlink ref="E951" location="A126009294V" display="A126009294V" xr:uid="{00000000-0004-0000-0000-0000AC030000}"/>
    <hyperlink ref="E952" location="A126071502K" display="A126071502K" xr:uid="{00000000-0004-0000-0000-0000AD030000}"/>
    <hyperlink ref="E953" location="A126040398V" display="A126040398V" xr:uid="{00000000-0004-0000-0000-0000AE030000}"/>
    <hyperlink ref="E954" location="A126008646V" display="A126008646V" xr:uid="{00000000-0004-0000-0000-0000AF030000}"/>
    <hyperlink ref="E955" location="A126070854W" display="A126070854W" xr:uid="{00000000-0004-0000-0000-0000B0030000}"/>
    <hyperlink ref="E956" location="A126039750W" display="A126039750W" xr:uid="{00000000-0004-0000-0000-0000B1030000}"/>
    <hyperlink ref="E957" location="A126007350R" display="A126007350R" xr:uid="{00000000-0004-0000-0000-0000B2030000}"/>
    <hyperlink ref="E958" location="A126069558F" display="A126069558F" xr:uid="{00000000-0004-0000-0000-0000B3030000}"/>
    <hyperlink ref="E959" location="A126038454K" display="A126038454K" xr:uid="{00000000-0004-0000-0000-0000B4030000}"/>
    <hyperlink ref="E960" location="A126006666T" display="A126006666T" xr:uid="{00000000-0004-0000-0000-0000B5030000}"/>
    <hyperlink ref="E961" location="A126068874R" display="A126068874R" xr:uid="{00000000-0004-0000-0000-0000B6030000}"/>
    <hyperlink ref="E962" location="A126037770V" display="A126037770V" xr:uid="{00000000-0004-0000-0000-0000B7030000}"/>
    <hyperlink ref="E963" location="A126011202R" display="A126011202R" xr:uid="{00000000-0004-0000-0000-0000B8030000}"/>
    <hyperlink ref="E964" location="A126073410L" display="A126073410L" xr:uid="{00000000-0004-0000-0000-0000B9030000}"/>
    <hyperlink ref="E965" location="A126042306K" display="A126042306K" xr:uid="{00000000-0004-0000-0000-0000BA030000}"/>
    <hyperlink ref="E966" location="A126009906W" display="A126009906W" xr:uid="{00000000-0004-0000-0000-0000BB030000}"/>
    <hyperlink ref="E967" location="A126072114A" display="A126072114A" xr:uid="{00000000-0004-0000-0000-0000BC030000}"/>
    <hyperlink ref="E968" location="A126041010F" display="A126041010F" xr:uid="{00000000-0004-0000-0000-0000BD030000}"/>
    <hyperlink ref="E969" location="A126007962C" display="A126007962C" xr:uid="{00000000-0004-0000-0000-0000BE030000}"/>
    <hyperlink ref="E970" location="A126070170J" display="A126070170J" xr:uid="{00000000-0004-0000-0000-0000BF030000}"/>
    <hyperlink ref="E971" location="A126039066A" display="A126039066A" xr:uid="{00000000-0004-0000-0000-0000C0030000}"/>
    <hyperlink ref="E972" location="A126010554A" display="A126010554A" xr:uid="{00000000-0004-0000-0000-0000C1030000}"/>
    <hyperlink ref="E973" location="A126072762X" display="A126072762X" xr:uid="{00000000-0004-0000-0000-0000C2030000}"/>
    <hyperlink ref="E974" location="A126041658W" display="A126041658W" xr:uid="{00000000-0004-0000-0000-0000C3030000}"/>
    <hyperlink ref="E975" location="A126009258K" display="A126009258K" xr:uid="{00000000-0004-0000-0000-0000C4030000}"/>
    <hyperlink ref="E976" location="A126071466L" display="A126071466L" xr:uid="{00000000-0004-0000-0000-0000C5030000}"/>
    <hyperlink ref="E977" location="A126040362T" display="A126040362T" xr:uid="{00000000-0004-0000-0000-0000C6030000}"/>
    <hyperlink ref="E978" location="A126008610T" display="A126008610T" xr:uid="{00000000-0004-0000-0000-0000C7030000}"/>
    <hyperlink ref="E979" location="A126070818L" display="A126070818L" xr:uid="{00000000-0004-0000-0000-0000C8030000}"/>
    <hyperlink ref="E980" location="A126039714L" display="A126039714L" xr:uid="{00000000-0004-0000-0000-0000C9030000}"/>
    <hyperlink ref="E981" location="A126007314F" display="A126007314F" xr:uid="{00000000-0004-0000-0000-0000CA030000}"/>
    <hyperlink ref="E982" location="A126069522C" display="A126069522C" xr:uid="{00000000-0004-0000-0000-0000CB030000}"/>
    <hyperlink ref="E983" location="A126038418A" display="A126038418A" xr:uid="{00000000-0004-0000-0000-0000CC030000}"/>
    <hyperlink ref="E984" location="A126006670J" display="A126006670J" xr:uid="{00000000-0004-0000-0000-0000CD030000}"/>
    <hyperlink ref="E985" location="A126068878X" display="A126068878X" xr:uid="{00000000-0004-0000-0000-0000CE030000}"/>
    <hyperlink ref="E986" location="A126037774C" display="A126037774C" xr:uid="{00000000-0004-0000-0000-0000CF030000}"/>
    <hyperlink ref="E987" location="A126011206X" display="A126011206X" xr:uid="{00000000-0004-0000-0000-0000D0030000}"/>
    <hyperlink ref="E988" location="A126073414W" display="A126073414W" xr:uid="{00000000-0004-0000-0000-0000D1030000}"/>
    <hyperlink ref="E989" location="A126042310A" display="A126042310A" xr:uid="{00000000-0004-0000-0000-0000D2030000}"/>
    <hyperlink ref="E990" location="A126009910L" display="A126009910L" xr:uid="{00000000-0004-0000-0000-0000D3030000}"/>
    <hyperlink ref="E991" location="A126072118K" display="A126072118K" xr:uid="{00000000-0004-0000-0000-0000D4030000}"/>
    <hyperlink ref="E992" location="A126041014R" display="A126041014R" xr:uid="{00000000-0004-0000-0000-0000D5030000}"/>
    <hyperlink ref="E993" location="A126007966L" display="A126007966L" xr:uid="{00000000-0004-0000-0000-0000D6030000}"/>
    <hyperlink ref="E994" location="A126070174T" display="A126070174T" xr:uid="{00000000-0004-0000-0000-0000D7030000}"/>
    <hyperlink ref="E995" location="A126039070T" display="A126039070T" xr:uid="{00000000-0004-0000-0000-0000D8030000}"/>
    <hyperlink ref="E996" location="A126009262A" display="A126009262A" xr:uid="{00000000-0004-0000-0000-0000D9030000}"/>
    <hyperlink ref="E997" location="A126071470C" display="A126071470C" xr:uid="{00000000-0004-0000-0000-0000DA030000}"/>
    <hyperlink ref="E998" location="A126040366A" display="A126040366A" xr:uid="{00000000-0004-0000-0000-0000DB030000}"/>
    <hyperlink ref="E999" location="A126008614A" display="A126008614A" xr:uid="{00000000-0004-0000-0000-0000DC030000}"/>
    <hyperlink ref="E1000" location="A126070822C" display="A126070822C" xr:uid="{00000000-0004-0000-0000-0000DD030000}"/>
    <hyperlink ref="E1001" location="A126039718W" display="A126039718W" xr:uid="{00000000-0004-0000-0000-0000DE030000}"/>
    <hyperlink ref="E1002" location="A126006686A" display="A126006686A" xr:uid="{00000000-0004-0000-0000-0000DF030000}"/>
    <hyperlink ref="E1003" location="A126068894X" display="A126068894X" xr:uid="{00000000-0004-0000-0000-0000E0030000}"/>
    <hyperlink ref="E1004" location="A126037790C" display="A126037790C" xr:uid="{00000000-0004-0000-0000-0000E1030000}"/>
    <hyperlink ref="E1005" location="A126011222X" display="A126011222X" xr:uid="{00000000-0004-0000-0000-0000E2030000}"/>
    <hyperlink ref="E1006" location="A126073430W" display="A126073430W" xr:uid="{00000000-0004-0000-0000-0000E3030000}"/>
    <hyperlink ref="E1007" location="A126042326V" display="A126042326V" xr:uid="{00000000-0004-0000-0000-0000E4030000}"/>
    <hyperlink ref="E1008" location="A126009926F" display="A126009926F" xr:uid="{00000000-0004-0000-0000-0000E5030000}"/>
    <hyperlink ref="E1009" location="A126072134K" display="A126072134K" xr:uid="{00000000-0004-0000-0000-0000E6030000}"/>
    <hyperlink ref="E1010" location="A126041030R" display="A126041030R" xr:uid="{00000000-0004-0000-0000-0000E7030000}"/>
    <hyperlink ref="E1011" location="A126007982L" display="A126007982L" xr:uid="{00000000-0004-0000-0000-0000E8030000}"/>
    <hyperlink ref="E1012" location="A126070190T" display="A126070190T" xr:uid="{00000000-0004-0000-0000-0000E9030000}"/>
    <hyperlink ref="E1013" location="A126039086K" display="A126039086K" xr:uid="{00000000-0004-0000-0000-0000EA030000}"/>
    <hyperlink ref="E1014" location="A126009278V" display="A126009278V" xr:uid="{00000000-0004-0000-0000-0000EB030000}"/>
    <hyperlink ref="E1015" location="A126071486W" display="A126071486W" xr:uid="{00000000-0004-0000-0000-0000EC030000}"/>
    <hyperlink ref="E1016" location="A126040382A" display="A126040382A" xr:uid="{00000000-0004-0000-0000-0000ED030000}"/>
    <hyperlink ref="E1017" location="A126008630A" display="A126008630A" xr:uid="{00000000-0004-0000-0000-0000EE030000}"/>
    <hyperlink ref="E1018" location="A126070838W" display="A126070838W" xr:uid="{00000000-0004-0000-0000-0000EF030000}"/>
    <hyperlink ref="E1019" location="A126039734W" display="A126039734W" xr:uid="{00000000-0004-0000-0000-0000F0030000}"/>
    <hyperlink ref="E1020" location="A126006654J" display="A126006654J" xr:uid="{00000000-0004-0000-0000-0000F1030000}"/>
    <hyperlink ref="E1021" location="A126068862F" display="A126068862F" xr:uid="{00000000-0004-0000-0000-0000F2030000}"/>
    <hyperlink ref="E1022" location="A126037758C" display="A126037758C" xr:uid="{00000000-0004-0000-0000-0000F3030000}"/>
    <hyperlink ref="E1023" location="A126011190T" display="A126011190T" xr:uid="{00000000-0004-0000-0000-0000F4030000}"/>
    <hyperlink ref="E1024" location="A126073398J" display="A126073398J" xr:uid="{00000000-0004-0000-0000-0000F5030000}"/>
    <hyperlink ref="E1025" location="A126042294L" display="A126042294L" xr:uid="{00000000-0004-0000-0000-0000F6030000}"/>
    <hyperlink ref="E1026" location="A126009894X" display="A126009894X" xr:uid="{00000000-0004-0000-0000-0000F7030000}"/>
    <hyperlink ref="E1027" location="A126072102T" display="A126072102T" xr:uid="{00000000-0004-0000-0000-0000F8030000}"/>
    <hyperlink ref="E1028" location="A126040998X" display="A126040998X" xr:uid="{00000000-0004-0000-0000-0000F9030000}"/>
    <hyperlink ref="E1029" location="A126007950V" display="A126007950V" xr:uid="{00000000-0004-0000-0000-0000FA030000}"/>
    <hyperlink ref="E1030" location="A126070158T" display="A126070158T" xr:uid="{00000000-0004-0000-0000-0000FB030000}"/>
    <hyperlink ref="E1031" location="A126039054T" display="A126039054T" xr:uid="{00000000-0004-0000-0000-0000FC030000}"/>
    <hyperlink ref="E1032" location="A126010542T" display="A126010542T" xr:uid="{00000000-0004-0000-0000-0000FD030000}"/>
    <hyperlink ref="E1033" location="A126072750R" display="A126072750R" xr:uid="{00000000-0004-0000-0000-0000FE030000}"/>
    <hyperlink ref="E1034" location="A126041646L" display="A126041646L" xr:uid="{00000000-0004-0000-0000-0000FF030000}"/>
    <hyperlink ref="E1035" location="A126009246A" display="A126009246A" xr:uid="{00000000-0004-0000-0000-000000040000}"/>
    <hyperlink ref="E1036" location="A126071454C" display="A126071454C" xr:uid="{00000000-0004-0000-0000-000001040000}"/>
    <hyperlink ref="E1037" location="A126040350J" display="A126040350J" xr:uid="{00000000-0004-0000-0000-000002040000}"/>
    <hyperlink ref="E1038" location="A126008598L" display="A126008598L" xr:uid="{00000000-0004-0000-0000-000003040000}"/>
    <hyperlink ref="E1039" location="A126070806C" display="A126070806C" xr:uid="{00000000-0004-0000-0000-000004040000}"/>
    <hyperlink ref="E1040" location="A126039702C" display="A126039702C" xr:uid="{00000000-0004-0000-0000-000005040000}"/>
    <hyperlink ref="E1041" location="A126007302W" display="A126007302W" xr:uid="{00000000-0004-0000-0000-000006040000}"/>
    <hyperlink ref="E1042" location="A126069510V" display="A126069510V" xr:uid="{00000000-0004-0000-0000-000007040000}"/>
    <hyperlink ref="E1043" location="A126038406T" display="A126038406T" xr:uid="{00000000-0004-0000-0000-000008040000}"/>
    <hyperlink ref="E1044" location="A126006706X" display="A126006706X" xr:uid="{00000000-0004-0000-0000-000009040000}"/>
    <hyperlink ref="E1045" location="A126068914W" display="A126068914W" xr:uid="{00000000-0004-0000-0000-00000A040000}"/>
    <hyperlink ref="E1046" location="A126037810A" display="A126037810A" xr:uid="{00000000-0004-0000-0000-00000B040000}"/>
    <hyperlink ref="E1047" location="A126011242J" display="A126011242J" xr:uid="{00000000-0004-0000-0000-00000C040000}"/>
    <hyperlink ref="E1048" location="A126073450F" display="A126073450F" xr:uid="{00000000-0004-0000-0000-00000D040000}"/>
    <hyperlink ref="E1049" location="A126042346C" display="A126042346C" xr:uid="{00000000-0004-0000-0000-00000E040000}"/>
    <hyperlink ref="E1050" location="A126009946R" display="A126009946R" xr:uid="{00000000-0004-0000-0000-00000F040000}"/>
    <hyperlink ref="E1051" location="A126072154V" display="A126072154V" xr:uid="{00000000-0004-0000-0000-000010040000}"/>
    <hyperlink ref="E1052" location="A126041050X" display="A126041050X" xr:uid="{00000000-0004-0000-0000-000011040000}"/>
    <hyperlink ref="E1053" location="A126008002L" display="A126008002L" xr:uid="{00000000-0004-0000-0000-000012040000}"/>
    <hyperlink ref="E1054" location="A126070210R" display="A126070210R" xr:uid="{00000000-0004-0000-0000-000013040000}"/>
    <hyperlink ref="E1055" location="A126039106J" display="A126039106J" xr:uid="{00000000-0004-0000-0000-000014040000}"/>
    <hyperlink ref="E1056" location="A126010594V" display="A126010594V" xr:uid="{00000000-0004-0000-0000-000015040000}"/>
    <hyperlink ref="E1057" location="A126072802F" display="A126072802F" xr:uid="{00000000-0004-0000-0000-000016040000}"/>
    <hyperlink ref="E1058" location="A126041698R" display="A126041698R" xr:uid="{00000000-0004-0000-0000-000017040000}"/>
    <hyperlink ref="E1059" location="A126009298C" display="A126009298C" xr:uid="{00000000-0004-0000-0000-000018040000}"/>
    <hyperlink ref="E1060" location="A126071506V" display="A126071506V" xr:uid="{00000000-0004-0000-0000-000019040000}"/>
    <hyperlink ref="E1061" location="A126040402X" display="A126040402X" xr:uid="{00000000-0004-0000-0000-00001A040000}"/>
    <hyperlink ref="E1062" location="A126008650K" display="A126008650K" xr:uid="{00000000-0004-0000-0000-00001B040000}"/>
    <hyperlink ref="E1063" location="A126070858F" display="A126070858F" xr:uid="{00000000-0004-0000-0000-00001C040000}"/>
    <hyperlink ref="E1064" location="A126039754F" display="A126039754F" xr:uid="{00000000-0004-0000-0000-00001D040000}"/>
    <hyperlink ref="E1065" location="A126007354X" display="A126007354X" xr:uid="{00000000-0004-0000-0000-00001E040000}"/>
    <hyperlink ref="E1066" location="A126069562W" display="A126069562W" xr:uid="{00000000-0004-0000-0000-00001F040000}"/>
    <hyperlink ref="E1067" location="A126038458V" display="A126038458V" xr:uid="{00000000-0004-0000-0000-000020040000}"/>
    <hyperlink ref="E1068" location="A126006690T" display="A126006690T" xr:uid="{00000000-0004-0000-0000-000021040000}"/>
    <hyperlink ref="E1069" location="A126068898J" display="A126068898J" xr:uid="{00000000-0004-0000-0000-000022040000}"/>
    <hyperlink ref="E1070" location="A126037794L" display="A126037794L" xr:uid="{00000000-0004-0000-0000-000023040000}"/>
    <hyperlink ref="E1071" location="A126011226J" display="A126011226J" xr:uid="{00000000-0004-0000-0000-000024040000}"/>
    <hyperlink ref="E1072" location="A126073434F" display="A126073434F" xr:uid="{00000000-0004-0000-0000-000025040000}"/>
    <hyperlink ref="E1073" location="A126042330K" display="A126042330K" xr:uid="{00000000-0004-0000-0000-000026040000}"/>
    <hyperlink ref="E1074" location="A126009930W" display="A126009930W" xr:uid="{00000000-0004-0000-0000-000027040000}"/>
    <hyperlink ref="E1075" location="A126072138V" display="A126072138V" xr:uid="{00000000-0004-0000-0000-000028040000}"/>
    <hyperlink ref="E1076" location="A126041034X" display="A126041034X" xr:uid="{00000000-0004-0000-0000-000029040000}"/>
    <hyperlink ref="E1077" location="A126007986W" display="A126007986W" xr:uid="{00000000-0004-0000-0000-00002A040000}"/>
    <hyperlink ref="E1078" location="A126070194A" display="A126070194A" xr:uid="{00000000-0004-0000-0000-00002B040000}"/>
    <hyperlink ref="E1079" location="A126039090A" display="A126039090A" xr:uid="{00000000-0004-0000-0000-00002C040000}"/>
    <hyperlink ref="E1080" location="A126009282K" display="A126009282K" xr:uid="{00000000-0004-0000-0000-00002D040000}"/>
    <hyperlink ref="E1081" location="A126071490L" display="A126071490L" xr:uid="{00000000-0004-0000-0000-00002E040000}"/>
    <hyperlink ref="E1082" location="A126040386K" display="A126040386K" xr:uid="{00000000-0004-0000-0000-00002F040000}"/>
    <hyperlink ref="E1083" location="A126008634K" display="A126008634K" xr:uid="{00000000-0004-0000-0000-000030040000}"/>
    <hyperlink ref="E1084" location="A126070842L" display="A126070842L" xr:uid="{00000000-0004-0000-0000-000031040000}"/>
    <hyperlink ref="E1085" location="A126039738F" display="A126039738F" xr:uid="{00000000-0004-0000-0000-000032040000}"/>
    <hyperlink ref="E1086" location="A126006710R" display="A126006710R" xr:uid="{00000000-0004-0000-0000-000033040000}"/>
    <hyperlink ref="E1087" location="A126068918F" display="A126068918F" xr:uid="{00000000-0004-0000-0000-000034040000}"/>
    <hyperlink ref="E1088" location="A126037814K" display="A126037814K" xr:uid="{00000000-0004-0000-0000-000035040000}"/>
    <hyperlink ref="E1089" location="A126011246T" display="A126011246T" xr:uid="{00000000-0004-0000-0000-000036040000}"/>
    <hyperlink ref="E1090" location="A126073454R" display="A126073454R" xr:uid="{00000000-0004-0000-0000-000037040000}"/>
    <hyperlink ref="E1091" location="A126042350V" display="A126042350V" xr:uid="{00000000-0004-0000-0000-000038040000}"/>
    <hyperlink ref="E1092" location="A126009950F" display="A126009950F" xr:uid="{00000000-0004-0000-0000-000039040000}"/>
    <hyperlink ref="E1093" location="A126072158C" display="A126072158C" xr:uid="{00000000-0004-0000-0000-00003A040000}"/>
    <hyperlink ref="E1094" location="A126041054J" display="A126041054J" xr:uid="{00000000-0004-0000-0000-00003B040000}"/>
    <hyperlink ref="E1095" location="A126008006W" display="A126008006W" xr:uid="{00000000-0004-0000-0000-00003C040000}"/>
    <hyperlink ref="E1096" location="A126070214X" display="A126070214X" xr:uid="{00000000-0004-0000-0000-00003D040000}"/>
    <hyperlink ref="E1097" location="A126039110X" display="A126039110X" xr:uid="{00000000-0004-0000-0000-00003E040000}"/>
    <hyperlink ref="E1098" location="A126010598C" display="A126010598C" xr:uid="{00000000-0004-0000-0000-00003F040000}"/>
    <hyperlink ref="E1099" location="A126072806R" display="A126072806R" xr:uid="{00000000-0004-0000-0000-000040040000}"/>
    <hyperlink ref="E1100" location="A126041702V" display="A126041702V" xr:uid="{00000000-0004-0000-0000-000041040000}"/>
    <hyperlink ref="E1101" location="A126009302J" display="A126009302J" xr:uid="{00000000-0004-0000-0000-000042040000}"/>
    <hyperlink ref="E1102" location="A126071510K" display="A126071510K" xr:uid="{00000000-0004-0000-0000-000043040000}"/>
    <hyperlink ref="E1103" location="A126040406J" display="A126040406J" xr:uid="{00000000-0004-0000-0000-000044040000}"/>
    <hyperlink ref="E1104" location="A126008654V" display="A126008654V" xr:uid="{00000000-0004-0000-0000-000045040000}"/>
    <hyperlink ref="E1105" location="A126070862W" display="A126070862W" xr:uid="{00000000-0004-0000-0000-000046040000}"/>
    <hyperlink ref="E1106" location="A126039758R" display="A126039758R" xr:uid="{00000000-0004-0000-0000-000047040000}"/>
    <hyperlink ref="E1107" location="A126007358J" display="A126007358J" xr:uid="{00000000-0004-0000-0000-000048040000}"/>
    <hyperlink ref="E1108" location="A126069566F" display="A126069566F" xr:uid="{00000000-0004-0000-0000-000049040000}"/>
    <hyperlink ref="E1109" location="A126038462K" display="A126038462K" xr:uid="{00000000-0004-0000-0000-00004A040000}"/>
    <hyperlink ref="E1110" location="A126006658T" display="A126006658T" xr:uid="{00000000-0004-0000-0000-00004B040000}"/>
    <hyperlink ref="E1111" location="A126068866R" display="A126068866R" xr:uid="{00000000-0004-0000-0000-00004C040000}"/>
    <hyperlink ref="E1112" location="A126037762V" display="A126037762V" xr:uid="{00000000-0004-0000-0000-00004D040000}"/>
    <hyperlink ref="E1113" location="A126011194A" display="A126011194A" xr:uid="{00000000-0004-0000-0000-00004E040000}"/>
    <hyperlink ref="E1114" location="A126073402L" display="A126073402L" xr:uid="{00000000-0004-0000-0000-00004F040000}"/>
    <hyperlink ref="E1115" location="A126042298W" display="A126042298W" xr:uid="{00000000-0004-0000-0000-000050040000}"/>
    <hyperlink ref="E1116" location="A126009898J" display="A126009898J" xr:uid="{00000000-0004-0000-0000-000051040000}"/>
    <hyperlink ref="E1117" location="A126072106A" display="A126072106A" xr:uid="{00000000-0004-0000-0000-000052040000}"/>
    <hyperlink ref="E1118" location="A126041002F" display="A126041002F" xr:uid="{00000000-0004-0000-0000-000053040000}"/>
    <hyperlink ref="E1119" location="A126007954C" display="A126007954C" xr:uid="{00000000-0004-0000-0000-000054040000}"/>
    <hyperlink ref="E1120" location="A126070162J" display="A126070162J" xr:uid="{00000000-0004-0000-0000-000055040000}"/>
    <hyperlink ref="E1121" location="A126039058A" display="A126039058A" xr:uid="{00000000-0004-0000-0000-000056040000}"/>
    <hyperlink ref="E1122" location="A126010546A" display="A126010546A" xr:uid="{00000000-0004-0000-0000-000057040000}"/>
    <hyperlink ref="E1123" location="A126072754X" display="A126072754X" xr:uid="{00000000-0004-0000-0000-000058040000}"/>
    <hyperlink ref="E1124" location="A126041650C" display="A126041650C" xr:uid="{00000000-0004-0000-0000-000059040000}"/>
    <hyperlink ref="E1125" location="A126009250T" display="A126009250T" xr:uid="{00000000-0004-0000-0000-00005A040000}"/>
    <hyperlink ref="E1126" location="A126071458L" display="A126071458L" xr:uid="{00000000-0004-0000-0000-00005B040000}"/>
    <hyperlink ref="E1127" location="A126040354T" display="A126040354T" xr:uid="{00000000-0004-0000-0000-00005C040000}"/>
    <hyperlink ref="E1128" location="A126008602T" display="A126008602T" xr:uid="{00000000-0004-0000-0000-00005D040000}"/>
    <hyperlink ref="E1129" location="A126070810V" display="A126070810V" xr:uid="{00000000-0004-0000-0000-00005E040000}"/>
    <hyperlink ref="E1130" location="A126039706L" display="A126039706L" xr:uid="{00000000-0004-0000-0000-00005F040000}"/>
    <hyperlink ref="E1131" location="A126007306F" display="A126007306F" xr:uid="{00000000-0004-0000-0000-000060040000}"/>
    <hyperlink ref="E1132" location="A126069514C" display="A126069514C" xr:uid="{00000000-0004-0000-0000-000061040000}"/>
    <hyperlink ref="E1133" location="A126038410J" display="A126038410J" xr:uid="{00000000-0004-0000-0000-000062040000}"/>
    <hyperlink ref="E1134" location="A126006642X" display="A126006642X" xr:uid="{00000000-0004-0000-0000-000063040000}"/>
    <hyperlink ref="E1135" location="A126068850W" display="A126068850W" xr:uid="{00000000-0004-0000-0000-000064040000}"/>
    <hyperlink ref="E1136" location="A126037746V" display="A126037746V" xr:uid="{00000000-0004-0000-0000-000065040000}"/>
    <hyperlink ref="E1137" location="A126011178A" display="A126011178A" xr:uid="{00000000-0004-0000-0000-000066040000}"/>
    <hyperlink ref="E1138" location="A126073386X" display="A126073386X" xr:uid="{00000000-0004-0000-0000-000067040000}"/>
    <hyperlink ref="E1139" location="A126042282C" display="A126042282C" xr:uid="{00000000-0004-0000-0000-000068040000}"/>
    <hyperlink ref="E1140" location="A126009882R" display="A126009882R" xr:uid="{00000000-0004-0000-0000-000069040000}"/>
    <hyperlink ref="E1141" location="A126072090V" display="A126072090V" xr:uid="{00000000-0004-0000-0000-00006A040000}"/>
    <hyperlink ref="E1142" location="A126040986R" display="A126040986R" xr:uid="{00000000-0004-0000-0000-00006B040000}"/>
    <hyperlink ref="E1143" location="A126007938C" display="A126007938C" xr:uid="{00000000-0004-0000-0000-00006C040000}"/>
    <hyperlink ref="E1144" location="A126070146J" display="A126070146J" xr:uid="{00000000-0004-0000-0000-00006D040000}"/>
    <hyperlink ref="E1145" location="A126039042J" display="A126039042J" xr:uid="{00000000-0004-0000-0000-00006E040000}"/>
    <hyperlink ref="E1146" location="A126010530J" display="A126010530J" xr:uid="{00000000-0004-0000-0000-00006F040000}"/>
    <hyperlink ref="E1147" location="A126072738X" display="A126072738X" xr:uid="{00000000-0004-0000-0000-000070040000}"/>
    <hyperlink ref="E1148" location="A126041634C" display="A126041634C" xr:uid="{00000000-0004-0000-0000-000071040000}"/>
    <hyperlink ref="E1149" location="A126009234T" display="A126009234T" xr:uid="{00000000-0004-0000-0000-000072040000}"/>
    <hyperlink ref="E1150" location="A126071442V" display="A126071442V" xr:uid="{00000000-0004-0000-0000-000073040000}"/>
    <hyperlink ref="E1151" location="A126040338T" display="A126040338T" xr:uid="{00000000-0004-0000-0000-000074040000}"/>
    <hyperlink ref="E1152" location="A126008586C" display="A126008586C" xr:uid="{00000000-0004-0000-0000-000075040000}"/>
    <hyperlink ref="E1153" location="A126070794F" display="A126070794F" xr:uid="{00000000-0004-0000-0000-000076040000}"/>
    <hyperlink ref="E1154" location="A126039690F" display="A126039690F" xr:uid="{00000000-0004-0000-0000-000077040000}"/>
    <hyperlink ref="E1155" location="A126007290X" display="A126007290X" xr:uid="{00000000-0004-0000-0000-000078040000}"/>
    <hyperlink ref="E1156" location="A126069498R" display="A126069498R" xr:uid="{00000000-0004-0000-0000-000079040000}"/>
    <hyperlink ref="E1157" location="A126038394V" display="A126038394V" xr:uid="{00000000-0004-0000-0000-00007A040000}"/>
    <hyperlink ref="E1158" location="A126006646J" display="A126006646J" xr:uid="{00000000-0004-0000-0000-00007B040000}"/>
    <hyperlink ref="E1159" location="A126068854F" display="A126068854F" xr:uid="{00000000-0004-0000-0000-00007C040000}"/>
    <hyperlink ref="E1160" location="A126037750K" display="A126037750K" xr:uid="{00000000-0004-0000-0000-00007D040000}"/>
    <hyperlink ref="E1161" location="A126011182T" display="A126011182T" xr:uid="{00000000-0004-0000-0000-00007E040000}"/>
    <hyperlink ref="E1162" location="A126073390R" display="A126073390R" xr:uid="{00000000-0004-0000-0000-00007F040000}"/>
    <hyperlink ref="E1163" location="A126042286L" display="A126042286L" xr:uid="{00000000-0004-0000-0000-000080040000}"/>
    <hyperlink ref="E1164" location="A126009886X" display="A126009886X" xr:uid="{00000000-0004-0000-0000-000081040000}"/>
    <hyperlink ref="E1165" location="A126072094C" display="A126072094C" xr:uid="{00000000-0004-0000-0000-000082040000}"/>
    <hyperlink ref="E1166" location="A126040990F" display="A126040990F" xr:uid="{00000000-0004-0000-0000-000083040000}"/>
    <hyperlink ref="E1167" location="A126007942V" display="A126007942V" xr:uid="{00000000-0004-0000-0000-000084040000}"/>
    <hyperlink ref="E1168" location="A126070150X" display="A126070150X" xr:uid="{00000000-0004-0000-0000-000085040000}"/>
    <hyperlink ref="E1169" location="A126039046T" display="A126039046T" xr:uid="{00000000-0004-0000-0000-000086040000}"/>
    <hyperlink ref="E1170" location="A126010534T" display="A126010534T" xr:uid="{00000000-0004-0000-0000-000087040000}"/>
    <hyperlink ref="E1171" location="A126072742R" display="A126072742R" xr:uid="{00000000-0004-0000-0000-000088040000}"/>
    <hyperlink ref="E1172" location="A126041638L" display="A126041638L" xr:uid="{00000000-0004-0000-0000-000089040000}"/>
    <hyperlink ref="E1173" location="A126009238A" display="A126009238A" xr:uid="{00000000-0004-0000-0000-00008A040000}"/>
    <hyperlink ref="E1174" location="A126071446C" display="A126071446C" xr:uid="{00000000-0004-0000-0000-00008B040000}"/>
    <hyperlink ref="E1175" location="A126040342J" display="A126040342J" xr:uid="{00000000-0004-0000-0000-00008C040000}"/>
    <hyperlink ref="E1176" location="A126008590V" display="A126008590V" xr:uid="{00000000-0004-0000-0000-00008D040000}"/>
    <hyperlink ref="E1177" location="A126070798R" display="A126070798R" xr:uid="{00000000-0004-0000-0000-00008E040000}"/>
    <hyperlink ref="E1178" location="A126039694R" display="A126039694R" xr:uid="{00000000-0004-0000-0000-00008F040000}"/>
    <hyperlink ref="E1179" location="A126007294J" display="A126007294J" xr:uid="{00000000-0004-0000-0000-000090040000}"/>
    <hyperlink ref="E1180" location="A126069502V" display="A126069502V" xr:uid="{00000000-0004-0000-0000-000091040000}"/>
    <hyperlink ref="E1181" location="A126038398C" display="A126038398C" xr:uid="{00000000-0004-0000-0000-000092040000}"/>
    <hyperlink ref="E1182" location="A126006674T" display="A126006674T" xr:uid="{00000000-0004-0000-0000-000093040000}"/>
    <hyperlink ref="E1183" location="A126068882R" display="A126068882R" xr:uid="{00000000-0004-0000-0000-000094040000}"/>
    <hyperlink ref="E1184" location="A126037778L" display="A126037778L" xr:uid="{00000000-0004-0000-0000-000095040000}"/>
    <hyperlink ref="E1185" location="A126011210R" display="A126011210R" xr:uid="{00000000-0004-0000-0000-000096040000}"/>
    <hyperlink ref="E1186" location="A126073418F" display="A126073418F" xr:uid="{00000000-0004-0000-0000-000097040000}"/>
    <hyperlink ref="E1187" location="A126042314K" display="A126042314K" xr:uid="{00000000-0004-0000-0000-000098040000}"/>
    <hyperlink ref="E1188" location="A126009914W" display="A126009914W" xr:uid="{00000000-0004-0000-0000-000099040000}"/>
    <hyperlink ref="E1189" location="A126072122A" display="A126072122A" xr:uid="{00000000-0004-0000-0000-00009A040000}"/>
    <hyperlink ref="E1190" location="A126041018X" display="A126041018X" xr:uid="{00000000-0004-0000-0000-00009B040000}"/>
    <hyperlink ref="E1191" location="A126007970C" display="A126007970C" xr:uid="{00000000-0004-0000-0000-00009C040000}"/>
    <hyperlink ref="E1192" location="A126070178A" display="A126070178A" xr:uid="{00000000-0004-0000-0000-00009D040000}"/>
    <hyperlink ref="E1193" location="A126039074A" display="A126039074A" xr:uid="{00000000-0004-0000-0000-00009E040000}"/>
    <hyperlink ref="E1194" location="A126010562A" display="A126010562A" xr:uid="{00000000-0004-0000-0000-00009F040000}"/>
    <hyperlink ref="E1195" location="A126072770X" display="A126072770X" xr:uid="{00000000-0004-0000-0000-0000A0040000}"/>
    <hyperlink ref="E1196" location="A126041666W" display="A126041666W" xr:uid="{00000000-0004-0000-0000-0000A1040000}"/>
    <hyperlink ref="E1197" location="A126009266K" display="A126009266K" xr:uid="{00000000-0004-0000-0000-0000A2040000}"/>
    <hyperlink ref="E1198" location="A126071474L" display="A126071474L" xr:uid="{00000000-0004-0000-0000-0000A3040000}"/>
    <hyperlink ref="E1199" location="A126040370T" display="A126040370T" xr:uid="{00000000-0004-0000-0000-0000A4040000}"/>
    <hyperlink ref="E1200" location="A126008618K" display="A126008618K" xr:uid="{00000000-0004-0000-0000-0000A5040000}"/>
    <hyperlink ref="E1201" location="A126070826L" display="A126070826L" xr:uid="{00000000-0004-0000-0000-0000A6040000}"/>
    <hyperlink ref="E1202" location="A126039722L" display="A126039722L" xr:uid="{00000000-0004-0000-0000-0000A7040000}"/>
    <hyperlink ref="E1203" location="A126007322F" display="A126007322F" xr:uid="{00000000-0004-0000-0000-0000A8040000}"/>
    <hyperlink ref="E1204" location="A126069530C" display="A126069530C" xr:uid="{00000000-0004-0000-0000-0000A9040000}"/>
    <hyperlink ref="E1205" location="A126038426A" display="A126038426A" xr:uid="{00000000-0004-0000-0000-0000AA040000}"/>
    <hyperlink ref="E1206" location="A126006650X" display="A126006650X" xr:uid="{00000000-0004-0000-0000-0000AB040000}"/>
    <hyperlink ref="E1207" location="A126068858R" display="A126068858R" xr:uid="{00000000-0004-0000-0000-0000AC040000}"/>
    <hyperlink ref="E1208" location="A126037754V" display="A126037754V" xr:uid="{00000000-0004-0000-0000-0000AD040000}"/>
    <hyperlink ref="E1209" location="A126011186A" display="A126011186A" xr:uid="{00000000-0004-0000-0000-0000AE040000}"/>
    <hyperlink ref="E1210" location="A126073394X" display="A126073394X" xr:uid="{00000000-0004-0000-0000-0000AF040000}"/>
    <hyperlink ref="E1211" location="A126042290C" display="A126042290C" xr:uid="{00000000-0004-0000-0000-0000B0040000}"/>
    <hyperlink ref="E1212" location="A126009890R" display="A126009890R" xr:uid="{00000000-0004-0000-0000-0000B1040000}"/>
    <hyperlink ref="E1213" location="A126072098L" display="A126072098L" xr:uid="{00000000-0004-0000-0000-0000B2040000}"/>
    <hyperlink ref="E1214" location="A126040994R" display="A126040994R" xr:uid="{00000000-0004-0000-0000-0000B3040000}"/>
    <hyperlink ref="E1215" location="A126007946C" display="A126007946C" xr:uid="{00000000-0004-0000-0000-0000B4040000}"/>
    <hyperlink ref="E1216" location="A126070154J" display="A126070154J" xr:uid="{00000000-0004-0000-0000-0000B5040000}"/>
    <hyperlink ref="E1217" location="A126039050J" display="A126039050J" xr:uid="{00000000-0004-0000-0000-0000B6040000}"/>
    <hyperlink ref="E1218" location="A126010538A" display="A126010538A" xr:uid="{00000000-0004-0000-0000-0000B7040000}"/>
    <hyperlink ref="E1219" location="A126072746X" display="A126072746X" xr:uid="{00000000-0004-0000-0000-0000B8040000}"/>
    <hyperlink ref="E1220" location="A126041642C" display="A126041642C" xr:uid="{00000000-0004-0000-0000-0000B9040000}"/>
    <hyperlink ref="E1221" location="A126009242T" display="A126009242T" xr:uid="{00000000-0004-0000-0000-0000BA040000}"/>
    <hyperlink ref="E1222" location="A126071450V" display="A126071450V" xr:uid="{00000000-0004-0000-0000-0000BB040000}"/>
    <hyperlink ref="E1223" location="A126040346T" display="A126040346T" xr:uid="{00000000-0004-0000-0000-0000BC040000}"/>
    <hyperlink ref="E1224" location="A126008594C" display="A126008594C" xr:uid="{00000000-0004-0000-0000-0000BD040000}"/>
    <hyperlink ref="E1225" location="A126070802V" display="A126070802V" xr:uid="{00000000-0004-0000-0000-0000BE040000}"/>
    <hyperlink ref="E1226" location="A126039698X" display="A126039698X" xr:uid="{00000000-0004-0000-0000-0000BF040000}"/>
    <hyperlink ref="E1227" location="A126007298T" display="A126007298T" xr:uid="{00000000-0004-0000-0000-0000C0040000}"/>
    <hyperlink ref="E1228" location="A126069506C" display="A126069506C" xr:uid="{00000000-0004-0000-0000-0000C1040000}"/>
    <hyperlink ref="E1229" location="A126038402J" display="A126038402J" xr:uid="{00000000-0004-0000-0000-0000C2040000}"/>
    <hyperlink ref="E1230" location="A126006678A" display="A126006678A" xr:uid="{00000000-0004-0000-0000-0000C3040000}"/>
    <hyperlink ref="E1231" location="A126068886X" display="A126068886X" xr:uid="{00000000-0004-0000-0000-0000C4040000}"/>
    <hyperlink ref="E1232" location="A126037782C" display="A126037782C" xr:uid="{00000000-0004-0000-0000-0000C5040000}"/>
    <hyperlink ref="E1233" location="A126011214X" display="A126011214X" xr:uid="{00000000-0004-0000-0000-0000C6040000}"/>
    <hyperlink ref="E1234" location="A126073422W" display="A126073422W" xr:uid="{00000000-0004-0000-0000-0000C7040000}"/>
    <hyperlink ref="E1235" location="A126042318V" display="A126042318V" xr:uid="{00000000-0004-0000-0000-0000C8040000}"/>
    <hyperlink ref="E1236" location="A126009918F" display="A126009918F" xr:uid="{00000000-0004-0000-0000-0000C9040000}"/>
    <hyperlink ref="E1237" location="A126072126K" display="A126072126K" xr:uid="{00000000-0004-0000-0000-0000CA040000}"/>
    <hyperlink ref="E1238" location="A126041022R" display="A126041022R" xr:uid="{00000000-0004-0000-0000-0000CB040000}"/>
    <hyperlink ref="E1239" location="A126007974L" display="A126007974L" xr:uid="{00000000-0004-0000-0000-0000CC040000}"/>
    <hyperlink ref="E1240" location="A126070182T" display="A126070182T" xr:uid="{00000000-0004-0000-0000-0000CD040000}"/>
    <hyperlink ref="E1241" location="A126039078K" display="A126039078K" xr:uid="{00000000-0004-0000-0000-0000CE040000}"/>
    <hyperlink ref="E1242" location="A126010566K" display="A126010566K" xr:uid="{00000000-0004-0000-0000-0000CF040000}"/>
    <hyperlink ref="E1243" location="A126072774J" display="A126072774J" xr:uid="{00000000-0004-0000-0000-0000D0040000}"/>
    <hyperlink ref="E1244" location="A126041670L" display="A126041670L" xr:uid="{00000000-0004-0000-0000-0000D1040000}"/>
    <hyperlink ref="E1245" location="A126009270A" display="A126009270A" xr:uid="{00000000-0004-0000-0000-0000D2040000}"/>
    <hyperlink ref="E1246" location="A126071478W" display="A126071478W" xr:uid="{00000000-0004-0000-0000-0000D3040000}"/>
    <hyperlink ref="E1247" location="A126040374A" display="A126040374A" xr:uid="{00000000-0004-0000-0000-0000D4040000}"/>
    <hyperlink ref="E1248" location="A126008622A" display="A126008622A" xr:uid="{00000000-0004-0000-0000-0000D5040000}"/>
    <hyperlink ref="E1249" location="A126070830C" display="A126070830C" xr:uid="{00000000-0004-0000-0000-0000D6040000}"/>
    <hyperlink ref="E1250" location="A126039726W" display="A126039726W" xr:uid="{00000000-0004-0000-0000-0000D7040000}"/>
    <hyperlink ref="E1251" location="A126007326R" display="A126007326R" xr:uid="{00000000-0004-0000-0000-0000D8040000}"/>
    <hyperlink ref="E1252" location="A126069534L" display="A126069534L" xr:uid="{00000000-0004-0000-0000-0000D9040000}"/>
    <hyperlink ref="E1253" location="A126038430T" display="A126038430T" xr:uid="{00000000-0004-0000-0000-0000DA040000}"/>
    <hyperlink ref="E1254" location="A126022234L" display="A126022234L" xr:uid="{00000000-0004-0000-0000-0000DB040000}"/>
    <hyperlink ref="E1255" location="A126084442K" display="A126084442K" xr:uid="{00000000-0004-0000-0000-0000DC040000}"/>
    <hyperlink ref="E1256" location="A126053338J" display="A126053338J" xr:uid="{00000000-0004-0000-0000-0000DD040000}"/>
    <hyperlink ref="E1257" location="A126026770R" display="A126026770R" xr:uid="{00000000-0004-0000-0000-0000DE040000}"/>
    <hyperlink ref="E1258" location="A126088978F" display="A126088978F" xr:uid="{00000000-0004-0000-0000-0000DF040000}"/>
    <hyperlink ref="E1259" location="A126057874K" display="A126057874K" xr:uid="{00000000-0004-0000-0000-0000E0040000}"/>
    <hyperlink ref="E1260" location="A126025474C" display="A126025474C" xr:uid="{00000000-0004-0000-0000-0000E1040000}"/>
    <hyperlink ref="E1261" location="A126087682A" display="A126087682A" xr:uid="{00000000-0004-0000-0000-0000E2040000}"/>
    <hyperlink ref="E1262" location="A126056578X" display="A126056578X" xr:uid="{00000000-0004-0000-0000-0000E3040000}"/>
    <hyperlink ref="E1263" location="A126023530X" display="A126023530X" xr:uid="{00000000-0004-0000-0000-0000E4040000}"/>
    <hyperlink ref="E1264" location="A126085738R" display="A126085738R" xr:uid="{00000000-0004-0000-0000-0000E5040000}"/>
    <hyperlink ref="E1265" location="A126054634V" display="A126054634V" xr:uid="{00000000-0004-0000-0000-0000E6040000}"/>
    <hyperlink ref="E1266" location="A126026122T" display="A126026122T" xr:uid="{00000000-0004-0000-0000-0000E7040000}"/>
    <hyperlink ref="E1267" location="A126088330R" display="A126088330R" xr:uid="{00000000-0004-0000-0000-0000E8040000}"/>
    <hyperlink ref="E1268" location="A126057226L" display="A126057226L" xr:uid="{00000000-0004-0000-0000-0000E9040000}"/>
    <hyperlink ref="E1269" location="A126024826C" display="A126024826C" xr:uid="{00000000-0004-0000-0000-0000EA040000}"/>
    <hyperlink ref="E1270" location="A126087034C" display="A126087034C" xr:uid="{00000000-0004-0000-0000-0000EB040000}"/>
    <hyperlink ref="E1271" location="A126055930F" display="A126055930F" xr:uid="{00000000-0004-0000-0000-0000EC040000}"/>
    <hyperlink ref="E1272" location="A126024178T" display="A126024178T" xr:uid="{00000000-0004-0000-0000-0000ED040000}"/>
    <hyperlink ref="E1273" location="A126086386R" display="A126086386R" xr:uid="{00000000-0004-0000-0000-0000EE040000}"/>
    <hyperlink ref="E1274" location="A126055282V" display="A126055282V" xr:uid="{00000000-0004-0000-0000-0000EF040000}"/>
    <hyperlink ref="E1275" location="A126022882K" display="A126022882K" xr:uid="{00000000-0004-0000-0000-0000F0040000}"/>
    <hyperlink ref="E1276" location="A126085090K" display="A126085090K" xr:uid="{00000000-0004-0000-0000-0000F1040000}"/>
    <hyperlink ref="E1277" location="A126053986F" display="A126053986F" xr:uid="{00000000-0004-0000-0000-0000F2040000}"/>
    <hyperlink ref="E1278" location="A126022246W" display="A126022246W" xr:uid="{00000000-0004-0000-0000-0000F3040000}"/>
    <hyperlink ref="E1279" location="A126084454V" display="A126084454V" xr:uid="{00000000-0004-0000-0000-0000F4040000}"/>
    <hyperlink ref="E1280" location="A126053350X" display="A126053350X" xr:uid="{00000000-0004-0000-0000-0000F5040000}"/>
    <hyperlink ref="E1281" location="A126026782X" display="A126026782X" xr:uid="{00000000-0004-0000-0000-0000F6040000}"/>
    <hyperlink ref="E1282" location="A126088990W" display="A126088990W" xr:uid="{00000000-0004-0000-0000-0000F7040000}"/>
    <hyperlink ref="E1283" location="A126057886V" display="A126057886V" xr:uid="{00000000-0004-0000-0000-0000F8040000}"/>
    <hyperlink ref="E1284" location="A126025486L" display="A126025486L" xr:uid="{00000000-0004-0000-0000-0000F9040000}"/>
    <hyperlink ref="E1285" location="A126087694K" display="A126087694K" xr:uid="{00000000-0004-0000-0000-0000FA040000}"/>
    <hyperlink ref="E1286" location="A126056590R" display="A126056590R" xr:uid="{00000000-0004-0000-0000-0000FB040000}"/>
    <hyperlink ref="E1287" location="A126023542J" display="A126023542J" xr:uid="{00000000-0004-0000-0000-0000FC040000}"/>
    <hyperlink ref="E1288" location="A126085750F" display="A126085750F" xr:uid="{00000000-0004-0000-0000-0000FD040000}"/>
    <hyperlink ref="E1289" location="A126054646C" display="A126054646C" xr:uid="{00000000-0004-0000-0000-0000FE040000}"/>
    <hyperlink ref="E1290" location="A126026134A" display="A126026134A" xr:uid="{00000000-0004-0000-0000-0000FF040000}"/>
    <hyperlink ref="E1291" location="A126088342X" display="A126088342X" xr:uid="{00000000-0004-0000-0000-000000050000}"/>
    <hyperlink ref="E1292" location="A126057238W" display="A126057238W" xr:uid="{00000000-0004-0000-0000-000001050000}"/>
    <hyperlink ref="E1293" location="A126024838L" display="A126024838L" xr:uid="{00000000-0004-0000-0000-000002050000}"/>
    <hyperlink ref="E1294" location="A126087046L" display="A126087046L" xr:uid="{00000000-0004-0000-0000-000003050000}"/>
    <hyperlink ref="E1295" location="A126055942R" display="A126055942R" xr:uid="{00000000-0004-0000-0000-000004050000}"/>
    <hyperlink ref="E1296" location="A126024190J" display="A126024190J" xr:uid="{00000000-0004-0000-0000-000005050000}"/>
    <hyperlink ref="E1297" location="A126086398X" display="A126086398X" xr:uid="{00000000-0004-0000-0000-000006050000}"/>
    <hyperlink ref="E1298" location="A126055294C" display="A126055294C" xr:uid="{00000000-0004-0000-0000-000007050000}"/>
    <hyperlink ref="E1299" location="A126022894V" display="A126022894V" xr:uid="{00000000-0004-0000-0000-000008050000}"/>
    <hyperlink ref="E1300" location="A126085102J" display="A126085102J" xr:uid="{00000000-0004-0000-0000-000009050000}"/>
    <hyperlink ref="E1301" location="A126053998R" display="A126053998R" xr:uid="{00000000-0004-0000-0000-00000A050000}"/>
    <hyperlink ref="E1302" location="A126022214C" display="A126022214C" xr:uid="{00000000-0004-0000-0000-00000B050000}"/>
    <hyperlink ref="E1303" location="A126084422A" display="A126084422A" xr:uid="{00000000-0004-0000-0000-00000C050000}"/>
    <hyperlink ref="E1304" location="A126053318X" display="A126053318X" xr:uid="{00000000-0004-0000-0000-00000D050000}"/>
    <hyperlink ref="E1305" location="A126026750F" display="A126026750F" xr:uid="{00000000-0004-0000-0000-00000E050000}"/>
    <hyperlink ref="E1306" location="A126088958W" display="A126088958W" xr:uid="{00000000-0004-0000-0000-00000F050000}"/>
    <hyperlink ref="E1307" location="A126057854A" display="A126057854A" xr:uid="{00000000-0004-0000-0000-000010050000}"/>
    <hyperlink ref="E1308" location="A126025454V" display="A126025454V" xr:uid="{00000000-0004-0000-0000-000011050000}"/>
    <hyperlink ref="E1309" location="A126087662T" display="A126087662T" xr:uid="{00000000-0004-0000-0000-000012050000}"/>
    <hyperlink ref="E1310" location="A126056558R" display="A126056558R" xr:uid="{00000000-0004-0000-0000-000013050000}"/>
    <hyperlink ref="E1311" location="A126023510R" display="A126023510R" xr:uid="{00000000-0004-0000-0000-000014050000}"/>
    <hyperlink ref="E1312" location="A126085718F" display="A126085718F" xr:uid="{00000000-0004-0000-0000-000015050000}"/>
    <hyperlink ref="E1313" location="A126054614K" display="A126054614K" xr:uid="{00000000-0004-0000-0000-000016050000}"/>
    <hyperlink ref="E1314" location="A126026102J" display="A126026102J" xr:uid="{00000000-0004-0000-0000-000017050000}"/>
    <hyperlink ref="E1315" location="A126088310F" display="A126088310F" xr:uid="{00000000-0004-0000-0000-000018050000}"/>
    <hyperlink ref="E1316" location="A126057206C" display="A126057206C" xr:uid="{00000000-0004-0000-0000-000019050000}"/>
    <hyperlink ref="E1317" location="A126024806V" display="A126024806V" xr:uid="{00000000-0004-0000-0000-00001A050000}"/>
    <hyperlink ref="E1318" location="A126087014V" display="A126087014V" xr:uid="{00000000-0004-0000-0000-00001B050000}"/>
    <hyperlink ref="E1319" location="A126055910W" display="A126055910W" xr:uid="{00000000-0004-0000-0000-00001C050000}"/>
    <hyperlink ref="E1320" location="A126024158J" display="A126024158J" xr:uid="{00000000-0004-0000-0000-00001D050000}"/>
    <hyperlink ref="E1321" location="A126086366F" display="A126086366F" xr:uid="{00000000-0004-0000-0000-00001E050000}"/>
    <hyperlink ref="E1322" location="A126055262K" display="A126055262K" xr:uid="{00000000-0004-0000-0000-00001F050000}"/>
    <hyperlink ref="E1323" location="A126022862A" display="A126022862A" xr:uid="{00000000-0004-0000-0000-000020050000}"/>
    <hyperlink ref="E1324" location="A126085070A" display="A126085070A" xr:uid="{00000000-0004-0000-0000-000021050000}"/>
    <hyperlink ref="E1325" location="A126053966W" display="A126053966W" xr:uid="{00000000-0004-0000-0000-000022050000}"/>
    <hyperlink ref="E1326" location="A126022250L" display="A126022250L" xr:uid="{00000000-0004-0000-0000-000023050000}"/>
    <hyperlink ref="E1327" location="A126084458C" display="A126084458C" xr:uid="{00000000-0004-0000-0000-000024050000}"/>
    <hyperlink ref="E1328" location="A126053354J" display="A126053354J" xr:uid="{00000000-0004-0000-0000-000025050000}"/>
    <hyperlink ref="E1329" location="A126026786J" display="A126026786J" xr:uid="{00000000-0004-0000-0000-000026050000}"/>
    <hyperlink ref="E1330" location="A126088994F" display="A126088994F" xr:uid="{00000000-0004-0000-0000-000027050000}"/>
    <hyperlink ref="E1331" location="A126057890K" display="A126057890K" xr:uid="{00000000-0004-0000-0000-000028050000}"/>
    <hyperlink ref="E1332" location="A126025490C" display="A126025490C" xr:uid="{00000000-0004-0000-0000-000029050000}"/>
    <hyperlink ref="E1333" location="A126087698V" display="A126087698V" xr:uid="{00000000-0004-0000-0000-00002A050000}"/>
    <hyperlink ref="E1334" location="A126056594X" display="A126056594X" xr:uid="{00000000-0004-0000-0000-00002B050000}"/>
    <hyperlink ref="E1335" location="A126023546T" display="A126023546T" xr:uid="{00000000-0004-0000-0000-00002C050000}"/>
    <hyperlink ref="E1336" location="A126085754R" display="A126085754R" xr:uid="{00000000-0004-0000-0000-00002D050000}"/>
    <hyperlink ref="E1337" location="A126054650V" display="A126054650V" xr:uid="{00000000-0004-0000-0000-00002E050000}"/>
    <hyperlink ref="E1338" location="A126026138K" display="A126026138K" xr:uid="{00000000-0004-0000-0000-00002F050000}"/>
    <hyperlink ref="E1339" location="A126088346J" display="A126088346J" xr:uid="{00000000-0004-0000-0000-000030050000}"/>
    <hyperlink ref="E1340" location="A126057242L" display="A126057242L" xr:uid="{00000000-0004-0000-0000-000031050000}"/>
    <hyperlink ref="E1341" location="A126024842C" display="A126024842C" xr:uid="{00000000-0004-0000-0000-000032050000}"/>
    <hyperlink ref="E1342" location="A126087050C" display="A126087050C" xr:uid="{00000000-0004-0000-0000-000033050000}"/>
    <hyperlink ref="E1343" location="A126055946X" display="A126055946X" xr:uid="{00000000-0004-0000-0000-000034050000}"/>
    <hyperlink ref="E1344" location="A126024194T" display="A126024194T" xr:uid="{00000000-0004-0000-0000-000035050000}"/>
    <hyperlink ref="E1345" location="A126086402C" display="A126086402C" xr:uid="{00000000-0004-0000-0000-000036050000}"/>
    <hyperlink ref="E1346" location="A126055298L" display="A126055298L" xr:uid="{00000000-0004-0000-0000-000037050000}"/>
    <hyperlink ref="E1347" location="A126022898C" display="A126022898C" xr:uid="{00000000-0004-0000-0000-000038050000}"/>
    <hyperlink ref="E1348" location="A126085106T" display="A126085106T" xr:uid="{00000000-0004-0000-0000-000039050000}"/>
    <hyperlink ref="E1349" location="A126054002W" display="A126054002W" xr:uid="{00000000-0004-0000-0000-00003A050000}"/>
    <hyperlink ref="E1350" location="A126022254W" display="A126022254W" xr:uid="{00000000-0004-0000-0000-00003B050000}"/>
    <hyperlink ref="E1351" location="A126084462V" display="A126084462V" xr:uid="{00000000-0004-0000-0000-00003C050000}"/>
    <hyperlink ref="E1352" location="A126053358T" display="A126053358T" xr:uid="{00000000-0004-0000-0000-00003D050000}"/>
    <hyperlink ref="E1353" location="A126026790X" display="A126026790X" xr:uid="{00000000-0004-0000-0000-00003E050000}"/>
    <hyperlink ref="E1354" location="A126088998R" display="A126088998R" xr:uid="{00000000-0004-0000-0000-00003F050000}"/>
    <hyperlink ref="E1355" location="A126057894V" display="A126057894V" xr:uid="{00000000-0004-0000-0000-000040050000}"/>
    <hyperlink ref="E1356" location="A126025494L" display="A126025494L" xr:uid="{00000000-0004-0000-0000-000041050000}"/>
    <hyperlink ref="E1357" location="A126087702X" display="A126087702X" xr:uid="{00000000-0004-0000-0000-000042050000}"/>
    <hyperlink ref="E1358" location="A126056598J" display="A126056598J" xr:uid="{00000000-0004-0000-0000-000043050000}"/>
    <hyperlink ref="E1359" location="A126023550J" display="A126023550J" xr:uid="{00000000-0004-0000-0000-000044050000}"/>
    <hyperlink ref="E1360" location="A126085758X" display="A126085758X" xr:uid="{00000000-0004-0000-0000-000045050000}"/>
    <hyperlink ref="E1361" location="A126054654C" display="A126054654C" xr:uid="{00000000-0004-0000-0000-000046050000}"/>
    <hyperlink ref="E1362" location="A126026142A" display="A126026142A" xr:uid="{00000000-0004-0000-0000-000047050000}"/>
    <hyperlink ref="E1363" location="A126088350X" display="A126088350X" xr:uid="{00000000-0004-0000-0000-000048050000}"/>
    <hyperlink ref="E1364" location="A126057246W" display="A126057246W" xr:uid="{00000000-0004-0000-0000-000049050000}"/>
    <hyperlink ref="E1365" location="A126024846L" display="A126024846L" xr:uid="{00000000-0004-0000-0000-00004A050000}"/>
    <hyperlink ref="E1366" location="A126087054L" display="A126087054L" xr:uid="{00000000-0004-0000-0000-00004B050000}"/>
    <hyperlink ref="E1367" location="A126055950R" display="A126055950R" xr:uid="{00000000-0004-0000-0000-00004C050000}"/>
    <hyperlink ref="E1368" location="A126024198A" display="A126024198A" xr:uid="{00000000-0004-0000-0000-00004D050000}"/>
    <hyperlink ref="E1369" location="A126086406L" display="A126086406L" xr:uid="{00000000-0004-0000-0000-00004E050000}"/>
    <hyperlink ref="E1370" location="A126055302T" display="A126055302T" xr:uid="{00000000-0004-0000-0000-00004F050000}"/>
    <hyperlink ref="E1371" location="A126022902J" display="A126022902J" xr:uid="{00000000-0004-0000-0000-000050050000}"/>
    <hyperlink ref="E1372" location="A126085110J" display="A126085110J" xr:uid="{00000000-0004-0000-0000-000051050000}"/>
    <hyperlink ref="E1373" location="A126054006F" display="A126054006F" xr:uid="{00000000-0004-0000-0000-000052050000}"/>
    <hyperlink ref="E1374" location="A126022218L" display="A126022218L" xr:uid="{00000000-0004-0000-0000-000053050000}"/>
    <hyperlink ref="E1375" location="A126084426K" display="A126084426K" xr:uid="{00000000-0004-0000-0000-000054050000}"/>
    <hyperlink ref="E1376" location="A126053322R" display="A126053322R" xr:uid="{00000000-0004-0000-0000-000055050000}"/>
    <hyperlink ref="E1377" location="A126026754R" display="A126026754R" xr:uid="{00000000-0004-0000-0000-000056050000}"/>
    <hyperlink ref="E1378" location="A126088962L" display="A126088962L" xr:uid="{00000000-0004-0000-0000-000057050000}"/>
    <hyperlink ref="E1379" location="A126057858K" display="A126057858K" xr:uid="{00000000-0004-0000-0000-000058050000}"/>
    <hyperlink ref="E1380" location="A126025458C" display="A126025458C" xr:uid="{00000000-0004-0000-0000-000059050000}"/>
    <hyperlink ref="E1381" location="A126087666A" display="A126087666A" xr:uid="{00000000-0004-0000-0000-00005A050000}"/>
    <hyperlink ref="E1382" location="A126056562F" display="A126056562F" xr:uid="{00000000-0004-0000-0000-00005B050000}"/>
    <hyperlink ref="E1383" location="A126023514X" display="A126023514X" xr:uid="{00000000-0004-0000-0000-00005C050000}"/>
    <hyperlink ref="E1384" location="A126085722W" display="A126085722W" xr:uid="{00000000-0004-0000-0000-00005D050000}"/>
    <hyperlink ref="E1385" location="A126054618V" display="A126054618V" xr:uid="{00000000-0004-0000-0000-00005E050000}"/>
    <hyperlink ref="E1386" location="A126026106T" display="A126026106T" xr:uid="{00000000-0004-0000-0000-00005F050000}"/>
    <hyperlink ref="E1387" location="A126088314R" display="A126088314R" xr:uid="{00000000-0004-0000-0000-000060050000}"/>
    <hyperlink ref="E1388" location="A126057210V" display="A126057210V" xr:uid="{00000000-0004-0000-0000-000061050000}"/>
    <hyperlink ref="E1389" location="A126024810K" display="A126024810K" xr:uid="{00000000-0004-0000-0000-000062050000}"/>
    <hyperlink ref="E1390" location="A126087018C" display="A126087018C" xr:uid="{00000000-0004-0000-0000-000063050000}"/>
    <hyperlink ref="E1391" location="A126055914F" display="A126055914F" xr:uid="{00000000-0004-0000-0000-000064050000}"/>
    <hyperlink ref="E1392" location="A126024162X" display="A126024162X" xr:uid="{00000000-0004-0000-0000-000065050000}"/>
    <hyperlink ref="E1393" location="A126086370W" display="A126086370W" xr:uid="{00000000-0004-0000-0000-000066050000}"/>
    <hyperlink ref="E1394" location="A126055266V" display="A126055266V" xr:uid="{00000000-0004-0000-0000-000067050000}"/>
    <hyperlink ref="E1395" location="A126022866K" display="A126022866K" xr:uid="{00000000-0004-0000-0000-000068050000}"/>
    <hyperlink ref="E1396" location="A126085074K" display="A126085074K" xr:uid="{00000000-0004-0000-0000-000069050000}"/>
    <hyperlink ref="E1397" location="A126053970L" display="A126053970L" xr:uid="{00000000-0004-0000-0000-00006A050000}"/>
    <hyperlink ref="E1398" location="A126022222C" display="A126022222C" xr:uid="{00000000-0004-0000-0000-00006B050000}"/>
    <hyperlink ref="E1399" location="A126084430A" display="A126084430A" xr:uid="{00000000-0004-0000-0000-00006C050000}"/>
    <hyperlink ref="E1400" location="A126053326X" display="A126053326X" xr:uid="{00000000-0004-0000-0000-00006D050000}"/>
    <hyperlink ref="E1401" location="A126026758X" display="A126026758X" xr:uid="{00000000-0004-0000-0000-00006E050000}"/>
    <hyperlink ref="E1402" location="A126088966W" display="A126088966W" xr:uid="{00000000-0004-0000-0000-00006F050000}"/>
    <hyperlink ref="E1403" location="A126057862A" display="A126057862A" xr:uid="{00000000-0004-0000-0000-000070050000}"/>
    <hyperlink ref="E1404" location="A126025462V" display="A126025462V" xr:uid="{00000000-0004-0000-0000-000071050000}"/>
    <hyperlink ref="E1405" location="A126087670T" display="A126087670T" xr:uid="{00000000-0004-0000-0000-000072050000}"/>
    <hyperlink ref="E1406" location="A126056566R" display="A126056566R" xr:uid="{00000000-0004-0000-0000-000073050000}"/>
    <hyperlink ref="E1407" location="A126023518J" display="A126023518J" xr:uid="{00000000-0004-0000-0000-000074050000}"/>
    <hyperlink ref="E1408" location="A126085726F" display="A126085726F" xr:uid="{00000000-0004-0000-0000-000075050000}"/>
    <hyperlink ref="E1409" location="A126054622K" display="A126054622K" xr:uid="{00000000-0004-0000-0000-000076050000}"/>
    <hyperlink ref="E1410" location="A126024814V" display="A126024814V" xr:uid="{00000000-0004-0000-0000-000077050000}"/>
    <hyperlink ref="E1411" location="A126087022V" display="A126087022V" xr:uid="{00000000-0004-0000-0000-000078050000}"/>
    <hyperlink ref="E1412" location="A126055918R" display="A126055918R" xr:uid="{00000000-0004-0000-0000-000079050000}"/>
    <hyperlink ref="E1413" location="A126024166J" display="A126024166J" xr:uid="{00000000-0004-0000-0000-00007A050000}"/>
    <hyperlink ref="E1414" location="A126086374F" display="A126086374F" xr:uid="{00000000-0004-0000-0000-00007B050000}"/>
    <hyperlink ref="E1415" location="A126055270K" display="A126055270K" xr:uid="{00000000-0004-0000-0000-00007C050000}"/>
    <hyperlink ref="E1416" location="A126022238W" display="A126022238W" xr:uid="{00000000-0004-0000-0000-00007D050000}"/>
    <hyperlink ref="E1417" location="A126084446V" display="A126084446V" xr:uid="{00000000-0004-0000-0000-00007E050000}"/>
    <hyperlink ref="E1418" location="A126053342X" display="A126053342X" xr:uid="{00000000-0004-0000-0000-00007F050000}"/>
    <hyperlink ref="E1419" location="A126026774X" display="A126026774X" xr:uid="{00000000-0004-0000-0000-000080050000}"/>
    <hyperlink ref="E1420" location="A126088982W" display="A126088982W" xr:uid="{00000000-0004-0000-0000-000081050000}"/>
    <hyperlink ref="E1421" location="A126057878V" display="A126057878V" xr:uid="{00000000-0004-0000-0000-000082050000}"/>
    <hyperlink ref="E1422" location="A126025478L" display="A126025478L" xr:uid="{00000000-0004-0000-0000-000083050000}"/>
    <hyperlink ref="E1423" location="A126087686K" display="A126087686K" xr:uid="{00000000-0004-0000-0000-000084050000}"/>
    <hyperlink ref="E1424" location="A126056582R" display="A126056582R" xr:uid="{00000000-0004-0000-0000-000085050000}"/>
    <hyperlink ref="E1425" location="A126023534J" display="A126023534J" xr:uid="{00000000-0004-0000-0000-000086050000}"/>
    <hyperlink ref="E1426" location="A126085742F" display="A126085742F" xr:uid="{00000000-0004-0000-0000-000087050000}"/>
    <hyperlink ref="E1427" location="A126054638C" display="A126054638C" xr:uid="{00000000-0004-0000-0000-000088050000}"/>
    <hyperlink ref="E1428" location="A126024830V" display="A126024830V" xr:uid="{00000000-0004-0000-0000-000089050000}"/>
    <hyperlink ref="E1429" location="A126087038L" display="A126087038L" xr:uid="{00000000-0004-0000-0000-00008A050000}"/>
    <hyperlink ref="E1430" location="A126055934R" display="A126055934R" xr:uid="{00000000-0004-0000-0000-00008B050000}"/>
    <hyperlink ref="E1431" location="A126024182J" display="A126024182J" xr:uid="{00000000-0004-0000-0000-00008C050000}"/>
    <hyperlink ref="E1432" location="A126086390F" display="A126086390F" xr:uid="{00000000-0004-0000-0000-00008D050000}"/>
    <hyperlink ref="E1433" location="A126055286C" display="A126055286C" xr:uid="{00000000-0004-0000-0000-00008E050000}"/>
    <hyperlink ref="E1434" location="A126022206C" display="A126022206C" xr:uid="{00000000-0004-0000-0000-00008F050000}"/>
    <hyperlink ref="E1435" location="A126084414A" display="A126084414A" xr:uid="{00000000-0004-0000-0000-000090050000}"/>
    <hyperlink ref="E1436" location="A126053310F" display="A126053310F" xr:uid="{00000000-0004-0000-0000-000091050000}"/>
    <hyperlink ref="E1437" location="A126026742F" display="A126026742F" xr:uid="{00000000-0004-0000-0000-000092050000}"/>
    <hyperlink ref="E1438" location="A126088950C" display="A126088950C" xr:uid="{00000000-0004-0000-0000-000093050000}"/>
    <hyperlink ref="E1439" location="A126057846A" display="A126057846A" xr:uid="{00000000-0004-0000-0000-000094050000}"/>
    <hyperlink ref="E1440" location="A126025446V" display="A126025446V" xr:uid="{00000000-0004-0000-0000-000095050000}"/>
    <hyperlink ref="E1441" location="A126087654T" display="A126087654T" xr:uid="{00000000-0004-0000-0000-000096050000}"/>
    <hyperlink ref="E1442" location="A126056550W" display="A126056550W" xr:uid="{00000000-0004-0000-0000-000097050000}"/>
    <hyperlink ref="E1443" location="A126023502R" display="A126023502R" xr:uid="{00000000-0004-0000-0000-000098050000}"/>
    <hyperlink ref="E1444" location="A126085710L" display="A126085710L" xr:uid="{00000000-0004-0000-0000-000099050000}"/>
    <hyperlink ref="E1445" location="A126054606K" display="A126054606K" xr:uid="{00000000-0004-0000-0000-00009A050000}"/>
    <hyperlink ref="E1446" location="A126026094V" display="A126026094V" xr:uid="{00000000-0004-0000-0000-00009B050000}"/>
    <hyperlink ref="E1447" location="A126088302F" display="A126088302F" xr:uid="{00000000-0004-0000-0000-00009C050000}"/>
    <hyperlink ref="E1448" location="A126057198R" display="A126057198R" xr:uid="{00000000-0004-0000-0000-00009D050000}"/>
    <hyperlink ref="E1449" location="A126024798F" display="A126024798F" xr:uid="{00000000-0004-0000-0000-00009E050000}"/>
    <hyperlink ref="E1450" location="A126087006V" display="A126087006V" xr:uid="{00000000-0004-0000-0000-00009F050000}"/>
    <hyperlink ref="E1451" location="A126055902W" display="A126055902W" xr:uid="{00000000-0004-0000-0000-0000A0050000}"/>
    <hyperlink ref="E1452" location="A126024150R" display="A126024150R" xr:uid="{00000000-0004-0000-0000-0000A1050000}"/>
    <hyperlink ref="E1453" location="A126086358F" display="A126086358F" xr:uid="{00000000-0004-0000-0000-0000A2050000}"/>
    <hyperlink ref="E1454" location="A126055254K" display="A126055254K" xr:uid="{00000000-0004-0000-0000-0000A3050000}"/>
    <hyperlink ref="E1455" location="A126022854A" display="A126022854A" xr:uid="{00000000-0004-0000-0000-0000A4050000}"/>
    <hyperlink ref="E1456" location="A126085062A" display="A126085062A" xr:uid="{00000000-0004-0000-0000-0000A5050000}"/>
    <hyperlink ref="E1457" location="A126053958W" display="A126053958W" xr:uid="{00000000-0004-0000-0000-0000A6050000}"/>
    <hyperlink ref="E1458" location="A126022258F" display="A126022258F" xr:uid="{00000000-0004-0000-0000-0000A7050000}"/>
    <hyperlink ref="E1459" location="A126084466C" display="A126084466C" xr:uid="{00000000-0004-0000-0000-0000A8050000}"/>
    <hyperlink ref="E1460" location="A126053362J" display="A126053362J" xr:uid="{00000000-0004-0000-0000-0000A9050000}"/>
    <hyperlink ref="E1461" location="A126026794J" display="A126026794J" xr:uid="{00000000-0004-0000-0000-0000AA050000}"/>
    <hyperlink ref="E1462" location="A126089002W" display="A126089002W" xr:uid="{00000000-0004-0000-0000-0000AB050000}"/>
    <hyperlink ref="E1463" location="A126057898C" display="A126057898C" xr:uid="{00000000-0004-0000-0000-0000AC050000}"/>
    <hyperlink ref="E1464" location="A126025498W" display="A126025498W" xr:uid="{00000000-0004-0000-0000-0000AD050000}"/>
    <hyperlink ref="E1465" location="A126087706J" display="A126087706J" xr:uid="{00000000-0004-0000-0000-0000AE050000}"/>
    <hyperlink ref="E1466" location="A126056602L" display="A126056602L" xr:uid="{00000000-0004-0000-0000-0000AF050000}"/>
    <hyperlink ref="E1467" location="A126023554T" display="A126023554T" xr:uid="{00000000-0004-0000-0000-0000B0050000}"/>
    <hyperlink ref="E1468" location="A126085762R" display="A126085762R" xr:uid="{00000000-0004-0000-0000-0000B1050000}"/>
    <hyperlink ref="E1469" location="A126054658L" display="A126054658L" xr:uid="{00000000-0004-0000-0000-0000B2050000}"/>
    <hyperlink ref="E1470" location="A126026146K" display="A126026146K" xr:uid="{00000000-0004-0000-0000-0000B3050000}"/>
    <hyperlink ref="E1471" location="A126088354J" display="A126088354J" xr:uid="{00000000-0004-0000-0000-0000B4050000}"/>
    <hyperlink ref="E1472" location="A126057250L" display="A126057250L" xr:uid="{00000000-0004-0000-0000-0000B5050000}"/>
    <hyperlink ref="E1473" location="A126024850C" display="A126024850C" xr:uid="{00000000-0004-0000-0000-0000B6050000}"/>
    <hyperlink ref="E1474" location="A126087058W" display="A126087058W" xr:uid="{00000000-0004-0000-0000-0000B7050000}"/>
    <hyperlink ref="E1475" location="A126055954X" display="A126055954X" xr:uid="{00000000-0004-0000-0000-0000B8050000}"/>
    <hyperlink ref="E1476" location="A126024202F" display="A126024202F" xr:uid="{00000000-0004-0000-0000-0000B9050000}"/>
    <hyperlink ref="E1477" location="A126086410C" display="A126086410C" xr:uid="{00000000-0004-0000-0000-0000BA050000}"/>
    <hyperlink ref="E1478" location="A126055306A" display="A126055306A" xr:uid="{00000000-0004-0000-0000-0000BB050000}"/>
    <hyperlink ref="E1479" location="A126022906T" display="A126022906T" xr:uid="{00000000-0004-0000-0000-0000BC050000}"/>
    <hyperlink ref="E1480" location="A126085114T" display="A126085114T" xr:uid="{00000000-0004-0000-0000-0000BD050000}"/>
    <hyperlink ref="E1481" location="A126054010W" display="A126054010W" xr:uid="{00000000-0004-0000-0000-0000BE050000}"/>
    <hyperlink ref="E1482" location="A126022242L" display="A126022242L" xr:uid="{00000000-0004-0000-0000-0000BF050000}"/>
    <hyperlink ref="E1483" location="A126084450K" display="A126084450K" xr:uid="{00000000-0004-0000-0000-0000C0050000}"/>
    <hyperlink ref="E1484" location="A126053346J" display="A126053346J" xr:uid="{00000000-0004-0000-0000-0000C1050000}"/>
    <hyperlink ref="E1485" location="A126026778J" display="A126026778J" xr:uid="{00000000-0004-0000-0000-0000C2050000}"/>
    <hyperlink ref="E1486" location="A126088986F" display="A126088986F" xr:uid="{00000000-0004-0000-0000-0000C3050000}"/>
    <hyperlink ref="E1487" location="A126057882K" display="A126057882K" xr:uid="{00000000-0004-0000-0000-0000C4050000}"/>
    <hyperlink ref="E1488" location="A126025482C" display="A126025482C" xr:uid="{00000000-0004-0000-0000-0000C5050000}"/>
    <hyperlink ref="E1489" location="A126087690A" display="A126087690A" xr:uid="{00000000-0004-0000-0000-0000C6050000}"/>
    <hyperlink ref="E1490" location="A126056586X" display="A126056586X" xr:uid="{00000000-0004-0000-0000-0000C7050000}"/>
    <hyperlink ref="E1491" location="A126023538T" display="A126023538T" xr:uid="{00000000-0004-0000-0000-0000C8050000}"/>
    <hyperlink ref="E1492" location="A126085746R" display="A126085746R" xr:uid="{00000000-0004-0000-0000-0000C9050000}"/>
    <hyperlink ref="E1493" location="A126054642V" display="A126054642V" xr:uid="{00000000-0004-0000-0000-0000CA050000}"/>
    <hyperlink ref="E1494" location="A126024834C" display="A126024834C" xr:uid="{00000000-0004-0000-0000-0000CB050000}"/>
    <hyperlink ref="E1495" location="A126087042C" display="A126087042C" xr:uid="{00000000-0004-0000-0000-0000CC050000}"/>
    <hyperlink ref="E1496" location="A126055938X" display="A126055938X" xr:uid="{00000000-0004-0000-0000-0000CD050000}"/>
    <hyperlink ref="E1497" location="A126024186T" display="A126024186T" xr:uid="{00000000-0004-0000-0000-0000CE050000}"/>
    <hyperlink ref="E1498" location="A126086394R" display="A126086394R" xr:uid="{00000000-0004-0000-0000-0000CF050000}"/>
    <hyperlink ref="E1499" location="A126055290V" display="A126055290V" xr:uid="{00000000-0004-0000-0000-0000D0050000}"/>
    <hyperlink ref="E1500" location="A126022262W" display="A126022262W" xr:uid="{00000000-0004-0000-0000-0000D1050000}"/>
    <hyperlink ref="E1501" location="A126084470V" display="A126084470V" xr:uid="{00000000-0004-0000-0000-0000D2050000}"/>
    <hyperlink ref="E1502" location="A126053366T" display="A126053366T" xr:uid="{00000000-0004-0000-0000-0000D3050000}"/>
    <hyperlink ref="E1503" location="A126026798T" display="A126026798T" xr:uid="{00000000-0004-0000-0000-0000D4050000}"/>
    <hyperlink ref="E1504" location="A126089006F" display="A126089006F" xr:uid="{00000000-0004-0000-0000-0000D5050000}"/>
    <hyperlink ref="E1505" location="A126057902J" display="A126057902J" xr:uid="{00000000-0004-0000-0000-0000D6050000}"/>
    <hyperlink ref="E1506" location="A126025502A" display="A126025502A" xr:uid="{00000000-0004-0000-0000-0000D7050000}"/>
    <hyperlink ref="E1507" location="A126087710X" display="A126087710X" xr:uid="{00000000-0004-0000-0000-0000D8050000}"/>
    <hyperlink ref="E1508" location="A126056606W" display="A126056606W" xr:uid="{00000000-0004-0000-0000-0000D9050000}"/>
    <hyperlink ref="E1509" location="A126023558A" display="A126023558A" xr:uid="{00000000-0004-0000-0000-0000DA050000}"/>
    <hyperlink ref="E1510" location="A126085766X" display="A126085766X" xr:uid="{00000000-0004-0000-0000-0000DB050000}"/>
    <hyperlink ref="E1511" location="A126054662C" display="A126054662C" xr:uid="{00000000-0004-0000-0000-0000DC050000}"/>
    <hyperlink ref="E1512" location="A126026150A" display="A126026150A" xr:uid="{00000000-0004-0000-0000-0000DD050000}"/>
    <hyperlink ref="E1513" location="A126088358T" display="A126088358T" xr:uid="{00000000-0004-0000-0000-0000DE050000}"/>
    <hyperlink ref="E1514" location="A126057254W" display="A126057254W" xr:uid="{00000000-0004-0000-0000-0000DF050000}"/>
    <hyperlink ref="E1515" location="A126024854L" display="A126024854L" xr:uid="{00000000-0004-0000-0000-0000E0050000}"/>
    <hyperlink ref="E1516" location="A126087062L" display="A126087062L" xr:uid="{00000000-0004-0000-0000-0000E1050000}"/>
    <hyperlink ref="E1517" location="A126055958J" display="A126055958J" xr:uid="{00000000-0004-0000-0000-0000E2050000}"/>
    <hyperlink ref="E1518" location="A126024206R" display="A126024206R" xr:uid="{00000000-0004-0000-0000-0000E3050000}"/>
    <hyperlink ref="E1519" location="A126086414L" display="A126086414L" xr:uid="{00000000-0004-0000-0000-0000E4050000}"/>
    <hyperlink ref="E1520" location="A126055310T" display="A126055310T" xr:uid="{00000000-0004-0000-0000-0000E5050000}"/>
    <hyperlink ref="E1521" location="A126022910J" display="A126022910J" xr:uid="{00000000-0004-0000-0000-0000E6050000}"/>
    <hyperlink ref="E1522" location="A126085118A" display="A126085118A" xr:uid="{00000000-0004-0000-0000-0000E7050000}"/>
    <hyperlink ref="E1523" location="A126054014F" display="A126054014F" xr:uid="{00000000-0004-0000-0000-0000E8050000}"/>
    <hyperlink ref="E1524" location="A126022210V" display="A126022210V" xr:uid="{00000000-0004-0000-0000-0000E9050000}"/>
    <hyperlink ref="E1525" location="A126084418K" display="A126084418K" xr:uid="{00000000-0004-0000-0000-0000EA050000}"/>
    <hyperlink ref="E1526" location="A126053314R" display="A126053314R" xr:uid="{00000000-0004-0000-0000-0000EB050000}"/>
    <hyperlink ref="E1527" location="A126026746R" display="A126026746R" xr:uid="{00000000-0004-0000-0000-0000EC050000}"/>
    <hyperlink ref="E1528" location="A126088954L" display="A126088954L" xr:uid="{00000000-0004-0000-0000-0000ED050000}"/>
    <hyperlink ref="E1529" location="A126057850T" display="A126057850T" xr:uid="{00000000-0004-0000-0000-0000EE050000}"/>
    <hyperlink ref="E1530" location="A126025450K" display="A126025450K" xr:uid="{00000000-0004-0000-0000-0000EF050000}"/>
    <hyperlink ref="E1531" location="A126087658A" display="A126087658A" xr:uid="{00000000-0004-0000-0000-0000F0050000}"/>
    <hyperlink ref="E1532" location="A126056554F" display="A126056554F" xr:uid="{00000000-0004-0000-0000-0000F1050000}"/>
    <hyperlink ref="E1533" location="A126023506X" display="A126023506X" xr:uid="{00000000-0004-0000-0000-0000F2050000}"/>
    <hyperlink ref="E1534" location="A126085714W" display="A126085714W" xr:uid="{00000000-0004-0000-0000-0000F3050000}"/>
    <hyperlink ref="E1535" location="A126054610A" display="A126054610A" xr:uid="{00000000-0004-0000-0000-0000F4050000}"/>
    <hyperlink ref="E1536" location="A126026098C" display="A126026098C" xr:uid="{00000000-0004-0000-0000-0000F5050000}"/>
    <hyperlink ref="E1537" location="A126088306R" display="A126088306R" xr:uid="{00000000-0004-0000-0000-0000F6050000}"/>
    <hyperlink ref="E1538" location="A126057202V" display="A126057202V" xr:uid="{00000000-0004-0000-0000-0000F7050000}"/>
    <hyperlink ref="E1539" location="A126024802K" display="A126024802K" xr:uid="{00000000-0004-0000-0000-0000F8050000}"/>
    <hyperlink ref="E1540" location="A126087010K" display="A126087010K" xr:uid="{00000000-0004-0000-0000-0000F9050000}"/>
    <hyperlink ref="E1541" location="A126055906F" display="A126055906F" xr:uid="{00000000-0004-0000-0000-0000FA050000}"/>
    <hyperlink ref="E1542" location="A126024154X" display="A126024154X" xr:uid="{00000000-0004-0000-0000-0000FB050000}"/>
    <hyperlink ref="E1543" location="A126086362W" display="A126086362W" xr:uid="{00000000-0004-0000-0000-0000FC050000}"/>
    <hyperlink ref="E1544" location="A126055258V" display="A126055258V" xr:uid="{00000000-0004-0000-0000-0000FD050000}"/>
    <hyperlink ref="E1545" location="A126022858K" display="A126022858K" xr:uid="{00000000-0004-0000-0000-0000FE050000}"/>
    <hyperlink ref="E1546" location="A126085066K" display="A126085066K" xr:uid="{00000000-0004-0000-0000-0000FF050000}"/>
    <hyperlink ref="E1547" location="A126053962L" display="A126053962L" xr:uid="{00000000-0004-0000-0000-000000060000}"/>
    <hyperlink ref="E1548" location="A126022194F" display="A126022194F" xr:uid="{00000000-0004-0000-0000-000001060000}"/>
    <hyperlink ref="E1549" location="A126084402T" display="A126084402T" xr:uid="{00000000-0004-0000-0000-000002060000}"/>
    <hyperlink ref="E1550" location="A126053298A" display="A126053298A" xr:uid="{00000000-0004-0000-0000-000003060000}"/>
    <hyperlink ref="E1551" location="A126026730W" display="A126026730W" xr:uid="{00000000-0004-0000-0000-000004060000}"/>
    <hyperlink ref="E1552" location="A126088938L" display="A126088938L" xr:uid="{00000000-0004-0000-0000-000005060000}"/>
    <hyperlink ref="E1553" location="A126057834T" display="A126057834T" xr:uid="{00000000-0004-0000-0000-000006060000}"/>
    <hyperlink ref="E1554" location="A126025434K" display="A126025434K" xr:uid="{00000000-0004-0000-0000-000007060000}"/>
    <hyperlink ref="E1555" location="A126087642J" display="A126087642J" xr:uid="{00000000-0004-0000-0000-000008060000}"/>
    <hyperlink ref="E1556" location="A126056538F" display="A126056538F" xr:uid="{00000000-0004-0000-0000-000009060000}"/>
    <hyperlink ref="E1557" location="A126023490T" display="A126023490T" xr:uid="{00000000-0004-0000-0000-00000A060000}"/>
    <hyperlink ref="E1558" location="A126085698J" display="A126085698J" xr:uid="{00000000-0004-0000-0000-00000B060000}"/>
    <hyperlink ref="E1559" location="A126054594L" display="A126054594L" xr:uid="{00000000-0004-0000-0000-00000C060000}"/>
    <hyperlink ref="E1560" location="A126026082K" display="A126026082K" xr:uid="{00000000-0004-0000-0000-00000D060000}"/>
    <hyperlink ref="E1561" location="A126088290J" display="A126088290J" xr:uid="{00000000-0004-0000-0000-00000E060000}"/>
    <hyperlink ref="E1562" location="A126057186F" display="A126057186F" xr:uid="{00000000-0004-0000-0000-00000F060000}"/>
    <hyperlink ref="E1563" location="A126024786W" display="A126024786W" xr:uid="{00000000-0004-0000-0000-000010060000}"/>
    <hyperlink ref="E1564" location="A126086994V" display="A126086994V" xr:uid="{00000000-0004-0000-0000-000011060000}"/>
    <hyperlink ref="E1565" location="A126055890X" display="A126055890X" xr:uid="{00000000-0004-0000-0000-000012060000}"/>
    <hyperlink ref="E1566" location="A126024138X" display="A126024138X" xr:uid="{00000000-0004-0000-0000-000013060000}"/>
    <hyperlink ref="E1567" location="A126086346W" display="A126086346W" xr:uid="{00000000-0004-0000-0000-000014060000}"/>
    <hyperlink ref="E1568" location="A126055242A" display="A126055242A" xr:uid="{00000000-0004-0000-0000-000015060000}"/>
    <hyperlink ref="E1569" location="A126022842T" display="A126022842T" xr:uid="{00000000-0004-0000-0000-000016060000}"/>
    <hyperlink ref="E1570" location="A126085050T" display="A126085050T" xr:uid="{00000000-0004-0000-0000-000017060000}"/>
    <hyperlink ref="E1571" location="A126053946L" display="A126053946L" xr:uid="{00000000-0004-0000-0000-000018060000}"/>
    <hyperlink ref="E1572" location="A126022198R" display="A126022198R" xr:uid="{00000000-0004-0000-0000-000019060000}"/>
    <hyperlink ref="E1573" location="A126084406A" display="A126084406A" xr:uid="{00000000-0004-0000-0000-00001A060000}"/>
    <hyperlink ref="E1574" location="A126053302F" display="A126053302F" xr:uid="{00000000-0004-0000-0000-00001B060000}"/>
    <hyperlink ref="E1575" location="A126026734F" display="A126026734F" xr:uid="{00000000-0004-0000-0000-00001C060000}"/>
    <hyperlink ref="E1576" location="A126088942C" display="A126088942C" xr:uid="{00000000-0004-0000-0000-00001D060000}"/>
    <hyperlink ref="E1577" location="A126057838A" display="A126057838A" xr:uid="{00000000-0004-0000-0000-00001E060000}"/>
    <hyperlink ref="E1578" location="A126025438V" display="A126025438V" xr:uid="{00000000-0004-0000-0000-00001F060000}"/>
    <hyperlink ref="E1579" location="A126087646T" display="A126087646T" xr:uid="{00000000-0004-0000-0000-000020060000}"/>
    <hyperlink ref="E1580" location="A126056542W" display="A126056542W" xr:uid="{00000000-0004-0000-0000-000021060000}"/>
    <hyperlink ref="E1581" location="A126023494A" display="A126023494A" xr:uid="{00000000-0004-0000-0000-000022060000}"/>
    <hyperlink ref="E1582" location="A126085702L" display="A126085702L" xr:uid="{00000000-0004-0000-0000-000023060000}"/>
    <hyperlink ref="E1583" location="A126054598W" display="A126054598W" xr:uid="{00000000-0004-0000-0000-000024060000}"/>
    <hyperlink ref="E1584" location="A126026086V" display="A126026086V" xr:uid="{00000000-0004-0000-0000-000025060000}"/>
    <hyperlink ref="E1585" location="A126088294T" display="A126088294T" xr:uid="{00000000-0004-0000-0000-000026060000}"/>
    <hyperlink ref="E1586" location="A126057190W" display="A126057190W" xr:uid="{00000000-0004-0000-0000-000027060000}"/>
    <hyperlink ref="E1587" location="A126024790L" display="A126024790L" xr:uid="{00000000-0004-0000-0000-000028060000}"/>
    <hyperlink ref="E1588" location="A126086998C" display="A126086998C" xr:uid="{00000000-0004-0000-0000-000029060000}"/>
    <hyperlink ref="E1589" location="A126055894J" display="A126055894J" xr:uid="{00000000-0004-0000-0000-00002A060000}"/>
    <hyperlink ref="E1590" location="A126024142R" display="A126024142R" xr:uid="{00000000-0004-0000-0000-00002B060000}"/>
    <hyperlink ref="E1591" location="A126086350L" display="A126086350L" xr:uid="{00000000-0004-0000-0000-00002C060000}"/>
    <hyperlink ref="E1592" location="A126055246K" display="A126055246K" xr:uid="{00000000-0004-0000-0000-00002D060000}"/>
    <hyperlink ref="E1593" location="A126022846A" display="A126022846A" xr:uid="{00000000-0004-0000-0000-00002E060000}"/>
    <hyperlink ref="E1594" location="A126085054A" display="A126085054A" xr:uid="{00000000-0004-0000-0000-00002F060000}"/>
    <hyperlink ref="E1595" location="A126053950C" display="A126053950C" xr:uid="{00000000-0004-0000-0000-000030060000}"/>
    <hyperlink ref="E1596" location="A126022226L" display="A126022226L" xr:uid="{00000000-0004-0000-0000-000031060000}"/>
    <hyperlink ref="E1597" location="A126084434K" display="A126084434K" xr:uid="{00000000-0004-0000-0000-000032060000}"/>
    <hyperlink ref="E1598" location="A126053330R" display="A126053330R" xr:uid="{00000000-0004-0000-0000-000033060000}"/>
    <hyperlink ref="E1599" location="A126026762R" display="A126026762R" xr:uid="{00000000-0004-0000-0000-000034060000}"/>
    <hyperlink ref="E1600" location="A126088970L" display="A126088970L" xr:uid="{00000000-0004-0000-0000-000035060000}"/>
    <hyperlink ref="E1601" location="A126057866K" display="A126057866K" xr:uid="{00000000-0004-0000-0000-000036060000}"/>
    <hyperlink ref="E1602" location="A126025466C" display="A126025466C" xr:uid="{00000000-0004-0000-0000-000037060000}"/>
    <hyperlink ref="E1603" location="A126087674A" display="A126087674A" xr:uid="{00000000-0004-0000-0000-000038060000}"/>
    <hyperlink ref="E1604" location="A126056570F" display="A126056570F" xr:uid="{00000000-0004-0000-0000-000039060000}"/>
    <hyperlink ref="E1605" location="A126023522X" display="A126023522X" xr:uid="{00000000-0004-0000-0000-00003A060000}"/>
    <hyperlink ref="E1606" location="A126085730W" display="A126085730W" xr:uid="{00000000-0004-0000-0000-00003B060000}"/>
    <hyperlink ref="E1607" location="A126054626V" display="A126054626V" xr:uid="{00000000-0004-0000-0000-00003C060000}"/>
    <hyperlink ref="E1608" location="A126026114T" display="A126026114T" xr:uid="{00000000-0004-0000-0000-00003D060000}"/>
    <hyperlink ref="E1609" location="A126088322R" display="A126088322R" xr:uid="{00000000-0004-0000-0000-00003E060000}"/>
    <hyperlink ref="E1610" location="A126057218L" display="A126057218L" xr:uid="{00000000-0004-0000-0000-00003F060000}"/>
    <hyperlink ref="E1611" location="A126024818C" display="A126024818C" xr:uid="{00000000-0004-0000-0000-000040060000}"/>
    <hyperlink ref="E1612" location="A126087026C" display="A126087026C" xr:uid="{00000000-0004-0000-0000-000041060000}"/>
    <hyperlink ref="E1613" location="A126055922F" display="A126055922F" xr:uid="{00000000-0004-0000-0000-000042060000}"/>
    <hyperlink ref="E1614" location="A126024170X" display="A126024170X" xr:uid="{00000000-0004-0000-0000-000043060000}"/>
    <hyperlink ref="E1615" location="A126086378R" display="A126086378R" xr:uid="{00000000-0004-0000-0000-000044060000}"/>
    <hyperlink ref="E1616" location="A126055274V" display="A126055274V" xr:uid="{00000000-0004-0000-0000-000045060000}"/>
    <hyperlink ref="E1617" location="A126022874K" display="A126022874K" xr:uid="{00000000-0004-0000-0000-000046060000}"/>
    <hyperlink ref="E1618" location="A126085082K" display="A126085082K" xr:uid="{00000000-0004-0000-0000-000047060000}"/>
    <hyperlink ref="E1619" location="A126053978F" display="A126053978F" xr:uid="{00000000-0004-0000-0000-000048060000}"/>
    <hyperlink ref="E1620" location="A126022202V" display="A126022202V" xr:uid="{00000000-0004-0000-0000-000049060000}"/>
    <hyperlink ref="E1621" location="A126084410T" display="A126084410T" xr:uid="{00000000-0004-0000-0000-00004A060000}"/>
    <hyperlink ref="E1622" location="A126053306R" display="A126053306R" xr:uid="{00000000-0004-0000-0000-00004B060000}"/>
    <hyperlink ref="E1623" location="A126026738R" display="A126026738R" xr:uid="{00000000-0004-0000-0000-00004C060000}"/>
    <hyperlink ref="E1624" location="A126088946L" display="A126088946L" xr:uid="{00000000-0004-0000-0000-00004D060000}"/>
    <hyperlink ref="E1625" location="A126057842T" display="A126057842T" xr:uid="{00000000-0004-0000-0000-00004E060000}"/>
    <hyperlink ref="E1626" location="A126025442K" display="A126025442K" xr:uid="{00000000-0004-0000-0000-00004F060000}"/>
    <hyperlink ref="E1627" location="A126087650J" display="A126087650J" xr:uid="{00000000-0004-0000-0000-000050060000}"/>
    <hyperlink ref="E1628" location="A126056546F" display="A126056546F" xr:uid="{00000000-0004-0000-0000-000051060000}"/>
    <hyperlink ref="E1629" location="A126023498K" display="A126023498K" xr:uid="{00000000-0004-0000-0000-000052060000}"/>
    <hyperlink ref="E1630" location="A126085706W" display="A126085706W" xr:uid="{00000000-0004-0000-0000-000053060000}"/>
    <hyperlink ref="E1631" location="A126054602A" display="A126054602A" xr:uid="{00000000-0004-0000-0000-000054060000}"/>
    <hyperlink ref="E1632" location="A126026090K" display="A126026090K" xr:uid="{00000000-0004-0000-0000-000055060000}"/>
    <hyperlink ref="E1633" location="A126088298A" display="A126088298A" xr:uid="{00000000-0004-0000-0000-000056060000}"/>
    <hyperlink ref="E1634" location="A126057194F" display="A126057194F" xr:uid="{00000000-0004-0000-0000-000057060000}"/>
    <hyperlink ref="E1635" location="A126024794W" display="A126024794W" xr:uid="{00000000-0004-0000-0000-000058060000}"/>
    <hyperlink ref="E1636" location="A126087002K" display="A126087002K" xr:uid="{00000000-0004-0000-0000-000059060000}"/>
    <hyperlink ref="E1637" location="A126055898T" display="A126055898T" xr:uid="{00000000-0004-0000-0000-00005A060000}"/>
    <hyperlink ref="E1638" location="A126024146X" display="A126024146X" xr:uid="{00000000-0004-0000-0000-00005B060000}"/>
    <hyperlink ref="E1639" location="A126086354W" display="A126086354W" xr:uid="{00000000-0004-0000-0000-00005C060000}"/>
    <hyperlink ref="E1640" location="A126055250A" display="A126055250A" xr:uid="{00000000-0004-0000-0000-00005D060000}"/>
    <hyperlink ref="E1641" location="A126022850T" display="A126022850T" xr:uid="{00000000-0004-0000-0000-00005E060000}"/>
    <hyperlink ref="E1642" location="A126085058K" display="A126085058K" xr:uid="{00000000-0004-0000-0000-00005F060000}"/>
    <hyperlink ref="E1643" location="A126053954L" display="A126053954L" xr:uid="{00000000-0004-0000-0000-000060060000}"/>
    <hyperlink ref="E1644" location="A126022230C" display="A126022230C" xr:uid="{00000000-0004-0000-0000-000061060000}"/>
    <hyperlink ref="E1645" location="A126084438V" display="A126084438V" xr:uid="{00000000-0004-0000-0000-000062060000}"/>
    <hyperlink ref="E1646" location="A126053334X" display="A126053334X" xr:uid="{00000000-0004-0000-0000-000063060000}"/>
    <hyperlink ref="E1647" location="A126026766X" display="A126026766X" xr:uid="{00000000-0004-0000-0000-000064060000}"/>
    <hyperlink ref="E1648" location="A126088974W" display="A126088974W" xr:uid="{00000000-0004-0000-0000-000065060000}"/>
    <hyperlink ref="E1649" location="A126057870A" display="A126057870A" xr:uid="{00000000-0004-0000-0000-000066060000}"/>
    <hyperlink ref="E1650" location="A126025470V" display="A126025470V" xr:uid="{00000000-0004-0000-0000-000067060000}"/>
    <hyperlink ref="E1651" location="A126087678K" display="A126087678K" xr:uid="{00000000-0004-0000-0000-000068060000}"/>
    <hyperlink ref="E1652" location="A126056574R" display="A126056574R" xr:uid="{00000000-0004-0000-0000-000069060000}"/>
    <hyperlink ref="E1653" location="A126023526J" display="A126023526J" xr:uid="{00000000-0004-0000-0000-00006A060000}"/>
    <hyperlink ref="E1654" location="A126085734F" display="A126085734F" xr:uid="{00000000-0004-0000-0000-00006B060000}"/>
    <hyperlink ref="E1655" location="A126054630K" display="A126054630K" xr:uid="{00000000-0004-0000-0000-00006C060000}"/>
    <hyperlink ref="E1656" location="A126026118A" display="A126026118A" xr:uid="{00000000-0004-0000-0000-00006D060000}"/>
    <hyperlink ref="E1657" location="A126088326X" display="A126088326X" xr:uid="{00000000-0004-0000-0000-00006E060000}"/>
    <hyperlink ref="E1658" location="A126057222C" display="A126057222C" xr:uid="{00000000-0004-0000-0000-00006F060000}"/>
    <hyperlink ref="E1659" location="A126024822V" display="A126024822V" xr:uid="{00000000-0004-0000-0000-000070060000}"/>
    <hyperlink ref="E1660" location="A126087030V" display="A126087030V" xr:uid="{00000000-0004-0000-0000-000071060000}"/>
    <hyperlink ref="E1661" location="A126055926R" display="A126055926R" xr:uid="{00000000-0004-0000-0000-000072060000}"/>
    <hyperlink ref="E1662" location="A126024174J" display="A126024174J" xr:uid="{00000000-0004-0000-0000-000073060000}"/>
    <hyperlink ref="E1663" location="A126086382F" display="A126086382F" xr:uid="{00000000-0004-0000-0000-000074060000}"/>
    <hyperlink ref="E1664" location="A126055278C" display="A126055278C" xr:uid="{00000000-0004-0000-0000-000075060000}"/>
    <hyperlink ref="E1665" location="A126022878V" display="A126022878V" xr:uid="{00000000-0004-0000-0000-000076060000}"/>
    <hyperlink ref="E1666" location="A126085086V" display="A126085086V" xr:uid="{00000000-0004-0000-0000-000077060000}"/>
    <hyperlink ref="E1667" location="A126053982W" display="A126053982W" xr:uid="{00000000-0004-0000-0000-000078060000}"/>
    <hyperlink ref="E1668" location="A126027418W" display="A126027418W" xr:uid="{00000000-0004-0000-0000-000079060000}"/>
    <hyperlink ref="E1669" location="A126089626V" display="A126089626V" xr:uid="{00000000-0004-0000-0000-00007A060000}"/>
    <hyperlink ref="E1670" location="A126058522X" display="A126058522X" xr:uid="{00000000-0004-0000-0000-00007B060000}"/>
    <hyperlink ref="E1671" location="A126031954C" display="A126031954C" xr:uid="{00000000-0004-0000-0000-00007C060000}"/>
    <hyperlink ref="E1672" location="A126094162C" display="A126094162C" xr:uid="{00000000-0004-0000-0000-00007D060000}"/>
    <hyperlink ref="E1673" location="A126063058A" display="A126063058A" xr:uid="{00000000-0004-0000-0000-00007E060000}"/>
    <hyperlink ref="E1674" location="A126030658T" display="A126030658T" xr:uid="{00000000-0004-0000-0000-00007F060000}"/>
    <hyperlink ref="E1675" location="A126092866R" display="A126092866R" xr:uid="{00000000-0004-0000-0000-000080060000}"/>
    <hyperlink ref="E1676" location="A126061762V" display="A126061762V" xr:uid="{00000000-0004-0000-0000-000081060000}"/>
    <hyperlink ref="E1677" location="A126028714J" display="A126028714J" xr:uid="{00000000-0004-0000-0000-000082060000}"/>
    <hyperlink ref="E1678" location="A126090922K" display="A126090922K" xr:uid="{00000000-0004-0000-0000-000083060000}"/>
    <hyperlink ref="E1679" location="A126059818C" display="A126059818C" xr:uid="{00000000-0004-0000-0000-000084060000}"/>
    <hyperlink ref="E1680" location="A126031306F" display="A126031306F" xr:uid="{00000000-0004-0000-0000-000085060000}"/>
    <hyperlink ref="E1681" location="A126093514C" display="A126093514C" xr:uid="{00000000-0004-0000-0000-000086060000}"/>
    <hyperlink ref="E1682" location="A126062410J" display="A126062410J" xr:uid="{00000000-0004-0000-0000-000087060000}"/>
    <hyperlink ref="E1683" location="A126030010A" display="A126030010A" xr:uid="{00000000-0004-0000-0000-000088060000}"/>
    <hyperlink ref="E1684" location="A126092218T" display="A126092218T" xr:uid="{00000000-0004-0000-0000-000089060000}"/>
    <hyperlink ref="E1685" location="A126061114W" display="A126061114W" xr:uid="{00000000-0004-0000-0000-00008A060000}"/>
    <hyperlink ref="E1686" location="A126029362J" display="A126029362J" xr:uid="{00000000-0004-0000-0000-00008B060000}"/>
    <hyperlink ref="E1687" location="A126091570K" display="A126091570K" xr:uid="{00000000-0004-0000-0000-00008C060000}"/>
    <hyperlink ref="E1688" location="A126060466J" display="A126060466J" xr:uid="{00000000-0004-0000-0000-00008D060000}"/>
    <hyperlink ref="E1689" location="A126028066W" display="A126028066W" xr:uid="{00000000-0004-0000-0000-00008E060000}"/>
    <hyperlink ref="E1690" location="A126090274X" display="A126090274X" xr:uid="{00000000-0004-0000-0000-00008F060000}"/>
    <hyperlink ref="E1691" location="A126059170X" display="A126059170X" xr:uid="{00000000-0004-0000-0000-000090060000}"/>
    <hyperlink ref="E1692" location="A126027430L" display="A126027430L" xr:uid="{00000000-0004-0000-0000-000091060000}"/>
    <hyperlink ref="E1693" location="A126089638C" display="A126089638C" xr:uid="{00000000-0004-0000-0000-000092060000}"/>
    <hyperlink ref="E1694" location="A126058534J" display="A126058534J" xr:uid="{00000000-0004-0000-0000-000093060000}"/>
    <hyperlink ref="E1695" location="A126031966L" display="A126031966L" xr:uid="{00000000-0004-0000-0000-000094060000}"/>
    <hyperlink ref="E1696" location="A126094174L" display="A126094174L" xr:uid="{00000000-0004-0000-0000-000095060000}"/>
    <hyperlink ref="E1697" location="A126063070T" display="A126063070T" xr:uid="{00000000-0004-0000-0000-000096060000}"/>
    <hyperlink ref="E1698" location="A126030670J" display="A126030670J" xr:uid="{00000000-0004-0000-0000-000097060000}"/>
    <hyperlink ref="E1699" location="A126092878X" display="A126092878X" xr:uid="{00000000-0004-0000-0000-000098060000}"/>
    <hyperlink ref="E1700" location="A126061774C" display="A126061774C" xr:uid="{00000000-0004-0000-0000-000099060000}"/>
    <hyperlink ref="E1701" location="A126028726T" display="A126028726T" xr:uid="{00000000-0004-0000-0000-00009A060000}"/>
    <hyperlink ref="E1702" location="A126090934V" display="A126090934V" xr:uid="{00000000-0004-0000-0000-00009B060000}"/>
    <hyperlink ref="E1703" location="A126059830V" display="A126059830V" xr:uid="{00000000-0004-0000-0000-00009C060000}"/>
    <hyperlink ref="E1704" location="A126031318R" display="A126031318R" xr:uid="{00000000-0004-0000-0000-00009D060000}"/>
    <hyperlink ref="E1705" location="A126093526L" display="A126093526L" xr:uid="{00000000-0004-0000-0000-00009E060000}"/>
    <hyperlink ref="E1706" location="A126062422T" display="A126062422T" xr:uid="{00000000-0004-0000-0000-00009F060000}"/>
    <hyperlink ref="E1707" location="A126030022K" display="A126030022K" xr:uid="{00000000-0004-0000-0000-0000A0060000}"/>
    <hyperlink ref="E1708" location="A126092230J" display="A126092230J" xr:uid="{00000000-0004-0000-0000-0000A1060000}"/>
    <hyperlink ref="E1709" location="A126061126F" display="A126061126F" xr:uid="{00000000-0004-0000-0000-0000A2060000}"/>
    <hyperlink ref="E1710" location="A126029374T" display="A126029374T" xr:uid="{00000000-0004-0000-0000-0000A3060000}"/>
    <hyperlink ref="E1711" location="A126091582V" display="A126091582V" xr:uid="{00000000-0004-0000-0000-0000A4060000}"/>
    <hyperlink ref="E1712" location="A126060478T" display="A126060478T" xr:uid="{00000000-0004-0000-0000-0000A5060000}"/>
    <hyperlink ref="E1713" location="A126028078F" display="A126028078F" xr:uid="{00000000-0004-0000-0000-0000A6060000}"/>
    <hyperlink ref="E1714" location="A126090286J" display="A126090286J" xr:uid="{00000000-0004-0000-0000-0000A7060000}"/>
    <hyperlink ref="E1715" location="A126059182J" display="A126059182J" xr:uid="{00000000-0004-0000-0000-0000A8060000}"/>
    <hyperlink ref="E1716" location="A126027398X" display="A126027398X" xr:uid="{00000000-0004-0000-0000-0000A9060000}"/>
    <hyperlink ref="E1717" location="A126089606K" display="A126089606K" xr:uid="{00000000-0004-0000-0000-0000AA060000}"/>
    <hyperlink ref="E1718" location="A126058502R" display="A126058502R" xr:uid="{00000000-0004-0000-0000-0000AB060000}"/>
    <hyperlink ref="E1719" location="A126031934V" display="A126031934V" xr:uid="{00000000-0004-0000-0000-0000AC060000}"/>
    <hyperlink ref="E1720" location="A126094142V" display="A126094142V" xr:uid="{00000000-0004-0000-0000-0000AD060000}"/>
    <hyperlink ref="E1721" location="A126063038T" display="A126063038T" xr:uid="{00000000-0004-0000-0000-0000AE060000}"/>
    <hyperlink ref="E1722" location="A126030638J" display="A126030638J" xr:uid="{00000000-0004-0000-0000-0000AF060000}"/>
    <hyperlink ref="E1723" location="A126092846F" display="A126092846F" xr:uid="{00000000-0004-0000-0000-0000B0060000}"/>
    <hyperlink ref="E1724" location="A126061742K" display="A126061742K" xr:uid="{00000000-0004-0000-0000-0000B1060000}"/>
    <hyperlink ref="E1725" location="A126028694K" display="A126028694K" xr:uid="{00000000-0004-0000-0000-0000B2060000}"/>
    <hyperlink ref="E1726" location="A126090902A" display="A126090902A" xr:uid="{00000000-0004-0000-0000-0000B3060000}"/>
    <hyperlink ref="E1727" location="A126059798F" display="A126059798F" xr:uid="{00000000-0004-0000-0000-0000B4060000}"/>
    <hyperlink ref="E1728" location="A126031286J" display="A126031286J" xr:uid="{00000000-0004-0000-0000-0000B5060000}"/>
    <hyperlink ref="E1729" location="A126093494F" display="A126093494F" xr:uid="{00000000-0004-0000-0000-0000B6060000}"/>
    <hyperlink ref="E1730" location="A126062390K" display="A126062390K" xr:uid="{00000000-0004-0000-0000-0000B7060000}"/>
    <hyperlink ref="E1731" location="A126029990W" display="A126029990W" xr:uid="{00000000-0004-0000-0000-0000B8060000}"/>
    <hyperlink ref="E1732" location="A126092198V" display="A126092198V" xr:uid="{00000000-0004-0000-0000-0000B9060000}"/>
    <hyperlink ref="E1733" location="A126061094X" display="A126061094X" xr:uid="{00000000-0004-0000-0000-0000BA060000}"/>
    <hyperlink ref="E1734" location="A126029342X" display="A126029342X" xr:uid="{00000000-0004-0000-0000-0000BB060000}"/>
    <hyperlink ref="E1735" location="A126091550A" display="A126091550A" xr:uid="{00000000-0004-0000-0000-0000BC060000}"/>
    <hyperlink ref="E1736" location="A126060446X" display="A126060446X" xr:uid="{00000000-0004-0000-0000-0000BD060000}"/>
    <hyperlink ref="E1737" location="A126028046L" display="A126028046L" xr:uid="{00000000-0004-0000-0000-0000BE060000}"/>
    <hyperlink ref="E1738" location="A126090254R" display="A126090254R" xr:uid="{00000000-0004-0000-0000-0000BF060000}"/>
    <hyperlink ref="E1739" location="A126059150R" display="A126059150R" xr:uid="{00000000-0004-0000-0000-0000C0060000}"/>
    <hyperlink ref="E1740" location="A126027434W" display="A126027434W" xr:uid="{00000000-0004-0000-0000-0000C1060000}"/>
    <hyperlink ref="E1741" location="A126089642V" display="A126089642V" xr:uid="{00000000-0004-0000-0000-0000C2060000}"/>
    <hyperlink ref="E1742" location="A126058538T" display="A126058538T" xr:uid="{00000000-0004-0000-0000-0000C3060000}"/>
    <hyperlink ref="E1743" location="A126031970C" display="A126031970C" xr:uid="{00000000-0004-0000-0000-0000C4060000}"/>
    <hyperlink ref="E1744" location="A126094178W" display="A126094178W" xr:uid="{00000000-0004-0000-0000-0000C5060000}"/>
    <hyperlink ref="E1745" location="A126063074A" display="A126063074A" xr:uid="{00000000-0004-0000-0000-0000C6060000}"/>
    <hyperlink ref="E1746" location="A126030674T" display="A126030674T" xr:uid="{00000000-0004-0000-0000-0000C7060000}"/>
    <hyperlink ref="E1747" location="A126092882R" display="A126092882R" xr:uid="{00000000-0004-0000-0000-0000C8060000}"/>
    <hyperlink ref="E1748" location="A126061778L" display="A126061778L" xr:uid="{00000000-0004-0000-0000-0000C9060000}"/>
    <hyperlink ref="E1749" location="A126028730J" display="A126028730J" xr:uid="{00000000-0004-0000-0000-0000CA060000}"/>
    <hyperlink ref="E1750" location="A126090938C" display="A126090938C" xr:uid="{00000000-0004-0000-0000-0000CB060000}"/>
    <hyperlink ref="E1751" location="A126059834C" display="A126059834C" xr:uid="{00000000-0004-0000-0000-0000CC060000}"/>
    <hyperlink ref="E1752" location="A126031322F" display="A126031322F" xr:uid="{00000000-0004-0000-0000-0000CD060000}"/>
    <hyperlink ref="E1753" location="A126093530C" display="A126093530C" xr:uid="{00000000-0004-0000-0000-0000CE060000}"/>
    <hyperlink ref="E1754" location="A126062426A" display="A126062426A" xr:uid="{00000000-0004-0000-0000-0000CF060000}"/>
    <hyperlink ref="E1755" location="A126030026V" display="A126030026V" xr:uid="{00000000-0004-0000-0000-0000D0060000}"/>
    <hyperlink ref="E1756" location="A126092234T" display="A126092234T" xr:uid="{00000000-0004-0000-0000-0000D1060000}"/>
    <hyperlink ref="E1757" location="A126061130W" display="A126061130W" xr:uid="{00000000-0004-0000-0000-0000D2060000}"/>
    <hyperlink ref="E1758" location="A126029378A" display="A126029378A" xr:uid="{00000000-0004-0000-0000-0000D3060000}"/>
    <hyperlink ref="E1759" location="A126091586C" display="A126091586C" xr:uid="{00000000-0004-0000-0000-0000D4060000}"/>
    <hyperlink ref="E1760" location="A126060482J" display="A126060482J" xr:uid="{00000000-0004-0000-0000-0000D5060000}"/>
    <hyperlink ref="E1761" location="A126028082W" display="A126028082W" xr:uid="{00000000-0004-0000-0000-0000D6060000}"/>
    <hyperlink ref="E1762" location="A126090290X" display="A126090290X" xr:uid="{00000000-0004-0000-0000-0000D7060000}"/>
    <hyperlink ref="E1763" location="A126059186T" display="A126059186T" xr:uid="{00000000-0004-0000-0000-0000D8060000}"/>
    <hyperlink ref="E1764" location="A126027438F" display="A126027438F" xr:uid="{00000000-0004-0000-0000-0000D9060000}"/>
    <hyperlink ref="E1765" location="A126089646C" display="A126089646C" xr:uid="{00000000-0004-0000-0000-0000DA060000}"/>
    <hyperlink ref="E1766" location="A126058542J" display="A126058542J" xr:uid="{00000000-0004-0000-0000-0000DB060000}"/>
    <hyperlink ref="E1767" location="A126031974L" display="A126031974L" xr:uid="{00000000-0004-0000-0000-0000DC060000}"/>
    <hyperlink ref="E1768" location="A126094182L" display="A126094182L" xr:uid="{00000000-0004-0000-0000-0000DD060000}"/>
    <hyperlink ref="E1769" location="A126063078K" display="A126063078K" xr:uid="{00000000-0004-0000-0000-0000DE060000}"/>
    <hyperlink ref="E1770" location="A126030678A" display="A126030678A" xr:uid="{00000000-0004-0000-0000-0000DF060000}"/>
    <hyperlink ref="E1771" location="A126092886X" display="A126092886X" xr:uid="{00000000-0004-0000-0000-0000E0060000}"/>
    <hyperlink ref="E1772" location="A126061782C" display="A126061782C" xr:uid="{00000000-0004-0000-0000-0000E1060000}"/>
    <hyperlink ref="E1773" location="A126028734T" display="A126028734T" xr:uid="{00000000-0004-0000-0000-0000E2060000}"/>
    <hyperlink ref="E1774" location="A126090942V" display="A126090942V" xr:uid="{00000000-0004-0000-0000-0000E3060000}"/>
    <hyperlink ref="E1775" location="A126059838L" display="A126059838L" xr:uid="{00000000-0004-0000-0000-0000E4060000}"/>
    <hyperlink ref="E1776" location="A126031326R" display="A126031326R" xr:uid="{00000000-0004-0000-0000-0000E5060000}"/>
    <hyperlink ref="E1777" location="A126093534L" display="A126093534L" xr:uid="{00000000-0004-0000-0000-0000E6060000}"/>
    <hyperlink ref="E1778" location="A126062430T" display="A126062430T" xr:uid="{00000000-0004-0000-0000-0000E7060000}"/>
    <hyperlink ref="E1779" location="A126030030K" display="A126030030K" xr:uid="{00000000-0004-0000-0000-0000E8060000}"/>
    <hyperlink ref="E1780" location="A126092238A" display="A126092238A" xr:uid="{00000000-0004-0000-0000-0000E9060000}"/>
    <hyperlink ref="E1781" location="A126061134F" display="A126061134F" xr:uid="{00000000-0004-0000-0000-0000EA060000}"/>
    <hyperlink ref="E1782" location="A126029382T" display="A126029382T" xr:uid="{00000000-0004-0000-0000-0000EB060000}"/>
    <hyperlink ref="E1783" location="A126091590V" display="A126091590V" xr:uid="{00000000-0004-0000-0000-0000EC060000}"/>
    <hyperlink ref="E1784" location="A126060486T" display="A126060486T" xr:uid="{00000000-0004-0000-0000-0000ED060000}"/>
    <hyperlink ref="E1785" location="A126028086F" display="A126028086F" xr:uid="{00000000-0004-0000-0000-0000EE060000}"/>
    <hyperlink ref="E1786" location="A126090294J" display="A126090294J" xr:uid="{00000000-0004-0000-0000-0000EF060000}"/>
    <hyperlink ref="E1787" location="A126059190J" display="A126059190J" xr:uid="{00000000-0004-0000-0000-0000F0060000}"/>
    <hyperlink ref="E1788" location="A126027402C" display="A126027402C" xr:uid="{00000000-0004-0000-0000-0000F1060000}"/>
    <hyperlink ref="E1789" location="A126089610A" display="A126089610A" xr:uid="{00000000-0004-0000-0000-0000F2060000}"/>
    <hyperlink ref="E1790" location="A126058506X" display="A126058506X" xr:uid="{00000000-0004-0000-0000-0000F3060000}"/>
    <hyperlink ref="E1791" location="A126031938C" display="A126031938C" xr:uid="{00000000-0004-0000-0000-0000F4060000}"/>
    <hyperlink ref="E1792" location="A126094146C" display="A126094146C" xr:uid="{00000000-0004-0000-0000-0000F5060000}"/>
    <hyperlink ref="E1793" location="A126063042J" display="A126063042J" xr:uid="{00000000-0004-0000-0000-0000F6060000}"/>
    <hyperlink ref="E1794" location="A126030642X" display="A126030642X" xr:uid="{00000000-0004-0000-0000-0000F7060000}"/>
    <hyperlink ref="E1795" location="A126092850W" display="A126092850W" xr:uid="{00000000-0004-0000-0000-0000F8060000}"/>
    <hyperlink ref="E1796" location="A126061746V" display="A126061746V" xr:uid="{00000000-0004-0000-0000-0000F9060000}"/>
    <hyperlink ref="E1797" location="A126028698V" display="A126028698V" xr:uid="{00000000-0004-0000-0000-0000FA060000}"/>
    <hyperlink ref="E1798" location="A126090906K" display="A126090906K" xr:uid="{00000000-0004-0000-0000-0000FB060000}"/>
    <hyperlink ref="E1799" location="A126059802K" display="A126059802K" xr:uid="{00000000-0004-0000-0000-0000FC060000}"/>
    <hyperlink ref="E1800" location="A126031290X" display="A126031290X" xr:uid="{00000000-0004-0000-0000-0000FD060000}"/>
    <hyperlink ref="E1801" location="A126093498R" display="A126093498R" xr:uid="{00000000-0004-0000-0000-0000FE060000}"/>
    <hyperlink ref="E1802" location="A126062394V" display="A126062394V" xr:uid="{00000000-0004-0000-0000-0000FF060000}"/>
    <hyperlink ref="E1803" location="A126029994F" display="A126029994F" xr:uid="{00000000-0004-0000-0000-000000070000}"/>
    <hyperlink ref="E1804" location="A126092202X" display="A126092202X" xr:uid="{00000000-0004-0000-0000-000001070000}"/>
    <hyperlink ref="E1805" location="A126061098J" display="A126061098J" xr:uid="{00000000-0004-0000-0000-000002070000}"/>
    <hyperlink ref="E1806" location="A126029346J" display="A126029346J" xr:uid="{00000000-0004-0000-0000-000003070000}"/>
    <hyperlink ref="E1807" location="A126091554K" display="A126091554K" xr:uid="{00000000-0004-0000-0000-000004070000}"/>
    <hyperlink ref="E1808" location="A126060450R" display="A126060450R" xr:uid="{00000000-0004-0000-0000-000005070000}"/>
    <hyperlink ref="E1809" location="A126028050C" display="A126028050C" xr:uid="{00000000-0004-0000-0000-000006070000}"/>
    <hyperlink ref="E1810" location="A126090258X" display="A126090258X" xr:uid="{00000000-0004-0000-0000-000007070000}"/>
    <hyperlink ref="E1811" location="A126059154X" display="A126059154X" xr:uid="{00000000-0004-0000-0000-000008070000}"/>
    <hyperlink ref="E1812" location="A126027406L" display="A126027406L" xr:uid="{00000000-0004-0000-0000-000009070000}"/>
    <hyperlink ref="E1813" location="A126089614K" display="A126089614K" xr:uid="{00000000-0004-0000-0000-00000A070000}"/>
    <hyperlink ref="E1814" location="A126058510R" display="A126058510R" xr:uid="{00000000-0004-0000-0000-00000B070000}"/>
    <hyperlink ref="E1815" location="A126031942V" display="A126031942V" xr:uid="{00000000-0004-0000-0000-00000C070000}"/>
    <hyperlink ref="E1816" location="A126094150V" display="A126094150V" xr:uid="{00000000-0004-0000-0000-00000D070000}"/>
    <hyperlink ref="E1817" location="A126063046T" display="A126063046T" xr:uid="{00000000-0004-0000-0000-00000E070000}"/>
    <hyperlink ref="E1818" location="A126030646J" display="A126030646J" xr:uid="{00000000-0004-0000-0000-00000F070000}"/>
    <hyperlink ref="E1819" location="A126092854F" display="A126092854F" xr:uid="{00000000-0004-0000-0000-000010070000}"/>
    <hyperlink ref="E1820" location="A126061750K" display="A126061750K" xr:uid="{00000000-0004-0000-0000-000011070000}"/>
    <hyperlink ref="E1821" location="A126028702X" display="A126028702X" xr:uid="{00000000-0004-0000-0000-000012070000}"/>
    <hyperlink ref="E1822" location="A126090910A" display="A126090910A" xr:uid="{00000000-0004-0000-0000-000013070000}"/>
    <hyperlink ref="E1823" location="A126059806V" display="A126059806V" xr:uid="{00000000-0004-0000-0000-000014070000}"/>
    <hyperlink ref="E1824" location="A126029998R" display="A126029998R" xr:uid="{00000000-0004-0000-0000-000015070000}"/>
    <hyperlink ref="E1825" location="A126092206J" display="A126092206J" xr:uid="{00000000-0004-0000-0000-000016070000}"/>
    <hyperlink ref="E1826" location="A126061102L" display="A126061102L" xr:uid="{00000000-0004-0000-0000-000017070000}"/>
    <hyperlink ref="E1827" location="A126029350X" display="A126029350X" xr:uid="{00000000-0004-0000-0000-000018070000}"/>
    <hyperlink ref="E1828" location="A126091558V" display="A126091558V" xr:uid="{00000000-0004-0000-0000-000019070000}"/>
    <hyperlink ref="E1829" location="A126060454X" display="A126060454X" xr:uid="{00000000-0004-0000-0000-00001A070000}"/>
    <hyperlink ref="E1830" location="A126027422L" display="A126027422L" xr:uid="{00000000-0004-0000-0000-00001B070000}"/>
    <hyperlink ref="E1831" location="A126089630K" display="A126089630K" xr:uid="{00000000-0004-0000-0000-00001C070000}"/>
    <hyperlink ref="E1832" location="A126058526J" display="A126058526J" xr:uid="{00000000-0004-0000-0000-00001D070000}"/>
    <hyperlink ref="E1833" location="A126031958L" display="A126031958L" xr:uid="{00000000-0004-0000-0000-00001E070000}"/>
    <hyperlink ref="E1834" location="A126094166L" display="A126094166L" xr:uid="{00000000-0004-0000-0000-00001F070000}"/>
    <hyperlink ref="E1835" location="A126063062T" display="A126063062T" xr:uid="{00000000-0004-0000-0000-000020070000}"/>
    <hyperlink ref="E1836" location="A126030662J" display="A126030662J" xr:uid="{00000000-0004-0000-0000-000021070000}"/>
    <hyperlink ref="E1837" location="A126092870F" display="A126092870F" xr:uid="{00000000-0004-0000-0000-000022070000}"/>
    <hyperlink ref="E1838" location="A126061766C" display="A126061766C" xr:uid="{00000000-0004-0000-0000-000023070000}"/>
    <hyperlink ref="E1839" location="A126028718T" display="A126028718T" xr:uid="{00000000-0004-0000-0000-000024070000}"/>
    <hyperlink ref="E1840" location="A126090926V" display="A126090926V" xr:uid="{00000000-0004-0000-0000-000025070000}"/>
    <hyperlink ref="E1841" location="A126059822V" display="A126059822V" xr:uid="{00000000-0004-0000-0000-000026070000}"/>
    <hyperlink ref="E1842" location="A126030014K" display="A126030014K" xr:uid="{00000000-0004-0000-0000-000027070000}"/>
    <hyperlink ref="E1843" location="A126092222J" display="A126092222J" xr:uid="{00000000-0004-0000-0000-000028070000}"/>
    <hyperlink ref="E1844" location="A126061118F" display="A126061118F" xr:uid="{00000000-0004-0000-0000-000029070000}"/>
    <hyperlink ref="E1845" location="A126029366T" display="A126029366T" xr:uid="{00000000-0004-0000-0000-00002A070000}"/>
    <hyperlink ref="E1846" location="A126091574V" display="A126091574V" xr:uid="{00000000-0004-0000-0000-00002B070000}"/>
    <hyperlink ref="E1847" location="A126060470X" display="A126060470X" xr:uid="{00000000-0004-0000-0000-00002C070000}"/>
    <hyperlink ref="E1848" location="A126027390F" display="A126027390F" xr:uid="{00000000-0004-0000-0000-00002D070000}"/>
    <hyperlink ref="E1849" location="A126089598W" display="A126089598W" xr:uid="{00000000-0004-0000-0000-00002E070000}"/>
    <hyperlink ref="E1850" location="A126058494A" display="A126058494A" xr:uid="{00000000-0004-0000-0000-00002F070000}"/>
    <hyperlink ref="E1851" location="A126031926V" display="A126031926V" xr:uid="{00000000-0004-0000-0000-000030070000}"/>
    <hyperlink ref="E1852" location="A126094134V" display="A126094134V" xr:uid="{00000000-0004-0000-0000-000031070000}"/>
    <hyperlink ref="E1853" location="A126063030X" display="A126063030X" xr:uid="{00000000-0004-0000-0000-000032070000}"/>
    <hyperlink ref="E1854" location="A126030630R" display="A126030630R" xr:uid="{00000000-0004-0000-0000-000033070000}"/>
    <hyperlink ref="E1855" location="A126092838F" display="A126092838F" xr:uid="{00000000-0004-0000-0000-000034070000}"/>
    <hyperlink ref="E1856" location="A126061734K" display="A126061734K" xr:uid="{00000000-0004-0000-0000-000035070000}"/>
    <hyperlink ref="E1857" location="A126028686K" display="A126028686K" xr:uid="{00000000-0004-0000-0000-000036070000}"/>
    <hyperlink ref="E1858" location="A126090894L" display="A126090894L" xr:uid="{00000000-0004-0000-0000-000037070000}"/>
    <hyperlink ref="E1859" location="A126059790L" display="A126059790L" xr:uid="{00000000-0004-0000-0000-000038070000}"/>
    <hyperlink ref="E1860" location="A126031278J" display="A126031278J" xr:uid="{00000000-0004-0000-0000-000039070000}"/>
    <hyperlink ref="E1861" location="A126093486F" display="A126093486F" xr:uid="{00000000-0004-0000-0000-00003A070000}"/>
    <hyperlink ref="E1862" location="A126062382K" display="A126062382K" xr:uid="{00000000-0004-0000-0000-00003B070000}"/>
    <hyperlink ref="E1863" location="A126029982W" display="A126029982W" xr:uid="{00000000-0004-0000-0000-00003C070000}"/>
    <hyperlink ref="E1864" location="A126092190A" display="A126092190A" xr:uid="{00000000-0004-0000-0000-00003D070000}"/>
    <hyperlink ref="E1865" location="A126061086X" display="A126061086X" xr:uid="{00000000-0004-0000-0000-00003E070000}"/>
    <hyperlink ref="E1866" location="A126029334X" display="A126029334X" xr:uid="{00000000-0004-0000-0000-00003F070000}"/>
    <hyperlink ref="E1867" location="A126091542A" display="A126091542A" xr:uid="{00000000-0004-0000-0000-000040070000}"/>
    <hyperlink ref="E1868" location="A126060438X" display="A126060438X" xr:uid="{00000000-0004-0000-0000-000041070000}"/>
    <hyperlink ref="E1869" location="A126028038L" display="A126028038L" xr:uid="{00000000-0004-0000-0000-000042070000}"/>
    <hyperlink ref="E1870" location="A126090246R" display="A126090246R" xr:uid="{00000000-0004-0000-0000-000043070000}"/>
    <hyperlink ref="E1871" location="A126059142R" display="A126059142R" xr:uid="{00000000-0004-0000-0000-000044070000}"/>
    <hyperlink ref="E1872" location="A126027442W" display="A126027442W" xr:uid="{00000000-0004-0000-0000-000045070000}"/>
    <hyperlink ref="E1873" location="A126089650V" display="A126089650V" xr:uid="{00000000-0004-0000-0000-000046070000}"/>
    <hyperlink ref="E1874" location="A126058546T" display="A126058546T" xr:uid="{00000000-0004-0000-0000-000047070000}"/>
    <hyperlink ref="E1875" location="A126031978W" display="A126031978W" xr:uid="{00000000-0004-0000-0000-000048070000}"/>
    <hyperlink ref="E1876" location="A126094186W" display="A126094186W" xr:uid="{00000000-0004-0000-0000-000049070000}"/>
    <hyperlink ref="E1877" location="A126063082A" display="A126063082A" xr:uid="{00000000-0004-0000-0000-00004A070000}"/>
    <hyperlink ref="E1878" location="A126030682T" display="A126030682T" xr:uid="{00000000-0004-0000-0000-00004B070000}"/>
    <hyperlink ref="E1879" location="A126092890R" display="A126092890R" xr:uid="{00000000-0004-0000-0000-00004C070000}"/>
    <hyperlink ref="E1880" location="A126061786L" display="A126061786L" xr:uid="{00000000-0004-0000-0000-00004D070000}"/>
    <hyperlink ref="E1881" location="A126028738A" display="A126028738A" xr:uid="{00000000-0004-0000-0000-00004E070000}"/>
    <hyperlink ref="E1882" location="A126090946C" display="A126090946C" xr:uid="{00000000-0004-0000-0000-00004F070000}"/>
    <hyperlink ref="E1883" location="A126059842C" display="A126059842C" xr:uid="{00000000-0004-0000-0000-000050070000}"/>
    <hyperlink ref="E1884" location="A126031330F" display="A126031330F" xr:uid="{00000000-0004-0000-0000-000051070000}"/>
    <hyperlink ref="E1885" location="A126093538W" display="A126093538W" xr:uid="{00000000-0004-0000-0000-000052070000}"/>
    <hyperlink ref="E1886" location="A126062434A" display="A126062434A" xr:uid="{00000000-0004-0000-0000-000053070000}"/>
    <hyperlink ref="E1887" location="A126030034V" display="A126030034V" xr:uid="{00000000-0004-0000-0000-000054070000}"/>
    <hyperlink ref="E1888" location="A126092242T" display="A126092242T" xr:uid="{00000000-0004-0000-0000-000055070000}"/>
    <hyperlink ref="E1889" location="A126061138R" display="A126061138R" xr:uid="{00000000-0004-0000-0000-000056070000}"/>
    <hyperlink ref="E1890" location="A126029386A" display="A126029386A" xr:uid="{00000000-0004-0000-0000-000057070000}"/>
    <hyperlink ref="E1891" location="A126091594C" display="A126091594C" xr:uid="{00000000-0004-0000-0000-000058070000}"/>
    <hyperlink ref="E1892" location="A126060490J" display="A126060490J" xr:uid="{00000000-0004-0000-0000-000059070000}"/>
    <hyperlink ref="E1893" location="A126028090W" display="A126028090W" xr:uid="{00000000-0004-0000-0000-00005A070000}"/>
    <hyperlink ref="E1894" location="A126090298T" display="A126090298T" xr:uid="{00000000-0004-0000-0000-00005B070000}"/>
    <hyperlink ref="E1895" location="A126059194T" display="A126059194T" xr:uid="{00000000-0004-0000-0000-00005C070000}"/>
    <hyperlink ref="E1896" location="A126027426W" display="A126027426W" xr:uid="{00000000-0004-0000-0000-00005D070000}"/>
    <hyperlink ref="E1897" location="A126089634V" display="A126089634V" xr:uid="{00000000-0004-0000-0000-00005E070000}"/>
    <hyperlink ref="E1898" location="A126058530X" display="A126058530X" xr:uid="{00000000-0004-0000-0000-00005F070000}"/>
    <hyperlink ref="E1899" location="A126031962C" display="A126031962C" xr:uid="{00000000-0004-0000-0000-000060070000}"/>
    <hyperlink ref="E1900" location="A126094170C" display="A126094170C" xr:uid="{00000000-0004-0000-0000-000061070000}"/>
    <hyperlink ref="E1901" location="A126063066A" display="A126063066A" xr:uid="{00000000-0004-0000-0000-000062070000}"/>
    <hyperlink ref="E1902" location="A126030666T" display="A126030666T" xr:uid="{00000000-0004-0000-0000-000063070000}"/>
    <hyperlink ref="E1903" location="A126092874R" display="A126092874R" xr:uid="{00000000-0004-0000-0000-000064070000}"/>
    <hyperlink ref="E1904" location="A126061770V" display="A126061770V" xr:uid="{00000000-0004-0000-0000-000065070000}"/>
    <hyperlink ref="E1905" location="A126028722J" display="A126028722J" xr:uid="{00000000-0004-0000-0000-000066070000}"/>
    <hyperlink ref="E1906" location="A126090930K" display="A126090930K" xr:uid="{00000000-0004-0000-0000-000067070000}"/>
    <hyperlink ref="E1907" location="A126059826C" display="A126059826C" xr:uid="{00000000-0004-0000-0000-000068070000}"/>
    <hyperlink ref="E1908" location="A126030018V" display="A126030018V" xr:uid="{00000000-0004-0000-0000-000069070000}"/>
    <hyperlink ref="E1909" location="A126092226T" display="A126092226T" xr:uid="{00000000-0004-0000-0000-00006A070000}"/>
    <hyperlink ref="E1910" location="A126061122W" display="A126061122W" xr:uid="{00000000-0004-0000-0000-00006B070000}"/>
    <hyperlink ref="E1911" location="A126029370J" display="A126029370J" xr:uid="{00000000-0004-0000-0000-00006C070000}"/>
    <hyperlink ref="E1912" location="A126091578C" display="A126091578C" xr:uid="{00000000-0004-0000-0000-00006D070000}"/>
    <hyperlink ref="E1913" location="A126060474J" display="A126060474J" xr:uid="{00000000-0004-0000-0000-00006E070000}"/>
    <hyperlink ref="E1914" location="A126027446F" display="A126027446F" xr:uid="{00000000-0004-0000-0000-00006F070000}"/>
    <hyperlink ref="E1915" location="A126089654C" display="A126089654C" xr:uid="{00000000-0004-0000-0000-000070070000}"/>
    <hyperlink ref="E1916" location="A126058550J" display="A126058550J" xr:uid="{00000000-0004-0000-0000-000071070000}"/>
    <hyperlink ref="E1917" location="A126031982L" display="A126031982L" xr:uid="{00000000-0004-0000-0000-000072070000}"/>
    <hyperlink ref="E1918" location="A126094190L" display="A126094190L" xr:uid="{00000000-0004-0000-0000-000073070000}"/>
    <hyperlink ref="E1919" location="A126063086K" display="A126063086K" xr:uid="{00000000-0004-0000-0000-000074070000}"/>
    <hyperlink ref="E1920" location="A126030686A" display="A126030686A" xr:uid="{00000000-0004-0000-0000-000075070000}"/>
    <hyperlink ref="E1921" location="A126092894X" display="A126092894X" xr:uid="{00000000-0004-0000-0000-000076070000}"/>
    <hyperlink ref="E1922" location="A126061790C" display="A126061790C" xr:uid="{00000000-0004-0000-0000-000077070000}"/>
    <hyperlink ref="E1923" location="A126028742T" display="A126028742T" xr:uid="{00000000-0004-0000-0000-000078070000}"/>
    <hyperlink ref="E1924" location="A126090950V" display="A126090950V" xr:uid="{00000000-0004-0000-0000-000079070000}"/>
    <hyperlink ref="E1925" location="A126059846L" display="A126059846L" xr:uid="{00000000-0004-0000-0000-00007A070000}"/>
    <hyperlink ref="E1926" location="A126031334R" display="A126031334R" xr:uid="{00000000-0004-0000-0000-00007B070000}"/>
    <hyperlink ref="E1927" location="A126093542L" display="A126093542L" xr:uid="{00000000-0004-0000-0000-00007C070000}"/>
    <hyperlink ref="E1928" location="A126062438K" display="A126062438K" xr:uid="{00000000-0004-0000-0000-00007D070000}"/>
    <hyperlink ref="E1929" location="A126030038C" display="A126030038C" xr:uid="{00000000-0004-0000-0000-00007E070000}"/>
    <hyperlink ref="E1930" location="A126092246A" display="A126092246A" xr:uid="{00000000-0004-0000-0000-00007F070000}"/>
    <hyperlink ref="E1931" location="A126061142F" display="A126061142F" xr:uid="{00000000-0004-0000-0000-000080070000}"/>
    <hyperlink ref="E1932" location="A126029390T" display="A126029390T" xr:uid="{00000000-0004-0000-0000-000081070000}"/>
    <hyperlink ref="E1933" location="A126091598L" display="A126091598L" xr:uid="{00000000-0004-0000-0000-000082070000}"/>
    <hyperlink ref="E1934" location="A126060494T" display="A126060494T" xr:uid="{00000000-0004-0000-0000-000083070000}"/>
    <hyperlink ref="E1935" location="A126028094F" display="A126028094F" xr:uid="{00000000-0004-0000-0000-000084070000}"/>
    <hyperlink ref="E1936" location="A126090302W" display="A126090302W" xr:uid="{00000000-0004-0000-0000-000085070000}"/>
    <hyperlink ref="E1937" location="A126059198A" display="A126059198A" xr:uid="{00000000-0004-0000-0000-000086070000}"/>
    <hyperlink ref="E1938" location="A126027394R" display="A126027394R" xr:uid="{00000000-0004-0000-0000-000087070000}"/>
    <hyperlink ref="E1939" location="A126089602A" display="A126089602A" xr:uid="{00000000-0004-0000-0000-000088070000}"/>
    <hyperlink ref="E1940" location="A126058498K" display="A126058498K" xr:uid="{00000000-0004-0000-0000-000089070000}"/>
    <hyperlink ref="E1941" location="A126031930K" display="A126031930K" xr:uid="{00000000-0004-0000-0000-00008A070000}"/>
    <hyperlink ref="E1942" location="A126094138C" display="A126094138C" xr:uid="{00000000-0004-0000-0000-00008B070000}"/>
    <hyperlink ref="E1943" location="A126063034J" display="A126063034J" xr:uid="{00000000-0004-0000-0000-00008C070000}"/>
    <hyperlink ref="E1944" location="A126030634X" display="A126030634X" xr:uid="{00000000-0004-0000-0000-00008D070000}"/>
    <hyperlink ref="E1945" location="A126092842W" display="A126092842W" xr:uid="{00000000-0004-0000-0000-00008E070000}"/>
    <hyperlink ref="E1946" location="A126061738V" display="A126061738V" xr:uid="{00000000-0004-0000-0000-00008F070000}"/>
    <hyperlink ref="E1947" location="A126028690A" display="A126028690A" xr:uid="{00000000-0004-0000-0000-000090070000}"/>
    <hyperlink ref="E1948" location="A126090898W" display="A126090898W" xr:uid="{00000000-0004-0000-0000-000091070000}"/>
    <hyperlink ref="E1949" location="A126059794W" display="A126059794W" xr:uid="{00000000-0004-0000-0000-000092070000}"/>
    <hyperlink ref="E1950" location="A126031282X" display="A126031282X" xr:uid="{00000000-0004-0000-0000-000093070000}"/>
    <hyperlink ref="E1951" location="A126093490W" display="A126093490W" xr:uid="{00000000-0004-0000-0000-000094070000}"/>
    <hyperlink ref="E1952" location="A126062386V" display="A126062386V" xr:uid="{00000000-0004-0000-0000-000095070000}"/>
    <hyperlink ref="E1953" location="A126029986F" display="A126029986F" xr:uid="{00000000-0004-0000-0000-000096070000}"/>
    <hyperlink ref="E1954" location="A126092194K" display="A126092194K" xr:uid="{00000000-0004-0000-0000-000097070000}"/>
    <hyperlink ref="E1955" location="A126061090R" display="A126061090R" xr:uid="{00000000-0004-0000-0000-000098070000}"/>
    <hyperlink ref="E1956" location="A126029338J" display="A126029338J" xr:uid="{00000000-0004-0000-0000-000099070000}"/>
    <hyperlink ref="E1957" location="A126091546K" display="A126091546K" xr:uid="{00000000-0004-0000-0000-00009A070000}"/>
    <hyperlink ref="E1958" location="A126060442R" display="A126060442R" xr:uid="{00000000-0004-0000-0000-00009B070000}"/>
    <hyperlink ref="E1959" location="A126028042C" display="A126028042C" xr:uid="{00000000-0004-0000-0000-00009C070000}"/>
    <hyperlink ref="E1960" location="A126090250F" display="A126090250F" xr:uid="{00000000-0004-0000-0000-00009D070000}"/>
    <hyperlink ref="E1961" location="A126059146X" display="A126059146X" xr:uid="{00000000-0004-0000-0000-00009E070000}"/>
    <hyperlink ref="E1962" location="A126027378R" display="A126027378R" xr:uid="{00000000-0004-0000-0000-00009F070000}"/>
    <hyperlink ref="E1963" location="A126089586L" display="A126089586L" xr:uid="{00000000-0004-0000-0000-0000A0070000}"/>
    <hyperlink ref="E1964" location="A126058482T" display="A126058482T" xr:uid="{00000000-0004-0000-0000-0000A1070000}"/>
    <hyperlink ref="E1965" location="A126031914K" display="A126031914K" xr:uid="{00000000-0004-0000-0000-0000A2070000}"/>
    <hyperlink ref="E1966" location="A126094122K" display="A126094122K" xr:uid="{00000000-0004-0000-0000-0000A3070000}"/>
    <hyperlink ref="E1967" location="A126063018J" display="A126063018J" xr:uid="{00000000-0004-0000-0000-0000A4070000}"/>
    <hyperlink ref="E1968" location="A126030618X" display="A126030618X" xr:uid="{00000000-0004-0000-0000-0000A5070000}"/>
    <hyperlink ref="E1969" location="A126092826W" display="A126092826W" xr:uid="{00000000-0004-0000-0000-0000A6070000}"/>
    <hyperlink ref="E1970" location="A126061722A" display="A126061722A" xr:uid="{00000000-0004-0000-0000-0000A7070000}"/>
    <hyperlink ref="E1971" location="A126028674A" display="A126028674A" xr:uid="{00000000-0004-0000-0000-0000A8070000}"/>
    <hyperlink ref="E1972" location="A126090882C" display="A126090882C" xr:uid="{00000000-0004-0000-0000-0000A9070000}"/>
    <hyperlink ref="E1973" location="A126059778W" display="A126059778W" xr:uid="{00000000-0004-0000-0000-0000AA070000}"/>
    <hyperlink ref="E1974" location="A126031266X" display="A126031266X" xr:uid="{00000000-0004-0000-0000-0000AB070000}"/>
    <hyperlink ref="E1975" location="A126093474W" display="A126093474W" xr:uid="{00000000-0004-0000-0000-0000AC070000}"/>
    <hyperlink ref="E1976" location="A126062370A" display="A126062370A" xr:uid="{00000000-0004-0000-0000-0000AD070000}"/>
    <hyperlink ref="E1977" location="A126029970L" display="A126029970L" xr:uid="{00000000-0004-0000-0000-0000AE070000}"/>
    <hyperlink ref="E1978" location="A126092178K" display="A126092178K" xr:uid="{00000000-0004-0000-0000-0000AF070000}"/>
    <hyperlink ref="E1979" location="A126061074R" display="A126061074R" xr:uid="{00000000-0004-0000-0000-0000B0070000}"/>
    <hyperlink ref="E1980" location="A126029322R" display="A126029322R" xr:uid="{00000000-0004-0000-0000-0000B1070000}"/>
    <hyperlink ref="E1981" location="A126091530T" display="A126091530T" xr:uid="{00000000-0004-0000-0000-0000B2070000}"/>
    <hyperlink ref="E1982" location="A126060426R" display="A126060426R" xr:uid="{00000000-0004-0000-0000-0000B3070000}"/>
    <hyperlink ref="E1983" location="A126028026C" display="A126028026C" xr:uid="{00000000-0004-0000-0000-0000B4070000}"/>
    <hyperlink ref="E1984" location="A126090234F" display="A126090234F" xr:uid="{00000000-0004-0000-0000-0000B5070000}"/>
    <hyperlink ref="E1985" location="A126059130F" display="A126059130F" xr:uid="{00000000-0004-0000-0000-0000B6070000}"/>
    <hyperlink ref="E1986" location="A126027382F" display="A126027382F" xr:uid="{00000000-0004-0000-0000-0000B7070000}"/>
    <hyperlink ref="E1987" location="A126089590C" display="A126089590C" xr:uid="{00000000-0004-0000-0000-0000B8070000}"/>
    <hyperlink ref="E1988" location="A126058486A" display="A126058486A" xr:uid="{00000000-0004-0000-0000-0000B9070000}"/>
    <hyperlink ref="E1989" location="A126031918V" display="A126031918V" xr:uid="{00000000-0004-0000-0000-0000BA070000}"/>
    <hyperlink ref="E1990" location="A126094126V" display="A126094126V" xr:uid="{00000000-0004-0000-0000-0000BB070000}"/>
    <hyperlink ref="E1991" location="A126063022X" display="A126063022X" xr:uid="{00000000-0004-0000-0000-0000BC070000}"/>
    <hyperlink ref="E1992" location="A126030622R" display="A126030622R" xr:uid="{00000000-0004-0000-0000-0000BD070000}"/>
    <hyperlink ref="E1993" location="A126092830L" display="A126092830L" xr:uid="{00000000-0004-0000-0000-0000BE070000}"/>
    <hyperlink ref="E1994" location="A126061726K" display="A126061726K" xr:uid="{00000000-0004-0000-0000-0000BF070000}"/>
    <hyperlink ref="E1995" location="A126028678K" display="A126028678K" xr:uid="{00000000-0004-0000-0000-0000C0070000}"/>
    <hyperlink ref="E1996" location="A126090886L" display="A126090886L" xr:uid="{00000000-0004-0000-0000-0000C1070000}"/>
    <hyperlink ref="E1997" location="A126059782L" display="A126059782L" xr:uid="{00000000-0004-0000-0000-0000C2070000}"/>
    <hyperlink ref="E1998" location="A126031270R" display="A126031270R" xr:uid="{00000000-0004-0000-0000-0000C3070000}"/>
    <hyperlink ref="E1999" location="A126093478F" display="A126093478F" xr:uid="{00000000-0004-0000-0000-0000C4070000}"/>
    <hyperlink ref="E2000" location="A126062374K" display="A126062374K" xr:uid="{00000000-0004-0000-0000-0000C5070000}"/>
    <hyperlink ref="E2001" location="A126029974W" display="A126029974W" xr:uid="{00000000-0004-0000-0000-0000C6070000}"/>
    <hyperlink ref="E2002" location="A126092182A" display="A126092182A" xr:uid="{00000000-0004-0000-0000-0000C7070000}"/>
    <hyperlink ref="E2003" location="A126061078X" display="A126061078X" xr:uid="{00000000-0004-0000-0000-0000C8070000}"/>
    <hyperlink ref="E2004" location="A126029326X" display="A126029326X" xr:uid="{00000000-0004-0000-0000-0000C9070000}"/>
    <hyperlink ref="E2005" location="A126091534A" display="A126091534A" xr:uid="{00000000-0004-0000-0000-0000CA070000}"/>
    <hyperlink ref="E2006" location="A126060430F" display="A126060430F" xr:uid="{00000000-0004-0000-0000-0000CB070000}"/>
    <hyperlink ref="E2007" location="A126028030V" display="A126028030V" xr:uid="{00000000-0004-0000-0000-0000CC070000}"/>
    <hyperlink ref="E2008" location="A126090238R" display="A126090238R" xr:uid="{00000000-0004-0000-0000-0000CD070000}"/>
    <hyperlink ref="E2009" location="A126059134R" display="A126059134R" xr:uid="{00000000-0004-0000-0000-0000CE070000}"/>
    <hyperlink ref="E2010" location="A126027410C" display="A126027410C" xr:uid="{00000000-0004-0000-0000-0000CF070000}"/>
    <hyperlink ref="E2011" location="A126089618V" display="A126089618V" xr:uid="{00000000-0004-0000-0000-0000D0070000}"/>
    <hyperlink ref="E2012" location="A126058514X" display="A126058514X" xr:uid="{00000000-0004-0000-0000-0000D1070000}"/>
    <hyperlink ref="E2013" location="A126031946C" display="A126031946C" xr:uid="{00000000-0004-0000-0000-0000D2070000}"/>
    <hyperlink ref="E2014" location="A126094154C" display="A126094154C" xr:uid="{00000000-0004-0000-0000-0000D3070000}"/>
    <hyperlink ref="E2015" location="A126063050J" display="A126063050J" xr:uid="{00000000-0004-0000-0000-0000D4070000}"/>
    <hyperlink ref="E2016" location="A126030650X" display="A126030650X" xr:uid="{00000000-0004-0000-0000-0000D5070000}"/>
    <hyperlink ref="E2017" location="A126092858R" display="A126092858R" xr:uid="{00000000-0004-0000-0000-0000D6070000}"/>
    <hyperlink ref="E2018" location="A126061754V" display="A126061754V" xr:uid="{00000000-0004-0000-0000-0000D7070000}"/>
    <hyperlink ref="E2019" location="A126028706J" display="A126028706J" xr:uid="{00000000-0004-0000-0000-0000D8070000}"/>
    <hyperlink ref="E2020" location="A126090914K" display="A126090914K" xr:uid="{00000000-0004-0000-0000-0000D9070000}"/>
    <hyperlink ref="E2021" location="A126059810K" display="A126059810K" xr:uid="{00000000-0004-0000-0000-0000DA070000}"/>
    <hyperlink ref="E2022" location="A126031298T" display="A126031298T" xr:uid="{00000000-0004-0000-0000-0000DB070000}"/>
    <hyperlink ref="E2023" location="A126093506C" display="A126093506C" xr:uid="{00000000-0004-0000-0000-0000DC070000}"/>
    <hyperlink ref="E2024" location="A126062402J" display="A126062402J" xr:uid="{00000000-0004-0000-0000-0000DD070000}"/>
    <hyperlink ref="E2025" location="A126030002A" display="A126030002A" xr:uid="{00000000-0004-0000-0000-0000DE070000}"/>
    <hyperlink ref="E2026" location="A126092210X" display="A126092210X" xr:uid="{00000000-0004-0000-0000-0000DF070000}"/>
    <hyperlink ref="E2027" location="A126061106W" display="A126061106W" xr:uid="{00000000-0004-0000-0000-0000E0070000}"/>
    <hyperlink ref="E2028" location="A126029354J" display="A126029354J" xr:uid="{00000000-0004-0000-0000-0000E1070000}"/>
    <hyperlink ref="E2029" location="A126091562K" display="A126091562K" xr:uid="{00000000-0004-0000-0000-0000E2070000}"/>
    <hyperlink ref="E2030" location="A126060458J" display="A126060458J" xr:uid="{00000000-0004-0000-0000-0000E3070000}"/>
    <hyperlink ref="E2031" location="A126028058W" display="A126028058W" xr:uid="{00000000-0004-0000-0000-0000E4070000}"/>
    <hyperlink ref="E2032" location="A126090266X" display="A126090266X" xr:uid="{00000000-0004-0000-0000-0000E5070000}"/>
    <hyperlink ref="E2033" location="A126059162X" display="A126059162X" xr:uid="{00000000-0004-0000-0000-0000E6070000}"/>
    <hyperlink ref="E2034" location="A126027386R" display="A126027386R" xr:uid="{00000000-0004-0000-0000-0000E7070000}"/>
    <hyperlink ref="E2035" location="A126089594L" display="A126089594L" xr:uid="{00000000-0004-0000-0000-0000E8070000}"/>
    <hyperlink ref="E2036" location="A126058490T" display="A126058490T" xr:uid="{00000000-0004-0000-0000-0000E9070000}"/>
    <hyperlink ref="E2037" location="A126031922K" display="A126031922K" xr:uid="{00000000-0004-0000-0000-0000EA070000}"/>
    <hyperlink ref="E2038" location="A126094130K" display="A126094130K" xr:uid="{00000000-0004-0000-0000-0000EB070000}"/>
    <hyperlink ref="E2039" location="A126063026J" display="A126063026J" xr:uid="{00000000-0004-0000-0000-0000EC070000}"/>
    <hyperlink ref="E2040" location="A126030626X" display="A126030626X" xr:uid="{00000000-0004-0000-0000-0000ED070000}"/>
    <hyperlink ref="E2041" location="A126092834W" display="A126092834W" xr:uid="{00000000-0004-0000-0000-0000EE070000}"/>
    <hyperlink ref="E2042" location="A126061730A" display="A126061730A" xr:uid="{00000000-0004-0000-0000-0000EF070000}"/>
    <hyperlink ref="E2043" location="A126028682A" display="A126028682A" xr:uid="{00000000-0004-0000-0000-0000F0070000}"/>
    <hyperlink ref="E2044" location="A126090890C" display="A126090890C" xr:uid="{00000000-0004-0000-0000-0000F1070000}"/>
    <hyperlink ref="E2045" location="A126059786W" display="A126059786W" xr:uid="{00000000-0004-0000-0000-0000F2070000}"/>
    <hyperlink ref="E2046" location="A126031274X" display="A126031274X" xr:uid="{00000000-0004-0000-0000-0000F3070000}"/>
    <hyperlink ref="E2047" location="A126093482W" display="A126093482W" xr:uid="{00000000-0004-0000-0000-0000F4070000}"/>
    <hyperlink ref="E2048" location="A126062378V" display="A126062378V" xr:uid="{00000000-0004-0000-0000-0000F5070000}"/>
    <hyperlink ref="E2049" location="A126029978F" display="A126029978F" xr:uid="{00000000-0004-0000-0000-0000F6070000}"/>
    <hyperlink ref="E2050" location="A126092186K" display="A126092186K" xr:uid="{00000000-0004-0000-0000-0000F7070000}"/>
    <hyperlink ref="E2051" location="A126061082R" display="A126061082R" xr:uid="{00000000-0004-0000-0000-0000F8070000}"/>
    <hyperlink ref="E2052" location="A126029330R" display="A126029330R" xr:uid="{00000000-0004-0000-0000-0000F9070000}"/>
    <hyperlink ref="E2053" location="A126091538K" display="A126091538K" xr:uid="{00000000-0004-0000-0000-0000FA070000}"/>
    <hyperlink ref="E2054" location="A126060434R" display="A126060434R" xr:uid="{00000000-0004-0000-0000-0000FB070000}"/>
    <hyperlink ref="E2055" location="A126028034C" display="A126028034C" xr:uid="{00000000-0004-0000-0000-0000FC070000}"/>
    <hyperlink ref="E2056" location="A126090242F" display="A126090242F" xr:uid="{00000000-0004-0000-0000-0000FD070000}"/>
    <hyperlink ref="E2057" location="A126059138X" display="A126059138X" xr:uid="{00000000-0004-0000-0000-0000FE070000}"/>
    <hyperlink ref="E2058" location="A126027414L" display="A126027414L" xr:uid="{00000000-0004-0000-0000-0000FF070000}"/>
    <hyperlink ref="E2059" location="A126089622K" display="A126089622K" xr:uid="{00000000-0004-0000-0000-000000080000}"/>
    <hyperlink ref="E2060" location="A126058518J" display="A126058518J" xr:uid="{00000000-0004-0000-0000-000001080000}"/>
    <hyperlink ref="E2061" location="A126031950V" display="A126031950V" xr:uid="{00000000-0004-0000-0000-000002080000}"/>
    <hyperlink ref="E2062" location="A126094158L" display="A126094158L" xr:uid="{00000000-0004-0000-0000-000003080000}"/>
    <hyperlink ref="E2063" location="A126063054T" display="A126063054T" xr:uid="{00000000-0004-0000-0000-000004080000}"/>
    <hyperlink ref="E2064" location="A126030654J" display="A126030654J" xr:uid="{00000000-0004-0000-0000-000005080000}"/>
    <hyperlink ref="E2065" location="A126092862F" display="A126092862F" xr:uid="{00000000-0004-0000-0000-000006080000}"/>
    <hyperlink ref="E2066" location="A126061758C" display="A126061758C" xr:uid="{00000000-0004-0000-0000-000007080000}"/>
    <hyperlink ref="E2067" location="A126028710X" display="A126028710X" xr:uid="{00000000-0004-0000-0000-000008080000}"/>
    <hyperlink ref="E2068" location="A126090918V" display="A126090918V" xr:uid="{00000000-0004-0000-0000-000009080000}"/>
    <hyperlink ref="E2069" location="A126059814V" display="A126059814V" xr:uid="{00000000-0004-0000-0000-00000A080000}"/>
    <hyperlink ref="E2070" location="A126031302W" display="A126031302W" xr:uid="{00000000-0004-0000-0000-00000B080000}"/>
    <hyperlink ref="E2071" location="A126093510V" display="A126093510V" xr:uid="{00000000-0004-0000-0000-00000C080000}"/>
    <hyperlink ref="E2072" location="A126062406T" display="A126062406T" xr:uid="{00000000-0004-0000-0000-00000D080000}"/>
    <hyperlink ref="E2073" location="A126030006K" display="A126030006K" xr:uid="{00000000-0004-0000-0000-00000E080000}"/>
    <hyperlink ref="E2074" location="A126092214J" display="A126092214J" xr:uid="{00000000-0004-0000-0000-00000F080000}"/>
    <hyperlink ref="E2075" location="A126061110L" display="A126061110L" xr:uid="{00000000-0004-0000-0000-000010080000}"/>
    <hyperlink ref="E2076" location="A126029358T" display="A126029358T" xr:uid="{00000000-0004-0000-0000-000011080000}"/>
    <hyperlink ref="E2077" location="A126091566V" display="A126091566V" xr:uid="{00000000-0004-0000-0000-000012080000}"/>
    <hyperlink ref="E2078" location="A126060462X" display="A126060462X" xr:uid="{00000000-0004-0000-0000-000013080000}"/>
    <hyperlink ref="E2079" location="A126028062L" display="A126028062L" xr:uid="{00000000-0004-0000-0000-000014080000}"/>
    <hyperlink ref="E2080" location="A126090270R" display="A126090270R" xr:uid="{00000000-0004-0000-0000-000015080000}"/>
    <hyperlink ref="E2081" location="A126059166J" display="A126059166J" xr:uid="{00000000-0004-0000-0000-000016080000}"/>
    <hyperlink ref="E2082" location="A126011866F" display="A126011866F" xr:uid="{00000000-0004-0000-0000-000017080000}"/>
    <hyperlink ref="E2083" location="A126074074F" display="A126074074F" xr:uid="{00000000-0004-0000-0000-000018080000}"/>
    <hyperlink ref="E2084" location="A126042970J" display="A126042970J" xr:uid="{00000000-0004-0000-0000-000019080000}"/>
    <hyperlink ref="E2085" location="A126016402X" display="A126016402X" xr:uid="{00000000-0004-0000-0000-00001A080000}"/>
    <hyperlink ref="E2086" location="A126078610W" display="A126078610W" xr:uid="{00000000-0004-0000-0000-00001B080000}"/>
    <hyperlink ref="E2087" location="A126047506V" display="A126047506V" xr:uid="{00000000-0004-0000-0000-00001C080000}"/>
    <hyperlink ref="E2088" location="A126015106L" display="A126015106L" xr:uid="{00000000-0004-0000-0000-00001D080000}"/>
    <hyperlink ref="E2089" location="A126077314K" display="A126077314K" xr:uid="{00000000-0004-0000-0000-00001E080000}"/>
    <hyperlink ref="E2090" location="A126046210R" display="A126046210R" xr:uid="{00000000-0004-0000-0000-00001F080000}"/>
    <hyperlink ref="E2091" location="A126013162V" display="A126013162V" xr:uid="{00000000-0004-0000-0000-000020080000}"/>
    <hyperlink ref="E2092" location="A126075370T" display="A126075370T" xr:uid="{00000000-0004-0000-0000-000021080000}"/>
    <hyperlink ref="E2093" location="A126044266R" display="A126044266R" xr:uid="{00000000-0004-0000-0000-000022080000}"/>
    <hyperlink ref="E2094" location="A126015754K" display="A126015754K" xr:uid="{00000000-0004-0000-0000-000023080000}"/>
    <hyperlink ref="E2095" location="A126077962J" display="A126077962J" xr:uid="{00000000-0004-0000-0000-000024080000}"/>
    <hyperlink ref="E2096" location="A126046858F" display="A126046858F" xr:uid="{00000000-0004-0000-0000-000025080000}"/>
    <hyperlink ref="E2097" location="A126014458X" display="A126014458X" xr:uid="{00000000-0004-0000-0000-000026080000}"/>
    <hyperlink ref="E2098" location="A126076666W" display="A126076666W" xr:uid="{00000000-0004-0000-0000-000027080000}"/>
    <hyperlink ref="E2099" location="A126045562A" display="A126045562A" xr:uid="{00000000-0004-0000-0000-000028080000}"/>
    <hyperlink ref="E2100" location="A126013810F" display="A126013810F" xr:uid="{00000000-0004-0000-0000-000029080000}"/>
    <hyperlink ref="E2101" location="A126076018X" display="A126076018X" xr:uid="{00000000-0004-0000-0000-00002A080000}"/>
    <hyperlink ref="E2102" location="A126044914A" display="A126044914A" xr:uid="{00000000-0004-0000-0000-00002B080000}"/>
    <hyperlink ref="E2103" location="A126012514V" display="A126012514V" xr:uid="{00000000-0004-0000-0000-00002C080000}"/>
    <hyperlink ref="E2104" location="A126074722T" display="A126074722T" xr:uid="{00000000-0004-0000-0000-00002D080000}"/>
    <hyperlink ref="E2105" location="A126043618R" display="A126043618R" xr:uid="{00000000-0004-0000-0000-00002E080000}"/>
    <hyperlink ref="E2106" location="A126011878R" display="A126011878R" xr:uid="{00000000-0004-0000-0000-00002F080000}"/>
    <hyperlink ref="E2107" location="A126074086R" display="A126074086R" xr:uid="{00000000-0004-0000-0000-000030080000}"/>
    <hyperlink ref="E2108" location="A126042982T" display="A126042982T" xr:uid="{00000000-0004-0000-0000-000031080000}"/>
    <hyperlink ref="E2109" location="A126016414J" display="A126016414J" xr:uid="{00000000-0004-0000-0000-000032080000}"/>
    <hyperlink ref="E2110" location="A126078622F" display="A126078622F" xr:uid="{00000000-0004-0000-0000-000033080000}"/>
    <hyperlink ref="E2111" location="A126047518C" display="A126047518C" xr:uid="{00000000-0004-0000-0000-000034080000}"/>
    <hyperlink ref="E2112" location="A126015118W" display="A126015118W" xr:uid="{00000000-0004-0000-0000-000035080000}"/>
    <hyperlink ref="E2113" location="A126077326V" display="A126077326V" xr:uid="{00000000-0004-0000-0000-000036080000}"/>
    <hyperlink ref="E2114" location="A126046222X" display="A126046222X" xr:uid="{00000000-0004-0000-0000-000037080000}"/>
    <hyperlink ref="E2115" location="A126013174C" display="A126013174C" xr:uid="{00000000-0004-0000-0000-000038080000}"/>
    <hyperlink ref="E2116" location="A126075382A" display="A126075382A" xr:uid="{00000000-0004-0000-0000-000039080000}"/>
    <hyperlink ref="E2117" location="A126044278X" display="A126044278X" xr:uid="{00000000-0004-0000-0000-00003A080000}"/>
    <hyperlink ref="E2118" location="A126015766V" display="A126015766V" xr:uid="{00000000-0004-0000-0000-00003B080000}"/>
    <hyperlink ref="E2119" location="A126077974T" display="A126077974T" xr:uid="{00000000-0004-0000-0000-00003C080000}"/>
    <hyperlink ref="E2120" location="A126046870W" display="A126046870W" xr:uid="{00000000-0004-0000-0000-00003D080000}"/>
    <hyperlink ref="E2121" location="A126014470R" display="A126014470R" xr:uid="{00000000-0004-0000-0000-00003E080000}"/>
    <hyperlink ref="E2122" location="A126076678F" display="A126076678F" xr:uid="{00000000-0004-0000-0000-00003F080000}"/>
    <hyperlink ref="E2123" location="A126045574K" display="A126045574K" xr:uid="{00000000-0004-0000-0000-000040080000}"/>
    <hyperlink ref="E2124" location="A126013822R" display="A126013822R" xr:uid="{00000000-0004-0000-0000-000041080000}"/>
    <hyperlink ref="E2125" location="A126076030R" display="A126076030R" xr:uid="{00000000-0004-0000-0000-000042080000}"/>
    <hyperlink ref="E2126" location="A126044926K" display="A126044926K" xr:uid="{00000000-0004-0000-0000-000043080000}"/>
    <hyperlink ref="E2127" location="A126012526C" display="A126012526C" xr:uid="{00000000-0004-0000-0000-000044080000}"/>
    <hyperlink ref="E2128" location="A126074734A" display="A126074734A" xr:uid="{00000000-0004-0000-0000-000045080000}"/>
    <hyperlink ref="E2129" location="A126043630F" display="A126043630F" xr:uid="{00000000-0004-0000-0000-000046080000}"/>
    <hyperlink ref="E2130" location="A126011846W" display="A126011846W" xr:uid="{00000000-0004-0000-0000-000047080000}"/>
    <hyperlink ref="E2131" location="A126074054W" display="A126074054W" xr:uid="{00000000-0004-0000-0000-000048080000}"/>
    <hyperlink ref="E2132" location="A126042950X" display="A126042950X" xr:uid="{00000000-0004-0000-0000-000049080000}"/>
    <hyperlink ref="E2133" location="A126016382A" display="A126016382A" xr:uid="{00000000-0004-0000-0000-00004A080000}"/>
    <hyperlink ref="E2134" location="A126078590X" display="A126078590X" xr:uid="{00000000-0004-0000-0000-00004B080000}"/>
    <hyperlink ref="E2135" location="A126047486W" display="A126047486W" xr:uid="{00000000-0004-0000-0000-00004C080000}"/>
    <hyperlink ref="E2136" location="A126015086R" display="A126015086R" xr:uid="{00000000-0004-0000-0000-00004D080000}"/>
    <hyperlink ref="E2137" location="A126077294L" display="A126077294L" xr:uid="{00000000-0004-0000-0000-00004E080000}"/>
    <hyperlink ref="E2138" location="A126046190T" display="A126046190T" xr:uid="{00000000-0004-0000-0000-00004F080000}"/>
    <hyperlink ref="E2139" location="A126013142K" display="A126013142K" xr:uid="{00000000-0004-0000-0000-000050080000}"/>
    <hyperlink ref="E2140" location="A126075350J" display="A126075350J" xr:uid="{00000000-0004-0000-0000-000051080000}"/>
    <hyperlink ref="E2141" location="A126044246F" display="A126044246F" xr:uid="{00000000-0004-0000-0000-000052080000}"/>
    <hyperlink ref="E2142" location="A126015734A" display="A126015734A" xr:uid="{00000000-0004-0000-0000-000053080000}"/>
    <hyperlink ref="E2143" location="A126077942X" display="A126077942X" xr:uid="{00000000-0004-0000-0000-000054080000}"/>
    <hyperlink ref="E2144" location="A126046838W" display="A126046838W" xr:uid="{00000000-0004-0000-0000-000055080000}"/>
    <hyperlink ref="E2145" location="A126014438R" display="A126014438R" xr:uid="{00000000-0004-0000-0000-000056080000}"/>
    <hyperlink ref="E2146" location="A126076646L" display="A126076646L" xr:uid="{00000000-0004-0000-0000-000057080000}"/>
    <hyperlink ref="E2147" location="A126045542T" display="A126045542T" xr:uid="{00000000-0004-0000-0000-000058080000}"/>
    <hyperlink ref="E2148" location="A126013790J" display="A126013790J" xr:uid="{00000000-0004-0000-0000-000059080000}"/>
    <hyperlink ref="E2149" location="A126075998X" display="A126075998X" xr:uid="{00000000-0004-0000-0000-00005A080000}"/>
    <hyperlink ref="E2150" location="A126044894C" display="A126044894C" xr:uid="{00000000-0004-0000-0000-00005B080000}"/>
    <hyperlink ref="E2151" location="A126012494W" display="A126012494W" xr:uid="{00000000-0004-0000-0000-00005C080000}"/>
    <hyperlink ref="E2152" location="A126074702J" display="A126074702J" xr:uid="{00000000-0004-0000-0000-00005D080000}"/>
    <hyperlink ref="E2153" location="A126043598T" display="A126043598T" xr:uid="{00000000-0004-0000-0000-00005E080000}"/>
    <hyperlink ref="E2154" location="A126011882F" display="A126011882F" xr:uid="{00000000-0004-0000-0000-00005F080000}"/>
    <hyperlink ref="E2155" location="A126074090F" display="A126074090F" xr:uid="{00000000-0004-0000-0000-000060080000}"/>
    <hyperlink ref="E2156" location="A126042986A" display="A126042986A" xr:uid="{00000000-0004-0000-0000-000061080000}"/>
    <hyperlink ref="E2157" location="A126016418T" display="A126016418T" xr:uid="{00000000-0004-0000-0000-000062080000}"/>
    <hyperlink ref="E2158" location="A126078626R" display="A126078626R" xr:uid="{00000000-0004-0000-0000-000063080000}"/>
    <hyperlink ref="E2159" location="A126047522V" display="A126047522V" xr:uid="{00000000-0004-0000-0000-000064080000}"/>
    <hyperlink ref="E2160" location="A126015122L" display="A126015122L" xr:uid="{00000000-0004-0000-0000-000065080000}"/>
    <hyperlink ref="E2161" location="A126077330K" display="A126077330K" xr:uid="{00000000-0004-0000-0000-000066080000}"/>
    <hyperlink ref="E2162" location="A126046226J" display="A126046226J" xr:uid="{00000000-0004-0000-0000-000067080000}"/>
    <hyperlink ref="E2163" location="A126013178L" display="A126013178L" xr:uid="{00000000-0004-0000-0000-000068080000}"/>
    <hyperlink ref="E2164" location="A126075386K" display="A126075386K" xr:uid="{00000000-0004-0000-0000-000069080000}"/>
    <hyperlink ref="E2165" location="A126044282R" display="A126044282R" xr:uid="{00000000-0004-0000-0000-00006A080000}"/>
    <hyperlink ref="E2166" location="A126015770K" display="A126015770K" xr:uid="{00000000-0004-0000-0000-00006B080000}"/>
    <hyperlink ref="E2167" location="A126077978A" display="A126077978A" xr:uid="{00000000-0004-0000-0000-00006C080000}"/>
    <hyperlink ref="E2168" location="A126046874F" display="A126046874F" xr:uid="{00000000-0004-0000-0000-00006D080000}"/>
    <hyperlink ref="E2169" location="A126014474X" display="A126014474X" xr:uid="{00000000-0004-0000-0000-00006E080000}"/>
    <hyperlink ref="E2170" location="A126076682W" display="A126076682W" xr:uid="{00000000-0004-0000-0000-00006F080000}"/>
    <hyperlink ref="E2171" location="A126045578V" display="A126045578V" xr:uid="{00000000-0004-0000-0000-000070080000}"/>
    <hyperlink ref="E2172" location="A126013826X" display="A126013826X" xr:uid="{00000000-0004-0000-0000-000071080000}"/>
    <hyperlink ref="E2173" location="A126076034X" display="A126076034X" xr:uid="{00000000-0004-0000-0000-000072080000}"/>
    <hyperlink ref="E2174" location="A126044930A" display="A126044930A" xr:uid="{00000000-0004-0000-0000-000073080000}"/>
    <hyperlink ref="E2175" location="A126012530V" display="A126012530V" xr:uid="{00000000-0004-0000-0000-000074080000}"/>
    <hyperlink ref="E2176" location="A126074738K" display="A126074738K" xr:uid="{00000000-0004-0000-0000-000075080000}"/>
    <hyperlink ref="E2177" location="A126043634R" display="A126043634R" xr:uid="{00000000-0004-0000-0000-000076080000}"/>
    <hyperlink ref="E2178" location="A126011886R" display="A126011886R" xr:uid="{00000000-0004-0000-0000-000077080000}"/>
    <hyperlink ref="E2179" location="A126074094R" display="A126074094R" xr:uid="{00000000-0004-0000-0000-000078080000}"/>
    <hyperlink ref="E2180" location="A126042990T" display="A126042990T" xr:uid="{00000000-0004-0000-0000-000079080000}"/>
    <hyperlink ref="E2181" location="A126016422J" display="A126016422J" xr:uid="{00000000-0004-0000-0000-00007A080000}"/>
    <hyperlink ref="E2182" location="A126078630F" display="A126078630F" xr:uid="{00000000-0004-0000-0000-00007B080000}"/>
    <hyperlink ref="E2183" location="A126047526C" display="A126047526C" xr:uid="{00000000-0004-0000-0000-00007C080000}"/>
    <hyperlink ref="E2184" location="A126015126W" display="A126015126W" xr:uid="{00000000-0004-0000-0000-00007D080000}"/>
    <hyperlink ref="E2185" location="A126077334V" display="A126077334V" xr:uid="{00000000-0004-0000-0000-00007E080000}"/>
    <hyperlink ref="E2186" location="A126046230X" display="A126046230X" xr:uid="{00000000-0004-0000-0000-00007F080000}"/>
    <hyperlink ref="E2187" location="A126013182C" display="A126013182C" xr:uid="{00000000-0004-0000-0000-000080080000}"/>
    <hyperlink ref="E2188" location="A126075390A" display="A126075390A" xr:uid="{00000000-0004-0000-0000-000081080000}"/>
    <hyperlink ref="E2189" location="A126044286X" display="A126044286X" xr:uid="{00000000-0004-0000-0000-000082080000}"/>
    <hyperlink ref="E2190" location="A126015774V" display="A126015774V" xr:uid="{00000000-0004-0000-0000-000083080000}"/>
    <hyperlink ref="E2191" location="A126077982T" display="A126077982T" xr:uid="{00000000-0004-0000-0000-000084080000}"/>
    <hyperlink ref="E2192" location="A126046878R" display="A126046878R" xr:uid="{00000000-0004-0000-0000-000085080000}"/>
    <hyperlink ref="E2193" location="A126014478J" display="A126014478J" xr:uid="{00000000-0004-0000-0000-000086080000}"/>
    <hyperlink ref="E2194" location="A126076686F" display="A126076686F" xr:uid="{00000000-0004-0000-0000-000087080000}"/>
    <hyperlink ref="E2195" location="A126045582K" display="A126045582K" xr:uid="{00000000-0004-0000-0000-000088080000}"/>
    <hyperlink ref="E2196" location="A126013830R" display="A126013830R" xr:uid="{00000000-0004-0000-0000-000089080000}"/>
    <hyperlink ref="E2197" location="A126076038J" display="A126076038J" xr:uid="{00000000-0004-0000-0000-00008A080000}"/>
    <hyperlink ref="E2198" location="A126044934K" display="A126044934K" xr:uid="{00000000-0004-0000-0000-00008B080000}"/>
    <hyperlink ref="E2199" location="A126012534C" display="A126012534C" xr:uid="{00000000-0004-0000-0000-00008C080000}"/>
    <hyperlink ref="E2200" location="A126074742A" display="A126074742A" xr:uid="{00000000-0004-0000-0000-00008D080000}"/>
    <hyperlink ref="E2201" location="A126043638X" display="A126043638X" xr:uid="{00000000-0004-0000-0000-00008E080000}"/>
    <hyperlink ref="E2202" location="A126011850L" display="A126011850L" xr:uid="{00000000-0004-0000-0000-00008F080000}"/>
    <hyperlink ref="E2203" location="A126074058F" display="A126074058F" xr:uid="{00000000-0004-0000-0000-000090080000}"/>
    <hyperlink ref="E2204" location="A126042954J" display="A126042954J" xr:uid="{00000000-0004-0000-0000-000091080000}"/>
    <hyperlink ref="E2205" location="A126016386K" display="A126016386K" xr:uid="{00000000-0004-0000-0000-000092080000}"/>
    <hyperlink ref="E2206" location="A126078594J" display="A126078594J" xr:uid="{00000000-0004-0000-0000-000093080000}"/>
    <hyperlink ref="E2207" location="A126047490L" display="A126047490L" xr:uid="{00000000-0004-0000-0000-000094080000}"/>
    <hyperlink ref="E2208" location="A126015090F" display="A126015090F" xr:uid="{00000000-0004-0000-0000-000095080000}"/>
    <hyperlink ref="E2209" location="A126077298W" display="A126077298W" xr:uid="{00000000-0004-0000-0000-000096080000}"/>
    <hyperlink ref="E2210" location="A126046194A" display="A126046194A" xr:uid="{00000000-0004-0000-0000-000097080000}"/>
    <hyperlink ref="E2211" location="A126013146V" display="A126013146V" xr:uid="{00000000-0004-0000-0000-000098080000}"/>
    <hyperlink ref="E2212" location="A126075354T" display="A126075354T" xr:uid="{00000000-0004-0000-0000-000099080000}"/>
    <hyperlink ref="E2213" location="A126044250W" display="A126044250W" xr:uid="{00000000-0004-0000-0000-00009A080000}"/>
    <hyperlink ref="E2214" location="A126015738K" display="A126015738K" xr:uid="{00000000-0004-0000-0000-00009B080000}"/>
    <hyperlink ref="E2215" location="A126077946J" display="A126077946J" xr:uid="{00000000-0004-0000-0000-00009C080000}"/>
    <hyperlink ref="E2216" location="A126046842L" display="A126046842L" xr:uid="{00000000-0004-0000-0000-00009D080000}"/>
    <hyperlink ref="E2217" location="A126014442F" display="A126014442F" xr:uid="{00000000-0004-0000-0000-00009E080000}"/>
    <hyperlink ref="E2218" location="A126076650C" display="A126076650C" xr:uid="{00000000-0004-0000-0000-00009F080000}"/>
    <hyperlink ref="E2219" location="A126045546A" display="A126045546A" xr:uid="{00000000-0004-0000-0000-0000A0080000}"/>
    <hyperlink ref="E2220" location="A126013794T" display="A126013794T" xr:uid="{00000000-0004-0000-0000-0000A1080000}"/>
    <hyperlink ref="E2221" location="A126076002F" display="A126076002F" xr:uid="{00000000-0004-0000-0000-0000A2080000}"/>
    <hyperlink ref="E2222" location="A126044898L" display="A126044898L" xr:uid="{00000000-0004-0000-0000-0000A3080000}"/>
    <hyperlink ref="E2223" location="A126012498F" display="A126012498F" xr:uid="{00000000-0004-0000-0000-0000A4080000}"/>
    <hyperlink ref="E2224" location="A126074706T" display="A126074706T" xr:uid="{00000000-0004-0000-0000-0000A5080000}"/>
    <hyperlink ref="E2225" location="A126043602W" display="A126043602W" xr:uid="{00000000-0004-0000-0000-0000A6080000}"/>
    <hyperlink ref="E2226" location="A126011854W" display="A126011854W" xr:uid="{00000000-0004-0000-0000-0000A7080000}"/>
    <hyperlink ref="E2227" location="A126074062W" display="A126074062W" xr:uid="{00000000-0004-0000-0000-0000A8080000}"/>
    <hyperlink ref="E2228" location="A126042958T" display="A126042958T" xr:uid="{00000000-0004-0000-0000-0000A9080000}"/>
    <hyperlink ref="E2229" location="A126016390A" display="A126016390A" xr:uid="{00000000-0004-0000-0000-0000AA080000}"/>
    <hyperlink ref="E2230" location="A126078598T" display="A126078598T" xr:uid="{00000000-0004-0000-0000-0000AB080000}"/>
    <hyperlink ref="E2231" location="A126047494W" display="A126047494W" xr:uid="{00000000-0004-0000-0000-0000AC080000}"/>
    <hyperlink ref="E2232" location="A126015094R" display="A126015094R" xr:uid="{00000000-0004-0000-0000-0000AD080000}"/>
    <hyperlink ref="E2233" location="A126077302A" display="A126077302A" xr:uid="{00000000-0004-0000-0000-0000AE080000}"/>
    <hyperlink ref="E2234" location="A126046198K" display="A126046198K" xr:uid="{00000000-0004-0000-0000-0000AF080000}"/>
    <hyperlink ref="E2235" location="A126013150K" display="A126013150K" xr:uid="{00000000-0004-0000-0000-0000B0080000}"/>
    <hyperlink ref="E2236" location="A126075358A" display="A126075358A" xr:uid="{00000000-0004-0000-0000-0000B1080000}"/>
    <hyperlink ref="E2237" location="A126044254F" display="A126044254F" xr:uid="{00000000-0004-0000-0000-0000B2080000}"/>
    <hyperlink ref="E2238" location="A126014446R" display="A126014446R" xr:uid="{00000000-0004-0000-0000-0000B3080000}"/>
    <hyperlink ref="E2239" location="A126076654L" display="A126076654L" xr:uid="{00000000-0004-0000-0000-0000B4080000}"/>
    <hyperlink ref="E2240" location="A126045550T" display="A126045550T" xr:uid="{00000000-0004-0000-0000-0000B5080000}"/>
    <hyperlink ref="E2241" location="A126013798A" display="A126013798A" xr:uid="{00000000-0004-0000-0000-0000B6080000}"/>
    <hyperlink ref="E2242" location="A126076006R" display="A126076006R" xr:uid="{00000000-0004-0000-0000-0000B7080000}"/>
    <hyperlink ref="E2243" location="A126044902T" display="A126044902T" xr:uid="{00000000-0004-0000-0000-0000B8080000}"/>
    <hyperlink ref="E2244" location="A126011870W" display="A126011870W" xr:uid="{00000000-0004-0000-0000-0000B9080000}"/>
    <hyperlink ref="E2245" location="A126074078R" display="A126074078R" xr:uid="{00000000-0004-0000-0000-0000BA080000}"/>
    <hyperlink ref="E2246" location="A126042974T" display="A126042974T" xr:uid="{00000000-0004-0000-0000-0000BB080000}"/>
    <hyperlink ref="E2247" location="A126016406J" display="A126016406J" xr:uid="{00000000-0004-0000-0000-0000BC080000}"/>
    <hyperlink ref="E2248" location="A126078614F" display="A126078614F" xr:uid="{00000000-0004-0000-0000-0000BD080000}"/>
    <hyperlink ref="E2249" location="A126047510K" display="A126047510K" xr:uid="{00000000-0004-0000-0000-0000BE080000}"/>
    <hyperlink ref="E2250" location="A126015110C" display="A126015110C" xr:uid="{00000000-0004-0000-0000-0000BF080000}"/>
    <hyperlink ref="E2251" location="A126077318V" display="A126077318V" xr:uid="{00000000-0004-0000-0000-0000C0080000}"/>
    <hyperlink ref="E2252" location="A126046214X" display="A126046214X" xr:uid="{00000000-0004-0000-0000-0000C1080000}"/>
    <hyperlink ref="E2253" location="A126013166C" display="A126013166C" xr:uid="{00000000-0004-0000-0000-0000C2080000}"/>
    <hyperlink ref="E2254" location="A126075374A" display="A126075374A" xr:uid="{00000000-0004-0000-0000-0000C3080000}"/>
    <hyperlink ref="E2255" location="A126044270F" display="A126044270F" xr:uid="{00000000-0004-0000-0000-0000C4080000}"/>
    <hyperlink ref="E2256" location="A126014462R" display="A126014462R" xr:uid="{00000000-0004-0000-0000-0000C5080000}"/>
    <hyperlink ref="E2257" location="A126076670L" display="A126076670L" xr:uid="{00000000-0004-0000-0000-0000C6080000}"/>
    <hyperlink ref="E2258" location="A126045566K" display="A126045566K" xr:uid="{00000000-0004-0000-0000-0000C7080000}"/>
    <hyperlink ref="E2259" location="A126013814R" display="A126013814R" xr:uid="{00000000-0004-0000-0000-0000C8080000}"/>
    <hyperlink ref="E2260" location="A126076022R" display="A126076022R" xr:uid="{00000000-0004-0000-0000-0000C9080000}"/>
    <hyperlink ref="E2261" location="A126044918K" display="A126044918K" xr:uid="{00000000-0004-0000-0000-0000CA080000}"/>
    <hyperlink ref="E2262" location="A126011838W" display="A126011838W" xr:uid="{00000000-0004-0000-0000-0000CB080000}"/>
    <hyperlink ref="E2263" location="A126074046W" display="A126074046W" xr:uid="{00000000-0004-0000-0000-0000CC080000}"/>
    <hyperlink ref="E2264" location="A126042942X" display="A126042942X" xr:uid="{00000000-0004-0000-0000-0000CD080000}"/>
    <hyperlink ref="E2265" location="A126016374A" display="A126016374A" xr:uid="{00000000-0004-0000-0000-0000CE080000}"/>
    <hyperlink ref="E2266" location="A126078582X" display="A126078582X" xr:uid="{00000000-0004-0000-0000-0000CF080000}"/>
    <hyperlink ref="E2267" location="A126047478W" display="A126047478W" xr:uid="{00000000-0004-0000-0000-0000D0080000}"/>
    <hyperlink ref="E2268" location="A126015078R" display="A126015078R" xr:uid="{00000000-0004-0000-0000-0000D1080000}"/>
    <hyperlink ref="E2269" location="A126077286L" display="A126077286L" xr:uid="{00000000-0004-0000-0000-0000D2080000}"/>
    <hyperlink ref="E2270" location="A126046182T" display="A126046182T" xr:uid="{00000000-0004-0000-0000-0000D3080000}"/>
    <hyperlink ref="E2271" location="A126013134K" display="A126013134K" xr:uid="{00000000-0004-0000-0000-0000D4080000}"/>
    <hyperlink ref="E2272" location="A126075342J" display="A126075342J" xr:uid="{00000000-0004-0000-0000-0000D5080000}"/>
    <hyperlink ref="E2273" location="A126044238F" display="A126044238F" xr:uid="{00000000-0004-0000-0000-0000D6080000}"/>
    <hyperlink ref="E2274" location="A126015726A" display="A126015726A" xr:uid="{00000000-0004-0000-0000-0000D7080000}"/>
    <hyperlink ref="E2275" location="A126077934X" display="A126077934X" xr:uid="{00000000-0004-0000-0000-0000D8080000}"/>
    <hyperlink ref="E2276" location="A126046830C" display="A126046830C" xr:uid="{00000000-0004-0000-0000-0000D9080000}"/>
    <hyperlink ref="E2277" location="A126014430W" display="A126014430W" xr:uid="{00000000-0004-0000-0000-0000DA080000}"/>
    <hyperlink ref="E2278" location="A126076638L" display="A126076638L" xr:uid="{00000000-0004-0000-0000-0000DB080000}"/>
    <hyperlink ref="E2279" location="A126045534T" display="A126045534T" xr:uid="{00000000-0004-0000-0000-0000DC080000}"/>
    <hyperlink ref="E2280" location="A126013782J" display="A126013782J" xr:uid="{00000000-0004-0000-0000-0000DD080000}"/>
    <hyperlink ref="E2281" location="A126075990F" display="A126075990F" xr:uid="{00000000-0004-0000-0000-0000DE080000}"/>
    <hyperlink ref="E2282" location="A126044886C" display="A126044886C" xr:uid="{00000000-0004-0000-0000-0000DF080000}"/>
    <hyperlink ref="E2283" location="A126012486W" display="A126012486W" xr:uid="{00000000-0004-0000-0000-0000E0080000}"/>
    <hyperlink ref="E2284" location="A126074694V" display="A126074694V" xr:uid="{00000000-0004-0000-0000-0000E1080000}"/>
    <hyperlink ref="E2285" location="A126043590X" display="A126043590X" xr:uid="{00000000-0004-0000-0000-0000E2080000}"/>
    <hyperlink ref="E2286" location="A126011890F" display="A126011890F" xr:uid="{00000000-0004-0000-0000-0000E3080000}"/>
    <hyperlink ref="E2287" location="A126074098X" display="A126074098X" xr:uid="{00000000-0004-0000-0000-0000E4080000}"/>
    <hyperlink ref="E2288" location="A126042994A" display="A126042994A" xr:uid="{00000000-0004-0000-0000-0000E5080000}"/>
    <hyperlink ref="E2289" location="A126016426T" display="A126016426T" xr:uid="{00000000-0004-0000-0000-0000E6080000}"/>
    <hyperlink ref="E2290" location="A126078634R" display="A126078634R" xr:uid="{00000000-0004-0000-0000-0000E7080000}"/>
    <hyperlink ref="E2291" location="A126047530V" display="A126047530V" xr:uid="{00000000-0004-0000-0000-0000E8080000}"/>
    <hyperlink ref="E2292" location="A126015130L" display="A126015130L" xr:uid="{00000000-0004-0000-0000-0000E9080000}"/>
    <hyperlink ref="E2293" location="A126077338C" display="A126077338C" xr:uid="{00000000-0004-0000-0000-0000EA080000}"/>
    <hyperlink ref="E2294" location="A126046234J" display="A126046234J" xr:uid="{00000000-0004-0000-0000-0000EB080000}"/>
    <hyperlink ref="E2295" location="A126013186L" display="A126013186L" xr:uid="{00000000-0004-0000-0000-0000EC080000}"/>
    <hyperlink ref="E2296" location="A126075394K" display="A126075394K" xr:uid="{00000000-0004-0000-0000-0000ED080000}"/>
    <hyperlink ref="E2297" location="A126044290R" display="A126044290R" xr:uid="{00000000-0004-0000-0000-0000EE080000}"/>
    <hyperlink ref="E2298" location="A126015778C" display="A126015778C" xr:uid="{00000000-0004-0000-0000-0000EF080000}"/>
    <hyperlink ref="E2299" location="A126077986A" display="A126077986A" xr:uid="{00000000-0004-0000-0000-0000F0080000}"/>
    <hyperlink ref="E2300" location="A126046882F" display="A126046882F" xr:uid="{00000000-0004-0000-0000-0000F1080000}"/>
    <hyperlink ref="E2301" location="A126014482X" display="A126014482X" xr:uid="{00000000-0004-0000-0000-0000F2080000}"/>
    <hyperlink ref="E2302" location="A126076690W" display="A126076690W" xr:uid="{00000000-0004-0000-0000-0000F3080000}"/>
    <hyperlink ref="E2303" location="A126045586V" display="A126045586V" xr:uid="{00000000-0004-0000-0000-0000F4080000}"/>
    <hyperlink ref="E2304" location="A126013834X" display="A126013834X" xr:uid="{00000000-0004-0000-0000-0000F5080000}"/>
    <hyperlink ref="E2305" location="A126076042X" display="A126076042X" xr:uid="{00000000-0004-0000-0000-0000F6080000}"/>
    <hyperlink ref="E2306" location="A126044938V" display="A126044938V" xr:uid="{00000000-0004-0000-0000-0000F7080000}"/>
    <hyperlink ref="E2307" location="A126012538L" display="A126012538L" xr:uid="{00000000-0004-0000-0000-0000F8080000}"/>
    <hyperlink ref="E2308" location="A126074746K" display="A126074746K" xr:uid="{00000000-0004-0000-0000-0000F9080000}"/>
    <hyperlink ref="E2309" location="A126043642R" display="A126043642R" xr:uid="{00000000-0004-0000-0000-0000FA080000}"/>
    <hyperlink ref="E2310" location="A126011874F" display="A126011874F" xr:uid="{00000000-0004-0000-0000-0000FB080000}"/>
    <hyperlink ref="E2311" location="A126074082F" display="A126074082F" xr:uid="{00000000-0004-0000-0000-0000FC080000}"/>
    <hyperlink ref="E2312" location="A126042978A" display="A126042978A" xr:uid="{00000000-0004-0000-0000-0000FD080000}"/>
    <hyperlink ref="E2313" location="A126016410X" display="A126016410X" xr:uid="{00000000-0004-0000-0000-0000FE080000}"/>
    <hyperlink ref="E2314" location="A126078618R" display="A126078618R" xr:uid="{00000000-0004-0000-0000-0000FF080000}"/>
    <hyperlink ref="E2315" location="A126047514V" display="A126047514V" xr:uid="{00000000-0004-0000-0000-000000090000}"/>
    <hyperlink ref="E2316" location="A126015114L" display="A126015114L" xr:uid="{00000000-0004-0000-0000-000001090000}"/>
    <hyperlink ref="E2317" location="A126077322K" display="A126077322K" xr:uid="{00000000-0004-0000-0000-000002090000}"/>
    <hyperlink ref="E2318" location="A126046218J" display="A126046218J" xr:uid="{00000000-0004-0000-0000-000003090000}"/>
    <hyperlink ref="E2319" location="A126013170V" display="A126013170V" xr:uid="{00000000-0004-0000-0000-000004090000}"/>
    <hyperlink ref="E2320" location="A126075378K" display="A126075378K" xr:uid="{00000000-0004-0000-0000-000005090000}"/>
    <hyperlink ref="E2321" location="A126044274R" display="A126044274R" xr:uid="{00000000-0004-0000-0000-000006090000}"/>
    <hyperlink ref="E2322" location="A126014466X" display="A126014466X" xr:uid="{00000000-0004-0000-0000-000007090000}"/>
    <hyperlink ref="E2323" location="A126076674W" display="A126076674W" xr:uid="{00000000-0004-0000-0000-000008090000}"/>
    <hyperlink ref="E2324" location="A126045570A" display="A126045570A" xr:uid="{00000000-0004-0000-0000-000009090000}"/>
    <hyperlink ref="E2325" location="A126013818X" display="A126013818X" xr:uid="{00000000-0004-0000-0000-00000A090000}"/>
    <hyperlink ref="E2326" location="A126076026X" display="A126076026X" xr:uid="{00000000-0004-0000-0000-00000B090000}"/>
    <hyperlink ref="E2327" location="A126044922A" display="A126044922A" xr:uid="{00000000-0004-0000-0000-00000C090000}"/>
    <hyperlink ref="E2328" location="A126011894R" display="A126011894R" xr:uid="{00000000-0004-0000-0000-00000D090000}"/>
    <hyperlink ref="E2329" location="A126074102C" display="A126074102C" xr:uid="{00000000-0004-0000-0000-00000E090000}"/>
    <hyperlink ref="E2330" location="A126042998K" display="A126042998K" xr:uid="{00000000-0004-0000-0000-00000F090000}"/>
    <hyperlink ref="E2331" location="A126016430J" display="A126016430J" xr:uid="{00000000-0004-0000-0000-000010090000}"/>
    <hyperlink ref="E2332" location="A126078638X" display="A126078638X" xr:uid="{00000000-0004-0000-0000-000011090000}"/>
    <hyperlink ref="E2333" location="A126047534C" display="A126047534C" xr:uid="{00000000-0004-0000-0000-000012090000}"/>
    <hyperlink ref="E2334" location="A126015134W" display="A126015134W" xr:uid="{00000000-0004-0000-0000-000013090000}"/>
    <hyperlink ref="E2335" location="A126077342V" display="A126077342V" xr:uid="{00000000-0004-0000-0000-000014090000}"/>
    <hyperlink ref="E2336" location="A126046238T" display="A126046238T" xr:uid="{00000000-0004-0000-0000-000015090000}"/>
    <hyperlink ref="E2337" location="A126013190C" display="A126013190C" xr:uid="{00000000-0004-0000-0000-000016090000}"/>
    <hyperlink ref="E2338" location="A126075398V" display="A126075398V" xr:uid="{00000000-0004-0000-0000-000017090000}"/>
    <hyperlink ref="E2339" location="A126044294X" display="A126044294X" xr:uid="{00000000-0004-0000-0000-000018090000}"/>
    <hyperlink ref="E2340" location="A126015782V" display="A126015782V" xr:uid="{00000000-0004-0000-0000-000019090000}"/>
    <hyperlink ref="E2341" location="A126077990T" display="A126077990T" xr:uid="{00000000-0004-0000-0000-00001A090000}"/>
    <hyperlink ref="E2342" location="A126046886R" display="A126046886R" xr:uid="{00000000-0004-0000-0000-00001B090000}"/>
    <hyperlink ref="E2343" location="A126014486J" display="A126014486J" xr:uid="{00000000-0004-0000-0000-00001C090000}"/>
    <hyperlink ref="E2344" location="A126076694F" display="A126076694F" xr:uid="{00000000-0004-0000-0000-00001D090000}"/>
    <hyperlink ref="E2345" location="A126045590K" display="A126045590K" xr:uid="{00000000-0004-0000-0000-00001E090000}"/>
    <hyperlink ref="E2346" location="A126013838J" display="A126013838J" xr:uid="{00000000-0004-0000-0000-00001F090000}"/>
    <hyperlink ref="E2347" location="A126076046J" display="A126076046J" xr:uid="{00000000-0004-0000-0000-000020090000}"/>
    <hyperlink ref="E2348" location="A126044942K" display="A126044942K" xr:uid="{00000000-0004-0000-0000-000021090000}"/>
    <hyperlink ref="E2349" location="A126012542C" display="A126012542C" xr:uid="{00000000-0004-0000-0000-000022090000}"/>
    <hyperlink ref="E2350" location="A126074750A" display="A126074750A" xr:uid="{00000000-0004-0000-0000-000023090000}"/>
    <hyperlink ref="E2351" location="A126043646X" display="A126043646X" xr:uid="{00000000-0004-0000-0000-000024090000}"/>
    <hyperlink ref="E2352" location="A126011842L" display="A126011842L" xr:uid="{00000000-0004-0000-0000-000025090000}"/>
    <hyperlink ref="E2353" location="A126074050L" display="A126074050L" xr:uid="{00000000-0004-0000-0000-000026090000}"/>
    <hyperlink ref="E2354" location="A126042946J" display="A126042946J" xr:uid="{00000000-0004-0000-0000-000027090000}"/>
    <hyperlink ref="E2355" location="A126016378K" display="A126016378K" xr:uid="{00000000-0004-0000-0000-000028090000}"/>
    <hyperlink ref="E2356" location="A126078586J" display="A126078586J" xr:uid="{00000000-0004-0000-0000-000029090000}"/>
    <hyperlink ref="E2357" location="A126047482L" display="A126047482L" xr:uid="{00000000-0004-0000-0000-00002A090000}"/>
    <hyperlink ref="E2358" location="A126015082F" display="A126015082F" xr:uid="{00000000-0004-0000-0000-00002B090000}"/>
    <hyperlink ref="E2359" location="A126077290C" display="A126077290C" xr:uid="{00000000-0004-0000-0000-00002C090000}"/>
    <hyperlink ref="E2360" location="A126046186A" display="A126046186A" xr:uid="{00000000-0004-0000-0000-00002D090000}"/>
    <hyperlink ref="E2361" location="A126013138V" display="A126013138V" xr:uid="{00000000-0004-0000-0000-00002E090000}"/>
    <hyperlink ref="E2362" location="A126075346T" display="A126075346T" xr:uid="{00000000-0004-0000-0000-00002F090000}"/>
    <hyperlink ref="E2363" location="A126044242W" display="A126044242W" xr:uid="{00000000-0004-0000-0000-000030090000}"/>
    <hyperlink ref="E2364" location="A126015730T" display="A126015730T" xr:uid="{00000000-0004-0000-0000-000031090000}"/>
    <hyperlink ref="E2365" location="A126077938J" display="A126077938J" xr:uid="{00000000-0004-0000-0000-000032090000}"/>
    <hyperlink ref="E2366" location="A126046834L" display="A126046834L" xr:uid="{00000000-0004-0000-0000-000033090000}"/>
    <hyperlink ref="E2367" location="A126014434F" display="A126014434F" xr:uid="{00000000-0004-0000-0000-000034090000}"/>
    <hyperlink ref="E2368" location="A126076642C" display="A126076642C" xr:uid="{00000000-0004-0000-0000-000035090000}"/>
    <hyperlink ref="E2369" location="A126045538A" display="A126045538A" xr:uid="{00000000-0004-0000-0000-000036090000}"/>
    <hyperlink ref="E2370" location="A126013786T" display="A126013786T" xr:uid="{00000000-0004-0000-0000-000037090000}"/>
    <hyperlink ref="E2371" location="A126075994R" display="A126075994R" xr:uid="{00000000-0004-0000-0000-000038090000}"/>
    <hyperlink ref="E2372" location="A126044890V" display="A126044890V" xr:uid="{00000000-0004-0000-0000-000039090000}"/>
    <hyperlink ref="E2373" location="A126012490L" display="A126012490L" xr:uid="{00000000-0004-0000-0000-00003A090000}"/>
    <hyperlink ref="E2374" location="A126074698C" display="A126074698C" xr:uid="{00000000-0004-0000-0000-00003B090000}"/>
    <hyperlink ref="E2375" location="A126043594J" display="A126043594J" xr:uid="{00000000-0004-0000-0000-00003C090000}"/>
    <hyperlink ref="E2376" location="A126011826L" display="A126011826L" xr:uid="{00000000-0004-0000-0000-00003D090000}"/>
    <hyperlink ref="E2377" location="A126074034L" display="A126074034L" xr:uid="{00000000-0004-0000-0000-00003E090000}"/>
    <hyperlink ref="E2378" location="A126042930R" display="A126042930R" xr:uid="{00000000-0004-0000-0000-00003F090000}"/>
    <hyperlink ref="E2379" location="A126016362T" display="A126016362T" xr:uid="{00000000-0004-0000-0000-000040090000}"/>
    <hyperlink ref="E2380" location="A126078570R" display="A126078570R" xr:uid="{00000000-0004-0000-0000-000041090000}"/>
    <hyperlink ref="E2381" location="A126047466L" display="A126047466L" xr:uid="{00000000-0004-0000-0000-000042090000}"/>
    <hyperlink ref="E2382" location="A126015066F" display="A126015066F" xr:uid="{00000000-0004-0000-0000-000043090000}"/>
    <hyperlink ref="E2383" location="A126077274C" display="A126077274C" xr:uid="{00000000-0004-0000-0000-000044090000}"/>
    <hyperlink ref="E2384" location="A126046170J" display="A126046170J" xr:uid="{00000000-0004-0000-0000-000045090000}"/>
    <hyperlink ref="E2385" location="A126013122A" display="A126013122A" xr:uid="{00000000-0004-0000-0000-000046090000}"/>
    <hyperlink ref="E2386" location="A126075330X" display="A126075330X" xr:uid="{00000000-0004-0000-0000-000047090000}"/>
    <hyperlink ref="E2387" location="A126044226W" display="A126044226W" xr:uid="{00000000-0004-0000-0000-000048090000}"/>
    <hyperlink ref="E2388" location="A126015714T" display="A126015714T" xr:uid="{00000000-0004-0000-0000-000049090000}"/>
    <hyperlink ref="E2389" location="A126077922R" display="A126077922R" xr:uid="{00000000-0004-0000-0000-00004A090000}"/>
    <hyperlink ref="E2390" location="A126046818L" display="A126046818L" xr:uid="{00000000-0004-0000-0000-00004B090000}"/>
    <hyperlink ref="E2391" location="A126014418F" display="A126014418F" xr:uid="{00000000-0004-0000-0000-00004C090000}"/>
    <hyperlink ref="E2392" location="A126076626C" display="A126076626C" xr:uid="{00000000-0004-0000-0000-00004D090000}"/>
    <hyperlink ref="E2393" location="A126045522J" display="A126045522J" xr:uid="{00000000-0004-0000-0000-00004E090000}"/>
    <hyperlink ref="E2394" location="A126013770X" display="A126013770X" xr:uid="{00000000-0004-0000-0000-00004F090000}"/>
    <hyperlink ref="E2395" location="A126075978R" display="A126075978R" xr:uid="{00000000-0004-0000-0000-000050090000}"/>
    <hyperlink ref="E2396" location="A126044874V" display="A126044874V" xr:uid="{00000000-0004-0000-0000-000051090000}"/>
    <hyperlink ref="E2397" location="A126012474L" display="A126012474L" xr:uid="{00000000-0004-0000-0000-000052090000}"/>
    <hyperlink ref="E2398" location="A126074682K" display="A126074682K" xr:uid="{00000000-0004-0000-0000-000053090000}"/>
    <hyperlink ref="E2399" location="A126043578J" display="A126043578J" xr:uid="{00000000-0004-0000-0000-000054090000}"/>
    <hyperlink ref="E2400" location="A126011830C" display="A126011830C" xr:uid="{00000000-0004-0000-0000-000055090000}"/>
    <hyperlink ref="E2401" location="A126074038W" display="A126074038W" xr:uid="{00000000-0004-0000-0000-000056090000}"/>
    <hyperlink ref="E2402" location="A126042934X" display="A126042934X" xr:uid="{00000000-0004-0000-0000-000057090000}"/>
    <hyperlink ref="E2403" location="A126016366A" display="A126016366A" xr:uid="{00000000-0004-0000-0000-000058090000}"/>
    <hyperlink ref="E2404" location="A126078574X" display="A126078574X" xr:uid="{00000000-0004-0000-0000-000059090000}"/>
    <hyperlink ref="E2405" location="A126047470C" display="A126047470C" xr:uid="{00000000-0004-0000-0000-00005A090000}"/>
    <hyperlink ref="E2406" location="A126015070W" display="A126015070W" xr:uid="{00000000-0004-0000-0000-00005B090000}"/>
    <hyperlink ref="E2407" location="A126077278L" display="A126077278L" xr:uid="{00000000-0004-0000-0000-00005C090000}"/>
    <hyperlink ref="E2408" location="A126046174T" display="A126046174T" xr:uid="{00000000-0004-0000-0000-00005D090000}"/>
    <hyperlink ref="E2409" location="A126013126K" display="A126013126K" xr:uid="{00000000-0004-0000-0000-00005E090000}"/>
    <hyperlink ref="E2410" location="A126075334J" display="A126075334J" xr:uid="{00000000-0004-0000-0000-00005F090000}"/>
    <hyperlink ref="E2411" location="A126044230L" display="A126044230L" xr:uid="{00000000-0004-0000-0000-000060090000}"/>
    <hyperlink ref="E2412" location="A126015718A" display="A126015718A" xr:uid="{00000000-0004-0000-0000-000061090000}"/>
    <hyperlink ref="E2413" location="A126077926X" display="A126077926X" xr:uid="{00000000-0004-0000-0000-000062090000}"/>
    <hyperlink ref="E2414" location="A126046822C" display="A126046822C" xr:uid="{00000000-0004-0000-0000-000063090000}"/>
    <hyperlink ref="E2415" location="A126014422W" display="A126014422W" xr:uid="{00000000-0004-0000-0000-000064090000}"/>
    <hyperlink ref="E2416" location="A126076630V" display="A126076630V" xr:uid="{00000000-0004-0000-0000-000065090000}"/>
    <hyperlink ref="E2417" location="A126045526T" display="A126045526T" xr:uid="{00000000-0004-0000-0000-000066090000}"/>
    <hyperlink ref="E2418" location="A126013774J" display="A126013774J" xr:uid="{00000000-0004-0000-0000-000067090000}"/>
    <hyperlink ref="E2419" location="A126075982F" display="A126075982F" xr:uid="{00000000-0004-0000-0000-000068090000}"/>
    <hyperlink ref="E2420" location="A126044878C" display="A126044878C" xr:uid="{00000000-0004-0000-0000-000069090000}"/>
    <hyperlink ref="E2421" location="A126012478W" display="A126012478W" xr:uid="{00000000-0004-0000-0000-00006A090000}"/>
    <hyperlink ref="E2422" location="A126074686V" display="A126074686V" xr:uid="{00000000-0004-0000-0000-00006B090000}"/>
    <hyperlink ref="E2423" location="A126043582X" display="A126043582X" xr:uid="{00000000-0004-0000-0000-00006C090000}"/>
    <hyperlink ref="E2424" location="A126011858F" display="A126011858F" xr:uid="{00000000-0004-0000-0000-00006D090000}"/>
    <hyperlink ref="E2425" location="A126074066F" display="A126074066F" xr:uid="{00000000-0004-0000-0000-00006E090000}"/>
    <hyperlink ref="E2426" location="A126042962J" display="A126042962J" xr:uid="{00000000-0004-0000-0000-00006F090000}"/>
    <hyperlink ref="E2427" location="A126016394K" display="A126016394K" xr:uid="{00000000-0004-0000-0000-000070090000}"/>
    <hyperlink ref="E2428" location="A126078602W" display="A126078602W" xr:uid="{00000000-0004-0000-0000-000071090000}"/>
    <hyperlink ref="E2429" location="A126047498F" display="A126047498F" xr:uid="{00000000-0004-0000-0000-000072090000}"/>
    <hyperlink ref="E2430" location="A126015098X" display="A126015098X" xr:uid="{00000000-0004-0000-0000-000073090000}"/>
    <hyperlink ref="E2431" location="A126077306K" display="A126077306K" xr:uid="{00000000-0004-0000-0000-000074090000}"/>
    <hyperlink ref="E2432" location="A126046202R" display="A126046202R" xr:uid="{00000000-0004-0000-0000-000075090000}"/>
    <hyperlink ref="E2433" location="A126013154V" display="A126013154V" xr:uid="{00000000-0004-0000-0000-000076090000}"/>
    <hyperlink ref="E2434" location="A126075362T" display="A126075362T" xr:uid="{00000000-0004-0000-0000-000077090000}"/>
    <hyperlink ref="E2435" location="A126044258R" display="A126044258R" xr:uid="{00000000-0004-0000-0000-000078090000}"/>
    <hyperlink ref="E2436" location="A126015746K" display="A126015746K" xr:uid="{00000000-0004-0000-0000-000079090000}"/>
    <hyperlink ref="E2437" location="A126077954J" display="A126077954J" xr:uid="{00000000-0004-0000-0000-00007A090000}"/>
    <hyperlink ref="E2438" location="A126046850L" display="A126046850L" xr:uid="{00000000-0004-0000-0000-00007B090000}"/>
    <hyperlink ref="E2439" location="A126014450F" display="A126014450F" xr:uid="{00000000-0004-0000-0000-00007C090000}"/>
    <hyperlink ref="E2440" location="A126076658W" display="A126076658W" xr:uid="{00000000-0004-0000-0000-00007D090000}"/>
    <hyperlink ref="E2441" location="A126045554A" display="A126045554A" xr:uid="{00000000-0004-0000-0000-00007E090000}"/>
    <hyperlink ref="E2442" location="A126013802F" display="A126013802F" xr:uid="{00000000-0004-0000-0000-00007F090000}"/>
    <hyperlink ref="E2443" location="A126076010F" display="A126076010F" xr:uid="{00000000-0004-0000-0000-000080090000}"/>
    <hyperlink ref="E2444" location="A126044906A" display="A126044906A" xr:uid="{00000000-0004-0000-0000-000081090000}"/>
    <hyperlink ref="E2445" location="A126012506V" display="A126012506V" xr:uid="{00000000-0004-0000-0000-000082090000}"/>
    <hyperlink ref="E2446" location="A126074714T" display="A126074714T" xr:uid="{00000000-0004-0000-0000-000083090000}"/>
    <hyperlink ref="E2447" location="A126043610W" display="A126043610W" xr:uid="{00000000-0004-0000-0000-000084090000}"/>
    <hyperlink ref="E2448" location="A126011834L" display="A126011834L" xr:uid="{00000000-0004-0000-0000-000085090000}"/>
    <hyperlink ref="E2449" location="A126074042L" display="A126074042L" xr:uid="{00000000-0004-0000-0000-000086090000}"/>
    <hyperlink ref="E2450" location="A126042938J" display="A126042938J" xr:uid="{00000000-0004-0000-0000-000087090000}"/>
    <hyperlink ref="E2451" location="A126016370T" display="A126016370T" xr:uid="{00000000-0004-0000-0000-000088090000}"/>
    <hyperlink ref="E2452" location="A126078578J" display="A126078578J" xr:uid="{00000000-0004-0000-0000-000089090000}"/>
    <hyperlink ref="E2453" location="A126047474L" display="A126047474L" xr:uid="{00000000-0004-0000-0000-00008A090000}"/>
    <hyperlink ref="E2454" location="A126015074F" display="A126015074F" xr:uid="{00000000-0004-0000-0000-00008B090000}"/>
    <hyperlink ref="E2455" location="A126077282C" display="A126077282C" xr:uid="{00000000-0004-0000-0000-00008C090000}"/>
    <hyperlink ref="E2456" location="A126046178A" display="A126046178A" xr:uid="{00000000-0004-0000-0000-00008D090000}"/>
    <hyperlink ref="E2457" location="A126013130A" display="A126013130A" xr:uid="{00000000-0004-0000-0000-00008E090000}"/>
    <hyperlink ref="E2458" location="A126075338T" display="A126075338T" xr:uid="{00000000-0004-0000-0000-00008F090000}"/>
    <hyperlink ref="E2459" location="A126044234W" display="A126044234W" xr:uid="{00000000-0004-0000-0000-000090090000}"/>
    <hyperlink ref="E2460" location="A126015722T" display="A126015722T" xr:uid="{00000000-0004-0000-0000-000091090000}"/>
    <hyperlink ref="E2461" location="A126077930R" display="A126077930R" xr:uid="{00000000-0004-0000-0000-000092090000}"/>
    <hyperlink ref="E2462" location="A126046826L" display="A126046826L" xr:uid="{00000000-0004-0000-0000-000093090000}"/>
    <hyperlink ref="E2463" location="A126014426F" display="A126014426F" xr:uid="{00000000-0004-0000-0000-000094090000}"/>
    <hyperlink ref="E2464" location="A126076634C" display="A126076634C" xr:uid="{00000000-0004-0000-0000-000095090000}"/>
    <hyperlink ref="E2465" location="A126045530J" display="A126045530J" xr:uid="{00000000-0004-0000-0000-000096090000}"/>
    <hyperlink ref="E2466" location="A126013778T" display="A126013778T" xr:uid="{00000000-0004-0000-0000-000097090000}"/>
    <hyperlink ref="E2467" location="A126075986R" display="A126075986R" xr:uid="{00000000-0004-0000-0000-000098090000}"/>
    <hyperlink ref="E2468" location="A126044882V" display="A126044882V" xr:uid="{00000000-0004-0000-0000-000099090000}"/>
    <hyperlink ref="E2469" location="A126012482L" display="A126012482L" xr:uid="{00000000-0004-0000-0000-00009A090000}"/>
    <hyperlink ref="E2470" location="A126074690K" display="A126074690K" xr:uid="{00000000-0004-0000-0000-00009B090000}"/>
    <hyperlink ref="E2471" location="A126043586J" display="A126043586J" xr:uid="{00000000-0004-0000-0000-00009C090000}"/>
    <hyperlink ref="E2472" location="A126011862W" display="A126011862W" xr:uid="{00000000-0004-0000-0000-00009D090000}"/>
    <hyperlink ref="E2473" location="A126074070W" display="A126074070W" xr:uid="{00000000-0004-0000-0000-00009E090000}"/>
    <hyperlink ref="E2474" location="A126042966T" display="A126042966T" xr:uid="{00000000-0004-0000-0000-00009F090000}"/>
    <hyperlink ref="E2475" location="A126016398V" display="A126016398V" xr:uid="{00000000-0004-0000-0000-0000A0090000}"/>
    <hyperlink ref="E2476" location="A126078606F" display="A126078606F" xr:uid="{00000000-0004-0000-0000-0000A1090000}"/>
    <hyperlink ref="E2477" location="A126047502K" display="A126047502K" xr:uid="{00000000-0004-0000-0000-0000A2090000}"/>
    <hyperlink ref="E2478" location="A126015102C" display="A126015102C" xr:uid="{00000000-0004-0000-0000-0000A3090000}"/>
    <hyperlink ref="E2479" location="A126077310A" display="A126077310A" xr:uid="{00000000-0004-0000-0000-0000A4090000}"/>
    <hyperlink ref="E2480" location="A126046206X" display="A126046206X" xr:uid="{00000000-0004-0000-0000-0000A5090000}"/>
    <hyperlink ref="E2481" location="A126013158C" display="A126013158C" xr:uid="{00000000-0004-0000-0000-0000A6090000}"/>
    <hyperlink ref="E2482" location="A126075366A" display="A126075366A" xr:uid="{00000000-0004-0000-0000-0000A7090000}"/>
    <hyperlink ref="E2483" location="A126044262F" display="A126044262F" xr:uid="{00000000-0004-0000-0000-0000A8090000}"/>
    <hyperlink ref="E2484" location="A126015750A" display="A126015750A" xr:uid="{00000000-0004-0000-0000-0000A9090000}"/>
    <hyperlink ref="E2485" location="A126077958T" display="A126077958T" xr:uid="{00000000-0004-0000-0000-0000AA090000}"/>
    <hyperlink ref="E2486" location="A126046854W" display="A126046854W" xr:uid="{00000000-0004-0000-0000-0000AB090000}"/>
    <hyperlink ref="E2487" location="A126014454R" display="A126014454R" xr:uid="{00000000-0004-0000-0000-0000AC090000}"/>
    <hyperlink ref="E2488" location="A126076662L" display="A126076662L" xr:uid="{00000000-0004-0000-0000-0000AD090000}"/>
    <hyperlink ref="E2489" location="A126045558K" display="A126045558K" xr:uid="{00000000-0004-0000-0000-0000AE090000}"/>
    <hyperlink ref="E2490" location="A126013806R" display="A126013806R" xr:uid="{00000000-0004-0000-0000-0000AF090000}"/>
    <hyperlink ref="E2491" location="A126076014R" display="A126076014R" xr:uid="{00000000-0004-0000-0000-0000B0090000}"/>
    <hyperlink ref="E2492" location="A126044910T" display="A126044910T" xr:uid="{00000000-0004-0000-0000-0000B1090000}"/>
    <hyperlink ref="E2493" location="A126012510K" display="A126012510K" xr:uid="{00000000-0004-0000-0000-0000B2090000}"/>
    <hyperlink ref="E2494" location="A126074718A" display="A126074718A" xr:uid="{00000000-0004-0000-0000-0000B3090000}"/>
    <hyperlink ref="E2495" location="A126043614F" display="A126043614F" xr:uid="{00000000-0004-0000-0000-0000B4090000}"/>
    <hyperlink ref="E2496" location="A126001930A" display="A126001930A" xr:uid="{00000000-0004-0000-0000-0000B5090000}"/>
    <hyperlink ref="E2497" location="A126064138V" display="A126064138V" xr:uid="{00000000-0004-0000-0000-0000B6090000}"/>
    <hyperlink ref="E2498" location="A126033034X" display="A126033034X" xr:uid="{00000000-0004-0000-0000-0000B7090000}"/>
    <hyperlink ref="E2499" location="A126006466X" display="A126006466X" xr:uid="{00000000-0004-0000-0000-0000B8090000}"/>
    <hyperlink ref="E2500" location="A126068674W" display="A126068674W" xr:uid="{00000000-0004-0000-0000-0000B9090000}"/>
    <hyperlink ref="E2501" location="A126037570A" display="A126037570A" xr:uid="{00000000-0004-0000-0000-0000BA090000}"/>
    <hyperlink ref="E2502" location="A126005170V" display="A126005170V" xr:uid="{00000000-0004-0000-0000-0000BB090000}"/>
    <hyperlink ref="E2503" location="A126067378K" display="A126067378K" xr:uid="{00000000-0004-0000-0000-0000BC090000}"/>
    <hyperlink ref="E2504" location="A126036274R" display="A126036274R" xr:uid="{00000000-0004-0000-0000-0000BD090000}"/>
    <hyperlink ref="E2505" location="A126003226J" display="A126003226J" xr:uid="{00000000-0004-0000-0000-0000BE090000}"/>
    <hyperlink ref="E2506" location="A126065434F" display="A126065434F" xr:uid="{00000000-0004-0000-0000-0000BF090000}"/>
    <hyperlink ref="E2507" location="A126034330K" display="A126034330K" xr:uid="{00000000-0004-0000-0000-0000C0090000}"/>
    <hyperlink ref="E2508" location="A126005818X" display="A126005818X" xr:uid="{00000000-0004-0000-0000-0000C1090000}"/>
    <hyperlink ref="E2509" location="A126068026X" display="A126068026X" xr:uid="{00000000-0004-0000-0000-0000C2090000}"/>
    <hyperlink ref="E2510" location="A126036922A" display="A126036922A" xr:uid="{00000000-0004-0000-0000-0000C3090000}"/>
    <hyperlink ref="E2511" location="A126004522V" display="A126004522V" xr:uid="{00000000-0004-0000-0000-0000C4090000}"/>
    <hyperlink ref="E2512" location="A126066730T" display="A126066730T" xr:uid="{00000000-0004-0000-0000-0000C5090000}"/>
    <hyperlink ref="E2513" location="A126035626R" display="A126035626R" xr:uid="{00000000-0004-0000-0000-0000C6090000}"/>
    <hyperlink ref="E2514" location="A126003874F" display="A126003874F" xr:uid="{00000000-0004-0000-0000-0000C7090000}"/>
    <hyperlink ref="E2515" location="A126066082F" display="A126066082F" xr:uid="{00000000-0004-0000-0000-0000C8090000}"/>
    <hyperlink ref="E2516" location="A126034978A" display="A126034978A" xr:uid="{00000000-0004-0000-0000-0000C9090000}"/>
    <hyperlink ref="E2517" location="A126002578V" display="A126002578V" xr:uid="{00000000-0004-0000-0000-0000CA090000}"/>
    <hyperlink ref="E2518" location="A126064786T" display="A126064786T" xr:uid="{00000000-0004-0000-0000-0000CB090000}"/>
    <hyperlink ref="E2519" location="A126033682W" display="A126033682W" xr:uid="{00000000-0004-0000-0000-0000CC090000}"/>
    <hyperlink ref="E2520" location="A126001942K" display="A126001942K" xr:uid="{00000000-0004-0000-0000-0000CD090000}"/>
    <hyperlink ref="E2521" location="A126064150K" display="A126064150K" xr:uid="{00000000-0004-0000-0000-0000CE090000}"/>
    <hyperlink ref="E2522" location="A126033046J" display="A126033046J" xr:uid="{00000000-0004-0000-0000-0000CF090000}"/>
    <hyperlink ref="E2523" location="A126006478J" display="A126006478J" xr:uid="{00000000-0004-0000-0000-0000D0090000}"/>
    <hyperlink ref="E2524" location="A126068686F" display="A126068686F" xr:uid="{00000000-0004-0000-0000-0000D1090000}"/>
    <hyperlink ref="E2525" location="A126037582K" display="A126037582K" xr:uid="{00000000-0004-0000-0000-0000D2090000}"/>
    <hyperlink ref="E2526" location="A126005182C" display="A126005182C" xr:uid="{00000000-0004-0000-0000-0000D3090000}"/>
    <hyperlink ref="E2527" location="A126067390A" display="A126067390A" xr:uid="{00000000-0004-0000-0000-0000D4090000}"/>
    <hyperlink ref="E2528" location="A126036286X" display="A126036286X" xr:uid="{00000000-0004-0000-0000-0000D5090000}"/>
    <hyperlink ref="E2529" location="A126003238T" display="A126003238T" xr:uid="{00000000-0004-0000-0000-0000D6090000}"/>
    <hyperlink ref="E2530" location="A126065446R" display="A126065446R" xr:uid="{00000000-0004-0000-0000-0000D7090000}"/>
    <hyperlink ref="E2531" location="A126034342V" display="A126034342V" xr:uid="{00000000-0004-0000-0000-0000D8090000}"/>
    <hyperlink ref="E2532" location="A126005830R" display="A126005830R" xr:uid="{00000000-0004-0000-0000-0000D9090000}"/>
    <hyperlink ref="E2533" location="A126068038J" display="A126068038J" xr:uid="{00000000-0004-0000-0000-0000DA090000}"/>
    <hyperlink ref="E2534" location="A126036934K" display="A126036934K" xr:uid="{00000000-0004-0000-0000-0000DB090000}"/>
    <hyperlink ref="E2535" location="A126004534C" display="A126004534C" xr:uid="{00000000-0004-0000-0000-0000DC090000}"/>
    <hyperlink ref="E2536" location="A126066742A" display="A126066742A" xr:uid="{00000000-0004-0000-0000-0000DD090000}"/>
    <hyperlink ref="E2537" location="A126035638X" display="A126035638X" xr:uid="{00000000-0004-0000-0000-0000DE090000}"/>
    <hyperlink ref="E2538" location="A126003886R" display="A126003886R" xr:uid="{00000000-0004-0000-0000-0000DF090000}"/>
    <hyperlink ref="E2539" location="A126066094R" display="A126066094R" xr:uid="{00000000-0004-0000-0000-0000E0090000}"/>
    <hyperlink ref="E2540" location="A126034990T" display="A126034990T" xr:uid="{00000000-0004-0000-0000-0000E1090000}"/>
    <hyperlink ref="E2541" location="A126002590K" display="A126002590K" xr:uid="{00000000-0004-0000-0000-0000E2090000}"/>
    <hyperlink ref="E2542" location="A126064798A" display="A126064798A" xr:uid="{00000000-0004-0000-0000-0000E3090000}"/>
    <hyperlink ref="E2543" location="A126033694F" display="A126033694F" xr:uid="{00000000-0004-0000-0000-0000E4090000}"/>
    <hyperlink ref="E2544" location="A126001910T" display="A126001910T" xr:uid="{00000000-0004-0000-0000-0000E5090000}"/>
    <hyperlink ref="E2545" location="A126064118K" display="A126064118K" xr:uid="{00000000-0004-0000-0000-0000E6090000}"/>
    <hyperlink ref="E2546" location="A126033014R" display="A126033014R" xr:uid="{00000000-0004-0000-0000-0000E7090000}"/>
    <hyperlink ref="E2547" location="A126006446R" display="A126006446R" xr:uid="{00000000-0004-0000-0000-0000E8090000}"/>
    <hyperlink ref="E2548" location="A126068654L" display="A126068654L" xr:uid="{00000000-0004-0000-0000-0000E9090000}"/>
    <hyperlink ref="E2549" location="A126037550T" display="A126037550T" xr:uid="{00000000-0004-0000-0000-0000EA090000}"/>
    <hyperlink ref="E2550" location="A126005150K" display="A126005150K" xr:uid="{00000000-0004-0000-0000-0000EB090000}"/>
    <hyperlink ref="E2551" location="A126067358A" display="A126067358A" xr:uid="{00000000-0004-0000-0000-0000EC090000}"/>
    <hyperlink ref="E2552" location="A126036254F" display="A126036254F" xr:uid="{00000000-0004-0000-0000-0000ED090000}"/>
    <hyperlink ref="E2553" location="A126003206X" display="A126003206X" xr:uid="{00000000-0004-0000-0000-0000EE090000}"/>
    <hyperlink ref="E2554" location="A126065414W" display="A126065414W" xr:uid="{00000000-0004-0000-0000-0000EF090000}"/>
    <hyperlink ref="E2555" location="A126034310A" display="A126034310A" xr:uid="{00000000-0004-0000-0000-0000F0090000}"/>
    <hyperlink ref="E2556" location="A126005798A" display="A126005798A" xr:uid="{00000000-0004-0000-0000-0000F1090000}"/>
    <hyperlink ref="E2557" location="A126068006R" display="A126068006R" xr:uid="{00000000-0004-0000-0000-0000F2090000}"/>
    <hyperlink ref="E2558" location="A126036902T" display="A126036902T" xr:uid="{00000000-0004-0000-0000-0000F3090000}"/>
    <hyperlink ref="E2559" location="A126004502K" display="A126004502K" xr:uid="{00000000-0004-0000-0000-0000F4090000}"/>
    <hyperlink ref="E2560" location="A126066710J" display="A126066710J" xr:uid="{00000000-0004-0000-0000-0000F5090000}"/>
    <hyperlink ref="E2561" location="A126035606F" display="A126035606F" xr:uid="{00000000-0004-0000-0000-0000F6090000}"/>
    <hyperlink ref="E2562" location="A126003854W" display="A126003854W" xr:uid="{00000000-0004-0000-0000-0000F7090000}"/>
    <hyperlink ref="E2563" location="A126066062W" display="A126066062W" xr:uid="{00000000-0004-0000-0000-0000F8090000}"/>
    <hyperlink ref="E2564" location="A126034958T" display="A126034958T" xr:uid="{00000000-0004-0000-0000-0000F9090000}"/>
    <hyperlink ref="E2565" location="A126002558K" display="A126002558K" xr:uid="{00000000-0004-0000-0000-0000FA090000}"/>
    <hyperlink ref="E2566" location="A126064766J" display="A126064766J" xr:uid="{00000000-0004-0000-0000-0000FB090000}"/>
    <hyperlink ref="E2567" location="A126033662L" display="A126033662L" xr:uid="{00000000-0004-0000-0000-0000FC090000}"/>
    <hyperlink ref="E2568" location="A126001946V" display="A126001946V" xr:uid="{00000000-0004-0000-0000-0000FD090000}"/>
    <hyperlink ref="E2569" location="A126064154V" display="A126064154V" xr:uid="{00000000-0004-0000-0000-0000FE090000}"/>
    <hyperlink ref="E2570" location="A126033050X" display="A126033050X" xr:uid="{00000000-0004-0000-0000-0000FF090000}"/>
    <hyperlink ref="E2571" location="A126006482X" display="A126006482X" xr:uid="{00000000-0004-0000-0000-0000000A0000}"/>
    <hyperlink ref="E2572" location="A126068690W" display="A126068690W" xr:uid="{00000000-0004-0000-0000-0000010A0000}"/>
    <hyperlink ref="E2573" location="A126037586V" display="A126037586V" xr:uid="{00000000-0004-0000-0000-0000020A0000}"/>
    <hyperlink ref="E2574" location="A126005186L" display="A126005186L" xr:uid="{00000000-0004-0000-0000-0000030A0000}"/>
    <hyperlink ref="E2575" location="A126067394K" display="A126067394K" xr:uid="{00000000-0004-0000-0000-0000040A0000}"/>
    <hyperlink ref="E2576" location="A126036290R" display="A126036290R" xr:uid="{00000000-0004-0000-0000-0000050A0000}"/>
    <hyperlink ref="E2577" location="A126003242J" display="A126003242J" xr:uid="{00000000-0004-0000-0000-0000060A0000}"/>
    <hyperlink ref="E2578" location="A126065450F" display="A126065450F" xr:uid="{00000000-0004-0000-0000-0000070A0000}"/>
    <hyperlink ref="E2579" location="A126034346C" display="A126034346C" xr:uid="{00000000-0004-0000-0000-0000080A0000}"/>
    <hyperlink ref="E2580" location="A126005834X" display="A126005834X" xr:uid="{00000000-0004-0000-0000-0000090A0000}"/>
    <hyperlink ref="E2581" location="A126068042X" display="A126068042X" xr:uid="{00000000-0004-0000-0000-00000A0A0000}"/>
    <hyperlink ref="E2582" location="A126036938V" display="A126036938V" xr:uid="{00000000-0004-0000-0000-00000B0A0000}"/>
    <hyperlink ref="E2583" location="A126004538L" display="A126004538L" xr:uid="{00000000-0004-0000-0000-00000C0A0000}"/>
    <hyperlink ref="E2584" location="A126066746K" display="A126066746K" xr:uid="{00000000-0004-0000-0000-00000D0A0000}"/>
    <hyperlink ref="E2585" location="A126035642R" display="A126035642R" xr:uid="{00000000-0004-0000-0000-00000E0A0000}"/>
    <hyperlink ref="E2586" location="A126003890F" display="A126003890F" xr:uid="{00000000-0004-0000-0000-00000F0A0000}"/>
    <hyperlink ref="E2587" location="A126066098X" display="A126066098X" xr:uid="{00000000-0004-0000-0000-0000100A0000}"/>
    <hyperlink ref="E2588" location="A126034994A" display="A126034994A" xr:uid="{00000000-0004-0000-0000-0000110A0000}"/>
    <hyperlink ref="E2589" location="A126002594V" display="A126002594V" xr:uid="{00000000-0004-0000-0000-0000120A0000}"/>
    <hyperlink ref="E2590" location="A126064802F" display="A126064802F" xr:uid="{00000000-0004-0000-0000-0000130A0000}"/>
    <hyperlink ref="E2591" location="A126033698R" display="A126033698R" xr:uid="{00000000-0004-0000-0000-0000140A0000}"/>
    <hyperlink ref="E2592" location="A126001950K" display="A126001950K" xr:uid="{00000000-0004-0000-0000-0000150A0000}"/>
    <hyperlink ref="E2593" location="A126064158C" display="A126064158C" xr:uid="{00000000-0004-0000-0000-0000160A0000}"/>
    <hyperlink ref="E2594" location="A126033054J" display="A126033054J" xr:uid="{00000000-0004-0000-0000-0000170A0000}"/>
    <hyperlink ref="E2595" location="A126006486J" display="A126006486J" xr:uid="{00000000-0004-0000-0000-0000180A0000}"/>
    <hyperlink ref="E2596" location="A126068694F" display="A126068694F" xr:uid="{00000000-0004-0000-0000-0000190A0000}"/>
    <hyperlink ref="E2597" location="A126037590K" display="A126037590K" xr:uid="{00000000-0004-0000-0000-00001A0A0000}"/>
    <hyperlink ref="E2598" location="A126005190C" display="A126005190C" xr:uid="{00000000-0004-0000-0000-00001B0A0000}"/>
    <hyperlink ref="E2599" location="A126067398V" display="A126067398V" xr:uid="{00000000-0004-0000-0000-00001C0A0000}"/>
    <hyperlink ref="E2600" location="A126036294X" display="A126036294X" xr:uid="{00000000-0004-0000-0000-00001D0A0000}"/>
    <hyperlink ref="E2601" location="A126003246T" display="A126003246T" xr:uid="{00000000-0004-0000-0000-00001E0A0000}"/>
    <hyperlink ref="E2602" location="A126065454R" display="A126065454R" xr:uid="{00000000-0004-0000-0000-00001F0A0000}"/>
    <hyperlink ref="E2603" location="A126034350V" display="A126034350V" xr:uid="{00000000-0004-0000-0000-0000200A0000}"/>
    <hyperlink ref="E2604" location="A126005838J" display="A126005838J" xr:uid="{00000000-0004-0000-0000-0000210A0000}"/>
    <hyperlink ref="E2605" location="A126068046J" display="A126068046J" xr:uid="{00000000-0004-0000-0000-0000220A0000}"/>
    <hyperlink ref="E2606" location="A126036942K" display="A126036942K" xr:uid="{00000000-0004-0000-0000-0000230A0000}"/>
    <hyperlink ref="E2607" location="A126004542C" display="A126004542C" xr:uid="{00000000-0004-0000-0000-0000240A0000}"/>
    <hyperlink ref="E2608" location="A126066750A" display="A126066750A" xr:uid="{00000000-0004-0000-0000-0000250A0000}"/>
    <hyperlink ref="E2609" location="A126035646X" display="A126035646X" xr:uid="{00000000-0004-0000-0000-0000260A0000}"/>
    <hyperlink ref="E2610" location="A126003894R" display="A126003894R" xr:uid="{00000000-0004-0000-0000-0000270A0000}"/>
    <hyperlink ref="E2611" location="A126066102C" display="A126066102C" xr:uid="{00000000-0004-0000-0000-0000280A0000}"/>
    <hyperlink ref="E2612" location="A126034998K" display="A126034998K" xr:uid="{00000000-0004-0000-0000-0000290A0000}"/>
    <hyperlink ref="E2613" location="A126002598C" display="A126002598C" xr:uid="{00000000-0004-0000-0000-00002A0A0000}"/>
    <hyperlink ref="E2614" location="A126064806R" display="A126064806R" xr:uid="{00000000-0004-0000-0000-00002B0A0000}"/>
    <hyperlink ref="E2615" location="A126033702V" display="A126033702V" xr:uid="{00000000-0004-0000-0000-00002C0A0000}"/>
    <hyperlink ref="E2616" location="A126001914A" display="A126001914A" xr:uid="{00000000-0004-0000-0000-00002D0A0000}"/>
    <hyperlink ref="E2617" location="A126064122A" display="A126064122A" xr:uid="{00000000-0004-0000-0000-00002E0A0000}"/>
    <hyperlink ref="E2618" location="A126033018X" display="A126033018X" xr:uid="{00000000-0004-0000-0000-00002F0A0000}"/>
    <hyperlink ref="E2619" location="A126006450F" display="A126006450F" xr:uid="{00000000-0004-0000-0000-0000300A0000}"/>
    <hyperlink ref="E2620" location="A126068658W" display="A126068658W" xr:uid="{00000000-0004-0000-0000-0000310A0000}"/>
    <hyperlink ref="E2621" location="A126037554A" display="A126037554A" xr:uid="{00000000-0004-0000-0000-0000320A0000}"/>
    <hyperlink ref="E2622" location="A126005154V" display="A126005154V" xr:uid="{00000000-0004-0000-0000-0000330A0000}"/>
    <hyperlink ref="E2623" location="A126067362T" display="A126067362T" xr:uid="{00000000-0004-0000-0000-0000340A0000}"/>
    <hyperlink ref="E2624" location="A126036258R" display="A126036258R" xr:uid="{00000000-0004-0000-0000-0000350A0000}"/>
    <hyperlink ref="E2625" location="A126003210R" display="A126003210R" xr:uid="{00000000-0004-0000-0000-0000360A0000}"/>
    <hyperlink ref="E2626" location="A126065418F" display="A126065418F" xr:uid="{00000000-0004-0000-0000-0000370A0000}"/>
    <hyperlink ref="E2627" location="A126034314K" display="A126034314K" xr:uid="{00000000-0004-0000-0000-0000380A0000}"/>
    <hyperlink ref="E2628" location="A126005802F" display="A126005802F" xr:uid="{00000000-0004-0000-0000-0000390A0000}"/>
    <hyperlink ref="E2629" location="A126068010F" display="A126068010F" xr:uid="{00000000-0004-0000-0000-00003A0A0000}"/>
    <hyperlink ref="E2630" location="A126036906A" display="A126036906A" xr:uid="{00000000-0004-0000-0000-00003B0A0000}"/>
    <hyperlink ref="E2631" location="A126004506V" display="A126004506V" xr:uid="{00000000-0004-0000-0000-00003C0A0000}"/>
    <hyperlink ref="E2632" location="A126066714T" display="A126066714T" xr:uid="{00000000-0004-0000-0000-00003D0A0000}"/>
    <hyperlink ref="E2633" location="A126035610W" display="A126035610W" xr:uid="{00000000-0004-0000-0000-00003E0A0000}"/>
    <hyperlink ref="E2634" location="A126003858F" display="A126003858F" xr:uid="{00000000-0004-0000-0000-00003F0A0000}"/>
    <hyperlink ref="E2635" location="A126066066F" display="A126066066F" xr:uid="{00000000-0004-0000-0000-0000400A0000}"/>
    <hyperlink ref="E2636" location="A126034962J" display="A126034962J" xr:uid="{00000000-0004-0000-0000-0000410A0000}"/>
    <hyperlink ref="E2637" location="A126002562A" display="A126002562A" xr:uid="{00000000-0004-0000-0000-0000420A0000}"/>
    <hyperlink ref="E2638" location="A126064770X" display="A126064770X" xr:uid="{00000000-0004-0000-0000-0000430A0000}"/>
    <hyperlink ref="E2639" location="A126033666W" display="A126033666W" xr:uid="{00000000-0004-0000-0000-0000440A0000}"/>
    <hyperlink ref="E2640" location="A126001918K" display="A126001918K" xr:uid="{00000000-0004-0000-0000-0000450A0000}"/>
    <hyperlink ref="E2641" location="A126064126K" display="A126064126K" xr:uid="{00000000-0004-0000-0000-0000460A0000}"/>
    <hyperlink ref="E2642" location="A126033022R" display="A126033022R" xr:uid="{00000000-0004-0000-0000-0000470A0000}"/>
    <hyperlink ref="E2643" location="A126006454R" display="A126006454R" xr:uid="{00000000-0004-0000-0000-0000480A0000}"/>
    <hyperlink ref="E2644" location="A126068662L" display="A126068662L" xr:uid="{00000000-0004-0000-0000-0000490A0000}"/>
    <hyperlink ref="E2645" location="A126037558K" display="A126037558K" xr:uid="{00000000-0004-0000-0000-00004A0A0000}"/>
    <hyperlink ref="E2646" location="A126005158C" display="A126005158C" xr:uid="{00000000-0004-0000-0000-00004B0A0000}"/>
    <hyperlink ref="E2647" location="A126067366A" display="A126067366A" xr:uid="{00000000-0004-0000-0000-00004C0A0000}"/>
    <hyperlink ref="E2648" location="A126036262F" display="A126036262F" xr:uid="{00000000-0004-0000-0000-00004D0A0000}"/>
    <hyperlink ref="E2649" location="A126003214X" display="A126003214X" xr:uid="{00000000-0004-0000-0000-00004E0A0000}"/>
    <hyperlink ref="E2650" location="A126065422W" display="A126065422W" xr:uid="{00000000-0004-0000-0000-00004F0A0000}"/>
    <hyperlink ref="E2651" location="A126034318V" display="A126034318V" xr:uid="{00000000-0004-0000-0000-0000500A0000}"/>
    <hyperlink ref="E2652" location="A126004510K" display="A126004510K" xr:uid="{00000000-0004-0000-0000-0000510A0000}"/>
    <hyperlink ref="E2653" location="A126066718A" display="A126066718A" xr:uid="{00000000-0004-0000-0000-0000520A0000}"/>
    <hyperlink ref="E2654" location="A126035614F" display="A126035614F" xr:uid="{00000000-0004-0000-0000-0000530A0000}"/>
    <hyperlink ref="E2655" location="A126003862W" display="A126003862W" xr:uid="{00000000-0004-0000-0000-0000540A0000}"/>
    <hyperlink ref="E2656" location="A126066070W" display="A126066070W" xr:uid="{00000000-0004-0000-0000-0000550A0000}"/>
    <hyperlink ref="E2657" location="A126034966T" display="A126034966T" xr:uid="{00000000-0004-0000-0000-0000560A0000}"/>
    <hyperlink ref="E2658" location="A126001934K" display="A126001934K" xr:uid="{00000000-0004-0000-0000-0000570A0000}"/>
    <hyperlink ref="E2659" location="A126064142K" display="A126064142K" xr:uid="{00000000-0004-0000-0000-0000580A0000}"/>
    <hyperlink ref="E2660" location="A126033038J" display="A126033038J" xr:uid="{00000000-0004-0000-0000-0000590A0000}"/>
    <hyperlink ref="E2661" location="A126006470R" display="A126006470R" xr:uid="{00000000-0004-0000-0000-00005A0A0000}"/>
    <hyperlink ref="E2662" location="A126068678F" display="A126068678F" xr:uid="{00000000-0004-0000-0000-00005B0A0000}"/>
    <hyperlink ref="E2663" location="A126037574K" display="A126037574K" xr:uid="{00000000-0004-0000-0000-00005C0A0000}"/>
    <hyperlink ref="E2664" location="A126005174C" display="A126005174C" xr:uid="{00000000-0004-0000-0000-00005D0A0000}"/>
    <hyperlink ref="E2665" location="A126067382A" display="A126067382A" xr:uid="{00000000-0004-0000-0000-00005E0A0000}"/>
    <hyperlink ref="E2666" location="A126036278X" display="A126036278X" xr:uid="{00000000-0004-0000-0000-00005F0A0000}"/>
    <hyperlink ref="E2667" location="A126003230X" display="A126003230X" xr:uid="{00000000-0004-0000-0000-0000600A0000}"/>
    <hyperlink ref="E2668" location="A126065438R" display="A126065438R" xr:uid="{00000000-0004-0000-0000-0000610A0000}"/>
    <hyperlink ref="E2669" location="A126034334V" display="A126034334V" xr:uid="{00000000-0004-0000-0000-0000620A0000}"/>
    <hyperlink ref="E2670" location="A126004526C" display="A126004526C" xr:uid="{00000000-0004-0000-0000-0000630A0000}"/>
    <hyperlink ref="E2671" location="A126066734A" display="A126066734A" xr:uid="{00000000-0004-0000-0000-0000640A0000}"/>
    <hyperlink ref="E2672" location="A126035630F" display="A126035630F" xr:uid="{00000000-0004-0000-0000-0000650A0000}"/>
    <hyperlink ref="E2673" location="A126003878R" display="A126003878R" xr:uid="{00000000-0004-0000-0000-0000660A0000}"/>
    <hyperlink ref="E2674" location="A126066086R" display="A126066086R" xr:uid="{00000000-0004-0000-0000-0000670A0000}"/>
    <hyperlink ref="E2675" location="A126034982T" display="A126034982T" xr:uid="{00000000-0004-0000-0000-0000680A0000}"/>
    <hyperlink ref="E2676" location="A126001902T" display="A126001902T" xr:uid="{00000000-0004-0000-0000-0000690A0000}"/>
    <hyperlink ref="E2677" location="A126064110T" display="A126064110T" xr:uid="{00000000-0004-0000-0000-00006A0A0000}"/>
    <hyperlink ref="E2678" location="A126033006R" display="A126033006R" xr:uid="{00000000-0004-0000-0000-00006B0A0000}"/>
    <hyperlink ref="E2679" location="A126006438R" display="A126006438R" xr:uid="{00000000-0004-0000-0000-00006C0A0000}"/>
    <hyperlink ref="E2680" location="A126068646L" display="A126068646L" xr:uid="{00000000-0004-0000-0000-00006D0A0000}"/>
    <hyperlink ref="E2681" location="A126037542T" display="A126037542T" xr:uid="{00000000-0004-0000-0000-00006E0A0000}"/>
    <hyperlink ref="E2682" location="A126005142K" display="A126005142K" xr:uid="{00000000-0004-0000-0000-00006F0A0000}"/>
    <hyperlink ref="E2683" location="A126067350J" display="A126067350J" xr:uid="{00000000-0004-0000-0000-0000700A0000}"/>
    <hyperlink ref="E2684" location="A126036246F" display="A126036246F" xr:uid="{00000000-0004-0000-0000-0000710A0000}"/>
    <hyperlink ref="E2685" location="A126003198K" display="A126003198K" xr:uid="{00000000-0004-0000-0000-0000720A0000}"/>
    <hyperlink ref="E2686" location="A126065406W" display="A126065406W" xr:uid="{00000000-0004-0000-0000-0000730A0000}"/>
    <hyperlink ref="E2687" location="A126034302A" display="A126034302A" xr:uid="{00000000-0004-0000-0000-0000740A0000}"/>
    <hyperlink ref="E2688" location="A126005790J" display="A126005790J" xr:uid="{00000000-0004-0000-0000-0000750A0000}"/>
    <hyperlink ref="E2689" location="A126067998X" display="A126067998X" xr:uid="{00000000-0004-0000-0000-0000760A0000}"/>
    <hyperlink ref="E2690" location="A126036894C" display="A126036894C" xr:uid="{00000000-0004-0000-0000-0000770A0000}"/>
    <hyperlink ref="E2691" location="A126004494W" display="A126004494W" xr:uid="{00000000-0004-0000-0000-0000780A0000}"/>
    <hyperlink ref="E2692" location="A126066702J" display="A126066702J" xr:uid="{00000000-0004-0000-0000-0000790A0000}"/>
    <hyperlink ref="E2693" location="A126035598T" display="A126035598T" xr:uid="{00000000-0004-0000-0000-00007A0A0000}"/>
    <hyperlink ref="E2694" location="A126003846W" display="A126003846W" xr:uid="{00000000-0004-0000-0000-00007B0A0000}"/>
    <hyperlink ref="E2695" location="A126066054W" display="A126066054W" xr:uid="{00000000-0004-0000-0000-00007C0A0000}"/>
    <hyperlink ref="E2696" location="A126034950X" display="A126034950X" xr:uid="{00000000-0004-0000-0000-00007D0A0000}"/>
    <hyperlink ref="E2697" location="A126002550T" display="A126002550T" xr:uid="{00000000-0004-0000-0000-00007E0A0000}"/>
    <hyperlink ref="E2698" location="A126064758J" display="A126064758J" xr:uid="{00000000-0004-0000-0000-00007F0A0000}"/>
    <hyperlink ref="E2699" location="A126033654L" display="A126033654L" xr:uid="{00000000-0004-0000-0000-0000800A0000}"/>
    <hyperlink ref="E2700" location="A126001954V" display="A126001954V" xr:uid="{00000000-0004-0000-0000-0000810A0000}"/>
    <hyperlink ref="E2701" location="A126064162V" display="A126064162V" xr:uid="{00000000-0004-0000-0000-0000820A0000}"/>
    <hyperlink ref="E2702" location="A126033058T" display="A126033058T" xr:uid="{00000000-0004-0000-0000-0000830A0000}"/>
    <hyperlink ref="E2703" location="A126006490X" display="A126006490X" xr:uid="{00000000-0004-0000-0000-0000840A0000}"/>
    <hyperlink ref="E2704" location="A126068698R" display="A126068698R" xr:uid="{00000000-0004-0000-0000-0000850A0000}"/>
    <hyperlink ref="E2705" location="A126037594V" display="A126037594V" xr:uid="{00000000-0004-0000-0000-0000860A0000}"/>
    <hyperlink ref="E2706" location="A126005194L" display="A126005194L" xr:uid="{00000000-0004-0000-0000-0000870A0000}"/>
    <hyperlink ref="E2707" location="A126067402X" display="A126067402X" xr:uid="{00000000-0004-0000-0000-0000880A0000}"/>
    <hyperlink ref="E2708" location="A126036298J" display="A126036298J" xr:uid="{00000000-0004-0000-0000-0000890A0000}"/>
    <hyperlink ref="E2709" location="A126003250J" display="A126003250J" xr:uid="{00000000-0004-0000-0000-00008A0A0000}"/>
    <hyperlink ref="E2710" location="A126065458X" display="A126065458X" xr:uid="{00000000-0004-0000-0000-00008B0A0000}"/>
    <hyperlink ref="E2711" location="A126034354C" display="A126034354C" xr:uid="{00000000-0004-0000-0000-00008C0A0000}"/>
    <hyperlink ref="E2712" location="A126005842X" display="A126005842X" xr:uid="{00000000-0004-0000-0000-00008D0A0000}"/>
    <hyperlink ref="E2713" location="A126068050X" display="A126068050X" xr:uid="{00000000-0004-0000-0000-00008E0A0000}"/>
    <hyperlink ref="E2714" location="A126036946V" display="A126036946V" xr:uid="{00000000-0004-0000-0000-00008F0A0000}"/>
    <hyperlink ref="E2715" location="A126004546L" display="A126004546L" xr:uid="{00000000-0004-0000-0000-0000900A0000}"/>
    <hyperlink ref="E2716" location="A126066754K" display="A126066754K" xr:uid="{00000000-0004-0000-0000-0000910A0000}"/>
    <hyperlink ref="E2717" location="A126035650R" display="A126035650R" xr:uid="{00000000-0004-0000-0000-0000920A0000}"/>
    <hyperlink ref="E2718" location="A126003898X" display="A126003898X" xr:uid="{00000000-0004-0000-0000-0000930A0000}"/>
    <hyperlink ref="E2719" location="A126066106L" display="A126066106L" xr:uid="{00000000-0004-0000-0000-0000940A0000}"/>
    <hyperlink ref="E2720" location="A126035002T" display="A126035002T" xr:uid="{00000000-0004-0000-0000-0000950A0000}"/>
    <hyperlink ref="E2721" location="A126002602J" display="A126002602J" xr:uid="{00000000-0004-0000-0000-0000960A0000}"/>
    <hyperlink ref="E2722" location="A126064810F" display="A126064810F" xr:uid="{00000000-0004-0000-0000-0000970A0000}"/>
    <hyperlink ref="E2723" location="A126033706C" display="A126033706C" xr:uid="{00000000-0004-0000-0000-0000980A0000}"/>
    <hyperlink ref="E2724" location="A126001938V" display="A126001938V" xr:uid="{00000000-0004-0000-0000-0000990A0000}"/>
    <hyperlink ref="E2725" location="A126064146V" display="A126064146V" xr:uid="{00000000-0004-0000-0000-00009A0A0000}"/>
    <hyperlink ref="E2726" location="A126033042X" display="A126033042X" xr:uid="{00000000-0004-0000-0000-00009B0A0000}"/>
    <hyperlink ref="E2727" location="A126006474X" display="A126006474X" xr:uid="{00000000-0004-0000-0000-00009C0A0000}"/>
    <hyperlink ref="E2728" location="A126068682W" display="A126068682W" xr:uid="{00000000-0004-0000-0000-00009D0A0000}"/>
    <hyperlink ref="E2729" location="A126037578V" display="A126037578V" xr:uid="{00000000-0004-0000-0000-00009E0A0000}"/>
    <hyperlink ref="E2730" location="A126005178L" display="A126005178L" xr:uid="{00000000-0004-0000-0000-00009F0A0000}"/>
    <hyperlink ref="E2731" location="A126067386K" display="A126067386K" xr:uid="{00000000-0004-0000-0000-0000A00A0000}"/>
    <hyperlink ref="E2732" location="A126036282R" display="A126036282R" xr:uid="{00000000-0004-0000-0000-0000A10A0000}"/>
    <hyperlink ref="E2733" location="A126003234J" display="A126003234J" xr:uid="{00000000-0004-0000-0000-0000A20A0000}"/>
    <hyperlink ref="E2734" location="A126065442F" display="A126065442F" xr:uid="{00000000-0004-0000-0000-0000A30A0000}"/>
    <hyperlink ref="E2735" location="A126034338C" display="A126034338C" xr:uid="{00000000-0004-0000-0000-0000A40A0000}"/>
    <hyperlink ref="E2736" location="A126004530V" display="A126004530V" xr:uid="{00000000-0004-0000-0000-0000A50A0000}"/>
    <hyperlink ref="E2737" location="A126066738K" display="A126066738K" xr:uid="{00000000-0004-0000-0000-0000A60A0000}"/>
    <hyperlink ref="E2738" location="A126035634R" display="A126035634R" xr:uid="{00000000-0004-0000-0000-0000A70A0000}"/>
    <hyperlink ref="E2739" location="A126003882F" display="A126003882F" xr:uid="{00000000-0004-0000-0000-0000A80A0000}"/>
    <hyperlink ref="E2740" location="A126066090F" display="A126066090F" xr:uid="{00000000-0004-0000-0000-0000A90A0000}"/>
    <hyperlink ref="E2741" location="A126034986A" display="A126034986A" xr:uid="{00000000-0004-0000-0000-0000AA0A0000}"/>
    <hyperlink ref="E2742" location="A126001958C" display="A126001958C" xr:uid="{00000000-0004-0000-0000-0000AB0A0000}"/>
    <hyperlink ref="E2743" location="A126064166C" display="A126064166C" xr:uid="{00000000-0004-0000-0000-0000AC0A0000}"/>
    <hyperlink ref="E2744" location="A126033062J" display="A126033062J" xr:uid="{00000000-0004-0000-0000-0000AD0A0000}"/>
    <hyperlink ref="E2745" location="A126006494J" display="A126006494J" xr:uid="{00000000-0004-0000-0000-0000AE0A0000}"/>
    <hyperlink ref="E2746" location="A126068702V" display="A126068702V" xr:uid="{00000000-0004-0000-0000-0000AF0A0000}"/>
    <hyperlink ref="E2747" location="A126037598C" display="A126037598C" xr:uid="{00000000-0004-0000-0000-0000B00A0000}"/>
    <hyperlink ref="E2748" location="A126005198W" display="A126005198W" xr:uid="{00000000-0004-0000-0000-0000B10A0000}"/>
    <hyperlink ref="E2749" location="A126067406J" display="A126067406J" xr:uid="{00000000-0004-0000-0000-0000B20A0000}"/>
    <hyperlink ref="E2750" location="A126036302L" display="A126036302L" xr:uid="{00000000-0004-0000-0000-0000B30A0000}"/>
    <hyperlink ref="E2751" location="A126003254T" display="A126003254T" xr:uid="{00000000-0004-0000-0000-0000B40A0000}"/>
    <hyperlink ref="E2752" location="A126065462R" display="A126065462R" xr:uid="{00000000-0004-0000-0000-0000B50A0000}"/>
    <hyperlink ref="E2753" location="A126034358L" display="A126034358L" xr:uid="{00000000-0004-0000-0000-0000B60A0000}"/>
    <hyperlink ref="E2754" location="A126005846J" display="A126005846J" xr:uid="{00000000-0004-0000-0000-0000B70A0000}"/>
    <hyperlink ref="E2755" location="A126068054J" display="A126068054J" xr:uid="{00000000-0004-0000-0000-0000B80A0000}"/>
    <hyperlink ref="E2756" location="A126036950K" display="A126036950K" xr:uid="{00000000-0004-0000-0000-0000B90A0000}"/>
    <hyperlink ref="E2757" location="A126004550C" display="A126004550C" xr:uid="{00000000-0004-0000-0000-0000BA0A0000}"/>
    <hyperlink ref="E2758" location="A126066758V" display="A126066758V" xr:uid="{00000000-0004-0000-0000-0000BB0A0000}"/>
    <hyperlink ref="E2759" location="A126035654X" display="A126035654X" xr:uid="{00000000-0004-0000-0000-0000BC0A0000}"/>
    <hyperlink ref="E2760" location="A126003902C" display="A126003902C" xr:uid="{00000000-0004-0000-0000-0000BD0A0000}"/>
    <hyperlink ref="E2761" location="A126066110C" display="A126066110C" xr:uid="{00000000-0004-0000-0000-0000BE0A0000}"/>
    <hyperlink ref="E2762" location="A126035006A" display="A126035006A" xr:uid="{00000000-0004-0000-0000-0000BF0A0000}"/>
    <hyperlink ref="E2763" location="A126002606T" display="A126002606T" xr:uid="{00000000-0004-0000-0000-0000C00A0000}"/>
    <hyperlink ref="E2764" location="A126064814R" display="A126064814R" xr:uid="{00000000-0004-0000-0000-0000C10A0000}"/>
    <hyperlink ref="E2765" location="A126033710V" display="A126033710V" xr:uid="{00000000-0004-0000-0000-0000C20A0000}"/>
    <hyperlink ref="E2766" location="A126001906A" display="A126001906A" xr:uid="{00000000-0004-0000-0000-0000C30A0000}"/>
    <hyperlink ref="E2767" location="A126064114A" display="A126064114A" xr:uid="{00000000-0004-0000-0000-0000C40A0000}"/>
    <hyperlink ref="E2768" location="A126033010F" display="A126033010F" xr:uid="{00000000-0004-0000-0000-0000C50A0000}"/>
    <hyperlink ref="E2769" location="A126006442F" display="A126006442F" xr:uid="{00000000-0004-0000-0000-0000C60A0000}"/>
    <hyperlink ref="E2770" location="A126068650C" display="A126068650C" xr:uid="{00000000-0004-0000-0000-0000C70A0000}"/>
    <hyperlink ref="E2771" location="A126037546A" display="A126037546A" xr:uid="{00000000-0004-0000-0000-0000C80A0000}"/>
    <hyperlink ref="E2772" location="A126005146V" display="A126005146V" xr:uid="{00000000-0004-0000-0000-0000C90A0000}"/>
    <hyperlink ref="E2773" location="A126067354T" display="A126067354T" xr:uid="{00000000-0004-0000-0000-0000CA0A0000}"/>
    <hyperlink ref="E2774" location="A126036250W" display="A126036250W" xr:uid="{00000000-0004-0000-0000-0000CB0A0000}"/>
    <hyperlink ref="E2775" location="A126003202R" display="A126003202R" xr:uid="{00000000-0004-0000-0000-0000CC0A0000}"/>
    <hyperlink ref="E2776" location="A126065410L" display="A126065410L" xr:uid="{00000000-0004-0000-0000-0000CD0A0000}"/>
    <hyperlink ref="E2777" location="A126034306K" display="A126034306K" xr:uid="{00000000-0004-0000-0000-0000CE0A0000}"/>
    <hyperlink ref="E2778" location="A126005794T" display="A126005794T" xr:uid="{00000000-0004-0000-0000-0000CF0A0000}"/>
    <hyperlink ref="E2779" location="A126068002F" display="A126068002F" xr:uid="{00000000-0004-0000-0000-0000D00A0000}"/>
    <hyperlink ref="E2780" location="A126036898L" display="A126036898L" xr:uid="{00000000-0004-0000-0000-0000D10A0000}"/>
    <hyperlink ref="E2781" location="A126004498F" display="A126004498F" xr:uid="{00000000-0004-0000-0000-0000D20A0000}"/>
    <hyperlink ref="E2782" location="A126066706T" display="A126066706T" xr:uid="{00000000-0004-0000-0000-0000D30A0000}"/>
    <hyperlink ref="E2783" location="A126035602W" display="A126035602W" xr:uid="{00000000-0004-0000-0000-0000D40A0000}"/>
    <hyperlink ref="E2784" location="A126003850L" display="A126003850L" xr:uid="{00000000-0004-0000-0000-0000D50A0000}"/>
    <hyperlink ref="E2785" location="A126066058F" display="A126066058F" xr:uid="{00000000-0004-0000-0000-0000D60A0000}"/>
    <hyperlink ref="E2786" location="A126034954J" display="A126034954J" xr:uid="{00000000-0004-0000-0000-0000D70A0000}"/>
    <hyperlink ref="E2787" location="A126002554A" display="A126002554A" xr:uid="{00000000-0004-0000-0000-0000D80A0000}"/>
    <hyperlink ref="E2788" location="A126064762X" display="A126064762X" xr:uid="{00000000-0004-0000-0000-0000D90A0000}"/>
    <hyperlink ref="E2789" location="A126033658W" display="A126033658W" xr:uid="{00000000-0004-0000-0000-0000DA0A0000}"/>
    <hyperlink ref="E2790" location="A126001890V" display="A126001890V" xr:uid="{00000000-0004-0000-0000-0000DB0A0000}"/>
    <hyperlink ref="E2791" location="A126064098L" display="A126064098L" xr:uid="{00000000-0004-0000-0000-0000DC0A0000}"/>
    <hyperlink ref="E2792" location="A126032994R" display="A126032994R" xr:uid="{00000000-0004-0000-0000-0000DD0A0000}"/>
    <hyperlink ref="E2793" location="A126006426F" display="A126006426F" xr:uid="{00000000-0004-0000-0000-0000DE0A0000}"/>
    <hyperlink ref="E2794" location="A126068634C" display="A126068634C" xr:uid="{00000000-0004-0000-0000-0000DF0A0000}"/>
    <hyperlink ref="E2795" location="A126037530J" display="A126037530J" xr:uid="{00000000-0004-0000-0000-0000E00A0000}"/>
    <hyperlink ref="E2796" location="A126005130A" display="A126005130A" xr:uid="{00000000-0004-0000-0000-0000E10A0000}"/>
    <hyperlink ref="E2797" location="A126067338T" display="A126067338T" xr:uid="{00000000-0004-0000-0000-0000E20A0000}"/>
    <hyperlink ref="E2798" location="A126036234W" display="A126036234W" xr:uid="{00000000-0004-0000-0000-0000E30A0000}"/>
    <hyperlink ref="E2799" location="A126003186A" display="A126003186A" xr:uid="{00000000-0004-0000-0000-0000E40A0000}"/>
    <hyperlink ref="E2800" location="A126065394X" display="A126065394X" xr:uid="{00000000-0004-0000-0000-0000E50A0000}"/>
    <hyperlink ref="E2801" location="A126034290C" display="A126034290C" xr:uid="{00000000-0004-0000-0000-0000E60A0000}"/>
    <hyperlink ref="E2802" location="A126005778T" display="A126005778T" xr:uid="{00000000-0004-0000-0000-0000E70A0000}"/>
    <hyperlink ref="E2803" location="A126067986R" display="A126067986R" xr:uid="{00000000-0004-0000-0000-0000E80A0000}"/>
    <hyperlink ref="E2804" location="A126036882V" display="A126036882V" xr:uid="{00000000-0004-0000-0000-0000E90A0000}"/>
    <hyperlink ref="E2805" location="A126004482L" display="A126004482L" xr:uid="{00000000-0004-0000-0000-0000EA0A0000}"/>
    <hyperlink ref="E2806" location="A126066690K" display="A126066690K" xr:uid="{00000000-0004-0000-0000-0000EB0A0000}"/>
    <hyperlink ref="E2807" location="A126035586J" display="A126035586J" xr:uid="{00000000-0004-0000-0000-0000EC0A0000}"/>
    <hyperlink ref="E2808" location="A126003834L" display="A126003834L" xr:uid="{00000000-0004-0000-0000-0000ED0A0000}"/>
    <hyperlink ref="E2809" location="A126066042L" display="A126066042L" xr:uid="{00000000-0004-0000-0000-0000EE0A0000}"/>
    <hyperlink ref="E2810" location="A126034938J" display="A126034938J" xr:uid="{00000000-0004-0000-0000-0000EF0A0000}"/>
    <hyperlink ref="E2811" location="A126002538A" display="A126002538A" xr:uid="{00000000-0004-0000-0000-0000F00A0000}"/>
    <hyperlink ref="E2812" location="A126064746X" display="A126064746X" xr:uid="{00000000-0004-0000-0000-0000F10A0000}"/>
    <hyperlink ref="E2813" location="A126033642C" display="A126033642C" xr:uid="{00000000-0004-0000-0000-0000F20A0000}"/>
    <hyperlink ref="E2814" location="A126001894C" display="A126001894C" xr:uid="{00000000-0004-0000-0000-0000F30A0000}"/>
    <hyperlink ref="E2815" location="A126064102T" display="A126064102T" xr:uid="{00000000-0004-0000-0000-0000F40A0000}"/>
    <hyperlink ref="E2816" location="A126032998X" display="A126032998X" xr:uid="{00000000-0004-0000-0000-0000F50A0000}"/>
    <hyperlink ref="E2817" location="A126006430W" display="A126006430W" xr:uid="{00000000-0004-0000-0000-0000F60A0000}"/>
    <hyperlink ref="E2818" location="A126068638L" display="A126068638L" xr:uid="{00000000-0004-0000-0000-0000F70A0000}"/>
    <hyperlink ref="E2819" location="A126037534T" display="A126037534T" xr:uid="{00000000-0004-0000-0000-0000F80A0000}"/>
    <hyperlink ref="E2820" location="A126005134K" display="A126005134K" xr:uid="{00000000-0004-0000-0000-0000F90A0000}"/>
    <hyperlink ref="E2821" location="A126067342J" display="A126067342J" xr:uid="{00000000-0004-0000-0000-0000FA0A0000}"/>
    <hyperlink ref="E2822" location="A126036238F" display="A126036238F" xr:uid="{00000000-0004-0000-0000-0000FB0A0000}"/>
    <hyperlink ref="E2823" location="A126003190T" display="A126003190T" xr:uid="{00000000-0004-0000-0000-0000FC0A0000}"/>
    <hyperlink ref="E2824" location="A126065398J" display="A126065398J" xr:uid="{00000000-0004-0000-0000-0000FD0A0000}"/>
    <hyperlink ref="E2825" location="A126034294L" display="A126034294L" xr:uid="{00000000-0004-0000-0000-0000FE0A0000}"/>
    <hyperlink ref="E2826" location="A126005782J" display="A126005782J" xr:uid="{00000000-0004-0000-0000-0000FF0A0000}"/>
    <hyperlink ref="E2827" location="A126067990F" display="A126067990F" xr:uid="{00000000-0004-0000-0000-0000000B0000}"/>
    <hyperlink ref="E2828" location="A126036886C" display="A126036886C" xr:uid="{00000000-0004-0000-0000-0000010B0000}"/>
    <hyperlink ref="E2829" location="A126004486W" display="A126004486W" xr:uid="{00000000-0004-0000-0000-0000020B0000}"/>
    <hyperlink ref="E2830" location="A126066694V" display="A126066694V" xr:uid="{00000000-0004-0000-0000-0000030B0000}"/>
    <hyperlink ref="E2831" location="A126035590X" display="A126035590X" xr:uid="{00000000-0004-0000-0000-0000040B0000}"/>
    <hyperlink ref="E2832" location="A126003838W" display="A126003838W" xr:uid="{00000000-0004-0000-0000-0000050B0000}"/>
    <hyperlink ref="E2833" location="A126066046W" display="A126066046W" xr:uid="{00000000-0004-0000-0000-0000060B0000}"/>
    <hyperlink ref="E2834" location="A126034942X" display="A126034942X" xr:uid="{00000000-0004-0000-0000-0000070B0000}"/>
    <hyperlink ref="E2835" location="A126002542T" display="A126002542T" xr:uid="{00000000-0004-0000-0000-0000080B0000}"/>
    <hyperlink ref="E2836" location="A126064750R" display="A126064750R" xr:uid="{00000000-0004-0000-0000-0000090B0000}"/>
    <hyperlink ref="E2837" location="A126033646L" display="A126033646L" xr:uid="{00000000-0004-0000-0000-00000A0B0000}"/>
    <hyperlink ref="E2838" location="A126001922A" display="A126001922A" xr:uid="{00000000-0004-0000-0000-00000B0B0000}"/>
    <hyperlink ref="E2839" location="A126064130A" display="A126064130A" xr:uid="{00000000-0004-0000-0000-00000C0B0000}"/>
    <hyperlink ref="E2840" location="A126033026X" display="A126033026X" xr:uid="{00000000-0004-0000-0000-00000D0B0000}"/>
    <hyperlink ref="E2841" location="A126006458X" display="A126006458X" xr:uid="{00000000-0004-0000-0000-00000E0B0000}"/>
    <hyperlink ref="E2842" location="A126068666W" display="A126068666W" xr:uid="{00000000-0004-0000-0000-00000F0B0000}"/>
    <hyperlink ref="E2843" location="A126037562A" display="A126037562A" xr:uid="{00000000-0004-0000-0000-0000100B0000}"/>
    <hyperlink ref="E2844" location="A126005162V" display="A126005162V" xr:uid="{00000000-0004-0000-0000-0000110B0000}"/>
    <hyperlink ref="E2845" location="A126067370T" display="A126067370T" xr:uid="{00000000-0004-0000-0000-0000120B0000}"/>
    <hyperlink ref="E2846" location="A126036266R" display="A126036266R" xr:uid="{00000000-0004-0000-0000-0000130B0000}"/>
    <hyperlink ref="E2847" location="A126003218J" display="A126003218J" xr:uid="{00000000-0004-0000-0000-0000140B0000}"/>
    <hyperlink ref="E2848" location="A126065426F" display="A126065426F" xr:uid="{00000000-0004-0000-0000-0000150B0000}"/>
    <hyperlink ref="E2849" location="A126034322K" display="A126034322K" xr:uid="{00000000-0004-0000-0000-0000160B0000}"/>
    <hyperlink ref="E2850" location="A126005810F" display="A126005810F" xr:uid="{00000000-0004-0000-0000-0000170B0000}"/>
    <hyperlink ref="E2851" location="A126068018X" display="A126068018X" xr:uid="{00000000-0004-0000-0000-0000180B0000}"/>
    <hyperlink ref="E2852" location="A126036914A" display="A126036914A" xr:uid="{00000000-0004-0000-0000-0000190B0000}"/>
    <hyperlink ref="E2853" location="A126004514V" display="A126004514V" xr:uid="{00000000-0004-0000-0000-00001A0B0000}"/>
    <hyperlink ref="E2854" location="A126066722T" display="A126066722T" xr:uid="{00000000-0004-0000-0000-00001B0B0000}"/>
    <hyperlink ref="E2855" location="A126035618R" display="A126035618R" xr:uid="{00000000-0004-0000-0000-00001C0B0000}"/>
    <hyperlink ref="E2856" location="A126003866F" display="A126003866F" xr:uid="{00000000-0004-0000-0000-00001D0B0000}"/>
    <hyperlink ref="E2857" location="A126066074F" display="A126066074F" xr:uid="{00000000-0004-0000-0000-00001E0B0000}"/>
    <hyperlink ref="E2858" location="A126034970J" display="A126034970J" xr:uid="{00000000-0004-0000-0000-00001F0B0000}"/>
    <hyperlink ref="E2859" location="A126002570A" display="A126002570A" xr:uid="{00000000-0004-0000-0000-0000200B0000}"/>
    <hyperlink ref="E2860" location="A126064778T" display="A126064778T" xr:uid="{00000000-0004-0000-0000-0000210B0000}"/>
    <hyperlink ref="E2861" location="A126033674W" display="A126033674W" xr:uid="{00000000-0004-0000-0000-0000220B0000}"/>
    <hyperlink ref="E2862" location="A126001898L" display="A126001898L" xr:uid="{00000000-0004-0000-0000-0000230B0000}"/>
    <hyperlink ref="E2863" location="A126064106A" display="A126064106A" xr:uid="{00000000-0004-0000-0000-0000240B0000}"/>
    <hyperlink ref="E2864" location="A126033002F" display="A126033002F" xr:uid="{00000000-0004-0000-0000-0000250B0000}"/>
    <hyperlink ref="E2865" location="A126006434F" display="A126006434F" xr:uid="{00000000-0004-0000-0000-0000260B0000}"/>
    <hyperlink ref="E2866" location="A126068642C" display="A126068642C" xr:uid="{00000000-0004-0000-0000-0000270B0000}"/>
    <hyperlink ref="E2867" location="A126037538A" display="A126037538A" xr:uid="{00000000-0004-0000-0000-0000280B0000}"/>
    <hyperlink ref="E2868" location="A126005138V" display="A126005138V" xr:uid="{00000000-0004-0000-0000-0000290B0000}"/>
    <hyperlink ref="E2869" location="A126067346T" display="A126067346T" xr:uid="{00000000-0004-0000-0000-00002A0B0000}"/>
    <hyperlink ref="E2870" location="A126036242W" display="A126036242W" xr:uid="{00000000-0004-0000-0000-00002B0B0000}"/>
    <hyperlink ref="E2871" location="A126003194A" display="A126003194A" xr:uid="{00000000-0004-0000-0000-00002C0B0000}"/>
    <hyperlink ref="E2872" location="A126065402L" display="A126065402L" xr:uid="{00000000-0004-0000-0000-00002D0B0000}"/>
    <hyperlink ref="E2873" location="A126034298W" display="A126034298W" xr:uid="{00000000-0004-0000-0000-00002E0B0000}"/>
    <hyperlink ref="E2874" location="A126005786T" display="A126005786T" xr:uid="{00000000-0004-0000-0000-00002F0B0000}"/>
    <hyperlink ref="E2875" location="A126067994R" display="A126067994R" xr:uid="{00000000-0004-0000-0000-0000300B0000}"/>
    <hyperlink ref="E2876" location="A126036890V" display="A126036890V" xr:uid="{00000000-0004-0000-0000-0000310B0000}"/>
    <hyperlink ref="E2877" location="A126004490L" display="A126004490L" xr:uid="{00000000-0004-0000-0000-0000320B0000}"/>
    <hyperlink ref="E2878" location="A126066698C" display="A126066698C" xr:uid="{00000000-0004-0000-0000-0000330B0000}"/>
    <hyperlink ref="E2879" location="A126035594J" display="A126035594J" xr:uid="{00000000-0004-0000-0000-0000340B0000}"/>
    <hyperlink ref="E2880" location="A126003842L" display="A126003842L" xr:uid="{00000000-0004-0000-0000-0000350B0000}"/>
    <hyperlink ref="E2881" location="A126066050L" display="A126066050L" xr:uid="{00000000-0004-0000-0000-0000360B0000}"/>
    <hyperlink ref="E2882" location="A126034946J" display="A126034946J" xr:uid="{00000000-0004-0000-0000-0000370B0000}"/>
    <hyperlink ref="E2883" location="A126002546A" display="A126002546A" xr:uid="{00000000-0004-0000-0000-0000380B0000}"/>
    <hyperlink ref="E2884" location="A126064754X" display="A126064754X" xr:uid="{00000000-0004-0000-0000-0000390B0000}"/>
    <hyperlink ref="E2885" location="A126033650C" display="A126033650C" xr:uid="{00000000-0004-0000-0000-00003A0B0000}"/>
    <hyperlink ref="E2886" location="A126001926K" display="A126001926K" xr:uid="{00000000-0004-0000-0000-00003B0B0000}"/>
    <hyperlink ref="E2887" location="A126064134K" display="A126064134K" xr:uid="{00000000-0004-0000-0000-00003C0B0000}"/>
    <hyperlink ref="E2888" location="A126033030R" display="A126033030R" xr:uid="{00000000-0004-0000-0000-00003D0B0000}"/>
    <hyperlink ref="E2889" location="A126006462R" display="A126006462R" xr:uid="{00000000-0004-0000-0000-00003E0B0000}"/>
    <hyperlink ref="E2890" location="A126068670L" display="A126068670L" xr:uid="{00000000-0004-0000-0000-00003F0B0000}"/>
    <hyperlink ref="E2891" location="A126037566K" display="A126037566K" xr:uid="{00000000-0004-0000-0000-0000400B0000}"/>
    <hyperlink ref="E2892" location="A126005166C" display="A126005166C" xr:uid="{00000000-0004-0000-0000-0000410B0000}"/>
    <hyperlink ref="E2893" location="A126067374A" display="A126067374A" xr:uid="{00000000-0004-0000-0000-0000420B0000}"/>
    <hyperlink ref="E2894" location="A126036270F" display="A126036270F" xr:uid="{00000000-0004-0000-0000-0000430B0000}"/>
    <hyperlink ref="E2895" location="A126003222X" display="A126003222X" xr:uid="{00000000-0004-0000-0000-0000440B0000}"/>
    <hyperlink ref="E2896" location="A126065430W" display="A126065430W" xr:uid="{00000000-0004-0000-0000-0000450B0000}"/>
    <hyperlink ref="E2897" location="A126034326V" display="A126034326V" xr:uid="{00000000-0004-0000-0000-0000460B0000}"/>
    <hyperlink ref="E2898" location="A126005814R" display="A126005814R" xr:uid="{00000000-0004-0000-0000-0000470B0000}"/>
    <hyperlink ref="E2899" location="A126068022R" display="A126068022R" xr:uid="{00000000-0004-0000-0000-0000480B0000}"/>
    <hyperlink ref="E2900" location="A126036918K" display="A126036918K" xr:uid="{00000000-0004-0000-0000-0000490B0000}"/>
    <hyperlink ref="E2901" location="A126004518C" display="A126004518C" xr:uid="{00000000-0004-0000-0000-00004A0B0000}"/>
    <hyperlink ref="E2902" location="A126066726A" display="A126066726A" xr:uid="{00000000-0004-0000-0000-00004B0B0000}"/>
    <hyperlink ref="E2903" location="A126035622F" display="A126035622F" xr:uid="{00000000-0004-0000-0000-00004C0B0000}"/>
    <hyperlink ref="E2904" location="A126003870W" display="A126003870W" xr:uid="{00000000-0004-0000-0000-00004D0B0000}"/>
    <hyperlink ref="E2905" location="A126066078R" display="A126066078R" xr:uid="{00000000-0004-0000-0000-00004E0B0000}"/>
    <hyperlink ref="E2906" location="A126034974T" display="A126034974T" xr:uid="{00000000-0004-0000-0000-00004F0B0000}"/>
    <hyperlink ref="E2907" location="A126002574K" display="A126002574K" xr:uid="{00000000-0004-0000-0000-0000500B0000}"/>
    <hyperlink ref="E2908" location="A126064782J" display="A126064782J" xr:uid="{00000000-0004-0000-0000-0000510B0000}"/>
    <hyperlink ref="E2909" location="A126033678F" display="A126033678F" xr:uid="{00000000-0004-0000-0000-0000520B0000}"/>
    <hyperlink ref="E2910" location="A126001642J" display="A126001642J" xr:uid="{00000000-0004-0000-0000-0000530B0000}"/>
    <hyperlink ref="E2911" location="A126063850F" display="A126063850F" xr:uid="{00000000-0004-0000-0000-0000540B0000}"/>
    <hyperlink ref="E2912" location="A126032746C" display="A126032746C" xr:uid="{00000000-0004-0000-0000-0000550B0000}"/>
    <hyperlink ref="E2913" location="A126006178F" display="A126006178F" xr:uid="{00000000-0004-0000-0000-0000560B0000}"/>
    <hyperlink ref="E2914" location="A126068386C" display="A126068386C" xr:uid="{00000000-0004-0000-0000-0000570B0000}"/>
    <hyperlink ref="E2915" location="A126037282J" display="A126037282J" xr:uid="{00000000-0004-0000-0000-0000580B0000}"/>
    <hyperlink ref="E2916" location="A126004882X" display="A126004882X" xr:uid="{00000000-0004-0000-0000-0000590B0000}"/>
    <hyperlink ref="E2917" location="A126067090X" display="A126067090X" xr:uid="{00000000-0004-0000-0000-00005A0B0000}"/>
    <hyperlink ref="E2918" location="A126035986V" display="A126035986V" xr:uid="{00000000-0004-0000-0000-00005B0B0000}"/>
    <hyperlink ref="E2919" location="A126002938L" display="A126002938L" xr:uid="{00000000-0004-0000-0000-00005C0B0000}"/>
    <hyperlink ref="E2920" location="A126065146L" display="A126065146L" xr:uid="{00000000-0004-0000-0000-00005D0B0000}"/>
    <hyperlink ref="E2921" location="A126034042T" display="A126034042T" xr:uid="{00000000-0004-0000-0000-00005E0B0000}"/>
    <hyperlink ref="E2922" location="A126005530L" display="A126005530L" xr:uid="{00000000-0004-0000-0000-00005F0B0000}"/>
    <hyperlink ref="E2923" location="A126067738C" display="A126067738C" xr:uid="{00000000-0004-0000-0000-0000600B0000}"/>
    <hyperlink ref="E2924" location="A126036634J" display="A126036634J" xr:uid="{00000000-0004-0000-0000-0000610B0000}"/>
    <hyperlink ref="E2925" location="A126004234A" display="A126004234A" xr:uid="{00000000-0004-0000-0000-0000620B0000}"/>
    <hyperlink ref="E2926" location="A126066442X" display="A126066442X" xr:uid="{00000000-0004-0000-0000-0000630B0000}"/>
    <hyperlink ref="E2927" location="A126035338W" display="A126035338W" xr:uid="{00000000-0004-0000-0000-0000640B0000}"/>
    <hyperlink ref="E2928" location="A126003586L" display="A126003586L" xr:uid="{00000000-0004-0000-0000-0000650B0000}"/>
    <hyperlink ref="E2929" location="A126065794K" display="A126065794K" xr:uid="{00000000-0004-0000-0000-0000660B0000}"/>
    <hyperlink ref="E2930" location="A126034690R" display="A126034690R" xr:uid="{00000000-0004-0000-0000-0000670B0000}"/>
    <hyperlink ref="E2931" location="A126002290J" display="A126002290J" xr:uid="{00000000-0004-0000-0000-0000680B0000}"/>
    <hyperlink ref="E2932" location="A126064498X" display="A126064498X" xr:uid="{00000000-0004-0000-0000-0000690B0000}"/>
    <hyperlink ref="E2933" location="A126033394C" display="A126033394C" xr:uid="{00000000-0004-0000-0000-00006A0B0000}"/>
    <hyperlink ref="E2934" location="A126001654T" display="A126001654T" xr:uid="{00000000-0004-0000-0000-00006B0B0000}"/>
    <hyperlink ref="E2935" location="A126063862R" display="A126063862R" xr:uid="{00000000-0004-0000-0000-00006C0B0000}"/>
    <hyperlink ref="E2936" location="A126032758L" display="A126032758L" xr:uid="{00000000-0004-0000-0000-00006D0B0000}"/>
    <hyperlink ref="E2937" location="A126006190W" display="A126006190W" xr:uid="{00000000-0004-0000-0000-00006E0B0000}"/>
    <hyperlink ref="E2938" location="A126068398L" display="A126068398L" xr:uid="{00000000-0004-0000-0000-00006F0B0000}"/>
    <hyperlink ref="E2939" location="A126037294T" display="A126037294T" xr:uid="{00000000-0004-0000-0000-0000700B0000}"/>
    <hyperlink ref="E2940" location="A126004894J" display="A126004894J" xr:uid="{00000000-0004-0000-0000-0000710B0000}"/>
    <hyperlink ref="E2941" location="A126067102W" display="A126067102W" xr:uid="{00000000-0004-0000-0000-0000720B0000}"/>
    <hyperlink ref="E2942" location="A126035998C" display="A126035998C" xr:uid="{00000000-0004-0000-0000-0000730B0000}"/>
    <hyperlink ref="E2943" location="A126002950C" display="A126002950C" xr:uid="{00000000-0004-0000-0000-0000740B0000}"/>
    <hyperlink ref="E2944" location="A126065158W" display="A126065158W" xr:uid="{00000000-0004-0000-0000-0000750B0000}"/>
    <hyperlink ref="E2945" location="A126034054A" display="A126034054A" xr:uid="{00000000-0004-0000-0000-0000760B0000}"/>
    <hyperlink ref="E2946" location="A126005542W" display="A126005542W" xr:uid="{00000000-0004-0000-0000-0000770B0000}"/>
    <hyperlink ref="E2947" location="A126067750V" display="A126067750V" xr:uid="{00000000-0004-0000-0000-0000780B0000}"/>
    <hyperlink ref="E2948" location="A126036646T" display="A126036646T" xr:uid="{00000000-0004-0000-0000-0000790B0000}"/>
    <hyperlink ref="E2949" location="A126004246K" display="A126004246K" xr:uid="{00000000-0004-0000-0000-00007A0B0000}"/>
    <hyperlink ref="E2950" location="A126066454J" display="A126066454J" xr:uid="{00000000-0004-0000-0000-00007B0B0000}"/>
    <hyperlink ref="E2951" location="A126035350L" display="A126035350L" xr:uid="{00000000-0004-0000-0000-00007C0B0000}"/>
    <hyperlink ref="E2952" location="A126003598W" display="A126003598W" xr:uid="{00000000-0004-0000-0000-00007D0B0000}"/>
    <hyperlink ref="E2953" location="A126065806J" display="A126065806J" xr:uid="{00000000-0004-0000-0000-00007E0B0000}"/>
    <hyperlink ref="E2954" location="A126034702L" display="A126034702L" xr:uid="{00000000-0004-0000-0000-00007F0B0000}"/>
    <hyperlink ref="E2955" location="A126002302F" display="A126002302F" xr:uid="{00000000-0004-0000-0000-0000800B0000}"/>
    <hyperlink ref="E2956" location="A126064510C" display="A126064510C" xr:uid="{00000000-0004-0000-0000-0000810B0000}"/>
    <hyperlink ref="E2957" location="A126033406A" display="A126033406A" xr:uid="{00000000-0004-0000-0000-0000820B0000}"/>
    <hyperlink ref="E2958" location="A126001622X" display="A126001622X" xr:uid="{00000000-0004-0000-0000-0000830B0000}"/>
    <hyperlink ref="E2959" location="A126063830W" display="A126063830W" xr:uid="{00000000-0004-0000-0000-0000840B0000}"/>
    <hyperlink ref="E2960" location="A126032726V" display="A126032726V" xr:uid="{00000000-0004-0000-0000-0000850B0000}"/>
    <hyperlink ref="E2961" location="A126006158W" display="A126006158W" xr:uid="{00000000-0004-0000-0000-0000860B0000}"/>
    <hyperlink ref="E2962" location="A126068366V" display="A126068366V" xr:uid="{00000000-0004-0000-0000-0000870B0000}"/>
    <hyperlink ref="E2963" location="A126037262X" display="A126037262X" xr:uid="{00000000-0004-0000-0000-0000880B0000}"/>
    <hyperlink ref="E2964" location="A126004862R" display="A126004862R" xr:uid="{00000000-0004-0000-0000-0000890B0000}"/>
    <hyperlink ref="E2965" location="A126067070R" display="A126067070R" xr:uid="{00000000-0004-0000-0000-00008A0B0000}"/>
    <hyperlink ref="E2966" location="A126035966K" display="A126035966K" xr:uid="{00000000-0004-0000-0000-00008B0B0000}"/>
    <hyperlink ref="E2967" location="A126002918C" display="A126002918C" xr:uid="{00000000-0004-0000-0000-00008C0B0000}"/>
    <hyperlink ref="E2968" location="A126065126C" display="A126065126C" xr:uid="{00000000-0004-0000-0000-00008D0B0000}"/>
    <hyperlink ref="E2969" location="A126034022J" display="A126034022J" xr:uid="{00000000-0004-0000-0000-00008E0B0000}"/>
    <hyperlink ref="E2970" location="A126005510C" display="A126005510C" xr:uid="{00000000-0004-0000-0000-00008F0B0000}"/>
    <hyperlink ref="E2971" location="A126067718V" display="A126067718V" xr:uid="{00000000-0004-0000-0000-0000900B0000}"/>
    <hyperlink ref="E2972" location="A126036614X" display="A126036614X" xr:uid="{00000000-0004-0000-0000-0000910B0000}"/>
    <hyperlink ref="E2973" location="A126004214T" display="A126004214T" xr:uid="{00000000-0004-0000-0000-0000920B0000}"/>
    <hyperlink ref="E2974" location="A126066422R" display="A126066422R" xr:uid="{00000000-0004-0000-0000-0000930B0000}"/>
    <hyperlink ref="E2975" location="A126035318L" display="A126035318L" xr:uid="{00000000-0004-0000-0000-0000940B0000}"/>
    <hyperlink ref="E2976" location="A126003566C" display="A126003566C" xr:uid="{00000000-0004-0000-0000-0000950B0000}"/>
    <hyperlink ref="E2977" location="A126065774A" display="A126065774A" xr:uid="{00000000-0004-0000-0000-0000960B0000}"/>
    <hyperlink ref="E2978" location="A126034670F" display="A126034670F" xr:uid="{00000000-0004-0000-0000-0000970B0000}"/>
    <hyperlink ref="E2979" location="A126002270X" display="A126002270X" xr:uid="{00000000-0004-0000-0000-0000980B0000}"/>
    <hyperlink ref="E2980" location="A126064478R" display="A126064478R" xr:uid="{00000000-0004-0000-0000-0000990B0000}"/>
    <hyperlink ref="E2981" location="A126033374V" display="A126033374V" xr:uid="{00000000-0004-0000-0000-00009A0B0000}"/>
    <hyperlink ref="E2982" location="A126001658A" display="A126001658A" xr:uid="{00000000-0004-0000-0000-00009B0B0000}"/>
    <hyperlink ref="E2983" location="A126063866X" display="A126063866X" xr:uid="{00000000-0004-0000-0000-00009C0B0000}"/>
    <hyperlink ref="E2984" location="A126032762C" display="A126032762C" xr:uid="{00000000-0004-0000-0000-00009D0B0000}"/>
    <hyperlink ref="E2985" location="A126006194F" display="A126006194F" xr:uid="{00000000-0004-0000-0000-00009E0B0000}"/>
    <hyperlink ref="E2986" location="A126068402T" display="A126068402T" xr:uid="{00000000-0004-0000-0000-00009F0B0000}"/>
    <hyperlink ref="E2987" location="A126037298A" display="A126037298A" xr:uid="{00000000-0004-0000-0000-0000A00B0000}"/>
    <hyperlink ref="E2988" location="A126004898T" display="A126004898T" xr:uid="{00000000-0004-0000-0000-0000A10B0000}"/>
    <hyperlink ref="E2989" location="A126067106F" display="A126067106F" xr:uid="{00000000-0004-0000-0000-0000A20B0000}"/>
    <hyperlink ref="E2990" location="A126036002K" display="A126036002K" xr:uid="{00000000-0004-0000-0000-0000A30B0000}"/>
    <hyperlink ref="E2991" location="A126002954L" display="A126002954L" xr:uid="{00000000-0004-0000-0000-0000A40B0000}"/>
    <hyperlink ref="E2992" location="A126065162L" display="A126065162L" xr:uid="{00000000-0004-0000-0000-0000A50B0000}"/>
    <hyperlink ref="E2993" location="A126034058K" display="A126034058K" xr:uid="{00000000-0004-0000-0000-0000A60B0000}"/>
    <hyperlink ref="E2994" location="A126005546F" display="A126005546F" xr:uid="{00000000-0004-0000-0000-0000A70B0000}"/>
    <hyperlink ref="E2995" location="A126067754C" display="A126067754C" xr:uid="{00000000-0004-0000-0000-0000A80B0000}"/>
    <hyperlink ref="E2996" location="A126036650J" display="A126036650J" xr:uid="{00000000-0004-0000-0000-0000A90B0000}"/>
    <hyperlink ref="E2997" location="A126004250A" display="A126004250A" xr:uid="{00000000-0004-0000-0000-0000AA0B0000}"/>
    <hyperlink ref="E2998" location="A126066458T" display="A126066458T" xr:uid="{00000000-0004-0000-0000-0000AB0B0000}"/>
    <hyperlink ref="E2999" location="A126035354W" display="A126035354W" xr:uid="{00000000-0004-0000-0000-0000AC0B0000}"/>
    <hyperlink ref="E3000" location="A126003602A" display="A126003602A" xr:uid="{00000000-0004-0000-0000-0000AD0B0000}"/>
    <hyperlink ref="E3001" location="A126065810X" display="A126065810X" xr:uid="{00000000-0004-0000-0000-0000AE0B0000}"/>
    <hyperlink ref="E3002" location="A126034706W" display="A126034706W" xr:uid="{00000000-0004-0000-0000-0000AF0B0000}"/>
    <hyperlink ref="E3003" location="A126002306R" display="A126002306R" xr:uid="{00000000-0004-0000-0000-0000B00B0000}"/>
    <hyperlink ref="E3004" location="A126064514L" display="A126064514L" xr:uid="{00000000-0004-0000-0000-0000B10B0000}"/>
    <hyperlink ref="E3005" location="A126033410T" display="A126033410T" xr:uid="{00000000-0004-0000-0000-0000B20B0000}"/>
    <hyperlink ref="E3006" location="A126001662T" display="A126001662T" xr:uid="{00000000-0004-0000-0000-0000B30B0000}"/>
    <hyperlink ref="E3007" location="A126063870R" display="A126063870R" xr:uid="{00000000-0004-0000-0000-0000B40B0000}"/>
    <hyperlink ref="E3008" location="A126032766L" display="A126032766L" xr:uid="{00000000-0004-0000-0000-0000B50B0000}"/>
    <hyperlink ref="E3009" location="A126006198R" display="A126006198R" xr:uid="{00000000-0004-0000-0000-0000B60B0000}"/>
    <hyperlink ref="E3010" location="A126068406A" display="A126068406A" xr:uid="{00000000-0004-0000-0000-0000B70B0000}"/>
    <hyperlink ref="E3011" location="A126037302F" display="A126037302F" xr:uid="{00000000-0004-0000-0000-0000B80B0000}"/>
    <hyperlink ref="E3012" location="A126004902W" display="A126004902W" xr:uid="{00000000-0004-0000-0000-0000B90B0000}"/>
    <hyperlink ref="E3013" location="A126067110W" display="A126067110W" xr:uid="{00000000-0004-0000-0000-0000BA0B0000}"/>
    <hyperlink ref="E3014" location="A126036006V" display="A126036006V" xr:uid="{00000000-0004-0000-0000-0000BB0B0000}"/>
    <hyperlink ref="E3015" location="A126002958W" display="A126002958W" xr:uid="{00000000-0004-0000-0000-0000BC0B0000}"/>
    <hyperlink ref="E3016" location="A126065166W" display="A126065166W" xr:uid="{00000000-0004-0000-0000-0000BD0B0000}"/>
    <hyperlink ref="E3017" location="A126034062A" display="A126034062A" xr:uid="{00000000-0004-0000-0000-0000BE0B0000}"/>
    <hyperlink ref="E3018" location="A126005550W" display="A126005550W" xr:uid="{00000000-0004-0000-0000-0000BF0B0000}"/>
    <hyperlink ref="E3019" location="A126067758L" display="A126067758L" xr:uid="{00000000-0004-0000-0000-0000C00B0000}"/>
    <hyperlink ref="E3020" location="A126036654T" display="A126036654T" xr:uid="{00000000-0004-0000-0000-0000C10B0000}"/>
    <hyperlink ref="E3021" location="A126004254K" display="A126004254K" xr:uid="{00000000-0004-0000-0000-0000C20B0000}"/>
    <hyperlink ref="E3022" location="A126066462J" display="A126066462J" xr:uid="{00000000-0004-0000-0000-0000C30B0000}"/>
    <hyperlink ref="E3023" location="A126035358F" display="A126035358F" xr:uid="{00000000-0004-0000-0000-0000C40B0000}"/>
    <hyperlink ref="E3024" location="A126003606K" display="A126003606K" xr:uid="{00000000-0004-0000-0000-0000C50B0000}"/>
    <hyperlink ref="E3025" location="A126065814J" display="A126065814J" xr:uid="{00000000-0004-0000-0000-0000C60B0000}"/>
    <hyperlink ref="E3026" location="A126034710L" display="A126034710L" xr:uid="{00000000-0004-0000-0000-0000C70B0000}"/>
    <hyperlink ref="E3027" location="A126002310F" display="A126002310F" xr:uid="{00000000-0004-0000-0000-0000C80B0000}"/>
    <hyperlink ref="E3028" location="A126064518W" display="A126064518W" xr:uid="{00000000-0004-0000-0000-0000C90B0000}"/>
    <hyperlink ref="E3029" location="A126033414A" display="A126033414A" xr:uid="{00000000-0004-0000-0000-0000CA0B0000}"/>
    <hyperlink ref="E3030" location="A126001626J" display="A126001626J" xr:uid="{00000000-0004-0000-0000-0000CB0B0000}"/>
    <hyperlink ref="E3031" location="A126063834F" display="A126063834F" xr:uid="{00000000-0004-0000-0000-0000CC0B0000}"/>
    <hyperlink ref="E3032" location="A126032730K" display="A126032730K" xr:uid="{00000000-0004-0000-0000-0000CD0B0000}"/>
    <hyperlink ref="E3033" location="A126006162L" display="A126006162L" xr:uid="{00000000-0004-0000-0000-0000CE0B0000}"/>
    <hyperlink ref="E3034" location="A126068370K" display="A126068370K" xr:uid="{00000000-0004-0000-0000-0000CF0B0000}"/>
    <hyperlink ref="E3035" location="A126037266J" display="A126037266J" xr:uid="{00000000-0004-0000-0000-0000D00B0000}"/>
    <hyperlink ref="E3036" location="A126004866X" display="A126004866X" xr:uid="{00000000-0004-0000-0000-0000D10B0000}"/>
    <hyperlink ref="E3037" location="A126067074X" display="A126067074X" xr:uid="{00000000-0004-0000-0000-0000D20B0000}"/>
    <hyperlink ref="E3038" location="A126035970A" display="A126035970A" xr:uid="{00000000-0004-0000-0000-0000D30B0000}"/>
    <hyperlink ref="E3039" location="A126002922V" display="A126002922V" xr:uid="{00000000-0004-0000-0000-0000D40B0000}"/>
    <hyperlink ref="E3040" location="A126065130V" display="A126065130V" xr:uid="{00000000-0004-0000-0000-0000D50B0000}"/>
    <hyperlink ref="E3041" location="A126034026T" display="A126034026T" xr:uid="{00000000-0004-0000-0000-0000D60B0000}"/>
    <hyperlink ref="E3042" location="A126005514L" display="A126005514L" xr:uid="{00000000-0004-0000-0000-0000D70B0000}"/>
    <hyperlink ref="E3043" location="A126067722K" display="A126067722K" xr:uid="{00000000-0004-0000-0000-0000D80B0000}"/>
    <hyperlink ref="E3044" location="A126036618J" display="A126036618J" xr:uid="{00000000-0004-0000-0000-0000D90B0000}"/>
    <hyperlink ref="E3045" location="A126004218A" display="A126004218A" xr:uid="{00000000-0004-0000-0000-0000DA0B0000}"/>
    <hyperlink ref="E3046" location="A126066426X" display="A126066426X" xr:uid="{00000000-0004-0000-0000-0000DB0B0000}"/>
    <hyperlink ref="E3047" location="A126035322C" display="A126035322C" xr:uid="{00000000-0004-0000-0000-0000DC0B0000}"/>
    <hyperlink ref="E3048" location="A126003570V" display="A126003570V" xr:uid="{00000000-0004-0000-0000-0000DD0B0000}"/>
    <hyperlink ref="E3049" location="A126065778K" display="A126065778K" xr:uid="{00000000-0004-0000-0000-0000DE0B0000}"/>
    <hyperlink ref="E3050" location="A126034674R" display="A126034674R" xr:uid="{00000000-0004-0000-0000-0000DF0B0000}"/>
    <hyperlink ref="E3051" location="A126002274J" display="A126002274J" xr:uid="{00000000-0004-0000-0000-0000E00B0000}"/>
    <hyperlink ref="E3052" location="A126064482F" display="A126064482F" xr:uid="{00000000-0004-0000-0000-0000E10B0000}"/>
    <hyperlink ref="E3053" location="A126033378C" display="A126033378C" xr:uid="{00000000-0004-0000-0000-0000E20B0000}"/>
    <hyperlink ref="E3054" location="A126001630X" display="A126001630X" xr:uid="{00000000-0004-0000-0000-0000E30B0000}"/>
    <hyperlink ref="E3055" location="A126063838R" display="A126063838R" xr:uid="{00000000-0004-0000-0000-0000E40B0000}"/>
    <hyperlink ref="E3056" location="A126032734V" display="A126032734V" xr:uid="{00000000-0004-0000-0000-0000E50B0000}"/>
    <hyperlink ref="E3057" location="A126006166W" display="A126006166W" xr:uid="{00000000-0004-0000-0000-0000E60B0000}"/>
    <hyperlink ref="E3058" location="A126068374V" display="A126068374V" xr:uid="{00000000-0004-0000-0000-0000E70B0000}"/>
    <hyperlink ref="E3059" location="A126037270X" display="A126037270X" xr:uid="{00000000-0004-0000-0000-0000E80B0000}"/>
    <hyperlink ref="E3060" location="A126004870R" display="A126004870R" xr:uid="{00000000-0004-0000-0000-0000E90B0000}"/>
    <hyperlink ref="E3061" location="A126067078J" display="A126067078J" xr:uid="{00000000-0004-0000-0000-0000EA0B0000}"/>
    <hyperlink ref="E3062" location="A126035974K" display="A126035974K" xr:uid="{00000000-0004-0000-0000-0000EB0B0000}"/>
    <hyperlink ref="E3063" location="A126002926C" display="A126002926C" xr:uid="{00000000-0004-0000-0000-0000EC0B0000}"/>
    <hyperlink ref="E3064" location="A126065134C" display="A126065134C" xr:uid="{00000000-0004-0000-0000-0000ED0B0000}"/>
    <hyperlink ref="E3065" location="A126034030J" display="A126034030J" xr:uid="{00000000-0004-0000-0000-0000EE0B0000}"/>
    <hyperlink ref="E3066" location="A126004222T" display="A126004222T" xr:uid="{00000000-0004-0000-0000-0000EF0B0000}"/>
    <hyperlink ref="E3067" location="A126066430R" display="A126066430R" xr:uid="{00000000-0004-0000-0000-0000F00B0000}"/>
    <hyperlink ref="E3068" location="A126035326L" display="A126035326L" xr:uid="{00000000-0004-0000-0000-0000F10B0000}"/>
    <hyperlink ref="E3069" location="A126003574C" display="A126003574C" xr:uid="{00000000-0004-0000-0000-0000F20B0000}"/>
    <hyperlink ref="E3070" location="A126065782A" display="A126065782A" xr:uid="{00000000-0004-0000-0000-0000F30B0000}"/>
    <hyperlink ref="E3071" location="A126034678X" display="A126034678X" xr:uid="{00000000-0004-0000-0000-0000F40B0000}"/>
    <hyperlink ref="E3072" location="A126001646T" display="A126001646T" xr:uid="{00000000-0004-0000-0000-0000F50B0000}"/>
    <hyperlink ref="E3073" location="A126063854R" display="A126063854R" xr:uid="{00000000-0004-0000-0000-0000F60B0000}"/>
    <hyperlink ref="E3074" location="A126032750V" display="A126032750V" xr:uid="{00000000-0004-0000-0000-0000F70B0000}"/>
    <hyperlink ref="E3075" location="A126006182W" display="A126006182W" xr:uid="{00000000-0004-0000-0000-0000F80B0000}"/>
    <hyperlink ref="E3076" location="A126068390V" display="A126068390V" xr:uid="{00000000-0004-0000-0000-0000F90B0000}"/>
    <hyperlink ref="E3077" location="A126037286T" display="A126037286T" xr:uid="{00000000-0004-0000-0000-0000FA0B0000}"/>
    <hyperlink ref="E3078" location="A126004886J" display="A126004886J" xr:uid="{00000000-0004-0000-0000-0000FB0B0000}"/>
    <hyperlink ref="E3079" location="A126067094J" display="A126067094J" xr:uid="{00000000-0004-0000-0000-0000FC0B0000}"/>
    <hyperlink ref="E3080" location="A126035990K" display="A126035990K" xr:uid="{00000000-0004-0000-0000-0000FD0B0000}"/>
    <hyperlink ref="E3081" location="A126002942C" display="A126002942C" xr:uid="{00000000-0004-0000-0000-0000FE0B0000}"/>
    <hyperlink ref="E3082" location="A126065150C" display="A126065150C" xr:uid="{00000000-0004-0000-0000-0000FF0B0000}"/>
    <hyperlink ref="E3083" location="A126034046A" display="A126034046A" xr:uid="{00000000-0004-0000-0000-0000000C0000}"/>
    <hyperlink ref="E3084" location="A126004238K" display="A126004238K" xr:uid="{00000000-0004-0000-0000-0000010C0000}"/>
    <hyperlink ref="E3085" location="A126066446J" display="A126066446J" xr:uid="{00000000-0004-0000-0000-0000020C0000}"/>
    <hyperlink ref="E3086" location="A126035342L" display="A126035342L" xr:uid="{00000000-0004-0000-0000-0000030C0000}"/>
    <hyperlink ref="E3087" location="A126003590C" display="A126003590C" xr:uid="{00000000-0004-0000-0000-0000040C0000}"/>
    <hyperlink ref="E3088" location="A126065798V" display="A126065798V" xr:uid="{00000000-0004-0000-0000-0000050C0000}"/>
    <hyperlink ref="E3089" location="A126034694X" display="A126034694X" xr:uid="{00000000-0004-0000-0000-0000060C0000}"/>
    <hyperlink ref="E3090" location="A126001614X" display="A126001614X" xr:uid="{00000000-0004-0000-0000-0000070C0000}"/>
    <hyperlink ref="E3091" location="A126063822W" display="A126063822W" xr:uid="{00000000-0004-0000-0000-0000080C0000}"/>
    <hyperlink ref="E3092" location="A126032718V" display="A126032718V" xr:uid="{00000000-0004-0000-0000-0000090C0000}"/>
    <hyperlink ref="E3093" location="A126006150C" display="A126006150C" xr:uid="{00000000-0004-0000-0000-00000A0C0000}"/>
    <hyperlink ref="E3094" location="A126068358V" display="A126068358V" xr:uid="{00000000-0004-0000-0000-00000B0C0000}"/>
    <hyperlink ref="E3095" location="A126037254X" display="A126037254X" xr:uid="{00000000-0004-0000-0000-00000C0C0000}"/>
    <hyperlink ref="E3096" location="A126004854R" display="A126004854R" xr:uid="{00000000-0004-0000-0000-00000D0C0000}"/>
    <hyperlink ref="E3097" location="A126067062R" display="A126067062R" xr:uid="{00000000-0004-0000-0000-00000E0C0000}"/>
    <hyperlink ref="E3098" location="A126035958K" display="A126035958K" xr:uid="{00000000-0004-0000-0000-00000F0C0000}"/>
    <hyperlink ref="E3099" location="A126002910K" display="A126002910K" xr:uid="{00000000-0004-0000-0000-0000100C0000}"/>
    <hyperlink ref="E3100" location="A126065118C" display="A126065118C" xr:uid="{00000000-0004-0000-0000-0000110C0000}"/>
    <hyperlink ref="E3101" location="A126034014J" display="A126034014J" xr:uid="{00000000-0004-0000-0000-0000120C0000}"/>
    <hyperlink ref="E3102" location="A126005502C" display="A126005502C" xr:uid="{00000000-0004-0000-0000-0000130C0000}"/>
    <hyperlink ref="E3103" location="A126067710A" display="A126067710A" xr:uid="{00000000-0004-0000-0000-0000140C0000}"/>
    <hyperlink ref="E3104" location="A126036606X" display="A126036606X" xr:uid="{00000000-0004-0000-0000-0000150C0000}"/>
    <hyperlink ref="E3105" location="A126004206T" display="A126004206T" xr:uid="{00000000-0004-0000-0000-0000160C0000}"/>
    <hyperlink ref="E3106" location="A126066414R" display="A126066414R" xr:uid="{00000000-0004-0000-0000-0000170C0000}"/>
    <hyperlink ref="E3107" location="A126035310V" display="A126035310V" xr:uid="{00000000-0004-0000-0000-0000180C0000}"/>
    <hyperlink ref="E3108" location="A126003558C" display="A126003558C" xr:uid="{00000000-0004-0000-0000-0000190C0000}"/>
    <hyperlink ref="E3109" location="A126065766A" display="A126065766A" xr:uid="{00000000-0004-0000-0000-00001A0C0000}"/>
    <hyperlink ref="E3110" location="A126034662F" display="A126034662F" xr:uid="{00000000-0004-0000-0000-00001B0C0000}"/>
    <hyperlink ref="E3111" location="A126002262X" display="A126002262X" xr:uid="{00000000-0004-0000-0000-00001C0C0000}"/>
    <hyperlink ref="E3112" location="A126064470W" display="A126064470W" xr:uid="{00000000-0004-0000-0000-00001D0C0000}"/>
    <hyperlink ref="E3113" location="A126033366V" display="A126033366V" xr:uid="{00000000-0004-0000-0000-00001E0C0000}"/>
    <hyperlink ref="E3114" location="A126001666A" display="A126001666A" xr:uid="{00000000-0004-0000-0000-00001F0C0000}"/>
    <hyperlink ref="E3115" location="A126063874X" display="A126063874X" xr:uid="{00000000-0004-0000-0000-0000200C0000}"/>
    <hyperlink ref="E3116" location="A126032770C" display="A126032770C" xr:uid="{00000000-0004-0000-0000-0000210C0000}"/>
    <hyperlink ref="E3117" location="A126006202V" display="A126006202V" xr:uid="{00000000-0004-0000-0000-0000220C0000}"/>
    <hyperlink ref="E3118" location="A126068410T" display="A126068410T" xr:uid="{00000000-0004-0000-0000-0000230C0000}"/>
    <hyperlink ref="E3119" location="A126037306R" display="A126037306R" xr:uid="{00000000-0004-0000-0000-0000240C0000}"/>
    <hyperlink ref="E3120" location="A126004906F" display="A126004906F" xr:uid="{00000000-0004-0000-0000-0000250C0000}"/>
    <hyperlink ref="E3121" location="A126067114F" display="A126067114F" xr:uid="{00000000-0004-0000-0000-0000260C0000}"/>
    <hyperlink ref="E3122" location="A126036010K" display="A126036010K" xr:uid="{00000000-0004-0000-0000-0000270C0000}"/>
    <hyperlink ref="E3123" location="A126002962L" display="A126002962L" xr:uid="{00000000-0004-0000-0000-0000280C0000}"/>
    <hyperlink ref="E3124" location="A126065170L" display="A126065170L" xr:uid="{00000000-0004-0000-0000-0000290C0000}"/>
    <hyperlink ref="E3125" location="A126034066K" display="A126034066K" xr:uid="{00000000-0004-0000-0000-00002A0C0000}"/>
    <hyperlink ref="E3126" location="A126005554F" display="A126005554F" xr:uid="{00000000-0004-0000-0000-00002B0C0000}"/>
    <hyperlink ref="E3127" location="A126067762C" display="A126067762C" xr:uid="{00000000-0004-0000-0000-00002C0C0000}"/>
    <hyperlink ref="E3128" location="A126036658A" display="A126036658A" xr:uid="{00000000-0004-0000-0000-00002D0C0000}"/>
    <hyperlink ref="E3129" location="A126004258V" display="A126004258V" xr:uid="{00000000-0004-0000-0000-00002E0C0000}"/>
    <hyperlink ref="E3130" location="A126066466T" display="A126066466T" xr:uid="{00000000-0004-0000-0000-00002F0C0000}"/>
    <hyperlink ref="E3131" location="A126035362W" display="A126035362W" xr:uid="{00000000-0004-0000-0000-0000300C0000}"/>
    <hyperlink ref="E3132" location="A126003610A" display="A126003610A" xr:uid="{00000000-0004-0000-0000-0000310C0000}"/>
    <hyperlink ref="E3133" location="A126065818T" display="A126065818T" xr:uid="{00000000-0004-0000-0000-0000320C0000}"/>
    <hyperlink ref="E3134" location="A126034714W" display="A126034714W" xr:uid="{00000000-0004-0000-0000-0000330C0000}"/>
    <hyperlink ref="E3135" location="A126002314R" display="A126002314R" xr:uid="{00000000-0004-0000-0000-0000340C0000}"/>
    <hyperlink ref="E3136" location="A126064522L" display="A126064522L" xr:uid="{00000000-0004-0000-0000-0000350C0000}"/>
    <hyperlink ref="E3137" location="A126033418K" display="A126033418K" xr:uid="{00000000-0004-0000-0000-0000360C0000}"/>
    <hyperlink ref="E3138" location="A126001650J" display="A126001650J" xr:uid="{00000000-0004-0000-0000-0000370C0000}"/>
    <hyperlink ref="E3139" location="A126063858X" display="A126063858X" xr:uid="{00000000-0004-0000-0000-0000380C0000}"/>
    <hyperlink ref="E3140" location="A126032754C" display="A126032754C" xr:uid="{00000000-0004-0000-0000-0000390C0000}"/>
    <hyperlink ref="E3141" location="A126006186F" display="A126006186F" xr:uid="{00000000-0004-0000-0000-00003A0C0000}"/>
    <hyperlink ref="E3142" location="A126068394C" display="A126068394C" xr:uid="{00000000-0004-0000-0000-00003B0C0000}"/>
    <hyperlink ref="E3143" location="A126037290J" display="A126037290J" xr:uid="{00000000-0004-0000-0000-00003C0C0000}"/>
    <hyperlink ref="E3144" location="A126004890X" display="A126004890X" xr:uid="{00000000-0004-0000-0000-00003D0C0000}"/>
    <hyperlink ref="E3145" location="A126067098T" display="A126067098T" xr:uid="{00000000-0004-0000-0000-00003E0C0000}"/>
    <hyperlink ref="E3146" location="A126035994V" display="A126035994V" xr:uid="{00000000-0004-0000-0000-00003F0C0000}"/>
    <hyperlink ref="E3147" location="A126002946L" display="A126002946L" xr:uid="{00000000-0004-0000-0000-0000400C0000}"/>
    <hyperlink ref="E3148" location="A126065154L" display="A126065154L" xr:uid="{00000000-0004-0000-0000-0000410C0000}"/>
    <hyperlink ref="E3149" location="A126034050T" display="A126034050T" xr:uid="{00000000-0004-0000-0000-0000420C0000}"/>
    <hyperlink ref="E3150" location="A126004242A" display="A126004242A" xr:uid="{00000000-0004-0000-0000-0000430C0000}"/>
    <hyperlink ref="E3151" location="A126066450X" display="A126066450X" xr:uid="{00000000-0004-0000-0000-0000440C0000}"/>
    <hyperlink ref="E3152" location="A126035346W" display="A126035346W" xr:uid="{00000000-0004-0000-0000-0000450C0000}"/>
    <hyperlink ref="E3153" location="A126003594L" display="A126003594L" xr:uid="{00000000-0004-0000-0000-0000460C0000}"/>
    <hyperlink ref="E3154" location="A126065802X" display="A126065802X" xr:uid="{00000000-0004-0000-0000-0000470C0000}"/>
    <hyperlink ref="E3155" location="A126034698J" display="A126034698J" xr:uid="{00000000-0004-0000-0000-0000480C0000}"/>
    <hyperlink ref="E3156" location="A126001670T" display="A126001670T" xr:uid="{00000000-0004-0000-0000-0000490C0000}"/>
    <hyperlink ref="E3157" location="A126063878J" display="A126063878J" xr:uid="{00000000-0004-0000-0000-00004A0C0000}"/>
    <hyperlink ref="E3158" location="A126032774L" display="A126032774L" xr:uid="{00000000-0004-0000-0000-00004B0C0000}"/>
    <hyperlink ref="E3159" location="A126006206C" display="A126006206C" xr:uid="{00000000-0004-0000-0000-00004C0C0000}"/>
    <hyperlink ref="E3160" location="A126068414A" display="A126068414A" xr:uid="{00000000-0004-0000-0000-00004D0C0000}"/>
    <hyperlink ref="E3161" location="A126037310F" display="A126037310F" xr:uid="{00000000-0004-0000-0000-00004E0C0000}"/>
    <hyperlink ref="E3162" location="A126004910W" display="A126004910W" xr:uid="{00000000-0004-0000-0000-00004F0C0000}"/>
    <hyperlink ref="E3163" location="A126067118R" display="A126067118R" xr:uid="{00000000-0004-0000-0000-0000500C0000}"/>
    <hyperlink ref="E3164" location="A126036014V" display="A126036014V" xr:uid="{00000000-0004-0000-0000-0000510C0000}"/>
    <hyperlink ref="E3165" location="A126002966W" display="A126002966W" xr:uid="{00000000-0004-0000-0000-0000520C0000}"/>
    <hyperlink ref="E3166" location="A126065174W" display="A126065174W" xr:uid="{00000000-0004-0000-0000-0000530C0000}"/>
    <hyperlink ref="E3167" location="A126034070A" display="A126034070A" xr:uid="{00000000-0004-0000-0000-0000540C0000}"/>
    <hyperlink ref="E3168" location="A126005558R" display="A126005558R" xr:uid="{00000000-0004-0000-0000-0000550C0000}"/>
    <hyperlink ref="E3169" location="A126067766L" display="A126067766L" xr:uid="{00000000-0004-0000-0000-0000560C0000}"/>
    <hyperlink ref="E3170" location="A126036662T" display="A126036662T" xr:uid="{00000000-0004-0000-0000-0000570C0000}"/>
    <hyperlink ref="E3171" location="A126004262K" display="A126004262K" xr:uid="{00000000-0004-0000-0000-0000580C0000}"/>
    <hyperlink ref="E3172" location="A126066470J" display="A126066470J" xr:uid="{00000000-0004-0000-0000-0000590C0000}"/>
    <hyperlink ref="E3173" location="A126035366F" display="A126035366F" xr:uid="{00000000-0004-0000-0000-00005A0C0000}"/>
    <hyperlink ref="E3174" location="A126003614K" display="A126003614K" xr:uid="{00000000-0004-0000-0000-00005B0C0000}"/>
    <hyperlink ref="E3175" location="A126065822J" display="A126065822J" xr:uid="{00000000-0004-0000-0000-00005C0C0000}"/>
    <hyperlink ref="E3176" location="A126034718F" display="A126034718F" xr:uid="{00000000-0004-0000-0000-00005D0C0000}"/>
    <hyperlink ref="E3177" location="A126002318X" display="A126002318X" xr:uid="{00000000-0004-0000-0000-00005E0C0000}"/>
    <hyperlink ref="E3178" location="A126064526W" display="A126064526W" xr:uid="{00000000-0004-0000-0000-00005F0C0000}"/>
    <hyperlink ref="E3179" location="A126033422A" display="A126033422A" xr:uid="{00000000-0004-0000-0000-0000600C0000}"/>
    <hyperlink ref="E3180" location="A126001618J" display="A126001618J" xr:uid="{00000000-0004-0000-0000-0000610C0000}"/>
    <hyperlink ref="E3181" location="A126063826F" display="A126063826F" xr:uid="{00000000-0004-0000-0000-0000620C0000}"/>
    <hyperlink ref="E3182" location="A126032722K" display="A126032722K" xr:uid="{00000000-0004-0000-0000-0000630C0000}"/>
    <hyperlink ref="E3183" location="A126006154L" display="A126006154L" xr:uid="{00000000-0004-0000-0000-0000640C0000}"/>
    <hyperlink ref="E3184" location="A126068362K" display="A126068362K" xr:uid="{00000000-0004-0000-0000-0000650C0000}"/>
    <hyperlink ref="E3185" location="A126037258J" display="A126037258J" xr:uid="{00000000-0004-0000-0000-0000660C0000}"/>
    <hyperlink ref="E3186" location="A126004858X" display="A126004858X" xr:uid="{00000000-0004-0000-0000-0000670C0000}"/>
    <hyperlink ref="E3187" location="A126067066X" display="A126067066X" xr:uid="{00000000-0004-0000-0000-0000680C0000}"/>
    <hyperlink ref="E3188" location="A126035962A" display="A126035962A" xr:uid="{00000000-0004-0000-0000-0000690C0000}"/>
    <hyperlink ref="E3189" location="A126002914V" display="A126002914V" xr:uid="{00000000-0004-0000-0000-00006A0C0000}"/>
    <hyperlink ref="E3190" location="A126065122V" display="A126065122V" xr:uid="{00000000-0004-0000-0000-00006B0C0000}"/>
    <hyperlink ref="E3191" location="A126034018T" display="A126034018T" xr:uid="{00000000-0004-0000-0000-00006C0C0000}"/>
    <hyperlink ref="E3192" location="A126005506L" display="A126005506L" xr:uid="{00000000-0004-0000-0000-00006D0C0000}"/>
    <hyperlink ref="E3193" location="A126067714K" display="A126067714K" xr:uid="{00000000-0004-0000-0000-00006E0C0000}"/>
    <hyperlink ref="E3194" location="A126036610R" display="A126036610R" xr:uid="{00000000-0004-0000-0000-00006F0C0000}"/>
    <hyperlink ref="E3195" location="A126004210J" display="A126004210J" xr:uid="{00000000-0004-0000-0000-0000700C0000}"/>
    <hyperlink ref="E3196" location="A126066418X" display="A126066418X" xr:uid="{00000000-0004-0000-0000-0000710C0000}"/>
    <hyperlink ref="E3197" location="A126035314C" display="A126035314C" xr:uid="{00000000-0004-0000-0000-0000720C0000}"/>
    <hyperlink ref="E3198" location="A126003562V" display="A126003562V" xr:uid="{00000000-0004-0000-0000-0000730C0000}"/>
    <hyperlink ref="E3199" location="A126065770T" display="A126065770T" xr:uid="{00000000-0004-0000-0000-0000740C0000}"/>
    <hyperlink ref="E3200" location="A126034666R" display="A126034666R" xr:uid="{00000000-0004-0000-0000-0000750C0000}"/>
    <hyperlink ref="E3201" location="A126002266J" display="A126002266J" xr:uid="{00000000-0004-0000-0000-0000760C0000}"/>
    <hyperlink ref="E3202" location="A126064474F" display="A126064474F" xr:uid="{00000000-0004-0000-0000-0000770C0000}"/>
    <hyperlink ref="E3203" location="A126033370K" display="A126033370K" xr:uid="{00000000-0004-0000-0000-0000780C0000}"/>
    <hyperlink ref="E3204" location="A126001602R" display="A126001602R" xr:uid="{00000000-0004-0000-0000-0000790C0000}"/>
    <hyperlink ref="E3205" location="A126063810L" display="A126063810L" xr:uid="{00000000-0004-0000-0000-00007A0C0000}"/>
    <hyperlink ref="E3206" location="A126032706K" display="A126032706K" xr:uid="{00000000-0004-0000-0000-00007B0C0000}"/>
    <hyperlink ref="E3207" location="A126006138L" display="A126006138L" xr:uid="{00000000-0004-0000-0000-00007C0C0000}"/>
    <hyperlink ref="E3208" location="A126068346K" display="A126068346K" xr:uid="{00000000-0004-0000-0000-00007D0C0000}"/>
    <hyperlink ref="E3209" location="A126037242R" display="A126037242R" xr:uid="{00000000-0004-0000-0000-00007E0C0000}"/>
    <hyperlink ref="E3210" location="A126004842F" display="A126004842F" xr:uid="{00000000-0004-0000-0000-00007F0C0000}"/>
    <hyperlink ref="E3211" location="A126067050F" display="A126067050F" xr:uid="{00000000-0004-0000-0000-0000800C0000}"/>
    <hyperlink ref="E3212" location="A126035946A" display="A126035946A" xr:uid="{00000000-0004-0000-0000-0000810C0000}"/>
    <hyperlink ref="E3213" location="A126002898F" display="A126002898F" xr:uid="{00000000-0004-0000-0000-0000820C0000}"/>
    <hyperlink ref="E3214" location="A126065106V" display="A126065106V" xr:uid="{00000000-0004-0000-0000-0000830C0000}"/>
    <hyperlink ref="E3215" location="A126034002X" display="A126034002X" xr:uid="{00000000-0004-0000-0000-0000840C0000}"/>
    <hyperlink ref="E3216" location="A126005490F" display="A126005490F" xr:uid="{00000000-0004-0000-0000-0000850C0000}"/>
    <hyperlink ref="E3217" location="A126067698W" display="A126067698W" xr:uid="{00000000-0004-0000-0000-0000860C0000}"/>
    <hyperlink ref="E3218" location="A126036594A" display="A126036594A" xr:uid="{00000000-0004-0000-0000-0000870C0000}"/>
    <hyperlink ref="E3219" location="A126004194V" display="A126004194V" xr:uid="{00000000-0004-0000-0000-0000880C0000}"/>
    <hyperlink ref="E3220" location="A126066402F" display="A126066402F" xr:uid="{00000000-0004-0000-0000-0000890C0000}"/>
    <hyperlink ref="E3221" location="A126035298R" display="A126035298R" xr:uid="{00000000-0004-0000-0000-00008A0C0000}"/>
    <hyperlink ref="E3222" location="A126003546V" display="A126003546V" xr:uid="{00000000-0004-0000-0000-00008B0C0000}"/>
    <hyperlink ref="E3223" location="A126065754T" display="A126065754T" xr:uid="{00000000-0004-0000-0000-00008C0C0000}"/>
    <hyperlink ref="E3224" location="A126034650W" display="A126034650W" xr:uid="{00000000-0004-0000-0000-00008D0C0000}"/>
    <hyperlink ref="E3225" location="A126002250R" display="A126002250R" xr:uid="{00000000-0004-0000-0000-00008E0C0000}"/>
    <hyperlink ref="E3226" location="A126064458F" display="A126064458F" xr:uid="{00000000-0004-0000-0000-00008F0C0000}"/>
    <hyperlink ref="E3227" location="A126033354K" display="A126033354K" xr:uid="{00000000-0004-0000-0000-0000900C0000}"/>
    <hyperlink ref="E3228" location="A126001606X" display="A126001606X" xr:uid="{00000000-0004-0000-0000-0000910C0000}"/>
    <hyperlink ref="E3229" location="A126063814W" display="A126063814W" xr:uid="{00000000-0004-0000-0000-0000920C0000}"/>
    <hyperlink ref="E3230" location="A126032710A" display="A126032710A" xr:uid="{00000000-0004-0000-0000-0000930C0000}"/>
    <hyperlink ref="E3231" location="A126006142C" display="A126006142C" xr:uid="{00000000-0004-0000-0000-0000940C0000}"/>
    <hyperlink ref="E3232" location="A126068350A" display="A126068350A" xr:uid="{00000000-0004-0000-0000-0000950C0000}"/>
    <hyperlink ref="E3233" location="A126037246X" display="A126037246X" xr:uid="{00000000-0004-0000-0000-0000960C0000}"/>
    <hyperlink ref="E3234" location="A126004846R" display="A126004846R" xr:uid="{00000000-0004-0000-0000-0000970C0000}"/>
    <hyperlink ref="E3235" location="A126067054R" display="A126067054R" xr:uid="{00000000-0004-0000-0000-0000980C0000}"/>
    <hyperlink ref="E3236" location="A126035950T" display="A126035950T" xr:uid="{00000000-0004-0000-0000-0000990C0000}"/>
    <hyperlink ref="E3237" location="A126002902K" display="A126002902K" xr:uid="{00000000-0004-0000-0000-00009A0C0000}"/>
    <hyperlink ref="E3238" location="A126065110K" display="A126065110K" xr:uid="{00000000-0004-0000-0000-00009B0C0000}"/>
    <hyperlink ref="E3239" location="A126034006J" display="A126034006J" xr:uid="{00000000-0004-0000-0000-00009C0C0000}"/>
    <hyperlink ref="E3240" location="A126005494R" display="A126005494R" xr:uid="{00000000-0004-0000-0000-00009D0C0000}"/>
    <hyperlink ref="E3241" location="A126067702A" display="A126067702A" xr:uid="{00000000-0004-0000-0000-00009E0C0000}"/>
    <hyperlink ref="E3242" location="A126036598K" display="A126036598K" xr:uid="{00000000-0004-0000-0000-00009F0C0000}"/>
    <hyperlink ref="E3243" location="A126004198C" display="A126004198C" xr:uid="{00000000-0004-0000-0000-0000A00C0000}"/>
    <hyperlink ref="E3244" location="A126066406R" display="A126066406R" xr:uid="{00000000-0004-0000-0000-0000A10C0000}"/>
    <hyperlink ref="E3245" location="A126035302V" display="A126035302V" xr:uid="{00000000-0004-0000-0000-0000A20C0000}"/>
    <hyperlink ref="E3246" location="A126003550K" display="A126003550K" xr:uid="{00000000-0004-0000-0000-0000A30C0000}"/>
    <hyperlink ref="E3247" location="A126065758A" display="A126065758A" xr:uid="{00000000-0004-0000-0000-0000A40C0000}"/>
    <hyperlink ref="E3248" location="A126034654F" display="A126034654F" xr:uid="{00000000-0004-0000-0000-0000A50C0000}"/>
    <hyperlink ref="E3249" location="A126002254X" display="A126002254X" xr:uid="{00000000-0004-0000-0000-0000A60C0000}"/>
    <hyperlink ref="E3250" location="A126064462W" display="A126064462W" xr:uid="{00000000-0004-0000-0000-0000A70C0000}"/>
    <hyperlink ref="E3251" location="A126033358V" display="A126033358V" xr:uid="{00000000-0004-0000-0000-0000A80C0000}"/>
    <hyperlink ref="E3252" location="A126001634J" display="A126001634J" xr:uid="{00000000-0004-0000-0000-0000A90C0000}"/>
    <hyperlink ref="E3253" location="A126063842F" display="A126063842F" xr:uid="{00000000-0004-0000-0000-0000AA0C0000}"/>
    <hyperlink ref="E3254" location="A126032738C" display="A126032738C" xr:uid="{00000000-0004-0000-0000-0000AB0C0000}"/>
    <hyperlink ref="E3255" location="A126006170L" display="A126006170L" xr:uid="{00000000-0004-0000-0000-0000AC0C0000}"/>
    <hyperlink ref="E3256" location="A126068378C" display="A126068378C" xr:uid="{00000000-0004-0000-0000-0000AD0C0000}"/>
    <hyperlink ref="E3257" location="A126037274J" display="A126037274J" xr:uid="{00000000-0004-0000-0000-0000AE0C0000}"/>
    <hyperlink ref="E3258" location="A126004874X" display="A126004874X" xr:uid="{00000000-0004-0000-0000-0000AF0C0000}"/>
    <hyperlink ref="E3259" location="A126067082X" display="A126067082X" xr:uid="{00000000-0004-0000-0000-0000B00C0000}"/>
    <hyperlink ref="E3260" location="A126035978V" display="A126035978V" xr:uid="{00000000-0004-0000-0000-0000B10C0000}"/>
    <hyperlink ref="E3261" location="A126002930V" display="A126002930V" xr:uid="{00000000-0004-0000-0000-0000B20C0000}"/>
    <hyperlink ref="E3262" location="A126065138L" display="A126065138L" xr:uid="{00000000-0004-0000-0000-0000B30C0000}"/>
    <hyperlink ref="E3263" location="A126034034T" display="A126034034T" xr:uid="{00000000-0004-0000-0000-0000B40C0000}"/>
    <hyperlink ref="E3264" location="A126005522L" display="A126005522L" xr:uid="{00000000-0004-0000-0000-0000B50C0000}"/>
    <hyperlink ref="E3265" location="A126067730K" display="A126067730K" xr:uid="{00000000-0004-0000-0000-0000B60C0000}"/>
    <hyperlink ref="E3266" location="A126036626J" display="A126036626J" xr:uid="{00000000-0004-0000-0000-0000B70C0000}"/>
    <hyperlink ref="E3267" location="A126004226A" display="A126004226A" xr:uid="{00000000-0004-0000-0000-0000B80C0000}"/>
    <hyperlink ref="E3268" location="A126066434X" display="A126066434X" xr:uid="{00000000-0004-0000-0000-0000B90C0000}"/>
    <hyperlink ref="E3269" location="A126035330C" display="A126035330C" xr:uid="{00000000-0004-0000-0000-0000BA0C0000}"/>
    <hyperlink ref="E3270" location="A126003578L" display="A126003578L" xr:uid="{00000000-0004-0000-0000-0000BB0C0000}"/>
    <hyperlink ref="E3271" location="A126065786K" display="A126065786K" xr:uid="{00000000-0004-0000-0000-0000BC0C0000}"/>
    <hyperlink ref="E3272" location="A126034682R" display="A126034682R" xr:uid="{00000000-0004-0000-0000-0000BD0C0000}"/>
    <hyperlink ref="E3273" location="A126002282J" display="A126002282J" xr:uid="{00000000-0004-0000-0000-0000BE0C0000}"/>
    <hyperlink ref="E3274" location="A126064490F" display="A126064490F" xr:uid="{00000000-0004-0000-0000-0000BF0C0000}"/>
    <hyperlink ref="E3275" location="A126033386C" display="A126033386C" xr:uid="{00000000-0004-0000-0000-0000C00C0000}"/>
    <hyperlink ref="E3276" location="A126001610R" display="A126001610R" xr:uid="{00000000-0004-0000-0000-0000C10C0000}"/>
    <hyperlink ref="E3277" location="A126063818F" display="A126063818F" xr:uid="{00000000-0004-0000-0000-0000C20C0000}"/>
    <hyperlink ref="E3278" location="A126032714K" display="A126032714K" xr:uid="{00000000-0004-0000-0000-0000C30C0000}"/>
    <hyperlink ref="E3279" location="A126006146L" display="A126006146L" xr:uid="{00000000-0004-0000-0000-0000C40C0000}"/>
    <hyperlink ref="E3280" location="A126068354K" display="A126068354K" xr:uid="{00000000-0004-0000-0000-0000C50C0000}"/>
    <hyperlink ref="E3281" location="A126037250R" display="A126037250R" xr:uid="{00000000-0004-0000-0000-0000C60C0000}"/>
    <hyperlink ref="E3282" location="A126004850F" display="A126004850F" xr:uid="{00000000-0004-0000-0000-0000C70C0000}"/>
    <hyperlink ref="E3283" location="A126067058X" display="A126067058X" xr:uid="{00000000-0004-0000-0000-0000C80C0000}"/>
    <hyperlink ref="E3284" location="A126035954A" display="A126035954A" xr:uid="{00000000-0004-0000-0000-0000C90C0000}"/>
    <hyperlink ref="E3285" location="A126002906V" display="A126002906V" xr:uid="{00000000-0004-0000-0000-0000CA0C0000}"/>
    <hyperlink ref="E3286" location="A126065114V" display="A126065114V" xr:uid="{00000000-0004-0000-0000-0000CB0C0000}"/>
    <hyperlink ref="E3287" location="A126034010X" display="A126034010X" xr:uid="{00000000-0004-0000-0000-0000CC0C0000}"/>
    <hyperlink ref="E3288" location="A126005498X" display="A126005498X" xr:uid="{00000000-0004-0000-0000-0000CD0C0000}"/>
    <hyperlink ref="E3289" location="A126067706K" display="A126067706K" xr:uid="{00000000-0004-0000-0000-0000CE0C0000}"/>
    <hyperlink ref="E3290" location="A126036602R" display="A126036602R" xr:uid="{00000000-0004-0000-0000-0000CF0C0000}"/>
    <hyperlink ref="E3291" location="A126004202J" display="A126004202J" xr:uid="{00000000-0004-0000-0000-0000D00C0000}"/>
    <hyperlink ref="E3292" location="A126066410F" display="A126066410F" xr:uid="{00000000-0004-0000-0000-0000D10C0000}"/>
    <hyperlink ref="E3293" location="A126035306C" display="A126035306C" xr:uid="{00000000-0004-0000-0000-0000D20C0000}"/>
    <hyperlink ref="E3294" location="A126003554V" display="A126003554V" xr:uid="{00000000-0004-0000-0000-0000D30C0000}"/>
    <hyperlink ref="E3295" location="A126065762T" display="A126065762T" xr:uid="{00000000-0004-0000-0000-0000D40C0000}"/>
    <hyperlink ref="E3296" location="A126034658R" display="A126034658R" xr:uid="{00000000-0004-0000-0000-0000D50C0000}"/>
    <hyperlink ref="E3297" location="A126002258J" display="A126002258J" xr:uid="{00000000-0004-0000-0000-0000D60C0000}"/>
    <hyperlink ref="E3298" location="A126064466F" display="A126064466F" xr:uid="{00000000-0004-0000-0000-0000D70C0000}"/>
    <hyperlink ref="E3299" location="A126033362K" display="A126033362K" xr:uid="{00000000-0004-0000-0000-0000D80C0000}"/>
    <hyperlink ref="E3300" location="A126001638T" display="A126001638T" xr:uid="{00000000-0004-0000-0000-0000D90C0000}"/>
    <hyperlink ref="E3301" location="A126063846R" display="A126063846R" xr:uid="{00000000-0004-0000-0000-0000DA0C0000}"/>
    <hyperlink ref="E3302" location="A126032742V" display="A126032742V" xr:uid="{00000000-0004-0000-0000-0000DB0C0000}"/>
    <hyperlink ref="E3303" location="A126006174W" display="A126006174W" xr:uid="{00000000-0004-0000-0000-0000DC0C0000}"/>
    <hyperlink ref="E3304" location="A126068382V" display="A126068382V" xr:uid="{00000000-0004-0000-0000-0000DD0C0000}"/>
    <hyperlink ref="E3305" location="A126037278T" display="A126037278T" xr:uid="{00000000-0004-0000-0000-0000DE0C0000}"/>
    <hyperlink ref="E3306" location="A126004878J" display="A126004878J" xr:uid="{00000000-0004-0000-0000-0000DF0C0000}"/>
    <hyperlink ref="E3307" location="A126067086J" display="A126067086J" xr:uid="{00000000-0004-0000-0000-0000E00C0000}"/>
    <hyperlink ref="E3308" location="A126035982K" display="A126035982K" xr:uid="{00000000-0004-0000-0000-0000E10C0000}"/>
    <hyperlink ref="E3309" location="A126002934C" display="A126002934C" xr:uid="{00000000-0004-0000-0000-0000E20C0000}"/>
    <hyperlink ref="E3310" location="A126065142C" display="A126065142C" xr:uid="{00000000-0004-0000-0000-0000E30C0000}"/>
    <hyperlink ref="E3311" location="A126034038A" display="A126034038A" xr:uid="{00000000-0004-0000-0000-0000E40C0000}"/>
    <hyperlink ref="E3312" location="A126005526W" display="A126005526W" xr:uid="{00000000-0004-0000-0000-0000E50C0000}"/>
    <hyperlink ref="E3313" location="A126067734V" display="A126067734V" xr:uid="{00000000-0004-0000-0000-0000E60C0000}"/>
    <hyperlink ref="E3314" location="A126036630X" display="A126036630X" xr:uid="{00000000-0004-0000-0000-0000E70C0000}"/>
    <hyperlink ref="E3315" location="A126004230T" display="A126004230T" xr:uid="{00000000-0004-0000-0000-0000E80C0000}"/>
    <hyperlink ref="E3316" location="A126066438J" display="A126066438J" xr:uid="{00000000-0004-0000-0000-0000E90C0000}"/>
    <hyperlink ref="E3317" location="A126035334L" display="A126035334L" xr:uid="{00000000-0004-0000-0000-0000EA0C0000}"/>
    <hyperlink ref="E3318" location="A126003582C" display="A126003582C" xr:uid="{00000000-0004-0000-0000-0000EB0C0000}"/>
    <hyperlink ref="E3319" location="A126065790A" display="A126065790A" xr:uid="{00000000-0004-0000-0000-0000EC0C0000}"/>
    <hyperlink ref="E3320" location="A126034686X" display="A126034686X" xr:uid="{00000000-0004-0000-0000-0000ED0C0000}"/>
    <hyperlink ref="E3321" location="A126002286T" display="A126002286T" xr:uid="{00000000-0004-0000-0000-0000EE0C0000}"/>
    <hyperlink ref="E3322" location="A126064494R" display="A126064494R" xr:uid="{00000000-0004-0000-0000-0000EF0C0000}"/>
    <hyperlink ref="E3323" location="A126033390V" display="A126033390V" xr:uid="{00000000-0004-0000-0000-0000F00C0000}"/>
    <hyperlink ref="E3324" location="A126002002C" display="A126002002C" xr:uid="{00000000-0004-0000-0000-0000F10C0000}"/>
    <hyperlink ref="E3325" location="A126064210A" display="A126064210A" xr:uid="{00000000-0004-0000-0000-0000F20C0000}"/>
    <hyperlink ref="E3326" location="A126033106X" display="A126033106X" xr:uid="{00000000-0004-0000-0000-0000F30C0000}"/>
    <hyperlink ref="E3327" location="A126006538X" display="A126006538X" xr:uid="{00000000-0004-0000-0000-0000F40C0000}"/>
    <hyperlink ref="E3328" location="A126068746W" display="A126068746W" xr:uid="{00000000-0004-0000-0000-0000F50C0000}"/>
    <hyperlink ref="E3329" location="A126037642A" display="A126037642A" xr:uid="{00000000-0004-0000-0000-0000F60C0000}"/>
    <hyperlink ref="E3330" location="A126005242V" display="A126005242V" xr:uid="{00000000-0004-0000-0000-0000F70C0000}"/>
    <hyperlink ref="E3331" location="A126067450T" display="A126067450T" xr:uid="{00000000-0004-0000-0000-0000F80C0000}"/>
    <hyperlink ref="E3332" location="A126036346R" display="A126036346R" xr:uid="{00000000-0004-0000-0000-0000F90C0000}"/>
    <hyperlink ref="E3333" location="A126003298V" display="A126003298V" xr:uid="{00000000-0004-0000-0000-0000FA0C0000}"/>
    <hyperlink ref="E3334" location="A126065506F" display="A126065506F" xr:uid="{00000000-0004-0000-0000-0000FB0C0000}"/>
    <hyperlink ref="E3335" location="A126034402K" display="A126034402K" xr:uid="{00000000-0004-0000-0000-0000FC0C0000}"/>
    <hyperlink ref="E3336" location="A126005890T" display="A126005890T" xr:uid="{00000000-0004-0000-0000-0000FD0C0000}"/>
    <hyperlink ref="E3337" location="A126068098K" display="A126068098K" xr:uid="{00000000-0004-0000-0000-0000FE0C0000}"/>
    <hyperlink ref="E3338" location="A126036994L" display="A126036994L" xr:uid="{00000000-0004-0000-0000-0000FF0C0000}"/>
    <hyperlink ref="E3339" location="A126004594F" display="A126004594F" xr:uid="{00000000-0004-0000-0000-0000000D0000}"/>
    <hyperlink ref="E3340" location="A126066802T" display="A126066802T" xr:uid="{00000000-0004-0000-0000-0000010D0000}"/>
    <hyperlink ref="E3341" location="A126035698A" display="A126035698A" xr:uid="{00000000-0004-0000-0000-0000020D0000}"/>
    <hyperlink ref="E3342" location="A126003946F" display="A126003946F" xr:uid="{00000000-0004-0000-0000-0000030D0000}"/>
    <hyperlink ref="E3343" location="A126066154F" display="A126066154F" xr:uid="{00000000-0004-0000-0000-0000040D0000}"/>
    <hyperlink ref="E3344" location="A126035050K" display="A126035050K" xr:uid="{00000000-0004-0000-0000-0000050D0000}"/>
    <hyperlink ref="E3345" location="A126002650A" display="A126002650A" xr:uid="{00000000-0004-0000-0000-0000060D0000}"/>
    <hyperlink ref="E3346" location="A126064858T" display="A126064858T" xr:uid="{00000000-0004-0000-0000-0000070D0000}"/>
    <hyperlink ref="E3347" location="A126033754W" display="A126033754W" xr:uid="{00000000-0004-0000-0000-0000080D0000}"/>
    <hyperlink ref="E3348" location="A126002014L" display="A126002014L" xr:uid="{00000000-0004-0000-0000-0000090D0000}"/>
    <hyperlink ref="E3349" location="A126064222K" display="A126064222K" xr:uid="{00000000-0004-0000-0000-00000A0D0000}"/>
    <hyperlink ref="E3350" location="A126033118J" display="A126033118J" xr:uid="{00000000-0004-0000-0000-00000B0D0000}"/>
    <hyperlink ref="E3351" location="A126006550R" display="A126006550R" xr:uid="{00000000-0004-0000-0000-00000C0D0000}"/>
    <hyperlink ref="E3352" location="A126068758F" display="A126068758F" xr:uid="{00000000-0004-0000-0000-00000D0D0000}"/>
    <hyperlink ref="E3353" location="A126037654K" display="A126037654K" xr:uid="{00000000-0004-0000-0000-00000E0D0000}"/>
    <hyperlink ref="E3354" location="A126005254C" display="A126005254C" xr:uid="{00000000-0004-0000-0000-00000F0D0000}"/>
    <hyperlink ref="E3355" location="A126067462A" display="A126067462A" xr:uid="{00000000-0004-0000-0000-0000100D0000}"/>
    <hyperlink ref="E3356" location="A126036358X" display="A126036358X" xr:uid="{00000000-0004-0000-0000-0000110D0000}"/>
    <hyperlink ref="E3357" location="A126003310X" display="A126003310X" xr:uid="{00000000-0004-0000-0000-0000120D0000}"/>
    <hyperlink ref="E3358" location="A126065518R" display="A126065518R" xr:uid="{00000000-0004-0000-0000-0000130D0000}"/>
    <hyperlink ref="E3359" location="A126034414V" display="A126034414V" xr:uid="{00000000-0004-0000-0000-0000140D0000}"/>
    <hyperlink ref="E3360" location="A126005902R" display="A126005902R" xr:uid="{00000000-0004-0000-0000-0000150D0000}"/>
    <hyperlink ref="E3361" location="A126068110R" display="A126068110R" xr:uid="{00000000-0004-0000-0000-0000160D0000}"/>
    <hyperlink ref="E3362" location="A126037006L" display="A126037006L" xr:uid="{00000000-0004-0000-0000-0000170D0000}"/>
    <hyperlink ref="E3363" location="A126004606C" display="A126004606C" xr:uid="{00000000-0004-0000-0000-0000180D0000}"/>
    <hyperlink ref="E3364" location="A126066814A" display="A126066814A" xr:uid="{00000000-0004-0000-0000-0000190D0000}"/>
    <hyperlink ref="E3365" location="A126035710F" display="A126035710F" xr:uid="{00000000-0004-0000-0000-00001A0D0000}"/>
    <hyperlink ref="E3366" location="A126003958R" display="A126003958R" xr:uid="{00000000-0004-0000-0000-00001B0D0000}"/>
    <hyperlink ref="E3367" location="A126066166R" display="A126066166R" xr:uid="{00000000-0004-0000-0000-00001C0D0000}"/>
    <hyperlink ref="E3368" location="A126035062V" display="A126035062V" xr:uid="{00000000-0004-0000-0000-00001D0D0000}"/>
    <hyperlink ref="E3369" location="A126002662K" display="A126002662K" xr:uid="{00000000-0004-0000-0000-00001E0D0000}"/>
    <hyperlink ref="E3370" location="A126064870J" display="A126064870J" xr:uid="{00000000-0004-0000-0000-00001F0D0000}"/>
    <hyperlink ref="E3371" location="A126033766F" display="A126033766F" xr:uid="{00000000-0004-0000-0000-0000200D0000}"/>
    <hyperlink ref="E3372" location="A126001982C" display="A126001982C" xr:uid="{00000000-0004-0000-0000-0000210D0000}"/>
    <hyperlink ref="E3373" location="A126064190C" display="A126064190C" xr:uid="{00000000-0004-0000-0000-0000220D0000}"/>
    <hyperlink ref="E3374" location="A126033086A" display="A126033086A" xr:uid="{00000000-0004-0000-0000-0000230D0000}"/>
    <hyperlink ref="E3375" location="A126006518R" display="A126006518R" xr:uid="{00000000-0004-0000-0000-0000240D0000}"/>
    <hyperlink ref="E3376" location="A126068726L" display="A126068726L" xr:uid="{00000000-0004-0000-0000-0000250D0000}"/>
    <hyperlink ref="E3377" location="A126037622T" display="A126037622T" xr:uid="{00000000-0004-0000-0000-0000260D0000}"/>
    <hyperlink ref="E3378" location="A126005222K" display="A126005222K" xr:uid="{00000000-0004-0000-0000-0000270D0000}"/>
    <hyperlink ref="E3379" location="A126067430J" display="A126067430J" xr:uid="{00000000-0004-0000-0000-0000280D0000}"/>
    <hyperlink ref="E3380" location="A126036326F" display="A126036326F" xr:uid="{00000000-0004-0000-0000-0000290D0000}"/>
    <hyperlink ref="E3381" location="A126003278K" display="A126003278K" xr:uid="{00000000-0004-0000-0000-00002A0D0000}"/>
    <hyperlink ref="E3382" location="A126065486J" display="A126065486J" xr:uid="{00000000-0004-0000-0000-00002B0D0000}"/>
    <hyperlink ref="E3383" location="A126034382L" display="A126034382L" xr:uid="{00000000-0004-0000-0000-00002C0D0000}"/>
    <hyperlink ref="E3384" location="A126005870J" display="A126005870J" xr:uid="{00000000-0004-0000-0000-00002D0D0000}"/>
    <hyperlink ref="E3385" location="A126068078A" display="A126068078A" xr:uid="{00000000-0004-0000-0000-00002E0D0000}"/>
    <hyperlink ref="E3386" location="A126036974C" display="A126036974C" xr:uid="{00000000-0004-0000-0000-00002F0D0000}"/>
    <hyperlink ref="E3387" location="A126004574W" display="A126004574W" xr:uid="{00000000-0004-0000-0000-0000300D0000}"/>
    <hyperlink ref="E3388" location="A126066782V" display="A126066782V" xr:uid="{00000000-0004-0000-0000-0000310D0000}"/>
    <hyperlink ref="E3389" location="A126035678T" display="A126035678T" xr:uid="{00000000-0004-0000-0000-0000320D0000}"/>
    <hyperlink ref="E3390" location="A126003926W" display="A126003926W" xr:uid="{00000000-0004-0000-0000-0000330D0000}"/>
    <hyperlink ref="E3391" location="A126066134W" display="A126066134W" xr:uid="{00000000-0004-0000-0000-0000340D0000}"/>
    <hyperlink ref="E3392" location="A126035030A" display="A126035030A" xr:uid="{00000000-0004-0000-0000-0000350D0000}"/>
    <hyperlink ref="E3393" location="A126002630T" display="A126002630T" xr:uid="{00000000-0004-0000-0000-0000360D0000}"/>
    <hyperlink ref="E3394" location="A126064838J" display="A126064838J" xr:uid="{00000000-0004-0000-0000-0000370D0000}"/>
    <hyperlink ref="E3395" location="A126033734L" display="A126033734L" xr:uid="{00000000-0004-0000-0000-0000380D0000}"/>
    <hyperlink ref="E3396" location="A126002018W" display="A126002018W" xr:uid="{00000000-0004-0000-0000-0000390D0000}"/>
    <hyperlink ref="E3397" location="A126064226V" display="A126064226V" xr:uid="{00000000-0004-0000-0000-00003A0D0000}"/>
    <hyperlink ref="E3398" location="A126033122X" display="A126033122X" xr:uid="{00000000-0004-0000-0000-00003B0D0000}"/>
    <hyperlink ref="E3399" location="A126006554X" display="A126006554X" xr:uid="{00000000-0004-0000-0000-00003C0D0000}"/>
    <hyperlink ref="E3400" location="A126068762W" display="A126068762W" xr:uid="{00000000-0004-0000-0000-00003D0D0000}"/>
    <hyperlink ref="E3401" location="A126037658V" display="A126037658V" xr:uid="{00000000-0004-0000-0000-00003E0D0000}"/>
    <hyperlink ref="E3402" location="A126005258L" display="A126005258L" xr:uid="{00000000-0004-0000-0000-00003F0D0000}"/>
    <hyperlink ref="E3403" location="A126067466K" display="A126067466K" xr:uid="{00000000-0004-0000-0000-0000400D0000}"/>
    <hyperlink ref="E3404" location="A126036362R" display="A126036362R" xr:uid="{00000000-0004-0000-0000-0000410D0000}"/>
    <hyperlink ref="E3405" location="A126003314J" display="A126003314J" xr:uid="{00000000-0004-0000-0000-0000420D0000}"/>
    <hyperlink ref="E3406" location="A126065522F" display="A126065522F" xr:uid="{00000000-0004-0000-0000-0000430D0000}"/>
    <hyperlink ref="E3407" location="A126034418C" display="A126034418C" xr:uid="{00000000-0004-0000-0000-0000440D0000}"/>
    <hyperlink ref="E3408" location="A126005906X" display="A126005906X" xr:uid="{00000000-0004-0000-0000-0000450D0000}"/>
    <hyperlink ref="E3409" location="A126068114X" display="A126068114X" xr:uid="{00000000-0004-0000-0000-0000460D0000}"/>
    <hyperlink ref="E3410" location="A126037010C" display="A126037010C" xr:uid="{00000000-0004-0000-0000-0000470D0000}"/>
    <hyperlink ref="E3411" location="A126004610V" display="A126004610V" xr:uid="{00000000-0004-0000-0000-0000480D0000}"/>
    <hyperlink ref="E3412" location="A126066818K" display="A126066818K" xr:uid="{00000000-0004-0000-0000-0000490D0000}"/>
    <hyperlink ref="E3413" location="A126035714R" display="A126035714R" xr:uid="{00000000-0004-0000-0000-00004A0D0000}"/>
    <hyperlink ref="E3414" location="A126003962F" display="A126003962F" xr:uid="{00000000-0004-0000-0000-00004B0D0000}"/>
    <hyperlink ref="E3415" location="A126066170F" display="A126066170F" xr:uid="{00000000-0004-0000-0000-00004C0D0000}"/>
    <hyperlink ref="E3416" location="A126035066C" display="A126035066C" xr:uid="{00000000-0004-0000-0000-00004D0D0000}"/>
    <hyperlink ref="E3417" location="A126002666V" display="A126002666V" xr:uid="{00000000-0004-0000-0000-00004E0D0000}"/>
    <hyperlink ref="E3418" location="A126064874T" display="A126064874T" xr:uid="{00000000-0004-0000-0000-00004F0D0000}"/>
    <hyperlink ref="E3419" location="A126033770W" display="A126033770W" xr:uid="{00000000-0004-0000-0000-0000500D0000}"/>
    <hyperlink ref="E3420" location="A126002022L" display="A126002022L" xr:uid="{00000000-0004-0000-0000-0000510D0000}"/>
    <hyperlink ref="E3421" location="A126064230K" display="A126064230K" xr:uid="{00000000-0004-0000-0000-0000520D0000}"/>
    <hyperlink ref="E3422" location="A126033126J" display="A126033126J" xr:uid="{00000000-0004-0000-0000-0000530D0000}"/>
    <hyperlink ref="E3423" location="A126006558J" display="A126006558J" xr:uid="{00000000-0004-0000-0000-0000540D0000}"/>
    <hyperlink ref="E3424" location="A126068766F" display="A126068766F" xr:uid="{00000000-0004-0000-0000-0000550D0000}"/>
    <hyperlink ref="E3425" location="A126037662K" display="A126037662K" xr:uid="{00000000-0004-0000-0000-0000560D0000}"/>
    <hyperlink ref="E3426" location="A126005262C" display="A126005262C" xr:uid="{00000000-0004-0000-0000-0000570D0000}"/>
    <hyperlink ref="E3427" location="A126067470A" display="A126067470A" xr:uid="{00000000-0004-0000-0000-0000580D0000}"/>
    <hyperlink ref="E3428" location="A126036366X" display="A126036366X" xr:uid="{00000000-0004-0000-0000-0000590D0000}"/>
    <hyperlink ref="E3429" location="A126003318T" display="A126003318T" xr:uid="{00000000-0004-0000-0000-00005A0D0000}"/>
    <hyperlink ref="E3430" location="A126065526R" display="A126065526R" xr:uid="{00000000-0004-0000-0000-00005B0D0000}"/>
    <hyperlink ref="E3431" location="A126034422V" display="A126034422V" xr:uid="{00000000-0004-0000-0000-00005C0D0000}"/>
    <hyperlink ref="E3432" location="A126005910R" display="A126005910R" xr:uid="{00000000-0004-0000-0000-00005D0D0000}"/>
    <hyperlink ref="E3433" location="A126068118J" display="A126068118J" xr:uid="{00000000-0004-0000-0000-00005E0D0000}"/>
    <hyperlink ref="E3434" location="A126037014L" display="A126037014L" xr:uid="{00000000-0004-0000-0000-00005F0D0000}"/>
    <hyperlink ref="E3435" location="A126004614C" display="A126004614C" xr:uid="{00000000-0004-0000-0000-0000600D0000}"/>
    <hyperlink ref="E3436" location="A126066822A" display="A126066822A" xr:uid="{00000000-0004-0000-0000-0000610D0000}"/>
    <hyperlink ref="E3437" location="A126035718X" display="A126035718X" xr:uid="{00000000-0004-0000-0000-0000620D0000}"/>
    <hyperlink ref="E3438" location="A126003966R" display="A126003966R" xr:uid="{00000000-0004-0000-0000-0000630D0000}"/>
    <hyperlink ref="E3439" location="A126066174R" display="A126066174R" xr:uid="{00000000-0004-0000-0000-0000640D0000}"/>
    <hyperlink ref="E3440" location="A126035070V" display="A126035070V" xr:uid="{00000000-0004-0000-0000-0000650D0000}"/>
    <hyperlink ref="E3441" location="A126002670K" display="A126002670K" xr:uid="{00000000-0004-0000-0000-0000660D0000}"/>
    <hyperlink ref="E3442" location="A126064878A" display="A126064878A" xr:uid="{00000000-0004-0000-0000-0000670D0000}"/>
    <hyperlink ref="E3443" location="A126033774F" display="A126033774F" xr:uid="{00000000-0004-0000-0000-0000680D0000}"/>
    <hyperlink ref="E3444" location="A126001986L" display="A126001986L" xr:uid="{00000000-0004-0000-0000-0000690D0000}"/>
    <hyperlink ref="E3445" location="A126064194L" display="A126064194L" xr:uid="{00000000-0004-0000-0000-00006A0D0000}"/>
    <hyperlink ref="E3446" location="A126033090T" display="A126033090T" xr:uid="{00000000-0004-0000-0000-00006B0D0000}"/>
    <hyperlink ref="E3447" location="A126006522F" display="A126006522F" xr:uid="{00000000-0004-0000-0000-00006C0D0000}"/>
    <hyperlink ref="E3448" location="A126068730C" display="A126068730C" xr:uid="{00000000-0004-0000-0000-00006D0D0000}"/>
    <hyperlink ref="E3449" location="A126037626A" display="A126037626A" xr:uid="{00000000-0004-0000-0000-00006E0D0000}"/>
    <hyperlink ref="E3450" location="A126005226V" display="A126005226V" xr:uid="{00000000-0004-0000-0000-00006F0D0000}"/>
    <hyperlink ref="E3451" location="A126067434T" display="A126067434T" xr:uid="{00000000-0004-0000-0000-0000700D0000}"/>
    <hyperlink ref="E3452" location="A126036330W" display="A126036330W" xr:uid="{00000000-0004-0000-0000-0000710D0000}"/>
    <hyperlink ref="E3453" location="A126003282A" display="A126003282A" xr:uid="{00000000-0004-0000-0000-0000720D0000}"/>
    <hyperlink ref="E3454" location="A126065490X" display="A126065490X" xr:uid="{00000000-0004-0000-0000-0000730D0000}"/>
    <hyperlink ref="E3455" location="A126034386W" display="A126034386W" xr:uid="{00000000-0004-0000-0000-0000740D0000}"/>
    <hyperlink ref="E3456" location="A126005874T" display="A126005874T" xr:uid="{00000000-0004-0000-0000-0000750D0000}"/>
    <hyperlink ref="E3457" location="A126068082T" display="A126068082T" xr:uid="{00000000-0004-0000-0000-0000760D0000}"/>
    <hyperlink ref="E3458" location="A126036978L" display="A126036978L" xr:uid="{00000000-0004-0000-0000-0000770D0000}"/>
    <hyperlink ref="E3459" location="A126004578F" display="A126004578F" xr:uid="{00000000-0004-0000-0000-0000780D0000}"/>
    <hyperlink ref="E3460" location="A126066786C" display="A126066786C" xr:uid="{00000000-0004-0000-0000-0000790D0000}"/>
    <hyperlink ref="E3461" location="A126035682J" display="A126035682J" xr:uid="{00000000-0004-0000-0000-00007A0D0000}"/>
    <hyperlink ref="E3462" location="A126003930L" display="A126003930L" xr:uid="{00000000-0004-0000-0000-00007B0D0000}"/>
    <hyperlink ref="E3463" location="A126066138F" display="A126066138F" xr:uid="{00000000-0004-0000-0000-00007C0D0000}"/>
    <hyperlink ref="E3464" location="A126035034K" display="A126035034K" xr:uid="{00000000-0004-0000-0000-00007D0D0000}"/>
    <hyperlink ref="E3465" location="A126002634A" display="A126002634A" xr:uid="{00000000-0004-0000-0000-00007E0D0000}"/>
    <hyperlink ref="E3466" location="A126064842X" display="A126064842X" xr:uid="{00000000-0004-0000-0000-00007F0D0000}"/>
    <hyperlink ref="E3467" location="A126033738W" display="A126033738W" xr:uid="{00000000-0004-0000-0000-0000800D0000}"/>
    <hyperlink ref="E3468" location="A126001990C" display="A126001990C" xr:uid="{00000000-0004-0000-0000-0000810D0000}"/>
    <hyperlink ref="E3469" location="A126064198W" display="A126064198W" xr:uid="{00000000-0004-0000-0000-0000820D0000}"/>
    <hyperlink ref="E3470" location="A126033094A" display="A126033094A" xr:uid="{00000000-0004-0000-0000-0000830D0000}"/>
    <hyperlink ref="E3471" location="A126006526R" display="A126006526R" xr:uid="{00000000-0004-0000-0000-0000840D0000}"/>
    <hyperlink ref="E3472" location="A126068734L" display="A126068734L" xr:uid="{00000000-0004-0000-0000-0000850D0000}"/>
    <hyperlink ref="E3473" location="A126037630T" display="A126037630T" xr:uid="{00000000-0004-0000-0000-0000860D0000}"/>
    <hyperlink ref="E3474" location="A126005230K" display="A126005230K" xr:uid="{00000000-0004-0000-0000-0000870D0000}"/>
    <hyperlink ref="E3475" location="A126067438A" display="A126067438A" xr:uid="{00000000-0004-0000-0000-0000880D0000}"/>
    <hyperlink ref="E3476" location="A126036334F" display="A126036334F" xr:uid="{00000000-0004-0000-0000-0000890D0000}"/>
    <hyperlink ref="E3477" location="A126003286K" display="A126003286K" xr:uid="{00000000-0004-0000-0000-00008A0D0000}"/>
    <hyperlink ref="E3478" location="A126065494J" display="A126065494J" xr:uid="{00000000-0004-0000-0000-00008B0D0000}"/>
    <hyperlink ref="E3479" location="A126034390L" display="A126034390L" xr:uid="{00000000-0004-0000-0000-00008C0D0000}"/>
    <hyperlink ref="E3480" location="A126004582W" display="A126004582W" xr:uid="{00000000-0004-0000-0000-00008D0D0000}"/>
    <hyperlink ref="E3481" location="A126066790V" display="A126066790V" xr:uid="{00000000-0004-0000-0000-00008E0D0000}"/>
    <hyperlink ref="E3482" location="A126035686T" display="A126035686T" xr:uid="{00000000-0004-0000-0000-00008F0D0000}"/>
    <hyperlink ref="E3483" location="A126003934W" display="A126003934W" xr:uid="{00000000-0004-0000-0000-0000900D0000}"/>
    <hyperlink ref="E3484" location="A126066142W" display="A126066142W" xr:uid="{00000000-0004-0000-0000-0000910D0000}"/>
    <hyperlink ref="E3485" location="A126035038V" display="A126035038V" xr:uid="{00000000-0004-0000-0000-0000920D0000}"/>
    <hyperlink ref="E3486" location="A126002006L" display="A126002006L" xr:uid="{00000000-0004-0000-0000-0000930D0000}"/>
    <hyperlink ref="E3487" location="A126064214K" display="A126064214K" xr:uid="{00000000-0004-0000-0000-0000940D0000}"/>
    <hyperlink ref="E3488" location="A126033110R" display="A126033110R" xr:uid="{00000000-0004-0000-0000-0000950D0000}"/>
    <hyperlink ref="E3489" location="A126006542R" display="A126006542R" xr:uid="{00000000-0004-0000-0000-0000960D0000}"/>
    <hyperlink ref="E3490" location="A126068750L" display="A126068750L" xr:uid="{00000000-0004-0000-0000-0000970D0000}"/>
    <hyperlink ref="E3491" location="A126037646K" display="A126037646K" xr:uid="{00000000-0004-0000-0000-0000980D0000}"/>
    <hyperlink ref="E3492" location="A126005246C" display="A126005246C" xr:uid="{00000000-0004-0000-0000-0000990D0000}"/>
    <hyperlink ref="E3493" location="A126067454A" display="A126067454A" xr:uid="{00000000-0004-0000-0000-00009A0D0000}"/>
    <hyperlink ref="E3494" location="A126036350F" display="A126036350F" xr:uid="{00000000-0004-0000-0000-00009B0D0000}"/>
    <hyperlink ref="E3495" location="A126003302X" display="A126003302X" xr:uid="{00000000-0004-0000-0000-00009C0D0000}"/>
    <hyperlink ref="E3496" location="A126065510W" display="A126065510W" xr:uid="{00000000-0004-0000-0000-00009D0D0000}"/>
    <hyperlink ref="E3497" location="A126034406V" display="A126034406V" xr:uid="{00000000-0004-0000-0000-00009E0D0000}"/>
    <hyperlink ref="E3498" location="A126004598R" display="A126004598R" xr:uid="{00000000-0004-0000-0000-00009F0D0000}"/>
    <hyperlink ref="E3499" location="A126066806A" display="A126066806A" xr:uid="{00000000-0004-0000-0000-0000A00D0000}"/>
    <hyperlink ref="E3500" location="A126035702F" display="A126035702F" xr:uid="{00000000-0004-0000-0000-0000A10D0000}"/>
    <hyperlink ref="E3501" location="A126003950W" display="A126003950W" xr:uid="{00000000-0004-0000-0000-0000A20D0000}"/>
    <hyperlink ref="E3502" location="A126066158R" display="A126066158R" xr:uid="{00000000-0004-0000-0000-0000A30D0000}"/>
    <hyperlink ref="E3503" location="A126035054V" display="A126035054V" xr:uid="{00000000-0004-0000-0000-0000A40D0000}"/>
    <hyperlink ref="E3504" location="A126001974C" display="A126001974C" xr:uid="{00000000-0004-0000-0000-0000A50D0000}"/>
    <hyperlink ref="E3505" location="A126064182C" display="A126064182C" xr:uid="{00000000-0004-0000-0000-0000A60D0000}"/>
    <hyperlink ref="E3506" location="A126033078A" display="A126033078A" xr:uid="{00000000-0004-0000-0000-0000A70D0000}"/>
    <hyperlink ref="E3507" location="A126006510W" display="A126006510W" xr:uid="{00000000-0004-0000-0000-0000A80D0000}"/>
    <hyperlink ref="E3508" location="A126068718L" display="A126068718L" xr:uid="{00000000-0004-0000-0000-0000A90D0000}"/>
    <hyperlink ref="E3509" location="A126037614T" display="A126037614T" xr:uid="{00000000-0004-0000-0000-0000AA0D0000}"/>
    <hyperlink ref="E3510" location="A126005214K" display="A126005214K" xr:uid="{00000000-0004-0000-0000-0000AB0D0000}"/>
    <hyperlink ref="E3511" location="A126067422J" display="A126067422J" xr:uid="{00000000-0004-0000-0000-0000AC0D0000}"/>
    <hyperlink ref="E3512" location="A126036318F" display="A126036318F" xr:uid="{00000000-0004-0000-0000-0000AD0D0000}"/>
    <hyperlink ref="E3513" location="A126003270T" display="A126003270T" xr:uid="{00000000-0004-0000-0000-0000AE0D0000}"/>
    <hyperlink ref="E3514" location="A126065478J" display="A126065478J" xr:uid="{00000000-0004-0000-0000-0000AF0D0000}"/>
    <hyperlink ref="E3515" location="A126034374L" display="A126034374L" xr:uid="{00000000-0004-0000-0000-0000B00D0000}"/>
    <hyperlink ref="E3516" location="A126005862J" display="A126005862J" xr:uid="{00000000-0004-0000-0000-0000B10D0000}"/>
    <hyperlink ref="E3517" location="A126068070J" display="A126068070J" xr:uid="{00000000-0004-0000-0000-0000B20D0000}"/>
    <hyperlink ref="E3518" location="A126036966C" display="A126036966C" xr:uid="{00000000-0004-0000-0000-0000B30D0000}"/>
    <hyperlink ref="E3519" location="A126004566W" display="A126004566W" xr:uid="{00000000-0004-0000-0000-0000B40D0000}"/>
    <hyperlink ref="E3520" location="A126066774V" display="A126066774V" xr:uid="{00000000-0004-0000-0000-0000B50D0000}"/>
    <hyperlink ref="E3521" location="A126035670X" display="A126035670X" xr:uid="{00000000-0004-0000-0000-0000B60D0000}"/>
    <hyperlink ref="E3522" location="A126003918W" display="A126003918W" xr:uid="{00000000-0004-0000-0000-0000B70D0000}"/>
    <hyperlink ref="E3523" location="A126066126W" display="A126066126W" xr:uid="{00000000-0004-0000-0000-0000B80D0000}"/>
    <hyperlink ref="E3524" location="A126035022A" display="A126035022A" xr:uid="{00000000-0004-0000-0000-0000B90D0000}"/>
    <hyperlink ref="E3525" location="A126002622T" display="A126002622T" xr:uid="{00000000-0004-0000-0000-0000BA0D0000}"/>
    <hyperlink ref="E3526" location="A126064830R" display="A126064830R" xr:uid="{00000000-0004-0000-0000-0000BB0D0000}"/>
    <hyperlink ref="E3527" location="A126033726L" display="A126033726L" xr:uid="{00000000-0004-0000-0000-0000BC0D0000}"/>
    <hyperlink ref="E3528" location="A126002026W" display="A126002026W" xr:uid="{00000000-0004-0000-0000-0000BD0D0000}"/>
    <hyperlink ref="E3529" location="A126064234V" display="A126064234V" xr:uid="{00000000-0004-0000-0000-0000BE0D0000}"/>
    <hyperlink ref="E3530" location="A126033130X" display="A126033130X" xr:uid="{00000000-0004-0000-0000-0000BF0D0000}"/>
    <hyperlink ref="E3531" location="A126006562X" display="A126006562X" xr:uid="{00000000-0004-0000-0000-0000C00D0000}"/>
    <hyperlink ref="E3532" location="A126068770W" display="A126068770W" xr:uid="{00000000-0004-0000-0000-0000C10D0000}"/>
    <hyperlink ref="E3533" location="A126037666V" display="A126037666V" xr:uid="{00000000-0004-0000-0000-0000C20D0000}"/>
    <hyperlink ref="E3534" location="A126005266L" display="A126005266L" xr:uid="{00000000-0004-0000-0000-0000C30D0000}"/>
    <hyperlink ref="E3535" location="A126067474K" display="A126067474K" xr:uid="{00000000-0004-0000-0000-0000C40D0000}"/>
    <hyperlink ref="E3536" location="A126036370R" display="A126036370R" xr:uid="{00000000-0004-0000-0000-0000C50D0000}"/>
    <hyperlink ref="E3537" location="A126003322J" display="A126003322J" xr:uid="{00000000-0004-0000-0000-0000C60D0000}"/>
    <hyperlink ref="E3538" location="A126065530F" display="A126065530F" xr:uid="{00000000-0004-0000-0000-0000C70D0000}"/>
    <hyperlink ref="E3539" location="A126034426C" display="A126034426C" xr:uid="{00000000-0004-0000-0000-0000C80D0000}"/>
    <hyperlink ref="E3540" location="A126005914X" display="A126005914X" xr:uid="{00000000-0004-0000-0000-0000C90D0000}"/>
    <hyperlink ref="E3541" location="A126068122X" display="A126068122X" xr:uid="{00000000-0004-0000-0000-0000CA0D0000}"/>
    <hyperlink ref="E3542" location="A126037018W" display="A126037018W" xr:uid="{00000000-0004-0000-0000-0000CB0D0000}"/>
    <hyperlink ref="E3543" location="A126004618L" display="A126004618L" xr:uid="{00000000-0004-0000-0000-0000CC0D0000}"/>
    <hyperlink ref="E3544" location="A126066826K" display="A126066826K" xr:uid="{00000000-0004-0000-0000-0000CD0D0000}"/>
    <hyperlink ref="E3545" location="A126035722R" display="A126035722R" xr:uid="{00000000-0004-0000-0000-0000CE0D0000}"/>
    <hyperlink ref="E3546" location="A126003970F" display="A126003970F" xr:uid="{00000000-0004-0000-0000-0000CF0D0000}"/>
    <hyperlink ref="E3547" location="A126066178X" display="A126066178X" xr:uid="{00000000-0004-0000-0000-0000D00D0000}"/>
    <hyperlink ref="E3548" location="A126035074C" display="A126035074C" xr:uid="{00000000-0004-0000-0000-0000D10D0000}"/>
    <hyperlink ref="E3549" location="A126002674V" display="A126002674V" xr:uid="{00000000-0004-0000-0000-0000D20D0000}"/>
    <hyperlink ref="E3550" location="A126064882T" display="A126064882T" xr:uid="{00000000-0004-0000-0000-0000D30D0000}"/>
    <hyperlink ref="E3551" location="A126033778R" display="A126033778R" xr:uid="{00000000-0004-0000-0000-0000D40D0000}"/>
    <hyperlink ref="E3552" location="A126002010C" display="A126002010C" xr:uid="{00000000-0004-0000-0000-0000D50D0000}"/>
    <hyperlink ref="E3553" location="A126064218V" display="A126064218V" xr:uid="{00000000-0004-0000-0000-0000D60D0000}"/>
    <hyperlink ref="E3554" location="A126033114X" display="A126033114X" xr:uid="{00000000-0004-0000-0000-0000D70D0000}"/>
    <hyperlink ref="E3555" location="A126006546X" display="A126006546X" xr:uid="{00000000-0004-0000-0000-0000D80D0000}"/>
    <hyperlink ref="E3556" location="A126068754W" display="A126068754W" xr:uid="{00000000-0004-0000-0000-0000D90D0000}"/>
    <hyperlink ref="E3557" location="A126037650A" display="A126037650A" xr:uid="{00000000-0004-0000-0000-0000DA0D0000}"/>
    <hyperlink ref="E3558" location="A126005250V" display="A126005250V" xr:uid="{00000000-0004-0000-0000-0000DB0D0000}"/>
    <hyperlink ref="E3559" location="A126067458K" display="A126067458K" xr:uid="{00000000-0004-0000-0000-0000DC0D0000}"/>
    <hyperlink ref="E3560" location="A126036354R" display="A126036354R" xr:uid="{00000000-0004-0000-0000-0000DD0D0000}"/>
    <hyperlink ref="E3561" location="A126003306J" display="A126003306J" xr:uid="{00000000-0004-0000-0000-0000DE0D0000}"/>
    <hyperlink ref="E3562" location="A126065514F" display="A126065514F" xr:uid="{00000000-0004-0000-0000-0000DF0D0000}"/>
    <hyperlink ref="E3563" location="A126034410K" display="A126034410K" xr:uid="{00000000-0004-0000-0000-0000E00D0000}"/>
    <hyperlink ref="E3564" location="A126004602V" display="A126004602V" xr:uid="{00000000-0004-0000-0000-0000E10D0000}"/>
    <hyperlink ref="E3565" location="A126066810T" display="A126066810T" xr:uid="{00000000-0004-0000-0000-0000E20D0000}"/>
    <hyperlink ref="E3566" location="A126035706R" display="A126035706R" xr:uid="{00000000-0004-0000-0000-0000E30D0000}"/>
    <hyperlink ref="E3567" location="A126003954F" display="A126003954F" xr:uid="{00000000-0004-0000-0000-0000E40D0000}"/>
    <hyperlink ref="E3568" location="A126066162F" display="A126066162F" xr:uid="{00000000-0004-0000-0000-0000E50D0000}"/>
    <hyperlink ref="E3569" location="A126035058C" display="A126035058C" xr:uid="{00000000-0004-0000-0000-0000E60D0000}"/>
    <hyperlink ref="E3570" location="A126002030L" display="A126002030L" xr:uid="{00000000-0004-0000-0000-0000E70D0000}"/>
    <hyperlink ref="E3571" location="A126064238C" display="A126064238C" xr:uid="{00000000-0004-0000-0000-0000E80D0000}"/>
    <hyperlink ref="E3572" location="A126033134J" display="A126033134J" xr:uid="{00000000-0004-0000-0000-0000E90D0000}"/>
    <hyperlink ref="E3573" location="A126006566J" display="A126006566J" xr:uid="{00000000-0004-0000-0000-0000EA0D0000}"/>
    <hyperlink ref="E3574" location="A126068774F" display="A126068774F" xr:uid="{00000000-0004-0000-0000-0000EB0D0000}"/>
    <hyperlink ref="E3575" location="A126037670K" display="A126037670K" xr:uid="{00000000-0004-0000-0000-0000EC0D0000}"/>
    <hyperlink ref="E3576" location="A126005270C" display="A126005270C" xr:uid="{00000000-0004-0000-0000-0000ED0D0000}"/>
    <hyperlink ref="E3577" location="A126067478V" display="A126067478V" xr:uid="{00000000-0004-0000-0000-0000EE0D0000}"/>
    <hyperlink ref="E3578" location="A126036374X" display="A126036374X" xr:uid="{00000000-0004-0000-0000-0000EF0D0000}"/>
    <hyperlink ref="E3579" location="A126003326T" display="A126003326T" xr:uid="{00000000-0004-0000-0000-0000F00D0000}"/>
    <hyperlink ref="E3580" location="A126065534R" display="A126065534R" xr:uid="{00000000-0004-0000-0000-0000F10D0000}"/>
    <hyperlink ref="E3581" location="A126034430V" display="A126034430V" xr:uid="{00000000-0004-0000-0000-0000F20D0000}"/>
    <hyperlink ref="E3582" location="A126005918J" display="A126005918J" xr:uid="{00000000-0004-0000-0000-0000F30D0000}"/>
    <hyperlink ref="E3583" location="A126068126J" display="A126068126J" xr:uid="{00000000-0004-0000-0000-0000F40D0000}"/>
    <hyperlink ref="E3584" location="A126037022L" display="A126037022L" xr:uid="{00000000-0004-0000-0000-0000F50D0000}"/>
    <hyperlink ref="E3585" location="A126004622C" display="A126004622C" xr:uid="{00000000-0004-0000-0000-0000F60D0000}"/>
    <hyperlink ref="E3586" location="A126066830A" display="A126066830A" xr:uid="{00000000-0004-0000-0000-0000F70D0000}"/>
    <hyperlink ref="E3587" location="A126035726X" display="A126035726X" xr:uid="{00000000-0004-0000-0000-0000F80D0000}"/>
    <hyperlink ref="E3588" location="A126003974R" display="A126003974R" xr:uid="{00000000-0004-0000-0000-0000F90D0000}"/>
    <hyperlink ref="E3589" location="A126066182R" display="A126066182R" xr:uid="{00000000-0004-0000-0000-0000FA0D0000}"/>
    <hyperlink ref="E3590" location="A126035078L" display="A126035078L" xr:uid="{00000000-0004-0000-0000-0000FB0D0000}"/>
    <hyperlink ref="E3591" location="A126002678C" display="A126002678C" xr:uid="{00000000-0004-0000-0000-0000FC0D0000}"/>
    <hyperlink ref="E3592" location="A126064886A" display="A126064886A" xr:uid="{00000000-0004-0000-0000-0000FD0D0000}"/>
    <hyperlink ref="E3593" location="A126033782F" display="A126033782F" xr:uid="{00000000-0004-0000-0000-0000FE0D0000}"/>
    <hyperlink ref="E3594" location="A126001978L" display="A126001978L" xr:uid="{00000000-0004-0000-0000-0000FF0D0000}"/>
    <hyperlink ref="E3595" location="A126064186L" display="A126064186L" xr:uid="{00000000-0004-0000-0000-0000000E0000}"/>
    <hyperlink ref="E3596" location="A126033082T" display="A126033082T" xr:uid="{00000000-0004-0000-0000-0000010E0000}"/>
    <hyperlink ref="E3597" location="A126006514F" display="A126006514F" xr:uid="{00000000-0004-0000-0000-0000020E0000}"/>
    <hyperlink ref="E3598" location="A126068722C" display="A126068722C" xr:uid="{00000000-0004-0000-0000-0000030E0000}"/>
    <hyperlink ref="E3599" location="A126037618A" display="A126037618A" xr:uid="{00000000-0004-0000-0000-0000040E0000}"/>
    <hyperlink ref="E3600" location="A126005218V" display="A126005218V" xr:uid="{00000000-0004-0000-0000-0000050E0000}"/>
    <hyperlink ref="E3601" location="A126067426T" display="A126067426T" xr:uid="{00000000-0004-0000-0000-0000060E0000}"/>
    <hyperlink ref="E3602" location="A126036322W" display="A126036322W" xr:uid="{00000000-0004-0000-0000-0000070E0000}"/>
    <hyperlink ref="E3603" location="A126003274A" display="A126003274A" xr:uid="{00000000-0004-0000-0000-0000080E0000}"/>
    <hyperlink ref="E3604" location="A126065482X" display="A126065482X" xr:uid="{00000000-0004-0000-0000-0000090E0000}"/>
    <hyperlink ref="E3605" location="A126034378W" display="A126034378W" xr:uid="{00000000-0004-0000-0000-00000A0E0000}"/>
    <hyperlink ref="E3606" location="A126005866T" display="A126005866T" xr:uid="{00000000-0004-0000-0000-00000B0E0000}"/>
    <hyperlink ref="E3607" location="A126068074T" display="A126068074T" xr:uid="{00000000-0004-0000-0000-00000C0E0000}"/>
    <hyperlink ref="E3608" location="A126036970V" display="A126036970V" xr:uid="{00000000-0004-0000-0000-00000D0E0000}"/>
    <hyperlink ref="E3609" location="A126004570L" display="A126004570L" xr:uid="{00000000-0004-0000-0000-00000E0E0000}"/>
    <hyperlink ref="E3610" location="A126066778C" display="A126066778C" xr:uid="{00000000-0004-0000-0000-00000F0E0000}"/>
    <hyperlink ref="E3611" location="A126035674J" display="A126035674J" xr:uid="{00000000-0004-0000-0000-0000100E0000}"/>
    <hyperlink ref="E3612" location="A126003922L" display="A126003922L" xr:uid="{00000000-0004-0000-0000-0000110E0000}"/>
    <hyperlink ref="E3613" location="A126066130L" display="A126066130L" xr:uid="{00000000-0004-0000-0000-0000120E0000}"/>
    <hyperlink ref="E3614" location="A126035026K" display="A126035026K" xr:uid="{00000000-0004-0000-0000-0000130E0000}"/>
    <hyperlink ref="E3615" location="A126002626A" display="A126002626A" xr:uid="{00000000-0004-0000-0000-0000140E0000}"/>
    <hyperlink ref="E3616" location="A126064834X" display="A126064834X" xr:uid="{00000000-0004-0000-0000-0000150E0000}"/>
    <hyperlink ref="E3617" location="A126033730C" display="A126033730C" xr:uid="{00000000-0004-0000-0000-0000160E0000}"/>
    <hyperlink ref="E3618" location="A126001962V" display="A126001962V" xr:uid="{00000000-0004-0000-0000-0000170E0000}"/>
    <hyperlink ref="E3619" location="A126064170V" display="A126064170V" xr:uid="{00000000-0004-0000-0000-0000180E0000}"/>
    <hyperlink ref="E3620" location="A126033066T" display="A126033066T" xr:uid="{00000000-0004-0000-0000-0000190E0000}"/>
    <hyperlink ref="E3621" location="A126006498T" display="A126006498T" xr:uid="{00000000-0004-0000-0000-00001A0E0000}"/>
    <hyperlink ref="E3622" location="A126068706C" display="A126068706C" xr:uid="{00000000-0004-0000-0000-00001B0E0000}"/>
    <hyperlink ref="E3623" location="A126037602J" display="A126037602J" xr:uid="{00000000-0004-0000-0000-00001C0E0000}"/>
    <hyperlink ref="E3624" location="A126005202A" display="A126005202A" xr:uid="{00000000-0004-0000-0000-00001D0E0000}"/>
    <hyperlink ref="E3625" location="A126067410X" display="A126067410X" xr:uid="{00000000-0004-0000-0000-00001E0E0000}"/>
    <hyperlink ref="E3626" location="A126036306W" display="A126036306W" xr:uid="{00000000-0004-0000-0000-00001F0E0000}"/>
    <hyperlink ref="E3627" location="A126003258A" display="A126003258A" xr:uid="{00000000-0004-0000-0000-0000200E0000}"/>
    <hyperlink ref="E3628" location="A126065466X" display="A126065466X" xr:uid="{00000000-0004-0000-0000-0000210E0000}"/>
    <hyperlink ref="E3629" location="A126034362C" display="A126034362C" xr:uid="{00000000-0004-0000-0000-0000220E0000}"/>
    <hyperlink ref="E3630" location="A126005850X" display="A126005850X" xr:uid="{00000000-0004-0000-0000-0000230E0000}"/>
    <hyperlink ref="E3631" location="A126068058T" display="A126068058T" xr:uid="{00000000-0004-0000-0000-0000240E0000}"/>
    <hyperlink ref="E3632" location="A126036954V" display="A126036954V" xr:uid="{00000000-0004-0000-0000-0000250E0000}"/>
    <hyperlink ref="E3633" location="A126004554L" display="A126004554L" xr:uid="{00000000-0004-0000-0000-0000260E0000}"/>
    <hyperlink ref="E3634" location="A126066762K" display="A126066762K" xr:uid="{00000000-0004-0000-0000-0000270E0000}"/>
    <hyperlink ref="E3635" location="A126035658J" display="A126035658J" xr:uid="{00000000-0004-0000-0000-0000280E0000}"/>
    <hyperlink ref="E3636" location="A126003906L" display="A126003906L" xr:uid="{00000000-0004-0000-0000-0000290E0000}"/>
    <hyperlink ref="E3637" location="A126066114L" display="A126066114L" xr:uid="{00000000-0004-0000-0000-00002A0E0000}"/>
    <hyperlink ref="E3638" location="A126035010T" display="A126035010T" xr:uid="{00000000-0004-0000-0000-00002B0E0000}"/>
    <hyperlink ref="E3639" location="A126002610J" display="A126002610J" xr:uid="{00000000-0004-0000-0000-00002C0E0000}"/>
    <hyperlink ref="E3640" location="A126064818X" display="A126064818X" xr:uid="{00000000-0004-0000-0000-00002D0E0000}"/>
    <hyperlink ref="E3641" location="A126033714C" display="A126033714C" xr:uid="{00000000-0004-0000-0000-00002E0E0000}"/>
    <hyperlink ref="E3642" location="A126001966C" display="A126001966C" xr:uid="{00000000-0004-0000-0000-00002F0E0000}"/>
    <hyperlink ref="E3643" location="A126064174C" display="A126064174C" xr:uid="{00000000-0004-0000-0000-0000300E0000}"/>
    <hyperlink ref="E3644" location="A126033070J" display="A126033070J" xr:uid="{00000000-0004-0000-0000-0000310E0000}"/>
    <hyperlink ref="E3645" location="A126006502W" display="A126006502W" xr:uid="{00000000-0004-0000-0000-0000320E0000}"/>
    <hyperlink ref="E3646" location="A126068710V" display="A126068710V" xr:uid="{00000000-0004-0000-0000-0000330E0000}"/>
    <hyperlink ref="E3647" location="A126037606T" display="A126037606T" xr:uid="{00000000-0004-0000-0000-0000340E0000}"/>
    <hyperlink ref="E3648" location="A126005206K" display="A126005206K" xr:uid="{00000000-0004-0000-0000-0000350E0000}"/>
    <hyperlink ref="E3649" location="A126067414J" display="A126067414J" xr:uid="{00000000-0004-0000-0000-0000360E0000}"/>
    <hyperlink ref="E3650" location="A126036310L" display="A126036310L" xr:uid="{00000000-0004-0000-0000-0000370E0000}"/>
    <hyperlink ref="E3651" location="A126003262T" display="A126003262T" xr:uid="{00000000-0004-0000-0000-0000380E0000}"/>
    <hyperlink ref="E3652" location="A126065470R" display="A126065470R" xr:uid="{00000000-0004-0000-0000-0000390E0000}"/>
    <hyperlink ref="E3653" location="A126034366L" display="A126034366L" xr:uid="{00000000-0004-0000-0000-00003A0E0000}"/>
    <hyperlink ref="E3654" location="A126005854J" display="A126005854J" xr:uid="{00000000-0004-0000-0000-00003B0E0000}"/>
    <hyperlink ref="E3655" location="A126068062J" display="A126068062J" xr:uid="{00000000-0004-0000-0000-00003C0E0000}"/>
    <hyperlink ref="E3656" location="A126036958C" display="A126036958C" xr:uid="{00000000-0004-0000-0000-00003D0E0000}"/>
    <hyperlink ref="E3657" location="A126004558W" display="A126004558W" xr:uid="{00000000-0004-0000-0000-00003E0E0000}"/>
    <hyperlink ref="E3658" location="A126066766V" display="A126066766V" xr:uid="{00000000-0004-0000-0000-00003F0E0000}"/>
    <hyperlink ref="E3659" location="A126035662X" display="A126035662X" xr:uid="{00000000-0004-0000-0000-0000400E0000}"/>
    <hyperlink ref="E3660" location="A126003910C" display="A126003910C" xr:uid="{00000000-0004-0000-0000-0000410E0000}"/>
    <hyperlink ref="E3661" location="A126066118W" display="A126066118W" xr:uid="{00000000-0004-0000-0000-0000420E0000}"/>
    <hyperlink ref="E3662" location="A126035014A" display="A126035014A" xr:uid="{00000000-0004-0000-0000-0000430E0000}"/>
    <hyperlink ref="E3663" location="A126002614T" display="A126002614T" xr:uid="{00000000-0004-0000-0000-0000440E0000}"/>
    <hyperlink ref="E3664" location="A126064822R" display="A126064822R" xr:uid="{00000000-0004-0000-0000-0000450E0000}"/>
    <hyperlink ref="E3665" location="A126033718L" display="A126033718L" xr:uid="{00000000-0004-0000-0000-0000460E0000}"/>
    <hyperlink ref="E3666" location="A126001994L" display="A126001994L" xr:uid="{00000000-0004-0000-0000-0000470E0000}"/>
    <hyperlink ref="E3667" location="A126064202A" display="A126064202A" xr:uid="{00000000-0004-0000-0000-0000480E0000}"/>
    <hyperlink ref="E3668" location="A126033098K" display="A126033098K" xr:uid="{00000000-0004-0000-0000-0000490E0000}"/>
    <hyperlink ref="E3669" location="A126006530F" display="A126006530F" xr:uid="{00000000-0004-0000-0000-00004A0E0000}"/>
    <hyperlink ref="E3670" location="A126068738W" display="A126068738W" xr:uid="{00000000-0004-0000-0000-00004B0E0000}"/>
    <hyperlink ref="E3671" location="A126037634A" display="A126037634A" xr:uid="{00000000-0004-0000-0000-00004C0E0000}"/>
    <hyperlink ref="E3672" location="A126005234V" display="A126005234V" xr:uid="{00000000-0004-0000-0000-00004D0E0000}"/>
    <hyperlink ref="E3673" location="A126067442T" display="A126067442T" xr:uid="{00000000-0004-0000-0000-00004E0E0000}"/>
    <hyperlink ref="E3674" location="A126036338R" display="A126036338R" xr:uid="{00000000-0004-0000-0000-00004F0E0000}"/>
    <hyperlink ref="E3675" location="A126003290A" display="A126003290A" xr:uid="{00000000-0004-0000-0000-0000500E0000}"/>
    <hyperlink ref="E3676" location="A126065498T" display="A126065498T" xr:uid="{00000000-0004-0000-0000-0000510E0000}"/>
    <hyperlink ref="E3677" location="A126034394W" display="A126034394W" xr:uid="{00000000-0004-0000-0000-0000520E0000}"/>
    <hyperlink ref="E3678" location="A126005882T" display="A126005882T" xr:uid="{00000000-0004-0000-0000-0000530E0000}"/>
    <hyperlink ref="E3679" location="A126068090T" display="A126068090T" xr:uid="{00000000-0004-0000-0000-0000540E0000}"/>
    <hyperlink ref="E3680" location="A126036986L" display="A126036986L" xr:uid="{00000000-0004-0000-0000-0000550E0000}"/>
    <hyperlink ref="E3681" location="A126004586F" display="A126004586F" xr:uid="{00000000-0004-0000-0000-0000560E0000}"/>
    <hyperlink ref="E3682" location="A126066794C" display="A126066794C" xr:uid="{00000000-0004-0000-0000-0000570E0000}"/>
    <hyperlink ref="E3683" location="A126035690J" display="A126035690J" xr:uid="{00000000-0004-0000-0000-0000580E0000}"/>
    <hyperlink ref="E3684" location="A126003938F" display="A126003938F" xr:uid="{00000000-0004-0000-0000-0000590E0000}"/>
    <hyperlink ref="E3685" location="A126066146F" display="A126066146F" xr:uid="{00000000-0004-0000-0000-00005A0E0000}"/>
    <hyperlink ref="E3686" location="A126035042K" display="A126035042K" xr:uid="{00000000-0004-0000-0000-00005B0E0000}"/>
    <hyperlink ref="E3687" location="A126002642A" display="A126002642A" xr:uid="{00000000-0004-0000-0000-00005C0E0000}"/>
    <hyperlink ref="E3688" location="A126064850X" display="A126064850X" xr:uid="{00000000-0004-0000-0000-00005D0E0000}"/>
    <hyperlink ref="E3689" location="A126033746W" display="A126033746W" xr:uid="{00000000-0004-0000-0000-00005E0E0000}"/>
    <hyperlink ref="E3690" location="A126001970V" display="A126001970V" xr:uid="{00000000-0004-0000-0000-00005F0E0000}"/>
    <hyperlink ref="E3691" location="A126064178L" display="A126064178L" xr:uid="{00000000-0004-0000-0000-0000600E0000}"/>
    <hyperlink ref="E3692" location="A126033074T" display="A126033074T" xr:uid="{00000000-0004-0000-0000-0000610E0000}"/>
    <hyperlink ref="E3693" location="A126006506F" display="A126006506F" xr:uid="{00000000-0004-0000-0000-0000620E0000}"/>
    <hyperlink ref="E3694" location="A126068714C" display="A126068714C" xr:uid="{00000000-0004-0000-0000-0000630E0000}"/>
    <hyperlink ref="E3695" location="A126037610J" display="A126037610J" xr:uid="{00000000-0004-0000-0000-0000640E0000}"/>
    <hyperlink ref="E3696" location="A126005210A" display="A126005210A" xr:uid="{00000000-0004-0000-0000-0000650E0000}"/>
    <hyperlink ref="E3697" location="A126067418T" display="A126067418T" xr:uid="{00000000-0004-0000-0000-0000660E0000}"/>
    <hyperlink ref="E3698" location="A126036314W" display="A126036314W" xr:uid="{00000000-0004-0000-0000-0000670E0000}"/>
    <hyperlink ref="E3699" location="A126003266A" display="A126003266A" xr:uid="{00000000-0004-0000-0000-0000680E0000}"/>
    <hyperlink ref="E3700" location="A126065474X" display="A126065474X" xr:uid="{00000000-0004-0000-0000-0000690E0000}"/>
    <hyperlink ref="E3701" location="A126034370C" display="A126034370C" xr:uid="{00000000-0004-0000-0000-00006A0E0000}"/>
    <hyperlink ref="E3702" location="A126005858T" display="A126005858T" xr:uid="{00000000-0004-0000-0000-00006B0E0000}"/>
    <hyperlink ref="E3703" location="A126068066T" display="A126068066T" xr:uid="{00000000-0004-0000-0000-00006C0E0000}"/>
    <hyperlink ref="E3704" location="A126036962V" display="A126036962V" xr:uid="{00000000-0004-0000-0000-00006D0E0000}"/>
    <hyperlink ref="E3705" location="A126004562L" display="A126004562L" xr:uid="{00000000-0004-0000-0000-00006E0E0000}"/>
    <hyperlink ref="E3706" location="A126066770K" display="A126066770K" xr:uid="{00000000-0004-0000-0000-00006F0E0000}"/>
    <hyperlink ref="E3707" location="A126035666J" display="A126035666J" xr:uid="{00000000-0004-0000-0000-0000700E0000}"/>
    <hyperlink ref="E3708" location="A126003914L" display="A126003914L" xr:uid="{00000000-0004-0000-0000-0000710E0000}"/>
    <hyperlink ref="E3709" location="A126066122L" display="A126066122L" xr:uid="{00000000-0004-0000-0000-0000720E0000}"/>
    <hyperlink ref="E3710" location="A126035018K" display="A126035018K" xr:uid="{00000000-0004-0000-0000-0000730E0000}"/>
    <hyperlink ref="E3711" location="A126002618A" display="A126002618A" xr:uid="{00000000-0004-0000-0000-0000740E0000}"/>
    <hyperlink ref="E3712" location="A126064826X" display="A126064826X" xr:uid="{00000000-0004-0000-0000-0000750E0000}"/>
    <hyperlink ref="E3713" location="A126033722C" display="A126033722C" xr:uid="{00000000-0004-0000-0000-0000760E0000}"/>
    <hyperlink ref="E3714" location="A126001998W" display="A126001998W" xr:uid="{00000000-0004-0000-0000-0000770E0000}"/>
    <hyperlink ref="E3715" location="A126064206K" display="A126064206K" xr:uid="{00000000-0004-0000-0000-0000780E0000}"/>
    <hyperlink ref="E3716" location="A126033102R" display="A126033102R" xr:uid="{00000000-0004-0000-0000-0000790E0000}"/>
    <hyperlink ref="E3717" location="A126006534R" display="A126006534R" xr:uid="{00000000-0004-0000-0000-00007A0E0000}"/>
    <hyperlink ref="E3718" location="A126068742L" display="A126068742L" xr:uid="{00000000-0004-0000-0000-00007B0E0000}"/>
    <hyperlink ref="E3719" location="A126037638K" display="A126037638K" xr:uid="{00000000-0004-0000-0000-00007C0E0000}"/>
    <hyperlink ref="E3720" location="A126005238C" display="A126005238C" xr:uid="{00000000-0004-0000-0000-00007D0E0000}"/>
    <hyperlink ref="E3721" location="A126067446A" display="A126067446A" xr:uid="{00000000-0004-0000-0000-00007E0E0000}"/>
    <hyperlink ref="E3722" location="A126036342F" display="A126036342F" xr:uid="{00000000-0004-0000-0000-00007F0E0000}"/>
    <hyperlink ref="E3723" location="A126003294K" display="A126003294K" xr:uid="{00000000-0004-0000-0000-0000800E0000}"/>
    <hyperlink ref="E3724" location="A126065502W" display="A126065502W" xr:uid="{00000000-0004-0000-0000-0000810E0000}"/>
    <hyperlink ref="E3725" location="A126034398F" display="A126034398F" xr:uid="{00000000-0004-0000-0000-0000820E0000}"/>
    <hyperlink ref="E3726" location="A126005886A" display="A126005886A" xr:uid="{00000000-0004-0000-0000-0000830E0000}"/>
    <hyperlink ref="E3727" location="A126068094A" display="A126068094A" xr:uid="{00000000-0004-0000-0000-0000840E0000}"/>
    <hyperlink ref="E3728" location="A126036990C" display="A126036990C" xr:uid="{00000000-0004-0000-0000-0000850E0000}"/>
    <hyperlink ref="E3729" location="A126004590W" display="A126004590W" xr:uid="{00000000-0004-0000-0000-0000860E0000}"/>
    <hyperlink ref="E3730" location="A126066798L" display="A126066798L" xr:uid="{00000000-0004-0000-0000-0000870E0000}"/>
    <hyperlink ref="E3731" location="A126035694T" display="A126035694T" xr:uid="{00000000-0004-0000-0000-0000880E0000}"/>
    <hyperlink ref="E3732" location="A126003942W" display="A126003942W" xr:uid="{00000000-0004-0000-0000-0000890E0000}"/>
    <hyperlink ref="E3733" location="A126066150W" display="A126066150W" xr:uid="{00000000-0004-0000-0000-00008A0E0000}"/>
    <hyperlink ref="E3734" location="A126035046V" display="A126035046V" xr:uid="{00000000-0004-0000-0000-00008B0E0000}"/>
    <hyperlink ref="E3735" location="A126002646K" display="A126002646K" xr:uid="{00000000-0004-0000-0000-00008C0E0000}"/>
    <hyperlink ref="E3736" location="A126064854J" display="A126064854J" xr:uid="{00000000-0004-0000-0000-00008D0E0000}"/>
    <hyperlink ref="E3737" location="A126033750L" display="A126033750L" xr:uid="{00000000-0004-0000-0000-00008E0E0000}"/>
    <hyperlink ref="E3738" location="A126002074R" display="A126002074R" xr:uid="{00000000-0004-0000-0000-00008F0E0000}"/>
    <hyperlink ref="E3739" location="A126064282L" display="A126064282L" xr:uid="{00000000-0004-0000-0000-0000900E0000}"/>
    <hyperlink ref="E3740" location="A126033178K" display="A126033178K" xr:uid="{00000000-0004-0000-0000-0000910E0000}"/>
    <hyperlink ref="E3741" location="A126006610F" display="A126006610F" xr:uid="{00000000-0004-0000-0000-0000920E0000}"/>
    <hyperlink ref="E3742" location="A126068818W" display="A126068818W" xr:uid="{00000000-0004-0000-0000-0000930E0000}"/>
    <hyperlink ref="E3743" location="A126037714A" display="A126037714A" xr:uid="{00000000-0004-0000-0000-0000940E0000}"/>
    <hyperlink ref="E3744" location="A126005314V" display="A126005314V" xr:uid="{00000000-0004-0000-0000-0000950E0000}"/>
    <hyperlink ref="E3745" location="A126067522T" display="A126067522T" xr:uid="{00000000-0004-0000-0000-0000960E0000}"/>
    <hyperlink ref="E3746" location="A126036418R" display="A126036418R" xr:uid="{00000000-0004-0000-0000-0000970E0000}"/>
    <hyperlink ref="E3747" location="A126003370A" display="A126003370A" xr:uid="{00000000-0004-0000-0000-0000980E0000}"/>
    <hyperlink ref="E3748" location="A126065578T" display="A126065578T" xr:uid="{00000000-0004-0000-0000-0000990E0000}"/>
    <hyperlink ref="E3749" location="A126034474W" display="A126034474W" xr:uid="{00000000-0004-0000-0000-00009A0E0000}"/>
    <hyperlink ref="E3750" location="A126005962T" display="A126005962T" xr:uid="{00000000-0004-0000-0000-00009B0E0000}"/>
    <hyperlink ref="E3751" location="A126068170T" display="A126068170T" xr:uid="{00000000-0004-0000-0000-00009C0E0000}"/>
    <hyperlink ref="E3752" location="A126037066R" display="A126037066R" xr:uid="{00000000-0004-0000-0000-00009D0E0000}"/>
    <hyperlink ref="E3753" location="A126004666F" display="A126004666F" xr:uid="{00000000-0004-0000-0000-00009E0E0000}"/>
    <hyperlink ref="E3754" location="A126066874C" display="A126066874C" xr:uid="{00000000-0004-0000-0000-00009F0E0000}"/>
    <hyperlink ref="E3755" location="A126035770J" display="A126035770J" xr:uid="{00000000-0004-0000-0000-0000A00E0000}"/>
    <hyperlink ref="E3756" location="A126004018J" display="A126004018J" xr:uid="{00000000-0004-0000-0000-0000A10E0000}"/>
    <hyperlink ref="E3757" location="A126066226F" display="A126066226F" xr:uid="{00000000-0004-0000-0000-0000A20E0000}"/>
    <hyperlink ref="E3758" location="A126035122K" display="A126035122K" xr:uid="{00000000-0004-0000-0000-0000A30E0000}"/>
    <hyperlink ref="E3759" location="A126002722A" display="A126002722A" xr:uid="{00000000-0004-0000-0000-0000A40E0000}"/>
    <hyperlink ref="E3760" location="A126064930X" display="A126064930X" xr:uid="{00000000-0004-0000-0000-0000A50E0000}"/>
    <hyperlink ref="E3761" location="A126033826W" display="A126033826W" xr:uid="{00000000-0004-0000-0000-0000A60E0000}"/>
    <hyperlink ref="E3762" location="A126002086X" display="A126002086X" xr:uid="{00000000-0004-0000-0000-0000A70E0000}"/>
    <hyperlink ref="E3763" location="A126064294W" display="A126064294W" xr:uid="{00000000-0004-0000-0000-0000A80E0000}"/>
    <hyperlink ref="E3764" location="A126033190A" display="A126033190A" xr:uid="{00000000-0004-0000-0000-0000A90E0000}"/>
    <hyperlink ref="E3765" location="A126006622R" display="A126006622R" xr:uid="{00000000-0004-0000-0000-0000AA0E0000}"/>
    <hyperlink ref="E3766" location="A126068830L" display="A126068830L" xr:uid="{00000000-0004-0000-0000-0000AB0E0000}"/>
    <hyperlink ref="E3767" location="A126037726K" display="A126037726K" xr:uid="{00000000-0004-0000-0000-0000AC0E0000}"/>
    <hyperlink ref="E3768" location="A126005326C" display="A126005326C" xr:uid="{00000000-0004-0000-0000-0000AD0E0000}"/>
    <hyperlink ref="E3769" location="A126067534A" display="A126067534A" xr:uid="{00000000-0004-0000-0000-0000AE0E0000}"/>
    <hyperlink ref="E3770" location="A126036430F" display="A126036430F" xr:uid="{00000000-0004-0000-0000-0000AF0E0000}"/>
    <hyperlink ref="E3771" location="A126003382K" display="A126003382K" xr:uid="{00000000-0004-0000-0000-0000B00E0000}"/>
    <hyperlink ref="E3772" location="A126065590J" display="A126065590J" xr:uid="{00000000-0004-0000-0000-0000B10E0000}"/>
    <hyperlink ref="E3773" location="A126034486F" display="A126034486F" xr:uid="{00000000-0004-0000-0000-0000B20E0000}"/>
    <hyperlink ref="E3774" location="A126005974A" display="A126005974A" xr:uid="{00000000-0004-0000-0000-0000B30E0000}"/>
    <hyperlink ref="E3775" location="A126068182A" display="A126068182A" xr:uid="{00000000-0004-0000-0000-0000B40E0000}"/>
    <hyperlink ref="E3776" location="A126037078X" display="A126037078X" xr:uid="{00000000-0004-0000-0000-0000B50E0000}"/>
    <hyperlink ref="E3777" location="A126004678R" display="A126004678R" xr:uid="{00000000-0004-0000-0000-0000B60E0000}"/>
    <hyperlink ref="E3778" location="A126066886L" display="A126066886L" xr:uid="{00000000-0004-0000-0000-0000B70E0000}"/>
    <hyperlink ref="E3779" location="A126035782T" display="A126035782T" xr:uid="{00000000-0004-0000-0000-0000B80E0000}"/>
    <hyperlink ref="E3780" location="A126004030X" display="A126004030X" xr:uid="{00000000-0004-0000-0000-0000B90E0000}"/>
    <hyperlink ref="E3781" location="A126066238R" display="A126066238R" xr:uid="{00000000-0004-0000-0000-0000BA0E0000}"/>
    <hyperlink ref="E3782" location="A126035134V" display="A126035134V" xr:uid="{00000000-0004-0000-0000-0000BB0E0000}"/>
    <hyperlink ref="E3783" location="A126002734K" display="A126002734K" xr:uid="{00000000-0004-0000-0000-0000BC0E0000}"/>
    <hyperlink ref="E3784" location="A126064942J" display="A126064942J" xr:uid="{00000000-0004-0000-0000-0000BD0E0000}"/>
    <hyperlink ref="E3785" location="A126033838F" display="A126033838F" xr:uid="{00000000-0004-0000-0000-0000BE0E0000}"/>
    <hyperlink ref="E3786" location="A126002054F" display="A126002054F" xr:uid="{00000000-0004-0000-0000-0000BF0E0000}"/>
    <hyperlink ref="E3787" location="A126064262C" display="A126064262C" xr:uid="{00000000-0004-0000-0000-0000C00E0000}"/>
    <hyperlink ref="E3788" location="A126033158A" display="A126033158A" xr:uid="{00000000-0004-0000-0000-0000C10E0000}"/>
    <hyperlink ref="E3789" location="A126006590J" display="A126006590J" xr:uid="{00000000-0004-0000-0000-0000C20E0000}"/>
    <hyperlink ref="E3790" location="A126068798X" display="A126068798X" xr:uid="{00000000-0004-0000-0000-0000C30E0000}"/>
    <hyperlink ref="E3791" location="A126037694C" display="A126037694C" xr:uid="{00000000-0004-0000-0000-0000C40E0000}"/>
    <hyperlink ref="E3792" location="A126005294W" display="A126005294W" xr:uid="{00000000-0004-0000-0000-0000C50E0000}"/>
    <hyperlink ref="E3793" location="A126067502J" display="A126067502J" xr:uid="{00000000-0004-0000-0000-0000C60E0000}"/>
    <hyperlink ref="E3794" location="A126036398T" display="A126036398T" xr:uid="{00000000-0004-0000-0000-0000C70E0000}"/>
    <hyperlink ref="E3795" location="A126003350T" display="A126003350T" xr:uid="{00000000-0004-0000-0000-0000C80E0000}"/>
    <hyperlink ref="E3796" location="A126065558J" display="A126065558J" xr:uid="{00000000-0004-0000-0000-0000C90E0000}"/>
    <hyperlink ref="E3797" location="A126034454L" display="A126034454L" xr:uid="{00000000-0004-0000-0000-0000CA0E0000}"/>
    <hyperlink ref="E3798" location="A126005942J" display="A126005942J" xr:uid="{00000000-0004-0000-0000-0000CB0E0000}"/>
    <hyperlink ref="E3799" location="A126068150J" display="A126068150J" xr:uid="{00000000-0004-0000-0000-0000CC0E0000}"/>
    <hyperlink ref="E3800" location="A126037046F" display="A126037046F" xr:uid="{00000000-0004-0000-0000-0000CD0E0000}"/>
    <hyperlink ref="E3801" location="A126004646W" display="A126004646W" xr:uid="{00000000-0004-0000-0000-0000CE0E0000}"/>
    <hyperlink ref="E3802" location="A126066854V" display="A126066854V" xr:uid="{00000000-0004-0000-0000-0000CF0E0000}"/>
    <hyperlink ref="E3803" location="A126035750X" display="A126035750X" xr:uid="{00000000-0004-0000-0000-0000D00E0000}"/>
    <hyperlink ref="E3804" location="A126003998J" display="A126003998J" xr:uid="{00000000-0004-0000-0000-0000D10E0000}"/>
    <hyperlink ref="E3805" location="A126066206W" display="A126066206W" xr:uid="{00000000-0004-0000-0000-0000D20E0000}"/>
    <hyperlink ref="E3806" location="A126035102A" display="A126035102A" xr:uid="{00000000-0004-0000-0000-0000D30E0000}"/>
    <hyperlink ref="E3807" location="A126002702T" display="A126002702T" xr:uid="{00000000-0004-0000-0000-0000D40E0000}"/>
    <hyperlink ref="E3808" location="A126064910R" display="A126064910R" xr:uid="{00000000-0004-0000-0000-0000D50E0000}"/>
    <hyperlink ref="E3809" location="A126033806L" display="A126033806L" xr:uid="{00000000-0004-0000-0000-0000D60E0000}"/>
    <hyperlink ref="E3810" location="A126002090R" display="A126002090R" xr:uid="{00000000-0004-0000-0000-0000D70E0000}"/>
    <hyperlink ref="E3811" location="A126064298F" display="A126064298F" xr:uid="{00000000-0004-0000-0000-0000D80E0000}"/>
    <hyperlink ref="E3812" location="A126033194K" display="A126033194K" xr:uid="{00000000-0004-0000-0000-0000D90E0000}"/>
    <hyperlink ref="E3813" location="A126006626X" display="A126006626X" xr:uid="{00000000-0004-0000-0000-0000DA0E0000}"/>
    <hyperlink ref="E3814" location="A126068834W" display="A126068834W" xr:uid="{00000000-0004-0000-0000-0000DB0E0000}"/>
    <hyperlink ref="E3815" location="A126037730A" display="A126037730A" xr:uid="{00000000-0004-0000-0000-0000DC0E0000}"/>
    <hyperlink ref="E3816" location="A126005330V" display="A126005330V" xr:uid="{00000000-0004-0000-0000-0000DD0E0000}"/>
    <hyperlink ref="E3817" location="A126067538K" display="A126067538K" xr:uid="{00000000-0004-0000-0000-0000DE0E0000}"/>
    <hyperlink ref="E3818" location="A126036434R" display="A126036434R" xr:uid="{00000000-0004-0000-0000-0000DF0E0000}"/>
    <hyperlink ref="E3819" location="A126003386V" display="A126003386V" xr:uid="{00000000-0004-0000-0000-0000E00E0000}"/>
    <hyperlink ref="E3820" location="A126065594T" display="A126065594T" xr:uid="{00000000-0004-0000-0000-0000E10E0000}"/>
    <hyperlink ref="E3821" location="A126034490W" display="A126034490W" xr:uid="{00000000-0004-0000-0000-0000E20E0000}"/>
    <hyperlink ref="E3822" location="A126005978K" display="A126005978K" xr:uid="{00000000-0004-0000-0000-0000E30E0000}"/>
    <hyperlink ref="E3823" location="A126068186K" display="A126068186K" xr:uid="{00000000-0004-0000-0000-0000E40E0000}"/>
    <hyperlink ref="E3824" location="A126037082R" display="A126037082R" xr:uid="{00000000-0004-0000-0000-0000E50E0000}"/>
    <hyperlink ref="E3825" location="A126004682F" display="A126004682F" xr:uid="{00000000-0004-0000-0000-0000E60E0000}"/>
    <hyperlink ref="E3826" location="A126066890C" display="A126066890C" xr:uid="{00000000-0004-0000-0000-0000E70E0000}"/>
    <hyperlink ref="E3827" location="A126035786A" display="A126035786A" xr:uid="{00000000-0004-0000-0000-0000E80E0000}"/>
    <hyperlink ref="E3828" location="A126004034J" display="A126004034J" xr:uid="{00000000-0004-0000-0000-0000E90E0000}"/>
    <hyperlink ref="E3829" location="A126066242F" display="A126066242F" xr:uid="{00000000-0004-0000-0000-0000EA0E0000}"/>
    <hyperlink ref="E3830" location="A126035138C" display="A126035138C" xr:uid="{00000000-0004-0000-0000-0000EB0E0000}"/>
    <hyperlink ref="E3831" location="A126002738V" display="A126002738V" xr:uid="{00000000-0004-0000-0000-0000EC0E0000}"/>
    <hyperlink ref="E3832" location="A126064946T" display="A126064946T" xr:uid="{00000000-0004-0000-0000-0000ED0E0000}"/>
    <hyperlink ref="E3833" location="A126033842W" display="A126033842W" xr:uid="{00000000-0004-0000-0000-0000EE0E0000}"/>
    <hyperlink ref="E3834" location="A126002094X" display="A126002094X" xr:uid="{00000000-0004-0000-0000-0000EF0E0000}"/>
    <hyperlink ref="E3835" location="A126064302K" display="A126064302K" xr:uid="{00000000-0004-0000-0000-0000F00E0000}"/>
    <hyperlink ref="E3836" location="A126033198V" display="A126033198V" xr:uid="{00000000-0004-0000-0000-0000F10E0000}"/>
    <hyperlink ref="E3837" location="A126006630R" display="A126006630R" xr:uid="{00000000-0004-0000-0000-0000F20E0000}"/>
    <hyperlink ref="E3838" location="A126068838F" display="A126068838F" xr:uid="{00000000-0004-0000-0000-0000F30E0000}"/>
    <hyperlink ref="E3839" location="A126037734K" display="A126037734K" xr:uid="{00000000-0004-0000-0000-0000F40E0000}"/>
    <hyperlink ref="E3840" location="A126005334C" display="A126005334C" xr:uid="{00000000-0004-0000-0000-0000F50E0000}"/>
    <hyperlink ref="E3841" location="A126067542A" display="A126067542A" xr:uid="{00000000-0004-0000-0000-0000F60E0000}"/>
    <hyperlink ref="E3842" location="A126036438X" display="A126036438X" xr:uid="{00000000-0004-0000-0000-0000F70E0000}"/>
    <hyperlink ref="E3843" location="A126003390K" display="A126003390K" xr:uid="{00000000-0004-0000-0000-0000F80E0000}"/>
    <hyperlink ref="E3844" location="A126065598A" display="A126065598A" xr:uid="{00000000-0004-0000-0000-0000F90E0000}"/>
    <hyperlink ref="E3845" location="A126034494F" display="A126034494F" xr:uid="{00000000-0004-0000-0000-0000FA0E0000}"/>
    <hyperlink ref="E3846" location="A126005982A" display="A126005982A" xr:uid="{00000000-0004-0000-0000-0000FB0E0000}"/>
    <hyperlink ref="E3847" location="A126068190A" display="A126068190A" xr:uid="{00000000-0004-0000-0000-0000FC0E0000}"/>
    <hyperlink ref="E3848" location="A126037086X" display="A126037086X" xr:uid="{00000000-0004-0000-0000-0000FD0E0000}"/>
    <hyperlink ref="E3849" location="A126004686R" display="A126004686R" xr:uid="{00000000-0004-0000-0000-0000FE0E0000}"/>
    <hyperlink ref="E3850" location="A126066894L" display="A126066894L" xr:uid="{00000000-0004-0000-0000-0000FF0E0000}"/>
    <hyperlink ref="E3851" location="A126035790T" display="A126035790T" xr:uid="{00000000-0004-0000-0000-0000000F0000}"/>
    <hyperlink ref="E3852" location="A126004038T" display="A126004038T" xr:uid="{00000000-0004-0000-0000-0000010F0000}"/>
    <hyperlink ref="E3853" location="A126066246R" display="A126066246R" xr:uid="{00000000-0004-0000-0000-0000020F0000}"/>
    <hyperlink ref="E3854" location="A126035142V" display="A126035142V" xr:uid="{00000000-0004-0000-0000-0000030F0000}"/>
    <hyperlink ref="E3855" location="A126002742K" display="A126002742K" xr:uid="{00000000-0004-0000-0000-0000040F0000}"/>
    <hyperlink ref="E3856" location="A126064950J" display="A126064950J" xr:uid="{00000000-0004-0000-0000-0000050F0000}"/>
    <hyperlink ref="E3857" location="A126033846F" display="A126033846F" xr:uid="{00000000-0004-0000-0000-0000060F0000}"/>
    <hyperlink ref="E3858" location="A126002058R" display="A126002058R" xr:uid="{00000000-0004-0000-0000-0000070F0000}"/>
    <hyperlink ref="E3859" location="A126064266L" display="A126064266L" xr:uid="{00000000-0004-0000-0000-0000080F0000}"/>
    <hyperlink ref="E3860" location="A126033162T" display="A126033162T" xr:uid="{00000000-0004-0000-0000-0000090F0000}"/>
    <hyperlink ref="E3861" location="A126006594T" display="A126006594T" xr:uid="{00000000-0004-0000-0000-00000A0F0000}"/>
    <hyperlink ref="E3862" location="A126068802C" display="A126068802C" xr:uid="{00000000-0004-0000-0000-00000B0F0000}"/>
    <hyperlink ref="E3863" location="A126037698L" display="A126037698L" xr:uid="{00000000-0004-0000-0000-00000C0F0000}"/>
    <hyperlink ref="E3864" location="A126005298F" display="A126005298F" xr:uid="{00000000-0004-0000-0000-00000D0F0000}"/>
    <hyperlink ref="E3865" location="A126067506T" display="A126067506T" xr:uid="{00000000-0004-0000-0000-00000E0F0000}"/>
    <hyperlink ref="E3866" location="A126036402W" display="A126036402W" xr:uid="{00000000-0004-0000-0000-00000F0F0000}"/>
    <hyperlink ref="E3867" location="A126003354A" display="A126003354A" xr:uid="{00000000-0004-0000-0000-0000100F0000}"/>
    <hyperlink ref="E3868" location="A126065562X" display="A126065562X" xr:uid="{00000000-0004-0000-0000-0000110F0000}"/>
    <hyperlink ref="E3869" location="A126034458W" display="A126034458W" xr:uid="{00000000-0004-0000-0000-0000120F0000}"/>
    <hyperlink ref="E3870" location="A126005946T" display="A126005946T" xr:uid="{00000000-0004-0000-0000-0000130F0000}"/>
    <hyperlink ref="E3871" location="A126068154T" display="A126068154T" xr:uid="{00000000-0004-0000-0000-0000140F0000}"/>
    <hyperlink ref="E3872" location="A126037050W" display="A126037050W" xr:uid="{00000000-0004-0000-0000-0000150F0000}"/>
    <hyperlink ref="E3873" location="A126004650L" display="A126004650L" xr:uid="{00000000-0004-0000-0000-0000160F0000}"/>
    <hyperlink ref="E3874" location="A126066858C" display="A126066858C" xr:uid="{00000000-0004-0000-0000-0000170F0000}"/>
    <hyperlink ref="E3875" location="A126035754J" display="A126035754J" xr:uid="{00000000-0004-0000-0000-0000180F0000}"/>
    <hyperlink ref="E3876" location="A126004002R" display="A126004002R" xr:uid="{00000000-0004-0000-0000-0000190F0000}"/>
    <hyperlink ref="E3877" location="A126066210L" display="A126066210L" xr:uid="{00000000-0004-0000-0000-00001A0F0000}"/>
    <hyperlink ref="E3878" location="A126035106K" display="A126035106K" xr:uid="{00000000-0004-0000-0000-00001B0F0000}"/>
    <hyperlink ref="E3879" location="A126002706A" display="A126002706A" xr:uid="{00000000-0004-0000-0000-00001C0F0000}"/>
    <hyperlink ref="E3880" location="A126064914X" display="A126064914X" xr:uid="{00000000-0004-0000-0000-00001D0F0000}"/>
    <hyperlink ref="E3881" location="A126033810C" display="A126033810C" xr:uid="{00000000-0004-0000-0000-00001E0F0000}"/>
    <hyperlink ref="E3882" location="A126002062F" display="A126002062F" xr:uid="{00000000-0004-0000-0000-00001F0F0000}"/>
    <hyperlink ref="E3883" location="A126064270C" display="A126064270C" xr:uid="{00000000-0004-0000-0000-0000200F0000}"/>
    <hyperlink ref="E3884" location="A126033166A" display="A126033166A" xr:uid="{00000000-0004-0000-0000-0000210F0000}"/>
    <hyperlink ref="E3885" location="A126006598A" display="A126006598A" xr:uid="{00000000-0004-0000-0000-0000220F0000}"/>
    <hyperlink ref="E3886" location="A126068806L" display="A126068806L" xr:uid="{00000000-0004-0000-0000-0000230F0000}"/>
    <hyperlink ref="E3887" location="A126037702T" display="A126037702T" xr:uid="{00000000-0004-0000-0000-0000240F0000}"/>
    <hyperlink ref="E3888" location="A126005302K" display="A126005302K" xr:uid="{00000000-0004-0000-0000-0000250F0000}"/>
    <hyperlink ref="E3889" location="A126067510J" display="A126067510J" xr:uid="{00000000-0004-0000-0000-0000260F0000}"/>
    <hyperlink ref="E3890" location="A126036406F" display="A126036406F" xr:uid="{00000000-0004-0000-0000-0000270F0000}"/>
    <hyperlink ref="E3891" location="A126003358K" display="A126003358K" xr:uid="{00000000-0004-0000-0000-0000280F0000}"/>
    <hyperlink ref="E3892" location="A126065566J" display="A126065566J" xr:uid="{00000000-0004-0000-0000-0000290F0000}"/>
    <hyperlink ref="E3893" location="A126034462L" display="A126034462L" xr:uid="{00000000-0004-0000-0000-00002A0F0000}"/>
    <hyperlink ref="E3894" location="A126004654W" display="A126004654W" xr:uid="{00000000-0004-0000-0000-00002B0F0000}"/>
    <hyperlink ref="E3895" location="A126066862V" display="A126066862V" xr:uid="{00000000-0004-0000-0000-00002C0F0000}"/>
    <hyperlink ref="E3896" location="A126035758T" display="A126035758T" xr:uid="{00000000-0004-0000-0000-00002D0F0000}"/>
    <hyperlink ref="E3897" location="A126004006X" display="A126004006X" xr:uid="{00000000-0004-0000-0000-00002E0F0000}"/>
    <hyperlink ref="E3898" location="A126066214W" display="A126066214W" xr:uid="{00000000-0004-0000-0000-00002F0F0000}"/>
    <hyperlink ref="E3899" location="A126035110A" display="A126035110A" xr:uid="{00000000-0004-0000-0000-0000300F0000}"/>
    <hyperlink ref="E3900" location="A126002078X" display="A126002078X" xr:uid="{00000000-0004-0000-0000-0000310F0000}"/>
    <hyperlink ref="E3901" location="A126064286W" display="A126064286W" xr:uid="{00000000-0004-0000-0000-0000320F0000}"/>
    <hyperlink ref="E3902" location="A126033182A" display="A126033182A" xr:uid="{00000000-0004-0000-0000-0000330F0000}"/>
    <hyperlink ref="E3903" location="A126006614R" display="A126006614R" xr:uid="{00000000-0004-0000-0000-0000340F0000}"/>
    <hyperlink ref="E3904" location="A126068822L" display="A126068822L" xr:uid="{00000000-0004-0000-0000-0000350F0000}"/>
    <hyperlink ref="E3905" location="A126037718K" display="A126037718K" xr:uid="{00000000-0004-0000-0000-0000360F0000}"/>
    <hyperlink ref="E3906" location="A126005318C" display="A126005318C" xr:uid="{00000000-0004-0000-0000-0000370F0000}"/>
    <hyperlink ref="E3907" location="A126067526A" display="A126067526A" xr:uid="{00000000-0004-0000-0000-0000380F0000}"/>
    <hyperlink ref="E3908" location="A126036422F" display="A126036422F" xr:uid="{00000000-0004-0000-0000-0000390F0000}"/>
    <hyperlink ref="E3909" location="A126003374K" display="A126003374K" xr:uid="{00000000-0004-0000-0000-00003A0F0000}"/>
    <hyperlink ref="E3910" location="A126065582J" display="A126065582J" xr:uid="{00000000-0004-0000-0000-00003B0F0000}"/>
    <hyperlink ref="E3911" location="A126034478F" display="A126034478F" xr:uid="{00000000-0004-0000-0000-00003C0F0000}"/>
    <hyperlink ref="E3912" location="A126004670W" display="A126004670W" xr:uid="{00000000-0004-0000-0000-00003D0F0000}"/>
    <hyperlink ref="E3913" location="A126066878L" display="A126066878L" xr:uid="{00000000-0004-0000-0000-00003E0F0000}"/>
    <hyperlink ref="E3914" location="A126035774T" display="A126035774T" xr:uid="{00000000-0004-0000-0000-00003F0F0000}"/>
    <hyperlink ref="E3915" location="A126004022X" display="A126004022X" xr:uid="{00000000-0004-0000-0000-0000400F0000}"/>
    <hyperlink ref="E3916" location="A126066230W" display="A126066230W" xr:uid="{00000000-0004-0000-0000-0000410F0000}"/>
    <hyperlink ref="E3917" location="A126035126V" display="A126035126V" xr:uid="{00000000-0004-0000-0000-0000420F0000}"/>
    <hyperlink ref="E3918" location="A126002046F" display="A126002046F" xr:uid="{00000000-0004-0000-0000-0000430F0000}"/>
    <hyperlink ref="E3919" location="A126064254C" display="A126064254C" xr:uid="{00000000-0004-0000-0000-0000440F0000}"/>
    <hyperlink ref="E3920" location="A126033150J" display="A126033150J" xr:uid="{00000000-0004-0000-0000-0000450F0000}"/>
    <hyperlink ref="E3921" location="A126006582J" display="A126006582J" xr:uid="{00000000-0004-0000-0000-0000460F0000}"/>
    <hyperlink ref="E3922" location="A126068790F" display="A126068790F" xr:uid="{00000000-0004-0000-0000-0000470F0000}"/>
    <hyperlink ref="E3923" location="A126037686C" display="A126037686C" xr:uid="{00000000-0004-0000-0000-0000480F0000}"/>
    <hyperlink ref="E3924" location="A126005286W" display="A126005286W" xr:uid="{00000000-0004-0000-0000-0000490F0000}"/>
    <hyperlink ref="E3925" location="A126067494V" display="A126067494V" xr:uid="{00000000-0004-0000-0000-00004A0F0000}"/>
    <hyperlink ref="E3926" location="A126036390X" display="A126036390X" xr:uid="{00000000-0004-0000-0000-00004B0F0000}"/>
    <hyperlink ref="E3927" location="A126003342T" display="A126003342T" xr:uid="{00000000-0004-0000-0000-00004C0F0000}"/>
    <hyperlink ref="E3928" location="A126065550R" display="A126065550R" xr:uid="{00000000-0004-0000-0000-00004D0F0000}"/>
    <hyperlink ref="E3929" location="A126034446L" display="A126034446L" xr:uid="{00000000-0004-0000-0000-00004E0F0000}"/>
    <hyperlink ref="E3930" location="A126005934J" display="A126005934J" xr:uid="{00000000-0004-0000-0000-00004F0F0000}"/>
    <hyperlink ref="E3931" location="A126068142J" display="A126068142J" xr:uid="{00000000-0004-0000-0000-0000500F0000}"/>
    <hyperlink ref="E3932" location="A126037038F" display="A126037038F" xr:uid="{00000000-0004-0000-0000-0000510F0000}"/>
    <hyperlink ref="E3933" location="A126004638W" display="A126004638W" xr:uid="{00000000-0004-0000-0000-0000520F0000}"/>
    <hyperlink ref="E3934" location="A126066846V" display="A126066846V" xr:uid="{00000000-0004-0000-0000-0000530F0000}"/>
    <hyperlink ref="E3935" location="A126035742X" display="A126035742X" xr:uid="{00000000-0004-0000-0000-0000540F0000}"/>
    <hyperlink ref="E3936" location="A126003990R" display="A126003990R" xr:uid="{00000000-0004-0000-0000-0000550F0000}"/>
    <hyperlink ref="E3937" location="A126066198J" display="A126066198J" xr:uid="{00000000-0004-0000-0000-0000560F0000}"/>
    <hyperlink ref="E3938" location="A126035094L" display="A126035094L" xr:uid="{00000000-0004-0000-0000-0000570F0000}"/>
    <hyperlink ref="E3939" location="A126002694C" display="A126002694C" xr:uid="{00000000-0004-0000-0000-0000580F0000}"/>
    <hyperlink ref="E3940" location="A126064902R" display="A126064902R" xr:uid="{00000000-0004-0000-0000-0000590F0000}"/>
    <hyperlink ref="E3941" location="A126033798X" display="A126033798X" xr:uid="{00000000-0004-0000-0000-00005A0F0000}"/>
    <hyperlink ref="E3942" location="A126002098J" display="A126002098J" xr:uid="{00000000-0004-0000-0000-00005B0F0000}"/>
    <hyperlink ref="E3943" location="A126064306V" display="A126064306V" xr:uid="{00000000-0004-0000-0000-00005C0F0000}"/>
    <hyperlink ref="E3944" location="A126033202X" display="A126033202X" xr:uid="{00000000-0004-0000-0000-00005D0F0000}"/>
    <hyperlink ref="E3945" location="A126006634X" display="A126006634X" xr:uid="{00000000-0004-0000-0000-00005E0F0000}"/>
    <hyperlink ref="E3946" location="A126068842W" display="A126068842W" xr:uid="{00000000-0004-0000-0000-00005F0F0000}"/>
    <hyperlink ref="E3947" location="A126037738V" display="A126037738V" xr:uid="{00000000-0004-0000-0000-0000600F0000}"/>
    <hyperlink ref="E3948" location="A126005338L" display="A126005338L" xr:uid="{00000000-0004-0000-0000-0000610F0000}"/>
    <hyperlink ref="E3949" location="A126067546K" display="A126067546K" xr:uid="{00000000-0004-0000-0000-0000620F0000}"/>
    <hyperlink ref="E3950" location="A126036442R" display="A126036442R" xr:uid="{00000000-0004-0000-0000-0000630F0000}"/>
    <hyperlink ref="E3951" location="A126003394V" display="A126003394V" xr:uid="{00000000-0004-0000-0000-0000640F0000}"/>
    <hyperlink ref="E3952" location="A126065602F" display="A126065602F" xr:uid="{00000000-0004-0000-0000-0000650F0000}"/>
    <hyperlink ref="E3953" location="A126034498R" display="A126034498R" xr:uid="{00000000-0004-0000-0000-0000660F0000}"/>
    <hyperlink ref="E3954" location="A126005986K" display="A126005986K" xr:uid="{00000000-0004-0000-0000-0000670F0000}"/>
    <hyperlink ref="E3955" location="A126068194K" display="A126068194K" xr:uid="{00000000-0004-0000-0000-0000680F0000}"/>
    <hyperlink ref="E3956" location="A126037090R" display="A126037090R" xr:uid="{00000000-0004-0000-0000-0000690F0000}"/>
    <hyperlink ref="E3957" location="A126004690F" display="A126004690F" xr:uid="{00000000-0004-0000-0000-00006A0F0000}"/>
    <hyperlink ref="E3958" location="A126066898W" display="A126066898W" xr:uid="{00000000-0004-0000-0000-00006B0F0000}"/>
    <hyperlink ref="E3959" location="A126035794A" display="A126035794A" xr:uid="{00000000-0004-0000-0000-00006C0F0000}"/>
    <hyperlink ref="E3960" location="A126004042J" display="A126004042J" xr:uid="{00000000-0004-0000-0000-00006D0F0000}"/>
    <hyperlink ref="E3961" location="A126066250F" display="A126066250F" xr:uid="{00000000-0004-0000-0000-00006E0F0000}"/>
    <hyperlink ref="E3962" location="A126035146C" display="A126035146C" xr:uid="{00000000-0004-0000-0000-00006F0F0000}"/>
    <hyperlink ref="E3963" location="A126002746V" display="A126002746V" xr:uid="{00000000-0004-0000-0000-0000700F0000}"/>
    <hyperlink ref="E3964" location="A126064954T" display="A126064954T" xr:uid="{00000000-0004-0000-0000-0000710F0000}"/>
    <hyperlink ref="E3965" location="A126033850W" display="A126033850W" xr:uid="{00000000-0004-0000-0000-0000720F0000}"/>
    <hyperlink ref="E3966" location="A126002082R" display="A126002082R" xr:uid="{00000000-0004-0000-0000-0000730F0000}"/>
    <hyperlink ref="E3967" location="A126064290L" display="A126064290L" xr:uid="{00000000-0004-0000-0000-0000740F0000}"/>
    <hyperlink ref="E3968" location="A126033186K" display="A126033186K" xr:uid="{00000000-0004-0000-0000-0000750F0000}"/>
    <hyperlink ref="E3969" location="A126006618X" display="A126006618X" xr:uid="{00000000-0004-0000-0000-0000760F0000}"/>
    <hyperlink ref="E3970" location="A126068826W" display="A126068826W" xr:uid="{00000000-0004-0000-0000-0000770F0000}"/>
    <hyperlink ref="E3971" location="A126037722A" display="A126037722A" xr:uid="{00000000-0004-0000-0000-0000780F0000}"/>
    <hyperlink ref="E3972" location="A126005322V" display="A126005322V" xr:uid="{00000000-0004-0000-0000-0000790F0000}"/>
    <hyperlink ref="E3973" location="A126067530T" display="A126067530T" xr:uid="{00000000-0004-0000-0000-00007A0F0000}"/>
    <hyperlink ref="E3974" location="A126036426R" display="A126036426R" xr:uid="{00000000-0004-0000-0000-00007B0F0000}"/>
    <hyperlink ref="E3975" location="A126003378V" display="A126003378V" xr:uid="{00000000-0004-0000-0000-00007C0F0000}"/>
    <hyperlink ref="E3976" location="A126065586T" display="A126065586T" xr:uid="{00000000-0004-0000-0000-00007D0F0000}"/>
    <hyperlink ref="E3977" location="A126034482W" display="A126034482W" xr:uid="{00000000-0004-0000-0000-00007E0F0000}"/>
    <hyperlink ref="E3978" location="A126004674F" display="A126004674F" xr:uid="{00000000-0004-0000-0000-00007F0F0000}"/>
    <hyperlink ref="E3979" location="A126066882C" display="A126066882C" xr:uid="{00000000-0004-0000-0000-0000800F0000}"/>
    <hyperlink ref="E3980" location="A126035778A" display="A126035778A" xr:uid="{00000000-0004-0000-0000-0000810F0000}"/>
    <hyperlink ref="E3981" location="A126004026J" display="A126004026J" xr:uid="{00000000-0004-0000-0000-0000820F0000}"/>
    <hyperlink ref="E3982" location="A126066234F" display="A126066234F" xr:uid="{00000000-0004-0000-0000-0000830F0000}"/>
    <hyperlink ref="E3983" location="A126035130K" display="A126035130K" xr:uid="{00000000-0004-0000-0000-0000840F0000}"/>
    <hyperlink ref="E3984" location="A126002102L" display="A126002102L" xr:uid="{00000000-0004-0000-0000-0000850F0000}"/>
    <hyperlink ref="E3985" location="A126064310K" display="A126064310K" xr:uid="{00000000-0004-0000-0000-0000860F0000}"/>
    <hyperlink ref="E3986" location="A126033206J" display="A126033206J" xr:uid="{00000000-0004-0000-0000-0000870F0000}"/>
    <hyperlink ref="E3987" location="A126006638J" display="A126006638J" xr:uid="{00000000-0004-0000-0000-0000880F0000}"/>
    <hyperlink ref="E3988" location="A126068846F" display="A126068846F" xr:uid="{00000000-0004-0000-0000-0000890F0000}"/>
    <hyperlink ref="E3989" location="A126037742K" display="A126037742K" xr:uid="{00000000-0004-0000-0000-00008A0F0000}"/>
    <hyperlink ref="E3990" location="A126005342C" display="A126005342C" xr:uid="{00000000-0004-0000-0000-00008B0F0000}"/>
    <hyperlink ref="E3991" location="A126067550A" display="A126067550A" xr:uid="{00000000-0004-0000-0000-00008C0F0000}"/>
    <hyperlink ref="E3992" location="A126036446X" display="A126036446X" xr:uid="{00000000-0004-0000-0000-00008D0F0000}"/>
    <hyperlink ref="E3993" location="A126003398C" display="A126003398C" xr:uid="{00000000-0004-0000-0000-00008E0F0000}"/>
    <hyperlink ref="E3994" location="A126065606R" display="A126065606R" xr:uid="{00000000-0004-0000-0000-00008F0F0000}"/>
    <hyperlink ref="E3995" location="A126034502V" display="A126034502V" xr:uid="{00000000-0004-0000-0000-0000900F0000}"/>
    <hyperlink ref="E3996" location="A126005990A" display="A126005990A" xr:uid="{00000000-0004-0000-0000-0000910F0000}"/>
    <hyperlink ref="E3997" location="A126068198V" display="A126068198V" xr:uid="{00000000-0004-0000-0000-0000920F0000}"/>
    <hyperlink ref="E3998" location="A126037094X" display="A126037094X" xr:uid="{00000000-0004-0000-0000-0000930F0000}"/>
    <hyperlink ref="E3999" location="A126004694R" display="A126004694R" xr:uid="{00000000-0004-0000-0000-0000940F0000}"/>
    <hyperlink ref="E4000" location="A126066902A" display="A126066902A" xr:uid="{00000000-0004-0000-0000-0000950F0000}"/>
    <hyperlink ref="E4001" location="A126035798K" display="A126035798K" xr:uid="{00000000-0004-0000-0000-0000960F0000}"/>
    <hyperlink ref="E4002" location="A126004046T" display="A126004046T" xr:uid="{00000000-0004-0000-0000-0000970F0000}"/>
    <hyperlink ref="E4003" location="A126066254R" display="A126066254R" xr:uid="{00000000-0004-0000-0000-0000980F0000}"/>
    <hyperlink ref="E4004" location="A126035150V" display="A126035150V" xr:uid="{00000000-0004-0000-0000-0000990F0000}"/>
    <hyperlink ref="E4005" location="A126002750K" display="A126002750K" xr:uid="{00000000-0004-0000-0000-00009A0F0000}"/>
    <hyperlink ref="E4006" location="A126064958A" display="A126064958A" xr:uid="{00000000-0004-0000-0000-00009B0F0000}"/>
    <hyperlink ref="E4007" location="A126033854F" display="A126033854F" xr:uid="{00000000-0004-0000-0000-00009C0F0000}"/>
    <hyperlink ref="E4008" location="A126002050W" display="A126002050W" xr:uid="{00000000-0004-0000-0000-00009D0F0000}"/>
    <hyperlink ref="E4009" location="A126064258L" display="A126064258L" xr:uid="{00000000-0004-0000-0000-00009E0F0000}"/>
    <hyperlink ref="E4010" location="A126033154T" display="A126033154T" xr:uid="{00000000-0004-0000-0000-00009F0F0000}"/>
    <hyperlink ref="E4011" location="A126006586T" display="A126006586T" xr:uid="{00000000-0004-0000-0000-0000A00F0000}"/>
    <hyperlink ref="E4012" location="A126068794R" display="A126068794R" xr:uid="{00000000-0004-0000-0000-0000A10F0000}"/>
    <hyperlink ref="E4013" location="A126037690V" display="A126037690V" xr:uid="{00000000-0004-0000-0000-0000A20F0000}"/>
    <hyperlink ref="E4014" location="A126005290L" display="A126005290L" xr:uid="{00000000-0004-0000-0000-0000A30F0000}"/>
    <hyperlink ref="E4015" location="A126067498C" display="A126067498C" xr:uid="{00000000-0004-0000-0000-0000A40F0000}"/>
    <hyperlink ref="E4016" location="A126036394J" display="A126036394J" xr:uid="{00000000-0004-0000-0000-0000A50F0000}"/>
    <hyperlink ref="E4017" location="A126003346A" display="A126003346A" xr:uid="{00000000-0004-0000-0000-0000A60F0000}"/>
    <hyperlink ref="E4018" location="A126065554X" display="A126065554X" xr:uid="{00000000-0004-0000-0000-0000A70F0000}"/>
    <hyperlink ref="E4019" location="A126034450C" display="A126034450C" xr:uid="{00000000-0004-0000-0000-0000A80F0000}"/>
    <hyperlink ref="E4020" location="A126005938T" display="A126005938T" xr:uid="{00000000-0004-0000-0000-0000A90F0000}"/>
    <hyperlink ref="E4021" location="A126068146T" display="A126068146T" xr:uid="{00000000-0004-0000-0000-0000AA0F0000}"/>
    <hyperlink ref="E4022" location="A126037042W" display="A126037042W" xr:uid="{00000000-0004-0000-0000-0000AB0F0000}"/>
    <hyperlink ref="E4023" location="A126004642L" display="A126004642L" xr:uid="{00000000-0004-0000-0000-0000AC0F0000}"/>
    <hyperlink ref="E4024" location="A126066850K" display="A126066850K" xr:uid="{00000000-0004-0000-0000-0000AD0F0000}"/>
    <hyperlink ref="E4025" location="A126035746J" display="A126035746J" xr:uid="{00000000-0004-0000-0000-0000AE0F0000}"/>
    <hyperlink ref="E4026" location="A126003994X" display="A126003994X" xr:uid="{00000000-0004-0000-0000-0000AF0F0000}"/>
    <hyperlink ref="E4027" location="A126066202L" display="A126066202L" xr:uid="{00000000-0004-0000-0000-0000B00F0000}"/>
    <hyperlink ref="E4028" location="A126035098W" display="A126035098W" xr:uid="{00000000-0004-0000-0000-0000B10F0000}"/>
    <hyperlink ref="E4029" location="A126002698L" display="A126002698L" xr:uid="{00000000-0004-0000-0000-0000B20F0000}"/>
    <hyperlink ref="E4030" location="A126064906X" display="A126064906X" xr:uid="{00000000-0004-0000-0000-0000B30F0000}"/>
    <hyperlink ref="E4031" location="A126033802C" display="A126033802C" xr:uid="{00000000-0004-0000-0000-0000B40F0000}"/>
    <hyperlink ref="E4032" location="A126002034W" display="A126002034W" xr:uid="{00000000-0004-0000-0000-0000B50F0000}"/>
    <hyperlink ref="E4033" location="A126064242V" display="A126064242V" xr:uid="{00000000-0004-0000-0000-0000B60F0000}"/>
    <hyperlink ref="E4034" location="A126033138T" display="A126033138T" xr:uid="{00000000-0004-0000-0000-0000B70F0000}"/>
    <hyperlink ref="E4035" location="A126006570X" display="A126006570X" xr:uid="{00000000-0004-0000-0000-0000B80F0000}"/>
    <hyperlink ref="E4036" location="A126068778R" display="A126068778R" xr:uid="{00000000-0004-0000-0000-0000B90F0000}"/>
    <hyperlink ref="E4037" location="A126037674V" display="A126037674V" xr:uid="{00000000-0004-0000-0000-0000BA0F0000}"/>
    <hyperlink ref="E4038" location="A126005274L" display="A126005274L" xr:uid="{00000000-0004-0000-0000-0000BB0F0000}"/>
    <hyperlink ref="E4039" location="A126067482K" display="A126067482K" xr:uid="{00000000-0004-0000-0000-0000BC0F0000}"/>
    <hyperlink ref="E4040" location="A126036378J" display="A126036378J" xr:uid="{00000000-0004-0000-0000-0000BD0F0000}"/>
    <hyperlink ref="E4041" location="A126003330J" display="A126003330J" xr:uid="{00000000-0004-0000-0000-0000BE0F0000}"/>
    <hyperlink ref="E4042" location="A126065538X" display="A126065538X" xr:uid="{00000000-0004-0000-0000-0000BF0F0000}"/>
    <hyperlink ref="E4043" location="A126034434C" display="A126034434C" xr:uid="{00000000-0004-0000-0000-0000C00F0000}"/>
    <hyperlink ref="E4044" location="A126005922X" display="A126005922X" xr:uid="{00000000-0004-0000-0000-0000C10F0000}"/>
    <hyperlink ref="E4045" location="A126068130X" display="A126068130X" xr:uid="{00000000-0004-0000-0000-0000C20F0000}"/>
    <hyperlink ref="E4046" location="A126037026W" display="A126037026W" xr:uid="{00000000-0004-0000-0000-0000C30F0000}"/>
    <hyperlink ref="E4047" location="A126004626L" display="A126004626L" xr:uid="{00000000-0004-0000-0000-0000C40F0000}"/>
    <hyperlink ref="E4048" location="A126066834K" display="A126066834K" xr:uid="{00000000-0004-0000-0000-0000C50F0000}"/>
    <hyperlink ref="E4049" location="A126035730R" display="A126035730R" xr:uid="{00000000-0004-0000-0000-0000C60F0000}"/>
    <hyperlink ref="E4050" location="A126003978X" display="A126003978X" xr:uid="{00000000-0004-0000-0000-0000C70F0000}"/>
    <hyperlink ref="E4051" location="A126066186X" display="A126066186X" xr:uid="{00000000-0004-0000-0000-0000C80F0000}"/>
    <hyperlink ref="E4052" location="A126035082C" display="A126035082C" xr:uid="{00000000-0004-0000-0000-0000C90F0000}"/>
    <hyperlink ref="E4053" location="A126002682V" display="A126002682V" xr:uid="{00000000-0004-0000-0000-0000CA0F0000}"/>
    <hyperlink ref="E4054" location="A126064890T" display="A126064890T" xr:uid="{00000000-0004-0000-0000-0000CB0F0000}"/>
    <hyperlink ref="E4055" location="A126033786R" display="A126033786R" xr:uid="{00000000-0004-0000-0000-0000CC0F0000}"/>
    <hyperlink ref="E4056" location="A126002038F" display="A126002038F" xr:uid="{00000000-0004-0000-0000-0000CD0F0000}"/>
    <hyperlink ref="E4057" location="A126064246C" display="A126064246C" xr:uid="{00000000-0004-0000-0000-0000CE0F0000}"/>
    <hyperlink ref="E4058" location="A126033142J" display="A126033142J" xr:uid="{00000000-0004-0000-0000-0000CF0F0000}"/>
    <hyperlink ref="E4059" location="A126006574J" display="A126006574J" xr:uid="{00000000-0004-0000-0000-0000D00F0000}"/>
    <hyperlink ref="E4060" location="A126068782F" display="A126068782F" xr:uid="{00000000-0004-0000-0000-0000D10F0000}"/>
    <hyperlink ref="E4061" location="A126037678C" display="A126037678C" xr:uid="{00000000-0004-0000-0000-0000D20F0000}"/>
    <hyperlink ref="E4062" location="A126005278W" display="A126005278W" xr:uid="{00000000-0004-0000-0000-0000D30F0000}"/>
    <hyperlink ref="E4063" location="A126067486V" display="A126067486V" xr:uid="{00000000-0004-0000-0000-0000D40F0000}"/>
    <hyperlink ref="E4064" location="A126036382X" display="A126036382X" xr:uid="{00000000-0004-0000-0000-0000D50F0000}"/>
    <hyperlink ref="E4065" location="A126003334T" display="A126003334T" xr:uid="{00000000-0004-0000-0000-0000D60F0000}"/>
    <hyperlink ref="E4066" location="A126065542R" display="A126065542R" xr:uid="{00000000-0004-0000-0000-0000D70F0000}"/>
    <hyperlink ref="E4067" location="A126034438L" display="A126034438L" xr:uid="{00000000-0004-0000-0000-0000D80F0000}"/>
    <hyperlink ref="E4068" location="A126005926J" display="A126005926J" xr:uid="{00000000-0004-0000-0000-0000D90F0000}"/>
    <hyperlink ref="E4069" location="A126068134J" display="A126068134J" xr:uid="{00000000-0004-0000-0000-0000DA0F0000}"/>
    <hyperlink ref="E4070" location="A126037030L" display="A126037030L" xr:uid="{00000000-0004-0000-0000-0000DB0F0000}"/>
    <hyperlink ref="E4071" location="A126004630C" display="A126004630C" xr:uid="{00000000-0004-0000-0000-0000DC0F0000}"/>
    <hyperlink ref="E4072" location="A126066838V" display="A126066838V" xr:uid="{00000000-0004-0000-0000-0000DD0F0000}"/>
    <hyperlink ref="E4073" location="A126035734X" display="A126035734X" xr:uid="{00000000-0004-0000-0000-0000DE0F0000}"/>
    <hyperlink ref="E4074" location="A126003982R" display="A126003982R" xr:uid="{00000000-0004-0000-0000-0000DF0F0000}"/>
    <hyperlink ref="E4075" location="A126066190R" display="A126066190R" xr:uid="{00000000-0004-0000-0000-0000E00F0000}"/>
    <hyperlink ref="E4076" location="A126035086L" display="A126035086L" xr:uid="{00000000-0004-0000-0000-0000E10F0000}"/>
    <hyperlink ref="E4077" location="A126002686C" display="A126002686C" xr:uid="{00000000-0004-0000-0000-0000E20F0000}"/>
    <hyperlink ref="E4078" location="A126064894A" display="A126064894A" xr:uid="{00000000-0004-0000-0000-0000E30F0000}"/>
    <hyperlink ref="E4079" location="A126033790F" display="A126033790F" xr:uid="{00000000-0004-0000-0000-0000E40F0000}"/>
    <hyperlink ref="E4080" location="A126002066R" display="A126002066R" xr:uid="{00000000-0004-0000-0000-0000E50F0000}"/>
    <hyperlink ref="E4081" location="A126064274L" display="A126064274L" xr:uid="{00000000-0004-0000-0000-0000E60F0000}"/>
    <hyperlink ref="E4082" location="A126033170T" display="A126033170T" xr:uid="{00000000-0004-0000-0000-0000E70F0000}"/>
    <hyperlink ref="E4083" location="A126006602F" display="A126006602F" xr:uid="{00000000-0004-0000-0000-0000E80F0000}"/>
    <hyperlink ref="E4084" location="A126068810C" display="A126068810C" xr:uid="{00000000-0004-0000-0000-0000E90F0000}"/>
    <hyperlink ref="E4085" location="A126037706A" display="A126037706A" xr:uid="{00000000-0004-0000-0000-0000EA0F0000}"/>
    <hyperlink ref="E4086" location="A126005306V" display="A126005306V" xr:uid="{00000000-0004-0000-0000-0000EB0F0000}"/>
    <hyperlink ref="E4087" location="A126067514T" display="A126067514T" xr:uid="{00000000-0004-0000-0000-0000EC0F0000}"/>
    <hyperlink ref="E4088" location="A126036410W" display="A126036410W" xr:uid="{00000000-0004-0000-0000-0000ED0F0000}"/>
    <hyperlink ref="E4089" location="A126003362A" display="A126003362A" xr:uid="{00000000-0004-0000-0000-0000EE0F0000}"/>
    <hyperlink ref="E4090" location="A126065570X" display="A126065570X" xr:uid="{00000000-0004-0000-0000-0000EF0F0000}"/>
    <hyperlink ref="E4091" location="A126034466W" display="A126034466W" xr:uid="{00000000-0004-0000-0000-0000F00F0000}"/>
    <hyperlink ref="E4092" location="A126005954T" display="A126005954T" xr:uid="{00000000-0004-0000-0000-0000F10F0000}"/>
    <hyperlink ref="E4093" location="A126068162T" display="A126068162T" xr:uid="{00000000-0004-0000-0000-0000F20F0000}"/>
    <hyperlink ref="E4094" location="A126037058R" display="A126037058R" xr:uid="{00000000-0004-0000-0000-0000F30F0000}"/>
    <hyperlink ref="E4095" location="A126004658F" display="A126004658F" xr:uid="{00000000-0004-0000-0000-0000F40F0000}"/>
    <hyperlink ref="E4096" location="A126066866C" display="A126066866C" xr:uid="{00000000-0004-0000-0000-0000F50F0000}"/>
    <hyperlink ref="E4097" location="A126035762J" display="A126035762J" xr:uid="{00000000-0004-0000-0000-0000F60F0000}"/>
    <hyperlink ref="E4098" location="A126004010R" display="A126004010R" xr:uid="{00000000-0004-0000-0000-0000F70F0000}"/>
    <hyperlink ref="E4099" location="A126066218F" display="A126066218F" xr:uid="{00000000-0004-0000-0000-0000F80F0000}"/>
    <hyperlink ref="E4100" location="A126035114K" display="A126035114K" xr:uid="{00000000-0004-0000-0000-0000F90F0000}"/>
    <hyperlink ref="E4101" location="A126002714A" display="A126002714A" xr:uid="{00000000-0004-0000-0000-0000FA0F0000}"/>
    <hyperlink ref="E4102" location="A126064922X" display="A126064922X" xr:uid="{00000000-0004-0000-0000-0000FB0F0000}"/>
    <hyperlink ref="E4103" location="A126033818W" display="A126033818W" xr:uid="{00000000-0004-0000-0000-0000FC0F0000}"/>
    <hyperlink ref="E4104" location="A126002042W" display="A126002042W" xr:uid="{00000000-0004-0000-0000-0000FD0F0000}"/>
    <hyperlink ref="E4105" location="A126064250V" display="A126064250V" xr:uid="{00000000-0004-0000-0000-0000FE0F0000}"/>
    <hyperlink ref="E4106" location="A126033146T" display="A126033146T" xr:uid="{00000000-0004-0000-0000-0000FF0F0000}"/>
    <hyperlink ref="E4107" location="A126006578T" display="A126006578T" xr:uid="{00000000-0004-0000-0000-000000100000}"/>
    <hyperlink ref="E4108" location="A126068786R" display="A126068786R" xr:uid="{00000000-0004-0000-0000-000001100000}"/>
    <hyperlink ref="E4109" location="A126037682V" display="A126037682V" xr:uid="{00000000-0004-0000-0000-000002100000}"/>
    <hyperlink ref="E4110" location="A126005282L" display="A126005282L" xr:uid="{00000000-0004-0000-0000-000003100000}"/>
    <hyperlink ref="E4111" location="A126067490K" display="A126067490K" xr:uid="{00000000-0004-0000-0000-000004100000}"/>
    <hyperlink ref="E4112" location="A126036386J" display="A126036386J" xr:uid="{00000000-0004-0000-0000-000005100000}"/>
    <hyperlink ref="E4113" location="A126003338A" display="A126003338A" xr:uid="{00000000-0004-0000-0000-000006100000}"/>
    <hyperlink ref="E4114" location="A126065546X" display="A126065546X" xr:uid="{00000000-0004-0000-0000-000007100000}"/>
    <hyperlink ref="E4115" location="A126034442C" display="A126034442C" xr:uid="{00000000-0004-0000-0000-000008100000}"/>
    <hyperlink ref="E4116" location="A126005930X" display="A126005930X" xr:uid="{00000000-0004-0000-0000-000009100000}"/>
    <hyperlink ref="E4117" location="A126068138T" display="A126068138T" xr:uid="{00000000-0004-0000-0000-00000A100000}"/>
    <hyperlink ref="E4118" location="A126037034W" display="A126037034W" xr:uid="{00000000-0004-0000-0000-00000B100000}"/>
    <hyperlink ref="E4119" location="A126004634L" display="A126004634L" xr:uid="{00000000-0004-0000-0000-00000C100000}"/>
    <hyperlink ref="E4120" location="A126066842K" display="A126066842K" xr:uid="{00000000-0004-0000-0000-00000D100000}"/>
    <hyperlink ref="E4121" location="A126035738J" display="A126035738J" xr:uid="{00000000-0004-0000-0000-00000E100000}"/>
    <hyperlink ref="E4122" location="A126003986X" display="A126003986X" xr:uid="{00000000-0004-0000-0000-00000F100000}"/>
    <hyperlink ref="E4123" location="A126066194X" display="A126066194X" xr:uid="{00000000-0004-0000-0000-000010100000}"/>
    <hyperlink ref="E4124" location="A126035090C" display="A126035090C" xr:uid="{00000000-0004-0000-0000-000011100000}"/>
    <hyperlink ref="E4125" location="A126002690V" display="A126002690V" xr:uid="{00000000-0004-0000-0000-000012100000}"/>
    <hyperlink ref="E4126" location="A126064898K" display="A126064898K" xr:uid="{00000000-0004-0000-0000-000013100000}"/>
    <hyperlink ref="E4127" location="A126033794R" display="A126033794R" xr:uid="{00000000-0004-0000-0000-000014100000}"/>
    <hyperlink ref="E4128" location="A126002070F" display="A126002070F" xr:uid="{00000000-0004-0000-0000-000015100000}"/>
    <hyperlink ref="E4129" location="A126064278W" display="A126064278W" xr:uid="{00000000-0004-0000-0000-000016100000}"/>
    <hyperlink ref="E4130" location="A126033174A" display="A126033174A" xr:uid="{00000000-0004-0000-0000-000017100000}"/>
    <hyperlink ref="E4131" location="A126006606R" display="A126006606R" xr:uid="{00000000-0004-0000-0000-000018100000}"/>
    <hyperlink ref="E4132" location="A126068814L" display="A126068814L" xr:uid="{00000000-0004-0000-0000-000019100000}"/>
    <hyperlink ref="E4133" location="A126037710T" display="A126037710T" xr:uid="{00000000-0004-0000-0000-00001A100000}"/>
    <hyperlink ref="E4134" location="A126005310K" display="A126005310K" xr:uid="{00000000-0004-0000-0000-00001B100000}"/>
    <hyperlink ref="E4135" location="A126067518A" display="A126067518A" xr:uid="{00000000-0004-0000-0000-00001C100000}"/>
    <hyperlink ref="E4136" location="A126036414F" display="A126036414F" xr:uid="{00000000-0004-0000-0000-00001D100000}"/>
    <hyperlink ref="E4137" location="A126003366K" display="A126003366K" xr:uid="{00000000-0004-0000-0000-00001E100000}"/>
    <hyperlink ref="E4138" location="A126065574J" display="A126065574J" xr:uid="{00000000-0004-0000-0000-00001F100000}"/>
    <hyperlink ref="E4139" location="A126034470L" display="A126034470L" xr:uid="{00000000-0004-0000-0000-000020100000}"/>
    <hyperlink ref="E4140" location="A126005958A" display="A126005958A" xr:uid="{00000000-0004-0000-0000-000021100000}"/>
    <hyperlink ref="E4141" location="A126068166A" display="A126068166A" xr:uid="{00000000-0004-0000-0000-000022100000}"/>
    <hyperlink ref="E4142" location="A126037062F" display="A126037062F" xr:uid="{00000000-0004-0000-0000-000023100000}"/>
    <hyperlink ref="E4143" location="A126004662W" display="A126004662W" xr:uid="{00000000-0004-0000-0000-000024100000}"/>
    <hyperlink ref="E4144" location="A126066870V" display="A126066870V" xr:uid="{00000000-0004-0000-0000-000025100000}"/>
    <hyperlink ref="E4145" location="A126035766T" display="A126035766T" xr:uid="{00000000-0004-0000-0000-000026100000}"/>
    <hyperlink ref="E4146" location="A126004014X" display="A126004014X" xr:uid="{00000000-0004-0000-0000-000027100000}"/>
    <hyperlink ref="E4147" location="A126066222W" display="A126066222W" xr:uid="{00000000-0004-0000-0000-000028100000}"/>
    <hyperlink ref="E4148" location="A126035118V" display="A126035118V" xr:uid="{00000000-0004-0000-0000-000029100000}"/>
    <hyperlink ref="E4149" location="A126002718K" display="A126002718K" xr:uid="{00000000-0004-0000-0000-00002A100000}"/>
    <hyperlink ref="E4150" location="A126064926J" display="A126064926J" xr:uid="{00000000-0004-0000-0000-00002B100000}"/>
    <hyperlink ref="E4151" location="A126033822L" display="A126033822L" xr:uid="{00000000-0004-0000-0000-00002C100000}"/>
    <hyperlink ref="E4152" location="A126001714J" display="A126001714J" xr:uid="{00000000-0004-0000-0000-00002D100000}"/>
    <hyperlink ref="E4153" location="A126063922F" display="A126063922F" xr:uid="{00000000-0004-0000-0000-00002E100000}"/>
    <hyperlink ref="E4154" location="A126032818C" display="A126032818C" xr:uid="{00000000-0004-0000-0000-00002F100000}"/>
    <hyperlink ref="E4155" location="A126006250L" display="A126006250L" xr:uid="{00000000-0004-0000-0000-000030100000}"/>
    <hyperlink ref="E4156" location="A126068458C" display="A126068458C" xr:uid="{00000000-0004-0000-0000-000031100000}"/>
    <hyperlink ref="E4157" location="A126037354J" display="A126037354J" xr:uid="{00000000-0004-0000-0000-000032100000}"/>
    <hyperlink ref="E4158" location="A126004954X" display="A126004954X" xr:uid="{00000000-0004-0000-0000-000033100000}"/>
    <hyperlink ref="E4159" location="A126067162X" display="A126067162X" xr:uid="{00000000-0004-0000-0000-000034100000}"/>
    <hyperlink ref="E4160" location="A126036058W" display="A126036058W" xr:uid="{00000000-0004-0000-0000-000035100000}"/>
    <hyperlink ref="E4161" location="A126003010W" display="A126003010W" xr:uid="{00000000-0004-0000-0000-000036100000}"/>
    <hyperlink ref="E4162" location="A126065218L" display="A126065218L" xr:uid="{00000000-0004-0000-0000-000037100000}"/>
    <hyperlink ref="E4163" location="A126034114T" display="A126034114T" xr:uid="{00000000-0004-0000-0000-000038100000}"/>
    <hyperlink ref="E4164" location="A126005602L" display="A126005602L" xr:uid="{00000000-0004-0000-0000-000039100000}"/>
    <hyperlink ref="E4165" location="A126067810K" display="A126067810K" xr:uid="{00000000-0004-0000-0000-00003A100000}"/>
    <hyperlink ref="E4166" location="A126036706J" display="A126036706J" xr:uid="{00000000-0004-0000-0000-00003B100000}"/>
    <hyperlink ref="E4167" location="A126004306A" display="A126004306A" xr:uid="{00000000-0004-0000-0000-00003C100000}"/>
    <hyperlink ref="E4168" location="A126066514X" display="A126066514X" xr:uid="{00000000-0004-0000-0000-00003D100000}"/>
    <hyperlink ref="E4169" location="A126035410C" display="A126035410C" xr:uid="{00000000-0004-0000-0000-00003E100000}"/>
    <hyperlink ref="E4170" location="A126003658L" display="A126003658L" xr:uid="{00000000-0004-0000-0000-00003F100000}"/>
    <hyperlink ref="E4171" location="A126065866K" display="A126065866K" xr:uid="{00000000-0004-0000-0000-000040100000}"/>
    <hyperlink ref="E4172" location="A126034762R" display="A126034762R" xr:uid="{00000000-0004-0000-0000-000041100000}"/>
    <hyperlink ref="E4173" location="A126002362J" display="A126002362J" xr:uid="{00000000-0004-0000-0000-000042100000}"/>
    <hyperlink ref="E4174" location="A126064570F" display="A126064570F" xr:uid="{00000000-0004-0000-0000-000043100000}"/>
    <hyperlink ref="E4175" location="A126033466C" display="A126033466C" xr:uid="{00000000-0004-0000-0000-000044100000}"/>
    <hyperlink ref="E4176" location="A126001726T" display="A126001726T" xr:uid="{00000000-0004-0000-0000-000045100000}"/>
    <hyperlink ref="E4177" location="A126063934R" display="A126063934R" xr:uid="{00000000-0004-0000-0000-000046100000}"/>
    <hyperlink ref="E4178" location="A126032830V" display="A126032830V" xr:uid="{00000000-0004-0000-0000-000047100000}"/>
    <hyperlink ref="E4179" location="A126006262W" display="A126006262W" xr:uid="{00000000-0004-0000-0000-000048100000}"/>
    <hyperlink ref="E4180" location="A126068470V" display="A126068470V" xr:uid="{00000000-0004-0000-0000-000049100000}"/>
    <hyperlink ref="E4181" location="A126037366T" display="A126037366T" xr:uid="{00000000-0004-0000-0000-00004A100000}"/>
    <hyperlink ref="E4182" location="A126004966J" display="A126004966J" xr:uid="{00000000-0004-0000-0000-00004B100000}"/>
    <hyperlink ref="E4183" location="A126067174J" display="A126067174J" xr:uid="{00000000-0004-0000-0000-00004C100000}"/>
    <hyperlink ref="E4184" location="A126036070L" display="A126036070L" xr:uid="{00000000-0004-0000-0000-00004D100000}"/>
    <hyperlink ref="E4185" location="A126003022F" display="A126003022F" xr:uid="{00000000-0004-0000-0000-00004E100000}"/>
    <hyperlink ref="E4186" location="A126065230C" display="A126065230C" xr:uid="{00000000-0004-0000-0000-00004F100000}"/>
    <hyperlink ref="E4187" location="A126034126A" display="A126034126A" xr:uid="{00000000-0004-0000-0000-000050100000}"/>
    <hyperlink ref="E4188" location="A126005614W" display="A126005614W" xr:uid="{00000000-0004-0000-0000-000051100000}"/>
    <hyperlink ref="E4189" location="A126067822V" display="A126067822V" xr:uid="{00000000-0004-0000-0000-000052100000}"/>
    <hyperlink ref="E4190" location="A126036718T" display="A126036718T" xr:uid="{00000000-0004-0000-0000-000053100000}"/>
    <hyperlink ref="E4191" location="A126004318K" display="A126004318K" xr:uid="{00000000-0004-0000-0000-000054100000}"/>
    <hyperlink ref="E4192" location="A126066526J" display="A126066526J" xr:uid="{00000000-0004-0000-0000-000055100000}"/>
    <hyperlink ref="E4193" location="A126035422L" display="A126035422L" xr:uid="{00000000-0004-0000-0000-000056100000}"/>
    <hyperlink ref="E4194" location="A126003670C" display="A126003670C" xr:uid="{00000000-0004-0000-0000-000057100000}"/>
    <hyperlink ref="E4195" location="A126065878V" display="A126065878V" xr:uid="{00000000-0004-0000-0000-000058100000}"/>
    <hyperlink ref="E4196" location="A126034774X" display="A126034774X" xr:uid="{00000000-0004-0000-0000-000059100000}"/>
    <hyperlink ref="E4197" location="A126002374T" display="A126002374T" xr:uid="{00000000-0004-0000-0000-00005A100000}"/>
    <hyperlink ref="E4198" location="A126064582R" display="A126064582R" xr:uid="{00000000-0004-0000-0000-00005B100000}"/>
    <hyperlink ref="E4199" location="A126033478L" display="A126033478L" xr:uid="{00000000-0004-0000-0000-00005C100000}"/>
    <hyperlink ref="E4200" location="A126001694K" display="A126001694K" xr:uid="{00000000-0004-0000-0000-00005D100000}"/>
    <hyperlink ref="E4201" location="A126063902W" display="A126063902W" xr:uid="{00000000-0004-0000-0000-00005E100000}"/>
    <hyperlink ref="E4202" location="A126032798F" display="A126032798F" xr:uid="{00000000-0004-0000-0000-00005F100000}"/>
    <hyperlink ref="E4203" location="A126006230C" display="A126006230C" xr:uid="{00000000-0004-0000-0000-000060100000}"/>
    <hyperlink ref="E4204" location="A126068438V" display="A126068438V" xr:uid="{00000000-0004-0000-0000-000061100000}"/>
    <hyperlink ref="E4205" location="A126037334X" display="A126037334X" xr:uid="{00000000-0004-0000-0000-000062100000}"/>
    <hyperlink ref="E4206" location="A126004934R" display="A126004934R" xr:uid="{00000000-0004-0000-0000-000063100000}"/>
    <hyperlink ref="E4207" location="A126067142R" display="A126067142R" xr:uid="{00000000-0004-0000-0000-000064100000}"/>
    <hyperlink ref="E4208" location="A126036038L" display="A126036038L" xr:uid="{00000000-0004-0000-0000-000065100000}"/>
    <hyperlink ref="E4209" location="A126002990W" display="A126002990W" xr:uid="{00000000-0004-0000-0000-000066100000}"/>
    <hyperlink ref="E4210" location="A126065198R" display="A126065198R" xr:uid="{00000000-0004-0000-0000-000067100000}"/>
    <hyperlink ref="E4211" location="A126034094V" display="A126034094V" xr:uid="{00000000-0004-0000-0000-000068100000}"/>
    <hyperlink ref="E4212" location="A126005582R" display="A126005582R" xr:uid="{00000000-0004-0000-0000-000069100000}"/>
    <hyperlink ref="E4213" location="A126067790L" display="A126067790L" xr:uid="{00000000-0004-0000-0000-00006A100000}"/>
    <hyperlink ref="E4214" location="A126036686K" display="A126036686K" xr:uid="{00000000-0004-0000-0000-00006B100000}"/>
    <hyperlink ref="E4215" location="A126004286C" display="A126004286C" xr:uid="{00000000-0004-0000-0000-00006C100000}"/>
    <hyperlink ref="E4216" location="A126066494A" display="A126066494A" xr:uid="{00000000-0004-0000-0000-00006D100000}"/>
    <hyperlink ref="E4217" location="A126035390F" display="A126035390F" xr:uid="{00000000-0004-0000-0000-00006E100000}"/>
    <hyperlink ref="E4218" location="A126003638C" display="A126003638C" xr:uid="{00000000-0004-0000-0000-00006F100000}"/>
    <hyperlink ref="E4219" location="A126065846A" display="A126065846A" xr:uid="{00000000-0004-0000-0000-000070100000}"/>
    <hyperlink ref="E4220" location="A126034742F" display="A126034742F" xr:uid="{00000000-0004-0000-0000-000071100000}"/>
    <hyperlink ref="E4221" location="A126002342X" display="A126002342X" xr:uid="{00000000-0004-0000-0000-000072100000}"/>
    <hyperlink ref="E4222" location="A126064550W" display="A126064550W" xr:uid="{00000000-0004-0000-0000-000073100000}"/>
    <hyperlink ref="E4223" location="A126033446V" display="A126033446V" xr:uid="{00000000-0004-0000-0000-000074100000}"/>
    <hyperlink ref="E4224" location="A126001730J" display="A126001730J" xr:uid="{00000000-0004-0000-0000-000075100000}"/>
    <hyperlink ref="E4225" location="A126063938X" display="A126063938X" xr:uid="{00000000-0004-0000-0000-000076100000}"/>
    <hyperlink ref="E4226" location="A126032834C" display="A126032834C" xr:uid="{00000000-0004-0000-0000-000077100000}"/>
    <hyperlink ref="E4227" location="A126006266F" display="A126006266F" xr:uid="{00000000-0004-0000-0000-000078100000}"/>
    <hyperlink ref="E4228" location="A126068474C" display="A126068474C" xr:uid="{00000000-0004-0000-0000-000079100000}"/>
    <hyperlink ref="E4229" location="A126037370J" display="A126037370J" xr:uid="{00000000-0004-0000-0000-00007A100000}"/>
    <hyperlink ref="E4230" location="A126004970X" display="A126004970X" xr:uid="{00000000-0004-0000-0000-00007B100000}"/>
    <hyperlink ref="E4231" location="A126067178T" display="A126067178T" xr:uid="{00000000-0004-0000-0000-00007C100000}"/>
    <hyperlink ref="E4232" location="A126036074W" display="A126036074W" xr:uid="{00000000-0004-0000-0000-00007D100000}"/>
    <hyperlink ref="E4233" location="A126003026R" display="A126003026R" xr:uid="{00000000-0004-0000-0000-00007E100000}"/>
    <hyperlink ref="E4234" location="A126065234L" display="A126065234L" xr:uid="{00000000-0004-0000-0000-00007F100000}"/>
    <hyperlink ref="E4235" location="A126034130T" display="A126034130T" xr:uid="{00000000-0004-0000-0000-000080100000}"/>
    <hyperlink ref="E4236" location="A126005618F" display="A126005618F" xr:uid="{00000000-0004-0000-0000-000081100000}"/>
    <hyperlink ref="E4237" location="A126067826C" display="A126067826C" xr:uid="{00000000-0004-0000-0000-000082100000}"/>
    <hyperlink ref="E4238" location="A126036722J" display="A126036722J" xr:uid="{00000000-0004-0000-0000-000083100000}"/>
    <hyperlink ref="E4239" location="A126004322A" display="A126004322A" xr:uid="{00000000-0004-0000-0000-000084100000}"/>
    <hyperlink ref="E4240" location="A126066530X" display="A126066530X" xr:uid="{00000000-0004-0000-0000-000085100000}"/>
    <hyperlink ref="E4241" location="A126035426W" display="A126035426W" xr:uid="{00000000-0004-0000-0000-000086100000}"/>
    <hyperlink ref="E4242" location="A126003674L" display="A126003674L" xr:uid="{00000000-0004-0000-0000-000087100000}"/>
    <hyperlink ref="E4243" location="A126065882K" display="A126065882K" xr:uid="{00000000-0004-0000-0000-000088100000}"/>
    <hyperlink ref="E4244" location="A126034778J" display="A126034778J" xr:uid="{00000000-0004-0000-0000-000089100000}"/>
    <hyperlink ref="E4245" location="A126002378A" display="A126002378A" xr:uid="{00000000-0004-0000-0000-00008A100000}"/>
    <hyperlink ref="E4246" location="A126064586X" display="A126064586X" xr:uid="{00000000-0004-0000-0000-00008B100000}"/>
    <hyperlink ref="E4247" location="A126033482C" display="A126033482C" xr:uid="{00000000-0004-0000-0000-00008C100000}"/>
    <hyperlink ref="E4248" location="A126001734T" display="A126001734T" xr:uid="{00000000-0004-0000-0000-00008D100000}"/>
    <hyperlink ref="E4249" location="A126063942R" display="A126063942R" xr:uid="{00000000-0004-0000-0000-00008E100000}"/>
    <hyperlink ref="E4250" location="A126032838L" display="A126032838L" xr:uid="{00000000-0004-0000-0000-00008F100000}"/>
    <hyperlink ref="E4251" location="A126006270W" display="A126006270W" xr:uid="{00000000-0004-0000-0000-000090100000}"/>
    <hyperlink ref="E4252" location="A126068478L" display="A126068478L" xr:uid="{00000000-0004-0000-0000-000091100000}"/>
    <hyperlink ref="E4253" location="A126037374T" display="A126037374T" xr:uid="{00000000-0004-0000-0000-000092100000}"/>
    <hyperlink ref="E4254" location="A126004974J" display="A126004974J" xr:uid="{00000000-0004-0000-0000-000093100000}"/>
    <hyperlink ref="E4255" location="A126067182J" display="A126067182J" xr:uid="{00000000-0004-0000-0000-000094100000}"/>
    <hyperlink ref="E4256" location="A126036078F" display="A126036078F" xr:uid="{00000000-0004-0000-0000-000095100000}"/>
    <hyperlink ref="E4257" location="A126003030F" display="A126003030F" xr:uid="{00000000-0004-0000-0000-000096100000}"/>
    <hyperlink ref="E4258" location="A126065238W" display="A126065238W" xr:uid="{00000000-0004-0000-0000-000097100000}"/>
    <hyperlink ref="E4259" location="A126034134A" display="A126034134A" xr:uid="{00000000-0004-0000-0000-000098100000}"/>
    <hyperlink ref="E4260" location="A126005622W" display="A126005622W" xr:uid="{00000000-0004-0000-0000-000099100000}"/>
    <hyperlink ref="E4261" location="A126067830V" display="A126067830V" xr:uid="{00000000-0004-0000-0000-00009A100000}"/>
    <hyperlink ref="E4262" location="A126036726T" display="A126036726T" xr:uid="{00000000-0004-0000-0000-00009B100000}"/>
    <hyperlink ref="E4263" location="A126004326K" display="A126004326K" xr:uid="{00000000-0004-0000-0000-00009C100000}"/>
    <hyperlink ref="E4264" location="A126066534J" display="A126066534J" xr:uid="{00000000-0004-0000-0000-00009D100000}"/>
    <hyperlink ref="E4265" location="A126035430L" display="A126035430L" xr:uid="{00000000-0004-0000-0000-00009E100000}"/>
    <hyperlink ref="E4266" location="A126003678W" display="A126003678W" xr:uid="{00000000-0004-0000-0000-00009F100000}"/>
    <hyperlink ref="E4267" location="A126065886V" display="A126065886V" xr:uid="{00000000-0004-0000-0000-0000A0100000}"/>
    <hyperlink ref="E4268" location="A126034782X" display="A126034782X" xr:uid="{00000000-0004-0000-0000-0000A1100000}"/>
    <hyperlink ref="E4269" location="A126002382T" display="A126002382T" xr:uid="{00000000-0004-0000-0000-0000A2100000}"/>
    <hyperlink ref="E4270" location="A126064590R" display="A126064590R" xr:uid="{00000000-0004-0000-0000-0000A3100000}"/>
    <hyperlink ref="E4271" location="A126033486L" display="A126033486L" xr:uid="{00000000-0004-0000-0000-0000A4100000}"/>
    <hyperlink ref="E4272" location="A126001698V" display="A126001698V" xr:uid="{00000000-0004-0000-0000-0000A5100000}"/>
    <hyperlink ref="E4273" location="A126063906F" display="A126063906F" xr:uid="{00000000-0004-0000-0000-0000A6100000}"/>
    <hyperlink ref="E4274" location="A126032802K" display="A126032802K" xr:uid="{00000000-0004-0000-0000-0000A7100000}"/>
    <hyperlink ref="E4275" location="A126006234L" display="A126006234L" xr:uid="{00000000-0004-0000-0000-0000A8100000}"/>
    <hyperlink ref="E4276" location="A126068442K" display="A126068442K" xr:uid="{00000000-0004-0000-0000-0000A9100000}"/>
    <hyperlink ref="E4277" location="A126037338J" display="A126037338J" xr:uid="{00000000-0004-0000-0000-0000AA100000}"/>
    <hyperlink ref="E4278" location="A126004938X" display="A126004938X" xr:uid="{00000000-0004-0000-0000-0000AB100000}"/>
    <hyperlink ref="E4279" location="A126067146X" display="A126067146X" xr:uid="{00000000-0004-0000-0000-0000AC100000}"/>
    <hyperlink ref="E4280" location="A126036042C" display="A126036042C" xr:uid="{00000000-0004-0000-0000-0000AD100000}"/>
    <hyperlink ref="E4281" location="A126002994F" display="A126002994F" xr:uid="{00000000-0004-0000-0000-0000AE100000}"/>
    <hyperlink ref="E4282" location="A126065202V" display="A126065202V" xr:uid="{00000000-0004-0000-0000-0000AF100000}"/>
    <hyperlink ref="E4283" location="A126034098C" display="A126034098C" xr:uid="{00000000-0004-0000-0000-0000B0100000}"/>
    <hyperlink ref="E4284" location="A126005586X" display="A126005586X" xr:uid="{00000000-0004-0000-0000-0000B1100000}"/>
    <hyperlink ref="E4285" location="A126067794W" display="A126067794W" xr:uid="{00000000-0004-0000-0000-0000B2100000}"/>
    <hyperlink ref="E4286" location="A126036690A" display="A126036690A" xr:uid="{00000000-0004-0000-0000-0000B3100000}"/>
    <hyperlink ref="E4287" location="A126004290V" display="A126004290V" xr:uid="{00000000-0004-0000-0000-0000B4100000}"/>
    <hyperlink ref="E4288" location="A126066498K" display="A126066498K" xr:uid="{00000000-0004-0000-0000-0000B5100000}"/>
    <hyperlink ref="E4289" location="A126035394R" display="A126035394R" xr:uid="{00000000-0004-0000-0000-0000B6100000}"/>
    <hyperlink ref="E4290" location="A126003642V" display="A126003642V" xr:uid="{00000000-0004-0000-0000-0000B7100000}"/>
    <hyperlink ref="E4291" location="A126065850T" display="A126065850T" xr:uid="{00000000-0004-0000-0000-0000B8100000}"/>
    <hyperlink ref="E4292" location="A126034746R" display="A126034746R" xr:uid="{00000000-0004-0000-0000-0000B9100000}"/>
    <hyperlink ref="E4293" location="A126002346J" display="A126002346J" xr:uid="{00000000-0004-0000-0000-0000BA100000}"/>
    <hyperlink ref="E4294" location="A126064554F" display="A126064554F" xr:uid="{00000000-0004-0000-0000-0000BB100000}"/>
    <hyperlink ref="E4295" location="A126033450K" display="A126033450K" xr:uid="{00000000-0004-0000-0000-0000BC100000}"/>
    <hyperlink ref="E4296" location="A126001702X" display="A126001702X" xr:uid="{00000000-0004-0000-0000-0000BD100000}"/>
    <hyperlink ref="E4297" location="A126063910W" display="A126063910W" xr:uid="{00000000-0004-0000-0000-0000BE100000}"/>
    <hyperlink ref="E4298" location="A126032806V" display="A126032806V" xr:uid="{00000000-0004-0000-0000-0000BF100000}"/>
    <hyperlink ref="E4299" location="A126006238W" display="A126006238W" xr:uid="{00000000-0004-0000-0000-0000C0100000}"/>
    <hyperlink ref="E4300" location="A126068446V" display="A126068446V" xr:uid="{00000000-0004-0000-0000-0000C1100000}"/>
    <hyperlink ref="E4301" location="A126037342X" display="A126037342X" xr:uid="{00000000-0004-0000-0000-0000C2100000}"/>
    <hyperlink ref="E4302" location="A126004942R" display="A126004942R" xr:uid="{00000000-0004-0000-0000-0000C3100000}"/>
    <hyperlink ref="E4303" location="A126067150R" display="A126067150R" xr:uid="{00000000-0004-0000-0000-0000C4100000}"/>
    <hyperlink ref="E4304" location="A126036046L" display="A126036046L" xr:uid="{00000000-0004-0000-0000-0000C5100000}"/>
    <hyperlink ref="E4305" location="A126002998R" display="A126002998R" xr:uid="{00000000-0004-0000-0000-0000C6100000}"/>
    <hyperlink ref="E4306" location="A126065206C" display="A126065206C" xr:uid="{00000000-0004-0000-0000-0000C7100000}"/>
    <hyperlink ref="E4307" location="A126034102J" display="A126034102J" xr:uid="{00000000-0004-0000-0000-0000C8100000}"/>
    <hyperlink ref="E4308" location="A126004294C" display="A126004294C" xr:uid="{00000000-0004-0000-0000-0000C9100000}"/>
    <hyperlink ref="E4309" location="A126066502R" display="A126066502R" xr:uid="{00000000-0004-0000-0000-0000CA100000}"/>
    <hyperlink ref="E4310" location="A126035398X" display="A126035398X" xr:uid="{00000000-0004-0000-0000-0000CB100000}"/>
    <hyperlink ref="E4311" location="A126003646C" display="A126003646C" xr:uid="{00000000-0004-0000-0000-0000CC100000}"/>
    <hyperlink ref="E4312" location="A126065854A" display="A126065854A" xr:uid="{00000000-0004-0000-0000-0000CD100000}"/>
    <hyperlink ref="E4313" location="A126034750F" display="A126034750F" xr:uid="{00000000-0004-0000-0000-0000CE100000}"/>
    <hyperlink ref="E4314" location="A126001718T" display="A126001718T" xr:uid="{00000000-0004-0000-0000-0000CF100000}"/>
    <hyperlink ref="E4315" location="A126063926R" display="A126063926R" xr:uid="{00000000-0004-0000-0000-0000D0100000}"/>
    <hyperlink ref="E4316" location="A126032822V" display="A126032822V" xr:uid="{00000000-0004-0000-0000-0000D1100000}"/>
    <hyperlink ref="E4317" location="A126006254W" display="A126006254W" xr:uid="{00000000-0004-0000-0000-0000D2100000}"/>
    <hyperlink ref="E4318" location="A126068462V" display="A126068462V" xr:uid="{00000000-0004-0000-0000-0000D3100000}"/>
    <hyperlink ref="E4319" location="A126037358T" display="A126037358T" xr:uid="{00000000-0004-0000-0000-0000D4100000}"/>
    <hyperlink ref="E4320" location="A126004958J" display="A126004958J" xr:uid="{00000000-0004-0000-0000-0000D5100000}"/>
    <hyperlink ref="E4321" location="A126067166J" display="A126067166J" xr:uid="{00000000-0004-0000-0000-0000D6100000}"/>
    <hyperlink ref="E4322" location="A126036062L" display="A126036062L" xr:uid="{00000000-0004-0000-0000-0000D7100000}"/>
    <hyperlink ref="E4323" location="A126003014F" display="A126003014F" xr:uid="{00000000-0004-0000-0000-0000D8100000}"/>
    <hyperlink ref="E4324" location="A126065222C" display="A126065222C" xr:uid="{00000000-0004-0000-0000-0000D9100000}"/>
    <hyperlink ref="E4325" location="A126034118A" display="A126034118A" xr:uid="{00000000-0004-0000-0000-0000DA100000}"/>
    <hyperlink ref="E4326" location="A126004310T" display="A126004310T" xr:uid="{00000000-0004-0000-0000-0000DB100000}"/>
    <hyperlink ref="E4327" location="A126066518J" display="A126066518J" xr:uid="{00000000-0004-0000-0000-0000DC100000}"/>
    <hyperlink ref="E4328" location="A126035414L" display="A126035414L" xr:uid="{00000000-0004-0000-0000-0000DD100000}"/>
    <hyperlink ref="E4329" location="A126003662C" display="A126003662C" xr:uid="{00000000-0004-0000-0000-0000DE100000}"/>
    <hyperlink ref="E4330" location="A126065870A" display="A126065870A" xr:uid="{00000000-0004-0000-0000-0000DF100000}"/>
    <hyperlink ref="E4331" location="A126034766X" display="A126034766X" xr:uid="{00000000-0004-0000-0000-0000E0100000}"/>
    <hyperlink ref="E4332" location="A126001686K" display="A126001686K" xr:uid="{00000000-0004-0000-0000-0000E1100000}"/>
    <hyperlink ref="E4333" location="A126063894J" display="A126063894J" xr:uid="{00000000-0004-0000-0000-0000E2100000}"/>
    <hyperlink ref="E4334" location="A126032790L" display="A126032790L" xr:uid="{00000000-0004-0000-0000-0000E3100000}"/>
    <hyperlink ref="E4335" location="A126006222C" display="A126006222C" xr:uid="{00000000-0004-0000-0000-0000E4100000}"/>
    <hyperlink ref="E4336" location="A126068430A" display="A126068430A" xr:uid="{00000000-0004-0000-0000-0000E5100000}"/>
    <hyperlink ref="E4337" location="A126037326X" display="A126037326X" xr:uid="{00000000-0004-0000-0000-0000E6100000}"/>
    <hyperlink ref="E4338" location="A126004926R" display="A126004926R" xr:uid="{00000000-0004-0000-0000-0000E7100000}"/>
    <hyperlink ref="E4339" location="A126067134R" display="A126067134R" xr:uid="{00000000-0004-0000-0000-0000E8100000}"/>
    <hyperlink ref="E4340" location="A126036030V" display="A126036030V" xr:uid="{00000000-0004-0000-0000-0000E9100000}"/>
    <hyperlink ref="E4341" location="A126002982W" display="A126002982W" xr:uid="{00000000-0004-0000-0000-0000EA100000}"/>
    <hyperlink ref="E4342" location="A126065190W" display="A126065190W" xr:uid="{00000000-0004-0000-0000-0000EB100000}"/>
    <hyperlink ref="E4343" location="A126034086V" display="A126034086V" xr:uid="{00000000-0004-0000-0000-0000EC100000}"/>
    <hyperlink ref="E4344" location="A126005574R" display="A126005574R" xr:uid="{00000000-0004-0000-0000-0000ED100000}"/>
    <hyperlink ref="E4345" location="A126067782L" display="A126067782L" xr:uid="{00000000-0004-0000-0000-0000EE100000}"/>
    <hyperlink ref="E4346" location="A126036678K" display="A126036678K" xr:uid="{00000000-0004-0000-0000-0000EF100000}"/>
    <hyperlink ref="E4347" location="A126004278C" display="A126004278C" xr:uid="{00000000-0004-0000-0000-0000F0100000}"/>
    <hyperlink ref="E4348" location="A126066486A" display="A126066486A" xr:uid="{00000000-0004-0000-0000-0000F1100000}"/>
    <hyperlink ref="E4349" location="A126035382F" display="A126035382F" xr:uid="{00000000-0004-0000-0000-0000F2100000}"/>
    <hyperlink ref="E4350" location="A126003630K" display="A126003630K" xr:uid="{00000000-0004-0000-0000-0000F3100000}"/>
    <hyperlink ref="E4351" location="A126065838A" display="A126065838A" xr:uid="{00000000-0004-0000-0000-0000F4100000}"/>
    <hyperlink ref="E4352" location="A126034734F" display="A126034734F" xr:uid="{00000000-0004-0000-0000-0000F5100000}"/>
    <hyperlink ref="E4353" location="A126002334X" display="A126002334X" xr:uid="{00000000-0004-0000-0000-0000F6100000}"/>
    <hyperlink ref="E4354" location="A126064542W" display="A126064542W" xr:uid="{00000000-0004-0000-0000-0000F7100000}"/>
    <hyperlink ref="E4355" location="A126033438V" display="A126033438V" xr:uid="{00000000-0004-0000-0000-0000F8100000}"/>
    <hyperlink ref="E4356" location="A126001738A" display="A126001738A" xr:uid="{00000000-0004-0000-0000-0000F9100000}"/>
    <hyperlink ref="E4357" location="A126063946X" display="A126063946X" xr:uid="{00000000-0004-0000-0000-0000FA100000}"/>
    <hyperlink ref="E4358" location="A126032842C" display="A126032842C" xr:uid="{00000000-0004-0000-0000-0000FB100000}"/>
    <hyperlink ref="E4359" location="A126006274F" display="A126006274F" xr:uid="{00000000-0004-0000-0000-0000FC100000}"/>
    <hyperlink ref="E4360" location="A126068482C" display="A126068482C" xr:uid="{00000000-0004-0000-0000-0000FD100000}"/>
    <hyperlink ref="E4361" location="A126037378A" display="A126037378A" xr:uid="{00000000-0004-0000-0000-0000FE100000}"/>
    <hyperlink ref="E4362" location="A126004978T" display="A126004978T" xr:uid="{00000000-0004-0000-0000-0000FF100000}"/>
    <hyperlink ref="E4363" location="A126067186T" display="A126067186T" xr:uid="{00000000-0004-0000-0000-000000110000}"/>
    <hyperlink ref="E4364" location="A126036082W" display="A126036082W" xr:uid="{00000000-0004-0000-0000-000001110000}"/>
    <hyperlink ref="E4365" location="A126003034R" display="A126003034R" xr:uid="{00000000-0004-0000-0000-000002110000}"/>
    <hyperlink ref="E4366" location="A126065242L" display="A126065242L" xr:uid="{00000000-0004-0000-0000-000003110000}"/>
    <hyperlink ref="E4367" location="A126034138K" display="A126034138K" xr:uid="{00000000-0004-0000-0000-000004110000}"/>
    <hyperlink ref="E4368" location="A126005626F" display="A126005626F" xr:uid="{00000000-0004-0000-0000-000005110000}"/>
    <hyperlink ref="E4369" location="A126067834C" display="A126067834C" xr:uid="{00000000-0004-0000-0000-000006110000}"/>
    <hyperlink ref="E4370" location="A126036730J" display="A126036730J" xr:uid="{00000000-0004-0000-0000-000007110000}"/>
    <hyperlink ref="E4371" location="A126004330A" display="A126004330A" xr:uid="{00000000-0004-0000-0000-000008110000}"/>
    <hyperlink ref="E4372" location="A126066538T" display="A126066538T" xr:uid="{00000000-0004-0000-0000-000009110000}"/>
    <hyperlink ref="E4373" location="A126035434W" display="A126035434W" xr:uid="{00000000-0004-0000-0000-00000A110000}"/>
    <hyperlink ref="E4374" location="A126003682L" display="A126003682L" xr:uid="{00000000-0004-0000-0000-00000B110000}"/>
    <hyperlink ref="E4375" location="A126065890K" display="A126065890K" xr:uid="{00000000-0004-0000-0000-00000C110000}"/>
    <hyperlink ref="E4376" location="A126034786J" display="A126034786J" xr:uid="{00000000-0004-0000-0000-00000D110000}"/>
    <hyperlink ref="E4377" location="A126002386A" display="A126002386A" xr:uid="{00000000-0004-0000-0000-00000E110000}"/>
    <hyperlink ref="E4378" location="A126064594X" display="A126064594X" xr:uid="{00000000-0004-0000-0000-00000F110000}"/>
    <hyperlink ref="E4379" location="A126033490C" display="A126033490C" xr:uid="{00000000-0004-0000-0000-000010110000}"/>
    <hyperlink ref="E4380" location="A126001722J" display="A126001722J" xr:uid="{00000000-0004-0000-0000-000011110000}"/>
    <hyperlink ref="E4381" location="A126063930F" display="A126063930F" xr:uid="{00000000-0004-0000-0000-000012110000}"/>
    <hyperlink ref="E4382" location="A126032826C" display="A126032826C" xr:uid="{00000000-0004-0000-0000-000013110000}"/>
    <hyperlink ref="E4383" location="A126006258F" display="A126006258F" xr:uid="{00000000-0004-0000-0000-000014110000}"/>
    <hyperlink ref="E4384" location="A126068466C" display="A126068466C" xr:uid="{00000000-0004-0000-0000-000015110000}"/>
    <hyperlink ref="E4385" location="A126037362J" display="A126037362J" xr:uid="{00000000-0004-0000-0000-000016110000}"/>
    <hyperlink ref="E4386" location="A126004962X" display="A126004962X" xr:uid="{00000000-0004-0000-0000-000017110000}"/>
    <hyperlink ref="E4387" location="A126067170X" display="A126067170X" xr:uid="{00000000-0004-0000-0000-000018110000}"/>
    <hyperlink ref="E4388" location="A126036066W" display="A126036066W" xr:uid="{00000000-0004-0000-0000-000019110000}"/>
    <hyperlink ref="E4389" location="A126003018R" display="A126003018R" xr:uid="{00000000-0004-0000-0000-00001A110000}"/>
    <hyperlink ref="E4390" location="A126065226L" display="A126065226L" xr:uid="{00000000-0004-0000-0000-00001B110000}"/>
    <hyperlink ref="E4391" location="A126034122T" display="A126034122T" xr:uid="{00000000-0004-0000-0000-00001C110000}"/>
    <hyperlink ref="E4392" location="A126004314A" display="A126004314A" xr:uid="{00000000-0004-0000-0000-00001D110000}"/>
    <hyperlink ref="E4393" location="A126066522X" display="A126066522X" xr:uid="{00000000-0004-0000-0000-00001E110000}"/>
    <hyperlink ref="E4394" location="A126035418W" display="A126035418W" xr:uid="{00000000-0004-0000-0000-00001F110000}"/>
    <hyperlink ref="E4395" location="A126003666L" display="A126003666L" xr:uid="{00000000-0004-0000-0000-000020110000}"/>
    <hyperlink ref="E4396" location="A126065874K" display="A126065874K" xr:uid="{00000000-0004-0000-0000-000021110000}"/>
    <hyperlink ref="E4397" location="A126034770R" display="A126034770R" xr:uid="{00000000-0004-0000-0000-000022110000}"/>
    <hyperlink ref="E4398" location="A126001742T" display="A126001742T" xr:uid="{00000000-0004-0000-0000-000023110000}"/>
    <hyperlink ref="E4399" location="A126063950R" display="A126063950R" xr:uid="{00000000-0004-0000-0000-000024110000}"/>
    <hyperlink ref="E4400" location="A126032846L" display="A126032846L" xr:uid="{00000000-0004-0000-0000-000025110000}"/>
    <hyperlink ref="E4401" location="A126006278R" display="A126006278R" xr:uid="{00000000-0004-0000-0000-000026110000}"/>
    <hyperlink ref="E4402" location="A126068486L" display="A126068486L" xr:uid="{00000000-0004-0000-0000-000027110000}"/>
    <hyperlink ref="E4403" location="A126037382T" display="A126037382T" xr:uid="{00000000-0004-0000-0000-000028110000}"/>
    <hyperlink ref="E4404" location="A126004982J" display="A126004982J" xr:uid="{00000000-0004-0000-0000-000029110000}"/>
    <hyperlink ref="E4405" location="A126067190J" display="A126067190J" xr:uid="{00000000-0004-0000-0000-00002A110000}"/>
    <hyperlink ref="E4406" location="A126036086F" display="A126036086F" xr:uid="{00000000-0004-0000-0000-00002B110000}"/>
    <hyperlink ref="E4407" location="A126003038X" display="A126003038X" xr:uid="{00000000-0004-0000-0000-00002C110000}"/>
    <hyperlink ref="E4408" location="A126065246W" display="A126065246W" xr:uid="{00000000-0004-0000-0000-00002D110000}"/>
    <hyperlink ref="E4409" location="A126034142A" display="A126034142A" xr:uid="{00000000-0004-0000-0000-00002E110000}"/>
    <hyperlink ref="E4410" location="A126005630W" display="A126005630W" xr:uid="{00000000-0004-0000-0000-00002F110000}"/>
    <hyperlink ref="E4411" location="A126067838L" display="A126067838L" xr:uid="{00000000-0004-0000-0000-000030110000}"/>
    <hyperlink ref="E4412" location="A126036734T" display="A126036734T" xr:uid="{00000000-0004-0000-0000-000031110000}"/>
    <hyperlink ref="E4413" location="A126004334K" display="A126004334K" xr:uid="{00000000-0004-0000-0000-000032110000}"/>
    <hyperlink ref="E4414" location="A126066542J" display="A126066542J" xr:uid="{00000000-0004-0000-0000-000033110000}"/>
    <hyperlink ref="E4415" location="A126035438F" display="A126035438F" xr:uid="{00000000-0004-0000-0000-000034110000}"/>
    <hyperlink ref="E4416" location="A126003686W" display="A126003686W" xr:uid="{00000000-0004-0000-0000-000035110000}"/>
    <hyperlink ref="E4417" location="A126065894V" display="A126065894V" xr:uid="{00000000-0004-0000-0000-000036110000}"/>
    <hyperlink ref="E4418" location="A126034790X" display="A126034790X" xr:uid="{00000000-0004-0000-0000-000037110000}"/>
    <hyperlink ref="E4419" location="A126002390T" display="A126002390T" xr:uid="{00000000-0004-0000-0000-000038110000}"/>
    <hyperlink ref="E4420" location="A126064598J" display="A126064598J" xr:uid="{00000000-0004-0000-0000-000039110000}"/>
    <hyperlink ref="E4421" location="A126033494L" display="A126033494L" xr:uid="{00000000-0004-0000-0000-00003A110000}"/>
    <hyperlink ref="E4422" location="A126001690A" display="A126001690A" xr:uid="{00000000-0004-0000-0000-00003B110000}"/>
    <hyperlink ref="E4423" location="A126063898T" display="A126063898T" xr:uid="{00000000-0004-0000-0000-00003C110000}"/>
    <hyperlink ref="E4424" location="A126032794W" display="A126032794W" xr:uid="{00000000-0004-0000-0000-00003D110000}"/>
    <hyperlink ref="E4425" location="A126006226L" display="A126006226L" xr:uid="{00000000-0004-0000-0000-00003E110000}"/>
    <hyperlink ref="E4426" location="A126068434K" display="A126068434K" xr:uid="{00000000-0004-0000-0000-00003F110000}"/>
    <hyperlink ref="E4427" location="A126037330R" display="A126037330R" xr:uid="{00000000-0004-0000-0000-000040110000}"/>
    <hyperlink ref="E4428" location="A126004930F" display="A126004930F" xr:uid="{00000000-0004-0000-0000-000041110000}"/>
    <hyperlink ref="E4429" location="A126067138X" display="A126067138X" xr:uid="{00000000-0004-0000-0000-000042110000}"/>
    <hyperlink ref="E4430" location="A126036034C" display="A126036034C" xr:uid="{00000000-0004-0000-0000-000043110000}"/>
    <hyperlink ref="E4431" location="A126002986F" display="A126002986F" xr:uid="{00000000-0004-0000-0000-000044110000}"/>
    <hyperlink ref="E4432" location="A126065194F" display="A126065194F" xr:uid="{00000000-0004-0000-0000-000045110000}"/>
    <hyperlink ref="E4433" location="A126034090K" display="A126034090K" xr:uid="{00000000-0004-0000-0000-000046110000}"/>
    <hyperlink ref="E4434" location="A126005578X" display="A126005578X" xr:uid="{00000000-0004-0000-0000-000047110000}"/>
    <hyperlink ref="E4435" location="A126067786W" display="A126067786W" xr:uid="{00000000-0004-0000-0000-000048110000}"/>
    <hyperlink ref="E4436" location="A126036682A" display="A126036682A" xr:uid="{00000000-0004-0000-0000-000049110000}"/>
    <hyperlink ref="E4437" location="A126004282V" display="A126004282V" xr:uid="{00000000-0004-0000-0000-00004A110000}"/>
    <hyperlink ref="E4438" location="A126066490T" display="A126066490T" xr:uid="{00000000-0004-0000-0000-00004B110000}"/>
    <hyperlink ref="E4439" location="A126035386R" display="A126035386R" xr:uid="{00000000-0004-0000-0000-00004C110000}"/>
    <hyperlink ref="E4440" location="A126003634V" display="A126003634V" xr:uid="{00000000-0004-0000-0000-00004D110000}"/>
    <hyperlink ref="E4441" location="A126065842T" display="A126065842T" xr:uid="{00000000-0004-0000-0000-00004E110000}"/>
    <hyperlink ref="E4442" location="A126034738R" display="A126034738R" xr:uid="{00000000-0004-0000-0000-00004F110000}"/>
    <hyperlink ref="E4443" location="A126002338J" display="A126002338J" xr:uid="{00000000-0004-0000-0000-000050110000}"/>
    <hyperlink ref="E4444" location="A126064546F" display="A126064546F" xr:uid="{00000000-0004-0000-0000-000051110000}"/>
    <hyperlink ref="E4445" location="A126033442K" display="A126033442K" xr:uid="{00000000-0004-0000-0000-000052110000}"/>
    <hyperlink ref="E4446" location="A126001674A" display="A126001674A" xr:uid="{00000000-0004-0000-0000-000053110000}"/>
    <hyperlink ref="E4447" location="A126063882X" display="A126063882X" xr:uid="{00000000-0004-0000-0000-000054110000}"/>
    <hyperlink ref="E4448" location="A126032778W" display="A126032778W" xr:uid="{00000000-0004-0000-0000-000055110000}"/>
    <hyperlink ref="E4449" location="A126006210V" display="A126006210V" xr:uid="{00000000-0004-0000-0000-000056110000}"/>
    <hyperlink ref="E4450" location="A126068418K" display="A126068418K" xr:uid="{00000000-0004-0000-0000-000057110000}"/>
    <hyperlink ref="E4451" location="A126037314R" display="A126037314R" xr:uid="{00000000-0004-0000-0000-000058110000}"/>
    <hyperlink ref="E4452" location="A126004914F" display="A126004914F" xr:uid="{00000000-0004-0000-0000-000059110000}"/>
    <hyperlink ref="E4453" location="A126067122F" display="A126067122F" xr:uid="{00000000-0004-0000-0000-00005A110000}"/>
    <hyperlink ref="E4454" location="A126036018C" display="A126036018C" xr:uid="{00000000-0004-0000-0000-00005B110000}"/>
    <hyperlink ref="E4455" location="A126002970L" display="A126002970L" xr:uid="{00000000-0004-0000-0000-00005C110000}"/>
    <hyperlink ref="E4456" location="A126065178F" display="A126065178F" xr:uid="{00000000-0004-0000-0000-00005D110000}"/>
    <hyperlink ref="E4457" location="A126034074K" display="A126034074K" xr:uid="{00000000-0004-0000-0000-00005E110000}"/>
    <hyperlink ref="E4458" location="A126005562F" display="A126005562F" xr:uid="{00000000-0004-0000-0000-00005F110000}"/>
    <hyperlink ref="E4459" location="A126067770C" display="A126067770C" xr:uid="{00000000-0004-0000-0000-000060110000}"/>
    <hyperlink ref="E4460" location="A126036666A" display="A126036666A" xr:uid="{00000000-0004-0000-0000-000061110000}"/>
    <hyperlink ref="E4461" location="A126004266V" display="A126004266V" xr:uid="{00000000-0004-0000-0000-000062110000}"/>
    <hyperlink ref="E4462" location="A126066474T" display="A126066474T" xr:uid="{00000000-0004-0000-0000-000063110000}"/>
    <hyperlink ref="E4463" location="A126035370W" display="A126035370W" xr:uid="{00000000-0004-0000-0000-000064110000}"/>
    <hyperlink ref="E4464" location="A126003618V" display="A126003618V" xr:uid="{00000000-0004-0000-0000-000065110000}"/>
    <hyperlink ref="E4465" location="A126065826T" display="A126065826T" xr:uid="{00000000-0004-0000-0000-000066110000}"/>
    <hyperlink ref="E4466" location="A126034722W" display="A126034722W" xr:uid="{00000000-0004-0000-0000-000067110000}"/>
    <hyperlink ref="E4467" location="A126002322R" display="A126002322R" xr:uid="{00000000-0004-0000-0000-000068110000}"/>
    <hyperlink ref="E4468" location="A126064530L" display="A126064530L" xr:uid="{00000000-0004-0000-0000-000069110000}"/>
    <hyperlink ref="E4469" location="A126033426K" display="A126033426K" xr:uid="{00000000-0004-0000-0000-00006A110000}"/>
    <hyperlink ref="E4470" location="A126001678K" display="A126001678K" xr:uid="{00000000-0004-0000-0000-00006B110000}"/>
    <hyperlink ref="E4471" location="A126063886J" display="A126063886J" xr:uid="{00000000-0004-0000-0000-00006C110000}"/>
    <hyperlink ref="E4472" location="A126032782L" display="A126032782L" xr:uid="{00000000-0004-0000-0000-00006D110000}"/>
    <hyperlink ref="E4473" location="A126006214C" display="A126006214C" xr:uid="{00000000-0004-0000-0000-00006E110000}"/>
    <hyperlink ref="E4474" location="A126068422A" display="A126068422A" xr:uid="{00000000-0004-0000-0000-00006F110000}"/>
    <hyperlink ref="E4475" location="A126037318X" display="A126037318X" xr:uid="{00000000-0004-0000-0000-000070110000}"/>
    <hyperlink ref="E4476" location="A126004918R" display="A126004918R" xr:uid="{00000000-0004-0000-0000-000071110000}"/>
    <hyperlink ref="E4477" location="A126067126R" display="A126067126R" xr:uid="{00000000-0004-0000-0000-000072110000}"/>
    <hyperlink ref="E4478" location="A126036022V" display="A126036022V" xr:uid="{00000000-0004-0000-0000-000073110000}"/>
    <hyperlink ref="E4479" location="A126002974W" display="A126002974W" xr:uid="{00000000-0004-0000-0000-000074110000}"/>
    <hyperlink ref="E4480" location="A126065182W" display="A126065182W" xr:uid="{00000000-0004-0000-0000-000075110000}"/>
    <hyperlink ref="E4481" location="A126034078V" display="A126034078V" xr:uid="{00000000-0004-0000-0000-000076110000}"/>
    <hyperlink ref="E4482" location="A126005566R" display="A126005566R" xr:uid="{00000000-0004-0000-0000-000077110000}"/>
    <hyperlink ref="E4483" location="A126067774L" display="A126067774L" xr:uid="{00000000-0004-0000-0000-000078110000}"/>
    <hyperlink ref="E4484" location="A126036670T" display="A126036670T" xr:uid="{00000000-0004-0000-0000-000079110000}"/>
    <hyperlink ref="E4485" location="A126004270K" display="A126004270K" xr:uid="{00000000-0004-0000-0000-00007A110000}"/>
    <hyperlink ref="E4486" location="A126066478A" display="A126066478A" xr:uid="{00000000-0004-0000-0000-00007B110000}"/>
    <hyperlink ref="E4487" location="A126035374F" display="A126035374F" xr:uid="{00000000-0004-0000-0000-00007C110000}"/>
    <hyperlink ref="E4488" location="A126003622K" display="A126003622K" xr:uid="{00000000-0004-0000-0000-00007D110000}"/>
    <hyperlink ref="E4489" location="A126065830J" display="A126065830J" xr:uid="{00000000-0004-0000-0000-00007E110000}"/>
    <hyperlink ref="E4490" location="A126034726F" display="A126034726F" xr:uid="{00000000-0004-0000-0000-00007F110000}"/>
    <hyperlink ref="E4491" location="A126002326X" display="A126002326X" xr:uid="{00000000-0004-0000-0000-000080110000}"/>
    <hyperlink ref="E4492" location="A126064534W" display="A126064534W" xr:uid="{00000000-0004-0000-0000-000081110000}"/>
    <hyperlink ref="E4493" location="A126033430A" display="A126033430A" xr:uid="{00000000-0004-0000-0000-000082110000}"/>
    <hyperlink ref="E4494" location="A126001706J" display="A126001706J" xr:uid="{00000000-0004-0000-0000-000083110000}"/>
    <hyperlink ref="E4495" location="A126063914F" display="A126063914F" xr:uid="{00000000-0004-0000-0000-000084110000}"/>
    <hyperlink ref="E4496" location="A126032810K" display="A126032810K" xr:uid="{00000000-0004-0000-0000-000085110000}"/>
    <hyperlink ref="E4497" location="A126006242L" display="A126006242L" xr:uid="{00000000-0004-0000-0000-000086110000}"/>
    <hyperlink ref="E4498" location="A126068450K" display="A126068450K" xr:uid="{00000000-0004-0000-0000-000087110000}"/>
    <hyperlink ref="E4499" location="A126037346J" display="A126037346J" xr:uid="{00000000-0004-0000-0000-000088110000}"/>
    <hyperlink ref="E4500" location="A126004946X" display="A126004946X" xr:uid="{00000000-0004-0000-0000-000089110000}"/>
    <hyperlink ref="E4501" location="A126067154X" display="A126067154X" xr:uid="{00000000-0004-0000-0000-00008A110000}"/>
    <hyperlink ref="E4502" location="A126036050C" display="A126036050C" xr:uid="{00000000-0004-0000-0000-00008B110000}"/>
    <hyperlink ref="E4503" location="A126003002W" display="A126003002W" xr:uid="{00000000-0004-0000-0000-00008C110000}"/>
    <hyperlink ref="E4504" location="A126065210V" display="A126065210V" xr:uid="{00000000-0004-0000-0000-00008D110000}"/>
    <hyperlink ref="E4505" location="A126034106T" display="A126034106T" xr:uid="{00000000-0004-0000-0000-00008E110000}"/>
    <hyperlink ref="E4506" location="A126005594X" display="A126005594X" xr:uid="{00000000-0004-0000-0000-00008F110000}"/>
    <hyperlink ref="E4507" location="A126067802K" display="A126067802K" xr:uid="{00000000-0004-0000-0000-000090110000}"/>
    <hyperlink ref="E4508" location="A126036698V" display="A126036698V" xr:uid="{00000000-0004-0000-0000-000091110000}"/>
    <hyperlink ref="E4509" location="A126004298L" display="A126004298L" xr:uid="{00000000-0004-0000-0000-000092110000}"/>
    <hyperlink ref="E4510" location="A126066506X" display="A126066506X" xr:uid="{00000000-0004-0000-0000-000093110000}"/>
    <hyperlink ref="E4511" location="A126035402C" display="A126035402C" xr:uid="{00000000-0004-0000-0000-000094110000}"/>
    <hyperlink ref="E4512" location="A126003650V" display="A126003650V" xr:uid="{00000000-0004-0000-0000-000095110000}"/>
    <hyperlink ref="E4513" location="A126065858K" display="A126065858K" xr:uid="{00000000-0004-0000-0000-000096110000}"/>
    <hyperlink ref="E4514" location="A126034754R" display="A126034754R" xr:uid="{00000000-0004-0000-0000-000097110000}"/>
    <hyperlink ref="E4515" location="A126002354J" display="A126002354J" xr:uid="{00000000-0004-0000-0000-000098110000}"/>
    <hyperlink ref="E4516" location="A126064562F" display="A126064562F" xr:uid="{00000000-0004-0000-0000-000099110000}"/>
    <hyperlink ref="E4517" location="A126033458C" display="A126033458C" xr:uid="{00000000-0004-0000-0000-00009A110000}"/>
    <hyperlink ref="E4518" location="A126001682A" display="A126001682A" xr:uid="{00000000-0004-0000-0000-00009B110000}"/>
    <hyperlink ref="E4519" location="A126063890X" display="A126063890X" xr:uid="{00000000-0004-0000-0000-00009C110000}"/>
    <hyperlink ref="E4520" location="A126032786W" display="A126032786W" xr:uid="{00000000-0004-0000-0000-00009D110000}"/>
    <hyperlink ref="E4521" location="A126006218L" display="A126006218L" xr:uid="{00000000-0004-0000-0000-00009E110000}"/>
    <hyperlink ref="E4522" location="A126068426K" display="A126068426K" xr:uid="{00000000-0004-0000-0000-00009F110000}"/>
    <hyperlink ref="E4523" location="A126037322R" display="A126037322R" xr:uid="{00000000-0004-0000-0000-0000A0110000}"/>
    <hyperlink ref="E4524" location="A126004922F" display="A126004922F" xr:uid="{00000000-0004-0000-0000-0000A1110000}"/>
    <hyperlink ref="E4525" location="A126067130F" display="A126067130F" xr:uid="{00000000-0004-0000-0000-0000A2110000}"/>
    <hyperlink ref="E4526" location="A126036026C" display="A126036026C" xr:uid="{00000000-0004-0000-0000-0000A3110000}"/>
    <hyperlink ref="E4527" location="A126002978F" display="A126002978F" xr:uid="{00000000-0004-0000-0000-0000A4110000}"/>
    <hyperlink ref="E4528" location="A126065186F" display="A126065186F" xr:uid="{00000000-0004-0000-0000-0000A5110000}"/>
    <hyperlink ref="E4529" location="A126034082K" display="A126034082K" xr:uid="{00000000-0004-0000-0000-0000A6110000}"/>
    <hyperlink ref="E4530" location="A126005570F" display="A126005570F" xr:uid="{00000000-0004-0000-0000-0000A7110000}"/>
    <hyperlink ref="E4531" location="A126067778W" display="A126067778W" xr:uid="{00000000-0004-0000-0000-0000A8110000}"/>
    <hyperlink ref="E4532" location="A126036674A" display="A126036674A" xr:uid="{00000000-0004-0000-0000-0000A9110000}"/>
    <hyperlink ref="E4533" location="A126004274V" display="A126004274V" xr:uid="{00000000-0004-0000-0000-0000AA110000}"/>
    <hyperlink ref="E4534" location="A126066482T" display="A126066482T" xr:uid="{00000000-0004-0000-0000-0000AB110000}"/>
    <hyperlink ref="E4535" location="A126035378R" display="A126035378R" xr:uid="{00000000-0004-0000-0000-0000AC110000}"/>
    <hyperlink ref="E4536" location="A126003626V" display="A126003626V" xr:uid="{00000000-0004-0000-0000-0000AD110000}"/>
    <hyperlink ref="E4537" location="A126065834T" display="A126065834T" xr:uid="{00000000-0004-0000-0000-0000AE110000}"/>
    <hyperlink ref="E4538" location="A126034730W" display="A126034730W" xr:uid="{00000000-0004-0000-0000-0000AF110000}"/>
    <hyperlink ref="E4539" location="A126002330R" display="A126002330R" xr:uid="{00000000-0004-0000-0000-0000B0110000}"/>
    <hyperlink ref="E4540" location="A126064538F" display="A126064538F" xr:uid="{00000000-0004-0000-0000-0000B1110000}"/>
    <hyperlink ref="E4541" location="A126033434K" display="A126033434K" xr:uid="{00000000-0004-0000-0000-0000B2110000}"/>
    <hyperlink ref="E4542" location="A126001710X" display="A126001710X" xr:uid="{00000000-0004-0000-0000-0000B3110000}"/>
    <hyperlink ref="E4543" location="A126063918R" display="A126063918R" xr:uid="{00000000-0004-0000-0000-0000B4110000}"/>
    <hyperlink ref="E4544" location="A126032814V" display="A126032814V" xr:uid="{00000000-0004-0000-0000-0000B5110000}"/>
    <hyperlink ref="E4545" location="A126006246W" display="A126006246W" xr:uid="{00000000-0004-0000-0000-0000B6110000}"/>
    <hyperlink ref="E4546" location="A126068454V" display="A126068454V" xr:uid="{00000000-0004-0000-0000-0000B7110000}"/>
    <hyperlink ref="E4547" location="A126037350X" display="A126037350X" xr:uid="{00000000-0004-0000-0000-0000B8110000}"/>
    <hyperlink ref="E4548" location="A126004950R" display="A126004950R" xr:uid="{00000000-0004-0000-0000-0000B9110000}"/>
    <hyperlink ref="E4549" location="A126067158J" display="A126067158J" xr:uid="{00000000-0004-0000-0000-0000BA110000}"/>
    <hyperlink ref="E4550" location="A126036054L" display="A126036054L" xr:uid="{00000000-0004-0000-0000-0000BB110000}"/>
    <hyperlink ref="E4551" location="A126003006F" display="A126003006F" xr:uid="{00000000-0004-0000-0000-0000BC110000}"/>
    <hyperlink ref="E4552" location="A126065214C" display="A126065214C" xr:uid="{00000000-0004-0000-0000-0000BD110000}"/>
    <hyperlink ref="E4553" location="A126034110J" display="A126034110J" xr:uid="{00000000-0004-0000-0000-0000BE110000}"/>
    <hyperlink ref="E4554" location="A126005598J" display="A126005598J" xr:uid="{00000000-0004-0000-0000-0000BF110000}"/>
    <hyperlink ref="E4555" location="A126067806V" display="A126067806V" xr:uid="{00000000-0004-0000-0000-0000C0110000}"/>
    <hyperlink ref="E4556" location="A126036702X" display="A126036702X" xr:uid="{00000000-0004-0000-0000-0000C1110000}"/>
    <hyperlink ref="E4557" location="A126004302T" display="A126004302T" xr:uid="{00000000-0004-0000-0000-0000C2110000}"/>
    <hyperlink ref="E4558" location="A126066510R" display="A126066510R" xr:uid="{00000000-0004-0000-0000-0000C3110000}"/>
    <hyperlink ref="E4559" location="A126035406L" display="A126035406L" xr:uid="{00000000-0004-0000-0000-0000C4110000}"/>
    <hyperlink ref="E4560" location="A126003654C" display="A126003654C" xr:uid="{00000000-0004-0000-0000-0000C5110000}"/>
    <hyperlink ref="E4561" location="A126065862A" display="A126065862A" xr:uid="{00000000-0004-0000-0000-0000C6110000}"/>
    <hyperlink ref="E4562" location="A126034758X" display="A126034758X" xr:uid="{00000000-0004-0000-0000-0000C7110000}"/>
    <hyperlink ref="E4563" location="A126002358T" display="A126002358T" xr:uid="{00000000-0004-0000-0000-0000C8110000}"/>
    <hyperlink ref="E4564" location="A126064566R" display="A126064566R" xr:uid="{00000000-0004-0000-0000-0000C9110000}"/>
    <hyperlink ref="E4565" location="A126033462V" display="A126033462V" xr:uid="{00000000-0004-0000-0000-0000CA110000}"/>
    <hyperlink ref="E4566" location="A126001786V" display="A126001786V" xr:uid="{00000000-0004-0000-0000-0000CB110000}"/>
    <hyperlink ref="E4567" location="A126063994T" display="A126063994T" xr:uid="{00000000-0004-0000-0000-0000CC110000}"/>
    <hyperlink ref="E4568" location="A126032890W" display="A126032890W" xr:uid="{00000000-0004-0000-0000-0000CD110000}"/>
    <hyperlink ref="E4569" location="A126006322L" display="A126006322L" xr:uid="{00000000-0004-0000-0000-0000CE110000}"/>
    <hyperlink ref="E4570" location="A126068530K" display="A126068530K" xr:uid="{00000000-0004-0000-0000-0000CF110000}"/>
    <hyperlink ref="E4571" location="A126037426J" display="A126037426J" xr:uid="{00000000-0004-0000-0000-0000D0110000}"/>
    <hyperlink ref="E4572" location="A126005026A" display="A126005026A" xr:uid="{00000000-0004-0000-0000-0000D1110000}"/>
    <hyperlink ref="E4573" location="A126067234X" display="A126067234X" xr:uid="{00000000-0004-0000-0000-0000D2110000}"/>
    <hyperlink ref="E4574" location="A126036130C" display="A126036130C" xr:uid="{00000000-0004-0000-0000-0000D3110000}"/>
    <hyperlink ref="E4575" location="A126003082J" display="A126003082J" xr:uid="{00000000-0004-0000-0000-0000D4110000}"/>
    <hyperlink ref="E4576" location="A126065290F" display="A126065290F" xr:uid="{00000000-0004-0000-0000-0000D5110000}"/>
    <hyperlink ref="E4577" location="A126034186C" display="A126034186C" xr:uid="{00000000-0004-0000-0000-0000D6110000}"/>
    <hyperlink ref="E4578" location="A126005674X" display="A126005674X" xr:uid="{00000000-0004-0000-0000-0000D7110000}"/>
    <hyperlink ref="E4579" location="A126067882W" display="A126067882W" xr:uid="{00000000-0004-0000-0000-0000D8110000}"/>
    <hyperlink ref="E4580" location="A126036778V" display="A126036778V" xr:uid="{00000000-0004-0000-0000-0000D9110000}"/>
    <hyperlink ref="E4581" location="A126004378L" display="A126004378L" xr:uid="{00000000-0004-0000-0000-0000DA110000}"/>
    <hyperlink ref="E4582" location="A126066586K" display="A126066586K" xr:uid="{00000000-0004-0000-0000-0000DB110000}"/>
    <hyperlink ref="E4583" location="A126035482R" display="A126035482R" xr:uid="{00000000-0004-0000-0000-0000DC110000}"/>
    <hyperlink ref="E4584" location="A126003730V" display="A126003730V" xr:uid="{00000000-0004-0000-0000-0000DD110000}"/>
    <hyperlink ref="E4585" location="A126065938K" display="A126065938K" xr:uid="{00000000-0004-0000-0000-0000DE110000}"/>
    <hyperlink ref="E4586" location="A126034834R" display="A126034834R" xr:uid="{00000000-0004-0000-0000-0000DF110000}"/>
    <hyperlink ref="E4587" location="A126002434J" display="A126002434J" xr:uid="{00000000-0004-0000-0000-0000E0110000}"/>
    <hyperlink ref="E4588" location="A126064642F" display="A126064642F" xr:uid="{00000000-0004-0000-0000-0000E1110000}"/>
    <hyperlink ref="E4589" location="A126033538C" display="A126033538C" xr:uid="{00000000-0004-0000-0000-0000E2110000}"/>
    <hyperlink ref="E4590" location="A126001798C" display="A126001798C" xr:uid="{00000000-0004-0000-0000-0000E3110000}"/>
    <hyperlink ref="E4591" location="A126064006T" display="A126064006T" xr:uid="{00000000-0004-0000-0000-0000E4110000}"/>
    <hyperlink ref="E4592" location="A126032902V" display="A126032902V" xr:uid="{00000000-0004-0000-0000-0000E5110000}"/>
    <hyperlink ref="E4593" location="A126006334W" display="A126006334W" xr:uid="{00000000-0004-0000-0000-0000E6110000}"/>
    <hyperlink ref="E4594" location="A126068542V" display="A126068542V" xr:uid="{00000000-0004-0000-0000-0000E7110000}"/>
    <hyperlink ref="E4595" location="A126037438T" display="A126037438T" xr:uid="{00000000-0004-0000-0000-0000E8110000}"/>
    <hyperlink ref="E4596" location="A126005038K" display="A126005038K" xr:uid="{00000000-0004-0000-0000-0000E9110000}"/>
    <hyperlink ref="E4597" location="A126067246J" display="A126067246J" xr:uid="{00000000-0004-0000-0000-0000EA110000}"/>
    <hyperlink ref="E4598" location="A126036142L" display="A126036142L" xr:uid="{00000000-0004-0000-0000-0000EB110000}"/>
    <hyperlink ref="E4599" location="A126003094T" display="A126003094T" xr:uid="{00000000-0004-0000-0000-0000EC110000}"/>
    <hyperlink ref="E4600" location="A126065302C" display="A126065302C" xr:uid="{00000000-0004-0000-0000-0000ED110000}"/>
    <hyperlink ref="E4601" location="A126034198L" display="A126034198L" xr:uid="{00000000-0004-0000-0000-0000EE110000}"/>
    <hyperlink ref="E4602" location="A126005686J" display="A126005686J" xr:uid="{00000000-0004-0000-0000-0000EF110000}"/>
    <hyperlink ref="E4603" location="A126067894F" display="A126067894F" xr:uid="{00000000-0004-0000-0000-0000F0110000}"/>
    <hyperlink ref="E4604" location="A126036790K" display="A126036790K" xr:uid="{00000000-0004-0000-0000-0000F1110000}"/>
    <hyperlink ref="E4605" location="A126004390C" display="A126004390C" xr:uid="{00000000-0004-0000-0000-0000F2110000}"/>
    <hyperlink ref="E4606" location="A126066598V" display="A126066598V" xr:uid="{00000000-0004-0000-0000-0000F3110000}"/>
    <hyperlink ref="E4607" location="A126035494X" display="A126035494X" xr:uid="{00000000-0004-0000-0000-0000F4110000}"/>
    <hyperlink ref="E4608" location="A126003742C" display="A126003742C" xr:uid="{00000000-0004-0000-0000-0000F5110000}"/>
    <hyperlink ref="E4609" location="A126065950A" display="A126065950A" xr:uid="{00000000-0004-0000-0000-0000F6110000}"/>
    <hyperlink ref="E4610" location="A126034846X" display="A126034846X" xr:uid="{00000000-0004-0000-0000-0000F7110000}"/>
    <hyperlink ref="E4611" location="A126002446T" display="A126002446T" xr:uid="{00000000-0004-0000-0000-0000F8110000}"/>
    <hyperlink ref="E4612" location="A126064654R" display="A126064654R" xr:uid="{00000000-0004-0000-0000-0000F9110000}"/>
    <hyperlink ref="E4613" location="A126033550V" display="A126033550V" xr:uid="{00000000-0004-0000-0000-0000FA110000}"/>
    <hyperlink ref="E4614" location="A126001766K" display="A126001766K" xr:uid="{00000000-0004-0000-0000-0000FB110000}"/>
    <hyperlink ref="E4615" location="A126063974J" display="A126063974J" xr:uid="{00000000-0004-0000-0000-0000FC110000}"/>
    <hyperlink ref="E4616" location="A126032870L" display="A126032870L" xr:uid="{00000000-0004-0000-0000-0000FD110000}"/>
    <hyperlink ref="E4617" location="A126006302C" display="A126006302C" xr:uid="{00000000-0004-0000-0000-0000FE110000}"/>
    <hyperlink ref="E4618" location="A126068510A" display="A126068510A" xr:uid="{00000000-0004-0000-0000-0000FF110000}"/>
    <hyperlink ref="E4619" location="A126037406X" display="A126037406X" xr:uid="{00000000-0004-0000-0000-000000120000}"/>
    <hyperlink ref="E4620" location="A126005006T" display="A126005006T" xr:uid="{00000000-0004-0000-0000-000001120000}"/>
    <hyperlink ref="E4621" location="A126067214R" display="A126067214R" xr:uid="{00000000-0004-0000-0000-000002120000}"/>
    <hyperlink ref="E4622" location="A126036110V" display="A126036110V" xr:uid="{00000000-0004-0000-0000-000003120000}"/>
    <hyperlink ref="E4623" location="A126003062X" display="A126003062X" xr:uid="{00000000-0004-0000-0000-000004120000}"/>
    <hyperlink ref="E4624" location="A126065270W" display="A126065270W" xr:uid="{00000000-0004-0000-0000-000005120000}"/>
    <hyperlink ref="E4625" location="A126034166V" display="A126034166V" xr:uid="{00000000-0004-0000-0000-000006120000}"/>
    <hyperlink ref="E4626" location="A126005654R" display="A126005654R" xr:uid="{00000000-0004-0000-0000-000007120000}"/>
    <hyperlink ref="E4627" location="A126067862L" display="A126067862L" xr:uid="{00000000-0004-0000-0000-000008120000}"/>
    <hyperlink ref="E4628" location="A126036758K" display="A126036758K" xr:uid="{00000000-0004-0000-0000-000009120000}"/>
    <hyperlink ref="E4629" location="A126004358C" display="A126004358C" xr:uid="{00000000-0004-0000-0000-00000A120000}"/>
    <hyperlink ref="E4630" location="A126066566A" display="A126066566A" xr:uid="{00000000-0004-0000-0000-00000B120000}"/>
    <hyperlink ref="E4631" location="A126035462F" display="A126035462F" xr:uid="{00000000-0004-0000-0000-00000C120000}"/>
    <hyperlink ref="E4632" location="A126003710K" display="A126003710K" xr:uid="{00000000-0004-0000-0000-00000D120000}"/>
    <hyperlink ref="E4633" location="A126065918A" display="A126065918A" xr:uid="{00000000-0004-0000-0000-00000E120000}"/>
    <hyperlink ref="E4634" location="A126034814F" display="A126034814F" xr:uid="{00000000-0004-0000-0000-00000F120000}"/>
    <hyperlink ref="E4635" location="A126002414X" display="A126002414X" xr:uid="{00000000-0004-0000-0000-000010120000}"/>
    <hyperlink ref="E4636" location="A126064622W" display="A126064622W" xr:uid="{00000000-0004-0000-0000-000011120000}"/>
    <hyperlink ref="E4637" location="A126033518V" display="A126033518V" xr:uid="{00000000-0004-0000-0000-000012120000}"/>
    <hyperlink ref="E4638" location="A126001802J" display="A126001802J" xr:uid="{00000000-0004-0000-0000-000013120000}"/>
    <hyperlink ref="E4639" location="A126064010J" display="A126064010J" xr:uid="{00000000-0004-0000-0000-000014120000}"/>
    <hyperlink ref="E4640" location="A126032906C" display="A126032906C" xr:uid="{00000000-0004-0000-0000-000015120000}"/>
    <hyperlink ref="E4641" location="A126006338F" display="A126006338F" xr:uid="{00000000-0004-0000-0000-000016120000}"/>
    <hyperlink ref="E4642" location="A126068546C" display="A126068546C" xr:uid="{00000000-0004-0000-0000-000017120000}"/>
    <hyperlink ref="E4643" location="A126037442J" display="A126037442J" xr:uid="{00000000-0004-0000-0000-000018120000}"/>
    <hyperlink ref="E4644" location="A126005042A" display="A126005042A" xr:uid="{00000000-0004-0000-0000-000019120000}"/>
    <hyperlink ref="E4645" location="A126067250X" display="A126067250X" xr:uid="{00000000-0004-0000-0000-00001A120000}"/>
    <hyperlink ref="E4646" location="A126036146W" display="A126036146W" xr:uid="{00000000-0004-0000-0000-00001B120000}"/>
    <hyperlink ref="E4647" location="A126003098A" display="A126003098A" xr:uid="{00000000-0004-0000-0000-00001C120000}"/>
    <hyperlink ref="E4648" location="A126065306L" display="A126065306L" xr:uid="{00000000-0004-0000-0000-00001D120000}"/>
    <hyperlink ref="E4649" location="A126034202T" display="A126034202T" xr:uid="{00000000-0004-0000-0000-00001E120000}"/>
    <hyperlink ref="E4650" location="A126005690X" display="A126005690X" xr:uid="{00000000-0004-0000-0000-00001F120000}"/>
    <hyperlink ref="E4651" location="A126067898R" display="A126067898R" xr:uid="{00000000-0004-0000-0000-000020120000}"/>
    <hyperlink ref="E4652" location="A126036794V" display="A126036794V" xr:uid="{00000000-0004-0000-0000-000021120000}"/>
    <hyperlink ref="E4653" location="A126004394L" display="A126004394L" xr:uid="{00000000-0004-0000-0000-000022120000}"/>
    <hyperlink ref="E4654" location="A126066602X" display="A126066602X" xr:uid="{00000000-0004-0000-0000-000023120000}"/>
    <hyperlink ref="E4655" location="A126035498J" display="A126035498J" xr:uid="{00000000-0004-0000-0000-000024120000}"/>
    <hyperlink ref="E4656" location="A126003746L" display="A126003746L" xr:uid="{00000000-0004-0000-0000-000025120000}"/>
    <hyperlink ref="E4657" location="A126065954K" display="A126065954K" xr:uid="{00000000-0004-0000-0000-000026120000}"/>
    <hyperlink ref="E4658" location="A126034850R" display="A126034850R" xr:uid="{00000000-0004-0000-0000-000027120000}"/>
    <hyperlink ref="E4659" location="A126002450J" display="A126002450J" xr:uid="{00000000-0004-0000-0000-000028120000}"/>
    <hyperlink ref="E4660" location="A126064658X" display="A126064658X" xr:uid="{00000000-0004-0000-0000-000029120000}"/>
    <hyperlink ref="E4661" location="A126033554C" display="A126033554C" xr:uid="{00000000-0004-0000-0000-00002A120000}"/>
    <hyperlink ref="E4662" location="A126001806T" display="A126001806T" xr:uid="{00000000-0004-0000-0000-00002B120000}"/>
    <hyperlink ref="E4663" location="A126064014T" display="A126064014T" xr:uid="{00000000-0004-0000-0000-00002C120000}"/>
    <hyperlink ref="E4664" location="A126032910V" display="A126032910V" xr:uid="{00000000-0004-0000-0000-00002D120000}"/>
    <hyperlink ref="E4665" location="A126006342W" display="A126006342W" xr:uid="{00000000-0004-0000-0000-00002E120000}"/>
    <hyperlink ref="E4666" location="A126068550V" display="A126068550V" xr:uid="{00000000-0004-0000-0000-00002F120000}"/>
    <hyperlink ref="E4667" location="A126037446T" display="A126037446T" xr:uid="{00000000-0004-0000-0000-000030120000}"/>
    <hyperlink ref="E4668" location="A126005046K" display="A126005046K" xr:uid="{00000000-0004-0000-0000-000031120000}"/>
    <hyperlink ref="E4669" location="A126067254J" display="A126067254J" xr:uid="{00000000-0004-0000-0000-000032120000}"/>
    <hyperlink ref="E4670" location="A126036150L" display="A126036150L" xr:uid="{00000000-0004-0000-0000-000033120000}"/>
    <hyperlink ref="E4671" location="A126003102F" display="A126003102F" xr:uid="{00000000-0004-0000-0000-000034120000}"/>
    <hyperlink ref="E4672" location="A126065310C" display="A126065310C" xr:uid="{00000000-0004-0000-0000-000035120000}"/>
    <hyperlink ref="E4673" location="A126034206A" display="A126034206A" xr:uid="{00000000-0004-0000-0000-000036120000}"/>
    <hyperlink ref="E4674" location="A126005694J" display="A126005694J" xr:uid="{00000000-0004-0000-0000-000037120000}"/>
    <hyperlink ref="E4675" location="A126067902V" display="A126067902V" xr:uid="{00000000-0004-0000-0000-000038120000}"/>
    <hyperlink ref="E4676" location="A126036798C" display="A126036798C" xr:uid="{00000000-0004-0000-0000-000039120000}"/>
    <hyperlink ref="E4677" location="A126004398W" display="A126004398W" xr:uid="{00000000-0004-0000-0000-00003A120000}"/>
    <hyperlink ref="E4678" location="A126066606J" display="A126066606J" xr:uid="{00000000-0004-0000-0000-00003B120000}"/>
    <hyperlink ref="E4679" location="A126035502L" display="A126035502L" xr:uid="{00000000-0004-0000-0000-00003C120000}"/>
    <hyperlink ref="E4680" location="A126003750C" display="A126003750C" xr:uid="{00000000-0004-0000-0000-00003D120000}"/>
    <hyperlink ref="E4681" location="A126065958V" display="A126065958V" xr:uid="{00000000-0004-0000-0000-00003E120000}"/>
    <hyperlink ref="E4682" location="A126034854X" display="A126034854X" xr:uid="{00000000-0004-0000-0000-00003F120000}"/>
    <hyperlink ref="E4683" location="A126002454T" display="A126002454T" xr:uid="{00000000-0004-0000-0000-000040120000}"/>
    <hyperlink ref="E4684" location="A126064662R" display="A126064662R" xr:uid="{00000000-0004-0000-0000-000041120000}"/>
    <hyperlink ref="E4685" location="A126033558L" display="A126033558L" xr:uid="{00000000-0004-0000-0000-000042120000}"/>
    <hyperlink ref="E4686" location="A126001770A" display="A126001770A" xr:uid="{00000000-0004-0000-0000-000043120000}"/>
    <hyperlink ref="E4687" location="A126063978T" display="A126063978T" xr:uid="{00000000-0004-0000-0000-000044120000}"/>
    <hyperlink ref="E4688" location="A126032874W" display="A126032874W" xr:uid="{00000000-0004-0000-0000-000045120000}"/>
    <hyperlink ref="E4689" location="A126006306L" display="A126006306L" xr:uid="{00000000-0004-0000-0000-000046120000}"/>
    <hyperlink ref="E4690" location="A126068514K" display="A126068514K" xr:uid="{00000000-0004-0000-0000-000047120000}"/>
    <hyperlink ref="E4691" location="A126037410R" display="A126037410R" xr:uid="{00000000-0004-0000-0000-000048120000}"/>
    <hyperlink ref="E4692" location="A126005010J" display="A126005010J" xr:uid="{00000000-0004-0000-0000-000049120000}"/>
    <hyperlink ref="E4693" location="A126067218X" display="A126067218X" xr:uid="{00000000-0004-0000-0000-00004A120000}"/>
    <hyperlink ref="E4694" location="A126036114C" display="A126036114C" xr:uid="{00000000-0004-0000-0000-00004B120000}"/>
    <hyperlink ref="E4695" location="A126003066J" display="A126003066J" xr:uid="{00000000-0004-0000-0000-00004C120000}"/>
    <hyperlink ref="E4696" location="A126065274F" display="A126065274F" xr:uid="{00000000-0004-0000-0000-00004D120000}"/>
    <hyperlink ref="E4697" location="A126034170K" display="A126034170K" xr:uid="{00000000-0004-0000-0000-00004E120000}"/>
    <hyperlink ref="E4698" location="A126005658X" display="A126005658X" xr:uid="{00000000-0004-0000-0000-00004F120000}"/>
    <hyperlink ref="E4699" location="A126067866W" display="A126067866W" xr:uid="{00000000-0004-0000-0000-000050120000}"/>
    <hyperlink ref="E4700" location="A126036762A" display="A126036762A" xr:uid="{00000000-0004-0000-0000-000051120000}"/>
    <hyperlink ref="E4701" location="A126004362V" display="A126004362V" xr:uid="{00000000-0004-0000-0000-000052120000}"/>
    <hyperlink ref="E4702" location="A126066570T" display="A126066570T" xr:uid="{00000000-0004-0000-0000-000053120000}"/>
    <hyperlink ref="E4703" location="A126035466R" display="A126035466R" xr:uid="{00000000-0004-0000-0000-000054120000}"/>
    <hyperlink ref="E4704" location="A126003714V" display="A126003714V" xr:uid="{00000000-0004-0000-0000-000055120000}"/>
    <hyperlink ref="E4705" location="A126065922T" display="A126065922T" xr:uid="{00000000-0004-0000-0000-000056120000}"/>
    <hyperlink ref="E4706" location="A126034818R" display="A126034818R" xr:uid="{00000000-0004-0000-0000-000057120000}"/>
    <hyperlink ref="E4707" location="A126002418J" display="A126002418J" xr:uid="{00000000-0004-0000-0000-000058120000}"/>
    <hyperlink ref="E4708" location="A126064626F" display="A126064626F" xr:uid="{00000000-0004-0000-0000-000059120000}"/>
    <hyperlink ref="E4709" location="A126033522K" display="A126033522K" xr:uid="{00000000-0004-0000-0000-00005A120000}"/>
    <hyperlink ref="E4710" location="A126001774K" display="A126001774K" xr:uid="{00000000-0004-0000-0000-00005B120000}"/>
    <hyperlink ref="E4711" location="A126063982J" display="A126063982J" xr:uid="{00000000-0004-0000-0000-00005C120000}"/>
    <hyperlink ref="E4712" location="A126032878F" display="A126032878F" xr:uid="{00000000-0004-0000-0000-00005D120000}"/>
    <hyperlink ref="E4713" location="A126006310C" display="A126006310C" xr:uid="{00000000-0004-0000-0000-00005E120000}"/>
    <hyperlink ref="E4714" location="A126068518V" display="A126068518V" xr:uid="{00000000-0004-0000-0000-00005F120000}"/>
    <hyperlink ref="E4715" location="A126037414X" display="A126037414X" xr:uid="{00000000-0004-0000-0000-000060120000}"/>
    <hyperlink ref="E4716" location="A126005014T" display="A126005014T" xr:uid="{00000000-0004-0000-0000-000061120000}"/>
    <hyperlink ref="E4717" location="A126067222R" display="A126067222R" xr:uid="{00000000-0004-0000-0000-000062120000}"/>
    <hyperlink ref="E4718" location="A126036118L" display="A126036118L" xr:uid="{00000000-0004-0000-0000-000063120000}"/>
    <hyperlink ref="E4719" location="A126003070X" display="A126003070X" xr:uid="{00000000-0004-0000-0000-000064120000}"/>
    <hyperlink ref="E4720" location="A126065278R" display="A126065278R" xr:uid="{00000000-0004-0000-0000-000065120000}"/>
    <hyperlink ref="E4721" location="A126034174V" display="A126034174V" xr:uid="{00000000-0004-0000-0000-000066120000}"/>
    <hyperlink ref="E4722" location="A126004366C" display="A126004366C" xr:uid="{00000000-0004-0000-0000-000067120000}"/>
    <hyperlink ref="E4723" location="A126066574A" display="A126066574A" xr:uid="{00000000-0004-0000-0000-000068120000}"/>
    <hyperlink ref="E4724" location="A126035470F" display="A126035470F" xr:uid="{00000000-0004-0000-0000-000069120000}"/>
    <hyperlink ref="E4725" location="A126003718C" display="A126003718C" xr:uid="{00000000-0004-0000-0000-00006A120000}"/>
    <hyperlink ref="E4726" location="A126065926A" display="A126065926A" xr:uid="{00000000-0004-0000-0000-00006B120000}"/>
    <hyperlink ref="E4727" location="A126034822F" display="A126034822F" xr:uid="{00000000-0004-0000-0000-00006C120000}"/>
    <hyperlink ref="E4728" location="A126001790K" display="A126001790K" xr:uid="{00000000-0004-0000-0000-00006D120000}"/>
    <hyperlink ref="E4729" location="A126063998A" display="A126063998A" xr:uid="{00000000-0004-0000-0000-00006E120000}"/>
    <hyperlink ref="E4730" location="A126032894F" display="A126032894F" xr:uid="{00000000-0004-0000-0000-00006F120000}"/>
    <hyperlink ref="E4731" location="A126006326W" display="A126006326W" xr:uid="{00000000-0004-0000-0000-000070120000}"/>
    <hyperlink ref="E4732" location="A126068534V" display="A126068534V" xr:uid="{00000000-0004-0000-0000-000071120000}"/>
    <hyperlink ref="E4733" location="A126037430X" display="A126037430X" xr:uid="{00000000-0004-0000-0000-000072120000}"/>
    <hyperlink ref="E4734" location="A126005030T" display="A126005030T" xr:uid="{00000000-0004-0000-0000-000073120000}"/>
    <hyperlink ref="E4735" location="A126067238J" display="A126067238J" xr:uid="{00000000-0004-0000-0000-000074120000}"/>
    <hyperlink ref="E4736" location="A126036134L" display="A126036134L" xr:uid="{00000000-0004-0000-0000-000075120000}"/>
    <hyperlink ref="E4737" location="A126003086T" display="A126003086T" xr:uid="{00000000-0004-0000-0000-000076120000}"/>
    <hyperlink ref="E4738" location="A126065294R" display="A126065294R" xr:uid="{00000000-0004-0000-0000-000077120000}"/>
    <hyperlink ref="E4739" location="A126034190V" display="A126034190V" xr:uid="{00000000-0004-0000-0000-000078120000}"/>
    <hyperlink ref="E4740" location="A126004382C" display="A126004382C" xr:uid="{00000000-0004-0000-0000-000079120000}"/>
    <hyperlink ref="E4741" location="A126066590A" display="A126066590A" xr:uid="{00000000-0004-0000-0000-00007A120000}"/>
    <hyperlink ref="E4742" location="A126035486X" display="A126035486X" xr:uid="{00000000-0004-0000-0000-00007B120000}"/>
    <hyperlink ref="E4743" location="A126003734C" display="A126003734C" xr:uid="{00000000-0004-0000-0000-00007C120000}"/>
    <hyperlink ref="E4744" location="A126065942A" display="A126065942A" xr:uid="{00000000-0004-0000-0000-00007D120000}"/>
    <hyperlink ref="E4745" location="A126034838X" display="A126034838X" xr:uid="{00000000-0004-0000-0000-00007E120000}"/>
    <hyperlink ref="E4746" location="A126001758K" display="A126001758K" xr:uid="{00000000-0004-0000-0000-00007F120000}"/>
    <hyperlink ref="E4747" location="A126063966J" display="A126063966J" xr:uid="{00000000-0004-0000-0000-000080120000}"/>
    <hyperlink ref="E4748" location="A126032862L" display="A126032862L" xr:uid="{00000000-0004-0000-0000-000081120000}"/>
    <hyperlink ref="E4749" location="A126006294R" display="A126006294R" xr:uid="{00000000-0004-0000-0000-000082120000}"/>
    <hyperlink ref="E4750" location="A126068502A" display="A126068502A" xr:uid="{00000000-0004-0000-0000-000083120000}"/>
    <hyperlink ref="E4751" location="A126037398K" display="A126037398K" xr:uid="{00000000-0004-0000-0000-000084120000}"/>
    <hyperlink ref="E4752" location="A126004998A" display="A126004998A" xr:uid="{00000000-0004-0000-0000-000085120000}"/>
    <hyperlink ref="E4753" location="A126067206R" display="A126067206R" xr:uid="{00000000-0004-0000-0000-000086120000}"/>
    <hyperlink ref="E4754" location="A126036102V" display="A126036102V" xr:uid="{00000000-0004-0000-0000-000087120000}"/>
    <hyperlink ref="E4755" location="A126003054X" display="A126003054X" xr:uid="{00000000-0004-0000-0000-000088120000}"/>
    <hyperlink ref="E4756" location="A126065262W" display="A126065262W" xr:uid="{00000000-0004-0000-0000-000089120000}"/>
    <hyperlink ref="E4757" location="A126034158V" display="A126034158V" xr:uid="{00000000-0004-0000-0000-00008A120000}"/>
    <hyperlink ref="E4758" location="A126005646R" display="A126005646R" xr:uid="{00000000-0004-0000-0000-00008B120000}"/>
    <hyperlink ref="E4759" location="A126067854L" display="A126067854L" xr:uid="{00000000-0004-0000-0000-00008C120000}"/>
    <hyperlink ref="E4760" location="A126036750T" display="A126036750T" xr:uid="{00000000-0004-0000-0000-00008D120000}"/>
    <hyperlink ref="E4761" location="A126004350K" display="A126004350K" xr:uid="{00000000-0004-0000-0000-00008E120000}"/>
    <hyperlink ref="E4762" location="A126066558A" display="A126066558A" xr:uid="{00000000-0004-0000-0000-00008F120000}"/>
    <hyperlink ref="E4763" location="A126035454F" display="A126035454F" xr:uid="{00000000-0004-0000-0000-000090120000}"/>
    <hyperlink ref="E4764" location="A126003702K" display="A126003702K" xr:uid="{00000000-0004-0000-0000-000091120000}"/>
    <hyperlink ref="E4765" location="A126065910J" display="A126065910J" xr:uid="{00000000-0004-0000-0000-000092120000}"/>
    <hyperlink ref="E4766" location="A126034806F" display="A126034806F" xr:uid="{00000000-0004-0000-0000-000093120000}"/>
    <hyperlink ref="E4767" location="A126002406X" display="A126002406X" xr:uid="{00000000-0004-0000-0000-000094120000}"/>
    <hyperlink ref="E4768" location="A126064614W" display="A126064614W" xr:uid="{00000000-0004-0000-0000-000095120000}"/>
    <hyperlink ref="E4769" location="A126033510A" display="A126033510A" xr:uid="{00000000-0004-0000-0000-000096120000}"/>
    <hyperlink ref="E4770" location="A126001810J" display="A126001810J" xr:uid="{00000000-0004-0000-0000-000097120000}"/>
    <hyperlink ref="E4771" location="A126064018A" display="A126064018A" xr:uid="{00000000-0004-0000-0000-000098120000}"/>
    <hyperlink ref="E4772" location="A126032914C" display="A126032914C" xr:uid="{00000000-0004-0000-0000-000099120000}"/>
    <hyperlink ref="E4773" location="A126006346F" display="A126006346F" xr:uid="{00000000-0004-0000-0000-00009A120000}"/>
    <hyperlink ref="E4774" location="A126068554C" display="A126068554C" xr:uid="{00000000-0004-0000-0000-00009B120000}"/>
    <hyperlink ref="E4775" location="A126037450J" display="A126037450J" xr:uid="{00000000-0004-0000-0000-00009C120000}"/>
    <hyperlink ref="E4776" location="A126005050A" display="A126005050A" xr:uid="{00000000-0004-0000-0000-00009D120000}"/>
    <hyperlink ref="E4777" location="A126067258T" display="A126067258T" xr:uid="{00000000-0004-0000-0000-00009E120000}"/>
    <hyperlink ref="E4778" location="A126036154W" display="A126036154W" xr:uid="{00000000-0004-0000-0000-00009F120000}"/>
    <hyperlink ref="E4779" location="A126003106R" display="A126003106R" xr:uid="{00000000-0004-0000-0000-0000A0120000}"/>
    <hyperlink ref="E4780" location="A126065314L" display="A126065314L" xr:uid="{00000000-0004-0000-0000-0000A1120000}"/>
    <hyperlink ref="E4781" location="A126034210T" display="A126034210T" xr:uid="{00000000-0004-0000-0000-0000A2120000}"/>
    <hyperlink ref="E4782" location="A126005698T" display="A126005698T" xr:uid="{00000000-0004-0000-0000-0000A3120000}"/>
    <hyperlink ref="E4783" location="A126067906C" display="A126067906C" xr:uid="{00000000-0004-0000-0000-0000A4120000}"/>
    <hyperlink ref="E4784" location="A126036802J" display="A126036802J" xr:uid="{00000000-0004-0000-0000-0000A5120000}"/>
    <hyperlink ref="E4785" location="A126004402A" display="A126004402A" xr:uid="{00000000-0004-0000-0000-0000A6120000}"/>
    <hyperlink ref="E4786" location="A126066610X" display="A126066610X" xr:uid="{00000000-0004-0000-0000-0000A7120000}"/>
    <hyperlink ref="E4787" location="A126035506W" display="A126035506W" xr:uid="{00000000-0004-0000-0000-0000A8120000}"/>
    <hyperlink ref="E4788" location="A126003754L" display="A126003754L" xr:uid="{00000000-0004-0000-0000-0000A9120000}"/>
    <hyperlink ref="E4789" location="A126065962K" display="A126065962K" xr:uid="{00000000-0004-0000-0000-0000AA120000}"/>
    <hyperlink ref="E4790" location="A126034858J" display="A126034858J" xr:uid="{00000000-0004-0000-0000-0000AB120000}"/>
    <hyperlink ref="E4791" location="A126002458A" display="A126002458A" xr:uid="{00000000-0004-0000-0000-0000AC120000}"/>
    <hyperlink ref="E4792" location="A126064666X" display="A126064666X" xr:uid="{00000000-0004-0000-0000-0000AD120000}"/>
    <hyperlink ref="E4793" location="A126033562C" display="A126033562C" xr:uid="{00000000-0004-0000-0000-0000AE120000}"/>
    <hyperlink ref="E4794" location="A126001794V" display="A126001794V" xr:uid="{00000000-0004-0000-0000-0000AF120000}"/>
    <hyperlink ref="E4795" location="A126064002J" display="A126064002J" xr:uid="{00000000-0004-0000-0000-0000B0120000}"/>
    <hyperlink ref="E4796" location="A126032898R" display="A126032898R" xr:uid="{00000000-0004-0000-0000-0000B1120000}"/>
    <hyperlink ref="E4797" location="A126006330L" display="A126006330L" xr:uid="{00000000-0004-0000-0000-0000B2120000}"/>
    <hyperlink ref="E4798" location="A126068538C" display="A126068538C" xr:uid="{00000000-0004-0000-0000-0000B3120000}"/>
    <hyperlink ref="E4799" location="A126037434J" display="A126037434J" xr:uid="{00000000-0004-0000-0000-0000B4120000}"/>
    <hyperlink ref="E4800" location="A126005034A" display="A126005034A" xr:uid="{00000000-0004-0000-0000-0000B5120000}"/>
    <hyperlink ref="E4801" location="A126067242X" display="A126067242X" xr:uid="{00000000-0004-0000-0000-0000B6120000}"/>
    <hyperlink ref="E4802" location="A126036138W" display="A126036138W" xr:uid="{00000000-0004-0000-0000-0000B7120000}"/>
    <hyperlink ref="E4803" location="A126003090J" display="A126003090J" xr:uid="{00000000-0004-0000-0000-0000B8120000}"/>
    <hyperlink ref="E4804" location="A126065298X" display="A126065298X" xr:uid="{00000000-0004-0000-0000-0000B9120000}"/>
    <hyperlink ref="E4805" location="A126034194C" display="A126034194C" xr:uid="{00000000-0004-0000-0000-0000BA120000}"/>
    <hyperlink ref="E4806" location="A126004386L" display="A126004386L" xr:uid="{00000000-0004-0000-0000-0000BB120000}"/>
    <hyperlink ref="E4807" location="A126066594K" display="A126066594K" xr:uid="{00000000-0004-0000-0000-0000BC120000}"/>
    <hyperlink ref="E4808" location="A126035490R" display="A126035490R" xr:uid="{00000000-0004-0000-0000-0000BD120000}"/>
    <hyperlink ref="E4809" location="A126003738L" display="A126003738L" xr:uid="{00000000-0004-0000-0000-0000BE120000}"/>
    <hyperlink ref="E4810" location="A126065946K" display="A126065946K" xr:uid="{00000000-0004-0000-0000-0000BF120000}"/>
    <hyperlink ref="E4811" location="A126034842R" display="A126034842R" xr:uid="{00000000-0004-0000-0000-0000C0120000}"/>
    <hyperlink ref="E4812" location="A126001814T" display="A126001814T" xr:uid="{00000000-0004-0000-0000-0000C1120000}"/>
    <hyperlink ref="E4813" location="A126064022T" display="A126064022T" xr:uid="{00000000-0004-0000-0000-0000C2120000}"/>
    <hyperlink ref="E4814" location="A126032918L" display="A126032918L" xr:uid="{00000000-0004-0000-0000-0000C3120000}"/>
    <hyperlink ref="E4815" location="A126006350W" display="A126006350W" xr:uid="{00000000-0004-0000-0000-0000C4120000}"/>
    <hyperlink ref="E4816" location="A126068558L" display="A126068558L" xr:uid="{00000000-0004-0000-0000-0000C5120000}"/>
    <hyperlink ref="E4817" location="A126037454T" display="A126037454T" xr:uid="{00000000-0004-0000-0000-0000C6120000}"/>
    <hyperlink ref="E4818" location="A126005054K" display="A126005054K" xr:uid="{00000000-0004-0000-0000-0000C7120000}"/>
    <hyperlink ref="E4819" location="A126067262J" display="A126067262J" xr:uid="{00000000-0004-0000-0000-0000C8120000}"/>
    <hyperlink ref="E4820" location="A126036158F" display="A126036158F" xr:uid="{00000000-0004-0000-0000-0000C9120000}"/>
    <hyperlink ref="E4821" location="A126003110F" display="A126003110F" xr:uid="{00000000-0004-0000-0000-0000CA120000}"/>
    <hyperlink ref="E4822" location="A126065318W" display="A126065318W" xr:uid="{00000000-0004-0000-0000-0000CB120000}"/>
    <hyperlink ref="E4823" location="A126034214A" display="A126034214A" xr:uid="{00000000-0004-0000-0000-0000CC120000}"/>
    <hyperlink ref="E4824" location="A126005702W" display="A126005702W" xr:uid="{00000000-0004-0000-0000-0000CD120000}"/>
    <hyperlink ref="E4825" location="A126067910V" display="A126067910V" xr:uid="{00000000-0004-0000-0000-0000CE120000}"/>
    <hyperlink ref="E4826" location="A126036806T" display="A126036806T" xr:uid="{00000000-0004-0000-0000-0000CF120000}"/>
    <hyperlink ref="E4827" location="A126004406K" display="A126004406K" xr:uid="{00000000-0004-0000-0000-0000D0120000}"/>
    <hyperlink ref="E4828" location="A126066614J" display="A126066614J" xr:uid="{00000000-0004-0000-0000-0000D1120000}"/>
    <hyperlink ref="E4829" location="A126035510L" display="A126035510L" xr:uid="{00000000-0004-0000-0000-0000D2120000}"/>
    <hyperlink ref="E4830" location="A126003758W" display="A126003758W" xr:uid="{00000000-0004-0000-0000-0000D3120000}"/>
    <hyperlink ref="E4831" location="A126065966V" display="A126065966V" xr:uid="{00000000-0004-0000-0000-0000D4120000}"/>
    <hyperlink ref="E4832" location="A126034862X" display="A126034862X" xr:uid="{00000000-0004-0000-0000-0000D5120000}"/>
    <hyperlink ref="E4833" location="A126002462T" display="A126002462T" xr:uid="{00000000-0004-0000-0000-0000D6120000}"/>
    <hyperlink ref="E4834" location="A126064670R" display="A126064670R" xr:uid="{00000000-0004-0000-0000-0000D7120000}"/>
    <hyperlink ref="E4835" location="A126033566L" display="A126033566L" xr:uid="{00000000-0004-0000-0000-0000D8120000}"/>
    <hyperlink ref="E4836" location="A126001762A" display="A126001762A" xr:uid="{00000000-0004-0000-0000-0000D9120000}"/>
    <hyperlink ref="E4837" location="A126063970X" display="A126063970X" xr:uid="{00000000-0004-0000-0000-0000DA120000}"/>
    <hyperlink ref="E4838" location="A126032866W" display="A126032866W" xr:uid="{00000000-0004-0000-0000-0000DB120000}"/>
    <hyperlink ref="E4839" location="A126006298X" display="A126006298X" xr:uid="{00000000-0004-0000-0000-0000DC120000}"/>
    <hyperlink ref="E4840" location="A126068506K" display="A126068506K" xr:uid="{00000000-0004-0000-0000-0000DD120000}"/>
    <hyperlink ref="E4841" location="A126037402R" display="A126037402R" xr:uid="{00000000-0004-0000-0000-0000DE120000}"/>
    <hyperlink ref="E4842" location="A126005002J" display="A126005002J" xr:uid="{00000000-0004-0000-0000-0000DF120000}"/>
    <hyperlink ref="E4843" location="A126067210F" display="A126067210F" xr:uid="{00000000-0004-0000-0000-0000E0120000}"/>
    <hyperlink ref="E4844" location="A126036106C" display="A126036106C" xr:uid="{00000000-0004-0000-0000-0000E1120000}"/>
    <hyperlink ref="E4845" location="A126003058J" display="A126003058J" xr:uid="{00000000-0004-0000-0000-0000E2120000}"/>
    <hyperlink ref="E4846" location="A126065266F" display="A126065266F" xr:uid="{00000000-0004-0000-0000-0000E3120000}"/>
    <hyperlink ref="E4847" location="A126034162K" display="A126034162K" xr:uid="{00000000-0004-0000-0000-0000E4120000}"/>
    <hyperlink ref="E4848" location="A126005650F" display="A126005650F" xr:uid="{00000000-0004-0000-0000-0000E5120000}"/>
    <hyperlink ref="E4849" location="A126067858W" display="A126067858W" xr:uid="{00000000-0004-0000-0000-0000E6120000}"/>
    <hyperlink ref="E4850" location="A126036754A" display="A126036754A" xr:uid="{00000000-0004-0000-0000-0000E7120000}"/>
    <hyperlink ref="E4851" location="A126004354V" display="A126004354V" xr:uid="{00000000-0004-0000-0000-0000E8120000}"/>
    <hyperlink ref="E4852" location="A126066562T" display="A126066562T" xr:uid="{00000000-0004-0000-0000-0000E9120000}"/>
    <hyperlink ref="E4853" location="A126035458R" display="A126035458R" xr:uid="{00000000-0004-0000-0000-0000EA120000}"/>
    <hyperlink ref="E4854" location="A126003706V" display="A126003706V" xr:uid="{00000000-0004-0000-0000-0000EB120000}"/>
    <hyperlink ref="E4855" location="A126065914T" display="A126065914T" xr:uid="{00000000-0004-0000-0000-0000EC120000}"/>
    <hyperlink ref="E4856" location="A126034810W" display="A126034810W" xr:uid="{00000000-0004-0000-0000-0000ED120000}"/>
    <hyperlink ref="E4857" location="A126002410R" display="A126002410R" xr:uid="{00000000-0004-0000-0000-0000EE120000}"/>
    <hyperlink ref="E4858" location="A126064618F" display="A126064618F" xr:uid="{00000000-0004-0000-0000-0000EF120000}"/>
    <hyperlink ref="E4859" location="A126033514K" display="A126033514K" xr:uid="{00000000-0004-0000-0000-0000F0120000}"/>
    <hyperlink ref="E4860" location="A126001746A" display="A126001746A" xr:uid="{00000000-0004-0000-0000-0000F1120000}"/>
    <hyperlink ref="E4861" location="A126063954X" display="A126063954X" xr:uid="{00000000-0004-0000-0000-0000F2120000}"/>
    <hyperlink ref="E4862" location="A126032850C" display="A126032850C" xr:uid="{00000000-0004-0000-0000-0000F3120000}"/>
    <hyperlink ref="E4863" location="A126006282F" display="A126006282F" xr:uid="{00000000-0004-0000-0000-0000F4120000}"/>
    <hyperlink ref="E4864" location="A126068490C" display="A126068490C" xr:uid="{00000000-0004-0000-0000-0000F5120000}"/>
    <hyperlink ref="E4865" location="A126037386A" display="A126037386A" xr:uid="{00000000-0004-0000-0000-0000F6120000}"/>
    <hyperlink ref="E4866" location="A126004986T" display="A126004986T" xr:uid="{00000000-0004-0000-0000-0000F7120000}"/>
    <hyperlink ref="E4867" location="A126067194T" display="A126067194T" xr:uid="{00000000-0004-0000-0000-0000F8120000}"/>
    <hyperlink ref="E4868" location="A126036090W" display="A126036090W" xr:uid="{00000000-0004-0000-0000-0000F9120000}"/>
    <hyperlink ref="E4869" location="A126003042R" display="A126003042R" xr:uid="{00000000-0004-0000-0000-0000FA120000}"/>
    <hyperlink ref="E4870" location="A126065250L" display="A126065250L" xr:uid="{00000000-0004-0000-0000-0000FB120000}"/>
    <hyperlink ref="E4871" location="A126034146K" display="A126034146K" xr:uid="{00000000-0004-0000-0000-0000FC120000}"/>
    <hyperlink ref="E4872" location="A126005634F" display="A126005634F" xr:uid="{00000000-0004-0000-0000-0000FD120000}"/>
    <hyperlink ref="E4873" location="A126067842C" display="A126067842C" xr:uid="{00000000-0004-0000-0000-0000FE120000}"/>
    <hyperlink ref="E4874" location="A126036738A" display="A126036738A" xr:uid="{00000000-0004-0000-0000-0000FF120000}"/>
    <hyperlink ref="E4875" location="A126004338V" display="A126004338V" xr:uid="{00000000-0004-0000-0000-000000130000}"/>
    <hyperlink ref="E4876" location="A126066546T" display="A126066546T" xr:uid="{00000000-0004-0000-0000-000001130000}"/>
    <hyperlink ref="E4877" location="A126035442W" display="A126035442W" xr:uid="{00000000-0004-0000-0000-000002130000}"/>
    <hyperlink ref="E4878" location="A126003690L" display="A126003690L" xr:uid="{00000000-0004-0000-0000-000003130000}"/>
    <hyperlink ref="E4879" location="A126065898C" display="A126065898C" xr:uid="{00000000-0004-0000-0000-000004130000}"/>
    <hyperlink ref="E4880" location="A126034794J" display="A126034794J" xr:uid="{00000000-0004-0000-0000-000005130000}"/>
    <hyperlink ref="E4881" location="A126002394A" display="A126002394A" xr:uid="{00000000-0004-0000-0000-000006130000}"/>
    <hyperlink ref="E4882" location="A126064602L" display="A126064602L" xr:uid="{00000000-0004-0000-0000-000007130000}"/>
    <hyperlink ref="E4883" location="A126033498W" display="A126033498W" xr:uid="{00000000-0004-0000-0000-000008130000}"/>
    <hyperlink ref="E4884" location="A126001750T" display="A126001750T" xr:uid="{00000000-0004-0000-0000-000009130000}"/>
    <hyperlink ref="E4885" location="A126063958J" display="A126063958J" xr:uid="{00000000-0004-0000-0000-00000A130000}"/>
    <hyperlink ref="E4886" location="A126032854L" display="A126032854L" xr:uid="{00000000-0004-0000-0000-00000B130000}"/>
    <hyperlink ref="E4887" location="A126006286R" display="A126006286R" xr:uid="{00000000-0004-0000-0000-00000C130000}"/>
    <hyperlink ref="E4888" location="A126068494L" display="A126068494L" xr:uid="{00000000-0004-0000-0000-00000D130000}"/>
    <hyperlink ref="E4889" location="A126037390T" display="A126037390T" xr:uid="{00000000-0004-0000-0000-00000E130000}"/>
    <hyperlink ref="E4890" location="A126004990J" display="A126004990J" xr:uid="{00000000-0004-0000-0000-00000F130000}"/>
    <hyperlink ref="E4891" location="A126067198A" display="A126067198A" xr:uid="{00000000-0004-0000-0000-000010130000}"/>
    <hyperlink ref="E4892" location="A126036094F" display="A126036094F" xr:uid="{00000000-0004-0000-0000-000011130000}"/>
    <hyperlink ref="E4893" location="A126003046X" display="A126003046X" xr:uid="{00000000-0004-0000-0000-000012130000}"/>
    <hyperlink ref="E4894" location="A126065254W" display="A126065254W" xr:uid="{00000000-0004-0000-0000-000013130000}"/>
    <hyperlink ref="E4895" location="A126034150A" display="A126034150A" xr:uid="{00000000-0004-0000-0000-000014130000}"/>
    <hyperlink ref="E4896" location="A126005638R" display="A126005638R" xr:uid="{00000000-0004-0000-0000-000015130000}"/>
    <hyperlink ref="E4897" location="A126067846L" display="A126067846L" xr:uid="{00000000-0004-0000-0000-000016130000}"/>
    <hyperlink ref="E4898" location="A126036742T" display="A126036742T" xr:uid="{00000000-0004-0000-0000-000017130000}"/>
    <hyperlink ref="E4899" location="A126004342K" display="A126004342K" xr:uid="{00000000-0004-0000-0000-000018130000}"/>
    <hyperlink ref="E4900" location="A126066550J" display="A126066550J" xr:uid="{00000000-0004-0000-0000-000019130000}"/>
    <hyperlink ref="E4901" location="A126035446F" display="A126035446F" xr:uid="{00000000-0004-0000-0000-00001A130000}"/>
    <hyperlink ref="E4902" location="A126003694W" display="A126003694W" xr:uid="{00000000-0004-0000-0000-00001B130000}"/>
    <hyperlink ref="E4903" location="A126065902J" display="A126065902J" xr:uid="{00000000-0004-0000-0000-00001C130000}"/>
    <hyperlink ref="E4904" location="A126034798T" display="A126034798T" xr:uid="{00000000-0004-0000-0000-00001D130000}"/>
    <hyperlink ref="E4905" location="A126002398K" display="A126002398K" xr:uid="{00000000-0004-0000-0000-00001E130000}"/>
    <hyperlink ref="E4906" location="A126064606W" display="A126064606W" xr:uid="{00000000-0004-0000-0000-00001F130000}"/>
    <hyperlink ref="E4907" location="A126033502A" display="A126033502A" xr:uid="{00000000-0004-0000-0000-000020130000}"/>
    <hyperlink ref="E4908" location="A126001778V" display="A126001778V" xr:uid="{00000000-0004-0000-0000-000021130000}"/>
    <hyperlink ref="E4909" location="A126063986T" display="A126063986T" xr:uid="{00000000-0004-0000-0000-000022130000}"/>
    <hyperlink ref="E4910" location="A126032882W" display="A126032882W" xr:uid="{00000000-0004-0000-0000-000023130000}"/>
    <hyperlink ref="E4911" location="A126006314L" display="A126006314L" xr:uid="{00000000-0004-0000-0000-000024130000}"/>
    <hyperlink ref="E4912" location="A126068522K" display="A126068522K" xr:uid="{00000000-0004-0000-0000-000025130000}"/>
    <hyperlink ref="E4913" location="A126037418J" display="A126037418J" xr:uid="{00000000-0004-0000-0000-000026130000}"/>
    <hyperlink ref="E4914" location="A126005018A" display="A126005018A" xr:uid="{00000000-0004-0000-0000-000027130000}"/>
    <hyperlink ref="E4915" location="A126067226X" display="A126067226X" xr:uid="{00000000-0004-0000-0000-000028130000}"/>
    <hyperlink ref="E4916" location="A126036122C" display="A126036122C" xr:uid="{00000000-0004-0000-0000-000029130000}"/>
    <hyperlink ref="E4917" location="A126003074J" display="A126003074J" xr:uid="{00000000-0004-0000-0000-00002A130000}"/>
    <hyperlink ref="E4918" location="A126065282F" display="A126065282F" xr:uid="{00000000-0004-0000-0000-00002B130000}"/>
    <hyperlink ref="E4919" location="A126034178C" display="A126034178C" xr:uid="{00000000-0004-0000-0000-00002C130000}"/>
    <hyperlink ref="E4920" location="A126005666X" display="A126005666X" xr:uid="{00000000-0004-0000-0000-00002D130000}"/>
    <hyperlink ref="E4921" location="A126067874W" display="A126067874W" xr:uid="{00000000-0004-0000-0000-00002E130000}"/>
    <hyperlink ref="E4922" location="A126036770A" display="A126036770A" xr:uid="{00000000-0004-0000-0000-00002F130000}"/>
    <hyperlink ref="E4923" location="A126004370V" display="A126004370V" xr:uid="{00000000-0004-0000-0000-000030130000}"/>
    <hyperlink ref="E4924" location="A126066578K" display="A126066578K" xr:uid="{00000000-0004-0000-0000-000031130000}"/>
    <hyperlink ref="E4925" location="A126035474R" display="A126035474R" xr:uid="{00000000-0004-0000-0000-000032130000}"/>
    <hyperlink ref="E4926" location="A126003722V" display="A126003722V" xr:uid="{00000000-0004-0000-0000-000033130000}"/>
    <hyperlink ref="E4927" location="A126065930T" display="A126065930T" xr:uid="{00000000-0004-0000-0000-000034130000}"/>
    <hyperlink ref="E4928" location="A126034826R" display="A126034826R" xr:uid="{00000000-0004-0000-0000-000035130000}"/>
    <hyperlink ref="E4929" location="A126002426J" display="A126002426J" xr:uid="{00000000-0004-0000-0000-000036130000}"/>
    <hyperlink ref="E4930" location="A126064634F" display="A126064634F" xr:uid="{00000000-0004-0000-0000-000037130000}"/>
    <hyperlink ref="E4931" location="A126033530K" display="A126033530K" xr:uid="{00000000-0004-0000-0000-000038130000}"/>
    <hyperlink ref="E4932" location="A126001754A" display="A126001754A" xr:uid="{00000000-0004-0000-0000-000039130000}"/>
    <hyperlink ref="E4933" location="A126063962X" display="A126063962X" xr:uid="{00000000-0004-0000-0000-00003A130000}"/>
    <hyperlink ref="E4934" location="A126032858W" display="A126032858W" xr:uid="{00000000-0004-0000-0000-00003B130000}"/>
    <hyperlink ref="E4935" location="A126006290F" display="A126006290F" xr:uid="{00000000-0004-0000-0000-00003C130000}"/>
    <hyperlink ref="E4936" location="A126068498W" display="A126068498W" xr:uid="{00000000-0004-0000-0000-00003D130000}"/>
    <hyperlink ref="E4937" location="A126037394A" display="A126037394A" xr:uid="{00000000-0004-0000-0000-00003E130000}"/>
    <hyperlink ref="E4938" location="A126004994T" display="A126004994T" xr:uid="{00000000-0004-0000-0000-00003F130000}"/>
    <hyperlink ref="E4939" location="A126067202F" display="A126067202F" xr:uid="{00000000-0004-0000-0000-000040130000}"/>
    <hyperlink ref="E4940" location="A126036098R" display="A126036098R" xr:uid="{00000000-0004-0000-0000-000041130000}"/>
    <hyperlink ref="E4941" location="A126003050R" display="A126003050R" xr:uid="{00000000-0004-0000-0000-000042130000}"/>
    <hyperlink ref="E4942" location="A126065258F" display="A126065258F" xr:uid="{00000000-0004-0000-0000-000043130000}"/>
    <hyperlink ref="E4943" location="A126034154K" display="A126034154K" xr:uid="{00000000-0004-0000-0000-000044130000}"/>
    <hyperlink ref="E4944" location="A126005642F" display="A126005642F" xr:uid="{00000000-0004-0000-0000-000045130000}"/>
    <hyperlink ref="E4945" location="A126067850C" display="A126067850C" xr:uid="{00000000-0004-0000-0000-000046130000}"/>
    <hyperlink ref="E4946" location="A126036746A" display="A126036746A" xr:uid="{00000000-0004-0000-0000-000047130000}"/>
    <hyperlink ref="E4947" location="A126004346V" display="A126004346V" xr:uid="{00000000-0004-0000-0000-000048130000}"/>
    <hyperlink ref="E4948" location="A126066554T" display="A126066554T" xr:uid="{00000000-0004-0000-0000-000049130000}"/>
    <hyperlink ref="E4949" location="A126035450W" display="A126035450W" xr:uid="{00000000-0004-0000-0000-00004A130000}"/>
    <hyperlink ref="E4950" location="A126003698F" display="A126003698F" xr:uid="{00000000-0004-0000-0000-00004B130000}"/>
    <hyperlink ref="E4951" location="A126065906T" display="A126065906T" xr:uid="{00000000-0004-0000-0000-00004C130000}"/>
    <hyperlink ref="E4952" location="A126034802W" display="A126034802W" xr:uid="{00000000-0004-0000-0000-00004D130000}"/>
    <hyperlink ref="E4953" location="A126002402R" display="A126002402R" xr:uid="{00000000-0004-0000-0000-00004E130000}"/>
    <hyperlink ref="E4954" location="A126064610L" display="A126064610L" xr:uid="{00000000-0004-0000-0000-00004F130000}"/>
    <hyperlink ref="E4955" location="A126033506K" display="A126033506K" xr:uid="{00000000-0004-0000-0000-000050130000}"/>
    <hyperlink ref="E4956" location="A126001782K" display="A126001782K" xr:uid="{00000000-0004-0000-0000-000051130000}"/>
    <hyperlink ref="E4957" location="A126063990J" display="A126063990J" xr:uid="{00000000-0004-0000-0000-000052130000}"/>
    <hyperlink ref="E4958" location="A126032886F" display="A126032886F" xr:uid="{00000000-0004-0000-0000-000053130000}"/>
    <hyperlink ref="E4959" location="A126006318W" display="A126006318W" xr:uid="{00000000-0004-0000-0000-000054130000}"/>
    <hyperlink ref="E4960" location="A126068526V" display="A126068526V" xr:uid="{00000000-0004-0000-0000-000055130000}"/>
    <hyperlink ref="E4961" location="A126037422X" display="A126037422X" xr:uid="{00000000-0004-0000-0000-000056130000}"/>
    <hyperlink ref="E4962" location="A126005022T" display="A126005022T" xr:uid="{00000000-0004-0000-0000-000057130000}"/>
    <hyperlink ref="E4963" location="A126067230R" display="A126067230R" xr:uid="{00000000-0004-0000-0000-000058130000}"/>
    <hyperlink ref="E4964" location="A126036126L" display="A126036126L" xr:uid="{00000000-0004-0000-0000-000059130000}"/>
    <hyperlink ref="E4965" location="A126003078T" display="A126003078T" xr:uid="{00000000-0004-0000-0000-00005A130000}"/>
    <hyperlink ref="E4966" location="A126065286R" display="A126065286R" xr:uid="{00000000-0004-0000-0000-00005B130000}"/>
    <hyperlink ref="E4967" location="A126034182V" display="A126034182V" xr:uid="{00000000-0004-0000-0000-00005C130000}"/>
    <hyperlink ref="E4968" location="A126005670R" display="A126005670R" xr:uid="{00000000-0004-0000-0000-00005D130000}"/>
    <hyperlink ref="E4969" location="A126067878F" display="A126067878F" xr:uid="{00000000-0004-0000-0000-00005E130000}"/>
    <hyperlink ref="E4970" location="A126036774K" display="A126036774K" xr:uid="{00000000-0004-0000-0000-00005F130000}"/>
    <hyperlink ref="E4971" location="A126004374C" display="A126004374C" xr:uid="{00000000-0004-0000-0000-000060130000}"/>
    <hyperlink ref="E4972" location="A126066582A" display="A126066582A" xr:uid="{00000000-0004-0000-0000-000061130000}"/>
    <hyperlink ref="E4973" location="A126035478X" display="A126035478X" xr:uid="{00000000-0004-0000-0000-000062130000}"/>
    <hyperlink ref="E4974" location="A126003726C" display="A126003726C" xr:uid="{00000000-0004-0000-0000-000063130000}"/>
    <hyperlink ref="E4975" location="A126065934A" display="A126065934A" xr:uid="{00000000-0004-0000-0000-000064130000}"/>
    <hyperlink ref="E4976" location="A126034830F" display="A126034830F" xr:uid="{00000000-0004-0000-0000-000065130000}"/>
    <hyperlink ref="E4977" location="A126002430X" display="A126002430X" xr:uid="{00000000-0004-0000-0000-000066130000}"/>
    <hyperlink ref="E4978" location="A126064638R" display="A126064638R" xr:uid="{00000000-0004-0000-0000-000067130000}"/>
    <hyperlink ref="E4979" location="A126033534V" display="A126033534V" xr:uid="{00000000-0004-0000-0000-000068130000}"/>
    <hyperlink ref="E4980" location="A126001858V" display="A126001858V" xr:uid="{00000000-0004-0000-0000-000069130000}"/>
    <hyperlink ref="E4981" location="A126064066V" display="A126064066V" xr:uid="{00000000-0004-0000-0000-00006A130000}"/>
    <hyperlink ref="E4982" location="A126032962W" display="A126032962W" xr:uid="{00000000-0004-0000-0000-00006B130000}"/>
    <hyperlink ref="E4983" location="A126006394X" display="A126006394X" xr:uid="{00000000-0004-0000-0000-00006C130000}"/>
    <hyperlink ref="E4984" location="A126068602K" display="A126068602K" xr:uid="{00000000-0004-0000-0000-00006D130000}"/>
    <hyperlink ref="E4985" location="A126037498V" display="A126037498V" xr:uid="{00000000-0004-0000-0000-00006E130000}"/>
    <hyperlink ref="E4986" location="A126005098L" display="A126005098L" xr:uid="{00000000-0004-0000-0000-00006F130000}"/>
    <hyperlink ref="E4987" location="A126067306X" display="A126067306X" xr:uid="{00000000-0004-0000-0000-000070130000}"/>
    <hyperlink ref="E4988" location="A126036202C" display="A126036202C" xr:uid="{00000000-0004-0000-0000-000071130000}"/>
    <hyperlink ref="E4989" location="A126003154J" display="A126003154J" xr:uid="{00000000-0004-0000-0000-000072130000}"/>
    <hyperlink ref="E4990" location="A126065362F" display="A126065362F" xr:uid="{00000000-0004-0000-0000-000073130000}"/>
    <hyperlink ref="E4991" location="A126034258C" display="A126034258C" xr:uid="{00000000-0004-0000-0000-000074130000}"/>
    <hyperlink ref="E4992" location="A126005746X" display="A126005746X" xr:uid="{00000000-0004-0000-0000-000075130000}"/>
    <hyperlink ref="E4993" location="A126067954W" display="A126067954W" xr:uid="{00000000-0004-0000-0000-000076130000}"/>
    <hyperlink ref="E4994" location="A126036850A" display="A126036850A" xr:uid="{00000000-0004-0000-0000-000077130000}"/>
    <hyperlink ref="E4995" location="A126004450V" display="A126004450V" xr:uid="{00000000-0004-0000-0000-000078130000}"/>
    <hyperlink ref="E4996" location="A126066658K" display="A126066658K" xr:uid="{00000000-0004-0000-0000-000079130000}"/>
    <hyperlink ref="E4997" location="A126035554R" display="A126035554R" xr:uid="{00000000-0004-0000-0000-00007A130000}"/>
    <hyperlink ref="E4998" location="A126003802V" display="A126003802V" xr:uid="{00000000-0004-0000-0000-00007B130000}"/>
    <hyperlink ref="E4999" location="A126066010V" display="A126066010V" xr:uid="{00000000-0004-0000-0000-00007C130000}"/>
    <hyperlink ref="E5000" location="A126034906R" display="A126034906R" xr:uid="{00000000-0004-0000-0000-00007D130000}"/>
    <hyperlink ref="E5001" location="A126002506J" display="A126002506J" xr:uid="{00000000-0004-0000-0000-00007E130000}"/>
    <hyperlink ref="E5002" location="A126064714F" display="A126064714F" xr:uid="{00000000-0004-0000-0000-00007F130000}"/>
    <hyperlink ref="E5003" location="A126033610K" display="A126033610K" xr:uid="{00000000-0004-0000-0000-000080130000}"/>
    <hyperlink ref="E5004" location="A126001870K" display="A126001870K" xr:uid="{00000000-0004-0000-0000-000081130000}"/>
    <hyperlink ref="E5005" location="A126064078C" display="A126064078C" xr:uid="{00000000-0004-0000-0000-000082130000}"/>
    <hyperlink ref="E5006" location="A126032974F" display="A126032974F" xr:uid="{00000000-0004-0000-0000-000083130000}"/>
    <hyperlink ref="E5007" location="A126006406W" display="A126006406W" xr:uid="{00000000-0004-0000-0000-000084130000}"/>
    <hyperlink ref="E5008" location="A126068614V" display="A126068614V" xr:uid="{00000000-0004-0000-0000-000085130000}"/>
    <hyperlink ref="E5009" location="A126037510X" display="A126037510X" xr:uid="{00000000-0004-0000-0000-000086130000}"/>
    <hyperlink ref="E5010" location="A126005110T" display="A126005110T" xr:uid="{00000000-0004-0000-0000-000087130000}"/>
    <hyperlink ref="E5011" location="A126067318J" display="A126067318J" xr:uid="{00000000-0004-0000-0000-000088130000}"/>
    <hyperlink ref="E5012" location="A126036214L" display="A126036214L" xr:uid="{00000000-0004-0000-0000-000089130000}"/>
    <hyperlink ref="E5013" location="A126003166T" display="A126003166T" xr:uid="{00000000-0004-0000-0000-00008A130000}"/>
    <hyperlink ref="E5014" location="A126065374R" display="A126065374R" xr:uid="{00000000-0004-0000-0000-00008B130000}"/>
    <hyperlink ref="E5015" location="A126034270V" display="A126034270V" xr:uid="{00000000-0004-0000-0000-00008C130000}"/>
    <hyperlink ref="E5016" location="A126005758J" display="A126005758J" xr:uid="{00000000-0004-0000-0000-00008D130000}"/>
    <hyperlink ref="E5017" location="A126067966F" display="A126067966F" xr:uid="{00000000-0004-0000-0000-00008E130000}"/>
    <hyperlink ref="E5018" location="A126036862K" display="A126036862K" xr:uid="{00000000-0004-0000-0000-00008F130000}"/>
    <hyperlink ref="E5019" location="A126004462C" display="A126004462C" xr:uid="{00000000-0004-0000-0000-000090130000}"/>
    <hyperlink ref="E5020" location="A126066670A" display="A126066670A" xr:uid="{00000000-0004-0000-0000-000091130000}"/>
    <hyperlink ref="E5021" location="A126035566X" display="A126035566X" xr:uid="{00000000-0004-0000-0000-000092130000}"/>
    <hyperlink ref="E5022" location="A126003814C" display="A126003814C" xr:uid="{00000000-0004-0000-0000-000093130000}"/>
    <hyperlink ref="E5023" location="A126066022C" display="A126066022C" xr:uid="{00000000-0004-0000-0000-000094130000}"/>
    <hyperlink ref="E5024" location="A126034918X" display="A126034918X" xr:uid="{00000000-0004-0000-0000-000095130000}"/>
    <hyperlink ref="E5025" location="A126002518T" display="A126002518T" xr:uid="{00000000-0004-0000-0000-000096130000}"/>
    <hyperlink ref="E5026" location="A126064726R" display="A126064726R" xr:uid="{00000000-0004-0000-0000-000097130000}"/>
    <hyperlink ref="E5027" location="A126033622V" display="A126033622V" xr:uid="{00000000-0004-0000-0000-000098130000}"/>
    <hyperlink ref="E5028" location="A126001838K" display="A126001838K" xr:uid="{00000000-0004-0000-0000-000099130000}"/>
    <hyperlink ref="E5029" location="A126064046K" display="A126064046K" xr:uid="{00000000-0004-0000-0000-00009A130000}"/>
    <hyperlink ref="E5030" location="A126032942L" display="A126032942L" xr:uid="{00000000-0004-0000-0000-00009B130000}"/>
    <hyperlink ref="E5031" location="A126006374R" display="A126006374R" xr:uid="{00000000-0004-0000-0000-00009C130000}"/>
    <hyperlink ref="E5032" location="A126068582L" display="A126068582L" xr:uid="{00000000-0004-0000-0000-00009D130000}"/>
    <hyperlink ref="E5033" location="A126037478K" display="A126037478K" xr:uid="{00000000-0004-0000-0000-00009E130000}"/>
    <hyperlink ref="E5034" location="A126005078C" display="A126005078C" xr:uid="{00000000-0004-0000-0000-00009F130000}"/>
    <hyperlink ref="E5035" location="A126067286A" display="A126067286A" xr:uid="{00000000-0004-0000-0000-0000A0130000}"/>
    <hyperlink ref="E5036" location="A126036182F" display="A126036182F" xr:uid="{00000000-0004-0000-0000-0000A1130000}"/>
    <hyperlink ref="E5037" location="A126003134X" display="A126003134X" xr:uid="{00000000-0004-0000-0000-0000A2130000}"/>
    <hyperlink ref="E5038" location="A126065342W" display="A126065342W" xr:uid="{00000000-0004-0000-0000-0000A3130000}"/>
    <hyperlink ref="E5039" location="A126034238V" display="A126034238V" xr:uid="{00000000-0004-0000-0000-0000A4130000}"/>
    <hyperlink ref="E5040" location="A126005726R" display="A126005726R" xr:uid="{00000000-0004-0000-0000-0000A5130000}"/>
    <hyperlink ref="E5041" location="A126067934L" display="A126067934L" xr:uid="{00000000-0004-0000-0000-0000A6130000}"/>
    <hyperlink ref="E5042" location="A126036830T" display="A126036830T" xr:uid="{00000000-0004-0000-0000-0000A7130000}"/>
    <hyperlink ref="E5043" location="A126004430K" display="A126004430K" xr:uid="{00000000-0004-0000-0000-0000A8130000}"/>
    <hyperlink ref="E5044" location="A126066638A" display="A126066638A" xr:uid="{00000000-0004-0000-0000-0000A9130000}"/>
    <hyperlink ref="E5045" location="A126035534F" display="A126035534F" xr:uid="{00000000-0004-0000-0000-0000AA130000}"/>
    <hyperlink ref="E5046" location="A126003782W" display="A126003782W" xr:uid="{00000000-0004-0000-0000-0000AB130000}"/>
    <hyperlink ref="E5047" location="A126065990V" display="A126065990V" xr:uid="{00000000-0004-0000-0000-0000AC130000}"/>
    <hyperlink ref="E5048" location="A126034886T" display="A126034886T" xr:uid="{00000000-0004-0000-0000-0000AD130000}"/>
    <hyperlink ref="E5049" location="A126002486K" display="A126002486K" xr:uid="{00000000-0004-0000-0000-0000AE130000}"/>
    <hyperlink ref="E5050" location="A126064694J" display="A126064694J" xr:uid="{00000000-0004-0000-0000-0000AF130000}"/>
    <hyperlink ref="E5051" location="A126033590L" display="A126033590L" xr:uid="{00000000-0004-0000-0000-0000B0130000}"/>
    <hyperlink ref="E5052" location="A126001874V" display="A126001874V" xr:uid="{00000000-0004-0000-0000-0000B1130000}"/>
    <hyperlink ref="E5053" location="A126064082V" display="A126064082V" xr:uid="{00000000-0004-0000-0000-0000B2130000}"/>
    <hyperlink ref="E5054" location="A126032978R" display="A126032978R" xr:uid="{00000000-0004-0000-0000-0000B3130000}"/>
    <hyperlink ref="E5055" location="A126006410L" display="A126006410L" xr:uid="{00000000-0004-0000-0000-0000B4130000}"/>
    <hyperlink ref="E5056" location="A126068618C" display="A126068618C" xr:uid="{00000000-0004-0000-0000-0000B5130000}"/>
    <hyperlink ref="E5057" location="A126037514J" display="A126037514J" xr:uid="{00000000-0004-0000-0000-0000B6130000}"/>
    <hyperlink ref="E5058" location="A126005114A" display="A126005114A" xr:uid="{00000000-0004-0000-0000-0000B7130000}"/>
    <hyperlink ref="E5059" location="A126067322X" display="A126067322X" xr:uid="{00000000-0004-0000-0000-0000B8130000}"/>
    <hyperlink ref="E5060" location="A126036218W" display="A126036218W" xr:uid="{00000000-0004-0000-0000-0000B9130000}"/>
    <hyperlink ref="E5061" location="A126003170J" display="A126003170J" xr:uid="{00000000-0004-0000-0000-0000BA130000}"/>
    <hyperlink ref="E5062" location="A126065378X" display="A126065378X" xr:uid="{00000000-0004-0000-0000-0000BB130000}"/>
    <hyperlink ref="E5063" location="A126034274C" display="A126034274C" xr:uid="{00000000-0004-0000-0000-0000BC130000}"/>
    <hyperlink ref="E5064" location="A126005762X" display="A126005762X" xr:uid="{00000000-0004-0000-0000-0000BD130000}"/>
    <hyperlink ref="E5065" location="A126067970W" display="A126067970W" xr:uid="{00000000-0004-0000-0000-0000BE130000}"/>
    <hyperlink ref="E5066" location="A126036866V" display="A126036866V" xr:uid="{00000000-0004-0000-0000-0000BF130000}"/>
    <hyperlink ref="E5067" location="A126004466L" display="A126004466L" xr:uid="{00000000-0004-0000-0000-0000C0130000}"/>
    <hyperlink ref="E5068" location="A126066674K" display="A126066674K" xr:uid="{00000000-0004-0000-0000-0000C1130000}"/>
    <hyperlink ref="E5069" location="A126035570R" display="A126035570R" xr:uid="{00000000-0004-0000-0000-0000C2130000}"/>
    <hyperlink ref="E5070" location="A126003818L" display="A126003818L" xr:uid="{00000000-0004-0000-0000-0000C3130000}"/>
    <hyperlink ref="E5071" location="A126066026L" display="A126066026L" xr:uid="{00000000-0004-0000-0000-0000C4130000}"/>
    <hyperlink ref="E5072" location="A126034922R" display="A126034922R" xr:uid="{00000000-0004-0000-0000-0000C5130000}"/>
    <hyperlink ref="E5073" location="A126002522J" display="A126002522J" xr:uid="{00000000-0004-0000-0000-0000C6130000}"/>
    <hyperlink ref="E5074" location="A126064730F" display="A126064730F" xr:uid="{00000000-0004-0000-0000-0000C7130000}"/>
    <hyperlink ref="E5075" location="A126033626C" display="A126033626C" xr:uid="{00000000-0004-0000-0000-0000C8130000}"/>
    <hyperlink ref="E5076" location="A126001878C" display="A126001878C" xr:uid="{00000000-0004-0000-0000-0000C9130000}"/>
    <hyperlink ref="E5077" location="A126064086C" display="A126064086C" xr:uid="{00000000-0004-0000-0000-0000CA130000}"/>
    <hyperlink ref="E5078" location="A126032982F" display="A126032982F" xr:uid="{00000000-0004-0000-0000-0000CB130000}"/>
    <hyperlink ref="E5079" location="A126006414W" display="A126006414W" xr:uid="{00000000-0004-0000-0000-0000CC130000}"/>
    <hyperlink ref="E5080" location="A126068622V" display="A126068622V" xr:uid="{00000000-0004-0000-0000-0000CD130000}"/>
    <hyperlink ref="E5081" location="A126037518T" display="A126037518T" xr:uid="{00000000-0004-0000-0000-0000CE130000}"/>
    <hyperlink ref="E5082" location="A126005118K" display="A126005118K" xr:uid="{00000000-0004-0000-0000-0000CF130000}"/>
    <hyperlink ref="E5083" location="A126067326J" display="A126067326J" xr:uid="{00000000-0004-0000-0000-0000D0130000}"/>
    <hyperlink ref="E5084" location="A126036222L" display="A126036222L" xr:uid="{00000000-0004-0000-0000-0000D1130000}"/>
    <hyperlink ref="E5085" location="A126003174T" display="A126003174T" xr:uid="{00000000-0004-0000-0000-0000D2130000}"/>
    <hyperlink ref="E5086" location="A126065382R" display="A126065382R" xr:uid="{00000000-0004-0000-0000-0000D3130000}"/>
    <hyperlink ref="E5087" location="A126034278L" display="A126034278L" xr:uid="{00000000-0004-0000-0000-0000D4130000}"/>
    <hyperlink ref="E5088" location="A126005766J" display="A126005766J" xr:uid="{00000000-0004-0000-0000-0000D5130000}"/>
    <hyperlink ref="E5089" location="A126067974F" display="A126067974F" xr:uid="{00000000-0004-0000-0000-0000D6130000}"/>
    <hyperlink ref="E5090" location="A126036870K" display="A126036870K" xr:uid="{00000000-0004-0000-0000-0000D7130000}"/>
    <hyperlink ref="E5091" location="A126004470C" display="A126004470C" xr:uid="{00000000-0004-0000-0000-0000D8130000}"/>
    <hyperlink ref="E5092" location="A126066678V" display="A126066678V" xr:uid="{00000000-0004-0000-0000-0000D9130000}"/>
    <hyperlink ref="E5093" location="A126035574X" display="A126035574X" xr:uid="{00000000-0004-0000-0000-0000DA130000}"/>
    <hyperlink ref="E5094" location="A126003822C" display="A126003822C" xr:uid="{00000000-0004-0000-0000-0000DB130000}"/>
    <hyperlink ref="E5095" location="A126066030C" display="A126066030C" xr:uid="{00000000-0004-0000-0000-0000DC130000}"/>
    <hyperlink ref="E5096" location="A126034926X" display="A126034926X" xr:uid="{00000000-0004-0000-0000-0000DD130000}"/>
    <hyperlink ref="E5097" location="A126002526T" display="A126002526T" xr:uid="{00000000-0004-0000-0000-0000DE130000}"/>
    <hyperlink ref="E5098" location="A126064734R" display="A126064734R" xr:uid="{00000000-0004-0000-0000-0000DF130000}"/>
    <hyperlink ref="E5099" location="A126033630V" display="A126033630V" xr:uid="{00000000-0004-0000-0000-0000E0130000}"/>
    <hyperlink ref="E5100" location="A126001842A" display="A126001842A" xr:uid="{00000000-0004-0000-0000-0000E1130000}"/>
    <hyperlink ref="E5101" location="A126064050A" display="A126064050A" xr:uid="{00000000-0004-0000-0000-0000E2130000}"/>
    <hyperlink ref="E5102" location="A126032946W" display="A126032946W" xr:uid="{00000000-0004-0000-0000-0000E3130000}"/>
    <hyperlink ref="E5103" location="A126006378X" display="A126006378X" xr:uid="{00000000-0004-0000-0000-0000E4130000}"/>
    <hyperlink ref="E5104" location="A126068586W" display="A126068586W" xr:uid="{00000000-0004-0000-0000-0000E5130000}"/>
    <hyperlink ref="E5105" location="A126037482A" display="A126037482A" xr:uid="{00000000-0004-0000-0000-0000E6130000}"/>
    <hyperlink ref="E5106" location="A126005082V" display="A126005082V" xr:uid="{00000000-0004-0000-0000-0000E7130000}"/>
    <hyperlink ref="E5107" location="A126067290T" display="A126067290T" xr:uid="{00000000-0004-0000-0000-0000E8130000}"/>
    <hyperlink ref="E5108" location="A126036186R" display="A126036186R" xr:uid="{00000000-0004-0000-0000-0000E9130000}"/>
    <hyperlink ref="E5109" location="A126003138J" display="A126003138J" xr:uid="{00000000-0004-0000-0000-0000EA130000}"/>
    <hyperlink ref="E5110" location="A126065346F" display="A126065346F" xr:uid="{00000000-0004-0000-0000-0000EB130000}"/>
    <hyperlink ref="E5111" location="A126034242K" display="A126034242K" xr:uid="{00000000-0004-0000-0000-0000EC130000}"/>
    <hyperlink ref="E5112" location="A126005730F" display="A126005730F" xr:uid="{00000000-0004-0000-0000-0000ED130000}"/>
    <hyperlink ref="E5113" location="A126067938W" display="A126067938W" xr:uid="{00000000-0004-0000-0000-0000EE130000}"/>
    <hyperlink ref="E5114" location="A126036834A" display="A126036834A" xr:uid="{00000000-0004-0000-0000-0000EF130000}"/>
    <hyperlink ref="E5115" location="A126004434V" display="A126004434V" xr:uid="{00000000-0004-0000-0000-0000F0130000}"/>
    <hyperlink ref="E5116" location="A126066642T" display="A126066642T" xr:uid="{00000000-0004-0000-0000-0000F1130000}"/>
    <hyperlink ref="E5117" location="A126035538R" display="A126035538R" xr:uid="{00000000-0004-0000-0000-0000F2130000}"/>
    <hyperlink ref="E5118" location="A126003786F" display="A126003786F" xr:uid="{00000000-0004-0000-0000-0000F3130000}"/>
    <hyperlink ref="E5119" location="A126065994C" display="A126065994C" xr:uid="{00000000-0004-0000-0000-0000F4130000}"/>
    <hyperlink ref="E5120" location="A126034890J" display="A126034890J" xr:uid="{00000000-0004-0000-0000-0000F5130000}"/>
    <hyperlink ref="E5121" location="A126002490A" display="A126002490A" xr:uid="{00000000-0004-0000-0000-0000F6130000}"/>
    <hyperlink ref="E5122" location="A126064698T" display="A126064698T" xr:uid="{00000000-0004-0000-0000-0000F7130000}"/>
    <hyperlink ref="E5123" location="A126033594W" display="A126033594W" xr:uid="{00000000-0004-0000-0000-0000F8130000}"/>
    <hyperlink ref="E5124" location="A126001846K" display="A126001846K" xr:uid="{00000000-0004-0000-0000-0000F9130000}"/>
    <hyperlink ref="E5125" location="A126064054K" display="A126064054K" xr:uid="{00000000-0004-0000-0000-0000FA130000}"/>
    <hyperlink ref="E5126" location="A126032950L" display="A126032950L" xr:uid="{00000000-0004-0000-0000-0000FB130000}"/>
    <hyperlink ref="E5127" location="A126006382R" display="A126006382R" xr:uid="{00000000-0004-0000-0000-0000FC130000}"/>
    <hyperlink ref="E5128" location="A126068590L" display="A126068590L" xr:uid="{00000000-0004-0000-0000-0000FD130000}"/>
    <hyperlink ref="E5129" location="A126037486K" display="A126037486K" xr:uid="{00000000-0004-0000-0000-0000FE130000}"/>
    <hyperlink ref="E5130" location="A126005086C" display="A126005086C" xr:uid="{00000000-0004-0000-0000-0000FF130000}"/>
    <hyperlink ref="E5131" location="A126067294A" display="A126067294A" xr:uid="{00000000-0004-0000-0000-000000140000}"/>
    <hyperlink ref="E5132" location="A126036190F" display="A126036190F" xr:uid="{00000000-0004-0000-0000-000001140000}"/>
    <hyperlink ref="E5133" location="A126003142X" display="A126003142X" xr:uid="{00000000-0004-0000-0000-000002140000}"/>
    <hyperlink ref="E5134" location="A126065350W" display="A126065350W" xr:uid="{00000000-0004-0000-0000-000003140000}"/>
    <hyperlink ref="E5135" location="A126034246V" display="A126034246V" xr:uid="{00000000-0004-0000-0000-000004140000}"/>
    <hyperlink ref="E5136" location="A126004438C" display="A126004438C" xr:uid="{00000000-0004-0000-0000-000005140000}"/>
    <hyperlink ref="E5137" location="A126066646A" display="A126066646A" xr:uid="{00000000-0004-0000-0000-000006140000}"/>
    <hyperlink ref="E5138" location="A126035542F" display="A126035542F" xr:uid="{00000000-0004-0000-0000-000007140000}"/>
    <hyperlink ref="E5139" location="A126003790W" display="A126003790W" xr:uid="{00000000-0004-0000-0000-000008140000}"/>
    <hyperlink ref="E5140" location="A126065998L" display="A126065998L" xr:uid="{00000000-0004-0000-0000-000009140000}"/>
    <hyperlink ref="E5141" location="A126034894T" display="A126034894T" xr:uid="{00000000-0004-0000-0000-00000A140000}"/>
    <hyperlink ref="E5142" location="A126001862K" display="A126001862K" xr:uid="{00000000-0004-0000-0000-00000B140000}"/>
    <hyperlink ref="E5143" location="A126064070K" display="A126064070K" xr:uid="{00000000-0004-0000-0000-00000C140000}"/>
    <hyperlink ref="E5144" location="A126032966F" display="A126032966F" xr:uid="{00000000-0004-0000-0000-00000D140000}"/>
    <hyperlink ref="E5145" location="A126006398J" display="A126006398J" xr:uid="{00000000-0004-0000-0000-00000E140000}"/>
    <hyperlink ref="E5146" location="A126068606V" display="A126068606V" xr:uid="{00000000-0004-0000-0000-00000F140000}"/>
    <hyperlink ref="E5147" location="A126037502X" display="A126037502X" xr:uid="{00000000-0004-0000-0000-000010140000}"/>
    <hyperlink ref="E5148" location="A126005102T" display="A126005102T" xr:uid="{00000000-0004-0000-0000-000011140000}"/>
    <hyperlink ref="E5149" location="A126067310R" display="A126067310R" xr:uid="{00000000-0004-0000-0000-000012140000}"/>
    <hyperlink ref="E5150" location="A126036206L" display="A126036206L" xr:uid="{00000000-0004-0000-0000-000013140000}"/>
    <hyperlink ref="E5151" location="A126003158T" display="A126003158T" xr:uid="{00000000-0004-0000-0000-000014140000}"/>
    <hyperlink ref="E5152" location="A126065366R" display="A126065366R" xr:uid="{00000000-0004-0000-0000-000015140000}"/>
    <hyperlink ref="E5153" location="A126034262V" display="A126034262V" xr:uid="{00000000-0004-0000-0000-000016140000}"/>
    <hyperlink ref="E5154" location="A126004454C" display="A126004454C" xr:uid="{00000000-0004-0000-0000-000017140000}"/>
    <hyperlink ref="E5155" location="A126066662A" display="A126066662A" xr:uid="{00000000-0004-0000-0000-000018140000}"/>
    <hyperlink ref="E5156" location="A126035558X" display="A126035558X" xr:uid="{00000000-0004-0000-0000-000019140000}"/>
    <hyperlink ref="E5157" location="A126003806C" display="A126003806C" xr:uid="{00000000-0004-0000-0000-00001A140000}"/>
    <hyperlink ref="E5158" location="A126066014C" display="A126066014C" xr:uid="{00000000-0004-0000-0000-00001B140000}"/>
    <hyperlink ref="E5159" location="A126034910F" display="A126034910F" xr:uid="{00000000-0004-0000-0000-00001C140000}"/>
    <hyperlink ref="E5160" location="A126001830T" display="A126001830T" xr:uid="{00000000-0004-0000-0000-00001D140000}"/>
    <hyperlink ref="E5161" location="A126064038K" display="A126064038K" xr:uid="{00000000-0004-0000-0000-00001E140000}"/>
    <hyperlink ref="E5162" location="A126032934L" display="A126032934L" xr:uid="{00000000-0004-0000-0000-00001F140000}"/>
    <hyperlink ref="E5163" location="A126006366R" display="A126006366R" xr:uid="{00000000-0004-0000-0000-000020140000}"/>
    <hyperlink ref="E5164" location="A126068574L" display="A126068574L" xr:uid="{00000000-0004-0000-0000-000021140000}"/>
    <hyperlink ref="E5165" location="A126037470T" display="A126037470T" xr:uid="{00000000-0004-0000-0000-000022140000}"/>
    <hyperlink ref="E5166" location="A126005070K" display="A126005070K" xr:uid="{00000000-0004-0000-0000-000023140000}"/>
    <hyperlink ref="E5167" location="A126067278A" display="A126067278A" xr:uid="{00000000-0004-0000-0000-000024140000}"/>
    <hyperlink ref="E5168" location="A126036174F" display="A126036174F" xr:uid="{00000000-0004-0000-0000-000025140000}"/>
    <hyperlink ref="E5169" location="A126003126X" display="A126003126X" xr:uid="{00000000-0004-0000-0000-000026140000}"/>
    <hyperlink ref="E5170" location="A126065334W" display="A126065334W" xr:uid="{00000000-0004-0000-0000-000027140000}"/>
    <hyperlink ref="E5171" location="A126034230A" display="A126034230A" xr:uid="{00000000-0004-0000-0000-000028140000}"/>
    <hyperlink ref="E5172" location="A126005718R" display="A126005718R" xr:uid="{00000000-0004-0000-0000-000029140000}"/>
    <hyperlink ref="E5173" location="A126067926L" display="A126067926L" xr:uid="{00000000-0004-0000-0000-00002A140000}"/>
    <hyperlink ref="E5174" location="A126036822T" display="A126036822T" xr:uid="{00000000-0004-0000-0000-00002B140000}"/>
    <hyperlink ref="E5175" location="A126004422K" display="A126004422K" xr:uid="{00000000-0004-0000-0000-00002C140000}"/>
    <hyperlink ref="E5176" location="A126066630J" display="A126066630J" xr:uid="{00000000-0004-0000-0000-00002D140000}"/>
    <hyperlink ref="E5177" location="A126035526F" display="A126035526F" xr:uid="{00000000-0004-0000-0000-00002E140000}"/>
    <hyperlink ref="E5178" location="A126003774W" display="A126003774W" xr:uid="{00000000-0004-0000-0000-00002F140000}"/>
    <hyperlink ref="E5179" location="A126065982V" display="A126065982V" xr:uid="{00000000-0004-0000-0000-000030140000}"/>
    <hyperlink ref="E5180" location="A126034878T" display="A126034878T" xr:uid="{00000000-0004-0000-0000-000031140000}"/>
    <hyperlink ref="E5181" location="A126002478K" display="A126002478K" xr:uid="{00000000-0004-0000-0000-000032140000}"/>
    <hyperlink ref="E5182" location="A126064686J" display="A126064686J" xr:uid="{00000000-0004-0000-0000-000033140000}"/>
    <hyperlink ref="E5183" location="A126033582L" display="A126033582L" xr:uid="{00000000-0004-0000-0000-000034140000}"/>
    <hyperlink ref="E5184" location="A126001882V" display="A126001882V" xr:uid="{00000000-0004-0000-0000-000035140000}"/>
    <hyperlink ref="E5185" location="A126064090V" display="A126064090V" xr:uid="{00000000-0004-0000-0000-000036140000}"/>
    <hyperlink ref="E5186" location="A126032986R" display="A126032986R" xr:uid="{00000000-0004-0000-0000-000037140000}"/>
    <hyperlink ref="E5187" location="A126006418F" display="A126006418F" xr:uid="{00000000-0004-0000-0000-000038140000}"/>
    <hyperlink ref="E5188" location="A126068626C" display="A126068626C" xr:uid="{00000000-0004-0000-0000-000039140000}"/>
    <hyperlink ref="E5189" location="A126037522J" display="A126037522J" xr:uid="{00000000-0004-0000-0000-00003A140000}"/>
    <hyperlink ref="E5190" location="A126005122A" display="A126005122A" xr:uid="{00000000-0004-0000-0000-00003B140000}"/>
    <hyperlink ref="E5191" location="A126067330X" display="A126067330X" xr:uid="{00000000-0004-0000-0000-00003C140000}"/>
    <hyperlink ref="E5192" location="A126036226W" display="A126036226W" xr:uid="{00000000-0004-0000-0000-00003D140000}"/>
    <hyperlink ref="E5193" location="A126003178A" display="A126003178A" xr:uid="{00000000-0004-0000-0000-00003E140000}"/>
    <hyperlink ref="E5194" location="A126065386X" display="A126065386X" xr:uid="{00000000-0004-0000-0000-00003F140000}"/>
    <hyperlink ref="E5195" location="A126034282C" display="A126034282C" xr:uid="{00000000-0004-0000-0000-000040140000}"/>
    <hyperlink ref="E5196" location="A126005770X" display="A126005770X" xr:uid="{00000000-0004-0000-0000-000041140000}"/>
    <hyperlink ref="E5197" location="A126067978R" display="A126067978R" xr:uid="{00000000-0004-0000-0000-000042140000}"/>
    <hyperlink ref="E5198" location="A126036874V" display="A126036874V" xr:uid="{00000000-0004-0000-0000-000043140000}"/>
    <hyperlink ref="E5199" location="A126004474L" display="A126004474L" xr:uid="{00000000-0004-0000-0000-000044140000}"/>
    <hyperlink ref="E5200" location="A126066682K" display="A126066682K" xr:uid="{00000000-0004-0000-0000-000045140000}"/>
    <hyperlink ref="E5201" location="A126035578J" display="A126035578J" xr:uid="{00000000-0004-0000-0000-000046140000}"/>
    <hyperlink ref="E5202" location="A126003826L" display="A126003826L" xr:uid="{00000000-0004-0000-0000-000047140000}"/>
    <hyperlink ref="E5203" location="A126066034L" display="A126066034L" xr:uid="{00000000-0004-0000-0000-000048140000}"/>
    <hyperlink ref="E5204" location="A126034930R" display="A126034930R" xr:uid="{00000000-0004-0000-0000-000049140000}"/>
    <hyperlink ref="E5205" location="A126002530J" display="A126002530J" xr:uid="{00000000-0004-0000-0000-00004A140000}"/>
    <hyperlink ref="E5206" location="A126064738X" display="A126064738X" xr:uid="{00000000-0004-0000-0000-00004B140000}"/>
    <hyperlink ref="E5207" location="A126033634C" display="A126033634C" xr:uid="{00000000-0004-0000-0000-00004C140000}"/>
    <hyperlink ref="E5208" location="A126001866V" display="A126001866V" xr:uid="{00000000-0004-0000-0000-00004D140000}"/>
    <hyperlink ref="E5209" location="A126064074V" display="A126064074V" xr:uid="{00000000-0004-0000-0000-00004E140000}"/>
    <hyperlink ref="E5210" location="A126032970W" display="A126032970W" xr:uid="{00000000-0004-0000-0000-00004F140000}"/>
    <hyperlink ref="E5211" location="A126006402L" display="A126006402L" xr:uid="{00000000-0004-0000-0000-000050140000}"/>
    <hyperlink ref="E5212" location="A126068610K" display="A126068610K" xr:uid="{00000000-0004-0000-0000-000051140000}"/>
    <hyperlink ref="E5213" location="A126037506J" display="A126037506J" xr:uid="{00000000-0004-0000-0000-000052140000}"/>
    <hyperlink ref="E5214" location="A126005106A" display="A126005106A" xr:uid="{00000000-0004-0000-0000-000053140000}"/>
    <hyperlink ref="E5215" location="A126067314X" display="A126067314X" xr:uid="{00000000-0004-0000-0000-000054140000}"/>
    <hyperlink ref="E5216" location="A126036210C" display="A126036210C" xr:uid="{00000000-0004-0000-0000-000055140000}"/>
    <hyperlink ref="E5217" location="A126003162J" display="A126003162J" xr:uid="{00000000-0004-0000-0000-000056140000}"/>
    <hyperlink ref="E5218" location="A126065370F" display="A126065370F" xr:uid="{00000000-0004-0000-0000-000057140000}"/>
    <hyperlink ref="E5219" location="A126034266C" display="A126034266C" xr:uid="{00000000-0004-0000-0000-000058140000}"/>
    <hyperlink ref="E5220" location="A126004458L" display="A126004458L" xr:uid="{00000000-0004-0000-0000-000059140000}"/>
    <hyperlink ref="E5221" location="A126066666K" display="A126066666K" xr:uid="{00000000-0004-0000-0000-00005A140000}"/>
    <hyperlink ref="E5222" location="A126035562R" display="A126035562R" xr:uid="{00000000-0004-0000-0000-00005B140000}"/>
    <hyperlink ref="E5223" location="A126003810V" display="A126003810V" xr:uid="{00000000-0004-0000-0000-00005C140000}"/>
    <hyperlink ref="E5224" location="A126066018L" display="A126066018L" xr:uid="{00000000-0004-0000-0000-00005D140000}"/>
    <hyperlink ref="E5225" location="A126034914R" display="A126034914R" xr:uid="{00000000-0004-0000-0000-00005E140000}"/>
    <hyperlink ref="E5226" location="A126001886C" display="A126001886C" xr:uid="{00000000-0004-0000-0000-00005F140000}"/>
    <hyperlink ref="E5227" location="A126064094C" display="A126064094C" xr:uid="{00000000-0004-0000-0000-000060140000}"/>
    <hyperlink ref="E5228" location="A126032990F" display="A126032990F" xr:uid="{00000000-0004-0000-0000-000061140000}"/>
    <hyperlink ref="E5229" location="A126006422W" display="A126006422W" xr:uid="{00000000-0004-0000-0000-000062140000}"/>
    <hyperlink ref="E5230" location="A126068630V" display="A126068630V" xr:uid="{00000000-0004-0000-0000-000063140000}"/>
    <hyperlink ref="E5231" location="A126037526T" display="A126037526T" xr:uid="{00000000-0004-0000-0000-000064140000}"/>
    <hyperlink ref="E5232" location="A126005126K" display="A126005126K" xr:uid="{00000000-0004-0000-0000-000065140000}"/>
    <hyperlink ref="E5233" location="A126067334J" display="A126067334J" xr:uid="{00000000-0004-0000-0000-000066140000}"/>
    <hyperlink ref="E5234" location="A126036230L" display="A126036230L" xr:uid="{00000000-0004-0000-0000-000067140000}"/>
    <hyperlink ref="E5235" location="A126003182T" display="A126003182T" xr:uid="{00000000-0004-0000-0000-000068140000}"/>
    <hyperlink ref="E5236" location="A126065390R" display="A126065390R" xr:uid="{00000000-0004-0000-0000-000069140000}"/>
    <hyperlink ref="E5237" location="A126034286L" display="A126034286L" xr:uid="{00000000-0004-0000-0000-00006A140000}"/>
    <hyperlink ref="E5238" location="A126005774J" display="A126005774J" xr:uid="{00000000-0004-0000-0000-00006B140000}"/>
    <hyperlink ref="E5239" location="A126067982F" display="A126067982F" xr:uid="{00000000-0004-0000-0000-00006C140000}"/>
    <hyperlink ref="E5240" location="A126036878C" display="A126036878C" xr:uid="{00000000-0004-0000-0000-00006D140000}"/>
    <hyperlink ref="E5241" location="A126004478W" display="A126004478W" xr:uid="{00000000-0004-0000-0000-00006E140000}"/>
    <hyperlink ref="E5242" location="A126066686V" display="A126066686V" xr:uid="{00000000-0004-0000-0000-00006F140000}"/>
    <hyperlink ref="E5243" location="A126035582X" display="A126035582X" xr:uid="{00000000-0004-0000-0000-000070140000}"/>
    <hyperlink ref="E5244" location="A126003830C" display="A126003830C" xr:uid="{00000000-0004-0000-0000-000071140000}"/>
    <hyperlink ref="E5245" location="A126066038W" display="A126066038W" xr:uid="{00000000-0004-0000-0000-000072140000}"/>
    <hyperlink ref="E5246" location="A126034934X" display="A126034934X" xr:uid="{00000000-0004-0000-0000-000073140000}"/>
    <hyperlink ref="E5247" location="A126002534T" display="A126002534T" xr:uid="{00000000-0004-0000-0000-000074140000}"/>
    <hyperlink ref="E5248" location="A126064742R" display="A126064742R" xr:uid="{00000000-0004-0000-0000-000075140000}"/>
    <hyperlink ref="E5249" location="A126033638L" display="A126033638L" xr:uid="{00000000-0004-0000-0000-000076140000}"/>
    <hyperlink ref="E5250" location="A126001834A" display="A126001834A" xr:uid="{00000000-0004-0000-0000-000077140000}"/>
    <hyperlink ref="E5251" location="A126064042A" display="A126064042A" xr:uid="{00000000-0004-0000-0000-000078140000}"/>
    <hyperlink ref="E5252" location="A126032938W" display="A126032938W" xr:uid="{00000000-0004-0000-0000-000079140000}"/>
    <hyperlink ref="E5253" location="A126006370F" display="A126006370F" xr:uid="{00000000-0004-0000-0000-00007A140000}"/>
    <hyperlink ref="E5254" location="A126068578W" display="A126068578W" xr:uid="{00000000-0004-0000-0000-00007B140000}"/>
    <hyperlink ref="E5255" location="A126037474A" display="A126037474A" xr:uid="{00000000-0004-0000-0000-00007C140000}"/>
    <hyperlink ref="E5256" location="A126005074V" display="A126005074V" xr:uid="{00000000-0004-0000-0000-00007D140000}"/>
    <hyperlink ref="E5257" location="A126067282T" display="A126067282T" xr:uid="{00000000-0004-0000-0000-00007E140000}"/>
    <hyperlink ref="E5258" location="A126036178R" display="A126036178R" xr:uid="{00000000-0004-0000-0000-00007F140000}"/>
    <hyperlink ref="E5259" location="A126003130R" display="A126003130R" xr:uid="{00000000-0004-0000-0000-000080140000}"/>
    <hyperlink ref="E5260" location="A126065338F" display="A126065338F" xr:uid="{00000000-0004-0000-0000-000081140000}"/>
    <hyperlink ref="E5261" location="A126034234K" display="A126034234K" xr:uid="{00000000-0004-0000-0000-000082140000}"/>
    <hyperlink ref="E5262" location="A126005722F" display="A126005722F" xr:uid="{00000000-0004-0000-0000-000083140000}"/>
    <hyperlink ref="E5263" location="A126067930C" display="A126067930C" xr:uid="{00000000-0004-0000-0000-000084140000}"/>
    <hyperlink ref="E5264" location="A126036826A" display="A126036826A" xr:uid="{00000000-0004-0000-0000-000085140000}"/>
    <hyperlink ref="E5265" location="A126004426V" display="A126004426V" xr:uid="{00000000-0004-0000-0000-000086140000}"/>
    <hyperlink ref="E5266" location="A126066634T" display="A126066634T" xr:uid="{00000000-0004-0000-0000-000087140000}"/>
    <hyperlink ref="E5267" location="A126035530W" display="A126035530W" xr:uid="{00000000-0004-0000-0000-000088140000}"/>
    <hyperlink ref="E5268" location="A126003778F" display="A126003778F" xr:uid="{00000000-0004-0000-0000-000089140000}"/>
    <hyperlink ref="E5269" location="A126065986C" display="A126065986C" xr:uid="{00000000-0004-0000-0000-00008A140000}"/>
    <hyperlink ref="E5270" location="A126034882J" display="A126034882J" xr:uid="{00000000-0004-0000-0000-00008B140000}"/>
    <hyperlink ref="E5271" location="A126002482A" display="A126002482A" xr:uid="{00000000-0004-0000-0000-00008C140000}"/>
    <hyperlink ref="E5272" location="A126064690X" display="A126064690X" xr:uid="{00000000-0004-0000-0000-00008D140000}"/>
    <hyperlink ref="E5273" location="A126033586W" display="A126033586W" xr:uid="{00000000-0004-0000-0000-00008E140000}"/>
    <hyperlink ref="E5274" location="A126001818A" display="A126001818A" xr:uid="{00000000-0004-0000-0000-00008F140000}"/>
    <hyperlink ref="E5275" location="A126064026A" display="A126064026A" xr:uid="{00000000-0004-0000-0000-000090140000}"/>
    <hyperlink ref="E5276" location="A126032922C" display="A126032922C" xr:uid="{00000000-0004-0000-0000-000091140000}"/>
    <hyperlink ref="E5277" location="A126006354F" display="A126006354F" xr:uid="{00000000-0004-0000-0000-000092140000}"/>
    <hyperlink ref="E5278" location="A126068562C" display="A126068562C" xr:uid="{00000000-0004-0000-0000-000093140000}"/>
    <hyperlink ref="E5279" location="A126037458A" display="A126037458A" xr:uid="{00000000-0004-0000-0000-000094140000}"/>
    <hyperlink ref="E5280" location="A126005058V" display="A126005058V" xr:uid="{00000000-0004-0000-0000-000095140000}"/>
    <hyperlink ref="E5281" location="A126067266T" display="A126067266T" xr:uid="{00000000-0004-0000-0000-000096140000}"/>
    <hyperlink ref="E5282" location="A126036162W" display="A126036162W" xr:uid="{00000000-0004-0000-0000-000097140000}"/>
    <hyperlink ref="E5283" location="A126003114R" display="A126003114R" xr:uid="{00000000-0004-0000-0000-000098140000}"/>
    <hyperlink ref="E5284" location="A126065322L" display="A126065322L" xr:uid="{00000000-0004-0000-0000-000099140000}"/>
    <hyperlink ref="E5285" location="A126034218K" display="A126034218K" xr:uid="{00000000-0004-0000-0000-00009A140000}"/>
    <hyperlink ref="E5286" location="A126005706F" display="A126005706F" xr:uid="{00000000-0004-0000-0000-00009B140000}"/>
    <hyperlink ref="E5287" location="A126067914C" display="A126067914C" xr:uid="{00000000-0004-0000-0000-00009C140000}"/>
    <hyperlink ref="E5288" location="A126036810J" display="A126036810J" xr:uid="{00000000-0004-0000-0000-00009D140000}"/>
    <hyperlink ref="E5289" location="A126004410A" display="A126004410A" xr:uid="{00000000-0004-0000-0000-00009E140000}"/>
    <hyperlink ref="E5290" location="A126066618T" display="A126066618T" xr:uid="{00000000-0004-0000-0000-00009F140000}"/>
    <hyperlink ref="E5291" location="A126035514W" display="A126035514W" xr:uid="{00000000-0004-0000-0000-0000A0140000}"/>
    <hyperlink ref="E5292" location="A126003762L" display="A126003762L" xr:uid="{00000000-0004-0000-0000-0000A1140000}"/>
    <hyperlink ref="E5293" location="A126065970K" display="A126065970K" xr:uid="{00000000-0004-0000-0000-0000A2140000}"/>
    <hyperlink ref="E5294" location="A126034866J" display="A126034866J" xr:uid="{00000000-0004-0000-0000-0000A3140000}"/>
    <hyperlink ref="E5295" location="A126002466A" display="A126002466A" xr:uid="{00000000-0004-0000-0000-0000A4140000}"/>
    <hyperlink ref="E5296" location="A126064674X" display="A126064674X" xr:uid="{00000000-0004-0000-0000-0000A5140000}"/>
    <hyperlink ref="E5297" location="A126033570C" display="A126033570C" xr:uid="{00000000-0004-0000-0000-0000A6140000}"/>
    <hyperlink ref="E5298" location="A126001822T" display="A126001822T" xr:uid="{00000000-0004-0000-0000-0000A7140000}"/>
    <hyperlink ref="E5299" location="A126064030T" display="A126064030T" xr:uid="{00000000-0004-0000-0000-0000A8140000}"/>
    <hyperlink ref="E5300" location="A126032926L" display="A126032926L" xr:uid="{00000000-0004-0000-0000-0000A9140000}"/>
    <hyperlink ref="E5301" location="A126006358R" display="A126006358R" xr:uid="{00000000-0004-0000-0000-0000AA140000}"/>
    <hyperlink ref="E5302" location="A126068566L" display="A126068566L" xr:uid="{00000000-0004-0000-0000-0000AB140000}"/>
    <hyperlink ref="E5303" location="A126037462T" display="A126037462T" xr:uid="{00000000-0004-0000-0000-0000AC140000}"/>
    <hyperlink ref="E5304" location="A126005062K" display="A126005062K" xr:uid="{00000000-0004-0000-0000-0000AD140000}"/>
    <hyperlink ref="E5305" location="A126067270J" display="A126067270J" xr:uid="{00000000-0004-0000-0000-0000AE140000}"/>
    <hyperlink ref="E5306" location="A126036166F" display="A126036166F" xr:uid="{00000000-0004-0000-0000-0000AF140000}"/>
    <hyperlink ref="E5307" location="A126003118X" display="A126003118X" xr:uid="{00000000-0004-0000-0000-0000B0140000}"/>
    <hyperlink ref="E5308" location="A126065326W" display="A126065326W" xr:uid="{00000000-0004-0000-0000-0000B1140000}"/>
    <hyperlink ref="E5309" location="A126034222A" display="A126034222A" xr:uid="{00000000-0004-0000-0000-0000B2140000}"/>
    <hyperlink ref="E5310" location="A126005710W" display="A126005710W" xr:uid="{00000000-0004-0000-0000-0000B3140000}"/>
    <hyperlink ref="E5311" location="A126067918L" display="A126067918L" xr:uid="{00000000-0004-0000-0000-0000B4140000}"/>
    <hyperlink ref="E5312" location="A126036814T" display="A126036814T" xr:uid="{00000000-0004-0000-0000-0000B5140000}"/>
    <hyperlink ref="E5313" location="A126004414K" display="A126004414K" xr:uid="{00000000-0004-0000-0000-0000B6140000}"/>
    <hyperlink ref="E5314" location="A126066622J" display="A126066622J" xr:uid="{00000000-0004-0000-0000-0000B7140000}"/>
    <hyperlink ref="E5315" location="A126035518F" display="A126035518F" xr:uid="{00000000-0004-0000-0000-0000B8140000}"/>
    <hyperlink ref="E5316" location="A126003766W" display="A126003766W" xr:uid="{00000000-0004-0000-0000-0000B9140000}"/>
    <hyperlink ref="E5317" location="A126065974V" display="A126065974V" xr:uid="{00000000-0004-0000-0000-0000BA140000}"/>
    <hyperlink ref="E5318" location="A126034870X" display="A126034870X" xr:uid="{00000000-0004-0000-0000-0000BB140000}"/>
    <hyperlink ref="E5319" location="A126002470T" display="A126002470T" xr:uid="{00000000-0004-0000-0000-0000BC140000}"/>
    <hyperlink ref="E5320" location="A126064678J" display="A126064678J" xr:uid="{00000000-0004-0000-0000-0000BD140000}"/>
    <hyperlink ref="E5321" location="A126033574L" display="A126033574L" xr:uid="{00000000-0004-0000-0000-0000BE140000}"/>
    <hyperlink ref="E5322" location="A126001850A" display="A126001850A" xr:uid="{00000000-0004-0000-0000-0000BF140000}"/>
    <hyperlink ref="E5323" location="A126064058V" display="A126064058V" xr:uid="{00000000-0004-0000-0000-0000C0140000}"/>
    <hyperlink ref="E5324" location="A126032954W" display="A126032954W" xr:uid="{00000000-0004-0000-0000-0000C1140000}"/>
    <hyperlink ref="E5325" location="A126006386X" display="A126006386X" xr:uid="{00000000-0004-0000-0000-0000C2140000}"/>
    <hyperlink ref="E5326" location="A126068594W" display="A126068594W" xr:uid="{00000000-0004-0000-0000-0000C3140000}"/>
    <hyperlink ref="E5327" location="A126037490A" display="A126037490A" xr:uid="{00000000-0004-0000-0000-0000C4140000}"/>
    <hyperlink ref="E5328" location="A126005090V" display="A126005090V" xr:uid="{00000000-0004-0000-0000-0000C5140000}"/>
    <hyperlink ref="E5329" location="A126067298K" display="A126067298K" xr:uid="{00000000-0004-0000-0000-0000C6140000}"/>
    <hyperlink ref="E5330" location="A126036194R" display="A126036194R" xr:uid="{00000000-0004-0000-0000-0000C7140000}"/>
    <hyperlink ref="E5331" location="A126003146J" display="A126003146J" xr:uid="{00000000-0004-0000-0000-0000C8140000}"/>
    <hyperlink ref="E5332" location="A126065354F" display="A126065354F" xr:uid="{00000000-0004-0000-0000-0000C9140000}"/>
    <hyperlink ref="E5333" location="A126034250K" display="A126034250K" xr:uid="{00000000-0004-0000-0000-0000CA140000}"/>
    <hyperlink ref="E5334" location="A126005738X" display="A126005738X" xr:uid="{00000000-0004-0000-0000-0000CB140000}"/>
    <hyperlink ref="E5335" location="A126067946W" display="A126067946W" xr:uid="{00000000-0004-0000-0000-0000CC140000}"/>
    <hyperlink ref="E5336" location="A126036842A" display="A126036842A" xr:uid="{00000000-0004-0000-0000-0000CD140000}"/>
    <hyperlink ref="E5337" location="A126004442V" display="A126004442V" xr:uid="{00000000-0004-0000-0000-0000CE140000}"/>
    <hyperlink ref="E5338" location="A126066650T" display="A126066650T" xr:uid="{00000000-0004-0000-0000-0000CF140000}"/>
    <hyperlink ref="E5339" location="A126035546R" display="A126035546R" xr:uid="{00000000-0004-0000-0000-0000D0140000}"/>
    <hyperlink ref="E5340" location="A126003794F" display="A126003794F" xr:uid="{00000000-0004-0000-0000-0000D1140000}"/>
    <hyperlink ref="E5341" location="A126066002V" display="A126066002V" xr:uid="{00000000-0004-0000-0000-0000D2140000}"/>
    <hyperlink ref="E5342" location="A126034898A" display="A126034898A" xr:uid="{00000000-0004-0000-0000-0000D3140000}"/>
    <hyperlink ref="E5343" location="A126002498V" display="A126002498V" xr:uid="{00000000-0004-0000-0000-0000D4140000}"/>
    <hyperlink ref="E5344" location="A126064706F" display="A126064706F" xr:uid="{00000000-0004-0000-0000-0000D5140000}"/>
    <hyperlink ref="E5345" location="A126033602K" display="A126033602K" xr:uid="{00000000-0004-0000-0000-0000D6140000}"/>
    <hyperlink ref="E5346" location="A126001826A" display="A126001826A" xr:uid="{00000000-0004-0000-0000-0000D7140000}"/>
    <hyperlink ref="E5347" location="A126064034A" display="A126064034A" xr:uid="{00000000-0004-0000-0000-0000D8140000}"/>
    <hyperlink ref="E5348" location="A126032930C" display="A126032930C" xr:uid="{00000000-0004-0000-0000-0000D9140000}"/>
    <hyperlink ref="E5349" location="A126006362F" display="A126006362F" xr:uid="{00000000-0004-0000-0000-0000DA140000}"/>
    <hyperlink ref="E5350" location="A126068570C" display="A126068570C" xr:uid="{00000000-0004-0000-0000-0000DB140000}"/>
    <hyperlink ref="E5351" location="A126037466A" display="A126037466A" xr:uid="{00000000-0004-0000-0000-0000DC140000}"/>
    <hyperlink ref="E5352" location="A126005066V" display="A126005066V" xr:uid="{00000000-0004-0000-0000-0000DD140000}"/>
    <hyperlink ref="E5353" location="A126067274T" display="A126067274T" xr:uid="{00000000-0004-0000-0000-0000DE140000}"/>
    <hyperlink ref="E5354" location="A126036170W" display="A126036170W" xr:uid="{00000000-0004-0000-0000-0000DF140000}"/>
    <hyperlink ref="E5355" location="A126003122R" display="A126003122R" xr:uid="{00000000-0004-0000-0000-0000E0140000}"/>
    <hyperlink ref="E5356" location="A126065330L" display="A126065330L" xr:uid="{00000000-0004-0000-0000-0000E1140000}"/>
    <hyperlink ref="E5357" location="A126034226K" display="A126034226K" xr:uid="{00000000-0004-0000-0000-0000E2140000}"/>
    <hyperlink ref="E5358" location="A126005714F" display="A126005714F" xr:uid="{00000000-0004-0000-0000-0000E3140000}"/>
    <hyperlink ref="E5359" location="A126067922C" display="A126067922C" xr:uid="{00000000-0004-0000-0000-0000E4140000}"/>
    <hyperlink ref="E5360" location="A126036818A" display="A126036818A" xr:uid="{00000000-0004-0000-0000-0000E5140000}"/>
    <hyperlink ref="E5361" location="A126004418V" display="A126004418V" xr:uid="{00000000-0004-0000-0000-0000E6140000}"/>
    <hyperlink ref="E5362" location="A126066626T" display="A126066626T" xr:uid="{00000000-0004-0000-0000-0000E7140000}"/>
    <hyperlink ref="E5363" location="A126035522W" display="A126035522W" xr:uid="{00000000-0004-0000-0000-0000E8140000}"/>
    <hyperlink ref="E5364" location="A126003770L" display="A126003770L" xr:uid="{00000000-0004-0000-0000-0000E9140000}"/>
    <hyperlink ref="E5365" location="A126065978C" display="A126065978C" xr:uid="{00000000-0004-0000-0000-0000EA140000}"/>
    <hyperlink ref="E5366" location="A126034874J" display="A126034874J" xr:uid="{00000000-0004-0000-0000-0000EB140000}"/>
    <hyperlink ref="E5367" location="A126002474A" display="A126002474A" xr:uid="{00000000-0004-0000-0000-0000EC140000}"/>
    <hyperlink ref="E5368" location="A126064682X" display="A126064682X" xr:uid="{00000000-0004-0000-0000-0000ED140000}"/>
    <hyperlink ref="E5369" location="A126033578W" display="A126033578W" xr:uid="{00000000-0004-0000-0000-0000EE140000}"/>
    <hyperlink ref="E5370" location="A126001854K" display="A126001854K" xr:uid="{00000000-0004-0000-0000-0000EF140000}"/>
    <hyperlink ref="E5371" location="A126064062K" display="A126064062K" xr:uid="{00000000-0004-0000-0000-0000F0140000}"/>
    <hyperlink ref="E5372" location="A126032958F" display="A126032958F" xr:uid="{00000000-0004-0000-0000-0000F1140000}"/>
    <hyperlink ref="E5373" location="A126006390R" display="A126006390R" xr:uid="{00000000-0004-0000-0000-0000F2140000}"/>
    <hyperlink ref="E5374" location="A126068598F" display="A126068598F" xr:uid="{00000000-0004-0000-0000-0000F3140000}"/>
    <hyperlink ref="E5375" location="A126037494K" display="A126037494K" xr:uid="{00000000-0004-0000-0000-0000F4140000}"/>
    <hyperlink ref="E5376" location="A126005094C" display="A126005094C" xr:uid="{00000000-0004-0000-0000-0000F5140000}"/>
    <hyperlink ref="E5377" location="A126067302R" display="A126067302R" xr:uid="{00000000-0004-0000-0000-0000F6140000}"/>
    <hyperlink ref="E5378" location="A126036198X" display="A126036198X" xr:uid="{00000000-0004-0000-0000-0000F7140000}"/>
    <hyperlink ref="E5379" location="A126003150X" display="A126003150X" xr:uid="{00000000-0004-0000-0000-0000F8140000}"/>
    <hyperlink ref="E5380" location="A126065358R" display="A126065358R" xr:uid="{00000000-0004-0000-0000-0000F9140000}"/>
    <hyperlink ref="E5381" location="A126034254V" display="A126034254V" xr:uid="{00000000-0004-0000-0000-0000FA140000}"/>
    <hyperlink ref="E5382" location="A126005742R" display="A126005742R" xr:uid="{00000000-0004-0000-0000-0000FB140000}"/>
    <hyperlink ref="E5383" location="A126067950L" display="A126067950L" xr:uid="{00000000-0004-0000-0000-0000FC140000}"/>
    <hyperlink ref="E5384" location="A126036846K" display="A126036846K" xr:uid="{00000000-0004-0000-0000-0000FD140000}"/>
    <hyperlink ref="E5385" location="A126004446C" display="A126004446C" xr:uid="{00000000-0004-0000-0000-0000FE140000}"/>
    <hyperlink ref="E5386" location="A126066654A" display="A126066654A" xr:uid="{00000000-0004-0000-0000-0000FF140000}"/>
    <hyperlink ref="E5387" location="A126035550F" display="A126035550F" xr:uid="{00000000-0004-0000-0000-000000150000}"/>
    <hyperlink ref="E5388" location="A126003798R" display="A126003798R" xr:uid="{00000000-0004-0000-0000-000001150000}"/>
    <hyperlink ref="E5389" location="A126066006C" display="A126066006C" xr:uid="{00000000-0004-0000-0000-000002150000}"/>
    <hyperlink ref="E5390" location="A126034902F" display="A126034902F" xr:uid="{00000000-0004-0000-0000-000003150000}"/>
    <hyperlink ref="E5391" location="A126002502X" display="A126002502X" xr:uid="{00000000-0004-0000-0000-000004150000}"/>
    <hyperlink ref="E5392" location="A126064710W" display="A126064710W" xr:uid="{00000000-0004-0000-0000-000005150000}"/>
    <hyperlink ref="E5393" location="A126033606V" display="A126033606V" xr:uid="{00000000-0004-0000-0000-000006150000}"/>
    <hyperlink ref="E5394" location="A126001570J" display="A126001570J" xr:uid="{00000000-0004-0000-0000-000007150000}"/>
    <hyperlink ref="E5395" location="A126063778X" display="A126063778X" xr:uid="{00000000-0004-0000-0000-000008150000}"/>
    <hyperlink ref="E5396" location="A126032674C" display="A126032674C" xr:uid="{00000000-0004-0000-0000-000009150000}"/>
    <hyperlink ref="E5397" location="A126006106V" display="A126006106V" xr:uid="{00000000-0004-0000-0000-00000A150000}"/>
    <hyperlink ref="E5398" location="A126068314T" display="A126068314T" xr:uid="{00000000-0004-0000-0000-00000B150000}"/>
    <hyperlink ref="E5399" location="A126037210W" display="A126037210W" xr:uid="{00000000-0004-0000-0000-00000C150000}"/>
    <hyperlink ref="E5400" location="A126004810L" display="A126004810L" xr:uid="{00000000-0004-0000-0000-00000D150000}"/>
    <hyperlink ref="E5401" location="A126067018F" display="A126067018F" xr:uid="{00000000-0004-0000-0000-00000E150000}"/>
    <hyperlink ref="E5402" location="A126035914J" display="A126035914J" xr:uid="{00000000-0004-0000-0000-00000F150000}"/>
    <hyperlink ref="E5403" location="A126002866L" display="A126002866L" xr:uid="{00000000-0004-0000-0000-000010150000}"/>
    <hyperlink ref="E5404" location="A126065074L" display="A126065074L" xr:uid="{00000000-0004-0000-0000-000011150000}"/>
    <hyperlink ref="E5405" location="A126033970R" display="A126033970R" xr:uid="{00000000-0004-0000-0000-000012150000}"/>
    <hyperlink ref="E5406" location="A126005458F" display="A126005458F" xr:uid="{00000000-0004-0000-0000-000013150000}"/>
    <hyperlink ref="E5407" location="A126067666C" display="A126067666C" xr:uid="{00000000-0004-0000-0000-000014150000}"/>
    <hyperlink ref="E5408" location="A126036562J" display="A126036562J" xr:uid="{00000000-0004-0000-0000-000015150000}"/>
    <hyperlink ref="E5409" location="A126004162A" display="A126004162A" xr:uid="{00000000-0004-0000-0000-000016150000}"/>
    <hyperlink ref="E5410" location="A126066370X" display="A126066370X" xr:uid="{00000000-0004-0000-0000-000017150000}"/>
    <hyperlink ref="E5411" location="A126035266W" display="A126035266W" xr:uid="{00000000-0004-0000-0000-000018150000}"/>
    <hyperlink ref="E5412" location="A126003514A" display="A126003514A" xr:uid="{00000000-0004-0000-0000-000019150000}"/>
    <hyperlink ref="E5413" location="A126065722X" display="A126065722X" xr:uid="{00000000-0004-0000-0000-00001A150000}"/>
    <hyperlink ref="E5414" location="A126034618W" display="A126034618W" xr:uid="{00000000-0004-0000-0000-00001B150000}"/>
    <hyperlink ref="E5415" location="A126002218R" display="A126002218R" xr:uid="{00000000-0004-0000-0000-00001C150000}"/>
    <hyperlink ref="E5416" location="A126064426L" display="A126064426L" xr:uid="{00000000-0004-0000-0000-00001D150000}"/>
    <hyperlink ref="E5417" location="A126033322T" display="A126033322T" xr:uid="{00000000-0004-0000-0000-00001E150000}"/>
    <hyperlink ref="E5418" location="A126001582T" display="A126001582T" xr:uid="{00000000-0004-0000-0000-00001F150000}"/>
    <hyperlink ref="E5419" location="A126063790R" display="A126063790R" xr:uid="{00000000-0004-0000-0000-000020150000}"/>
    <hyperlink ref="E5420" location="A126032686L" display="A126032686L" xr:uid="{00000000-0004-0000-0000-000021150000}"/>
    <hyperlink ref="E5421" location="A126006118C" display="A126006118C" xr:uid="{00000000-0004-0000-0000-000022150000}"/>
    <hyperlink ref="E5422" location="A126068326A" display="A126068326A" xr:uid="{00000000-0004-0000-0000-000023150000}"/>
    <hyperlink ref="E5423" location="A126037222F" display="A126037222F" xr:uid="{00000000-0004-0000-0000-000024150000}"/>
    <hyperlink ref="E5424" location="A126004822W" display="A126004822W" xr:uid="{00000000-0004-0000-0000-000025150000}"/>
    <hyperlink ref="E5425" location="A126067030W" display="A126067030W" xr:uid="{00000000-0004-0000-0000-000026150000}"/>
    <hyperlink ref="E5426" location="A126035926T" display="A126035926T" xr:uid="{00000000-0004-0000-0000-000027150000}"/>
    <hyperlink ref="E5427" location="A126002878W" display="A126002878W" xr:uid="{00000000-0004-0000-0000-000028150000}"/>
    <hyperlink ref="E5428" location="A126065086W" display="A126065086W" xr:uid="{00000000-0004-0000-0000-000029150000}"/>
    <hyperlink ref="E5429" location="A126033982X" display="A126033982X" xr:uid="{00000000-0004-0000-0000-00002A150000}"/>
    <hyperlink ref="E5430" location="A126005470W" display="A126005470W" xr:uid="{00000000-0004-0000-0000-00002B150000}"/>
    <hyperlink ref="E5431" location="A126067678L" display="A126067678L" xr:uid="{00000000-0004-0000-0000-00002C150000}"/>
    <hyperlink ref="E5432" location="A126036574T" display="A126036574T" xr:uid="{00000000-0004-0000-0000-00002D150000}"/>
    <hyperlink ref="E5433" location="A126004174K" display="A126004174K" xr:uid="{00000000-0004-0000-0000-00002E150000}"/>
    <hyperlink ref="E5434" location="A126066382J" display="A126066382J" xr:uid="{00000000-0004-0000-0000-00002F150000}"/>
    <hyperlink ref="E5435" location="A126035278F" display="A126035278F" xr:uid="{00000000-0004-0000-0000-000030150000}"/>
    <hyperlink ref="E5436" location="A126003526K" display="A126003526K" xr:uid="{00000000-0004-0000-0000-000031150000}"/>
    <hyperlink ref="E5437" location="A126065734J" display="A126065734J" xr:uid="{00000000-0004-0000-0000-000032150000}"/>
    <hyperlink ref="E5438" location="A126034630L" display="A126034630L" xr:uid="{00000000-0004-0000-0000-000033150000}"/>
    <hyperlink ref="E5439" location="A126002230F" display="A126002230F" xr:uid="{00000000-0004-0000-0000-000034150000}"/>
    <hyperlink ref="E5440" location="A126064438W" display="A126064438W" xr:uid="{00000000-0004-0000-0000-000035150000}"/>
    <hyperlink ref="E5441" location="A126033334A" display="A126033334A" xr:uid="{00000000-0004-0000-0000-000036150000}"/>
    <hyperlink ref="E5442" location="A126001550X" display="A126001550X" xr:uid="{00000000-0004-0000-0000-000037150000}"/>
    <hyperlink ref="E5443" location="A126063758R" display="A126063758R" xr:uid="{00000000-0004-0000-0000-000038150000}"/>
    <hyperlink ref="E5444" location="A126032654V" display="A126032654V" xr:uid="{00000000-0004-0000-0000-000039150000}"/>
    <hyperlink ref="E5445" location="A126006086W" display="A126006086W" xr:uid="{00000000-0004-0000-0000-00003A150000}"/>
    <hyperlink ref="E5446" location="A126068294V" display="A126068294V" xr:uid="{00000000-0004-0000-0000-00003B150000}"/>
    <hyperlink ref="E5447" location="A126037190X" display="A126037190X" xr:uid="{00000000-0004-0000-0000-00003C150000}"/>
    <hyperlink ref="E5448" location="A126004790R" display="A126004790R" xr:uid="{00000000-0004-0000-0000-00003D150000}"/>
    <hyperlink ref="E5449" location="A126066998F" display="A126066998F" xr:uid="{00000000-0004-0000-0000-00003E150000}"/>
    <hyperlink ref="E5450" location="A126035894K" display="A126035894K" xr:uid="{00000000-0004-0000-0000-00003F150000}"/>
    <hyperlink ref="E5451" location="A126002846C" display="A126002846C" xr:uid="{00000000-0004-0000-0000-000040150000}"/>
    <hyperlink ref="E5452" location="A126065054C" display="A126065054C" xr:uid="{00000000-0004-0000-0000-000041150000}"/>
    <hyperlink ref="E5453" location="A126033950F" display="A126033950F" xr:uid="{00000000-0004-0000-0000-000042150000}"/>
    <hyperlink ref="E5454" location="A126005438W" display="A126005438W" xr:uid="{00000000-0004-0000-0000-000043150000}"/>
    <hyperlink ref="E5455" location="A126067646V" display="A126067646V" xr:uid="{00000000-0004-0000-0000-000044150000}"/>
    <hyperlink ref="E5456" location="A126036542X" display="A126036542X" xr:uid="{00000000-0004-0000-0000-000045150000}"/>
    <hyperlink ref="E5457" location="A126004142T" display="A126004142T" xr:uid="{00000000-0004-0000-0000-000046150000}"/>
    <hyperlink ref="E5458" location="A126066350R" display="A126066350R" xr:uid="{00000000-0004-0000-0000-000047150000}"/>
    <hyperlink ref="E5459" location="A126035246L" display="A126035246L" xr:uid="{00000000-0004-0000-0000-000048150000}"/>
    <hyperlink ref="E5460" location="A126003494C" display="A126003494C" xr:uid="{00000000-0004-0000-0000-000049150000}"/>
    <hyperlink ref="E5461" location="A126065702R" display="A126065702R" xr:uid="{00000000-0004-0000-0000-00004A150000}"/>
    <hyperlink ref="E5462" location="A126034598X" display="A126034598X" xr:uid="{00000000-0004-0000-0000-00004B150000}"/>
    <hyperlink ref="E5463" location="A126002198T" display="A126002198T" xr:uid="{00000000-0004-0000-0000-00004C150000}"/>
    <hyperlink ref="E5464" location="A126064406C" display="A126064406C" xr:uid="{00000000-0004-0000-0000-00004D150000}"/>
    <hyperlink ref="E5465" location="A126033302J" display="A126033302J" xr:uid="{00000000-0004-0000-0000-00004E150000}"/>
    <hyperlink ref="E5466" location="A126001586A" display="A126001586A" xr:uid="{00000000-0004-0000-0000-00004F150000}"/>
    <hyperlink ref="E5467" location="A126063794X" display="A126063794X" xr:uid="{00000000-0004-0000-0000-000050150000}"/>
    <hyperlink ref="E5468" location="A126032690C" display="A126032690C" xr:uid="{00000000-0004-0000-0000-000051150000}"/>
    <hyperlink ref="E5469" location="A126006122V" display="A126006122V" xr:uid="{00000000-0004-0000-0000-000052150000}"/>
    <hyperlink ref="E5470" location="A126068330T" display="A126068330T" xr:uid="{00000000-0004-0000-0000-000053150000}"/>
    <hyperlink ref="E5471" location="A126037226R" display="A126037226R" xr:uid="{00000000-0004-0000-0000-000054150000}"/>
    <hyperlink ref="E5472" location="A126004826F" display="A126004826F" xr:uid="{00000000-0004-0000-0000-000055150000}"/>
    <hyperlink ref="E5473" location="A126067034F" display="A126067034F" xr:uid="{00000000-0004-0000-0000-000056150000}"/>
    <hyperlink ref="E5474" location="A126035930J" display="A126035930J" xr:uid="{00000000-0004-0000-0000-000057150000}"/>
    <hyperlink ref="E5475" location="A126002882L" display="A126002882L" xr:uid="{00000000-0004-0000-0000-000058150000}"/>
    <hyperlink ref="E5476" location="A126065090L" display="A126065090L" xr:uid="{00000000-0004-0000-0000-000059150000}"/>
    <hyperlink ref="E5477" location="A126033986J" display="A126033986J" xr:uid="{00000000-0004-0000-0000-00005A150000}"/>
    <hyperlink ref="E5478" location="A126005474F" display="A126005474F" xr:uid="{00000000-0004-0000-0000-00005B150000}"/>
    <hyperlink ref="E5479" location="A126067682C" display="A126067682C" xr:uid="{00000000-0004-0000-0000-00005C150000}"/>
    <hyperlink ref="E5480" location="A126036578A" display="A126036578A" xr:uid="{00000000-0004-0000-0000-00005D150000}"/>
    <hyperlink ref="E5481" location="A126004178V" display="A126004178V" xr:uid="{00000000-0004-0000-0000-00005E150000}"/>
    <hyperlink ref="E5482" location="A126066386T" display="A126066386T" xr:uid="{00000000-0004-0000-0000-00005F150000}"/>
    <hyperlink ref="E5483" location="A126035282W" display="A126035282W" xr:uid="{00000000-0004-0000-0000-000060150000}"/>
    <hyperlink ref="E5484" location="A126003530A" display="A126003530A" xr:uid="{00000000-0004-0000-0000-000061150000}"/>
    <hyperlink ref="E5485" location="A126065738T" display="A126065738T" xr:uid="{00000000-0004-0000-0000-000062150000}"/>
    <hyperlink ref="E5486" location="A126034634W" display="A126034634W" xr:uid="{00000000-0004-0000-0000-000063150000}"/>
    <hyperlink ref="E5487" location="A126002234R" display="A126002234R" xr:uid="{00000000-0004-0000-0000-000064150000}"/>
    <hyperlink ref="E5488" location="A126064442L" display="A126064442L" xr:uid="{00000000-0004-0000-0000-000065150000}"/>
    <hyperlink ref="E5489" location="A126033338K" display="A126033338K" xr:uid="{00000000-0004-0000-0000-000066150000}"/>
    <hyperlink ref="E5490" location="A126001590T" display="A126001590T" xr:uid="{00000000-0004-0000-0000-000067150000}"/>
    <hyperlink ref="E5491" location="A126063798J" display="A126063798J" xr:uid="{00000000-0004-0000-0000-000068150000}"/>
    <hyperlink ref="E5492" location="A126032694L" display="A126032694L" xr:uid="{00000000-0004-0000-0000-000069150000}"/>
    <hyperlink ref="E5493" location="A126006126C" display="A126006126C" xr:uid="{00000000-0004-0000-0000-00006A150000}"/>
    <hyperlink ref="E5494" location="A126068334A" display="A126068334A" xr:uid="{00000000-0004-0000-0000-00006B150000}"/>
    <hyperlink ref="E5495" location="A126037230F" display="A126037230F" xr:uid="{00000000-0004-0000-0000-00006C150000}"/>
    <hyperlink ref="E5496" location="A126004830W" display="A126004830W" xr:uid="{00000000-0004-0000-0000-00006D150000}"/>
    <hyperlink ref="E5497" location="A126067038R" display="A126067038R" xr:uid="{00000000-0004-0000-0000-00006E150000}"/>
    <hyperlink ref="E5498" location="A126035934T" display="A126035934T" xr:uid="{00000000-0004-0000-0000-00006F150000}"/>
    <hyperlink ref="E5499" location="A126002886W" display="A126002886W" xr:uid="{00000000-0004-0000-0000-000070150000}"/>
    <hyperlink ref="E5500" location="A126065094W" display="A126065094W" xr:uid="{00000000-0004-0000-0000-000071150000}"/>
    <hyperlink ref="E5501" location="A126033990X" display="A126033990X" xr:uid="{00000000-0004-0000-0000-000072150000}"/>
    <hyperlink ref="E5502" location="A126005478R" display="A126005478R" xr:uid="{00000000-0004-0000-0000-000073150000}"/>
    <hyperlink ref="E5503" location="A126067686L" display="A126067686L" xr:uid="{00000000-0004-0000-0000-000074150000}"/>
    <hyperlink ref="E5504" location="A126036582T" display="A126036582T" xr:uid="{00000000-0004-0000-0000-000075150000}"/>
    <hyperlink ref="E5505" location="A126004182K" display="A126004182K" xr:uid="{00000000-0004-0000-0000-000076150000}"/>
    <hyperlink ref="E5506" location="A126066390J" display="A126066390J" xr:uid="{00000000-0004-0000-0000-000077150000}"/>
    <hyperlink ref="E5507" location="A126035286F" display="A126035286F" xr:uid="{00000000-0004-0000-0000-000078150000}"/>
    <hyperlink ref="E5508" location="A126003534K" display="A126003534K" xr:uid="{00000000-0004-0000-0000-000079150000}"/>
    <hyperlink ref="E5509" location="A126065742J" display="A126065742J" xr:uid="{00000000-0004-0000-0000-00007A150000}"/>
    <hyperlink ref="E5510" location="A126034638F" display="A126034638F" xr:uid="{00000000-0004-0000-0000-00007B150000}"/>
    <hyperlink ref="E5511" location="A126002238X" display="A126002238X" xr:uid="{00000000-0004-0000-0000-00007C150000}"/>
    <hyperlink ref="E5512" location="A126064446W" display="A126064446W" xr:uid="{00000000-0004-0000-0000-00007D150000}"/>
    <hyperlink ref="E5513" location="A126033342A" display="A126033342A" xr:uid="{00000000-0004-0000-0000-00007E150000}"/>
    <hyperlink ref="E5514" location="A126001554J" display="A126001554J" xr:uid="{00000000-0004-0000-0000-00007F150000}"/>
    <hyperlink ref="E5515" location="A126063762F" display="A126063762F" xr:uid="{00000000-0004-0000-0000-000080150000}"/>
    <hyperlink ref="E5516" location="A126032658C" display="A126032658C" xr:uid="{00000000-0004-0000-0000-000081150000}"/>
    <hyperlink ref="E5517" location="A126006090L" display="A126006090L" xr:uid="{00000000-0004-0000-0000-000082150000}"/>
    <hyperlink ref="E5518" location="A126068298C" display="A126068298C" xr:uid="{00000000-0004-0000-0000-000083150000}"/>
    <hyperlink ref="E5519" location="A126037194J" display="A126037194J" xr:uid="{00000000-0004-0000-0000-000084150000}"/>
    <hyperlink ref="E5520" location="A126004794X" display="A126004794X" xr:uid="{00000000-0004-0000-0000-000085150000}"/>
    <hyperlink ref="E5521" location="A126067002L" display="A126067002L" xr:uid="{00000000-0004-0000-0000-000086150000}"/>
    <hyperlink ref="E5522" location="A126035898V" display="A126035898V" xr:uid="{00000000-0004-0000-0000-000087150000}"/>
    <hyperlink ref="E5523" location="A126002850V" display="A126002850V" xr:uid="{00000000-0004-0000-0000-000088150000}"/>
    <hyperlink ref="E5524" location="A126065058L" display="A126065058L" xr:uid="{00000000-0004-0000-0000-000089150000}"/>
    <hyperlink ref="E5525" location="A126033954R" display="A126033954R" xr:uid="{00000000-0004-0000-0000-00008A150000}"/>
    <hyperlink ref="E5526" location="A126005442L" display="A126005442L" xr:uid="{00000000-0004-0000-0000-00008B150000}"/>
    <hyperlink ref="E5527" location="A126067650K" display="A126067650K" xr:uid="{00000000-0004-0000-0000-00008C150000}"/>
    <hyperlink ref="E5528" location="A126036546J" display="A126036546J" xr:uid="{00000000-0004-0000-0000-00008D150000}"/>
    <hyperlink ref="E5529" location="A126004146A" display="A126004146A" xr:uid="{00000000-0004-0000-0000-00008E150000}"/>
    <hyperlink ref="E5530" location="A126066354X" display="A126066354X" xr:uid="{00000000-0004-0000-0000-00008F150000}"/>
    <hyperlink ref="E5531" location="A126035250C" display="A126035250C" xr:uid="{00000000-0004-0000-0000-000090150000}"/>
    <hyperlink ref="E5532" location="A126003498L" display="A126003498L" xr:uid="{00000000-0004-0000-0000-000091150000}"/>
    <hyperlink ref="E5533" location="A126065706X" display="A126065706X" xr:uid="{00000000-0004-0000-0000-000092150000}"/>
    <hyperlink ref="E5534" location="A126034602C" display="A126034602C" xr:uid="{00000000-0004-0000-0000-000093150000}"/>
    <hyperlink ref="E5535" location="A126002202W" display="A126002202W" xr:uid="{00000000-0004-0000-0000-000094150000}"/>
    <hyperlink ref="E5536" location="A126064410V" display="A126064410V" xr:uid="{00000000-0004-0000-0000-000095150000}"/>
    <hyperlink ref="E5537" location="A126033306T" display="A126033306T" xr:uid="{00000000-0004-0000-0000-000096150000}"/>
    <hyperlink ref="E5538" location="A126001558T" display="A126001558T" xr:uid="{00000000-0004-0000-0000-000097150000}"/>
    <hyperlink ref="E5539" location="A126063766R" display="A126063766R" xr:uid="{00000000-0004-0000-0000-000098150000}"/>
    <hyperlink ref="E5540" location="A126032662V" display="A126032662V" xr:uid="{00000000-0004-0000-0000-000099150000}"/>
    <hyperlink ref="E5541" location="A126006094W" display="A126006094W" xr:uid="{00000000-0004-0000-0000-00009A150000}"/>
    <hyperlink ref="E5542" location="A126068302J" display="A126068302J" xr:uid="{00000000-0004-0000-0000-00009B150000}"/>
    <hyperlink ref="E5543" location="A126037198T" display="A126037198T" xr:uid="{00000000-0004-0000-0000-00009C150000}"/>
    <hyperlink ref="E5544" location="A126004798J" display="A126004798J" xr:uid="{00000000-0004-0000-0000-00009D150000}"/>
    <hyperlink ref="E5545" location="A126067006W" display="A126067006W" xr:uid="{00000000-0004-0000-0000-00009E150000}"/>
    <hyperlink ref="E5546" location="A126035902X" display="A126035902X" xr:uid="{00000000-0004-0000-0000-00009F150000}"/>
    <hyperlink ref="E5547" location="A126002854C" display="A126002854C" xr:uid="{00000000-0004-0000-0000-0000A0150000}"/>
    <hyperlink ref="E5548" location="A126065062C" display="A126065062C" xr:uid="{00000000-0004-0000-0000-0000A1150000}"/>
    <hyperlink ref="E5549" location="A126033958X" display="A126033958X" xr:uid="{00000000-0004-0000-0000-0000A2150000}"/>
    <hyperlink ref="E5550" location="A126004150T" display="A126004150T" xr:uid="{00000000-0004-0000-0000-0000A3150000}"/>
    <hyperlink ref="E5551" location="A126066358J" display="A126066358J" xr:uid="{00000000-0004-0000-0000-0000A4150000}"/>
    <hyperlink ref="E5552" location="A126035254L" display="A126035254L" xr:uid="{00000000-0004-0000-0000-0000A5150000}"/>
    <hyperlink ref="E5553" location="A126003502T" display="A126003502T" xr:uid="{00000000-0004-0000-0000-0000A6150000}"/>
    <hyperlink ref="E5554" location="A126065710R" display="A126065710R" xr:uid="{00000000-0004-0000-0000-0000A7150000}"/>
    <hyperlink ref="E5555" location="A126034606L" display="A126034606L" xr:uid="{00000000-0004-0000-0000-0000A8150000}"/>
    <hyperlink ref="E5556" location="A126001574T" display="A126001574T" xr:uid="{00000000-0004-0000-0000-0000A9150000}"/>
    <hyperlink ref="E5557" location="A126063782R" display="A126063782R" xr:uid="{00000000-0004-0000-0000-0000AA150000}"/>
    <hyperlink ref="E5558" location="A126032678L" display="A126032678L" xr:uid="{00000000-0004-0000-0000-0000AB150000}"/>
    <hyperlink ref="E5559" location="A126006110K" display="A126006110K" xr:uid="{00000000-0004-0000-0000-0000AC150000}"/>
    <hyperlink ref="E5560" location="A126068318A" display="A126068318A" xr:uid="{00000000-0004-0000-0000-0000AD150000}"/>
    <hyperlink ref="E5561" location="A126037214F" display="A126037214F" xr:uid="{00000000-0004-0000-0000-0000AE150000}"/>
    <hyperlink ref="E5562" location="A126004814W" display="A126004814W" xr:uid="{00000000-0004-0000-0000-0000AF150000}"/>
    <hyperlink ref="E5563" location="A126067022W" display="A126067022W" xr:uid="{00000000-0004-0000-0000-0000B0150000}"/>
    <hyperlink ref="E5564" location="A126035918T" display="A126035918T" xr:uid="{00000000-0004-0000-0000-0000B1150000}"/>
    <hyperlink ref="E5565" location="A126002870C" display="A126002870C" xr:uid="{00000000-0004-0000-0000-0000B2150000}"/>
    <hyperlink ref="E5566" location="A126065078W" display="A126065078W" xr:uid="{00000000-0004-0000-0000-0000B3150000}"/>
    <hyperlink ref="E5567" location="A126033974X" display="A126033974X" xr:uid="{00000000-0004-0000-0000-0000B4150000}"/>
    <hyperlink ref="E5568" location="A126004166K" display="A126004166K" xr:uid="{00000000-0004-0000-0000-0000B5150000}"/>
    <hyperlink ref="E5569" location="A126066374J" display="A126066374J" xr:uid="{00000000-0004-0000-0000-0000B6150000}"/>
    <hyperlink ref="E5570" location="A126035270L" display="A126035270L" xr:uid="{00000000-0004-0000-0000-0000B7150000}"/>
    <hyperlink ref="E5571" location="A126003518K" display="A126003518K" xr:uid="{00000000-0004-0000-0000-0000B8150000}"/>
    <hyperlink ref="E5572" location="A126065726J" display="A126065726J" xr:uid="{00000000-0004-0000-0000-0000B9150000}"/>
    <hyperlink ref="E5573" location="A126034622L" display="A126034622L" xr:uid="{00000000-0004-0000-0000-0000BA150000}"/>
    <hyperlink ref="E5574" location="A126001542X" display="A126001542X" xr:uid="{00000000-0004-0000-0000-0000BB150000}"/>
    <hyperlink ref="E5575" location="A126063750W" display="A126063750W" xr:uid="{00000000-0004-0000-0000-0000BC150000}"/>
    <hyperlink ref="E5576" location="A126032646V" display="A126032646V" xr:uid="{00000000-0004-0000-0000-0000BD150000}"/>
    <hyperlink ref="E5577" location="A126006078W" display="A126006078W" xr:uid="{00000000-0004-0000-0000-0000BE150000}"/>
    <hyperlink ref="E5578" location="A126068286V" display="A126068286V" xr:uid="{00000000-0004-0000-0000-0000BF150000}"/>
    <hyperlink ref="E5579" location="A126037182X" display="A126037182X" xr:uid="{00000000-0004-0000-0000-0000C0150000}"/>
    <hyperlink ref="E5580" location="A126004782R" display="A126004782R" xr:uid="{00000000-0004-0000-0000-0000C1150000}"/>
    <hyperlink ref="E5581" location="A126066990L" display="A126066990L" xr:uid="{00000000-0004-0000-0000-0000C2150000}"/>
    <hyperlink ref="E5582" location="A126035886K" display="A126035886K" xr:uid="{00000000-0004-0000-0000-0000C3150000}"/>
    <hyperlink ref="E5583" location="A126002838C" display="A126002838C" xr:uid="{00000000-0004-0000-0000-0000C4150000}"/>
    <hyperlink ref="E5584" location="A126065046C" display="A126065046C" xr:uid="{00000000-0004-0000-0000-0000C5150000}"/>
    <hyperlink ref="E5585" location="A126033942F" display="A126033942F" xr:uid="{00000000-0004-0000-0000-0000C6150000}"/>
    <hyperlink ref="E5586" location="A126005430C" display="A126005430C" xr:uid="{00000000-0004-0000-0000-0000C7150000}"/>
    <hyperlink ref="E5587" location="A126067638V" display="A126067638V" xr:uid="{00000000-0004-0000-0000-0000C8150000}"/>
    <hyperlink ref="E5588" location="A126036534X" display="A126036534X" xr:uid="{00000000-0004-0000-0000-0000C9150000}"/>
    <hyperlink ref="E5589" location="A126004134T" display="A126004134T" xr:uid="{00000000-0004-0000-0000-0000CA150000}"/>
    <hyperlink ref="E5590" location="A126066342R" display="A126066342R" xr:uid="{00000000-0004-0000-0000-0000CB150000}"/>
    <hyperlink ref="E5591" location="A126035238L" display="A126035238L" xr:uid="{00000000-0004-0000-0000-0000CC150000}"/>
    <hyperlink ref="E5592" location="A126003486C" display="A126003486C" xr:uid="{00000000-0004-0000-0000-0000CD150000}"/>
    <hyperlink ref="E5593" location="A126065694A" display="A126065694A" xr:uid="{00000000-0004-0000-0000-0000CE150000}"/>
    <hyperlink ref="E5594" location="A126034590F" display="A126034590F" xr:uid="{00000000-0004-0000-0000-0000CF150000}"/>
    <hyperlink ref="E5595" location="A126002190X" display="A126002190X" xr:uid="{00000000-0004-0000-0000-0000D0150000}"/>
    <hyperlink ref="E5596" location="A126064398R" display="A126064398R" xr:uid="{00000000-0004-0000-0000-0000D1150000}"/>
    <hyperlink ref="E5597" location="A126033294V" display="A126033294V" xr:uid="{00000000-0004-0000-0000-0000D2150000}"/>
    <hyperlink ref="E5598" location="A126001594A" display="A126001594A" xr:uid="{00000000-0004-0000-0000-0000D3150000}"/>
    <hyperlink ref="E5599" location="A126063802L" display="A126063802L" xr:uid="{00000000-0004-0000-0000-0000D4150000}"/>
    <hyperlink ref="E5600" location="A126032698W" display="A126032698W" xr:uid="{00000000-0004-0000-0000-0000D5150000}"/>
    <hyperlink ref="E5601" location="A126006130V" display="A126006130V" xr:uid="{00000000-0004-0000-0000-0000D6150000}"/>
    <hyperlink ref="E5602" location="A126068338K" display="A126068338K" xr:uid="{00000000-0004-0000-0000-0000D7150000}"/>
    <hyperlink ref="E5603" location="A126037234R" display="A126037234R" xr:uid="{00000000-0004-0000-0000-0000D8150000}"/>
    <hyperlink ref="E5604" location="A126004834F" display="A126004834F" xr:uid="{00000000-0004-0000-0000-0000D9150000}"/>
    <hyperlink ref="E5605" location="A126067042F" display="A126067042F" xr:uid="{00000000-0004-0000-0000-0000DA150000}"/>
    <hyperlink ref="E5606" location="A126035938A" display="A126035938A" xr:uid="{00000000-0004-0000-0000-0000DB150000}"/>
    <hyperlink ref="E5607" location="A126002890L" display="A126002890L" xr:uid="{00000000-0004-0000-0000-0000DC150000}"/>
    <hyperlink ref="E5608" location="A126065098F" display="A126065098F" xr:uid="{00000000-0004-0000-0000-0000DD150000}"/>
    <hyperlink ref="E5609" location="A126033994J" display="A126033994J" xr:uid="{00000000-0004-0000-0000-0000DE150000}"/>
    <hyperlink ref="E5610" location="A126005482F" display="A126005482F" xr:uid="{00000000-0004-0000-0000-0000DF150000}"/>
    <hyperlink ref="E5611" location="A126067690C" display="A126067690C" xr:uid="{00000000-0004-0000-0000-0000E0150000}"/>
    <hyperlink ref="E5612" location="A126036586A" display="A126036586A" xr:uid="{00000000-0004-0000-0000-0000E1150000}"/>
    <hyperlink ref="E5613" location="A126004186V" display="A126004186V" xr:uid="{00000000-0004-0000-0000-0000E2150000}"/>
    <hyperlink ref="E5614" location="A126066394T" display="A126066394T" xr:uid="{00000000-0004-0000-0000-0000E3150000}"/>
    <hyperlink ref="E5615" location="A126035290W" display="A126035290W" xr:uid="{00000000-0004-0000-0000-0000E4150000}"/>
    <hyperlink ref="E5616" location="A126003538V" display="A126003538V" xr:uid="{00000000-0004-0000-0000-0000E5150000}"/>
    <hyperlink ref="E5617" location="A126065746T" display="A126065746T" xr:uid="{00000000-0004-0000-0000-0000E6150000}"/>
    <hyperlink ref="E5618" location="A126034642W" display="A126034642W" xr:uid="{00000000-0004-0000-0000-0000E7150000}"/>
    <hyperlink ref="E5619" location="A126002242R" display="A126002242R" xr:uid="{00000000-0004-0000-0000-0000E8150000}"/>
    <hyperlink ref="E5620" location="A126064450L" display="A126064450L" xr:uid="{00000000-0004-0000-0000-0000E9150000}"/>
    <hyperlink ref="E5621" location="A126033346K" display="A126033346K" xr:uid="{00000000-0004-0000-0000-0000EA150000}"/>
    <hyperlink ref="E5622" location="A126001578A" display="A126001578A" xr:uid="{00000000-0004-0000-0000-0000EB150000}"/>
    <hyperlink ref="E5623" location="A126063786X" display="A126063786X" xr:uid="{00000000-0004-0000-0000-0000EC150000}"/>
    <hyperlink ref="E5624" location="A126032682C" display="A126032682C" xr:uid="{00000000-0004-0000-0000-0000ED150000}"/>
    <hyperlink ref="E5625" location="A126006114V" display="A126006114V" xr:uid="{00000000-0004-0000-0000-0000EE150000}"/>
    <hyperlink ref="E5626" location="A126068322T" display="A126068322T" xr:uid="{00000000-0004-0000-0000-0000EF150000}"/>
    <hyperlink ref="E5627" location="A126037218R" display="A126037218R" xr:uid="{00000000-0004-0000-0000-0000F0150000}"/>
    <hyperlink ref="E5628" location="A126004818F" display="A126004818F" xr:uid="{00000000-0004-0000-0000-0000F1150000}"/>
    <hyperlink ref="E5629" location="A126067026F" display="A126067026F" xr:uid="{00000000-0004-0000-0000-0000F2150000}"/>
    <hyperlink ref="E5630" location="A126035922J" display="A126035922J" xr:uid="{00000000-0004-0000-0000-0000F3150000}"/>
    <hyperlink ref="E5631" location="A126002874L" display="A126002874L" xr:uid="{00000000-0004-0000-0000-0000F4150000}"/>
    <hyperlink ref="E5632" location="A126065082L" display="A126065082L" xr:uid="{00000000-0004-0000-0000-0000F5150000}"/>
    <hyperlink ref="E5633" location="A126033978J" display="A126033978J" xr:uid="{00000000-0004-0000-0000-0000F6150000}"/>
    <hyperlink ref="E5634" location="A126004170A" display="A126004170A" xr:uid="{00000000-0004-0000-0000-0000F7150000}"/>
    <hyperlink ref="E5635" location="A126066378T" display="A126066378T" xr:uid="{00000000-0004-0000-0000-0000F8150000}"/>
    <hyperlink ref="E5636" location="A126035274W" display="A126035274W" xr:uid="{00000000-0004-0000-0000-0000F9150000}"/>
    <hyperlink ref="E5637" location="A126003522A" display="A126003522A" xr:uid="{00000000-0004-0000-0000-0000FA150000}"/>
    <hyperlink ref="E5638" location="A126065730X" display="A126065730X" xr:uid="{00000000-0004-0000-0000-0000FB150000}"/>
    <hyperlink ref="E5639" location="A126034626W" display="A126034626W" xr:uid="{00000000-0004-0000-0000-0000FC150000}"/>
    <hyperlink ref="E5640" location="A126001598K" display="A126001598K" xr:uid="{00000000-0004-0000-0000-0000FD150000}"/>
    <hyperlink ref="E5641" location="A126063806W" display="A126063806W" xr:uid="{00000000-0004-0000-0000-0000FE150000}"/>
    <hyperlink ref="E5642" location="A126032702A" display="A126032702A" xr:uid="{00000000-0004-0000-0000-0000FF150000}"/>
    <hyperlink ref="E5643" location="A126006134C" display="A126006134C" xr:uid="{00000000-0004-0000-0000-000000160000}"/>
    <hyperlink ref="E5644" location="A126068342A" display="A126068342A" xr:uid="{00000000-0004-0000-0000-000001160000}"/>
    <hyperlink ref="E5645" location="A126037238X" display="A126037238X" xr:uid="{00000000-0004-0000-0000-000002160000}"/>
    <hyperlink ref="E5646" location="A126004838R" display="A126004838R" xr:uid="{00000000-0004-0000-0000-000003160000}"/>
    <hyperlink ref="E5647" location="A126067046R" display="A126067046R" xr:uid="{00000000-0004-0000-0000-000004160000}"/>
    <hyperlink ref="E5648" location="A126035942T" display="A126035942T" xr:uid="{00000000-0004-0000-0000-000005160000}"/>
    <hyperlink ref="E5649" location="A126002894W" display="A126002894W" xr:uid="{00000000-0004-0000-0000-000006160000}"/>
    <hyperlink ref="E5650" location="A126065102K" display="A126065102K" xr:uid="{00000000-0004-0000-0000-000007160000}"/>
    <hyperlink ref="E5651" location="A126033998T" display="A126033998T" xr:uid="{00000000-0004-0000-0000-000008160000}"/>
    <hyperlink ref="E5652" location="A126005486R" display="A126005486R" xr:uid="{00000000-0004-0000-0000-000009160000}"/>
    <hyperlink ref="E5653" location="A126067694L" display="A126067694L" xr:uid="{00000000-0004-0000-0000-00000A160000}"/>
    <hyperlink ref="E5654" location="A126036590T" display="A126036590T" xr:uid="{00000000-0004-0000-0000-00000B160000}"/>
    <hyperlink ref="E5655" location="A126004190K" display="A126004190K" xr:uid="{00000000-0004-0000-0000-00000C160000}"/>
    <hyperlink ref="E5656" location="A126066398A" display="A126066398A" xr:uid="{00000000-0004-0000-0000-00000D160000}"/>
    <hyperlink ref="E5657" location="A126035294F" display="A126035294F" xr:uid="{00000000-0004-0000-0000-00000E160000}"/>
    <hyperlink ref="E5658" location="A126003542K" display="A126003542K" xr:uid="{00000000-0004-0000-0000-00000F160000}"/>
    <hyperlink ref="E5659" location="A126065750J" display="A126065750J" xr:uid="{00000000-0004-0000-0000-000010160000}"/>
    <hyperlink ref="E5660" location="A126034646F" display="A126034646F" xr:uid="{00000000-0004-0000-0000-000011160000}"/>
    <hyperlink ref="E5661" location="A126002246X" display="A126002246X" xr:uid="{00000000-0004-0000-0000-000012160000}"/>
    <hyperlink ref="E5662" location="A126064454W" display="A126064454W" xr:uid="{00000000-0004-0000-0000-000013160000}"/>
    <hyperlink ref="E5663" location="A126033350A" display="A126033350A" xr:uid="{00000000-0004-0000-0000-000014160000}"/>
    <hyperlink ref="E5664" location="A126001546J" display="A126001546J" xr:uid="{00000000-0004-0000-0000-000015160000}"/>
    <hyperlink ref="E5665" location="A126063754F" display="A126063754F" xr:uid="{00000000-0004-0000-0000-000016160000}"/>
    <hyperlink ref="E5666" location="A126032650K" display="A126032650K" xr:uid="{00000000-0004-0000-0000-000017160000}"/>
    <hyperlink ref="E5667" location="A126006082L" display="A126006082L" xr:uid="{00000000-0004-0000-0000-000018160000}"/>
    <hyperlink ref="E5668" location="A126068290K" display="A126068290K" xr:uid="{00000000-0004-0000-0000-000019160000}"/>
    <hyperlink ref="E5669" location="A126037186J" display="A126037186J" xr:uid="{00000000-0004-0000-0000-00001A160000}"/>
    <hyperlink ref="E5670" location="A126004786X" display="A126004786X" xr:uid="{00000000-0004-0000-0000-00001B160000}"/>
    <hyperlink ref="E5671" location="A126066994W" display="A126066994W" xr:uid="{00000000-0004-0000-0000-00001C160000}"/>
    <hyperlink ref="E5672" location="A126035890A" display="A126035890A" xr:uid="{00000000-0004-0000-0000-00001D160000}"/>
    <hyperlink ref="E5673" location="A126002842V" display="A126002842V" xr:uid="{00000000-0004-0000-0000-00001E160000}"/>
    <hyperlink ref="E5674" location="A126065050V" display="A126065050V" xr:uid="{00000000-0004-0000-0000-00001F160000}"/>
    <hyperlink ref="E5675" location="A126033946R" display="A126033946R" xr:uid="{00000000-0004-0000-0000-000020160000}"/>
    <hyperlink ref="E5676" location="A126005434L" display="A126005434L" xr:uid="{00000000-0004-0000-0000-000021160000}"/>
    <hyperlink ref="E5677" location="A126067642K" display="A126067642K" xr:uid="{00000000-0004-0000-0000-000022160000}"/>
    <hyperlink ref="E5678" location="A126036538J" display="A126036538J" xr:uid="{00000000-0004-0000-0000-000023160000}"/>
    <hyperlink ref="E5679" location="A126004138A" display="A126004138A" xr:uid="{00000000-0004-0000-0000-000024160000}"/>
    <hyperlink ref="E5680" location="A126066346X" display="A126066346X" xr:uid="{00000000-0004-0000-0000-000025160000}"/>
    <hyperlink ref="E5681" location="A126035242C" display="A126035242C" xr:uid="{00000000-0004-0000-0000-000026160000}"/>
    <hyperlink ref="E5682" location="A126003490V" display="A126003490V" xr:uid="{00000000-0004-0000-0000-000027160000}"/>
    <hyperlink ref="E5683" location="A126065698K" display="A126065698K" xr:uid="{00000000-0004-0000-0000-000028160000}"/>
    <hyperlink ref="E5684" location="A126034594R" display="A126034594R" xr:uid="{00000000-0004-0000-0000-000029160000}"/>
    <hyperlink ref="E5685" location="A126002194J" display="A126002194J" xr:uid="{00000000-0004-0000-0000-00002A160000}"/>
    <hyperlink ref="E5686" location="A126064402V" display="A126064402V" xr:uid="{00000000-0004-0000-0000-00002B160000}"/>
    <hyperlink ref="E5687" location="A126033298C" display="A126033298C" xr:uid="{00000000-0004-0000-0000-00002C160000}"/>
    <hyperlink ref="E5688" location="A126001530R" display="A126001530R" xr:uid="{00000000-0004-0000-0000-00002D160000}"/>
    <hyperlink ref="E5689" location="A126063738F" display="A126063738F" xr:uid="{00000000-0004-0000-0000-00002E160000}"/>
    <hyperlink ref="E5690" location="A126032634K" display="A126032634K" xr:uid="{00000000-0004-0000-0000-00002F160000}"/>
    <hyperlink ref="E5691" location="A126006066L" display="A126006066L" xr:uid="{00000000-0004-0000-0000-000030160000}"/>
    <hyperlink ref="E5692" location="A126068274K" display="A126068274K" xr:uid="{00000000-0004-0000-0000-000031160000}"/>
    <hyperlink ref="E5693" location="A126037170R" display="A126037170R" xr:uid="{00000000-0004-0000-0000-000032160000}"/>
    <hyperlink ref="E5694" location="A126004770F" display="A126004770F" xr:uid="{00000000-0004-0000-0000-000033160000}"/>
    <hyperlink ref="E5695" location="A126066978W" display="A126066978W" xr:uid="{00000000-0004-0000-0000-000034160000}"/>
    <hyperlink ref="E5696" location="A126035874A" display="A126035874A" xr:uid="{00000000-0004-0000-0000-000035160000}"/>
    <hyperlink ref="E5697" location="A126002826V" display="A126002826V" xr:uid="{00000000-0004-0000-0000-000036160000}"/>
    <hyperlink ref="E5698" location="A126065034V" display="A126065034V" xr:uid="{00000000-0004-0000-0000-000037160000}"/>
    <hyperlink ref="E5699" location="A126033930W" display="A126033930W" xr:uid="{00000000-0004-0000-0000-000038160000}"/>
    <hyperlink ref="E5700" location="A126005418L" display="A126005418L" xr:uid="{00000000-0004-0000-0000-000039160000}"/>
    <hyperlink ref="E5701" location="A126067626K" display="A126067626K" xr:uid="{00000000-0004-0000-0000-00003A160000}"/>
    <hyperlink ref="E5702" location="A126036522R" display="A126036522R" xr:uid="{00000000-0004-0000-0000-00003B160000}"/>
    <hyperlink ref="E5703" location="A126004122J" display="A126004122J" xr:uid="{00000000-0004-0000-0000-00003C160000}"/>
    <hyperlink ref="E5704" location="A126066330F" display="A126066330F" xr:uid="{00000000-0004-0000-0000-00003D160000}"/>
    <hyperlink ref="E5705" location="A126035226C" display="A126035226C" xr:uid="{00000000-0004-0000-0000-00003E160000}"/>
    <hyperlink ref="E5706" location="A126003474V" display="A126003474V" xr:uid="{00000000-0004-0000-0000-00003F160000}"/>
    <hyperlink ref="E5707" location="A126065682T" display="A126065682T" xr:uid="{00000000-0004-0000-0000-000040160000}"/>
    <hyperlink ref="E5708" location="A126034578R" display="A126034578R" xr:uid="{00000000-0004-0000-0000-000041160000}"/>
    <hyperlink ref="E5709" location="A126002178J" display="A126002178J" xr:uid="{00000000-0004-0000-0000-000042160000}"/>
    <hyperlink ref="E5710" location="A126064386F" display="A126064386F" xr:uid="{00000000-0004-0000-0000-000043160000}"/>
    <hyperlink ref="E5711" location="A126033282K" display="A126033282K" xr:uid="{00000000-0004-0000-0000-000044160000}"/>
    <hyperlink ref="E5712" location="A126001534X" display="A126001534X" xr:uid="{00000000-0004-0000-0000-000045160000}"/>
    <hyperlink ref="E5713" location="A126063742W" display="A126063742W" xr:uid="{00000000-0004-0000-0000-000046160000}"/>
    <hyperlink ref="E5714" location="A126032638V" display="A126032638V" xr:uid="{00000000-0004-0000-0000-000047160000}"/>
    <hyperlink ref="E5715" location="A126006070C" display="A126006070C" xr:uid="{00000000-0004-0000-0000-000048160000}"/>
    <hyperlink ref="E5716" location="A126068278V" display="A126068278V" xr:uid="{00000000-0004-0000-0000-000049160000}"/>
    <hyperlink ref="E5717" location="A126037174X" display="A126037174X" xr:uid="{00000000-0004-0000-0000-00004A160000}"/>
    <hyperlink ref="E5718" location="A126004774R" display="A126004774R" xr:uid="{00000000-0004-0000-0000-00004B160000}"/>
    <hyperlink ref="E5719" location="A126066982L" display="A126066982L" xr:uid="{00000000-0004-0000-0000-00004C160000}"/>
    <hyperlink ref="E5720" location="A126035878K" display="A126035878K" xr:uid="{00000000-0004-0000-0000-00004D160000}"/>
    <hyperlink ref="E5721" location="A126002830K" display="A126002830K" xr:uid="{00000000-0004-0000-0000-00004E160000}"/>
    <hyperlink ref="E5722" location="A126065038C" display="A126065038C" xr:uid="{00000000-0004-0000-0000-00004F160000}"/>
    <hyperlink ref="E5723" location="A126033934F" display="A126033934F" xr:uid="{00000000-0004-0000-0000-000050160000}"/>
    <hyperlink ref="E5724" location="A126005422C" display="A126005422C" xr:uid="{00000000-0004-0000-0000-000051160000}"/>
    <hyperlink ref="E5725" location="A126067630A" display="A126067630A" xr:uid="{00000000-0004-0000-0000-000052160000}"/>
    <hyperlink ref="E5726" location="A126036526X" display="A126036526X" xr:uid="{00000000-0004-0000-0000-000053160000}"/>
    <hyperlink ref="E5727" location="A126004126T" display="A126004126T" xr:uid="{00000000-0004-0000-0000-000054160000}"/>
    <hyperlink ref="E5728" location="A126066334R" display="A126066334R" xr:uid="{00000000-0004-0000-0000-000055160000}"/>
    <hyperlink ref="E5729" location="A126035230V" display="A126035230V" xr:uid="{00000000-0004-0000-0000-000056160000}"/>
    <hyperlink ref="E5730" location="A126003478C" display="A126003478C" xr:uid="{00000000-0004-0000-0000-000057160000}"/>
    <hyperlink ref="E5731" location="A126065686A" display="A126065686A" xr:uid="{00000000-0004-0000-0000-000058160000}"/>
    <hyperlink ref="E5732" location="A126034582F" display="A126034582F" xr:uid="{00000000-0004-0000-0000-000059160000}"/>
    <hyperlink ref="E5733" location="A126002182X" display="A126002182X" xr:uid="{00000000-0004-0000-0000-00005A160000}"/>
    <hyperlink ref="E5734" location="A126064390W" display="A126064390W" xr:uid="{00000000-0004-0000-0000-00005B160000}"/>
    <hyperlink ref="E5735" location="A126033286V" display="A126033286V" xr:uid="{00000000-0004-0000-0000-00005C160000}"/>
    <hyperlink ref="E5736" location="A126001562J" display="A126001562J" xr:uid="{00000000-0004-0000-0000-00005D160000}"/>
    <hyperlink ref="E5737" location="A126063770F" display="A126063770F" xr:uid="{00000000-0004-0000-0000-00005E160000}"/>
    <hyperlink ref="E5738" location="A126032666C" display="A126032666C" xr:uid="{00000000-0004-0000-0000-00005F160000}"/>
    <hyperlink ref="E5739" location="A126006098F" display="A126006098F" xr:uid="{00000000-0004-0000-0000-000060160000}"/>
    <hyperlink ref="E5740" location="A126068306T" display="A126068306T" xr:uid="{00000000-0004-0000-0000-000061160000}"/>
    <hyperlink ref="E5741" location="A126037202W" display="A126037202W" xr:uid="{00000000-0004-0000-0000-000062160000}"/>
    <hyperlink ref="E5742" location="A126004802L" display="A126004802L" xr:uid="{00000000-0004-0000-0000-000063160000}"/>
    <hyperlink ref="E5743" location="A126067010L" display="A126067010L" xr:uid="{00000000-0004-0000-0000-000064160000}"/>
    <hyperlink ref="E5744" location="A126035906J" display="A126035906J" xr:uid="{00000000-0004-0000-0000-000065160000}"/>
    <hyperlink ref="E5745" location="A126002858L" display="A126002858L" xr:uid="{00000000-0004-0000-0000-000066160000}"/>
    <hyperlink ref="E5746" location="A126065066L" display="A126065066L" xr:uid="{00000000-0004-0000-0000-000067160000}"/>
    <hyperlink ref="E5747" location="A126033962R" display="A126033962R" xr:uid="{00000000-0004-0000-0000-000068160000}"/>
    <hyperlink ref="E5748" location="A126005450L" display="A126005450L" xr:uid="{00000000-0004-0000-0000-000069160000}"/>
    <hyperlink ref="E5749" location="A126067658C" display="A126067658C" xr:uid="{00000000-0004-0000-0000-00006A160000}"/>
    <hyperlink ref="E5750" location="A126036554J" display="A126036554J" xr:uid="{00000000-0004-0000-0000-00006B160000}"/>
    <hyperlink ref="E5751" location="A126004154A" display="A126004154A" xr:uid="{00000000-0004-0000-0000-00006C160000}"/>
    <hyperlink ref="E5752" location="A126066362X" display="A126066362X" xr:uid="{00000000-0004-0000-0000-00006D160000}"/>
    <hyperlink ref="E5753" location="A126035258W" display="A126035258W" xr:uid="{00000000-0004-0000-0000-00006E160000}"/>
    <hyperlink ref="E5754" location="A126003506A" display="A126003506A" xr:uid="{00000000-0004-0000-0000-00006F160000}"/>
    <hyperlink ref="E5755" location="A126065714X" display="A126065714X" xr:uid="{00000000-0004-0000-0000-000070160000}"/>
    <hyperlink ref="E5756" location="A126034610C" display="A126034610C" xr:uid="{00000000-0004-0000-0000-000071160000}"/>
    <hyperlink ref="E5757" location="A126002210W" display="A126002210W" xr:uid="{00000000-0004-0000-0000-000072160000}"/>
    <hyperlink ref="E5758" location="A126064418L" display="A126064418L" xr:uid="{00000000-0004-0000-0000-000073160000}"/>
    <hyperlink ref="E5759" location="A126033314T" display="A126033314T" xr:uid="{00000000-0004-0000-0000-000074160000}"/>
    <hyperlink ref="E5760" location="A126001538J" display="A126001538J" xr:uid="{00000000-0004-0000-0000-000075160000}"/>
    <hyperlink ref="E5761" location="A126063746F" display="A126063746F" xr:uid="{00000000-0004-0000-0000-000076160000}"/>
    <hyperlink ref="E5762" location="A126032642K" display="A126032642K" xr:uid="{00000000-0004-0000-0000-000077160000}"/>
    <hyperlink ref="E5763" location="A126006074L" display="A126006074L" xr:uid="{00000000-0004-0000-0000-000078160000}"/>
    <hyperlink ref="E5764" location="A126068282K" display="A126068282K" xr:uid="{00000000-0004-0000-0000-000079160000}"/>
    <hyperlink ref="E5765" location="A126037178J" display="A126037178J" xr:uid="{00000000-0004-0000-0000-00007A160000}"/>
    <hyperlink ref="E5766" location="A126004778X" display="A126004778X" xr:uid="{00000000-0004-0000-0000-00007B160000}"/>
    <hyperlink ref="E5767" location="A126066986W" display="A126066986W" xr:uid="{00000000-0004-0000-0000-00007C160000}"/>
    <hyperlink ref="E5768" location="A126035882A" display="A126035882A" xr:uid="{00000000-0004-0000-0000-00007D160000}"/>
    <hyperlink ref="E5769" location="A126002834V" display="A126002834V" xr:uid="{00000000-0004-0000-0000-00007E160000}"/>
    <hyperlink ref="E5770" location="A126065042V" display="A126065042V" xr:uid="{00000000-0004-0000-0000-00007F160000}"/>
    <hyperlink ref="E5771" location="A126033938R" display="A126033938R" xr:uid="{00000000-0004-0000-0000-000080160000}"/>
    <hyperlink ref="E5772" location="A126005426L" display="A126005426L" xr:uid="{00000000-0004-0000-0000-000081160000}"/>
    <hyperlink ref="E5773" location="A126067634K" display="A126067634K" xr:uid="{00000000-0004-0000-0000-000082160000}"/>
    <hyperlink ref="E5774" location="A126036530R" display="A126036530R" xr:uid="{00000000-0004-0000-0000-000083160000}"/>
    <hyperlink ref="E5775" location="A126004130J" display="A126004130J" xr:uid="{00000000-0004-0000-0000-000084160000}"/>
    <hyperlink ref="E5776" location="A126066338X" display="A126066338X" xr:uid="{00000000-0004-0000-0000-000085160000}"/>
    <hyperlink ref="E5777" location="A126035234C" display="A126035234C" xr:uid="{00000000-0004-0000-0000-000086160000}"/>
    <hyperlink ref="E5778" location="A126003482V" display="A126003482V" xr:uid="{00000000-0004-0000-0000-000087160000}"/>
    <hyperlink ref="E5779" location="A126065690T" display="A126065690T" xr:uid="{00000000-0004-0000-0000-000088160000}"/>
    <hyperlink ref="E5780" location="A126034586R" display="A126034586R" xr:uid="{00000000-0004-0000-0000-000089160000}"/>
    <hyperlink ref="E5781" location="A126002186J" display="A126002186J" xr:uid="{00000000-0004-0000-0000-00008A160000}"/>
    <hyperlink ref="E5782" location="A126064394F" display="A126064394F" xr:uid="{00000000-0004-0000-0000-00008B160000}"/>
    <hyperlink ref="E5783" location="A126033290K" display="A126033290K" xr:uid="{00000000-0004-0000-0000-00008C160000}"/>
    <hyperlink ref="E5784" location="A126001566T" display="A126001566T" xr:uid="{00000000-0004-0000-0000-00008D160000}"/>
    <hyperlink ref="E5785" location="A126063774R" display="A126063774R" xr:uid="{00000000-0004-0000-0000-00008E160000}"/>
    <hyperlink ref="E5786" location="A126032670V" display="A126032670V" xr:uid="{00000000-0004-0000-0000-00008F160000}"/>
    <hyperlink ref="E5787" location="A126006102K" display="A126006102K" xr:uid="{00000000-0004-0000-0000-000090160000}"/>
    <hyperlink ref="E5788" location="A126068310J" display="A126068310J" xr:uid="{00000000-0004-0000-0000-000091160000}"/>
    <hyperlink ref="E5789" location="A126037206F" display="A126037206F" xr:uid="{00000000-0004-0000-0000-000092160000}"/>
    <hyperlink ref="E5790" location="A126004806W" display="A126004806W" xr:uid="{00000000-0004-0000-0000-000093160000}"/>
    <hyperlink ref="E5791" location="A126067014W" display="A126067014W" xr:uid="{00000000-0004-0000-0000-000094160000}"/>
    <hyperlink ref="E5792" location="A126035910X" display="A126035910X" xr:uid="{00000000-0004-0000-0000-000095160000}"/>
    <hyperlink ref="E5793" location="A126002862C" display="A126002862C" xr:uid="{00000000-0004-0000-0000-000096160000}"/>
    <hyperlink ref="E5794" location="A126065070C" display="A126065070C" xr:uid="{00000000-0004-0000-0000-000097160000}"/>
    <hyperlink ref="E5795" location="A126033966X" display="A126033966X" xr:uid="{00000000-0004-0000-0000-000098160000}"/>
    <hyperlink ref="E5796" location="A126005454W" display="A126005454W" xr:uid="{00000000-0004-0000-0000-000099160000}"/>
    <hyperlink ref="E5797" location="A126067662V" display="A126067662V" xr:uid="{00000000-0004-0000-0000-00009A160000}"/>
    <hyperlink ref="E5798" location="A126036558T" display="A126036558T" xr:uid="{00000000-0004-0000-0000-00009B160000}"/>
    <hyperlink ref="E5799" location="A126004158K" display="A126004158K" xr:uid="{00000000-0004-0000-0000-00009C160000}"/>
    <hyperlink ref="E5800" location="A126066366J" display="A126066366J" xr:uid="{00000000-0004-0000-0000-00009D160000}"/>
    <hyperlink ref="E5801" location="A126035262L" display="A126035262L" xr:uid="{00000000-0004-0000-0000-00009E160000}"/>
    <hyperlink ref="E5802" location="A126003510T" display="A126003510T" xr:uid="{00000000-0004-0000-0000-00009F160000}"/>
    <hyperlink ref="E5803" location="A126065718J" display="A126065718J" xr:uid="{00000000-0004-0000-0000-0000A0160000}"/>
    <hyperlink ref="E5804" location="A126034614L" display="A126034614L" xr:uid="{00000000-0004-0000-0000-0000A1160000}"/>
    <hyperlink ref="E5805" location="A126002214F" display="A126002214F" xr:uid="{00000000-0004-0000-0000-0000A2160000}"/>
    <hyperlink ref="E5806" location="A126064422C" display="A126064422C" xr:uid="{00000000-0004-0000-0000-0000A3160000}"/>
    <hyperlink ref="E5807" location="A126033318A" display="A126033318A" xr:uid="{00000000-0004-0000-0000-0000A4160000}"/>
  </hyperlink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761.60599999999999</v>
      </c>
      <c r="C11" s="9">
        <v>411.80700000000002</v>
      </c>
      <c r="D11" s="9">
        <v>349.798</v>
      </c>
      <c r="E11" s="9">
        <v>525.09100000000001</v>
      </c>
      <c r="F11" s="9">
        <v>320.86</v>
      </c>
      <c r="G11" s="9">
        <v>204.232</v>
      </c>
      <c r="H11" s="9">
        <v>418.411</v>
      </c>
      <c r="I11" s="9">
        <v>245.13200000000001</v>
      </c>
      <c r="J11" s="9">
        <v>173.279</v>
      </c>
      <c r="K11" s="9">
        <v>94.881</v>
      </c>
      <c r="L11" s="9">
        <v>66.688999999999993</v>
      </c>
      <c r="M11" s="9">
        <v>28.193000000000001</v>
      </c>
      <c r="N11" s="9">
        <v>11.798999999999999</v>
      </c>
      <c r="O11" s="9">
        <v>9.0389999999999997</v>
      </c>
      <c r="P11" s="9">
        <v>2.76</v>
      </c>
      <c r="Q11" s="9">
        <v>236.51400000000001</v>
      </c>
      <c r="R11" s="9">
        <v>90.947000000000003</v>
      </c>
      <c r="S11" s="9">
        <v>145.56700000000001</v>
      </c>
      <c r="T11" s="9">
        <v>208.70500000000001</v>
      </c>
      <c r="U11" s="9">
        <v>78.459999999999994</v>
      </c>
      <c r="V11" s="9">
        <v>130.245</v>
      </c>
      <c r="W11" s="9">
        <v>27.809000000000001</v>
      </c>
      <c r="X11" s="9">
        <v>12.487</v>
      </c>
      <c r="Y11" s="9">
        <v>15.321999999999999</v>
      </c>
      <c r="Z11" s="9">
        <v>661.42</v>
      </c>
      <c r="AA11" s="9">
        <v>362.61799999999999</v>
      </c>
      <c r="AB11" s="9">
        <v>298.80200000000002</v>
      </c>
      <c r="AC11" s="9">
        <v>459.15300000000002</v>
      </c>
      <c r="AD11" s="9">
        <v>281.36399999999998</v>
      </c>
      <c r="AE11" s="9">
        <v>177.79</v>
      </c>
      <c r="AF11" s="9">
        <v>374.714</v>
      </c>
      <c r="AG11" s="9">
        <v>220.161</v>
      </c>
      <c r="AH11" s="9">
        <v>154.554</v>
      </c>
      <c r="AI11" s="9">
        <v>82.381</v>
      </c>
      <c r="AJ11" s="9">
        <v>59.145000000000003</v>
      </c>
      <c r="AK11" s="9">
        <v>23.236000000000001</v>
      </c>
      <c r="AL11" s="9">
        <v>2.0579999999999998</v>
      </c>
      <c r="AM11" s="9">
        <v>2.0579999999999998</v>
      </c>
      <c r="AN11" s="9">
        <v>0</v>
      </c>
      <c r="AO11" s="9">
        <v>202.267</v>
      </c>
      <c r="AP11" s="9">
        <v>81.254000000000005</v>
      </c>
      <c r="AQ11" s="9">
        <v>121.012</v>
      </c>
      <c r="AR11" s="9">
        <v>190.19900000000001</v>
      </c>
      <c r="AS11" s="9">
        <v>75.135999999999996</v>
      </c>
      <c r="AT11" s="9">
        <v>115.063</v>
      </c>
      <c r="AU11" s="9">
        <v>12.068</v>
      </c>
      <c r="AV11" s="9">
        <v>6.1189999999999998</v>
      </c>
      <c r="AW11" s="9">
        <v>5.9489999999999998</v>
      </c>
      <c r="AX11" s="9">
        <v>81.293000000000006</v>
      </c>
      <c r="AY11" s="9">
        <v>38.197000000000003</v>
      </c>
      <c r="AZ11" s="9">
        <v>43.095999999999997</v>
      </c>
      <c r="BA11" s="9">
        <v>51.893000000000001</v>
      </c>
      <c r="BB11" s="9">
        <v>30.928999999999998</v>
      </c>
      <c r="BC11" s="9">
        <v>20.963999999999999</v>
      </c>
      <c r="BD11" s="9">
        <v>33.905000000000001</v>
      </c>
      <c r="BE11" s="9">
        <v>19.213999999999999</v>
      </c>
      <c r="BF11" s="9">
        <v>14.691000000000001</v>
      </c>
      <c r="BG11" s="9">
        <v>10.654</v>
      </c>
      <c r="BH11" s="9">
        <v>7.141</v>
      </c>
      <c r="BI11" s="9">
        <v>3.5129999999999999</v>
      </c>
      <c r="BJ11" s="9">
        <v>7.3339999999999996</v>
      </c>
      <c r="BK11" s="9">
        <v>4.5750000000000002</v>
      </c>
      <c r="BL11" s="9">
        <v>2.76</v>
      </c>
      <c r="BM11" s="9">
        <v>29.4</v>
      </c>
      <c r="BN11" s="9">
        <v>7.2679999999999998</v>
      </c>
      <c r="BO11" s="9">
        <v>22.132000000000001</v>
      </c>
      <c r="BP11" s="9">
        <v>15.75</v>
      </c>
      <c r="BQ11" s="9">
        <v>2.9910000000000001</v>
      </c>
      <c r="BR11" s="9">
        <v>12.759</v>
      </c>
      <c r="BS11" s="9">
        <v>13.65</v>
      </c>
      <c r="BT11" s="9">
        <v>4.2770000000000001</v>
      </c>
      <c r="BU11" s="9">
        <v>9.3729999999999993</v>
      </c>
      <c r="BV11" s="9">
        <v>18.891999999999999</v>
      </c>
      <c r="BW11" s="9">
        <v>10.992000000000001</v>
      </c>
      <c r="BX11" s="9">
        <v>7.9009999999999998</v>
      </c>
      <c r="BY11" s="9">
        <v>14.045</v>
      </c>
      <c r="BZ11" s="9">
        <v>8.5670000000000002</v>
      </c>
      <c r="CA11" s="9">
        <v>5.4779999999999998</v>
      </c>
      <c r="CB11" s="9">
        <v>9.7919999999999998</v>
      </c>
      <c r="CC11" s="9">
        <v>5.758</v>
      </c>
      <c r="CD11" s="9">
        <v>4.0339999999999998</v>
      </c>
      <c r="CE11" s="9">
        <v>1.847</v>
      </c>
      <c r="CF11" s="9">
        <v>0.40300000000000002</v>
      </c>
      <c r="CG11" s="9">
        <v>1.444</v>
      </c>
      <c r="CH11" s="9">
        <v>2.4060000000000001</v>
      </c>
      <c r="CI11" s="9">
        <v>2.4060000000000001</v>
      </c>
      <c r="CJ11" s="9">
        <v>0</v>
      </c>
      <c r="CK11" s="9">
        <v>4.8479999999999999</v>
      </c>
      <c r="CL11" s="9">
        <v>2.4249999999999998</v>
      </c>
      <c r="CM11" s="9">
        <v>2.423</v>
      </c>
      <c r="CN11" s="9">
        <v>2.7559999999999998</v>
      </c>
      <c r="CO11" s="9">
        <v>0.33300000000000002</v>
      </c>
      <c r="CP11" s="9">
        <v>2.423</v>
      </c>
      <c r="CQ11" s="9">
        <v>2.0920000000000001</v>
      </c>
      <c r="CR11" s="9">
        <v>2.0920000000000001</v>
      </c>
      <c r="CS11" s="9">
        <v>0</v>
      </c>
      <c r="CT11" s="9">
        <v>632.14499999999998</v>
      </c>
      <c r="CU11" s="9">
        <v>344.762</v>
      </c>
      <c r="CV11" s="9">
        <v>287.38299999999998</v>
      </c>
      <c r="CW11" s="9">
        <v>467.428</v>
      </c>
      <c r="CX11" s="9">
        <v>286.077</v>
      </c>
      <c r="CY11" s="9">
        <v>181.35</v>
      </c>
      <c r="CZ11" s="9">
        <v>369.37200000000001</v>
      </c>
      <c r="DA11" s="9">
        <v>214.72300000000001</v>
      </c>
      <c r="DB11" s="9">
        <v>154.649</v>
      </c>
      <c r="DC11" s="9">
        <v>86.510999999999996</v>
      </c>
      <c r="DD11" s="9">
        <v>62.569000000000003</v>
      </c>
      <c r="DE11" s="9">
        <v>23.942</v>
      </c>
      <c r="DF11" s="9">
        <v>11.545</v>
      </c>
      <c r="DG11" s="9">
        <v>8.7850000000000001</v>
      </c>
      <c r="DH11" s="9">
        <v>2.76</v>
      </c>
      <c r="DI11" s="9">
        <v>164.71700000000001</v>
      </c>
      <c r="DJ11" s="9">
        <v>58.685000000000002</v>
      </c>
      <c r="DK11" s="9">
        <v>106.032</v>
      </c>
      <c r="DL11" s="9">
        <v>140.696</v>
      </c>
      <c r="DM11" s="9">
        <v>49.226999999999997</v>
      </c>
      <c r="DN11" s="9">
        <v>91.468999999999994</v>
      </c>
      <c r="DO11" s="9">
        <v>24.021000000000001</v>
      </c>
      <c r="DP11" s="9">
        <v>9.4580000000000002</v>
      </c>
      <c r="DQ11" s="9">
        <v>14.563000000000001</v>
      </c>
      <c r="DR11" s="9">
        <v>87.525999999999996</v>
      </c>
      <c r="DS11" s="9">
        <v>46.523000000000003</v>
      </c>
      <c r="DT11" s="9">
        <v>41.002000000000002</v>
      </c>
      <c r="DU11" s="9">
        <v>52.981999999999999</v>
      </c>
      <c r="DV11" s="9">
        <v>34.249000000000002</v>
      </c>
      <c r="DW11" s="9">
        <v>18.733000000000001</v>
      </c>
      <c r="DX11" s="9">
        <v>32.32</v>
      </c>
      <c r="DY11" s="9">
        <v>19.937000000000001</v>
      </c>
      <c r="DZ11" s="9">
        <v>12.384</v>
      </c>
      <c r="EA11" s="9">
        <v>9.1159999999999997</v>
      </c>
      <c r="EB11" s="9">
        <v>5.5270000000000001</v>
      </c>
      <c r="EC11" s="9">
        <v>3.59</v>
      </c>
      <c r="ED11" s="9">
        <v>11.545</v>
      </c>
      <c r="EE11" s="9">
        <v>8.7850000000000001</v>
      </c>
      <c r="EF11" s="9">
        <v>2.76</v>
      </c>
      <c r="EG11" s="9">
        <v>34.543999999999997</v>
      </c>
      <c r="EH11" s="9">
        <v>12.275</v>
      </c>
      <c r="EI11" s="9">
        <v>22.268999999999998</v>
      </c>
      <c r="EJ11" s="9">
        <v>10.523</v>
      </c>
      <c r="EK11" s="9">
        <v>2.8170000000000002</v>
      </c>
      <c r="EL11" s="9">
        <v>7.7060000000000004</v>
      </c>
      <c r="EM11" s="9">
        <v>24.021000000000001</v>
      </c>
      <c r="EN11" s="9">
        <v>9.4580000000000002</v>
      </c>
      <c r="EO11" s="9">
        <v>14.563000000000001</v>
      </c>
      <c r="EP11" s="9">
        <v>385.221</v>
      </c>
      <c r="EQ11" s="9">
        <v>227.637</v>
      </c>
      <c r="ER11" s="9">
        <v>157.584</v>
      </c>
      <c r="ES11" s="9">
        <v>301.43099999999998</v>
      </c>
      <c r="ET11" s="9">
        <v>197.376</v>
      </c>
      <c r="EU11" s="9">
        <v>104.05500000000001</v>
      </c>
      <c r="EV11" s="9">
        <v>236.435</v>
      </c>
      <c r="EW11" s="9">
        <v>149.37299999999999</v>
      </c>
      <c r="EX11" s="9">
        <v>87.061000000000007</v>
      </c>
      <c r="EY11" s="9">
        <v>64.995999999999995</v>
      </c>
      <c r="EZ11" s="9">
        <v>48.002000000000002</v>
      </c>
      <c r="FA11" s="9">
        <v>16.994</v>
      </c>
      <c r="FB11" s="9">
        <v>83.79</v>
      </c>
      <c r="FC11" s="9">
        <v>30.260999999999999</v>
      </c>
      <c r="FD11" s="9">
        <v>53.529000000000003</v>
      </c>
      <c r="FE11" s="9">
        <v>83.79</v>
      </c>
      <c r="FF11" s="9">
        <v>30.260999999999999</v>
      </c>
      <c r="FG11" s="9">
        <v>53.529000000000003</v>
      </c>
      <c r="FH11" s="9">
        <v>159.398</v>
      </c>
      <c r="FI11" s="9">
        <v>70.602000000000004</v>
      </c>
      <c r="FJ11" s="9">
        <v>88.796000000000006</v>
      </c>
      <c r="FK11" s="9">
        <v>113.015</v>
      </c>
      <c r="FL11" s="9">
        <v>54.453000000000003</v>
      </c>
      <c r="FM11" s="9">
        <v>58.561999999999998</v>
      </c>
      <c r="FN11" s="9">
        <v>100.617</v>
      </c>
      <c r="FO11" s="9">
        <v>45.412999999999997</v>
      </c>
      <c r="FP11" s="9">
        <v>55.204000000000001</v>
      </c>
      <c r="FQ11" s="9">
        <v>12.398</v>
      </c>
      <c r="FR11" s="9">
        <v>9.0399999999999991</v>
      </c>
      <c r="FS11" s="9">
        <v>3.3580000000000001</v>
      </c>
      <c r="FT11" s="9">
        <v>46.383000000000003</v>
      </c>
      <c r="FU11" s="9">
        <v>16.149000000000001</v>
      </c>
      <c r="FV11" s="9">
        <v>30.234000000000002</v>
      </c>
      <c r="FW11" s="9">
        <v>46.383000000000003</v>
      </c>
      <c r="FX11" s="9">
        <v>16.149000000000001</v>
      </c>
      <c r="FY11" s="9">
        <v>30.234000000000002</v>
      </c>
      <c r="FZ11" s="9">
        <v>129.46100000000001</v>
      </c>
      <c r="GA11" s="9">
        <v>67.045000000000002</v>
      </c>
      <c r="GB11" s="9">
        <v>62.415999999999997</v>
      </c>
      <c r="GC11" s="9">
        <v>57.664000000000001</v>
      </c>
      <c r="GD11" s="9">
        <v>34.783000000000001</v>
      </c>
      <c r="GE11" s="9">
        <v>22.881</v>
      </c>
      <c r="GF11" s="9">
        <v>49.04</v>
      </c>
      <c r="GG11" s="9">
        <v>30.408999999999999</v>
      </c>
      <c r="GH11" s="9">
        <v>18.631</v>
      </c>
      <c r="GI11" s="9">
        <v>8.3699999999999992</v>
      </c>
      <c r="GJ11" s="9">
        <v>4.12</v>
      </c>
      <c r="GK11" s="9">
        <v>4.2510000000000003</v>
      </c>
      <c r="GL11" s="9">
        <v>0.254</v>
      </c>
      <c r="GM11" s="9">
        <v>0.254</v>
      </c>
      <c r="GN11" s="9">
        <v>0</v>
      </c>
      <c r="GO11" s="9">
        <v>71.796999999999997</v>
      </c>
      <c r="GP11" s="9">
        <v>32.262999999999998</v>
      </c>
      <c r="GQ11" s="9">
        <v>39.533999999999999</v>
      </c>
      <c r="GR11" s="9">
        <v>68.009</v>
      </c>
      <c r="GS11" s="9">
        <v>29.233000000000001</v>
      </c>
      <c r="GT11" s="9">
        <v>38.776000000000003</v>
      </c>
      <c r="GU11" s="9">
        <v>3.7879999999999998</v>
      </c>
      <c r="GV11" s="9">
        <v>3.03</v>
      </c>
      <c r="GW11" s="9">
        <v>0.75900000000000001</v>
      </c>
      <c r="GX11" s="9">
        <v>9.6709999999999994</v>
      </c>
      <c r="GY11" s="9">
        <v>4.9539999999999997</v>
      </c>
      <c r="GZ11" s="9">
        <v>4.7169999999999996</v>
      </c>
      <c r="HA11" s="9">
        <v>2.5939999999999999</v>
      </c>
      <c r="HB11" s="9">
        <v>1.4319999999999999</v>
      </c>
      <c r="HC11" s="9">
        <v>1.161</v>
      </c>
      <c r="HD11" s="9">
        <v>2.34</v>
      </c>
      <c r="HE11" s="9">
        <v>1.1779999999999999</v>
      </c>
      <c r="HF11" s="9">
        <v>1.161</v>
      </c>
      <c r="HG11" s="9">
        <v>0</v>
      </c>
      <c r="HH11" s="9">
        <v>0</v>
      </c>
      <c r="HI11" s="9">
        <v>0</v>
      </c>
      <c r="HJ11" s="9">
        <v>0.254</v>
      </c>
      <c r="HK11" s="9">
        <v>0.254</v>
      </c>
      <c r="HL11" s="9">
        <v>0</v>
      </c>
      <c r="HM11" s="9">
        <v>7.077</v>
      </c>
      <c r="HN11" s="9">
        <v>3.5209999999999999</v>
      </c>
      <c r="HO11" s="9">
        <v>3.556</v>
      </c>
      <c r="HP11" s="9">
        <v>3.2890000000000001</v>
      </c>
      <c r="HQ11" s="9">
        <v>0.49199999999999999</v>
      </c>
      <c r="HR11" s="9">
        <v>2.798</v>
      </c>
      <c r="HS11" s="9">
        <v>3.7879999999999998</v>
      </c>
      <c r="HT11" s="9">
        <v>3.03</v>
      </c>
      <c r="HU11" s="9">
        <v>0.75900000000000001</v>
      </c>
      <c r="HV11" s="9">
        <v>119.79</v>
      </c>
      <c r="HW11" s="9">
        <v>62.091999999999999</v>
      </c>
      <c r="HX11" s="9">
        <v>57.698</v>
      </c>
      <c r="HY11" s="9">
        <v>55.07</v>
      </c>
      <c r="HZ11" s="9">
        <v>33.35</v>
      </c>
      <c r="IA11" s="9">
        <v>21.72</v>
      </c>
      <c r="IB11" s="9">
        <v>46.7</v>
      </c>
      <c r="IC11" s="9">
        <v>29.231000000000002</v>
      </c>
      <c r="ID11" s="9">
        <v>17.469000000000001</v>
      </c>
      <c r="IE11" s="9">
        <v>8.3699999999999992</v>
      </c>
      <c r="IF11" s="9">
        <v>4.12</v>
      </c>
      <c r="IG11" s="9">
        <v>4.2510000000000003</v>
      </c>
      <c r="IH11" s="9">
        <v>64.72</v>
      </c>
      <c r="II11" s="9">
        <v>28.741</v>
      </c>
      <c r="IJ11" s="9">
        <v>35.978000000000002</v>
      </c>
      <c r="IK11" s="9">
        <v>64.72</v>
      </c>
      <c r="IL11" s="9">
        <v>28.741</v>
      </c>
      <c r="IM11" s="9">
        <v>35.978000000000002</v>
      </c>
      <c r="IN11" s="9">
        <v>565.33299999999997</v>
      </c>
      <c r="IO11" s="9">
        <v>302.23399999999998</v>
      </c>
      <c r="IP11" s="9">
        <v>263.09899999999999</v>
      </c>
      <c r="IQ11" s="9">
        <v>371.54399999999998</v>
      </c>
    </row>
    <row r="12" spans="1:251">
      <c r="A12" s="10">
        <v>42401</v>
      </c>
      <c r="B12" s="9">
        <v>719.01400000000001</v>
      </c>
      <c r="C12" s="9">
        <v>378.74799999999999</v>
      </c>
      <c r="D12" s="9">
        <v>340.26600000000002</v>
      </c>
      <c r="E12" s="9">
        <v>503.63900000000001</v>
      </c>
      <c r="F12" s="9">
        <v>295.666</v>
      </c>
      <c r="G12" s="9">
        <v>207.97300000000001</v>
      </c>
      <c r="H12" s="9">
        <v>400.85199999999998</v>
      </c>
      <c r="I12" s="9">
        <v>231.97499999999999</v>
      </c>
      <c r="J12" s="9">
        <v>168.87700000000001</v>
      </c>
      <c r="K12" s="9">
        <v>86.947000000000003</v>
      </c>
      <c r="L12" s="9">
        <v>53.533000000000001</v>
      </c>
      <c r="M12" s="9">
        <v>33.414000000000001</v>
      </c>
      <c r="N12" s="9">
        <v>15.84</v>
      </c>
      <c r="O12" s="9">
        <v>10.157999999999999</v>
      </c>
      <c r="P12" s="9">
        <v>5.6820000000000004</v>
      </c>
      <c r="Q12" s="9">
        <v>215.375</v>
      </c>
      <c r="R12" s="9">
        <v>83.081999999999994</v>
      </c>
      <c r="S12" s="9">
        <v>132.29300000000001</v>
      </c>
      <c r="T12" s="9">
        <v>196.20400000000001</v>
      </c>
      <c r="U12" s="9">
        <v>75.010999999999996</v>
      </c>
      <c r="V12" s="9">
        <v>121.193</v>
      </c>
      <c r="W12" s="9">
        <v>19.170999999999999</v>
      </c>
      <c r="X12" s="9">
        <v>8.0709999999999997</v>
      </c>
      <c r="Y12" s="9">
        <v>11.1</v>
      </c>
      <c r="Z12" s="9">
        <v>607.39200000000005</v>
      </c>
      <c r="AA12" s="9">
        <v>321.00299999999999</v>
      </c>
      <c r="AB12" s="9">
        <v>286.38799999999998</v>
      </c>
      <c r="AC12" s="9">
        <v>425.33800000000002</v>
      </c>
      <c r="AD12" s="9">
        <v>251.59899999999999</v>
      </c>
      <c r="AE12" s="9">
        <v>173.739</v>
      </c>
      <c r="AF12" s="9">
        <v>350.024</v>
      </c>
      <c r="AG12" s="9">
        <v>205.01599999999999</v>
      </c>
      <c r="AH12" s="9">
        <v>145.00800000000001</v>
      </c>
      <c r="AI12" s="9">
        <v>73.826999999999998</v>
      </c>
      <c r="AJ12" s="9">
        <v>45.728999999999999</v>
      </c>
      <c r="AK12" s="9">
        <v>28.097999999999999</v>
      </c>
      <c r="AL12" s="9">
        <v>1.486</v>
      </c>
      <c r="AM12" s="9">
        <v>0.85299999999999998</v>
      </c>
      <c r="AN12" s="9">
        <v>0.63300000000000001</v>
      </c>
      <c r="AO12" s="9">
        <v>182.054</v>
      </c>
      <c r="AP12" s="9">
        <v>69.403999999999996</v>
      </c>
      <c r="AQ12" s="9">
        <v>112.65</v>
      </c>
      <c r="AR12" s="9">
        <v>177.64599999999999</v>
      </c>
      <c r="AS12" s="9">
        <v>67.716999999999999</v>
      </c>
      <c r="AT12" s="9">
        <v>109.929</v>
      </c>
      <c r="AU12" s="9">
        <v>4.4080000000000004</v>
      </c>
      <c r="AV12" s="9">
        <v>1.6870000000000001</v>
      </c>
      <c r="AW12" s="9">
        <v>2.7210000000000001</v>
      </c>
      <c r="AX12" s="9">
        <v>89.602000000000004</v>
      </c>
      <c r="AY12" s="9">
        <v>48.814</v>
      </c>
      <c r="AZ12" s="9">
        <v>40.787999999999997</v>
      </c>
      <c r="BA12" s="9">
        <v>61.744</v>
      </c>
      <c r="BB12" s="9">
        <v>37.200000000000003</v>
      </c>
      <c r="BC12" s="9">
        <v>24.544</v>
      </c>
      <c r="BD12" s="9">
        <v>40.921999999999997</v>
      </c>
      <c r="BE12" s="9">
        <v>23.225000000000001</v>
      </c>
      <c r="BF12" s="9">
        <v>17.696999999999999</v>
      </c>
      <c r="BG12" s="9">
        <v>9.1519999999999992</v>
      </c>
      <c r="BH12" s="9">
        <v>6.2469999999999999</v>
      </c>
      <c r="BI12" s="9">
        <v>2.9049999999999998</v>
      </c>
      <c r="BJ12" s="9">
        <v>11.670999999999999</v>
      </c>
      <c r="BK12" s="9">
        <v>7.7279999999999998</v>
      </c>
      <c r="BL12" s="9">
        <v>3.9420000000000002</v>
      </c>
      <c r="BM12" s="9">
        <v>27.858000000000001</v>
      </c>
      <c r="BN12" s="9">
        <v>11.614000000000001</v>
      </c>
      <c r="BO12" s="9">
        <v>16.244</v>
      </c>
      <c r="BP12" s="9">
        <v>14.401</v>
      </c>
      <c r="BQ12" s="9">
        <v>5.8959999999999999</v>
      </c>
      <c r="BR12" s="9">
        <v>8.5039999999999996</v>
      </c>
      <c r="BS12" s="9">
        <v>13.457000000000001</v>
      </c>
      <c r="BT12" s="9">
        <v>5.7169999999999996</v>
      </c>
      <c r="BU12" s="9">
        <v>7.74</v>
      </c>
      <c r="BV12" s="9">
        <v>22.021000000000001</v>
      </c>
      <c r="BW12" s="9">
        <v>8.9309999999999992</v>
      </c>
      <c r="BX12" s="9">
        <v>13.09</v>
      </c>
      <c r="BY12" s="9">
        <v>16.556999999999999</v>
      </c>
      <c r="BZ12" s="9">
        <v>6.867</v>
      </c>
      <c r="CA12" s="9">
        <v>9.6910000000000007</v>
      </c>
      <c r="CB12" s="9">
        <v>9.9049999999999994</v>
      </c>
      <c r="CC12" s="9">
        <v>3.7330000000000001</v>
      </c>
      <c r="CD12" s="9">
        <v>6.1719999999999997</v>
      </c>
      <c r="CE12" s="9">
        <v>3.968</v>
      </c>
      <c r="CF12" s="9">
        <v>1.5569999999999999</v>
      </c>
      <c r="CG12" s="9">
        <v>2.411</v>
      </c>
      <c r="CH12" s="9">
        <v>2.6840000000000002</v>
      </c>
      <c r="CI12" s="9">
        <v>1.5760000000000001</v>
      </c>
      <c r="CJ12" s="9">
        <v>1.107</v>
      </c>
      <c r="CK12" s="9">
        <v>5.4630000000000001</v>
      </c>
      <c r="CL12" s="9">
        <v>2.0640000000000001</v>
      </c>
      <c r="CM12" s="9">
        <v>3.399</v>
      </c>
      <c r="CN12" s="9">
        <v>4.157</v>
      </c>
      <c r="CO12" s="9">
        <v>1.397</v>
      </c>
      <c r="CP12" s="9">
        <v>2.76</v>
      </c>
      <c r="CQ12" s="9">
        <v>1.306</v>
      </c>
      <c r="CR12" s="9">
        <v>0.66700000000000004</v>
      </c>
      <c r="CS12" s="9">
        <v>0.64</v>
      </c>
      <c r="CT12" s="9">
        <v>596.72400000000005</v>
      </c>
      <c r="CU12" s="9">
        <v>312.30799999999999</v>
      </c>
      <c r="CV12" s="9">
        <v>284.416</v>
      </c>
      <c r="CW12" s="9">
        <v>445.57299999999998</v>
      </c>
      <c r="CX12" s="9">
        <v>263.49700000000001</v>
      </c>
      <c r="CY12" s="9">
        <v>182.07599999999999</v>
      </c>
      <c r="CZ12" s="9">
        <v>352.608</v>
      </c>
      <c r="DA12" s="9">
        <v>205.381</v>
      </c>
      <c r="DB12" s="9">
        <v>147.227</v>
      </c>
      <c r="DC12" s="9">
        <v>78.587999999999994</v>
      </c>
      <c r="DD12" s="9">
        <v>48.966000000000001</v>
      </c>
      <c r="DE12" s="9">
        <v>29.622</v>
      </c>
      <c r="DF12" s="9">
        <v>14.377000000000001</v>
      </c>
      <c r="DG12" s="9">
        <v>9.15</v>
      </c>
      <c r="DH12" s="9">
        <v>5.2270000000000003</v>
      </c>
      <c r="DI12" s="9">
        <v>151.15</v>
      </c>
      <c r="DJ12" s="9">
        <v>48.811</v>
      </c>
      <c r="DK12" s="9">
        <v>102.339</v>
      </c>
      <c r="DL12" s="9">
        <v>134.69300000000001</v>
      </c>
      <c r="DM12" s="9">
        <v>42.954999999999998</v>
      </c>
      <c r="DN12" s="9">
        <v>91.738</v>
      </c>
      <c r="DO12" s="9">
        <v>16.457000000000001</v>
      </c>
      <c r="DP12" s="9">
        <v>5.8559999999999999</v>
      </c>
      <c r="DQ12" s="9">
        <v>10.601000000000001</v>
      </c>
      <c r="DR12" s="9">
        <v>92.465000000000003</v>
      </c>
      <c r="DS12" s="9">
        <v>46.09</v>
      </c>
      <c r="DT12" s="9">
        <v>46.375</v>
      </c>
      <c r="DU12" s="9">
        <v>64.174999999999997</v>
      </c>
      <c r="DV12" s="9">
        <v>36.542000000000002</v>
      </c>
      <c r="DW12" s="9">
        <v>27.632999999999999</v>
      </c>
      <c r="DX12" s="9">
        <v>37.779000000000003</v>
      </c>
      <c r="DY12" s="9">
        <v>19.75</v>
      </c>
      <c r="DZ12" s="9">
        <v>18.03</v>
      </c>
      <c r="EA12" s="9">
        <v>12.019</v>
      </c>
      <c r="EB12" s="9">
        <v>7.6429999999999998</v>
      </c>
      <c r="EC12" s="9">
        <v>4.3760000000000003</v>
      </c>
      <c r="ED12" s="9">
        <v>14.377000000000001</v>
      </c>
      <c r="EE12" s="9">
        <v>9.15</v>
      </c>
      <c r="EF12" s="9">
        <v>5.2270000000000003</v>
      </c>
      <c r="EG12" s="9">
        <v>28.29</v>
      </c>
      <c r="EH12" s="9">
        <v>9.548</v>
      </c>
      <c r="EI12" s="9">
        <v>18.742000000000001</v>
      </c>
      <c r="EJ12" s="9">
        <v>11.833</v>
      </c>
      <c r="EK12" s="9">
        <v>3.6920000000000002</v>
      </c>
      <c r="EL12" s="9">
        <v>8.141</v>
      </c>
      <c r="EM12" s="9">
        <v>16.457000000000001</v>
      </c>
      <c r="EN12" s="9">
        <v>5.8559999999999999</v>
      </c>
      <c r="EO12" s="9">
        <v>10.601000000000001</v>
      </c>
      <c r="EP12" s="9">
        <v>369.23899999999998</v>
      </c>
      <c r="EQ12" s="9">
        <v>203.715</v>
      </c>
      <c r="ER12" s="9">
        <v>165.524</v>
      </c>
      <c r="ES12" s="9">
        <v>282.41199999999998</v>
      </c>
      <c r="ET12" s="9">
        <v>173.26400000000001</v>
      </c>
      <c r="EU12" s="9">
        <v>109.14700000000001</v>
      </c>
      <c r="EV12" s="9">
        <v>228.29400000000001</v>
      </c>
      <c r="EW12" s="9">
        <v>138.92500000000001</v>
      </c>
      <c r="EX12" s="9">
        <v>89.369</v>
      </c>
      <c r="EY12" s="9">
        <v>54.118000000000002</v>
      </c>
      <c r="EZ12" s="9">
        <v>34.340000000000003</v>
      </c>
      <c r="FA12" s="9">
        <v>19.777999999999999</v>
      </c>
      <c r="FB12" s="9">
        <v>86.826999999999998</v>
      </c>
      <c r="FC12" s="9">
        <v>30.451000000000001</v>
      </c>
      <c r="FD12" s="9">
        <v>56.377000000000002</v>
      </c>
      <c r="FE12" s="9">
        <v>86.826999999999998</v>
      </c>
      <c r="FF12" s="9">
        <v>30.451000000000001</v>
      </c>
      <c r="FG12" s="9">
        <v>56.377000000000002</v>
      </c>
      <c r="FH12" s="9">
        <v>135.01900000000001</v>
      </c>
      <c r="FI12" s="9">
        <v>62.503</v>
      </c>
      <c r="FJ12" s="9">
        <v>72.516000000000005</v>
      </c>
      <c r="FK12" s="9">
        <v>98.986999999999995</v>
      </c>
      <c r="FL12" s="9">
        <v>53.691000000000003</v>
      </c>
      <c r="FM12" s="9">
        <v>45.295999999999999</v>
      </c>
      <c r="FN12" s="9">
        <v>86.534999999999997</v>
      </c>
      <c r="FO12" s="9">
        <v>46.707000000000001</v>
      </c>
      <c r="FP12" s="9">
        <v>39.828000000000003</v>
      </c>
      <c r="FQ12" s="9">
        <v>12.451000000000001</v>
      </c>
      <c r="FR12" s="9">
        <v>6.9829999999999997</v>
      </c>
      <c r="FS12" s="9">
        <v>5.468</v>
      </c>
      <c r="FT12" s="9">
        <v>36.033000000000001</v>
      </c>
      <c r="FU12" s="9">
        <v>8.8119999999999994</v>
      </c>
      <c r="FV12" s="9">
        <v>27.22</v>
      </c>
      <c r="FW12" s="9">
        <v>36.033000000000001</v>
      </c>
      <c r="FX12" s="9">
        <v>8.8119999999999994</v>
      </c>
      <c r="FY12" s="9">
        <v>27.22</v>
      </c>
      <c r="FZ12" s="9">
        <v>122.291</v>
      </c>
      <c r="GA12" s="9">
        <v>66.44</v>
      </c>
      <c r="GB12" s="9">
        <v>55.850999999999999</v>
      </c>
      <c r="GC12" s="9">
        <v>58.066000000000003</v>
      </c>
      <c r="GD12" s="9">
        <v>32.168999999999997</v>
      </c>
      <c r="GE12" s="9">
        <v>25.896999999999998</v>
      </c>
      <c r="GF12" s="9">
        <v>48.243000000000002</v>
      </c>
      <c r="GG12" s="9">
        <v>26.593</v>
      </c>
      <c r="GH12" s="9">
        <v>21.65</v>
      </c>
      <c r="GI12" s="9">
        <v>8.359</v>
      </c>
      <c r="GJ12" s="9">
        <v>4.5670000000000002</v>
      </c>
      <c r="GK12" s="9">
        <v>3.7919999999999998</v>
      </c>
      <c r="GL12" s="9">
        <v>1.464</v>
      </c>
      <c r="GM12" s="9">
        <v>1.008</v>
      </c>
      <c r="GN12" s="9">
        <v>0.45500000000000002</v>
      </c>
      <c r="GO12" s="9">
        <v>64.224999999999994</v>
      </c>
      <c r="GP12" s="9">
        <v>34.271000000000001</v>
      </c>
      <c r="GQ12" s="9">
        <v>29.954000000000001</v>
      </c>
      <c r="GR12" s="9">
        <v>61.511000000000003</v>
      </c>
      <c r="GS12" s="9">
        <v>32.055999999999997</v>
      </c>
      <c r="GT12" s="9">
        <v>29.454999999999998</v>
      </c>
      <c r="GU12" s="9">
        <v>2.714</v>
      </c>
      <c r="GV12" s="9">
        <v>2.2149999999999999</v>
      </c>
      <c r="GW12" s="9">
        <v>0.499</v>
      </c>
      <c r="GX12" s="9">
        <v>8.6259999999999994</v>
      </c>
      <c r="GY12" s="9">
        <v>7.03</v>
      </c>
      <c r="GZ12" s="9">
        <v>1.5960000000000001</v>
      </c>
      <c r="HA12" s="9">
        <v>2.6</v>
      </c>
      <c r="HB12" s="9">
        <v>2.1440000000000001</v>
      </c>
      <c r="HC12" s="9">
        <v>0.45500000000000002</v>
      </c>
      <c r="HD12" s="9">
        <v>1.1359999999999999</v>
      </c>
      <c r="HE12" s="9">
        <v>1.1359999999999999</v>
      </c>
      <c r="HF12" s="9">
        <v>0</v>
      </c>
      <c r="HG12" s="9">
        <v>0</v>
      </c>
      <c r="HH12" s="9">
        <v>0</v>
      </c>
      <c r="HI12" s="9">
        <v>0</v>
      </c>
      <c r="HJ12" s="9">
        <v>1.464</v>
      </c>
      <c r="HK12" s="9">
        <v>1.008</v>
      </c>
      <c r="HL12" s="9">
        <v>0.45500000000000002</v>
      </c>
      <c r="HM12" s="9">
        <v>6.0259999999999998</v>
      </c>
      <c r="HN12" s="9">
        <v>4.8860000000000001</v>
      </c>
      <c r="HO12" s="9">
        <v>1.141</v>
      </c>
      <c r="HP12" s="9">
        <v>3.3130000000000002</v>
      </c>
      <c r="HQ12" s="9">
        <v>2.6709999999999998</v>
      </c>
      <c r="HR12" s="9">
        <v>0.64200000000000002</v>
      </c>
      <c r="HS12" s="9">
        <v>2.714</v>
      </c>
      <c r="HT12" s="9">
        <v>2.2149999999999999</v>
      </c>
      <c r="HU12" s="9">
        <v>0.499</v>
      </c>
      <c r="HV12" s="9">
        <v>113.664</v>
      </c>
      <c r="HW12" s="9">
        <v>59.41</v>
      </c>
      <c r="HX12" s="9">
        <v>54.253999999999998</v>
      </c>
      <c r="HY12" s="9">
        <v>55.466000000000001</v>
      </c>
      <c r="HZ12" s="9">
        <v>30.024999999999999</v>
      </c>
      <c r="IA12" s="9">
        <v>25.442</v>
      </c>
      <c r="IB12" s="9">
        <v>47.106999999999999</v>
      </c>
      <c r="IC12" s="9">
        <v>25.457000000000001</v>
      </c>
      <c r="ID12" s="9">
        <v>21.65</v>
      </c>
      <c r="IE12" s="9">
        <v>8.359</v>
      </c>
      <c r="IF12" s="9">
        <v>4.5670000000000002</v>
      </c>
      <c r="IG12" s="9">
        <v>3.7919999999999998</v>
      </c>
      <c r="IH12" s="9">
        <v>58.198</v>
      </c>
      <c r="II12" s="9">
        <v>29.385000000000002</v>
      </c>
      <c r="IJ12" s="9">
        <v>28.812999999999999</v>
      </c>
      <c r="IK12" s="9">
        <v>58.198</v>
      </c>
      <c r="IL12" s="9">
        <v>29.385000000000002</v>
      </c>
      <c r="IM12" s="9">
        <v>28.812999999999999</v>
      </c>
      <c r="IN12" s="9">
        <v>540.17600000000004</v>
      </c>
      <c r="IO12" s="9">
        <v>273.18299999999999</v>
      </c>
      <c r="IP12" s="9">
        <v>266.99400000000003</v>
      </c>
      <c r="IQ12" s="9">
        <v>364.15600000000001</v>
      </c>
    </row>
    <row r="13" spans="1:251">
      <c r="A13" s="10">
        <v>42767</v>
      </c>
      <c r="B13" s="9">
        <v>750.23599999999999</v>
      </c>
      <c r="C13" s="9">
        <v>395.358</v>
      </c>
      <c r="D13" s="9">
        <v>354.87799999999999</v>
      </c>
      <c r="E13" s="9">
        <v>515.98299999999995</v>
      </c>
      <c r="F13" s="9">
        <v>292.59300000000002</v>
      </c>
      <c r="G13" s="9">
        <v>223.39099999999999</v>
      </c>
      <c r="H13" s="9">
        <v>422.142</v>
      </c>
      <c r="I13" s="9">
        <v>232.83699999999999</v>
      </c>
      <c r="J13" s="9">
        <v>189.304</v>
      </c>
      <c r="K13" s="9">
        <v>80.180999999999997</v>
      </c>
      <c r="L13" s="9">
        <v>51.167000000000002</v>
      </c>
      <c r="M13" s="9">
        <v>29.013999999999999</v>
      </c>
      <c r="N13" s="9">
        <v>13.661</v>
      </c>
      <c r="O13" s="9">
        <v>8.5890000000000004</v>
      </c>
      <c r="P13" s="9">
        <v>5.0720000000000001</v>
      </c>
      <c r="Q13" s="9">
        <v>234.25200000000001</v>
      </c>
      <c r="R13" s="9">
        <v>102.765</v>
      </c>
      <c r="S13" s="9">
        <v>131.48699999999999</v>
      </c>
      <c r="T13" s="9">
        <v>211.48</v>
      </c>
      <c r="U13" s="9">
        <v>94.268000000000001</v>
      </c>
      <c r="V13" s="9">
        <v>117.212</v>
      </c>
      <c r="W13" s="9">
        <v>22.771999999999998</v>
      </c>
      <c r="X13" s="9">
        <v>8.4969999999999999</v>
      </c>
      <c r="Y13" s="9">
        <v>14.275</v>
      </c>
      <c r="Z13" s="9">
        <v>641.12800000000004</v>
      </c>
      <c r="AA13" s="9">
        <v>343.18799999999999</v>
      </c>
      <c r="AB13" s="9">
        <v>297.94</v>
      </c>
      <c r="AC13" s="9">
        <v>441.26499999999999</v>
      </c>
      <c r="AD13" s="9">
        <v>253.37200000000001</v>
      </c>
      <c r="AE13" s="9">
        <v>187.893</v>
      </c>
      <c r="AF13" s="9">
        <v>372.41</v>
      </c>
      <c r="AG13" s="9">
        <v>208.114</v>
      </c>
      <c r="AH13" s="9">
        <v>164.29599999999999</v>
      </c>
      <c r="AI13" s="9">
        <v>66.100999999999999</v>
      </c>
      <c r="AJ13" s="9">
        <v>43.911000000000001</v>
      </c>
      <c r="AK13" s="9">
        <v>22.189</v>
      </c>
      <c r="AL13" s="9">
        <v>2.754</v>
      </c>
      <c r="AM13" s="9">
        <v>1.3460000000000001</v>
      </c>
      <c r="AN13" s="9">
        <v>1.4079999999999999</v>
      </c>
      <c r="AO13" s="9">
        <v>199.863</v>
      </c>
      <c r="AP13" s="9">
        <v>89.816000000000003</v>
      </c>
      <c r="AQ13" s="9">
        <v>110.047</v>
      </c>
      <c r="AR13" s="9">
        <v>188.65899999999999</v>
      </c>
      <c r="AS13" s="9">
        <v>85.653000000000006</v>
      </c>
      <c r="AT13" s="9">
        <v>103.006</v>
      </c>
      <c r="AU13" s="9">
        <v>11.205</v>
      </c>
      <c r="AV13" s="9">
        <v>4.1630000000000003</v>
      </c>
      <c r="AW13" s="9">
        <v>7.0410000000000004</v>
      </c>
      <c r="AX13" s="9">
        <v>84.183999999999997</v>
      </c>
      <c r="AY13" s="9">
        <v>41.773000000000003</v>
      </c>
      <c r="AZ13" s="9">
        <v>42.411000000000001</v>
      </c>
      <c r="BA13" s="9">
        <v>53.508000000000003</v>
      </c>
      <c r="BB13" s="9">
        <v>29.477</v>
      </c>
      <c r="BC13" s="9">
        <v>24.03</v>
      </c>
      <c r="BD13" s="9">
        <v>34.101999999999997</v>
      </c>
      <c r="BE13" s="9">
        <v>17.198</v>
      </c>
      <c r="BF13" s="9">
        <v>16.905000000000001</v>
      </c>
      <c r="BG13" s="9">
        <v>9.7899999999999991</v>
      </c>
      <c r="BH13" s="9">
        <v>5.6580000000000004</v>
      </c>
      <c r="BI13" s="9">
        <v>4.1319999999999997</v>
      </c>
      <c r="BJ13" s="9">
        <v>9.6159999999999997</v>
      </c>
      <c r="BK13" s="9">
        <v>6.6219999999999999</v>
      </c>
      <c r="BL13" s="9">
        <v>2.9940000000000002</v>
      </c>
      <c r="BM13" s="9">
        <v>30.675999999999998</v>
      </c>
      <c r="BN13" s="9">
        <v>12.295</v>
      </c>
      <c r="BO13" s="9">
        <v>18.381</v>
      </c>
      <c r="BP13" s="9">
        <v>20.186</v>
      </c>
      <c r="BQ13" s="9">
        <v>7.9610000000000003</v>
      </c>
      <c r="BR13" s="9">
        <v>12.224</v>
      </c>
      <c r="BS13" s="9">
        <v>10.491</v>
      </c>
      <c r="BT13" s="9">
        <v>4.3339999999999996</v>
      </c>
      <c r="BU13" s="9">
        <v>6.157</v>
      </c>
      <c r="BV13" s="9">
        <v>24.923999999999999</v>
      </c>
      <c r="BW13" s="9">
        <v>10.398</v>
      </c>
      <c r="BX13" s="9">
        <v>14.526</v>
      </c>
      <c r="BY13" s="9">
        <v>21.210999999999999</v>
      </c>
      <c r="BZ13" s="9">
        <v>9.7439999999999998</v>
      </c>
      <c r="CA13" s="9">
        <v>11.467000000000001</v>
      </c>
      <c r="CB13" s="9">
        <v>15.629</v>
      </c>
      <c r="CC13" s="9">
        <v>7.5259999999999998</v>
      </c>
      <c r="CD13" s="9">
        <v>8.1039999999999992</v>
      </c>
      <c r="CE13" s="9">
        <v>4.29</v>
      </c>
      <c r="CF13" s="9">
        <v>1.597</v>
      </c>
      <c r="CG13" s="9">
        <v>2.6930000000000001</v>
      </c>
      <c r="CH13" s="9">
        <v>1.2909999999999999</v>
      </c>
      <c r="CI13" s="9">
        <v>0.621</v>
      </c>
      <c r="CJ13" s="9">
        <v>0.67</v>
      </c>
      <c r="CK13" s="9">
        <v>3.7130000000000001</v>
      </c>
      <c r="CL13" s="9">
        <v>0.65400000000000003</v>
      </c>
      <c r="CM13" s="9">
        <v>3.0590000000000002</v>
      </c>
      <c r="CN13" s="9">
        <v>2.6360000000000001</v>
      </c>
      <c r="CO13" s="9">
        <v>0.65400000000000003</v>
      </c>
      <c r="CP13" s="9">
        <v>1.982</v>
      </c>
      <c r="CQ13" s="9">
        <v>1.077</v>
      </c>
      <c r="CR13" s="9">
        <v>0</v>
      </c>
      <c r="CS13" s="9">
        <v>1.077</v>
      </c>
      <c r="CT13" s="9">
        <v>606.65</v>
      </c>
      <c r="CU13" s="9">
        <v>312.005</v>
      </c>
      <c r="CV13" s="9">
        <v>294.64499999999998</v>
      </c>
      <c r="CW13" s="9">
        <v>445.48</v>
      </c>
      <c r="CX13" s="9">
        <v>251.101</v>
      </c>
      <c r="CY13" s="9">
        <v>194.38</v>
      </c>
      <c r="CZ13" s="9">
        <v>362.57100000000003</v>
      </c>
      <c r="DA13" s="9">
        <v>198.91499999999999</v>
      </c>
      <c r="DB13" s="9">
        <v>163.655</v>
      </c>
      <c r="DC13" s="9">
        <v>69.656999999999996</v>
      </c>
      <c r="DD13" s="9">
        <v>43.595999999999997</v>
      </c>
      <c r="DE13" s="9">
        <v>26.061</v>
      </c>
      <c r="DF13" s="9">
        <v>13.252000000000001</v>
      </c>
      <c r="DG13" s="9">
        <v>8.5890000000000004</v>
      </c>
      <c r="DH13" s="9">
        <v>4.6639999999999997</v>
      </c>
      <c r="DI13" s="9">
        <v>161.16999999999999</v>
      </c>
      <c r="DJ13" s="9">
        <v>60.904000000000003</v>
      </c>
      <c r="DK13" s="9">
        <v>100.265</v>
      </c>
      <c r="DL13" s="9">
        <v>140.553</v>
      </c>
      <c r="DM13" s="9">
        <v>53.27</v>
      </c>
      <c r="DN13" s="9">
        <v>87.283000000000001</v>
      </c>
      <c r="DO13" s="9">
        <v>20.616</v>
      </c>
      <c r="DP13" s="9">
        <v>7.6349999999999998</v>
      </c>
      <c r="DQ13" s="9">
        <v>12.981999999999999</v>
      </c>
      <c r="DR13" s="9">
        <v>90.165000000000006</v>
      </c>
      <c r="DS13" s="9">
        <v>41.863</v>
      </c>
      <c r="DT13" s="9">
        <v>48.302</v>
      </c>
      <c r="DU13" s="9">
        <v>55.728999999999999</v>
      </c>
      <c r="DV13" s="9">
        <v>30.076000000000001</v>
      </c>
      <c r="DW13" s="9">
        <v>25.652999999999999</v>
      </c>
      <c r="DX13" s="9">
        <v>32.438000000000002</v>
      </c>
      <c r="DY13" s="9">
        <v>17.238</v>
      </c>
      <c r="DZ13" s="9">
        <v>15.201000000000001</v>
      </c>
      <c r="EA13" s="9">
        <v>10.038</v>
      </c>
      <c r="EB13" s="9">
        <v>4.2489999999999997</v>
      </c>
      <c r="EC13" s="9">
        <v>5.7889999999999997</v>
      </c>
      <c r="ED13" s="9">
        <v>13.252000000000001</v>
      </c>
      <c r="EE13" s="9">
        <v>8.5890000000000004</v>
      </c>
      <c r="EF13" s="9">
        <v>4.6639999999999997</v>
      </c>
      <c r="EG13" s="9">
        <v>34.436</v>
      </c>
      <c r="EH13" s="9">
        <v>11.787000000000001</v>
      </c>
      <c r="EI13" s="9">
        <v>22.649000000000001</v>
      </c>
      <c r="EJ13" s="9">
        <v>13.82</v>
      </c>
      <c r="EK13" s="9">
        <v>4.1520000000000001</v>
      </c>
      <c r="EL13" s="9">
        <v>9.6679999999999993</v>
      </c>
      <c r="EM13" s="9">
        <v>20.616</v>
      </c>
      <c r="EN13" s="9">
        <v>7.6349999999999998</v>
      </c>
      <c r="EO13" s="9">
        <v>12.981999999999999</v>
      </c>
      <c r="EP13" s="9">
        <v>363.19499999999999</v>
      </c>
      <c r="EQ13" s="9">
        <v>202.291</v>
      </c>
      <c r="ER13" s="9">
        <v>160.904</v>
      </c>
      <c r="ES13" s="9">
        <v>278.637</v>
      </c>
      <c r="ET13" s="9">
        <v>164.04400000000001</v>
      </c>
      <c r="EU13" s="9">
        <v>114.593</v>
      </c>
      <c r="EV13" s="9">
        <v>227.92400000000001</v>
      </c>
      <c r="EW13" s="9">
        <v>130.20500000000001</v>
      </c>
      <c r="EX13" s="9">
        <v>97.718999999999994</v>
      </c>
      <c r="EY13" s="9">
        <v>50.713000000000001</v>
      </c>
      <c r="EZ13" s="9">
        <v>33.838999999999999</v>
      </c>
      <c r="FA13" s="9">
        <v>16.873999999999999</v>
      </c>
      <c r="FB13" s="9">
        <v>84.558000000000007</v>
      </c>
      <c r="FC13" s="9">
        <v>38.247</v>
      </c>
      <c r="FD13" s="9">
        <v>46.311</v>
      </c>
      <c r="FE13" s="9">
        <v>84.558000000000007</v>
      </c>
      <c r="FF13" s="9">
        <v>38.247</v>
      </c>
      <c r="FG13" s="9">
        <v>46.311</v>
      </c>
      <c r="FH13" s="9">
        <v>153.29</v>
      </c>
      <c r="FI13" s="9">
        <v>67.852000000000004</v>
      </c>
      <c r="FJ13" s="9">
        <v>85.438999999999993</v>
      </c>
      <c r="FK13" s="9">
        <v>111.11499999999999</v>
      </c>
      <c r="FL13" s="9">
        <v>56.981000000000002</v>
      </c>
      <c r="FM13" s="9">
        <v>54.134</v>
      </c>
      <c r="FN13" s="9">
        <v>102.208</v>
      </c>
      <c r="FO13" s="9">
        <v>51.472000000000001</v>
      </c>
      <c r="FP13" s="9">
        <v>50.734999999999999</v>
      </c>
      <c r="FQ13" s="9">
        <v>8.907</v>
      </c>
      <c r="FR13" s="9">
        <v>5.508</v>
      </c>
      <c r="FS13" s="9">
        <v>3.3980000000000001</v>
      </c>
      <c r="FT13" s="9">
        <v>42.176000000000002</v>
      </c>
      <c r="FU13" s="9">
        <v>10.871</v>
      </c>
      <c r="FV13" s="9">
        <v>31.305</v>
      </c>
      <c r="FW13" s="9">
        <v>42.176000000000002</v>
      </c>
      <c r="FX13" s="9">
        <v>10.871</v>
      </c>
      <c r="FY13" s="9">
        <v>31.305</v>
      </c>
      <c r="FZ13" s="9">
        <v>143.58600000000001</v>
      </c>
      <c r="GA13" s="9">
        <v>83.352999999999994</v>
      </c>
      <c r="GB13" s="9">
        <v>60.232999999999997</v>
      </c>
      <c r="GC13" s="9">
        <v>70.503</v>
      </c>
      <c r="GD13" s="9">
        <v>41.491999999999997</v>
      </c>
      <c r="GE13" s="9">
        <v>29.010999999999999</v>
      </c>
      <c r="GF13" s="9">
        <v>59.570999999999998</v>
      </c>
      <c r="GG13" s="9">
        <v>33.921999999999997</v>
      </c>
      <c r="GH13" s="9">
        <v>25.649000000000001</v>
      </c>
      <c r="GI13" s="9">
        <v>10.523</v>
      </c>
      <c r="GJ13" s="9">
        <v>7.57</v>
      </c>
      <c r="GK13" s="9">
        <v>2.9529999999999998</v>
      </c>
      <c r="GL13" s="9">
        <v>0.40899999999999997</v>
      </c>
      <c r="GM13" s="9">
        <v>0</v>
      </c>
      <c r="GN13" s="9">
        <v>0.40899999999999997</v>
      </c>
      <c r="GO13" s="9">
        <v>73.082999999999998</v>
      </c>
      <c r="GP13" s="9">
        <v>41.860999999999997</v>
      </c>
      <c r="GQ13" s="9">
        <v>31.222000000000001</v>
      </c>
      <c r="GR13" s="9">
        <v>70.927000000000007</v>
      </c>
      <c r="GS13" s="9">
        <v>40.999000000000002</v>
      </c>
      <c r="GT13" s="9">
        <v>29.928999999999998</v>
      </c>
      <c r="GU13" s="9">
        <v>2.1560000000000001</v>
      </c>
      <c r="GV13" s="9">
        <v>0.86199999999999999</v>
      </c>
      <c r="GW13" s="9">
        <v>1.2929999999999999</v>
      </c>
      <c r="GX13" s="9">
        <v>8.0310000000000006</v>
      </c>
      <c r="GY13" s="9">
        <v>3.8719999999999999</v>
      </c>
      <c r="GZ13" s="9">
        <v>4.1589999999999998</v>
      </c>
      <c r="HA13" s="9">
        <v>2.4780000000000002</v>
      </c>
      <c r="HB13" s="9">
        <v>0.78300000000000003</v>
      </c>
      <c r="HC13" s="9">
        <v>1.6950000000000001</v>
      </c>
      <c r="HD13" s="9">
        <v>2.069</v>
      </c>
      <c r="HE13" s="9">
        <v>0.78300000000000003</v>
      </c>
      <c r="HF13" s="9">
        <v>1.286</v>
      </c>
      <c r="HG13" s="9">
        <v>0</v>
      </c>
      <c r="HH13" s="9">
        <v>0</v>
      </c>
      <c r="HI13" s="9">
        <v>0</v>
      </c>
      <c r="HJ13" s="9">
        <v>0.40899999999999997</v>
      </c>
      <c r="HK13" s="9">
        <v>0</v>
      </c>
      <c r="HL13" s="9">
        <v>0.40899999999999997</v>
      </c>
      <c r="HM13" s="9">
        <v>5.5519999999999996</v>
      </c>
      <c r="HN13" s="9">
        <v>3.0880000000000001</v>
      </c>
      <c r="HO13" s="9">
        <v>2.464</v>
      </c>
      <c r="HP13" s="9">
        <v>3.3969999999999998</v>
      </c>
      <c r="HQ13" s="9">
        <v>2.226</v>
      </c>
      <c r="HR13" s="9">
        <v>1.171</v>
      </c>
      <c r="HS13" s="9">
        <v>2.1560000000000001</v>
      </c>
      <c r="HT13" s="9">
        <v>0.86199999999999999</v>
      </c>
      <c r="HU13" s="9">
        <v>1.2929999999999999</v>
      </c>
      <c r="HV13" s="9">
        <v>135.55500000000001</v>
      </c>
      <c r="HW13" s="9">
        <v>79.480999999999995</v>
      </c>
      <c r="HX13" s="9">
        <v>56.073999999999998</v>
      </c>
      <c r="HY13" s="9">
        <v>68.025000000000006</v>
      </c>
      <c r="HZ13" s="9">
        <v>40.709000000000003</v>
      </c>
      <c r="IA13" s="9">
        <v>27.315999999999999</v>
      </c>
      <c r="IB13" s="9">
        <v>57.502000000000002</v>
      </c>
      <c r="IC13" s="9">
        <v>33.139000000000003</v>
      </c>
      <c r="ID13" s="9">
        <v>24.363</v>
      </c>
      <c r="IE13" s="9">
        <v>10.523</v>
      </c>
      <c r="IF13" s="9">
        <v>7.57</v>
      </c>
      <c r="IG13" s="9">
        <v>2.9529999999999998</v>
      </c>
      <c r="IH13" s="9">
        <v>67.53</v>
      </c>
      <c r="II13" s="9">
        <v>38.771999999999998</v>
      </c>
      <c r="IJ13" s="9">
        <v>28.757999999999999</v>
      </c>
      <c r="IK13" s="9">
        <v>67.53</v>
      </c>
      <c r="IL13" s="9">
        <v>38.771999999999998</v>
      </c>
      <c r="IM13" s="9">
        <v>28.757999999999999</v>
      </c>
      <c r="IN13" s="9">
        <v>572.69399999999996</v>
      </c>
      <c r="IO13" s="9">
        <v>293.53899999999999</v>
      </c>
      <c r="IP13" s="9">
        <v>279.15499999999997</v>
      </c>
      <c r="IQ13" s="9">
        <v>383.46199999999999</v>
      </c>
    </row>
    <row r="14" spans="1:251">
      <c r="A14" s="10">
        <v>43132</v>
      </c>
      <c r="B14" s="9">
        <v>736.41600000000005</v>
      </c>
      <c r="C14" s="9">
        <v>385.959</v>
      </c>
      <c r="D14" s="9">
        <v>350.45699999999999</v>
      </c>
      <c r="E14" s="9">
        <v>512.69899999999996</v>
      </c>
      <c r="F14" s="9">
        <v>296.17399999999998</v>
      </c>
      <c r="G14" s="9">
        <v>216.52500000000001</v>
      </c>
      <c r="H14" s="9">
        <v>429.78100000000001</v>
      </c>
      <c r="I14" s="9">
        <v>243.91800000000001</v>
      </c>
      <c r="J14" s="9">
        <v>185.863</v>
      </c>
      <c r="K14" s="9">
        <v>68.381</v>
      </c>
      <c r="L14" s="9">
        <v>43.317999999999998</v>
      </c>
      <c r="M14" s="9">
        <v>25.062999999999999</v>
      </c>
      <c r="N14" s="9">
        <v>14.537000000000001</v>
      </c>
      <c r="O14" s="9">
        <v>8.9380000000000006</v>
      </c>
      <c r="P14" s="9">
        <v>5.5990000000000002</v>
      </c>
      <c r="Q14" s="9">
        <v>223.71700000000001</v>
      </c>
      <c r="R14" s="9">
        <v>89.784999999999997</v>
      </c>
      <c r="S14" s="9">
        <v>133.93199999999999</v>
      </c>
      <c r="T14" s="9">
        <v>203.82499999999999</v>
      </c>
      <c r="U14" s="9">
        <v>83.617999999999995</v>
      </c>
      <c r="V14" s="9">
        <v>120.20699999999999</v>
      </c>
      <c r="W14" s="9">
        <v>19.891999999999999</v>
      </c>
      <c r="X14" s="9">
        <v>6.1660000000000004</v>
      </c>
      <c r="Y14" s="9">
        <v>13.725</v>
      </c>
      <c r="Z14" s="9">
        <v>628.57100000000003</v>
      </c>
      <c r="AA14" s="9">
        <v>332.47</v>
      </c>
      <c r="AB14" s="9">
        <v>296.101</v>
      </c>
      <c r="AC14" s="9">
        <v>446.95299999999997</v>
      </c>
      <c r="AD14" s="9">
        <v>255.988</v>
      </c>
      <c r="AE14" s="9">
        <v>190.965</v>
      </c>
      <c r="AF14" s="9">
        <v>385.08100000000002</v>
      </c>
      <c r="AG14" s="9">
        <v>216.70599999999999</v>
      </c>
      <c r="AH14" s="9">
        <v>168.375</v>
      </c>
      <c r="AI14" s="9">
        <v>58.622999999999998</v>
      </c>
      <c r="AJ14" s="9">
        <v>37.390999999999998</v>
      </c>
      <c r="AK14" s="9">
        <v>21.231999999999999</v>
      </c>
      <c r="AL14" s="9">
        <v>3.2480000000000002</v>
      </c>
      <c r="AM14" s="9">
        <v>1.891</v>
      </c>
      <c r="AN14" s="9">
        <v>1.3580000000000001</v>
      </c>
      <c r="AO14" s="9">
        <v>181.61799999999999</v>
      </c>
      <c r="AP14" s="9">
        <v>76.480999999999995</v>
      </c>
      <c r="AQ14" s="9">
        <v>105.136</v>
      </c>
      <c r="AR14" s="9">
        <v>176.33500000000001</v>
      </c>
      <c r="AS14" s="9">
        <v>74.552999999999997</v>
      </c>
      <c r="AT14" s="9">
        <v>101.782</v>
      </c>
      <c r="AU14" s="9">
        <v>5.2830000000000004</v>
      </c>
      <c r="AV14" s="9">
        <v>1.929</v>
      </c>
      <c r="AW14" s="9">
        <v>3.3540000000000001</v>
      </c>
      <c r="AX14" s="9">
        <v>86.62</v>
      </c>
      <c r="AY14" s="9">
        <v>41.034999999999997</v>
      </c>
      <c r="AZ14" s="9">
        <v>45.584000000000003</v>
      </c>
      <c r="BA14" s="9">
        <v>50.914000000000001</v>
      </c>
      <c r="BB14" s="9">
        <v>30.227</v>
      </c>
      <c r="BC14" s="9">
        <v>20.687999999999999</v>
      </c>
      <c r="BD14" s="9">
        <v>34.869999999999997</v>
      </c>
      <c r="BE14" s="9">
        <v>21.12</v>
      </c>
      <c r="BF14" s="9">
        <v>13.75</v>
      </c>
      <c r="BG14" s="9">
        <v>6.3890000000000002</v>
      </c>
      <c r="BH14" s="9">
        <v>3.581</v>
      </c>
      <c r="BI14" s="9">
        <v>2.8079999999999998</v>
      </c>
      <c r="BJ14" s="9">
        <v>9.6560000000000006</v>
      </c>
      <c r="BK14" s="9">
        <v>5.5270000000000001</v>
      </c>
      <c r="BL14" s="9">
        <v>4.13</v>
      </c>
      <c r="BM14" s="9">
        <v>35.704999999999998</v>
      </c>
      <c r="BN14" s="9">
        <v>10.808999999999999</v>
      </c>
      <c r="BO14" s="9">
        <v>24.896999999999998</v>
      </c>
      <c r="BP14" s="9">
        <v>22.071999999999999</v>
      </c>
      <c r="BQ14" s="9">
        <v>7</v>
      </c>
      <c r="BR14" s="9">
        <v>15.071999999999999</v>
      </c>
      <c r="BS14" s="9">
        <v>13.634</v>
      </c>
      <c r="BT14" s="9">
        <v>3.8090000000000002</v>
      </c>
      <c r="BU14" s="9">
        <v>9.8249999999999993</v>
      </c>
      <c r="BV14" s="9">
        <v>21.225000000000001</v>
      </c>
      <c r="BW14" s="9">
        <v>12.454000000000001</v>
      </c>
      <c r="BX14" s="9">
        <v>8.7720000000000002</v>
      </c>
      <c r="BY14" s="9">
        <v>14.831</v>
      </c>
      <c r="BZ14" s="9">
        <v>9.9589999999999996</v>
      </c>
      <c r="CA14" s="9">
        <v>4.8719999999999999</v>
      </c>
      <c r="CB14" s="9">
        <v>9.83</v>
      </c>
      <c r="CC14" s="9">
        <v>6.0919999999999996</v>
      </c>
      <c r="CD14" s="9">
        <v>3.738</v>
      </c>
      <c r="CE14" s="9">
        <v>3.3690000000000002</v>
      </c>
      <c r="CF14" s="9">
        <v>2.3460000000000001</v>
      </c>
      <c r="CG14" s="9">
        <v>1.022</v>
      </c>
      <c r="CH14" s="9">
        <v>1.6319999999999999</v>
      </c>
      <c r="CI14" s="9">
        <v>1.5209999999999999</v>
      </c>
      <c r="CJ14" s="9">
        <v>0.112</v>
      </c>
      <c r="CK14" s="9">
        <v>6.3940000000000001</v>
      </c>
      <c r="CL14" s="9">
        <v>2.4950000000000001</v>
      </c>
      <c r="CM14" s="9">
        <v>3.899</v>
      </c>
      <c r="CN14" s="9">
        <v>5.4189999999999996</v>
      </c>
      <c r="CO14" s="9">
        <v>2.0659999999999998</v>
      </c>
      <c r="CP14" s="9">
        <v>3.3530000000000002</v>
      </c>
      <c r="CQ14" s="9">
        <v>0.97499999999999998</v>
      </c>
      <c r="CR14" s="9">
        <v>0.42899999999999999</v>
      </c>
      <c r="CS14" s="9">
        <v>0.54600000000000004</v>
      </c>
      <c r="CT14" s="9">
        <v>601.91800000000001</v>
      </c>
      <c r="CU14" s="9">
        <v>316.79899999999998</v>
      </c>
      <c r="CV14" s="9">
        <v>285.11900000000003</v>
      </c>
      <c r="CW14" s="9">
        <v>446.53899999999999</v>
      </c>
      <c r="CX14" s="9">
        <v>261.02600000000001</v>
      </c>
      <c r="CY14" s="9">
        <v>185.51300000000001</v>
      </c>
      <c r="CZ14" s="9">
        <v>371.86099999999999</v>
      </c>
      <c r="DA14" s="9">
        <v>212.79900000000001</v>
      </c>
      <c r="DB14" s="9">
        <v>159.06200000000001</v>
      </c>
      <c r="DC14" s="9">
        <v>61.999000000000002</v>
      </c>
      <c r="DD14" s="9">
        <v>40.872</v>
      </c>
      <c r="DE14" s="9">
        <v>21.126000000000001</v>
      </c>
      <c r="DF14" s="9">
        <v>12.679</v>
      </c>
      <c r="DG14" s="9">
        <v>7.3540000000000001</v>
      </c>
      <c r="DH14" s="9">
        <v>5.3250000000000002</v>
      </c>
      <c r="DI14" s="9">
        <v>155.37899999999999</v>
      </c>
      <c r="DJ14" s="9">
        <v>55.773000000000003</v>
      </c>
      <c r="DK14" s="9">
        <v>99.605999999999995</v>
      </c>
      <c r="DL14" s="9">
        <v>136.99299999999999</v>
      </c>
      <c r="DM14" s="9">
        <v>50.146000000000001</v>
      </c>
      <c r="DN14" s="9">
        <v>86.847999999999999</v>
      </c>
      <c r="DO14" s="9">
        <v>18.385999999999999</v>
      </c>
      <c r="DP14" s="9">
        <v>5.6280000000000001</v>
      </c>
      <c r="DQ14" s="9">
        <v>12.757999999999999</v>
      </c>
      <c r="DR14" s="9">
        <v>87.29</v>
      </c>
      <c r="DS14" s="9">
        <v>41.573</v>
      </c>
      <c r="DT14" s="9">
        <v>45.716000000000001</v>
      </c>
      <c r="DU14" s="9">
        <v>50.567999999999998</v>
      </c>
      <c r="DV14" s="9">
        <v>30.215</v>
      </c>
      <c r="DW14" s="9">
        <v>20.353999999999999</v>
      </c>
      <c r="DX14" s="9">
        <v>30.129000000000001</v>
      </c>
      <c r="DY14" s="9">
        <v>17.332000000000001</v>
      </c>
      <c r="DZ14" s="9">
        <v>12.797000000000001</v>
      </c>
      <c r="EA14" s="9">
        <v>7.76</v>
      </c>
      <c r="EB14" s="9">
        <v>5.5279999999999996</v>
      </c>
      <c r="EC14" s="9">
        <v>2.2320000000000002</v>
      </c>
      <c r="ED14" s="9">
        <v>12.679</v>
      </c>
      <c r="EE14" s="9">
        <v>7.3540000000000001</v>
      </c>
      <c r="EF14" s="9">
        <v>5.3250000000000002</v>
      </c>
      <c r="EG14" s="9">
        <v>36.720999999999997</v>
      </c>
      <c r="EH14" s="9">
        <v>11.359</v>
      </c>
      <c r="EI14" s="9">
        <v>25.363</v>
      </c>
      <c r="EJ14" s="9">
        <v>18.335000000000001</v>
      </c>
      <c r="EK14" s="9">
        <v>5.7309999999999999</v>
      </c>
      <c r="EL14" s="9">
        <v>12.605</v>
      </c>
      <c r="EM14" s="9">
        <v>18.385999999999999</v>
      </c>
      <c r="EN14" s="9">
        <v>5.6280000000000001</v>
      </c>
      <c r="EO14" s="9">
        <v>12.757999999999999</v>
      </c>
      <c r="EP14" s="9">
        <v>363.714</v>
      </c>
      <c r="EQ14" s="9">
        <v>197.47399999999999</v>
      </c>
      <c r="ER14" s="9">
        <v>166.24</v>
      </c>
      <c r="ES14" s="9">
        <v>282.07100000000003</v>
      </c>
      <c r="ET14" s="9">
        <v>166.30600000000001</v>
      </c>
      <c r="EU14" s="9">
        <v>115.765</v>
      </c>
      <c r="EV14" s="9">
        <v>237.45500000000001</v>
      </c>
      <c r="EW14" s="9">
        <v>138.27500000000001</v>
      </c>
      <c r="EX14" s="9">
        <v>99.179000000000002</v>
      </c>
      <c r="EY14" s="9">
        <v>44.616999999999997</v>
      </c>
      <c r="EZ14" s="9">
        <v>28.030999999999999</v>
      </c>
      <c r="FA14" s="9">
        <v>16.585999999999999</v>
      </c>
      <c r="FB14" s="9">
        <v>81.641999999999996</v>
      </c>
      <c r="FC14" s="9">
        <v>31.167999999999999</v>
      </c>
      <c r="FD14" s="9">
        <v>50.475000000000001</v>
      </c>
      <c r="FE14" s="9">
        <v>81.641999999999996</v>
      </c>
      <c r="FF14" s="9">
        <v>31.167999999999999</v>
      </c>
      <c r="FG14" s="9">
        <v>50.475000000000001</v>
      </c>
      <c r="FH14" s="9">
        <v>150.91499999999999</v>
      </c>
      <c r="FI14" s="9">
        <v>77.751999999999995</v>
      </c>
      <c r="FJ14" s="9">
        <v>73.162999999999997</v>
      </c>
      <c r="FK14" s="9">
        <v>113.899</v>
      </c>
      <c r="FL14" s="9">
        <v>64.504999999999995</v>
      </c>
      <c r="FM14" s="9">
        <v>49.393999999999998</v>
      </c>
      <c r="FN14" s="9">
        <v>104.277</v>
      </c>
      <c r="FO14" s="9">
        <v>57.191000000000003</v>
      </c>
      <c r="FP14" s="9">
        <v>47.085999999999999</v>
      </c>
      <c r="FQ14" s="9">
        <v>9.6219999999999999</v>
      </c>
      <c r="FR14" s="9">
        <v>7.3140000000000001</v>
      </c>
      <c r="FS14" s="9">
        <v>2.3079999999999998</v>
      </c>
      <c r="FT14" s="9">
        <v>37.015999999999998</v>
      </c>
      <c r="FU14" s="9">
        <v>13.247</v>
      </c>
      <c r="FV14" s="9">
        <v>23.768999999999998</v>
      </c>
      <c r="FW14" s="9">
        <v>37.015999999999998</v>
      </c>
      <c r="FX14" s="9">
        <v>13.247</v>
      </c>
      <c r="FY14" s="9">
        <v>23.768999999999998</v>
      </c>
      <c r="FZ14" s="9">
        <v>134.49799999999999</v>
      </c>
      <c r="GA14" s="9">
        <v>69.159000000000006</v>
      </c>
      <c r="GB14" s="9">
        <v>65.338999999999999</v>
      </c>
      <c r="GC14" s="9">
        <v>66.161000000000001</v>
      </c>
      <c r="GD14" s="9">
        <v>35.148000000000003</v>
      </c>
      <c r="GE14" s="9">
        <v>31.012</v>
      </c>
      <c r="GF14" s="9">
        <v>57.92</v>
      </c>
      <c r="GG14" s="9">
        <v>31.119</v>
      </c>
      <c r="GH14" s="9">
        <v>26.800999999999998</v>
      </c>
      <c r="GI14" s="9">
        <v>6.3819999999999997</v>
      </c>
      <c r="GJ14" s="9">
        <v>2.4460000000000002</v>
      </c>
      <c r="GK14" s="9">
        <v>3.9369999999999998</v>
      </c>
      <c r="GL14" s="9">
        <v>1.8580000000000001</v>
      </c>
      <c r="GM14" s="9">
        <v>1.583</v>
      </c>
      <c r="GN14" s="9">
        <v>0.27400000000000002</v>
      </c>
      <c r="GO14" s="9">
        <v>68.337999999999994</v>
      </c>
      <c r="GP14" s="9">
        <v>34.011000000000003</v>
      </c>
      <c r="GQ14" s="9">
        <v>34.326000000000001</v>
      </c>
      <c r="GR14" s="9">
        <v>66.831999999999994</v>
      </c>
      <c r="GS14" s="9">
        <v>33.472999999999999</v>
      </c>
      <c r="GT14" s="9">
        <v>33.359000000000002</v>
      </c>
      <c r="GU14" s="9">
        <v>1.506</v>
      </c>
      <c r="GV14" s="9">
        <v>0.53800000000000003</v>
      </c>
      <c r="GW14" s="9">
        <v>0.96699999999999997</v>
      </c>
      <c r="GX14" s="9">
        <v>11.318</v>
      </c>
      <c r="GY14" s="9">
        <v>5.8310000000000004</v>
      </c>
      <c r="GZ14" s="9">
        <v>5.4870000000000001</v>
      </c>
      <c r="HA14" s="9">
        <v>3.5339999999999998</v>
      </c>
      <c r="HB14" s="9">
        <v>2.7440000000000002</v>
      </c>
      <c r="HC14" s="9">
        <v>0.79100000000000004</v>
      </c>
      <c r="HD14" s="9">
        <v>1.677</v>
      </c>
      <c r="HE14" s="9">
        <v>1.1599999999999999</v>
      </c>
      <c r="HF14" s="9">
        <v>0.51700000000000002</v>
      </c>
      <c r="HG14" s="9">
        <v>0</v>
      </c>
      <c r="HH14" s="9">
        <v>0</v>
      </c>
      <c r="HI14" s="9">
        <v>0</v>
      </c>
      <c r="HJ14" s="9">
        <v>1.8580000000000001</v>
      </c>
      <c r="HK14" s="9">
        <v>1.583</v>
      </c>
      <c r="HL14" s="9">
        <v>0.27400000000000002</v>
      </c>
      <c r="HM14" s="9">
        <v>7.7839999999999998</v>
      </c>
      <c r="HN14" s="9">
        <v>3.0880000000000001</v>
      </c>
      <c r="HO14" s="9">
        <v>4.6959999999999997</v>
      </c>
      <c r="HP14" s="9">
        <v>6.2779999999999996</v>
      </c>
      <c r="HQ14" s="9">
        <v>2.5489999999999999</v>
      </c>
      <c r="HR14" s="9">
        <v>3.7290000000000001</v>
      </c>
      <c r="HS14" s="9">
        <v>1.506</v>
      </c>
      <c r="HT14" s="9">
        <v>0.53800000000000003</v>
      </c>
      <c r="HU14" s="9">
        <v>0.96699999999999997</v>
      </c>
      <c r="HV14" s="9">
        <v>123.18</v>
      </c>
      <c r="HW14" s="9">
        <v>63.328000000000003</v>
      </c>
      <c r="HX14" s="9">
        <v>59.851999999999997</v>
      </c>
      <c r="HY14" s="9">
        <v>62.625999999999998</v>
      </c>
      <c r="HZ14" s="9">
        <v>32.405000000000001</v>
      </c>
      <c r="IA14" s="9">
        <v>30.221</v>
      </c>
      <c r="IB14" s="9">
        <v>56.244</v>
      </c>
      <c r="IC14" s="9">
        <v>29.959</v>
      </c>
      <c r="ID14" s="9">
        <v>26.285</v>
      </c>
      <c r="IE14" s="9">
        <v>6.3819999999999997</v>
      </c>
      <c r="IF14" s="9">
        <v>2.4460000000000002</v>
      </c>
      <c r="IG14" s="9">
        <v>3.9369999999999998</v>
      </c>
      <c r="IH14" s="9">
        <v>60.554000000000002</v>
      </c>
      <c r="II14" s="9">
        <v>30.922999999999998</v>
      </c>
      <c r="IJ14" s="9">
        <v>29.63</v>
      </c>
      <c r="IK14" s="9">
        <v>60.554000000000002</v>
      </c>
      <c r="IL14" s="9">
        <v>30.922999999999998</v>
      </c>
      <c r="IM14" s="9">
        <v>29.63</v>
      </c>
      <c r="IN14" s="9">
        <v>561.21600000000001</v>
      </c>
      <c r="IO14" s="9">
        <v>283.762</v>
      </c>
      <c r="IP14" s="9">
        <v>277.45400000000001</v>
      </c>
      <c r="IQ14" s="9">
        <v>369.584</v>
      </c>
    </row>
    <row r="15" spans="1:251">
      <c r="A15" s="10">
        <v>43497</v>
      </c>
      <c r="B15" s="9">
        <v>671.76099999999997</v>
      </c>
      <c r="C15" s="9">
        <v>355.41300000000001</v>
      </c>
      <c r="D15" s="9">
        <v>316.34800000000001</v>
      </c>
      <c r="E15" s="9">
        <v>461.26600000000002</v>
      </c>
      <c r="F15" s="9">
        <v>278.81900000000002</v>
      </c>
      <c r="G15" s="9">
        <v>182.447</v>
      </c>
      <c r="H15" s="9">
        <v>355.53500000000003</v>
      </c>
      <c r="I15" s="9">
        <v>206.90100000000001</v>
      </c>
      <c r="J15" s="9">
        <v>148.63399999999999</v>
      </c>
      <c r="K15" s="9">
        <v>92.286000000000001</v>
      </c>
      <c r="L15" s="9">
        <v>61.844000000000001</v>
      </c>
      <c r="M15" s="9">
        <v>30.443000000000001</v>
      </c>
      <c r="N15" s="9">
        <v>13.445</v>
      </c>
      <c r="O15" s="9">
        <v>10.074</v>
      </c>
      <c r="P15" s="9">
        <v>3.371</v>
      </c>
      <c r="Q15" s="9">
        <v>210.495</v>
      </c>
      <c r="R15" s="9">
        <v>76.593999999999994</v>
      </c>
      <c r="S15" s="9">
        <v>133.90100000000001</v>
      </c>
      <c r="T15" s="9">
        <v>185.96700000000001</v>
      </c>
      <c r="U15" s="9">
        <v>71.373999999999995</v>
      </c>
      <c r="V15" s="9">
        <v>114.593</v>
      </c>
      <c r="W15" s="9">
        <v>24.527999999999999</v>
      </c>
      <c r="X15" s="9">
        <v>5.22</v>
      </c>
      <c r="Y15" s="9">
        <v>19.306999999999999</v>
      </c>
      <c r="Z15" s="9">
        <v>558.27800000000002</v>
      </c>
      <c r="AA15" s="9">
        <v>293.625</v>
      </c>
      <c r="AB15" s="9">
        <v>264.65300000000002</v>
      </c>
      <c r="AC15" s="9">
        <v>388.995</v>
      </c>
      <c r="AD15" s="9">
        <v>232.16800000000001</v>
      </c>
      <c r="AE15" s="9">
        <v>156.827</v>
      </c>
      <c r="AF15" s="9">
        <v>312.42399999999998</v>
      </c>
      <c r="AG15" s="9">
        <v>182.07</v>
      </c>
      <c r="AH15" s="9">
        <v>130.35400000000001</v>
      </c>
      <c r="AI15" s="9">
        <v>73.906999999999996</v>
      </c>
      <c r="AJ15" s="9">
        <v>48.933999999999997</v>
      </c>
      <c r="AK15" s="9">
        <v>24.972999999999999</v>
      </c>
      <c r="AL15" s="9">
        <v>2.6640000000000001</v>
      </c>
      <c r="AM15" s="9">
        <v>1.1639999999999999</v>
      </c>
      <c r="AN15" s="9">
        <v>1.5</v>
      </c>
      <c r="AO15" s="9">
        <v>169.28299999999999</v>
      </c>
      <c r="AP15" s="9">
        <v>61.457999999999998</v>
      </c>
      <c r="AQ15" s="9">
        <v>107.825</v>
      </c>
      <c r="AR15" s="9">
        <v>156.84800000000001</v>
      </c>
      <c r="AS15" s="9">
        <v>59.128</v>
      </c>
      <c r="AT15" s="9">
        <v>97.72</v>
      </c>
      <c r="AU15" s="9">
        <v>12.435</v>
      </c>
      <c r="AV15" s="9">
        <v>2.33</v>
      </c>
      <c r="AW15" s="9">
        <v>10.105</v>
      </c>
      <c r="AX15" s="9">
        <v>92.481999999999999</v>
      </c>
      <c r="AY15" s="9">
        <v>48.511000000000003</v>
      </c>
      <c r="AZ15" s="9">
        <v>43.970999999999997</v>
      </c>
      <c r="BA15" s="9">
        <v>54.005000000000003</v>
      </c>
      <c r="BB15" s="9">
        <v>33.962000000000003</v>
      </c>
      <c r="BC15" s="9">
        <v>20.042999999999999</v>
      </c>
      <c r="BD15" s="9">
        <v>33.970999999999997</v>
      </c>
      <c r="BE15" s="9">
        <v>19.385999999999999</v>
      </c>
      <c r="BF15" s="9">
        <v>14.585000000000001</v>
      </c>
      <c r="BG15" s="9">
        <v>11.093999999999999</v>
      </c>
      <c r="BH15" s="9">
        <v>7.508</v>
      </c>
      <c r="BI15" s="9">
        <v>3.5859999999999999</v>
      </c>
      <c r="BJ15" s="9">
        <v>8.9390000000000001</v>
      </c>
      <c r="BK15" s="9">
        <v>7.0670000000000002</v>
      </c>
      <c r="BL15" s="9">
        <v>1.871</v>
      </c>
      <c r="BM15" s="9">
        <v>38.476999999999997</v>
      </c>
      <c r="BN15" s="9">
        <v>14.548999999999999</v>
      </c>
      <c r="BO15" s="9">
        <v>23.928000000000001</v>
      </c>
      <c r="BP15" s="9">
        <v>27.785</v>
      </c>
      <c r="BQ15" s="9">
        <v>11.95</v>
      </c>
      <c r="BR15" s="9">
        <v>15.836</v>
      </c>
      <c r="BS15" s="9">
        <v>10.692</v>
      </c>
      <c r="BT15" s="9">
        <v>2.5990000000000002</v>
      </c>
      <c r="BU15" s="9">
        <v>8.0920000000000005</v>
      </c>
      <c r="BV15" s="9">
        <v>21.001000000000001</v>
      </c>
      <c r="BW15" s="9">
        <v>13.276</v>
      </c>
      <c r="BX15" s="9">
        <v>7.7249999999999996</v>
      </c>
      <c r="BY15" s="9">
        <v>18.265999999999998</v>
      </c>
      <c r="BZ15" s="9">
        <v>12.689</v>
      </c>
      <c r="CA15" s="9">
        <v>5.577</v>
      </c>
      <c r="CB15" s="9">
        <v>9.1389999999999993</v>
      </c>
      <c r="CC15" s="9">
        <v>5.4450000000000003</v>
      </c>
      <c r="CD15" s="9">
        <v>3.694</v>
      </c>
      <c r="CE15" s="9">
        <v>7.2850000000000001</v>
      </c>
      <c r="CF15" s="9">
        <v>5.4020000000000001</v>
      </c>
      <c r="CG15" s="9">
        <v>1.883</v>
      </c>
      <c r="CH15" s="9">
        <v>1.8420000000000001</v>
      </c>
      <c r="CI15" s="9">
        <v>1.8420000000000001</v>
      </c>
      <c r="CJ15" s="9">
        <v>0</v>
      </c>
      <c r="CK15" s="9">
        <v>2.7349999999999999</v>
      </c>
      <c r="CL15" s="9">
        <v>0.58699999999999997</v>
      </c>
      <c r="CM15" s="9">
        <v>2.1469999999999998</v>
      </c>
      <c r="CN15" s="9">
        <v>1.3340000000000001</v>
      </c>
      <c r="CO15" s="9">
        <v>0.29599999999999999</v>
      </c>
      <c r="CP15" s="9">
        <v>1.0369999999999999</v>
      </c>
      <c r="CQ15" s="9">
        <v>1.401</v>
      </c>
      <c r="CR15" s="9">
        <v>0.29099999999999998</v>
      </c>
      <c r="CS15" s="9">
        <v>1.1100000000000001</v>
      </c>
      <c r="CT15" s="9">
        <v>554.05499999999995</v>
      </c>
      <c r="CU15" s="9">
        <v>293.95299999999997</v>
      </c>
      <c r="CV15" s="9">
        <v>260.10300000000001</v>
      </c>
      <c r="CW15" s="9">
        <v>405.31299999999999</v>
      </c>
      <c r="CX15" s="9">
        <v>250.852</v>
      </c>
      <c r="CY15" s="9">
        <v>154.46100000000001</v>
      </c>
      <c r="CZ15" s="9">
        <v>305.46800000000002</v>
      </c>
      <c r="DA15" s="9">
        <v>183.45099999999999</v>
      </c>
      <c r="DB15" s="9">
        <v>122.017</v>
      </c>
      <c r="DC15" s="9">
        <v>87.091999999999999</v>
      </c>
      <c r="DD15" s="9">
        <v>57.661999999999999</v>
      </c>
      <c r="DE15" s="9">
        <v>29.43</v>
      </c>
      <c r="DF15" s="9">
        <v>12.753</v>
      </c>
      <c r="DG15" s="9">
        <v>9.74</v>
      </c>
      <c r="DH15" s="9">
        <v>3.0129999999999999</v>
      </c>
      <c r="DI15" s="9">
        <v>148.74199999999999</v>
      </c>
      <c r="DJ15" s="9">
        <v>43.1</v>
      </c>
      <c r="DK15" s="9">
        <v>105.64100000000001</v>
      </c>
      <c r="DL15" s="9">
        <v>125.7</v>
      </c>
      <c r="DM15" s="9">
        <v>37.987000000000002</v>
      </c>
      <c r="DN15" s="9">
        <v>87.712999999999994</v>
      </c>
      <c r="DO15" s="9">
        <v>23.042000000000002</v>
      </c>
      <c r="DP15" s="9">
        <v>5.1130000000000004</v>
      </c>
      <c r="DQ15" s="9">
        <v>17.928999999999998</v>
      </c>
      <c r="DR15" s="9">
        <v>98.921000000000006</v>
      </c>
      <c r="DS15" s="9">
        <v>53.881</v>
      </c>
      <c r="DT15" s="9">
        <v>45.04</v>
      </c>
      <c r="DU15" s="9">
        <v>61.85</v>
      </c>
      <c r="DV15" s="9">
        <v>43.47</v>
      </c>
      <c r="DW15" s="9">
        <v>18.38</v>
      </c>
      <c r="DX15" s="9">
        <v>33.884999999999998</v>
      </c>
      <c r="DY15" s="9">
        <v>22.488</v>
      </c>
      <c r="DZ15" s="9">
        <v>11.397</v>
      </c>
      <c r="EA15" s="9">
        <v>15.212</v>
      </c>
      <c r="EB15" s="9">
        <v>11.242000000000001</v>
      </c>
      <c r="EC15" s="9">
        <v>3.97</v>
      </c>
      <c r="ED15" s="9">
        <v>12.753</v>
      </c>
      <c r="EE15" s="9">
        <v>9.74</v>
      </c>
      <c r="EF15" s="9">
        <v>3.0129999999999999</v>
      </c>
      <c r="EG15" s="9">
        <v>37.070999999999998</v>
      </c>
      <c r="EH15" s="9">
        <v>10.411</v>
      </c>
      <c r="EI15" s="9">
        <v>26.66</v>
      </c>
      <c r="EJ15" s="9">
        <v>14.029</v>
      </c>
      <c r="EK15" s="9">
        <v>5.298</v>
      </c>
      <c r="EL15" s="9">
        <v>8.7309999999999999</v>
      </c>
      <c r="EM15" s="9">
        <v>23.042000000000002</v>
      </c>
      <c r="EN15" s="9">
        <v>5.1130000000000004</v>
      </c>
      <c r="EO15" s="9">
        <v>17.928999999999998</v>
      </c>
      <c r="EP15" s="9">
        <v>326.96800000000002</v>
      </c>
      <c r="EQ15" s="9">
        <v>178.91399999999999</v>
      </c>
      <c r="ER15" s="9">
        <v>148.054</v>
      </c>
      <c r="ES15" s="9">
        <v>246.78100000000001</v>
      </c>
      <c r="ET15" s="9">
        <v>155.964</v>
      </c>
      <c r="EU15" s="9">
        <v>90.816999999999993</v>
      </c>
      <c r="EV15" s="9">
        <v>189.13200000000001</v>
      </c>
      <c r="EW15" s="9">
        <v>117.27800000000001</v>
      </c>
      <c r="EX15" s="9">
        <v>71.853999999999999</v>
      </c>
      <c r="EY15" s="9">
        <v>57.648000000000003</v>
      </c>
      <c r="EZ15" s="9">
        <v>38.685000000000002</v>
      </c>
      <c r="FA15" s="9">
        <v>18.963000000000001</v>
      </c>
      <c r="FB15" s="9">
        <v>80.188000000000002</v>
      </c>
      <c r="FC15" s="9">
        <v>22.95</v>
      </c>
      <c r="FD15" s="9">
        <v>57.238</v>
      </c>
      <c r="FE15" s="9">
        <v>80.188000000000002</v>
      </c>
      <c r="FF15" s="9">
        <v>22.95</v>
      </c>
      <c r="FG15" s="9">
        <v>57.238</v>
      </c>
      <c r="FH15" s="9">
        <v>128.16499999999999</v>
      </c>
      <c r="FI15" s="9">
        <v>61.158000000000001</v>
      </c>
      <c r="FJ15" s="9">
        <v>67.007999999999996</v>
      </c>
      <c r="FK15" s="9">
        <v>96.683000000000007</v>
      </c>
      <c r="FL15" s="9">
        <v>51.417999999999999</v>
      </c>
      <c r="FM15" s="9">
        <v>45.264000000000003</v>
      </c>
      <c r="FN15" s="9">
        <v>82.450999999999993</v>
      </c>
      <c r="FO15" s="9">
        <v>43.683999999999997</v>
      </c>
      <c r="FP15" s="9">
        <v>38.765999999999998</v>
      </c>
      <c r="FQ15" s="9">
        <v>14.231999999999999</v>
      </c>
      <c r="FR15" s="9">
        <v>7.734</v>
      </c>
      <c r="FS15" s="9">
        <v>6.4980000000000002</v>
      </c>
      <c r="FT15" s="9">
        <v>31.483000000000001</v>
      </c>
      <c r="FU15" s="9">
        <v>9.7390000000000008</v>
      </c>
      <c r="FV15" s="9">
        <v>21.742999999999999</v>
      </c>
      <c r="FW15" s="9">
        <v>31.483000000000001</v>
      </c>
      <c r="FX15" s="9">
        <v>9.7390000000000008</v>
      </c>
      <c r="FY15" s="9">
        <v>21.742999999999999</v>
      </c>
      <c r="FZ15" s="9">
        <v>117.705</v>
      </c>
      <c r="GA15" s="9">
        <v>61.46</v>
      </c>
      <c r="GB15" s="9">
        <v>56.244999999999997</v>
      </c>
      <c r="GC15" s="9">
        <v>55.953000000000003</v>
      </c>
      <c r="GD15" s="9">
        <v>27.966000000000001</v>
      </c>
      <c r="GE15" s="9">
        <v>27.986000000000001</v>
      </c>
      <c r="GF15" s="9">
        <v>50.067</v>
      </c>
      <c r="GG15" s="9">
        <v>23.45</v>
      </c>
      <c r="GH15" s="9">
        <v>26.616</v>
      </c>
      <c r="GI15" s="9">
        <v>5.194</v>
      </c>
      <c r="GJ15" s="9">
        <v>4.1820000000000004</v>
      </c>
      <c r="GK15" s="9">
        <v>1.012</v>
      </c>
      <c r="GL15" s="9">
        <v>0.69199999999999995</v>
      </c>
      <c r="GM15" s="9">
        <v>0.33400000000000002</v>
      </c>
      <c r="GN15" s="9">
        <v>0.35799999999999998</v>
      </c>
      <c r="GO15" s="9">
        <v>61.753</v>
      </c>
      <c r="GP15" s="9">
        <v>33.494</v>
      </c>
      <c r="GQ15" s="9">
        <v>28.259</v>
      </c>
      <c r="GR15" s="9">
        <v>60.267000000000003</v>
      </c>
      <c r="GS15" s="9">
        <v>33.387</v>
      </c>
      <c r="GT15" s="9">
        <v>26.881</v>
      </c>
      <c r="GU15" s="9">
        <v>1.486</v>
      </c>
      <c r="GV15" s="9">
        <v>0.107</v>
      </c>
      <c r="GW15" s="9">
        <v>1.379</v>
      </c>
      <c r="GX15" s="9">
        <v>11.843</v>
      </c>
      <c r="GY15" s="9">
        <v>6.2329999999999997</v>
      </c>
      <c r="GZ15" s="9">
        <v>5.61</v>
      </c>
      <c r="HA15" s="9">
        <v>2.613</v>
      </c>
      <c r="HB15" s="9">
        <v>0.57099999999999995</v>
      </c>
      <c r="HC15" s="9">
        <v>2.0409999999999999</v>
      </c>
      <c r="HD15" s="9">
        <v>1.921</v>
      </c>
      <c r="HE15" s="9">
        <v>0.23699999999999999</v>
      </c>
      <c r="HF15" s="9">
        <v>1.6839999999999999</v>
      </c>
      <c r="HG15" s="9">
        <v>0</v>
      </c>
      <c r="HH15" s="9">
        <v>0</v>
      </c>
      <c r="HI15" s="9">
        <v>0</v>
      </c>
      <c r="HJ15" s="9">
        <v>0.69199999999999995</v>
      </c>
      <c r="HK15" s="9">
        <v>0.33400000000000002</v>
      </c>
      <c r="HL15" s="9">
        <v>0.35799999999999998</v>
      </c>
      <c r="HM15" s="9">
        <v>9.23</v>
      </c>
      <c r="HN15" s="9">
        <v>5.6619999999999999</v>
      </c>
      <c r="HO15" s="9">
        <v>3.5680000000000001</v>
      </c>
      <c r="HP15" s="9">
        <v>7.7450000000000001</v>
      </c>
      <c r="HQ15" s="9">
        <v>5.5549999999999997</v>
      </c>
      <c r="HR15" s="9">
        <v>2.19</v>
      </c>
      <c r="HS15" s="9">
        <v>1.486</v>
      </c>
      <c r="HT15" s="9">
        <v>0.107</v>
      </c>
      <c r="HU15" s="9">
        <v>1.379</v>
      </c>
      <c r="HV15" s="9">
        <v>105.863</v>
      </c>
      <c r="HW15" s="9">
        <v>55.226999999999997</v>
      </c>
      <c r="HX15" s="9">
        <v>50.636000000000003</v>
      </c>
      <c r="HY15" s="9">
        <v>53.34</v>
      </c>
      <c r="HZ15" s="9">
        <v>27.395</v>
      </c>
      <c r="IA15" s="9">
        <v>25.945</v>
      </c>
      <c r="IB15" s="9">
        <v>48.146000000000001</v>
      </c>
      <c r="IC15" s="9">
        <v>23.213000000000001</v>
      </c>
      <c r="ID15" s="9">
        <v>24.931999999999999</v>
      </c>
      <c r="IE15" s="9">
        <v>5.194</v>
      </c>
      <c r="IF15" s="9">
        <v>4.1820000000000004</v>
      </c>
      <c r="IG15" s="9">
        <v>1.012</v>
      </c>
      <c r="IH15" s="9">
        <v>52.523000000000003</v>
      </c>
      <c r="II15" s="9">
        <v>27.832000000000001</v>
      </c>
      <c r="IJ15" s="9">
        <v>24.690999999999999</v>
      </c>
      <c r="IK15" s="9">
        <v>52.523000000000003</v>
      </c>
      <c r="IL15" s="9">
        <v>27.832000000000001</v>
      </c>
      <c r="IM15" s="9">
        <v>24.690999999999999</v>
      </c>
      <c r="IN15" s="9">
        <v>507.74200000000002</v>
      </c>
      <c r="IO15" s="9">
        <v>262.21199999999999</v>
      </c>
      <c r="IP15" s="9">
        <v>245.53</v>
      </c>
      <c r="IQ15" s="9">
        <v>334.04199999999997</v>
      </c>
    </row>
    <row r="16" spans="1:251">
      <c r="A16" s="10">
        <v>43862</v>
      </c>
      <c r="B16" s="9">
        <v>703.79200000000003</v>
      </c>
      <c r="C16" s="9">
        <v>381.60500000000002</v>
      </c>
      <c r="D16" s="9">
        <v>322.18700000000001</v>
      </c>
      <c r="E16" s="9">
        <v>466.52100000000002</v>
      </c>
      <c r="F16" s="9">
        <v>279.81700000000001</v>
      </c>
      <c r="G16" s="9">
        <v>186.70400000000001</v>
      </c>
      <c r="H16" s="9">
        <v>367.673</v>
      </c>
      <c r="I16" s="9">
        <v>208.767</v>
      </c>
      <c r="J16" s="9">
        <v>158.90600000000001</v>
      </c>
      <c r="K16" s="9">
        <v>79.465000000000003</v>
      </c>
      <c r="L16" s="9">
        <v>56.787999999999997</v>
      </c>
      <c r="M16" s="9">
        <v>22.678000000000001</v>
      </c>
      <c r="N16" s="9">
        <v>19.382999999999999</v>
      </c>
      <c r="O16" s="9">
        <v>14.262</v>
      </c>
      <c r="P16" s="9">
        <v>5.12</v>
      </c>
      <c r="Q16" s="9">
        <v>237.27099999999999</v>
      </c>
      <c r="R16" s="9">
        <v>101.788</v>
      </c>
      <c r="S16" s="9">
        <v>135.483</v>
      </c>
      <c r="T16" s="9">
        <v>209.44200000000001</v>
      </c>
      <c r="U16" s="9">
        <v>91.313000000000002</v>
      </c>
      <c r="V16" s="9">
        <v>118.129</v>
      </c>
      <c r="W16" s="9">
        <v>27.827999999999999</v>
      </c>
      <c r="X16" s="9">
        <v>10.475</v>
      </c>
      <c r="Y16" s="9">
        <v>17.353999999999999</v>
      </c>
      <c r="Z16" s="9">
        <v>591.88099999999997</v>
      </c>
      <c r="AA16" s="9">
        <v>325.673</v>
      </c>
      <c r="AB16" s="9">
        <v>266.20800000000003</v>
      </c>
      <c r="AC16" s="9">
        <v>392.02699999999999</v>
      </c>
      <c r="AD16" s="9">
        <v>238.53200000000001</v>
      </c>
      <c r="AE16" s="9">
        <v>153.495</v>
      </c>
      <c r="AF16" s="9">
        <v>320.77699999999999</v>
      </c>
      <c r="AG16" s="9">
        <v>186.59700000000001</v>
      </c>
      <c r="AH16" s="9">
        <v>134.18</v>
      </c>
      <c r="AI16" s="9">
        <v>63.798000000000002</v>
      </c>
      <c r="AJ16" s="9">
        <v>46.573999999999998</v>
      </c>
      <c r="AK16" s="9">
        <v>17.222999999999999</v>
      </c>
      <c r="AL16" s="9">
        <v>7.452</v>
      </c>
      <c r="AM16" s="9">
        <v>5.3609999999999998</v>
      </c>
      <c r="AN16" s="9">
        <v>2.0910000000000002</v>
      </c>
      <c r="AO16" s="9">
        <v>199.85499999999999</v>
      </c>
      <c r="AP16" s="9">
        <v>87.141000000000005</v>
      </c>
      <c r="AQ16" s="9">
        <v>112.71299999999999</v>
      </c>
      <c r="AR16" s="9">
        <v>186.07900000000001</v>
      </c>
      <c r="AS16" s="9">
        <v>82.167000000000002</v>
      </c>
      <c r="AT16" s="9">
        <v>103.91200000000001</v>
      </c>
      <c r="AU16" s="9">
        <v>13.775</v>
      </c>
      <c r="AV16" s="9">
        <v>4.9749999999999996</v>
      </c>
      <c r="AW16" s="9">
        <v>8.8010000000000002</v>
      </c>
      <c r="AX16" s="9">
        <v>91.504000000000005</v>
      </c>
      <c r="AY16" s="9">
        <v>46.137999999999998</v>
      </c>
      <c r="AZ16" s="9">
        <v>45.366</v>
      </c>
      <c r="BA16" s="9">
        <v>59.737000000000002</v>
      </c>
      <c r="BB16" s="9">
        <v>33.31</v>
      </c>
      <c r="BC16" s="9">
        <v>26.425999999999998</v>
      </c>
      <c r="BD16" s="9">
        <v>40.61</v>
      </c>
      <c r="BE16" s="9">
        <v>19.126999999999999</v>
      </c>
      <c r="BF16" s="9">
        <v>21.483000000000001</v>
      </c>
      <c r="BG16" s="9">
        <v>10.662000000000001</v>
      </c>
      <c r="BH16" s="9">
        <v>7.4729999999999999</v>
      </c>
      <c r="BI16" s="9">
        <v>3.1890000000000001</v>
      </c>
      <c r="BJ16" s="9">
        <v>8.4640000000000004</v>
      </c>
      <c r="BK16" s="9">
        <v>6.7110000000000003</v>
      </c>
      <c r="BL16" s="9">
        <v>1.7529999999999999</v>
      </c>
      <c r="BM16" s="9">
        <v>31.766999999999999</v>
      </c>
      <c r="BN16" s="9">
        <v>12.827999999999999</v>
      </c>
      <c r="BO16" s="9">
        <v>18.940000000000001</v>
      </c>
      <c r="BP16" s="9">
        <v>19.875</v>
      </c>
      <c r="BQ16" s="9">
        <v>7.3280000000000003</v>
      </c>
      <c r="BR16" s="9">
        <v>12.547000000000001</v>
      </c>
      <c r="BS16" s="9">
        <v>11.891999999999999</v>
      </c>
      <c r="BT16" s="9">
        <v>5.5</v>
      </c>
      <c r="BU16" s="9">
        <v>6.3920000000000003</v>
      </c>
      <c r="BV16" s="9">
        <v>20.405999999999999</v>
      </c>
      <c r="BW16" s="9">
        <v>9.7929999999999993</v>
      </c>
      <c r="BX16" s="9">
        <v>10.613</v>
      </c>
      <c r="BY16" s="9">
        <v>14.757999999999999</v>
      </c>
      <c r="BZ16" s="9">
        <v>7.9740000000000002</v>
      </c>
      <c r="CA16" s="9">
        <v>6.7830000000000004</v>
      </c>
      <c r="CB16" s="9">
        <v>6.2859999999999996</v>
      </c>
      <c r="CC16" s="9">
        <v>3.0430000000000001</v>
      </c>
      <c r="CD16" s="9">
        <v>3.2429999999999999</v>
      </c>
      <c r="CE16" s="9">
        <v>5.0049999999999999</v>
      </c>
      <c r="CF16" s="9">
        <v>2.7410000000000001</v>
      </c>
      <c r="CG16" s="9">
        <v>2.2650000000000001</v>
      </c>
      <c r="CH16" s="9">
        <v>3.4660000000000002</v>
      </c>
      <c r="CI16" s="9">
        <v>2.1909999999999998</v>
      </c>
      <c r="CJ16" s="9">
        <v>1.2749999999999999</v>
      </c>
      <c r="CK16" s="9">
        <v>5.649</v>
      </c>
      <c r="CL16" s="9">
        <v>1.8180000000000001</v>
      </c>
      <c r="CM16" s="9">
        <v>3.83</v>
      </c>
      <c r="CN16" s="9">
        <v>3.488</v>
      </c>
      <c r="CO16" s="9">
        <v>1.8180000000000001</v>
      </c>
      <c r="CP16" s="9">
        <v>1.67</v>
      </c>
      <c r="CQ16" s="9">
        <v>2.161</v>
      </c>
      <c r="CR16" s="9">
        <v>0</v>
      </c>
      <c r="CS16" s="9">
        <v>2.161</v>
      </c>
      <c r="CT16" s="9">
        <v>566.48199999999997</v>
      </c>
      <c r="CU16" s="9">
        <v>311.15899999999999</v>
      </c>
      <c r="CV16" s="9">
        <v>255.32300000000001</v>
      </c>
      <c r="CW16" s="9">
        <v>402.99599999999998</v>
      </c>
      <c r="CX16" s="9">
        <v>246.18</v>
      </c>
      <c r="CY16" s="9">
        <v>156.81700000000001</v>
      </c>
      <c r="CZ16" s="9">
        <v>311.38600000000002</v>
      </c>
      <c r="DA16" s="9">
        <v>178.50899999999999</v>
      </c>
      <c r="DB16" s="9">
        <v>132.87700000000001</v>
      </c>
      <c r="DC16" s="9">
        <v>72.509</v>
      </c>
      <c r="DD16" s="9">
        <v>53.52</v>
      </c>
      <c r="DE16" s="9">
        <v>18.988</v>
      </c>
      <c r="DF16" s="9">
        <v>19.102</v>
      </c>
      <c r="DG16" s="9">
        <v>14.151</v>
      </c>
      <c r="DH16" s="9">
        <v>4.952</v>
      </c>
      <c r="DI16" s="9">
        <v>163.48599999999999</v>
      </c>
      <c r="DJ16" s="9">
        <v>64.978999999999999</v>
      </c>
      <c r="DK16" s="9">
        <v>98.507000000000005</v>
      </c>
      <c r="DL16" s="9">
        <v>137.70400000000001</v>
      </c>
      <c r="DM16" s="9">
        <v>55.12</v>
      </c>
      <c r="DN16" s="9">
        <v>82.584000000000003</v>
      </c>
      <c r="DO16" s="9">
        <v>25.782</v>
      </c>
      <c r="DP16" s="9">
        <v>9.86</v>
      </c>
      <c r="DQ16" s="9">
        <v>15.922000000000001</v>
      </c>
      <c r="DR16" s="9">
        <v>100.248</v>
      </c>
      <c r="DS16" s="9">
        <v>53.058</v>
      </c>
      <c r="DT16" s="9">
        <v>47.191000000000003</v>
      </c>
      <c r="DU16" s="9">
        <v>58.945999999999998</v>
      </c>
      <c r="DV16" s="9">
        <v>37.962000000000003</v>
      </c>
      <c r="DW16" s="9">
        <v>20.984000000000002</v>
      </c>
      <c r="DX16" s="9">
        <v>31.116</v>
      </c>
      <c r="DY16" s="9">
        <v>16.722999999999999</v>
      </c>
      <c r="DZ16" s="9">
        <v>14.393000000000001</v>
      </c>
      <c r="EA16" s="9">
        <v>8.7279999999999998</v>
      </c>
      <c r="EB16" s="9">
        <v>7.0880000000000001</v>
      </c>
      <c r="EC16" s="9">
        <v>1.64</v>
      </c>
      <c r="ED16" s="9">
        <v>19.102</v>
      </c>
      <c r="EE16" s="9">
        <v>14.151</v>
      </c>
      <c r="EF16" s="9">
        <v>4.952</v>
      </c>
      <c r="EG16" s="9">
        <v>41.302999999999997</v>
      </c>
      <c r="EH16" s="9">
        <v>15.096</v>
      </c>
      <c r="EI16" s="9">
        <v>26.206</v>
      </c>
      <c r="EJ16" s="9">
        <v>15.521000000000001</v>
      </c>
      <c r="EK16" s="9">
        <v>5.2370000000000001</v>
      </c>
      <c r="EL16" s="9">
        <v>10.284000000000001</v>
      </c>
      <c r="EM16" s="9">
        <v>25.782</v>
      </c>
      <c r="EN16" s="9">
        <v>9.86</v>
      </c>
      <c r="EO16" s="9">
        <v>15.922000000000001</v>
      </c>
      <c r="EP16" s="9">
        <v>326.56599999999997</v>
      </c>
      <c r="EQ16" s="9">
        <v>196.52799999999999</v>
      </c>
      <c r="ER16" s="9">
        <v>130.03700000000001</v>
      </c>
      <c r="ES16" s="9">
        <v>244.13300000000001</v>
      </c>
      <c r="ET16" s="9">
        <v>158.69399999999999</v>
      </c>
      <c r="EU16" s="9">
        <v>85.438999999999993</v>
      </c>
      <c r="EV16" s="9">
        <v>189.142</v>
      </c>
      <c r="EW16" s="9">
        <v>118.986</v>
      </c>
      <c r="EX16" s="9">
        <v>70.156000000000006</v>
      </c>
      <c r="EY16" s="9">
        <v>54.991</v>
      </c>
      <c r="EZ16" s="9">
        <v>39.707999999999998</v>
      </c>
      <c r="FA16" s="9">
        <v>15.282999999999999</v>
      </c>
      <c r="FB16" s="9">
        <v>82.432000000000002</v>
      </c>
      <c r="FC16" s="9">
        <v>37.834000000000003</v>
      </c>
      <c r="FD16" s="9">
        <v>44.597999999999999</v>
      </c>
      <c r="FE16" s="9">
        <v>82.432000000000002</v>
      </c>
      <c r="FF16" s="9">
        <v>37.834000000000003</v>
      </c>
      <c r="FG16" s="9">
        <v>44.597999999999999</v>
      </c>
      <c r="FH16" s="9">
        <v>139.66900000000001</v>
      </c>
      <c r="FI16" s="9">
        <v>61.573</v>
      </c>
      <c r="FJ16" s="9">
        <v>78.094999999999999</v>
      </c>
      <c r="FK16" s="9">
        <v>99.917000000000002</v>
      </c>
      <c r="FL16" s="9">
        <v>49.524000000000001</v>
      </c>
      <c r="FM16" s="9">
        <v>50.393000000000001</v>
      </c>
      <c r="FN16" s="9">
        <v>91.128</v>
      </c>
      <c r="FO16" s="9">
        <v>42.8</v>
      </c>
      <c r="FP16" s="9">
        <v>48.328000000000003</v>
      </c>
      <c r="FQ16" s="9">
        <v>8.7889999999999997</v>
      </c>
      <c r="FR16" s="9">
        <v>6.7240000000000002</v>
      </c>
      <c r="FS16" s="9">
        <v>2.0649999999999999</v>
      </c>
      <c r="FT16" s="9">
        <v>39.750999999999998</v>
      </c>
      <c r="FU16" s="9">
        <v>12.048999999999999</v>
      </c>
      <c r="FV16" s="9">
        <v>27.702000000000002</v>
      </c>
      <c r="FW16" s="9">
        <v>39.750999999999998</v>
      </c>
      <c r="FX16" s="9">
        <v>12.048999999999999</v>
      </c>
      <c r="FY16" s="9">
        <v>27.702000000000002</v>
      </c>
      <c r="FZ16" s="9">
        <v>137.309</v>
      </c>
      <c r="GA16" s="9">
        <v>70.445999999999998</v>
      </c>
      <c r="GB16" s="9">
        <v>66.864000000000004</v>
      </c>
      <c r="GC16" s="9">
        <v>63.524999999999999</v>
      </c>
      <c r="GD16" s="9">
        <v>33.637</v>
      </c>
      <c r="GE16" s="9">
        <v>29.887</v>
      </c>
      <c r="GF16" s="9">
        <v>56.287999999999997</v>
      </c>
      <c r="GG16" s="9">
        <v>30.257999999999999</v>
      </c>
      <c r="GH16" s="9">
        <v>26.03</v>
      </c>
      <c r="GI16" s="9">
        <v>6.9569999999999999</v>
      </c>
      <c r="GJ16" s="9">
        <v>3.2679999999999998</v>
      </c>
      <c r="GK16" s="9">
        <v>3.6890000000000001</v>
      </c>
      <c r="GL16" s="9">
        <v>0.28000000000000003</v>
      </c>
      <c r="GM16" s="9">
        <v>0.112</v>
      </c>
      <c r="GN16" s="9">
        <v>0.16800000000000001</v>
      </c>
      <c r="GO16" s="9">
        <v>73.784000000000006</v>
      </c>
      <c r="GP16" s="9">
        <v>36.808</v>
      </c>
      <c r="GQ16" s="9">
        <v>36.975999999999999</v>
      </c>
      <c r="GR16" s="9">
        <v>71.738</v>
      </c>
      <c r="GS16" s="9">
        <v>36.192999999999998</v>
      </c>
      <c r="GT16" s="9">
        <v>35.545000000000002</v>
      </c>
      <c r="GU16" s="9">
        <v>2.0459999999999998</v>
      </c>
      <c r="GV16" s="9">
        <v>0.61499999999999999</v>
      </c>
      <c r="GW16" s="9">
        <v>1.431</v>
      </c>
      <c r="GX16" s="9">
        <v>11.247999999999999</v>
      </c>
      <c r="GY16" s="9">
        <v>5.0430000000000001</v>
      </c>
      <c r="GZ16" s="9">
        <v>6.2050000000000001</v>
      </c>
      <c r="HA16" s="9">
        <v>4.327</v>
      </c>
      <c r="HB16" s="9">
        <v>1.7270000000000001</v>
      </c>
      <c r="HC16" s="9">
        <v>2.6</v>
      </c>
      <c r="HD16" s="9">
        <v>3.8439999999999999</v>
      </c>
      <c r="HE16" s="9">
        <v>1.615</v>
      </c>
      <c r="HF16" s="9">
        <v>2.2290000000000001</v>
      </c>
      <c r="HG16" s="9">
        <v>0.20300000000000001</v>
      </c>
      <c r="HH16" s="9">
        <v>0</v>
      </c>
      <c r="HI16" s="9">
        <v>0.20300000000000001</v>
      </c>
      <c r="HJ16" s="9">
        <v>0.28000000000000003</v>
      </c>
      <c r="HK16" s="9">
        <v>0.112</v>
      </c>
      <c r="HL16" s="9">
        <v>0.16800000000000001</v>
      </c>
      <c r="HM16" s="9">
        <v>6.9219999999999997</v>
      </c>
      <c r="HN16" s="9">
        <v>3.3159999999999998</v>
      </c>
      <c r="HO16" s="9">
        <v>3.605</v>
      </c>
      <c r="HP16" s="9">
        <v>4.875</v>
      </c>
      <c r="HQ16" s="9">
        <v>2.702</v>
      </c>
      <c r="HR16" s="9">
        <v>2.1739999999999999</v>
      </c>
      <c r="HS16" s="9">
        <v>2.0459999999999998</v>
      </c>
      <c r="HT16" s="9">
        <v>0.61499999999999999</v>
      </c>
      <c r="HU16" s="9">
        <v>1.431</v>
      </c>
      <c r="HV16" s="9">
        <v>126.06100000000001</v>
      </c>
      <c r="HW16" s="9">
        <v>65.402000000000001</v>
      </c>
      <c r="HX16" s="9">
        <v>60.658999999999999</v>
      </c>
      <c r="HY16" s="9">
        <v>59.198</v>
      </c>
      <c r="HZ16" s="9">
        <v>31.91</v>
      </c>
      <c r="IA16" s="9">
        <v>27.286999999999999</v>
      </c>
      <c r="IB16" s="9">
        <v>52.444000000000003</v>
      </c>
      <c r="IC16" s="9">
        <v>28.643000000000001</v>
      </c>
      <c r="ID16" s="9">
        <v>23.800999999999998</v>
      </c>
      <c r="IE16" s="9">
        <v>6.7539999999999996</v>
      </c>
      <c r="IF16" s="9">
        <v>3.2679999999999998</v>
      </c>
      <c r="IG16" s="9">
        <v>3.4870000000000001</v>
      </c>
      <c r="IH16" s="9">
        <v>66.863</v>
      </c>
      <c r="II16" s="9">
        <v>33.491999999999997</v>
      </c>
      <c r="IJ16" s="9">
        <v>33.371000000000002</v>
      </c>
      <c r="IK16" s="9">
        <v>66.863</v>
      </c>
      <c r="IL16" s="9">
        <v>33.491999999999997</v>
      </c>
      <c r="IM16" s="9">
        <v>33.371000000000002</v>
      </c>
      <c r="IN16" s="9">
        <v>527.31399999999996</v>
      </c>
      <c r="IO16" s="9">
        <v>288.47399999999999</v>
      </c>
      <c r="IP16" s="9">
        <v>238.84</v>
      </c>
      <c r="IQ16" s="9">
        <v>338.702</v>
      </c>
    </row>
    <row r="17" spans="1:251">
      <c r="A17" s="10">
        <v>44228</v>
      </c>
      <c r="B17" s="9">
        <v>804.93100000000004</v>
      </c>
      <c r="C17" s="9">
        <v>440.73200000000003</v>
      </c>
      <c r="D17" s="9">
        <v>364.19900000000001</v>
      </c>
      <c r="E17" s="9">
        <v>575.32399999999996</v>
      </c>
      <c r="F17" s="9">
        <v>339.08600000000001</v>
      </c>
      <c r="G17" s="9">
        <v>236.238</v>
      </c>
      <c r="H17" s="9">
        <v>452.59899999999999</v>
      </c>
      <c r="I17" s="9">
        <v>253.16900000000001</v>
      </c>
      <c r="J17" s="9">
        <v>199.43</v>
      </c>
      <c r="K17" s="9">
        <v>102.666</v>
      </c>
      <c r="L17" s="9">
        <v>74.731999999999999</v>
      </c>
      <c r="M17" s="9">
        <v>27.934999999999999</v>
      </c>
      <c r="N17" s="9">
        <v>20.058</v>
      </c>
      <c r="O17" s="9">
        <v>11.185</v>
      </c>
      <c r="P17" s="9">
        <v>8.8729999999999993</v>
      </c>
      <c r="Q17" s="9">
        <v>229.607</v>
      </c>
      <c r="R17" s="9">
        <v>101.646</v>
      </c>
      <c r="S17" s="9">
        <v>127.962</v>
      </c>
      <c r="T17" s="9">
        <v>199.85400000000001</v>
      </c>
      <c r="U17" s="9">
        <v>86.549000000000007</v>
      </c>
      <c r="V17" s="9">
        <v>113.30500000000001</v>
      </c>
      <c r="W17" s="9">
        <v>29.753</v>
      </c>
      <c r="X17" s="9">
        <v>15.097</v>
      </c>
      <c r="Y17" s="9">
        <v>14.656000000000001</v>
      </c>
      <c r="Z17" s="9">
        <v>688.05600000000004</v>
      </c>
      <c r="AA17" s="9">
        <v>382.57799999999997</v>
      </c>
      <c r="AB17" s="9">
        <v>305.47800000000001</v>
      </c>
      <c r="AC17" s="9">
        <v>492.63099999999997</v>
      </c>
      <c r="AD17" s="9">
        <v>295.774</v>
      </c>
      <c r="AE17" s="9">
        <v>196.857</v>
      </c>
      <c r="AF17" s="9">
        <v>400.15699999999998</v>
      </c>
      <c r="AG17" s="9">
        <v>231.48500000000001</v>
      </c>
      <c r="AH17" s="9">
        <v>168.672</v>
      </c>
      <c r="AI17" s="9">
        <v>84.206999999999994</v>
      </c>
      <c r="AJ17" s="9">
        <v>59.771000000000001</v>
      </c>
      <c r="AK17" s="9">
        <v>24.436</v>
      </c>
      <c r="AL17" s="9">
        <v>8.266</v>
      </c>
      <c r="AM17" s="9">
        <v>4.5170000000000003</v>
      </c>
      <c r="AN17" s="9">
        <v>3.7490000000000001</v>
      </c>
      <c r="AO17" s="9">
        <v>195.42500000000001</v>
      </c>
      <c r="AP17" s="9">
        <v>86.804000000000002</v>
      </c>
      <c r="AQ17" s="9">
        <v>108.621</v>
      </c>
      <c r="AR17" s="9">
        <v>183.16200000000001</v>
      </c>
      <c r="AS17" s="9">
        <v>79.846000000000004</v>
      </c>
      <c r="AT17" s="9">
        <v>103.316</v>
      </c>
      <c r="AU17" s="9">
        <v>12.263999999999999</v>
      </c>
      <c r="AV17" s="9">
        <v>6.9580000000000002</v>
      </c>
      <c r="AW17" s="9">
        <v>5.3049999999999997</v>
      </c>
      <c r="AX17" s="9">
        <v>96.29</v>
      </c>
      <c r="AY17" s="9">
        <v>46.276000000000003</v>
      </c>
      <c r="AZ17" s="9">
        <v>50.015000000000001</v>
      </c>
      <c r="BA17" s="9">
        <v>65.647999999999996</v>
      </c>
      <c r="BB17" s="9">
        <v>32.662999999999997</v>
      </c>
      <c r="BC17" s="9">
        <v>32.984999999999999</v>
      </c>
      <c r="BD17" s="9">
        <v>41.817999999999998</v>
      </c>
      <c r="BE17" s="9">
        <v>16.309999999999999</v>
      </c>
      <c r="BF17" s="9">
        <v>25.507999999999999</v>
      </c>
      <c r="BG17" s="9">
        <v>13.852</v>
      </c>
      <c r="BH17" s="9">
        <v>10.625999999999999</v>
      </c>
      <c r="BI17" s="9">
        <v>3.226</v>
      </c>
      <c r="BJ17" s="9">
        <v>9.9779999999999998</v>
      </c>
      <c r="BK17" s="9">
        <v>5.7270000000000003</v>
      </c>
      <c r="BL17" s="9">
        <v>4.2510000000000003</v>
      </c>
      <c r="BM17" s="9">
        <v>30.641999999999999</v>
      </c>
      <c r="BN17" s="9">
        <v>13.613</v>
      </c>
      <c r="BO17" s="9">
        <v>17.029</v>
      </c>
      <c r="BP17" s="9">
        <v>15.239000000000001</v>
      </c>
      <c r="BQ17" s="9">
        <v>6.1159999999999997</v>
      </c>
      <c r="BR17" s="9">
        <v>9.1229999999999993</v>
      </c>
      <c r="BS17" s="9">
        <v>15.403</v>
      </c>
      <c r="BT17" s="9">
        <v>7.4969999999999999</v>
      </c>
      <c r="BU17" s="9">
        <v>7.9059999999999997</v>
      </c>
      <c r="BV17" s="9">
        <v>20.585000000000001</v>
      </c>
      <c r="BW17" s="9">
        <v>11.878</v>
      </c>
      <c r="BX17" s="9">
        <v>8.7059999999999995</v>
      </c>
      <c r="BY17" s="9">
        <v>17.045000000000002</v>
      </c>
      <c r="BZ17" s="9">
        <v>10.648999999999999</v>
      </c>
      <c r="CA17" s="9">
        <v>6.3959999999999999</v>
      </c>
      <c r="CB17" s="9">
        <v>10.622999999999999</v>
      </c>
      <c r="CC17" s="9">
        <v>5.3739999999999997</v>
      </c>
      <c r="CD17" s="9">
        <v>5.25</v>
      </c>
      <c r="CE17" s="9">
        <v>4.6070000000000002</v>
      </c>
      <c r="CF17" s="9">
        <v>4.335</v>
      </c>
      <c r="CG17" s="9">
        <v>0.27200000000000002</v>
      </c>
      <c r="CH17" s="9">
        <v>1.8140000000000001</v>
      </c>
      <c r="CI17" s="9">
        <v>0.94099999999999995</v>
      </c>
      <c r="CJ17" s="9">
        <v>0.873</v>
      </c>
      <c r="CK17" s="9">
        <v>3.54</v>
      </c>
      <c r="CL17" s="9">
        <v>1.2290000000000001</v>
      </c>
      <c r="CM17" s="9">
        <v>2.3109999999999999</v>
      </c>
      <c r="CN17" s="9">
        <v>1.4530000000000001</v>
      </c>
      <c r="CO17" s="9">
        <v>0.58699999999999997</v>
      </c>
      <c r="CP17" s="9">
        <v>0.86599999999999999</v>
      </c>
      <c r="CQ17" s="9">
        <v>2.0859999999999999</v>
      </c>
      <c r="CR17" s="9">
        <v>0.64200000000000002</v>
      </c>
      <c r="CS17" s="9">
        <v>1.4450000000000001</v>
      </c>
      <c r="CT17" s="9">
        <v>671.75900000000001</v>
      </c>
      <c r="CU17" s="9">
        <v>365.94099999999997</v>
      </c>
      <c r="CV17" s="9">
        <v>305.81700000000001</v>
      </c>
      <c r="CW17" s="9">
        <v>505.202</v>
      </c>
      <c r="CX17" s="9">
        <v>298.01499999999999</v>
      </c>
      <c r="CY17" s="9">
        <v>207.18700000000001</v>
      </c>
      <c r="CZ17" s="9">
        <v>396.98200000000003</v>
      </c>
      <c r="DA17" s="9">
        <v>221.56299999999999</v>
      </c>
      <c r="DB17" s="9">
        <v>175.41900000000001</v>
      </c>
      <c r="DC17" s="9">
        <v>90.311000000000007</v>
      </c>
      <c r="DD17" s="9">
        <v>65.751999999999995</v>
      </c>
      <c r="DE17" s="9">
        <v>24.559000000000001</v>
      </c>
      <c r="DF17" s="9">
        <v>17.908999999999999</v>
      </c>
      <c r="DG17" s="9">
        <v>10.701000000000001</v>
      </c>
      <c r="DH17" s="9">
        <v>7.2080000000000002</v>
      </c>
      <c r="DI17" s="9">
        <v>166.55699999999999</v>
      </c>
      <c r="DJ17" s="9">
        <v>67.926000000000002</v>
      </c>
      <c r="DK17" s="9">
        <v>98.631</v>
      </c>
      <c r="DL17" s="9">
        <v>140.38</v>
      </c>
      <c r="DM17" s="9">
        <v>54.936</v>
      </c>
      <c r="DN17" s="9">
        <v>85.444000000000003</v>
      </c>
      <c r="DO17" s="9">
        <v>26.177</v>
      </c>
      <c r="DP17" s="9">
        <v>12.99</v>
      </c>
      <c r="DQ17" s="9">
        <v>13.186999999999999</v>
      </c>
      <c r="DR17" s="9">
        <v>109.384</v>
      </c>
      <c r="DS17" s="9">
        <v>54.308</v>
      </c>
      <c r="DT17" s="9">
        <v>55.076000000000001</v>
      </c>
      <c r="DU17" s="9">
        <v>72.908000000000001</v>
      </c>
      <c r="DV17" s="9">
        <v>38.253</v>
      </c>
      <c r="DW17" s="9">
        <v>34.655999999999999</v>
      </c>
      <c r="DX17" s="9">
        <v>41.926000000000002</v>
      </c>
      <c r="DY17" s="9">
        <v>16.835999999999999</v>
      </c>
      <c r="DZ17" s="9">
        <v>25.09</v>
      </c>
      <c r="EA17" s="9">
        <v>13.073</v>
      </c>
      <c r="EB17" s="9">
        <v>10.717000000000001</v>
      </c>
      <c r="EC17" s="9">
        <v>2.3570000000000002</v>
      </c>
      <c r="ED17" s="9">
        <v>17.908999999999999</v>
      </c>
      <c r="EE17" s="9">
        <v>10.701000000000001</v>
      </c>
      <c r="EF17" s="9">
        <v>7.2080000000000002</v>
      </c>
      <c r="EG17" s="9">
        <v>36.475000000000001</v>
      </c>
      <c r="EH17" s="9">
        <v>16.055</v>
      </c>
      <c r="EI17" s="9">
        <v>20.420000000000002</v>
      </c>
      <c r="EJ17" s="9">
        <v>10.298</v>
      </c>
      <c r="EK17" s="9">
        <v>3.0649999999999999</v>
      </c>
      <c r="EL17" s="9">
        <v>7.2329999999999997</v>
      </c>
      <c r="EM17" s="9">
        <v>26.177</v>
      </c>
      <c r="EN17" s="9">
        <v>12.99</v>
      </c>
      <c r="EO17" s="9">
        <v>13.186999999999999</v>
      </c>
      <c r="EP17" s="9">
        <v>397.01900000000001</v>
      </c>
      <c r="EQ17" s="9">
        <v>228.18</v>
      </c>
      <c r="ER17" s="9">
        <v>168.839</v>
      </c>
      <c r="ES17" s="9">
        <v>310.553</v>
      </c>
      <c r="ET17" s="9">
        <v>193.49700000000001</v>
      </c>
      <c r="EU17" s="9">
        <v>117.056</v>
      </c>
      <c r="EV17" s="9">
        <v>247.20400000000001</v>
      </c>
      <c r="EW17" s="9">
        <v>148.655</v>
      </c>
      <c r="EX17" s="9">
        <v>98.549000000000007</v>
      </c>
      <c r="EY17" s="9">
        <v>63.348999999999997</v>
      </c>
      <c r="EZ17" s="9">
        <v>44.841999999999999</v>
      </c>
      <c r="FA17" s="9">
        <v>18.507000000000001</v>
      </c>
      <c r="FB17" s="9">
        <v>86.465999999999994</v>
      </c>
      <c r="FC17" s="9">
        <v>34.683</v>
      </c>
      <c r="FD17" s="9">
        <v>51.783000000000001</v>
      </c>
      <c r="FE17" s="9">
        <v>86.465999999999994</v>
      </c>
      <c r="FF17" s="9">
        <v>34.683</v>
      </c>
      <c r="FG17" s="9">
        <v>51.783000000000001</v>
      </c>
      <c r="FH17" s="9">
        <v>165.35599999999999</v>
      </c>
      <c r="FI17" s="9">
        <v>83.453000000000003</v>
      </c>
      <c r="FJ17" s="9">
        <v>81.903000000000006</v>
      </c>
      <c r="FK17" s="9">
        <v>121.741</v>
      </c>
      <c r="FL17" s="9">
        <v>66.266000000000005</v>
      </c>
      <c r="FM17" s="9">
        <v>55.475000000000001</v>
      </c>
      <c r="FN17" s="9">
        <v>107.851</v>
      </c>
      <c r="FO17" s="9">
        <v>56.072000000000003</v>
      </c>
      <c r="FP17" s="9">
        <v>51.779000000000003</v>
      </c>
      <c r="FQ17" s="9">
        <v>13.888999999999999</v>
      </c>
      <c r="FR17" s="9">
        <v>10.194000000000001</v>
      </c>
      <c r="FS17" s="9">
        <v>3.6960000000000002</v>
      </c>
      <c r="FT17" s="9">
        <v>43.616</v>
      </c>
      <c r="FU17" s="9">
        <v>17.187999999999999</v>
      </c>
      <c r="FV17" s="9">
        <v>26.428000000000001</v>
      </c>
      <c r="FW17" s="9">
        <v>43.616</v>
      </c>
      <c r="FX17" s="9">
        <v>17.187999999999999</v>
      </c>
      <c r="FY17" s="9">
        <v>26.428000000000001</v>
      </c>
      <c r="FZ17" s="9">
        <v>133.172</v>
      </c>
      <c r="GA17" s="9">
        <v>74.790000000000006</v>
      </c>
      <c r="GB17" s="9">
        <v>58.381999999999998</v>
      </c>
      <c r="GC17" s="9">
        <v>70.122</v>
      </c>
      <c r="GD17" s="9">
        <v>41.070999999999998</v>
      </c>
      <c r="GE17" s="9">
        <v>29.050999999999998</v>
      </c>
      <c r="GF17" s="9">
        <v>55.616999999999997</v>
      </c>
      <c r="GG17" s="9">
        <v>31.606000000000002</v>
      </c>
      <c r="GH17" s="9">
        <v>24.010999999999999</v>
      </c>
      <c r="GI17" s="9">
        <v>12.355</v>
      </c>
      <c r="GJ17" s="9">
        <v>8.98</v>
      </c>
      <c r="GK17" s="9">
        <v>3.375</v>
      </c>
      <c r="GL17" s="9">
        <v>2.149</v>
      </c>
      <c r="GM17" s="9">
        <v>0.48499999999999999</v>
      </c>
      <c r="GN17" s="9">
        <v>1.665</v>
      </c>
      <c r="GO17" s="9">
        <v>63.05</v>
      </c>
      <c r="GP17" s="9">
        <v>33.72</v>
      </c>
      <c r="GQ17" s="9">
        <v>29.331</v>
      </c>
      <c r="GR17" s="9">
        <v>59.473999999999997</v>
      </c>
      <c r="GS17" s="9">
        <v>31.613</v>
      </c>
      <c r="GT17" s="9">
        <v>27.861999999999998</v>
      </c>
      <c r="GU17" s="9">
        <v>3.5760000000000001</v>
      </c>
      <c r="GV17" s="9">
        <v>2.1070000000000002</v>
      </c>
      <c r="GW17" s="9">
        <v>1.4690000000000001</v>
      </c>
      <c r="GX17" s="9">
        <v>9.9949999999999992</v>
      </c>
      <c r="GY17" s="9">
        <v>5.9889999999999999</v>
      </c>
      <c r="GZ17" s="9">
        <v>4.0069999999999997</v>
      </c>
      <c r="HA17" s="9">
        <v>4.048</v>
      </c>
      <c r="HB17" s="9">
        <v>2.383</v>
      </c>
      <c r="HC17" s="9">
        <v>1.665</v>
      </c>
      <c r="HD17" s="9">
        <v>0.86199999999999999</v>
      </c>
      <c r="HE17" s="9">
        <v>0.86199999999999999</v>
      </c>
      <c r="HF17" s="9">
        <v>0</v>
      </c>
      <c r="HG17" s="9">
        <v>1.036</v>
      </c>
      <c r="HH17" s="9">
        <v>1.036</v>
      </c>
      <c r="HI17" s="9">
        <v>0</v>
      </c>
      <c r="HJ17" s="9">
        <v>2.149</v>
      </c>
      <c r="HK17" s="9">
        <v>0.48499999999999999</v>
      </c>
      <c r="HL17" s="9">
        <v>1.665</v>
      </c>
      <c r="HM17" s="9">
        <v>5.9480000000000004</v>
      </c>
      <c r="HN17" s="9">
        <v>3.6059999999999999</v>
      </c>
      <c r="HO17" s="9">
        <v>2.3420000000000001</v>
      </c>
      <c r="HP17" s="9">
        <v>2.3719999999999999</v>
      </c>
      <c r="HQ17" s="9">
        <v>1.4990000000000001</v>
      </c>
      <c r="HR17" s="9">
        <v>0.873</v>
      </c>
      <c r="HS17" s="9">
        <v>3.5760000000000001</v>
      </c>
      <c r="HT17" s="9">
        <v>2.1070000000000002</v>
      </c>
      <c r="HU17" s="9">
        <v>1.4690000000000001</v>
      </c>
      <c r="HV17" s="9">
        <v>123.17700000000001</v>
      </c>
      <c r="HW17" s="9">
        <v>68.801000000000002</v>
      </c>
      <c r="HX17" s="9">
        <v>54.375</v>
      </c>
      <c r="HY17" s="9">
        <v>66.073999999999998</v>
      </c>
      <c r="HZ17" s="9">
        <v>38.688000000000002</v>
      </c>
      <c r="IA17" s="9">
        <v>27.387</v>
      </c>
      <c r="IB17" s="9">
        <v>54.755000000000003</v>
      </c>
      <c r="IC17" s="9">
        <v>30.744</v>
      </c>
      <c r="ID17" s="9">
        <v>24.010999999999999</v>
      </c>
      <c r="IE17" s="9">
        <v>11.319000000000001</v>
      </c>
      <c r="IF17" s="9">
        <v>7.944</v>
      </c>
      <c r="IG17" s="9">
        <v>3.375</v>
      </c>
      <c r="IH17" s="9">
        <v>57.103000000000002</v>
      </c>
      <c r="II17" s="9">
        <v>30.114000000000001</v>
      </c>
      <c r="IJ17" s="9">
        <v>26.989000000000001</v>
      </c>
      <c r="IK17" s="9">
        <v>57.103000000000002</v>
      </c>
      <c r="IL17" s="9">
        <v>30.114000000000001</v>
      </c>
      <c r="IM17" s="9">
        <v>26.989000000000001</v>
      </c>
      <c r="IN17" s="9">
        <v>588.76099999999997</v>
      </c>
      <c r="IO17" s="9">
        <v>313.29700000000003</v>
      </c>
      <c r="IP17" s="9">
        <v>275.464</v>
      </c>
      <c r="IQ17" s="9">
        <v>406.75599999999997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228.58199999999999</v>
      </c>
      <c r="C11" s="9">
        <v>142.96199999999999</v>
      </c>
      <c r="D11" s="9">
        <v>281.57600000000002</v>
      </c>
      <c r="E11" s="9">
        <v>165.58</v>
      </c>
      <c r="F11" s="9">
        <v>115.995</v>
      </c>
      <c r="G11" s="9">
        <v>79.295000000000002</v>
      </c>
      <c r="H11" s="9">
        <v>54.9</v>
      </c>
      <c r="I11" s="9">
        <v>24.396000000000001</v>
      </c>
      <c r="J11" s="9">
        <v>10.673</v>
      </c>
      <c r="K11" s="9">
        <v>8.1020000000000003</v>
      </c>
      <c r="L11" s="9">
        <v>2.57</v>
      </c>
      <c r="M11" s="9">
        <v>193.79</v>
      </c>
      <c r="N11" s="9">
        <v>73.652000000000001</v>
      </c>
      <c r="O11" s="9">
        <v>120.13800000000001</v>
      </c>
      <c r="P11" s="9">
        <v>167.44900000000001</v>
      </c>
      <c r="Q11" s="9">
        <v>61.898000000000003</v>
      </c>
      <c r="R11" s="9">
        <v>105.551</v>
      </c>
      <c r="S11" s="9">
        <v>26.34</v>
      </c>
      <c r="T11" s="9">
        <v>11.754</v>
      </c>
      <c r="U11" s="9">
        <v>14.587</v>
      </c>
      <c r="V11" s="9">
        <v>150.51300000000001</v>
      </c>
      <c r="W11" s="9">
        <v>75.510999999999996</v>
      </c>
      <c r="X11" s="9">
        <v>75.001000000000005</v>
      </c>
      <c r="Y11" s="9">
        <v>87.328999999999994</v>
      </c>
      <c r="Z11" s="9">
        <v>52.787999999999997</v>
      </c>
      <c r="AA11" s="9">
        <v>34.540999999999997</v>
      </c>
      <c r="AB11" s="9">
        <v>61.457999999999998</v>
      </c>
      <c r="AC11" s="9">
        <v>34.988999999999997</v>
      </c>
      <c r="AD11" s="9">
        <v>26.469000000000001</v>
      </c>
      <c r="AE11" s="9">
        <v>21.957999999999998</v>
      </c>
      <c r="AF11" s="9">
        <v>15.369</v>
      </c>
      <c r="AG11" s="9">
        <v>6.5890000000000004</v>
      </c>
      <c r="AH11" s="9">
        <v>3.9129999999999998</v>
      </c>
      <c r="AI11" s="9">
        <v>2.431</v>
      </c>
      <c r="AJ11" s="9">
        <v>1.4830000000000001</v>
      </c>
      <c r="AK11" s="9">
        <v>63.183</v>
      </c>
      <c r="AL11" s="9">
        <v>22.722999999999999</v>
      </c>
      <c r="AM11" s="9">
        <v>40.46</v>
      </c>
      <c r="AN11" s="9">
        <v>52.348999999999997</v>
      </c>
      <c r="AO11" s="9">
        <v>17.731999999999999</v>
      </c>
      <c r="AP11" s="9">
        <v>34.618000000000002</v>
      </c>
      <c r="AQ11" s="9">
        <v>10.834</v>
      </c>
      <c r="AR11" s="9">
        <v>4.9909999999999997</v>
      </c>
      <c r="AS11" s="9">
        <v>5.843</v>
      </c>
      <c r="AT11" s="9">
        <v>224.82499999999999</v>
      </c>
      <c r="AU11" s="9">
        <v>115.29600000000001</v>
      </c>
      <c r="AV11" s="9">
        <v>109.529</v>
      </c>
      <c r="AW11" s="9">
        <v>147.386</v>
      </c>
      <c r="AX11" s="9">
        <v>86.18</v>
      </c>
      <c r="AY11" s="9">
        <v>61.206000000000003</v>
      </c>
      <c r="AZ11" s="9">
        <v>110.119</v>
      </c>
      <c r="BA11" s="9">
        <v>63.232999999999997</v>
      </c>
      <c r="BB11" s="9">
        <v>46.886000000000003</v>
      </c>
      <c r="BC11" s="9">
        <v>32.466999999999999</v>
      </c>
      <c r="BD11" s="9">
        <v>19.234999999999999</v>
      </c>
      <c r="BE11" s="9">
        <v>13.233000000000001</v>
      </c>
      <c r="BF11" s="9">
        <v>4.8</v>
      </c>
      <c r="BG11" s="9">
        <v>3.7120000000000002</v>
      </c>
      <c r="BH11" s="9">
        <v>1.0880000000000001</v>
      </c>
      <c r="BI11" s="9">
        <v>77.438999999999993</v>
      </c>
      <c r="BJ11" s="9">
        <v>29.116</v>
      </c>
      <c r="BK11" s="9">
        <v>48.323</v>
      </c>
      <c r="BL11" s="9">
        <v>65.742999999999995</v>
      </c>
      <c r="BM11" s="9">
        <v>24.027000000000001</v>
      </c>
      <c r="BN11" s="9">
        <v>41.716000000000001</v>
      </c>
      <c r="BO11" s="9">
        <v>11.696</v>
      </c>
      <c r="BP11" s="9">
        <v>5.09</v>
      </c>
      <c r="BQ11" s="9">
        <v>6.6059999999999999</v>
      </c>
      <c r="BR11" s="9">
        <v>110.57299999999999</v>
      </c>
      <c r="BS11" s="9">
        <v>65.724000000000004</v>
      </c>
      <c r="BT11" s="9">
        <v>44.848999999999997</v>
      </c>
      <c r="BU11" s="9">
        <v>82.930999999999997</v>
      </c>
      <c r="BV11" s="9">
        <v>53.094000000000001</v>
      </c>
      <c r="BW11" s="9">
        <v>29.838000000000001</v>
      </c>
      <c r="BX11" s="9">
        <v>63.807000000000002</v>
      </c>
      <c r="BY11" s="9">
        <v>37.530999999999999</v>
      </c>
      <c r="BZ11" s="9">
        <v>26.274999999999999</v>
      </c>
      <c r="CA11" s="9">
        <v>17.516999999999999</v>
      </c>
      <c r="CB11" s="9">
        <v>13.954000000000001</v>
      </c>
      <c r="CC11" s="9">
        <v>3.5619999999999998</v>
      </c>
      <c r="CD11" s="9">
        <v>1.6080000000000001</v>
      </c>
      <c r="CE11" s="9">
        <v>1.6080000000000001</v>
      </c>
      <c r="CF11" s="9">
        <v>0</v>
      </c>
      <c r="CG11" s="9">
        <v>27.640999999999998</v>
      </c>
      <c r="CH11" s="9">
        <v>12.63</v>
      </c>
      <c r="CI11" s="9">
        <v>15.010999999999999</v>
      </c>
      <c r="CJ11" s="9">
        <v>24.094000000000001</v>
      </c>
      <c r="CK11" s="9">
        <v>11.22</v>
      </c>
      <c r="CL11" s="9">
        <v>12.874000000000001</v>
      </c>
      <c r="CM11" s="9">
        <v>3.548</v>
      </c>
      <c r="CN11" s="9">
        <v>1.41</v>
      </c>
      <c r="CO11" s="9">
        <v>2.1379999999999999</v>
      </c>
      <c r="CP11" s="9">
        <v>79.423000000000002</v>
      </c>
      <c r="CQ11" s="9">
        <v>45.703000000000003</v>
      </c>
      <c r="CR11" s="9">
        <v>33.72</v>
      </c>
      <c r="CS11" s="9">
        <v>53.896999999999998</v>
      </c>
      <c r="CT11" s="9">
        <v>36.520000000000003</v>
      </c>
      <c r="CU11" s="9">
        <v>17.376999999999999</v>
      </c>
      <c r="CV11" s="9">
        <v>46.192</v>
      </c>
      <c r="CW11" s="9">
        <v>29.827000000000002</v>
      </c>
      <c r="CX11" s="9">
        <v>16.364999999999998</v>
      </c>
      <c r="CY11" s="9">
        <v>7.3529999999999998</v>
      </c>
      <c r="CZ11" s="9">
        <v>6.3410000000000002</v>
      </c>
      <c r="DA11" s="9">
        <v>1.012</v>
      </c>
      <c r="DB11" s="9">
        <v>0.35199999999999998</v>
      </c>
      <c r="DC11" s="9">
        <v>0.35199999999999998</v>
      </c>
      <c r="DD11" s="9">
        <v>0</v>
      </c>
      <c r="DE11" s="9">
        <v>25.526</v>
      </c>
      <c r="DF11" s="9">
        <v>9.1829999999999998</v>
      </c>
      <c r="DG11" s="9">
        <v>16.343</v>
      </c>
      <c r="DH11" s="9">
        <v>25.263000000000002</v>
      </c>
      <c r="DI11" s="9">
        <v>8.92</v>
      </c>
      <c r="DJ11" s="9">
        <v>16.343</v>
      </c>
      <c r="DK11" s="9">
        <v>0.26300000000000001</v>
      </c>
      <c r="DL11" s="9">
        <v>0.26300000000000001</v>
      </c>
      <c r="DM11" s="9">
        <v>0</v>
      </c>
      <c r="DN11" s="9">
        <v>111.93899999999999</v>
      </c>
      <c r="DO11" s="9">
        <v>60.442999999999998</v>
      </c>
      <c r="DP11" s="9">
        <v>51.496000000000002</v>
      </c>
      <c r="DQ11" s="9">
        <v>86.772999999999996</v>
      </c>
      <c r="DR11" s="9">
        <v>50.030999999999999</v>
      </c>
      <c r="DS11" s="9">
        <v>36.741999999999997</v>
      </c>
      <c r="DT11" s="9">
        <v>76.617999999999995</v>
      </c>
      <c r="DU11" s="9">
        <v>42.862000000000002</v>
      </c>
      <c r="DV11" s="9">
        <v>33.756</v>
      </c>
      <c r="DW11" s="9">
        <v>9.9649999999999999</v>
      </c>
      <c r="DX11" s="9">
        <v>7.1689999999999996</v>
      </c>
      <c r="DY11" s="9">
        <v>2.7959999999999998</v>
      </c>
      <c r="DZ11" s="9">
        <v>0.189</v>
      </c>
      <c r="EA11" s="9">
        <v>0</v>
      </c>
      <c r="EB11" s="9">
        <v>0.189</v>
      </c>
      <c r="EC11" s="9">
        <v>25.167000000000002</v>
      </c>
      <c r="ED11" s="9">
        <v>10.413</v>
      </c>
      <c r="EE11" s="9">
        <v>14.754</v>
      </c>
      <c r="EF11" s="9">
        <v>23.942</v>
      </c>
      <c r="EG11" s="9">
        <v>9.6790000000000003</v>
      </c>
      <c r="EH11" s="9">
        <v>14.263</v>
      </c>
      <c r="EI11" s="9">
        <v>1.2250000000000001</v>
      </c>
      <c r="EJ11" s="9">
        <v>0.73399999999999999</v>
      </c>
      <c r="EK11" s="9">
        <v>0.49099999999999999</v>
      </c>
      <c r="EL11" s="9">
        <v>84.332999999999998</v>
      </c>
      <c r="EM11" s="9">
        <v>49.128999999999998</v>
      </c>
      <c r="EN11" s="9">
        <v>35.203000000000003</v>
      </c>
      <c r="EO11" s="9">
        <v>66.775000000000006</v>
      </c>
      <c r="EP11" s="9">
        <v>42.247</v>
      </c>
      <c r="EQ11" s="9">
        <v>24.527999999999999</v>
      </c>
      <c r="ER11" s="9">
        <v>60.216999999999999</v>
      </c>
      <c r="ES11" s="9">
        <v>36.689</v>
      </c>
      <c r="ET11" s="9">
        <v>23.527999999999999</v>
      </c>
      <c r="EU11" s="9">
        <v>5.6210000000000004</v>
      </c>
      <c r="EV11" s="9">
        <v>4.6210000000000004</v>
      </c>
      <c r="EW11" s="9">
        <v>1.0009999999999999</v>
      </c>
      <c r="EX11" s="9">
        <v>0.93700000000000006</v>
      </c>
      <c r="EY11" s="9">
        <v>0.93700000000000006</v>
      </c>
      <c r="EZ11" s="9">
        <v>0</v>
      </c>
      <c r="FA11" s="9">
        <v>17.556999999999999</v>
      </c>
      <c r="FB11" s="9">
        <v>6.883</v>
      </c>
      <c r="FC11" s="9">
        <v>10.675000000000001</v>
      </c>
      <c r="FD11" s="9">
        <v>17.314</v>
      </c>
      <c r="FE11" s="9">
        <v>6.883</v>
      </c>
      <c r="FF11" s="9">
        <v>10.430999999999999</v>
      </c>
      <c r="FG11" s="9">
        <v>0.24399999999999999</v>
      </c>
      <c r="FH11" s="9">
        <v>0</v>
      </c>
      <c r="FI11" s="9">
        <v>0.24399999999999999</v>
      </c>
      <c r="FJ11" s="9">
        <v>753.726</v>
      </c>
      <c r="FK11" s="9">
        <v>406.33699999999999</v>
      </c>
      <c r="FL11" s="9">
        <v>347.38900000000001</v>
      </c>
      <c r="FM11" s="9">
        <v>521.976</v>
      </c>
      <c r="FN11" s="9">
        <v>318.26400000000001</v>
      </c>
      <c r="FO11" s="9">
        <v>203.71299999999999</v>
      </c>
      <c r="FP11" s="9">
        <v>416.02600000000001</v>
      </c>
      <c r="FQ11" s="9">
        <v>243.26599999999999</v>
      </c>
      <c r="FR11" s="9">
        <v>172.76</v>
      </c>
      <c r="FS11" s="9">
        <v>94.150999999999996</v>
      </c>
      <c r="FT11" s="9">
        <v>65.959000000000003</v>
      </c>
      <c r="FU11" s="9">
        <v>28.193000000000001</v>
      </c>
      <c r="FV11" s="9">
        <v>11.798999999999999</v>
      </c>
      <c r="FW11" s="9">
        <v>9.0389999999999997</v>
      </c>
      <c r="FX11" s="9">
        <v>2.76</v>
      </c>
      <c r="FY11" s="9">
        <v>231.75</v>
      </c>
      <c r="FZ11" s="9">
        <v>88.073999999999998</v>
      </c>
      <c r="GA11" s="9">
        <v>143.67599999999999</v>
      </c>
      <c r="GB11" s="9">
        <v>205.184</v>
      </c>
      <c r="GC11" s="9">
        <v>76.135000000000005</v>
      </c>
      <c r="GD11" s="9">
        <v>129.04900000000001</v>
      </c>
      <c r="GE11" s="9">
        <v>26.565999999999999</v>
      </c>
      <c r="GF11" s="9">
        <v>11.939</v>
      </c>
      <c r="GG11" s="9">
        <v>14.627000000000001</v>
      </c>
      <c r="GH11" s="9">
        <v>654.32500000000005</v>
      </c>
      <c r="GI11" s="9">
        <v>357.678</v>
      </c>
      <c r="GJ11" s="9">
        <v>296.64800000000002</v>
      </c>
      <c r="GK11" s="9">
        <v>456.36700000000002</v>
      </c>
      <c r="GL11" s="9">
        <v>279.09699999999998</v>
      </c>
      <c r="GM11" s="9">
        <v>177.27099999999999</v>
      </c>
      <c r="GN11" s="9">
        <v>372.65899999999999</v>
      </c>
      <c r="GO11" s="9">
        <v>218.624</v>
      </c>
      <c r="GP11" s="9">
        <v>154.035</v>
      </c>
      <c r="GQ11" s="9">
        <v>81.650999999999996</v>
      </c>
      <c r="GR11" s="9">
        <v>58.414999999999999</v>
      </c>
      <c r="GS11" s="9">
        <v>23.236000000000001</v>
      </c>
      <c r="GT11" s="9">
        <v>2.0579999999999998</v>
      </c>
      <c r="GU11" s="9">
        <v>2.0579999999999998</v>
      </c>
      <c r="GV11" s="9">
        <v>0</v>
      </c>
      <c r="GW11" s="9">
        <v>197.958</v>
      </c>
      <c r="GX11" s="9">
        <v>78.581000000000003</v>
      </c>
      <c r="GY11" s="9">
        <v>119.377</v>
      </c>
      <c r="GZ11" s="9">
        <v>186.87899999999999</v>
      </c>
      <c r="HA11" s="9">
        <v>73.010999999999996</v>
      </c>
      <c r="HB11" s="9">
        <v>113.86799999999999</v>
      </c>
      <c r="HC11" s="9">
        <v>11.079000000000001</v>
      </c>
      <c r="HD11" s="9">
        <v>5.57</v>
      </c>
      <c r="HE11" s="9">
        <v>5.5090000000000003</v>
      </c>
      <c r="HF11" s="9">
        <v>81.037999999999997</v>
      </c>
      <c r="HG11" s="9">
        <v>38.197000000000003</v>
      </c>
      <c r="HH11" s="9">
        <v>42.841000000000001</v>
      </c>
      <c r="HI11" s="9">
        <v>51.893000000000001</v>
      </c>
      <c r="HJ11" s="9">
        <v>30.928999999999998</v>
      </c>
      <c r="HK11" s="9">
        <v>20.963999999999999</v>
      </c>
      <c r="HL11" s="9">
        <v>33.905000000000001</v>
      </c>
      <c r="HM11" s="9">
        <v>19.213999999999999</v>
      </c>
      <c r="HN11" s="9">
        <v>14.691000000000001</v>
      </c>
      <c r="HO11" s="9">
        <v>10.654</v>
      </c>
      <c r="HP11" s="9">
        <v>7.141</v>
      </c>
      <c r="HQ11" s="9">
        <v>3.5129999999999999</v>
      </c>
      <c r="HR11" s="9">
        <v>7.3339999999999996</v>
      </c>
      <c r="HS11" s="9">
        <v>4.5750000000000002</v>
      </c>
      <c r="HT11" s="9">
        <v>2.76</v>
      </c>
      <c r="HU11" s="9">
        <v>29.145</v>
      </c>
      <c r="HV11" s="9">
        <v>7.2679999999999998</v>
      </c>
      <c r="HW11" s="9">
        <v>21.876999999999999</v>
      </c>
      <c r="HX11" s="9">
        <v>15.75</v>
      </c>
      <c r="HY11" s="9">
        <v>2.9910000000000001</v>
      </c>
      <c r="HZ11" s="9">
        <v>12.759</v>
      </c>
      <c r="IA11" s="9">
        <v>13.395</v>
      </c>
      <c r="IB11" s="9">
        <v>4.2770000000000001</v>
      </c>
      <c r="IC11" s="9">
        <v>9.1180000000000003</v>
      </c>
      <c r="ID11" s="9">
        <v>18.363</v>
      </c>
      <c r="IE11" s="9">
        <v>10.462</v>
      </c>
      <c r="IF11" s="9">
        <v>7.9009999999999998</v>
      </c>
      <c r="IG11" s="9">
        <v>13.715</v>
      </c>
      <c r="IH11" s="9">
        <v>8.2379999999999995</v>
      </c>
      <c r="II11" s="9">
        <v>5.4779999999999998</v>
      </c>
      <c r="IJ11" s="9">
        <v>9.4619999999999997</v>
      </c>
      <c r="IK11" s="9">
        <v>5.4279999999999999</v>
      </c>
      <c r="IL11" s="9">
        <v>4.0339999999999998</v>
      </c>
      <c r="IM11" s="9">
        <v>1.847</v>
      </c>
      <c r="IN11" s="9">
        <v>0.40300000000000002</v>
      </c>
      <c r="IO11" s="9">
        <v>1.444</v>
      </c>
      <c r="IP11" s="9">
        <v>2.4060000000000001</v>
      </c>
      <c r="IQ11" s="9">
        <v>2.4060000000000001</v>
      </c>
    </row>
    <row r="12" spans="1:251">
      <c r="A12" s="10">
        <v>42401</v>
      </c>
      <c r="B12" s="9">
        <v>206.22499999999999</v>
      </c>
      <c r="C12" s="9">
        <v>157.93100000000001</v>
      </c>
      <c r="D12" s="9">
        <v>277.03199999999998</v>
      </c>
      <c r="E12" s="9">
        <v>153.642</v>
      </c>
      <c r="F12" s="9">
        <v>123.39100000000001</v>
      </c>
      <c r="G12" s="9">
        <v>72.915000000000006</v>
      </c>
      <c r="H12" s="9">
        <v>43.375999999999998</v>
      </c>
      <c r="I12" s="9">
        <v>29.54</v>
      </c>
      <c r="J12" s="9">
        <v>14.208</v>
      </c>
      <c r="K12" s="9">
        <v>9.2080000000000002</v>
      </c>
      <c r="L12" s="9">
        <v>5.0010000000000003</v>
      </c>
      <c r="M12" s="9">
        <v>176.02</v>
      </c>
      <c r="N12" s="9">
        <v>66.956999999999994</v>
      </c>
      <c r="O12" s="9">
        <v>109.063</v>
      </c>
      <c r="P12" s="9">
        <v>156.84899999999999</v>
      </c>
      <c r="Q12" s="9">
        <v>58.886000000000003</v>
      </c>
      <c r="R12" s="9">
        <v>97.962000000000003</v>
      </c>
      <c r="S12" s="9">
        <v>19.170999999999999</v>
      </c>
      <c r="T12" s="9">
        <v>8.0709999999999997</v>
      </c>
      <c r="U12" s="9">
        <v>11.1</v>
      </c>
      <c r="V12" s="9">
        <v>143.422</v>
      </c>
      <c r="W12" s="9">
        <v>61.186999999999998</v>
      </c>
      <c r="X12" s="9">
        <v>82.234999999999999</v>
      </c>
      <c r="Y12" s="9">
        <v>84.25</v>
      </c>
      <c r="Z12" s="9">
        <v>44.143999999999998</v>
      </c>
      <c r="AA12" s="9">
        <v>40.104999999999997</v>
      </c>
      <c r="AB12" s="9">
        <v>53.03</v>
      </c>
      <c r="AC12" s="9">
        <v>27.093</v>
      </c>
      <c r="AD12" s="9">
        <v>25.937000000000001</v>
      </c>
      <c r="AE12" s="9">
        <v>24.195</v>
      </c>
      <c r="AF12" s="9">
        <v>12.803000000000001</v>
      </c>
      <c r="AG12" s="9">
        <v>11.391999999999999</v>
      </c>
      <c r="AH12" s="9">
        <v>7.024</v>
      </c>
      <c r="AI12" s="9">
        <v>4.2480000000000002</v>
      </c>
      <c r="AJ12" s="9">
        <v>2.7759999999999998</v>
      </c>
      <c r="AK12" s="9">
        <v>59.171999999999997</v>
      </c>
      <c r="AL12" s="9">
        <v>17.042000000000002</v>
      </c>
      <c r="AM12" s="9">
        <v>42.13</v>
      </c>
      <c r="AN12" s="9">
        <v>50.301000000000002</v>
      </c>
      <c r="AO12" s="9">
        <v>12.63</v>
      </c>
      <c r="AP12" s="9">
        <v>37.670999999999999</v>
      </c>
      <c r="AQ12" s="9">
        <v>8.8719999999999999</v>
      </c>
      <c r="AR12" s="9">
        <v>4.4130000000000003</v>
      </c>
      <c r="AS12" s="9">
        <v>4.4589999999999996</v>
      </c>
      <c r="AT12" s="9">
        <v>211.72399999999999</v>
      </c>
      <c r="AU12" s="9">
        <v>103.946</v>
      </c>
      <c r="AV12" s="9">
        <v>107.77800000000001</v>
      </c>
      <c r="AW12" s="9">
        <v>138.39500000000001</v>
      </c>
      <c r="AX12" s="9">
        <v>73.497</v>
      </c>
      <c r="AY12" s="9">
        <v>64.899000000000001</v>
      </c>
      <c r="AZ12" s="9">
        <v>111.404</v>
      </c>
      <c r="BA12" s="9">
        <v>56.027000000000001</v>
      </c>
      <c r="BB12" s="9">
        <v>55.377000000000002</v>
      </c>
      <c r="BC12" s="9">
        <v>22.965</v>
      </c>
      <c r="BD12" s="9">
        <v>14.503</v>
      </c>
      <c r="BE12" s="9">
        <v>8.4619999999999997</v>
      </c>
      <c r="BF12" s="9">
        <v>4.0259999999999998</v>
      </c>
      <c r="BG12" s="9">
        <v>2.9660000000000002</v>
      </c>
      <c r="BH12" s="9">
        <v>1.06</v>
      </c>
      <c r="BI12" s="9">
        <v>73.328999999999994</v>
      </c>
      <c r="BJ12" s="9">
        <v>30.45</v>
      </c>
      <c r="BK12" s="9">
        <v>42.878999999999998</v>
      </c>
      <c r="BL12" s="9">
        <v>66</v>
      </c>
      <c r="BM12" s="9">
        <v>28.713999999999999</v>
      </c>
      <c r="BN12" s="9">
        <v>37.286000000000001</v>
      </c>
      <c r="BO12" s="9">
        <v>7.3289999999999997</v>
      </c>
      <c r="BP12" s="9">
        <v>1.736</v>
      </c>
      <c r="BQ12" s="9">
        <v>5.593</v>
      </c>
      <c r="BR12" s="9">
        <v>97.590999999999994</v>
      </c>
      <c r="BS12" s="9">
        <v>59.348999999999997</v>
      </c>
      <c r="BT12" s="9">
        <v>38.241999999999997</v>
      </c>
      <c r="BU12" s="9">
        <v>72.218999999999994</v>
      </c>
      <c r="BV12" s="9">
        <v>48.512999999999998</v>
      </c>
      <c r="BW12" s="9">
        <v>23.706</v>
      </c>
      <c r="BX12" s="9">
        <v>58.08</v>
      </c>
      <c r="BY12" s="9">
        <v>39.673000000000002</v>
      </c>
      <c r="BZ12" s="9">
        <v>18.407</v>
      </c>
      <c r="CA12" s="9">
        <v>11.28</v>
      </c>
      <c r="CB12" s="9">
        <v>7.1449999999999996</v>
      </c>
      <c r="CC12" s="9">
        <v>4.1349999999999998</v>
      </c>
      <c r="CD12" s="9">
        <v>2.86</v>
      </c>
      <c r="CE12" s="9">
        <v>1.6950000000000001</v>
      </c>
      <c r="CF12" s="9">
        <v>1.1639999999999999</v>
      </c>
      <c r="CG12" s="9">
        <v>25.372</v>
      </c>
      <c r="CH12" s="9">
        <v>10.836</v>
      </c>
      <c r="CI12" s="9">
        <v>14.536</v>
      </c>
      <c r="CJ12" s="9">
        <v>23.088999999999999</v>
      </c>
      <c r="CK12" s="9">
        <v>9.6020000000000003</v>
      </c>
      <c r="CL12" s="9">
        <v>13.487</v>
      </c>
      <c r="CM12" s="9">
        <v>2.2829999999999999</v>
      </c>
      <c r="CN12" s="9">
        <v>1.2350000000000001</v>
      </c>
      <c r="CO12" s="9">
        <v>1.048</v>
      </c>
      <c r="CP12" s="9">
        <v>87.438999999999993</v>
      </c>
      <c r="CQ12" s="9">
        <v>48.7</v>
      </c>
      <c r="CR12" s="9">
        <v>38.738999999999997</v>
      </c>
      <c r="CS12" s="9">
        <v>69.292000000000002</v>
      </c>
      <c r="CT12" s="9">
        <v>40.070999999999998</v>
      </c>
      <c r="CU12" s="9">
        <v>29.22</v>
      </c>
      <c r="CV12" s="9">
        <v>54.518000000000001</v>
      </c>
      <c r="CW12" s="9">
        <v>30.849</v>
      </c>
      <c r="CX12" s="9">
        <v>23.669</v>
      </c>
      <c r="CY12" s="9">
        <v>14.475</v>
      </c>
      <c r="CZ12" s="9">
        <v>8.9239999999999995</v>
      </c>
      <c r="DA12" s="9">
        <v>5.5510000000000002</v>
      </c>
      <c r="DB12" s="9">
        <v>0.29799999999999999</v>
      </c>
      <c r="DC12" s="9">
        <v>0.29799999999999999</v>
      </c>
      <c r="DD12" s="9">
        <v>0</v>
      </c>
      <c r="DE12" s="9">
        <v>18.146999999999998</v>
      </c>
      <c r="DF12" s="9">
        <v>8.6289999999999996</v>
      </c>
      <c r="DG12" s="9">
        <v>9.5180000000000007</v>
      </c>
      <c r="DH12" s="9">
        <v>17.459</v>
      </c>
      <c r="DI12" s="9">
        <v>7.9409999999999998</v>
      </c>
      <c r="DJ12" s="9">
        <v>9.5180000000000007</v>
      </c>
      <c r="DK12" s="9">
        <v>0.68799999999999994</v>
      </c>
      <c r="DL12" s="9">
        <v>0.68799999999999994</v>
      </c>
      <c r="DM12" s="9">
        <v>0</v>
      </c>
      <c r="DN12" s="9">
        <v>99.128</v>
      </c>
      <c r="DO12" s="9">
        <v>58.692</v>
      </c>
      <c r="DP12" s="9">
        <v>40.436</v>
      </c>
      <c r="DQ12" s="9">
        <v>75.686999999999998</v>
      </c>
      <c r="DR12" s="9">
        <v>48.966999999999999</v>
      </c>
      <c r="DS12" s="9">
        <v>26.72</v>
      </c>
      <c r="DT12" s="9">
        <v>67.486000000000004</v>
      </c>
      <c r="DU12" s="9">
        <v>42.948999999999998</v>
      </c>
      <c r="DV12" s="9">
        <v>24.536999999999999</v>
      </c>
      <c r="DW12" s="9">
        <v>8.2010000000000005</v>
      </c>
      <c r="DX12" s="9">
        <v>6.0179999999999998</v>
      </c>
      <c r="DY12" s="9">
        <v>2.1829999999999998</v>
      </c>
      <c r="DZ12" s="9">
        <v>0</v>
      </c>
      <c r="EA12" s="9">
        <v>0</v>
      </c>
      <c r="EB12" s="9">
        <v>0</v>
      </c>
      <c r="EC12" s="9">
        <v>23.442</v>
      </c>
      <c r="ED12" s="9">
        <v>9.7249999999999996</v>
      </c>
      <c r="EE12" s="9">
        <v>13.717000000000001</v>
      </c>
      <c r="EF12" s="9">
        <v>23.442</v>
      </c>
      <c r="EG12" s="9">
        <v>9.7249999999999996</v>
      </c>
      <c r="EH12" s="9">
        <v>13.717000000000001</v>
      </c>
      <c r="EI12" s="9">
        <v>0</v>
      </c>
      <c r="EJ12" s="9">
        <v>0</v>
      </c>
      <c r="EK12" s="9">
        <v>0</v>
      </c>
      <c r="EL12" s="9">
        <v>79.709999999999994</v>
      </c>
      <c r="EM12" s="9">
        <v>46.872999999999998</v>
      </c>
      <c r="EN12" s="9">
        <v>32.835999999999999</v>
      </c>
      <c r="EO12" s="9">
        <v>63.795999999999999</v>
      </c>
      <c r="EP12" s="9">
        <v>40.473999999999997</v>
      </c>
      <c r="EQ12" s="9">
        <v>23.323</v>
      </c>
      <c r="ER12" s="9">
        <v>56.334000000000003</v>
      </c>
      <c r="ES12" s="9">
        <v>35.384</v>
      </c>
      <c r="ET12" s="9">
        <v>20.95</v>
      </c>
      <c r="EU12" s="9">
        <v>5.8310000000000004</v>
      </c>
      <c r="EV12" s="9">
        <v>4.1399999999999997</v>
      </c>
      <c r="EW12" s="9">
        <v>1.6910000000000001</v>
      </c>
      <c r="EX12" s="9">
        <v>1.6319999999999999</v>
      </c>
      <c r="EY12" s="9">
        <v>0.95</v>
      </c>
      <c r="EZ12" s="9">
        <v>0.68200000000000005</v>
      </c>
      <c r="FA12" s="9">
        <v>15.914</v>
      </c>
      <c r="FB12" s="9">
        <v>6.4</v>
      </c>
      <c r="FC12" s="9">
        <v>9.5139999999999993</v>
      </c>
      <c r="FD12" s="9">
        <v>15.914</v>
      </c>
      <c r="FE12" s="9">
        <v>6.4</v>
      </c>
      <c r="FF12" s="9">
        <v>9.5139999999999993</v>
      </c>
      <c r="FG12" s="9">
        <v>0</v>
      </c>
      <c r="FH12" s="9">
        <v>0</v>
      </c>
      <c r="FI12" s="9">
        <v>0</v>
      </c>
      <c r="FJ12" s="9">
        <v>711.30499999999995</v>
      </c>
      <c r="FK12" s="9">
        <v>374.83</v>
      </c>
      <c r="FL12" s="9">
        <v>336.47500000000002</v>
      </c>
      <c r="FM12" s="9">
        <v>500.23700000000002</v>
      </c>
      <c r="FN12" s="9">
        <v>293.66000000000003</v>
      </c>
      <c r="FO12" s="9">
        <v>206.57599999999999</v>
      </c>
      <c r="FP12" s="9">
        <v>397.601</v>
      </c>
      <c r="FQ12" s="9">
        <v>229.96899999999999</v>
      </c>
      <c r="FR12" s="9">
        <v>167.63200000000001</v>
      </c>
      <c r="FS12" s="9">
        <v>86.795000000000002</v>
      </c>
      <c r="FT12" s="9">
        <v>53.533000000000001</v>
      </c>
      <c r="FU12" s="9">
        <v>33.262</v>
      </c>
      <c r="FV12" s="9">
        <v>15.84</v>
      </c>
      <c r="FW12" s="9">
        <v>10.157999999999999</v>
      </c>
      <c r="FX12" s="9">
        <v>5.6820000000000004</v>
      </c>
      <c r="FY12" s="9">
        <v>211.06800000000001</v>
      </c>
      <c r="FZ12" s="9">
        <v>81.17</v>
      </c>
      <c r="GA12" s="9">
        <v>129.899</v>
      </c>
      <c r="GB12" s="9">
        <v>193.589</v>
      </c>
      <c r="GC12" s="9">
        <v>73.817999999999998</v>
      </c>
      <c r="GD12" s="9">
        <v>119.771</v>
      </c>
      <c r="GE12" s="9">
        <v>17.478999999999999</v>
      </c>
      <c r="GF12" s="9">
        <v>7.3520000000000003</v>
      </c>
      <c r="GG12" s="9">
        <v>10.127000000000001</v>
      </c>
      <c r="GH12" s="9">
        <v>600.76099999999997</v>
      </c>
      <c r="GI12" s="9">
        <v>317.40600000000001</v>
      </c>
      <c r="GJ12" s="9">
        <v>283.35500000000002</v>
      </c>
      <c r="GK12" s="9">
        <v>422.31299999999999</v>
      </c>
      <c r="GL12" s="9">
        <v>249.59299999999999</v>
      </c>
      <c r="GM12" s="9">
        <v>172.72</v>
      </c>
      <c r="GN12" s="9">
        <v>347.15199999999999</v>
      </c>
      <c r="GO12" s="9">
        <v>203.011</v>
      </c>
      <c r="GP12" s="9">
        <v>144.14099999999999</v>
      </c>
      <c r="GQ12" s="9">
        <v>73.674999999999997</v>
      </c>
      <c r="GR12" s="9">
        <v>45.728999999999999</v>
      </c>
      <c r="GS12" s="9">
        <v>27.946000000000002</v>
      </c>
      <c r="GT12" s="9">
        <v>1.486</v>
      </c>
      <c r="GU12" s="9">
        <v>0.85299999999999998</v>
      </c>
      <c r="GV12" s="9">
        <v>0.63300000000000001</v>
      </c>
      <c r="GW12" s="9">
        <v>178.447</v>
      </c>
      <c r="GX12" s="9">
        <v>67.811999999999998</v>
      </c>
      <c r="GY12" s="9">
        <v>110.63500000000001</v>
      </c>
      <c r="GZ12" s="9">
        <v>175.03200000000001</v>
      </c>
      <c r="HA12" s="9">
        <v>66.524000000000001</v>
      </c>
      <c r="HB12" s="9">
        <v>108.508</v>
      </c>
      <c r="HC12" s="9">
        <v>3.4159999999999999</v>
      </c>
      <c r="HD12" s="9">
        <v>1.288</v>
      </c>
      <c r="HE12" s="9">
        <v>2.1269999999999998</v>
      </c>
      <c r="HF12" s="9">
        <v>88.524000000000001</v>
      </c>
      <c r="HG12" s="9">
        <v>48.494</v>
      </c>
      <c r="HH12" s="9">
        <v>40.03</v>
      </c>
      <c r="HI12" s="9">
        <v>61.366</v>
      </c>
      <c r="HJ12" s="9">
        <v>37.200000000000003</v>
      </c>
      <c r="HK12" s="9">
        <v>24.166</v>
      </c>
      <c r="HL12" s="9">
        <v>40.543999999999997</v>
      </c>
      <c r="HM12" s="9">
        <v>23.225000000000001</v>
      </c>
      <c r="HN12" s="9">
        <v>17.318999999999999</v>
      </c>
      <c r="HO12" s="9">
        <v>9.1519999999999992</v>
      </c>
      <c r="HP12" s="9">
        <v>6.2469999999999999</v>
      </c>
      <c r="HQ12" s="9">
        <v>2.9049999999999998</v>
      </c>
      <c r="HR12" s="9">
        <v>11.670999999999999</v>
      </c>
      <c r="HS12" s="9">
        <v>7.7279999999999998</v>
      </c>
      <c r="HT12" s="9">
        <v>3.9420000000000002</v>
      </c>
      <c r="HU12" s="9">
        <v>27.158000000000001</v>
      </c>
      <c r="HV12" s="9">
        <v>11.292999999999999</v>
      </c>
      <c r="HW12" s="9">
        <v>15.864000000000001</v>
      </c>
      <c r="HX12" s="9">
        <v>14.401</v>
      </c>
      <c r="HY12" s="9">
        <v>5.8959999999999999</v>
      </c>
      <c r="HZ12" s="9">
        <v>8.5039999999999996</v>
      </c>
      <c r="IA12" s="9">
        <v>12.757</v>
      </c>
      <c r="IB12" s="9">
        <v>5.3970000000000002</v>
      </c>
      <c r="IC12" s="9">
        <v>7.36</v>
      </c>
      <c r="ID12" s="9">
        <v>22.021000000000001</v>
      </c>
      <c r="IE12" s="9">
        <v>8.9309999999999992</v>
      </c>
      <c r="IF12" s="9">
        <v>13.09</v>
      </c>
      <c r="IG12" s="9">
        <v>16.556999999999999</v>
      </c>
      <c r="IH12" s="9">
        <v>6.867</v>
      </c>
      <c r="II12" s="9">
        <v>9.6910000000000007</v>
      </c>
      <c r="IJ12" s="9">
        <v>9.9049999999999994</v>
      </c>
      <c r="IK12" s="9">
        <v>3.7330000000000001</v>
      </c>
      <c r="IL12" s="9">
        <v>6.1719999999999997</v>
      </c>
      <c r="IM12" s="9">
        <v>3.968</v>
      </c>
      <c r="IN12" s="9">
        <v>1.5569999999999999</v>
      </c>
      <c r="IO12" s="9">
        <v>2.411</v>
      </c>
      <c r="IP12" s="9">
        <v>2.6840000000000002</v>
      </c>
      <c r="IQ12" s="9">
        <v>1.5760000000000001</v>
      </c>
    </row>
    <row r="13" spans="1:251">
      <c r="A13" s="10">
        <v>42767</v>
      </c>
      <c r="B13" s="9">
        <v>211.636</v>
      </c>
      <c r="C13" s="9">
        <v>171.82599999999999</v>
      </c>
      <c r="D13" s="9">
        <v>297.84199999999998</v>
      </c>
      <c r="E13" s="9">
        <v>156.864</v>
      </c>
      <c r="F13" s="9">
        <v>140.97800000000001</v>
      </c>
      <c r="G13" s="9">
        <v>71.957999999999998</v>
      </c>
      <c r="H13" s="9">
        <v>46.182000000000002</v>
      </c>
      <c r="I13" s="9">
        <v>25.776</v>
      </c>
      <c r="J13" s="9">
        <v>13.661</v>
      </c>
      <c r="K13" s="9">
        <v>8.5890000000000004</v>
      </c>
      <c r="L13" s="9">
        <v>5.0720000000000001</v>
      </c>
      <c r="M13" s="9">
        <v>189.232</v>
      </c>
      <c r="N13" s="9">
        <v>81.903000000000006</v>
      </c>
      <c r="O13" s="9">
        <v>107.32899999999999</v>
      </c>
      <c r="P13" s="9">
        <v>167.898</v>
      </c>
      <c r="Q13" s="9">
        <v>74.844999999999999</v>
      </c>
      <c r="R13" s="9">
        <v>93.054000000000002</v>
      </c>
      <c r="S13" s="9">
        <v>21.334</v>
      </c>
      <c r="T13" s="9">
        <v>7.0590000000000002</v>
      </c>
      <c r="U13" s="9">
        <v>14.275</v>
      </c>
      <c r="V13" s="9">
        <v>144.751</v>
      </c>
      <c r="W13" s="9">
        <v>73.86</v>
      </c>
      <c r="X13" s="9">
        <v>70.891000000000005</v>
      </c>
      <c r="Y13" s="9">
        <v>87.951999999999998</v>
      </c>
      <c r="Z13" s="9">
        <v>51.183999999999997</v>
      </c>
      <c r="AA13" s="9">
        <v>36.768000000000001</v>
      </c>
      <c r="AB13" s="9">
        <v>60.518999999999998</v>
      </c>
      <c r="AC13" s="9">
        <v>34.036999999999999</v>
      </c>
      <c r="AD13" s="9">
        <v>26.481999999999999</v>
      </c>
      <c r="AE13" s="9">
        <v>22.332999999999998</v>
      </c>
      <c r="AF13" s="9">
        <v>14.035</v>
      </c>
      <c r="AG13" s="9">
        <v>8.298</v>
      </c>
      <c r="AH13" s="9">
        <v>5.0999999999999996</v>
      </c>
      <c r="AI13" s="9">
        <v>3.1120000000000001</v>
      </c>
      <c r="AJ13" s="9">
        <v>1.988</v>
      </c>
      <c r="AK13" s="9">
        <v>56.798999999999999</v>
      </c>
      <c r="AL13" s="9">
        <v>22.675999999999998</v>
      </c>
      <c r="AM13" s="9">
        <v>34.122999999999998</v>
      </c>
      <c r="AN13" s="9">
        <v>45.463999999999999</v>
      </c>
      <c r="AO13" s="9">
        <v>19.393999999999998</v>
      </c>
      <c r="AP13" s="9">
        <v>26.07</v>
      </c>
      <c r="AQ13" s="9">
        <v>11.335000000000001</v>
      </c>
      <c r="AR13" s="9">
        <v>3.282</v>
      </c>
      <c r="AS13" s="9">
        <v>8.0540000000000003</v>
      </c>
      <c r="AT13" s="9">
        <v>228.74600000000001</v>
      </c>
      <c r="AU13" s="9">
        <v>117.705</v>
      </c>
      <c r="AV13" s="9">
        <v>111.041</v>
      </c>
      <c r="AW13" s="9">
        <v>145.01900000000001</v>
      </c>
      <c r="AX13" s="9">
        <v>78.353999999999999</v>
      </c>
      <c r="AY13" s="9">
        <v>66.665000000000006</v>
      </c>
      <c r="AZ13" s="9">
        <v>111.961</v>
      </c>
      <c r="BA13" s="9">
        <v>55.918999999999997</v>
      </c>
      <c r="BB13" s="9">
        <v>56.042000000000002</v>
      </c>
      <c r="BC13" s="9">
        <v>28.898</v>
      </c>
      <c r="BD13" s="9">
        <v>20.23</v>
      </c>
      <c r="BE13" s="9">
        <v>8.6669999999999998</v>
      </c>
      <c r="BF13" s="9">
        <v>4.16</v>
      </c>
      <c r="BG13" s="9">
        <v>2.2050000000000001</v>
      </c>
      <c r="BH13" s="9">
        <v>1.9550000000000001</v>
      </c>
      <c r="BI13" s="9">
        <v>83.727000000000004</v>
      </c>
      <c r="BJ13" s="9">
        <v>39.350999999999999</v>
      </c>
      <c r="BK13" s="9">
        <v>44.375999999999998</v>
      </c>
      <c r="BL13" s="9">
        <v>75.591999999999999</v>
      </c>
      <c r="BM13" s="9">
        <v>36.281999999999996</v>
      </c>
      <c r="BN13" s="9">
        <v>39.31</v>
      </c>
      <c r="BO13" s="9">
        <v>8.1349999999999998</v>
      </c>
      <c r="BP13" s="9">
        <v>3.069</v>
      </c>
      <c r="BQ13" s="9">
        <v>5.0650000000000004</v>
      </c>
      <c r="BR13" s="9">
        <v>112.998</v>
      </c>
      <c r="BS13" s="9">
        <v>55.186999999999998</v>
      </c>
      <c r="BT13" s="9">
        <v>57.81</v>
      </c>
      <c r="BU13" s="9">
        <v>81.444000000000003</v>
      </c>
      <c r="BV13" s="9">
        <v>43.015999999999998</v>
      </c>
      <c r="BW13" s="9">
        <v>38.427999999999997</v>
      </c>
      <c r="BX13" s="9">
        <v>64.349999999999994</v>
      </c>
      <c r="BY13" s="9">
        <v>33.283999999999999</v>
      </c>
      <c r="BZ13" s="9">
        <v>31.065999999999999</v>
      </c>
      <c r="CA13" s="9">
        <v>13.19</v>
      </c>
      <c r="CB13" s="9">
        <v>6.9569999999999999</v>
      </c>
      <c r="CC13" s="9">
        <v>6.2329999999999997</v>
      </c>
      <c r="CD13" s="9">
        <v>3.9039999999999999</v>
      </c>
      <c r="CE13" s="9">
        <v>2.7749999999999999</v>
      </c>
      <c r="CF13" s="9">
        <v>1.129</v>
      </c>
      <c r="CG13" s="9">
        <v>31.553999999999998</v>
      </c>
      <c r="CH13" s="9">
        <v>12.170999999999999</v>
      </c>
      <c r="CI13" s="9">
        <v>19.382000000000001</v>
      </c>
      <c r="CJ13" s="9">
        <v>30.651</v>
      </c>
      <c r="CK13" s="9">
        <v>12.170999999999999</v>
      </c>
      <c r="CL13" s="9">
        <v>18.48</v>
      </c>
      <c r="CM13" s="9">
        <v>0.90300000000000002</v>
      </c>
      <c r="CN13" s="9">
        <v>0</v>
      </c>
      <c r="CO13" s="9">
        <v>0.90300000000000002</v>
      </c>
      <c r="CP13" s="9">
        <v>86.198999999999998</v>
      </c>
      <c r="CQ13" s="9">
        <v>46.786000000000001</v>
      </c>
      <c r="CR13" s="9">
        <v>39.412999999999997</v>
      </c>
      <c r="CS13" s="9">
        <v>69.046999999999997</v>
      </c>
      <c r="CT13" s="9">
        <v>39.081000000000003</v>
      </c>
      <c r="CU13" s="9">
        <v>29.966000000000001</v>
      </c>
      <c r="CV13" s="9">
        <v>61.012</v>
      </c>
      <c r="CW13" s="9">
        <v>33.625</v>
      </c>
      <c r="CX13" s="9">
        <v>27.387</v>
      </c>
      <c r="CY13" s="9">
        <v>7.5380000000000003</v>
      </c>
      <c r="CZ13" s="9">
        <v>4.96</v>
      </c>
      <c r="DA13" s="9">
        <v>2.5779999999999998</v>
      </c>
      <c r="DB13" s="9">
        <v>0.496</v>
      </c>
      <c r="DC13" s="9">
        <v>0.496</v>
      </c>
      <c r="DD13" s="9">
        <v>0</v>
      </c>
      <c r="DE13" s="9">
        <v>17.152000000000001</v>
      </c>
      <c r="DF13" s="9">
        <v>7.7050000000000001</v>
      </c>
      <c r="DG13" s="9">
        <v>9.4469999999999992</v>
      </c>
      <c r="DH13" s="9">
        <v>16.190999999999999</v>
      </c>
      <c r="DI13" s="9">
        <v>6.9969999999999999</v>
      </c>
      <c r="DJ13" s="9">
        <v>9.1940000000000008</v>
      </c>
      <c r="DK13" s="9">
        <v>0.96099999999999997</v>
      </c>
      <c r="DL13" s="9">
        <v>0.70799999999999996</v>
      </c>
      <c r="DM13" s="9">
        <v>0.253</v>
      </c>
      <c r="DN13" s="9">
        <v>82.954999999999998</v>
      </c>
      <c r="DO13" s="9">
        <v>45.695</v>
      </c>
      <c r="DP13" s="9">
        <v>37.259</v>
      </c>
      <c r="DQ13" s="9">
        <v>60.095999999999997</v>
      </c>
      <c r="DR13" s="9">
        <v>34.97</v>
      </c>
      <c r="DS13" s="9">
        <v>25.126000000000001</v>
      </c>
      <c r="DT13" s="9">
        <v>57.302</v>
      </c>
      <c r="DU13" s="9">
        <v>34.063000000000002</v>
      </c>
      <c r="DV13" s="9">
        <v>23.239000000000001</v>
      </c>
      <c r="DW13" s="9">
        <v>2.794</v>
      </c>
      <c r="DX13" s="9">
        <v>0.90700000000000003</v>
      </c>
      <c r="DY13" s="9">
        <v>1.887</v>
      </c>
      <c r="DZ13" s="9">
        <v>0</v>
      </c>
      <c r="EA13" s="9">
        <v>0</v>
      </c>
      <c r="EB13" s="9">
        <v>0</v>
      </c>
      <c r="EC13" s="9">
        <v>22.858000000000001</v>
      </c>
      <c r="ED13" s="9">
        <v>10.725</v>
      </c>
      <c r="EE13" s="9">
        <v>12.132999999999999</v>
      </c>
      <c r="EF13" s="9">
        <v>22.059000000000001</v>
      </c>
      <c r="EG13" s="9">
        <v>9.9260000000000002</v>
      </c>
      <c r="EH13" s="9">
        <v>12.132999999999999</v>
      </c>
      <c r="EI13" s="9">
        <v>0.79900000000000004</v>
      </c>
      <c r="EJ13" s="9">
        <v>0.79900000000000004</v>
      </c>
      <c r="EK13" s="9">
        <v>0</v>
      </c>
      <c r="EL13" s="9">
        <v>94.587000000000003</v>
      </c>
      <c r="EM13" s="9">
        <v>56.124000000000002</v>
      </c>
      <c r="EN13" s="9">
        <v>38.463999999999999</v>
      </c>
      <c r="EO13" s="9">
        <v>72.426000000000002</v>
      </c>
      <c r="EP13" s="9">
        <v>45.987000000000002</v>
      </c>
      <c r="EQ13" s="9">
        <v>26.437999999999999</v>
      </c>
      <c r="ER13" s="9">
        <v>66.998000000000005</v>
      </c>
      <c r="ES13" s="9">
        <v>41.91</v>
      </c>
      <c r="ET13" s="9">
        <v>25.088000000000001</v>
      </c>
      <c r="EU13" s="9">
        <v>5.4279999999999999</v>
      </c>
      <c r="EV13" s="9">
        <v>4.077</v>
      </c>
      <c r="EW13" s="9">
        <v>1.351</v>
      </c>
      <c r="EX13" s="9">
        <v>0</v>
      </c>
      <c r="EY13" s="9">
        <v>0</v>
      </c>
      <c r="EZ13" s="9">
        <v>0</v>
      </c>
      <c r="FA13" s="9">
        <v>22.161999999999999</v>
      </c>
      <c r="FB13" s="9">
        <v>10.137</v>
      </c>
      <c r="FC13" s="9">
        <v>12.025</v>
      </c>
      <c r="FD13" s="9">
        <v>21.523</v>
      </c>
      <c r="FE13" s="9">
        <v>9.4979999999999993</v>
      </c>
      <c r="FF13" s="9">
        <v>12.025</v>
      </c>
      <c r="FG13" s="9">
        <v>0.63900000000000001</v>
      </c>
      <c r="FH13" s="9">
        <v>0.63900000000000001</v>
      </c>
      <c r="FI13" s="9">
        <v>0</v>
      </c>
      <c r="FJ13" s="9">
        <v>741.77800000000002</v>
      </c>
      <c r="FK13" s="9">
        <v>390.10899999999998</v>
      </c>
      <c r="FL13" s="9">
        <v>351.67</v>
      </c>
      <c r="FM13" s="9">
        <v>512.173</v>
      </c>
      <c r="FN13" s="9">
        <v>289.64299999999997</v>
      </c>
      <c r="FO13" s="9">
        <v>222.53</v>
      </c>
      <c r="FP13" s="9">
        <v>419.15699999999998</v>
      </c>
      <c r="FQ13" s="9">
        <v>230.25</v>
      </c>
      <c r="FR13" s="9">
        <v>188.90700000000001</v>
      </c>
      <c r="FS13" s="9">
        <v>79.355000000000004</v>
      </c>
      <c r="FT13" s="9">
        <v>50.804000000000002</v>
      </c>
      <c r="FU13" s="9">
        <v>28.550999999999998</v>
      </c>
      <c r="FV13" s="9">
        <v>13.661</v>
      </c>
      <c r="FW13" s="9">
        <v>8.5890000000000004</v>
      </c>
      <c r="FX13" s="9">
        <v>5.0720000000000001</v>
      </c>
      <c r="FY13" s="9">
        <v>229.60499999999999</v>
      </c>
      <c r="FZ13" s="9">
        <v>100.465</v>
      </c>
      <c r="GA13" s="9">
        <v>129.13900000000001</v>
      </c>
      <c r="GB13" s="9">
        <v>209.01599999999999</v>
      </c>
      <c r="GC13" s="9">
        <v>93.257000000000005</v>
      </c>
      <c r="GD13" s="9">
        <v>115.759</v>
      </c>
      <c r="GE13" s="9">
        <v>20.588000000000001</v>
      </c>
      <c r="GF13" s="9">
        <v>7.2080000000000002</v>
      </c>
      <c r="GG13" s="9">
        <v>13.38</v>
      </c>
      <c r="GH13" s="9">
        <v>633.49</v>
      </c>
      <c r="GI13" s="9">
        <v>337.93799999999999</v>
      </c>
      <c r="GJ13" s="9">
        <v>295.55200000000002</v>
      </c>
      <c r="GK13" s="9">
        <v>438.274</v>
      </c>
      <c r="GL13" s="9">
        <v>250.422</v>
      </c>
      <c r="GM13" s="9">
        <v>187.852</v>
      </c>
      <c r="GN13" s="9">
        <v>369.78199999999998</v>
      </c>
      <c r="GO13" s="9">
        <v>205.52600000000001</v>
      </c>
      <c r="GP13" s="9">
        <v>164.255</v>
      </c>
      <c r="GQ13" s="9">
        <v>65.738</v>
      </c>
      <c r="GR13" s="9">
        <v>43.548999999999999</v>
      </c>
      <c r="GS13" s="9">
        <v>22.189</v>
      </c>
      <c r="GT13" s="9">
        <v>2.754</v>
      </c>
      <c r="GU13" s="9">
        <v>1.3460000000000001</v>
      </c>
      <c r="GV13" s="9">
        <v>1.4079999999999999</v>
      </c>
      <c r="GW13" s="9">
        <v>195.21600000000001</v>
      </c>
      <c r="GX13" s="9">
        <v>87.516000000000005</v>
      </c>
      <c r="GY13" s="9">
        <v>107.7</v>
      </c>
      <c r="GZ13" s="9">
        <v>186.19499999999999</v>
      </c>
      <c r="HA13" s="9">
        <v>84.641999999999996</v>
      </c>
      <c r="HB13" s="9">
        <v>101.553</v>
      </c>
      <c r="HC13" s="9">
        <v>9.0210000000000008</v>
      </c>
      <c r="HD13" s="9">
        <v>2.8740000000000001</v>
      </c>
      <c r="HE13" s="9">
        <v>6.1470000000000002</v>
      </c>
      <c r="HF13" s="9">
        <v>83.364000000000004</v>
      </c>
      <c r="HG13" s="9">
        <v>41.773000000000003</v>
      </c>
      <c r="HH13" s="9">
        <v>41.591999999999999</v>
      </c>
      <c r="HI13" s="9">
        <v>52.688000000000002</v>
      </c>
      <c r="HJ13" s="9">
        <v>29.477</v>
      </c>
      <c r="HK13" s="9">
        <v>23.210999999999999</v>
      </c>
      <c r="HL13" s="9">
        <v>33.746000000000002</v>
      </c>
      <c r="HM13" s="9">
        <v>17.198</v>
      </c>
      <c r="HN13" s="9">
        <v>16.547999999999998</v>
      </c>
      <c r="HO13" s="9">
        <v>9.3260000000000005</v>
      </c>
      <c r="HP13" s="9">
        <v>5.6580000000000004</v>
      </c>
      <c r="HQ13" s="9">
        <v>3.6680000000000001</v>
      </c>
      <c r="HR13" s="9">
        <v>9.6159999999999997</v>
      </c>
      <c r="HS13" s="9">
        <v>6.6219999999999999</v>
      </c>
      <c r="HT13" s="9">
        <v>2.9940000000000002</v>
      </c>
      <c r="HU13" s="9">
        <v>30.675999999999998</v>
      </c>
      <c r="HV13" s="9">
        <v>12.295</v>
      </c>
      <c r="HW13" s="9">
        <v>18.381</v>
      </c>
      <c r="HX13" s="9">
        <v>20.186</v>
      </c>
      <c r="HY13" s="9">
        <v>7.9610000000000003</v>
      </c>
      <c r="HZ13" s="9">
        <v>12.224</v>
      </c>
      <c r="IA13" s="9">
        <v>10.491</v>
      </c>
      <c r="IB13" s="9">
        <v>4.3339999999999996</v>
      </c>
      <c r="IC13" s="9">
        <v>6.157</v>
      </c>
      <c r="ID13" s="9">
        <v>24.923999999999999</v>
      </c>
      <c r="IE13" s="9">
        <v>10.398</v>
      </c>
      <c r="IF13" s="9">
        <v>14.526</v>
      </c>
      <c r="IG13" s="9">
        <v>21.210999999999999</v>
      </c>
      <c r="IH13" s="9">
        <v>9.7439999999999998</v>
      </c>
      <c r="II13" s="9">
        <v>11.467000000000001</v>
      </c>
      <c r="IJ13" s="9">
        <v>15.629</v>
      </c>
      <c r="IK13" s="9">
        <v>7.5259999999999998</v>
      </c>
      <c r="IL13" s="9">
        <v>8.1039999999999992</v>
      </c>
      <c r="IM13" s="9">
        <v>4.29</v>
      </c>
      <c r="IN13" s="9">
        <v>1.597</v>
      </c>
      <c r="IO13" s="9">
        <v>2.6930000000000001</v>
      </c>
      <c r="IP13" s="9">
        <v>1.2909999999999999</v>
      </c>
      <c r="IQ13" s="9">
        <v>0.621</v>
      </c>
    </row>
    <row r="14" spans="1:251">
      <c r="A14" s="10">
        <v>43132</v>
      </c>
      <c r="B14" s="9">
        <v>209.11799999999999</v>
      </c>
      <c r="C14" s="9">
        <v>160.46700000000001</v>
      </c>
      <c r="D14" s="9">
        <v>297.86700000000002</v>
      </c>
      <c r="E14" s="9">
        <v>166.1</v>
      </c>
      <c r="F14" s="9">
        <v>131.76599999999999</v>
      </c>
      <c r="G14" s="9">
        <v>58.176000000000002</v>
      </c>
      <c r="H14" s="9">
        <v>35.075000000000003</v>
      </c>
      <c r="I14" s="9">
        <v>23.102</v>
      </c>
      <c r="J14" s="9">
        <v>13.541</v>
      </c>
      <c r="K14" s="9">
        <v>7.9429999999999996</v>
      </c>
      <c r="L14" s="9">
        <v>5.5990000000000002</v>
      </c>
      <c r="M14" s="9">
        <v>191.63200000000001</v>
      </c>
      <c r="N14" s="9">
        <v>74.644000000000005</v>
      </c>
      <c r="O14" s="9">
        <v>116.988</v>
      </c>
      <c r="P14" s="9">
        <v>172.429</v>
      </c>
      <c r="Q14" s="9">
        <v>69.009</v>
      </c>
      <c r="R14" s="9">
        <v>103.42</v>
      </c>
      <c r="S14" s="9">
        <v>19.202999999999999</v>
      </c>
      <c r="T14" s="9">
        <v>5.6349999999999998</v>
      </c>
      <c r="U14" s="9">
        <v>13.568</v>
      </c>
      <c r="V14" s="9">
        <v>151.52600000000001</v>
      </c>
      <c r="W14" s="9">
        <v>72.48</v>
      </c>
      <c r="X14" s="9">
        <v>79.046000000000006</v>
      </c>
      <c r="Y14" s="9">
        <v>95.253</v>
      </c>
      <c r="Z14" s="9">
        <v>51.305999999999997</v>
      </c>
      <c r="AA14" s="9">
        <v>43.947000000000003</v>
      </c>
      <c r="AB14" s="9">
        <v>67.128</v>
      </c>
      <c r="AC14" s="9">
        <v>36.518000000000001</v>
      </c>
      <c r="AD14" s="9">
        <v>30.61</v>
      </c>
      <c r="AE14" s="9">
        <v>18.443999999999999</v>
      </c>
      <c r="AF14" s="9">
        <v>9.4770000000000003</v>
      </c>
      <c r="AG14" s="9">
        <v>8.968</v>
      </c>
      <c r="AH14" s="9">
        <v>9.6809999999999992</v>
      </c>
      <c r="AI14" s="9">
        <v>5.3109999999999999</v>
      </c>
      <c r="AJ14" s="9">
        <v>4.37</v>
      </c>
      <c r="AK14" s="9">
        <v>56.273000000000003</v>
      </c>
      <c r="AL14" s="9">
        <v>21.173999999999999</v>
      </c>
      <c r="AM14" s="9">
        <v>35.097999999999999</v>
      </c>
      <c r="AN14" s="9">
        <v>46.161000000000001</v>
      </c>
      <c r="AO14" s="9">
        <v>18.96</v>
      </c>
      <c r="AP14" s="9">
        <v>27.201000000000001</v>
      </c>
      <c r="AQ14" s="9">
        <v>10.112</v>
      </c>
      <c r="AR14" s="9">
        <v>2.214</v>
      </c>
      <c r="AS14" s="9">
        <v>7.8970000000000002</v>
      </c>
      <c r="AT14" s="9">
        <v>217.899</v>
      </c>
      <c r="AU14" s="9">
        <v>110.65300000000001</v>
      </c>
      <c r="AV14" s="9">
        <v>107.246</v>
      </c>
      <c r="AW14" s="9">
        <v>141.06800000000001</v>
      </c>
      <c r="AX14" s="9">
        <v>80.991</v>
      </c>
      <c r="AY14" s="9">
        <v>60.076999999999998</v>
      </c>
      <c r="AZ14" s="9">
        <v>113.718</v>
      </c>
      <c r="BA14" s="9">
        <v>61.5</v>
      </c>
      <c r="BB14" s="9">
        <v>52.219000000000001</v>
      </c>
      <c r="BC14" s="9">
        <v>24.866</v>
      </c>
      <c r="BD14" s="9">
        <v>17.007000000000001</v>
      </c>
      <c r="BE14" s="9">
        <v>7.859</v>
      </c>
      <c r="BF14" s="9">
        <v>2.484</v>
      </c>
      <c r="BG14" s="9">
        <v>2.484</v>
      </c>
      <c r="BH14" s="9">
        <v>0</v>
      </c>
      <c r="BI14" s="9">
        <v>76.831000000000003</v>
      </c>
      <c r="BJ14" s="9">
        <v>29.661999999999999</v>
      </c>
      <c r="BK14" s="9">
        <v>47.168999999999997</v>
      </c>
      <c r="BL14" s="9">
        <v>70.227000000000004</v>
      </c>
      <c r="BM14" s="9">
        <v>27.271999999999998</v>
      </c>
      <c r="BN14" s="9">
        <v>42.954999999999998</v>
      </c>
      <c r="BO14" s="9">
        <v>6.6040000000000001</v>
      </c>
      <c r="BP14" s="9">
        <v>2.391</v>
      </c>
      <c r="BQ14" s="9">
        <v>4.2130000000000001</v>
      </c>
      <c r="BR14" s="9">
        <v>97.619</v>
      </c>
      <c r="BS14" s="9">
        <v>47.25</v>
      </c>
      <c r="BT14" s="9">
        <v>50.369</v>
      </c>
      <c r="BU14" s="9">
        <v>67.974000000000004</v>
      </c>
      <c r="BV14" s="9">
        <v>37.326000000000001</v>
      </c>
      <c r="BW14" s="9">
        <v>30.649000000000001</v>
      </c>
      <c r="BX14" s="9">
        <v>58.875999999999998</v>
      </c>
      <c r="BY14" s="9">
        <v>32.987000000000002</v>
      </c>
      <c r="BZ14" s="9">
        <v>25.89</v>
      </c>
      <c r="CA14" s="9">
        <v>7.8689999999999998</v>
      </c>
      <c r="CB14" s="9">
        <v>4.3390000000000004</v>
      </c>
      <c r="CC14" s="9">
        <v>3.53</v>
      </c>
      <c r="CD14" s="9">
        <v>1.2290000000000001</v>
      </c>
      <c r="CE14" s="9">
        <v>0</v>
      </c>
      <c r="CF14" s="9">
        <v>1.2290000000000001</v>
      </c>
      <c r="CG14" s="9">
        <v>29.645</v>
      </c>
      <c r="CH14" s="9">
        <v>9.9239999999999995</v>
      </c>
      <c r="CI14" s="9">
        <v>19.721</v>
      </c>
      <c r="CJ14" s="9">
        <v>29.523</v>
      </c>
      <c r="CK14" s="9">
        <v>9.9239999999999995</v>
      </c>
      <c r="CL14" s="9">
        <v>19.599</v>
      </c>
      <c r="CM14" s="9">
        <v>0.121</v>
      </c>
      <c r="CN14" s="9">
        <v>0</v>
      </c>
      <c r="CO14" s="9">
        <v>0.121</v>
      </c>
      <c r="CP14" s="9">
        <v>94.171999999999997</v>
      </c>
      <c r="CQ14" s="9">
        <v>53.378999999999998</v>
      </c>
      <c r="CR14" s="9">
        <v>40.793999999999997</v>
      </c>
      <c r="CS14" s="9">
        <v>65.289000000000001</v>
      </c>
      <c r="CT14" s="9">
        <v>39.494999999999997</v>
      </c>
      <c r="CU14" s="9">
        <v>25.792999999999999</v>
      </c>
      <c r="CV14" s="9">
        <v>58.143999999999998</v>
      </c>
      <c r="CW14" s="9">
        <v>35.095999999999997</v>
      </c>
      <c r="CX14" s="9">
        <v>23.047999999999998</v>
      </c>
      <c r="CY14" s="9">
        <v>6.9969999999999999</v>
      </c>
      <c r="CZ14" s="9">
        <v>4.2519999999999998</v>
      </c>
      <c r="DA14" s="9">
        <v>2.7450000000000001</v>
      </c>
      <c r="DB14" s="9">
        <v>0.14799999999999999</v>
      </c>
      <c r="DC14" s="9">
        <v>0.14799999999999999</v>
      </c>
      <c r="DD14" s="9">
        <v>0</v>
      </c>
      <c r="DE14" s="9">
        <v>28.882999999999999</v>
      </c>
      <c r="DF14" s="9">
        <v>13.882999999999999</v>
      </c>
      <c r="DG14" s="9">
        <v>15</v>
      </c>
      <c r="DH14" s="9">
        <v>26.518000000000001</v>
      </c>
      <c r="DI14" s="9">
        <v>12.853</v>
      </c>
      <c r="DJ14" s="9">
        <v>13.664999999999999</v>
      </c>
      <c r="DK14" s="9">
        <v>2.3660000000000001</v>
      </c>
      <c r="DL14" s="9">
        <v>1.03</v>
      </c>
      <c r="DM14" s="9">
        <v>1.335</v>
      </c>
      <c r="DN14" s="9">
        <v>82.117000000000004</v>
      </c>
      <c r="DO14" s="9">
        <v>49.142000000000003</v>
      </c>
      <c r="DP14" s="9">
        <v>32.975000000000001</v>
      </c>
      <c r="DQ14" s="9">
        <v>66.143000000000001</v>
      </c>
      <c r="DR14" s="9">
        <v>42.24</v>
      </c>
      <c r="DS14" s="9">
        <v>23.902999999999999</v>
      </c>
      <c r="DT14" s="9">
        <v>59.904000000000003</v>
      </c>
      <c r="DU14" s="9">
        <v>37.134</v>
      </c>
      <c r="DV14" s="9">
        <v>22.77</v>
      </c>
      <c r="DW14" s="9">
        <v>5.657</v>
      </c>
      <c r="DX14" s="9">
        <v>4.524</v>
      </c>
      <c r="DY14" s="9">
        <v>1.133</v>
      </c>
      <c r="DZ14" s="9">
        <v>0.58199999999999996</v>
      </c>
      <c r="EA14" s="9">
        <v>0.58199999999999996</v>
      </c>
      <c r="EB14" s="9">
        <v>0</v>
      </c>
      <c r="EC14" s="9">
        <v>15.973000000000001</v>
      </c>
      <c r="ED14" s="9">
        <v>6.9020000000000001</v>
      </c>
      <c r="EE14" s="9">
        <v>9.0709999999999997</v>
      </c>
      <c r="EF14" s="9">
        <v>15.973000000000001</v>
      </c>
      <c r="EG14" s="9">
        <v>6.9020000000000001</v>
      </c>
      <c r="EH14" s="9">
        <v>9.0709999999999997</v>
      </c>
      <c r="EI14" s="9">
        <v>0</v>
      </c>
      <c r="EJ14" s="9">
        <v>0</v>
      </c>
      <c r="EK14" s="9">
        <v>0</v>
      </c>
      <c r="EL14" s="9">
        <v>93.082999999999998</v>
      </c>
      <c r="EM14" s="9">
        <v>53.055</v>
      </c>
      <c r="EN14" s="9">
        <v>40.027999999999999</v>
      </c>
      <c r="EO14" s="9">
        <v>76.971000000000004</v>
      </c>
      <c r="EP14" s="9">
        <v>44.817</v>
      </c>
      <c r="EQ14" s="9">
        <v>32.155000000000001</v>
      </c>
      <c r="ER14" s="9">
        <v>72.010999999999996</v>
      </c>
      <c r="ES14" s="9">
        <v>40.683999999999997</v>
      </c>
      <c r="ET14" s="9">
        <v>31.327000000000002</v>
      </c>
      <c r="EU14" s="9">
        <v>4.5469999999999997</v>
      </c>
      <c r="EV14" s="9">
        <v>3.7189999999999999</v>
      </c>
      <c r="EW14" s="9">
        <v>0.82799999999999996</v>
      </c>
      <c r="EX14" s="9">
        <v>0.41299999999999998</v>
      </c>
      <c r="EY14" s="9">
        <v>0.41299999999999998</v>
      </c>
      <c r="EZ14" s="9">
        <v>0</v>
      </c>
      <c r="FA14" s="9">
        <v>16.111999999999998</v>
      </c>
      <c r="FB14" s="9">
        <v>8.2379999999999995</v>
      </c>
      <c r="FC14" s="9">
        <v>7.8739999999999997</v>
      </c>
      <c r="FD14" s="9">
        <v>15.423</v>
      </c>
      <c r="FE14" s="9">
        <v>7.7069999999999999</v>
      </c>
      <c r="FF14" s="9">
        <v>7.7160000000000002</v>
      </c>
      <c r="FG14" s="9">
        <v>0.68899999999999995</v>
      </c>
      <c r="FH14" s="9">
        <v>0.53100000000000003</v>
      </c>
      <c r="FI14" s="9">
        <v>0.158</v>
      </c>
      <c r="FJ14" s="9">
        <v>727.83600000000001</v>
      </c>
      <c r="FK14" s="9">
        <v>379.45499999999998</v>
      </c>
      <c r="FL14" s="9">
        <v>348.38</v>
      </c>
      <c r="FM14" s="9">
        <v>508.56900000000002</v>
      </c>
      <c r="FN14" s="9">
        <v>293.20499999999998</v>
      </c>
      <c r="FO14" s="9">
        <v>215.36500000000001</v>
      </c>
      <c r="FP14" s="9">
        <v>425.99</v>
      </c>
      <c r="FQ14" s="9">
        <v>241.28800000000001</v>
      </c>
      <c r="FR14" s="9">
        <v>184.703</v>
      </c>
      <c r="FS14" s="9">
        <v>68.042000000000002</v>
      </c>
      <c r="FT14" s="9">
        <v>42.978999999999999</v>
      </c>
      <c r="FU14" s="9">
        <v>25.062999999999999</v>
      </c>
      <c r="FV14" s="9">
        <v>14.537000000000001</v>
      </c>
      <c r="FW14" s="9">
        <v>8.9380000000000006</v>
      </c>
      <c r="FX14" s="9">
        <v>5.5990000000000002</v>
      </c>
      <c r="FY14" s="9">
        <v>219.26599999999999</v>
      </c>
      <c r="FZ14" s="9">
        <v>86.251000000000005</v>
      </c>
      <c r="GA14" s="9">
        <v>133.01599999999999</v>
      </c>
      <c r="GB14" s="9">
        <v>200.137</v>
      </c>
      <c r="GC14" s="9">
        <v>80.320999999999998</v>
      </c>
      <c r="GD14" s="9">
        <v>119.816</v>
      </c>
      <c r="GE14" s="9">
        <v>19.129000000000001</v>
      </c>
      <c r="GF14" s="9">
        <v>5.9290000000000003</v>
      </c>
      <c r="GG14" s="9">
        <v>13.2</v>
      </c>
      <c r="GH14" s="9">
        <v>621.71100000000001</v>
      </c>
      <c r="GI14" s="9">
        <v>326.80399999999997</v>
      </c>
      <c r="GJ14" s="9">
        <v>294.90699999999998</v>
      </c>
      <c r="GK14" s="9">
        <v>443.78100000000001</v>
      </c>
      <c r="GL14" s="9">
        <v>253.62</v>
      </c>
      <c r="GM14" s="9">
        <v>190.16200000000001</v>
      </c>
      <c r="GN14" s="9">
        <v>382.24799999999999</v>
      </c>
      <c r="GO14" s="9">
        <v>214.67599999999999</v>
      </c>
      <c r="GP14" s="9">
        <v>167.572</v>
      </c>
      <c r="GQ14" s="9">
        <v>58.284999999999997</v>
      </c>
      <c r="GR14" s="9">
        <v>37.052</v>
      </c>
      <c r="GS14" s="9">
        <v>21.231999999999999</v>
      </c>
      <c r="GT14" s="9">
        <v>3.2480000000000002</v>
      </c>
      <c r="GU14" s="9">
        <v>1.891</v>
      </c>
      <c r="GV14" s="9">
        <v>1.3580000000000001</v>
      </c>
      <c r="GW14" s="9">
        <v>177.929</v>
      </c>
      <c r="GX14" s="9">
        <v>73.183999999999997</v>
      </c>
      <c r="GY14" s="9">
        <v>104.745</v>
      </c>
      <c r="GZ14" s="9">
        <v>172.64599999999999</v>
      </c>
      <c r="HA14" s="9">
        <v>71.256</v>
      </c>
      <c r="HB14" s="9">
        <v>101.39100000000001</v>
      </c>
      <c r="HC14" s="9">
        <v>5.2830000000000004</v>
      </c>
      <c r="HD14" s="9">
        <v>1.929</v>
      </c>
      <c r="HE14" s="9">
        <v>3.3540000000000001</v>
      </c>
      <c r="HF14" s="9">
        <v>84.899000000000001</v>
      </c>
      <c r="HG14" s="9">
        <v>40.197000000000003</v>
      </c>
      <c r="HH14" s="9">
        <v>44.701999999999998</v>
      </c>
      <c r="HI14" s="9">
        <v>49.956000000000003</v>
      </c>
      <c r="HJ14" s="9">
        <v>29.626000000000001</v>
      </c>
      <c r="HK14" s="9">
        <v>20.331</v>
      </c>
      <c r="HL14" s="9">
        <v>33.911999999999999</v>
      </c>
      <c r="HM14" s="9">
        <v>20.518999999999998</v>
      </c>
      <c r="HN14" s="9">
        <v>13.393000000000001</v>
      </c>
      <c r="HO14" s="9">
        <v>6.3890000000000002</v>
      </c>
      <c r="HP14" s="9">
        <v>3.581</v>
      </c>
      <c r="HQ14" s="9">
        <v>2.8079999999999998</v>
      </c>
      <c r="HR14" s="9">
        <v>9.6560000000000006</v>
      </c>
      <c r="HS14" s="9">
        <v>5.5270000000000001</v>
      </c>
      <c r="HT14" s="9">
        <v>4.13</v>
      </c>
      <c r="HU14" s="9">
        <v>34.942999999999998</v>
      </c>
      <c r="HV14" s="9">
        <v>10.571999999999999</v>
      </c>
      <c r="HW14" s="9">
        <v>24.370999999999999</v>
      </c>
      <c r="HX14" s="9">
        <v>22.071999999999999</v>
      </c>
      <c r="HY14" s="9">
        <v>7</v>
      </c>
      <c r="HZ14" s="9">
        <v>15.071999999999999</v>
      </c>
      <c r="IA14" s="9">
        <v>12.871</v>
      </c>
      <c r="IB14" s="9">
        <v>3.5720000000000001</v>
      </c>
      <c r="IC14" s="9">
        <v>9.2989999999999995</v>
      </c>
      <c r="ID14" s="9">
        <v>21.225000000000001</v>
      </c>
      <c r="IE14" s="9">
        <v>12.454000000000001</v>
      </c>
      <c r="IF14" s="9">
        <v>8.7720000000000002</v>
      </c>
      <c r="IG14" s="9">
        <v>14.831</v>
      </c>
      <c r="IH14" s="9">
        <v>9.9589999999999996</v>
      </c>
      <c r="II14" s="9">
        <v>4.8719999999999999</v>
      </c>
      <c r="IJ14" s="9">
        <v>9.83</v>
      </c>
      <c r="IK14" s="9">
        <v>6.0919999999999996</v>
      </c>
      <c r="IL14" s="9">
        <v>3.738</v>
      </c>
      <c r="IM14" s="9">
        <v>3.3690000000000002</v>
      </c>
      <c r="IN14" s="9">
        <v>2.3460000000000001</v>
      </c>
      <c r="IO14" s="9">
        <v>1.022</v>
      </c>
      <c r="IP14" s="9">
        <v>1.6319999999999999</v>
      </c>
      <c r="IQ14" s="9">
        <v>1.5209999999999999</v>
      </c>
    </row>
    <row r="15" spans="1:251">
      <c r="A15" s="10">
        <v>43497</v>
      </c>
      <c r="B15" s="9">
        <v>200.10400000000001</v>
      </c>
      <c r="C15" s="9">
        <v>133.93799999999999</v>
      </c>
      <c r="D15" s="9">
        <v>245.06100000000001</v>
      </c>
      <c r="E15" s="9">
        <v>138</v>
      </c>
      <c r="F15" s="9">
        <v>107.06100000000001</v>
      </c>
      <c r="G15" s="9">
        <v>77.100999999999999</v>
      </c>
      <c r="H15" s="9">
        <v>53.131</v>
      </c>
      <c r="I15" s="9">
        <v>23.97</v>
      </c>
      <c r="J15" s="9">
        <v>11.88</v>
      </c>
      <c r="K15" s="9">
        <v>8.9719999999999995</v>
      </c>
      <c r="L15" s="9">
        <v>2.907</v>
      </c>
      <c r="M15" s="9">
        <v>173.69900000000001</v>
      </c>
      <c r="N15" s="9">
        <v>62.107999999999997</v>
      </c>
      <c r="O15" s="9">
        <v>111.592</v>
      </c>
      <c r="P15" s="9">
        <v>150.376</v>
      </c>
      <c r="Q15" s="9">
        <v>57.533999999999999</v>
      </c>
      <c r="R15" s="9">
        <v>92.841999999999999</v>
      </c>
      <c r="S15" s="9">
        <v>23.323</v>
      </c>
      <c r="T15" s="9">
        <v>4.5739999999999998</v>
      </c>
      <c r="U15" s="9">
        <v>18.748999999999999</v>
      </c>
      <c r="V15" s="9">
        <v>138.96899999999999</v>
      </c>
      <c r="W15" s="9">
        <v>71.066999999999993</v>
      </c>
      <c r="X15" s="9">
        <v>67.902000000000001</v>
      </c>
      <c r="Y15" s="9">
        <v>84.350999999999999</v>
      </c>
      <c r="Z15" s="9">
        <v>51.359000000000002</v>
      </c>
      <c r="AA15" s="9">
        <v>32.991999999999997</v>
      </c>
      <c r="AB15" s="9">
        <v>53.984000000000002</v>
      </c>
      <c r="AC15" s="9">
        <v>29.846</v>
      </c>
      <c r="AD15" s="9">
        <v>24.137</v>
      </c>
      <c r="AE15" s="9">
        <v>22.803999999999998</v>
      </c>
      <c r="AF15" s="9">
        <v>14.904999999999999</v>
      </c>
      <c r="AG15" s="9">
        <v>7.899</v>
      </c>
      <c r="AH15" s="9">
        <v>7.5629999999999997</v>
      </c>
      <c r="AI15" s="9">
        <v>6.6079999999999997</v>
      </c>
      <c r="AJ15" s="9">
        <v>0.95499999999999996</v>
      </c>
      <c r="AK15" s="9">
        <v>54.618000000000002</v>
      </c>
      <c r="AL15" s="9">
        <v>19.707999999999998</v>
      </c>
      <c r="AM15" s="9">
        <v>34.909999999999997</v>
      </c>
      <c r="AN15" s="9">
        <v>41.773000000000003</v>
      </c>
      <c r="AO15" s="9">
        <v>17.100999999999999</v>
      </c>
      <c r="AP15" s="9">
        <v>24.672000000000001</v>
      </c>
      <c r="AQ15" s="9">
        <v>12.843999999999999</v>
      </c>
      <c r="AR15" s="9">
        <v>2.6070000000000002</v>
      </c>
      <c r="AS15" s="9">
        <v>10.238</v>
      </c>
      <c r="AT15" s="9">
        <v>225.43600000000001</v>
      </c>
      <c r="AU15" s="9">
        <v>120.95099999999999</v>
      </c>
      <c r="AV15" s="9">
        <v>104.485</v>
      </c>
      <c r="AW15" s="9">
        <v>146.78200000000001</v>
      </c>
      <c r="AX15" s="9">
        <v>90.762</v>
      </c>
      <c r="AY15" s="9">
        <v>56.018999999999998</v>
      </c>
      <c r="AZ15" s="9">
        <v>107.048</v>
      </c>
      <c r="BA15" s="9">
        <v>61.726999999999997</v>
      </c>
      <c r="BB15" s="9">
        <v>45.320999999999998</v>
      </c>
      <c r="BC15" s="9">
        <v>36.375999999999998</v>
      </c>
      <c r="BD15" s="9">
        <v>26.670999999999999</v>
      </c>
      <c r="BE15" s="9">
        <v>9.7050000000000001</v>
      </c>
      <c r="BF15" s="9">
        <v>3.3570000000000002</v>
      </c>
      <c r="BG15" s="9">
        <v>2.3639999999999999</v>
      </c>
      <c r="BH15" s="9">
        <v>0.99299999999999999</v>
      </c>
      <c r="BI15" s="9">
        <v>78.653999999999996</v>
      </c>
      <c r="BJ15" s="9">
        <v>30.189</v>
      </c>
      <c r="BK15" s="9">
        <v>48.465000000000003</v>
      </c>
      <c r="BL15" s="9">
        <v>72.275999999999996</v>
      </c>
      <c r="BM15" s="9">
        <v>28.712</v>
      </c>
      <c r="BN15" s="9">
        <v>43.564</v>
      </c>
      <c r="BO15" s="9">
        <v>6.3780000000000001</v>
      </c>
      <c r="BP15" s="9">
        <v>1.4770000000000001</v>
      </c>
      <c r="BQ15" s="9">
        <v>4.9009999999999998</v>
      </c>
      <c r="BR15" s="9">
        <v>77.314999999999998</v>
      </c>
      <c r="BS15" s="9">
        <v>36.962000000000003</v>
      </c>
      <c r="BT15" s="9">
        <v>40.353000000000002</v>
      </c>
      <c r="BU15" s="9">
        <v>52.39</v>
      </c>
      <c r="BV15" s="9">
        <v>30.109000000000002</v>
      </c>
      <c r="BW15" s="9">
        <v>22.280999999999999</v>
      </c>
      <c r="BX15" s="9">
        <v>40.774999999999999</v>
      </c>
      <c r="BY15" s="9">
        <v>23.856999999999999</v>
      </c>
      <c r="BZ15" s="9">
        <v>16.917999999999999</v>
      </c>
      <c r="CA15" s="9">
        <v>11.494999999999999</v>
      </c>
      <c r="CB15" s="9">
        <v>6.2519999999999998</v>
      </c>
      <c r="CC15" s="9">
        <v>5.2430000000000003</v>
      </c>
      <c r="CD15" s="9">
        <v>0.12</v>
      </c>
      <c r="CE15" s="9">
        <v>0</v>
      </c>
      <c r="CF15" s="9">
        <v>0.12</v>
      </c>
      <c r="CG15" s="9">
        <v>24.925000000000001</v>
      </c>
      <c r="CH15" s="9">
        <v>6.8529999999999998</v>
      </c>
      <c r="CI15" s="9">
        <v>18.071999999999999</v>
      </c>
      <c r="CJ15" s="9">
        <v>21.707999999999998</v>
      </c>
      <c r="CK15" s="9">
        <v>6.3620000000000001</v>
      </c>
      <c r="CL15" s="9">
        <v>15.345000000000001</v>
      </c>
      <c r="CM15" s="9">
        <v>3.2170000000000001</v>
      </c>
      <c r="CN15" s="9">
        <v>0.49</v>
      </c>
      <c r="CO15" s="9">
        <v>2.7269999999999999</v>
      </c>
      <c r="CP15" s="9">
        <v>66.022000000000006</v>
      </c>
      <c r="CQ15" s="9">
        <v>33.231999999999999</v>
      </c>
      <c r="CR15" s="9">
        <v>32.790999999999997</v>
      </c>
      <c r="CS15" s="9">
        <v>50.518999999999998</v>
      </c>
      <c r="CT15" s="9">
        <v>27.873000000000001</v>
      </c>
      <c r="CU15" s="9">
        <v>22.646000000000001</v>
      </c>
      <c r="CV15" s="9">
        <v>43.253999999999998</v>
      </c>
      <c r="CW15" s="9">
        <v>22.57</v>
      </c>
      <c r="CX15" s="9">
        <v>20.684000000000001</v>
      </c>
      <c r="CY15" s="9">
        <v>6.4260000000000002</v>
      </c>
      <c r="CZ15" s="9">
        <v>5.3029999999999999</v>
      </c>
      <c r="DA15" s="9">
        <v>1.123</v>
      </c>
      <c r="DB15" s="9">
        <v>0.83899999999999997</v>
      </c>
      <c r="DC15" s="9">
        <v>0</v>
      </c>
      <c r="DD15" s="9">
        <v>0.83899999999999997</v>
      </c>
      <c r="DE15" s="9">
        <v>15.503</v>
      </c>
      <c r="DF15" s="9">
        <v>5.3579999999999997</v>
      </c>
      <c r="DG15" s="9">
        <v>10.144</v>
      </c>
      <c r="DH15" s="9">
        <v>14.619</v>
      </c>
      <c r="DI15" s="9">
        <v>5.3579999999999997</v>
      </c>
      <c r="DJ15" s="9">
        <v>9.2609999999999992</v>
      </c>
      <c r="DK15" s="9">
        <v>0.88300000000000001</v>
      </c>
      <c r="DL15" s="9">
        <v>0</v>
      </c>
      <c r="DM15" s="9">
        <v>0.88300000000000001</v>
      </c>
      <c r="DN15" s="9">
        <v>72.823999999999998</v>
      </c>
      <c r="DO15" s="9">
        <v>44.039000000000001</v>
      </c>
      <c r="DP15" s="9">
        <v>28.783999999999999</v>
      </c>
      <c r="DQ15" s="9">
        <v>56.046999999999997</v>
      </c>
      <c r="DR15" s="9">
        <v>36.188000000000002</v>
      </c>
      <c r="DS15" s="9">
        <v>19.859000000000002</v>
      </c>
      <c r="DT15" s="9">
        <v>48.616999999999997</v>
      </c>
      <c r="DU15" s="9">
        <v>30.178999999999998</v>
      </c>
      <c r="DV15" s="9">
        <v>18.437999999999999</v>
      </c>
      <c r="DW15" s="9">
        <v>5.8639999999999999</v>
      </c>
      <c r="DX15" s="9">
        <v>4.907</v>
      </c>
      <c r="DY15" s="9">
        <v>0.95699999999999996</v>
      </c>
      <c r="DZ15" s="9">
        <v>1.5649999999999999</v>
      </c>
      <c r="EA15" s="9">
        <v>1.1020000000000001</v>
      </c>
      <c r="EB15" s="9">
        <v>0.46400000000000002</v>
      </c>
      <c r="EC15" s="9">
        <v>16.777000000000001</v>
      </c>
      <c r="ED15" s="9">
        <v>7.8520000000000003</v>
      </c>
      <c r="EE15" s="9">
        <v>8.9250000000000007</v>
      </c>
      <c r="EF15" s="9">
        <v>15.571999999999999</v>
      </c>
      <c r="EG15" s="9">
        <v>7.2050000000000001</v>
      </c>
      <c r="EH15" s="9">
        <v>8.3670000000000009</v>
      </c>
      <c r="EI15" s="9">
        <v>1.204</v>
      </c>
      <c r="EJ15" s="9">
        <v>0.64600000000000002</v>
      </c>
      <c r="EK15" s="9">
        <v>0.55800000000000005</v>
      </c>
      <c r="EL15" s="9">
        <v>91.194999999999993</v>
      </c>
      <c r="EM15" s="9">
        <v>49.161999999999999</v>
      </c>
      <c r="EN15" s="9">
        <v>42.033999999999999</v>
      </c>
      <c r="EO15" s="9">
        <v>71.177000000000007</v>
      </c>
      <c r="EP15" s="9">
        <v>42.527000000000001</v>
      </c>
      <c r="EQ15" s="9">
        <v>28.65</v>
      </c>
      <c r="ER15" s="9">
        <v>61.856000000000002</v>
      </c>
      <c r="ES15" s="9">
        <v>38.722000000000001</v>
      </c>
      <c r="ET15" s="9">
        <v>23.134</v>
      </c>
      <c r="EU15" s="9">
        <v>9.3209999999999997</v>
      </c>
      <c r="EV15" s="9">
        <v>3.8050000000000002</v>
      </c>
      <c r="EW15" s="9">
        <v>5.5149999999999997</v>
      </c>
      <c r="EX15" s="9">
        <v>0</v>
      </c>
      <c r="EY15" s="9">
        <v>0</v>
      </c>
      <c r="EZ15" s="9">
        <v>0</v>
      </c>
      <c r="FA15" s="9">
        <v>20.018000000000001</v>
      </c>
      <c r="FB15" s="9">
        <v>6.6340000000000003</v>
      </c>
      <c r="FC15" s="9">
        <v>13.384</v>
      </c>
      <c r="FD15" s="9">
        <v>20.018000000000001</v>
      </c>
      <c r="FE15" s="9">
        <v>6.6340000000000003</v>
      </c>
      <c r="FF15" s="9">
        <v>13.384</v>
      </c>
      <c r="FG15" s="9">
        <v>0</v>
      </c>
      <c r="FH15" s="9">
        <v>0</v>
      </c>
      <c r="FI15" s="9">
        <v>0</v>
      </c>
      <c r="FJ15" s="9">
        <v>659.12300000000005</v>
      </c>
      <c r="FK15" s="9">
        <v>346.63600000000002</v>
      </c>
      <c r="FL15" s="9">
        <v>312.48700000000002</v>
      </c>
      <c r="FM15" s="9">
        <v>453.834</v>
      </c>
      <c r="FN15" s="9">
        <v>272.93400000000003</v>
      </c>
      <c r="FO15" s="9">
        <v>180.9</v>
      </c>
      <c r="FP15" s="9">
        <v>349.05399999999997</v>
      </c>
      <c r="FQ15" s="9">
        <v>201.80699999999999</v>
      </c>
      <c r="FR15" s="9">
        <v>147.24700000000001</v>
      </c>
      <c r="FS15" s="9">
        <v>91.335999999999999</v>
      </c>
      <c r="FT15" s="9">
        <v>61.052999999999997</v>
      </c>
      <c r="FU15" s="9">
        <v>30.282</v>
      </c>
      <c r="FV15" s="9">
        <v>13.445</v>
      </c>
      <c r="FW15" s="9">
        <v>10.074</v>
      </c>
      <c r="FX15" s="9">
        <v>3.371</v>
      </c>
      <c r="FY15" s="9">
        <v>205.28800000000001</v>
      </c>
      <c r="FZ15" s="9">
        <v>73.700999999999993</v>
      </c>
      <c r="GA15" s="9">
        <v>131.58699999999999</v>
      </c>
      <c r="GB15" s="9">
        <v>183.74100000000001</v>
      </c>
      <c r="GC15" s="9">
        <v>69.147999999999996</v>
      </c>
      <c r="GD15" s="9">
        <v>114.593</v>
      </c>
      <c r="GE15" s="9">
        <v>21.547000000000001</v>
      </c>
      <c r="GF15" s="9">
        <v>4.5540000000000003</v>
      </c>
      <c r="GG15" s="9">
        <v>16.994</v>
      </c>
      <c r="GH15" s="9">
        <v>548.52700000000004</v>
      </c>
      <c r="GI15" s="9">
        <v>286.16800000000001</v>
      </c>
      <c r="GJ15" s="9">
        <v>262.35899999999998</v>
      </c>
      <c r="GK15" s="9">
        <v>381.911</v>
      </c>
      <c r="GL15" s="9">
        <v>226.63</v>
      </c>
      <c r="GM15" s="9">
        <v>155.28</v>
      </c>
      <c r="GN15" s="9">
        <v>306.29000000000002</v>
      </c>
      <c r="GO15" s="9">
        <v>177.32300000000001</v>
      </c>
      <c r="GP15" s="9">
        <v>128.96799999999999</v>
      </c>
      <c r="GQ15" s="9">
        <v>72.956999999999994</v>
      </c>
      <c r="GR15" s="9">
        <v>48.143999999999998</v>
      </c>
      <c r="GS15" s="9">
        <v>24.812999999999999</v>
      </c>
      <c r="GT15" s="9">
        <v>2.6640000000000001</v>
      </c>
      <c r="GU15" s="9">
        <v>1.1639999999999999</v>
      </c>
      <c r="GV15" s="9">
        <v>1.5</v>
      </c>
      <c r="GW15" s="9">
        <v>166.61600000000001</v>
      </c>
      <c r="GX15" s="9">
        <v>59.536999999999999</v>
      </c>
      <c r="GY15" s="9">
        <v>107.07899999999999</v>
      </c>
      <c r="GZ15" s="9">
        <v>155.06100000000001</v>
      </c>
      <c r="HA15" s="9">
        <v>57.341000000000001</v>
      </c>
      <c r="HB15" s="9">
        <v>97.72</v>
      </c>
      <c r="HC15" s="9">
        <v>11.555</v>
      </c>
      <c r="HD15" s="9">
        <v>2.1960000000000002</v>
      </c>
      <c r="HE15" s="9">
        <v>9.359</v>
      </c>
      <c r="HF15" s="9">
        <v>89.594999999999999</v>
      </c>
      <c r="HG15" s="9">
        <v>47.192</v>
      </c>
      <c r="HH15" s="9">
        <v>42.402999999999999</v>
      </c>
      <c r="HI15" s="9">
        <v>53.656999999999996</v>
      </c>
      <c r="HJ15" s="9">
        <v>33.615000000000002</v>
      </c>
      <c r="HK15" s="9">
        <v>20.042999999999999</v>
      </c>
      <c r="HL15" s="9">
        <v>33.624000000000002</v>
      </c>
      <c r="HM15" s="9">
        <v>19.039000000000001</v>
      </c>
      <c r="HN15" s="9">
        <v>14.585000000000001</v>
      </c>
      <c r="HO15" s="9">
        <v>11.093999999999999</v>
      </c>
      <c r="HP15" s="9">
        <v>7.508</v>
      </c>
      <c r="HQ15" s="9">
        <v>3.5859999999999999</v>
      </c>
      <c r="HR15" s="9">
        <v>8.9390000000000001</v>
      </c>
      <c r="HS15" s="9">
        <v>7.0670000000000002</v>
      </c>
      <c r="HT15" s="9">
        <v>1.871</v>
      </c>
      <c r="HU15" s="9">
        <v>35.936999999999998</v>
      </c>
      <c r="HV15" s="9">
        <v>13.577</v>
      </c>
      <c r="HW15" s="9">
        <v>22.36</v>
      </c>
      <c r="HX15" s="9">
        <v>27.346</v>
      </c>
      <c r="HY15" s="9">
        <v>11.51</v>
      </c>
      <c r="HZ15" s="9">
        <v>15.836</v>
      </c>
      <c r="IA15" s="9">
        <v>8.5909999999999993</v>
      </c>
      <c r="IB15" s="9">
        <v>2.0670000000000002</v>
      </c>
      <c r="IC15" s="9">
        <v>6.5250000000000004</v>
      </c>
      <c r="ID15" s="9">
        <v>21.001000000000001</v>
      </c>
      <c r="IE15" s="9">
        <v>13.276</v>
      </c>
      <c r="IF15" s="9">
        <v>7.7249999999999996</v>
      </c>
      <c r="IG15" s="9">
        <v>18.265999999999998</v>
      </c>
      <c r="IH15" s="9">
        <v>12.689</v>
      </c>
      <c r="II15" s="9">
        <v>5.577</v>
      </c>
      <c r="IJ15" s="9">
        <v>9.1389999999999993</v>
      </c>
      <c r="IK15" s="9">
        <v>5.4450000000000003</v>
      </c>
      <c r="IL15" s="9">
        <v>3.694</v>
      </c>
      <c r="IM15" s="9">
        <v>7.2850000000000001</v>
      </c>
      <c r="IN15" s="9">
        <v>5.4020000000000001</v>
      </c>
      <c r="IO15" s="9">
        <v>1.883</v>
      </c>
      <c r="IP15" s="9">
        <v>1.8420000000000001</v>
      </c>
      <c r="IQ15" s="9">
        <v>1.8420000000000001</v>
      </c>
    </row>
    <row r="16" spans="1:251">
      <c r="A16" s="10">
        <v>43862</v>
      </c>
      <c r="B16" s="9">
        <v>206.751</v>
      </c>
      <c r="C16" s="9">
        <v>131.95099999999999</v>
      </c>
      <c r="D16" s="9">
        <v>251.97399999999999</v>
      </c>
      <c r="E16" s="9">
        <v>144.94200000000001</v>
      </c>
      <c r="F16" s="9">
        <v>107.03100000000001</v>
      </c>
      <c r="G16" s="9">
        <v>67.933000000000007</v>
      </c>
      <c r="H16" s="9">
        <v>47.546999999999997</v>
      </c>
      <c r="I16" s="9">
        <v>20.385999999999999</v>
      </c>
      <c r="J16" s="9">
        <v>18.795999999999999</v>
      </c>
      <c r="K16" s="9">
        <v>14.262</v>
      </c>
      <c r="L16" s="9">
        <v>4.5330000000000004</v>
      </c>
      <c r="M16" s="9">
        <v>188.61199999999999</v>
      </c>
      <c r="N16" s="9">
        <v>81.722999999999999</v>
      </c>
      <c r="O16" s="9">
        <v>106.889</v>
      </c>
      <c r="P16" s="9">
        <v>162.72200000000001</v>
      </c>
      <c r="Q16" s="9">
        <v>71.248999999999995</v>
      </c>
      <c r="R16" s="9">
        <v>91.472999999999999</v>
      </c>
      <c r="S16" s="9">
        <v>25.89</v>
      </c>
      <c r="T16" s="9">
        <v>10.475</v>
      </c>
      <c r="U16" s="9">
        <v>15.416</v>
      </c>
      <c r="V16" s="9">
        <v>156.744</v>
      </c>
      <c r="W16" s="9">
        <v>86.129000000000005</v>
      </c>
      <c r="X16" s="9">
        <v>70.614999999999995</v>
      </c>
      <c r="Y16" s="9">
        <v>95.241</v>
      </c>
      <c r="Z16" s="9">
        <v>64.433999999999997</v>
      </c>
      <c r="AA16" s="9">
        <v>30.806999999999999</v>
      </c>
      <c r="AB16" s="9">
        <v>57.728000000000002</v>
      </c>
      <c r="AC16" s="9">
        <v>34.115000000000002</v>
      </c>
      <c r="AD16" s="9">
        <v>23.614000000000001</v>
      </c>
      <c r="AE16" s="9">
        <v>25.437999999999999</v>
      </c>
      <c r="AF16" s="9">
        <v>20.105</v>
      </c>
      <c r="AG16" s="9">
        <v>5.3330000000000002</v>
      </c>
      <c r="AH16" s="9">
        <v>12.074999999999999</v>
      </c>
      <c r="AI16" s="9">
        <v>10.215</v>
      </c>
      <c r="AJ16" s="9">
        <v>1.86</v>
      </c>
      <c r="AK16" s="9">
        <v>61.503</v>
      </c>
      <c r="AL16" s="9">
        <v>21.693999999999999</v>
      </c>
      <c r="AM16" s="9">
        <v>39.808999999999997</v>
      </c>
      <c r="AN16" s="9">
        <v>46.273000000000003</v>
      </c>
      <c r="AO16" s="9">
        <v>17.021999999999998</v>
      </c>
      <c r="AP16" s="9">
        <v>29.251999999999999</v>
      </c>
      <c r="AQ16" s="9">
        <v>15.23</v>
      </c>
      <c r="AR16" s="9">
        <v>4.673</v>
      </c>
      <c r="AS16" s="9">
        <v>10.557</v>
      </c>
      <c r="AT16" s="9">
        <v>206.63499999999999</v>
      </c>
      <c r="AU16" s="9">
        <v>114.376</v>
      </c>
      <c r="AV16" s="9">
        <v>92.259</v>
      </c>
      <c r="AW16" s="9">
        <v>128.34</v>
      </c>
      <c r="AX16" s="9">
        <v>76.792000000000002</v>
      </c>
      <c r="AY16" s="9">
        <v>51.548000000000002</v>
      </c>
      <c r="AZ16" s="9">
        <v>99.858999999999995</v>
      </c>
      <c r="BA16" s="9">
        <v>57.534999999999997</v>
      </c>
      <c r="BB16" s="9">
        <v>42.323999999999998</v>
      </c>
      <c r="BC16" s="9">
        <v>25.219000000000001</v>
      </c>
      <c r="BD16" s="9">
        <v>17.937000000000001</v>
      </c>
      <c r="BE16" s="9">
        <v>7.282</v>
      </c>
      <c r="BF16" s="9">
        <v>3.262</v>
      </c>
      <c r="BG16" s="9">
        <v>1.32</v>
      </c>
      <c r="BH16" s="9">
        <v>1.9419999999999999</v>
      </c>
      <c r="BI16" s="9">
        <v>78.295000000000002</v>
      </c>
      <c r="BJ16" s="9">
        <v>37.582999999999998</v>
      </c>
      <c r="BK16" s="9">
        <v>40.710999999999999</v>
      </c>
      <c r="BL16" s="9">
        <v>72.313999999999993</v>
      </c>
      <c r="BM16" s="9">
        <v>33.706000000000003</v>
      </c>
      <c r="BN16" s="9">
        <v>38.609000000000002</v>
      </c>
      <c r="BO16" s="9">
        <v>5.98</v>
      </c>
      <c r="BP16" s="9">
        <v>3.8780000000000001</v>
      </c>
      <c r="BQ16" s="9">
        <v>2.1030000000000002</v>
      </c>
      <c r="BR16" s="9">
        <v>86.722999999999999</v>
      </c>
      <c r="BS16" s="9">
        <v>47.938000000000002</v>
      </c>
      <c r="BT16" s="9">
        <v>38.784999999999997</v>
      </c>
      <c r="BU16" s="9">
        <v>56.426000000000002</v>
      </c>
      <c r="BV16" s="9">
        <v>33.219000000000001</v>
      </c>
      <c r="BW16" s="9">
        <v>23.207000000000001</v>
      </c>
      <c r="BX16" s="9">
        <v>45.286000000000001</v>
      </c>
      <c r="BY16" s="9">
        <v>26.151</v>
      </c>
      <c r="BZ16" s="9">
        <v>19.135000000000002</v>
      </c>
      <c r="CA16" s="9">
        <v>8.1829999999999998</v>
      </c>
      <c r="CB16" s="9">
        <v>4.8419999999999996</v>
      </c>
      <c r="CC16" s="9">
        <v>3.3410000000000002</v>
      </c>
      <c r="CD16" s="9">
        <v>2.9580000000000002</v>
      </c>
      <c r="CE16" s="9">
        <v>2.2269999999999999</v>
      </c>
      <c r="CF16" s="9">
        <v>0.73099999999999998</v>
      </c>
      <c r="CG16" s="9">
        <v>30.297000000000001</v>
      </c>
      <c r="CH16" s="9">
        <v>14.718999999999999</v>
      </c>
      <c r="CI16" s="9">
        <v>15.577999999999999</v>
      </c>
      <c r="CJ16" s="9">
        <v>26.318000000000001</v>
      </c>
      <c r="CK16" s="9">
        <v>12.795</v>
      </c>
      <c r="CL16" s="9">
        <v>13.523</v>
      </c>
      <c r="CM16" s="9">
        <v>3.98</v>
      </c>
      <c r="CN16" s="9">
        <v>1.9239999999999999</v>
      </c>
      <c r="CO16" s="9">
        <v>2.0550000000000002</v>
      </c>
      <c r="CP16" s="9">
        <v>77.212000000000003</v>
      </c>
      <c r="CQ16" s="9">
        <v>40.031999999999996</v>
      </c>
      <c r="CR16" s="9">
        <v>37.18</v>
      </c>
      <c r="CS16" s="9">
        <v>58.695</v>
      </c>
      <c r="CT16" s="9">
        <v>32.305999999999997</v>
      </c>
      <c r="CU16" s="9">
        <v>26.388999999999999</v>
      </c>
      <c r="CV16" s="9">
        <v>49.1</v>
      </c>
      <c r="CW16" s="9">
        <v>27.141999999999999</v>
      </c>
      <c r="CX16" s="9">
        <v>21.957999999999998</v>
      </c>
      <c r="CY16" s="9">
        <v>9.093</v>
      </c>
      <c r="CZ16" s="9">
        <v>4.6619999999999999</v>
      </c>
      <c r="DA16" s="9">
        <v>4.431</v>
      </c>
      <c r="DB16" s="9">
        <v>0.501</v>
      </c>
      <c r="DC16" s="9">
        <v>0.501</v>
      </c>
      <c r="DD16" s="9">
        <v>0</v>
      </c>
      <c r="DE16" s="9">
        <v>18.516999999999999</v>
      </c>
      <c r="DF16" s="9">
        <v>7.726</v>
      </c>
      <c r="DG16" s="9">
        <v>10.791</v>
      </c>
      <c r="DH16" s="9">
        <v>17.817</v>
      </c>
      <c r="DI16" s="9">
        <v>7.726</v>
      </c>
      <c r="DJ16" s="9">
        <v>10.09</v>
      </c>
      <c r="DK16" s="9">
        <v>0.7</v>
      </c>
      <c r="DL16" s="9">
        <v>0</v>
      </c>
      <c r="DM16" s="9">
        <v>0.7</v>
      </c>
      <c r="DN16" s="9">
        <v>85.46</v>
      </c>
      <c r="DO16" s="9">
        <v>45.177999999999997</v>
      </c>
      <c r="DP16" s="9">
        <v>40.280999999999999</v>
      </c>
      <c r="DQ16" s="9">
        <v>58.390999999999998</v>
      </c>
      <c r="DR16" s="9">
        <v>34.048000000000002</v>
      </c>
      <c r="DS16" s="9">
        <v>24.341999999999999</v>
      </c>
      <c r="DT16" s="9">
        <v>50.21</v>
      </c>
      <c r="DU16" s="9">
        <v>28.268999999999998</v>
      </c>
      <c r="DV16" s="9">
        <v>21.940999999999999</v>
      </c>
      <c r="DW16" s="9">
        <v>7.5949999999999998</v>
      </c>
      <c r="DX16" s="9">
        <v>5.7789999999999999</v>
      </c>
      <c r="DY16" s="9">
        <v>1.8149999999999999</v>
      </c>
      <c r="DZ16" s="9">
        <v>0.58699999999999997</v>
      </c>
      <c r="EA16" s="9">
        <v>0</v>
      </c>
      <c r="EB16" s="9">
        <v>0.58699999999999997</v>
      </c>
      <c r="EC16" s="9">
        <v>27.068999999999999</v>
      </c>
      <c r="ED16" s="9">
        <v>11.13</v>
      </c>
      <c r="EE16" s="9">
        <v>15.939</v>
      </c>
      <c r="EF16" s="9">
        <v>25.645</v>
      </c>
      <c r="EG16" s="9">
        <v>11.13</v>
      </c>
      <c r="EH16" s="9">
        <v>14.515000000000001</v>
      </c>
      <c r="EI16" s="9">
        <v>1.4239999999999999</v>
      </c>
      <c r="EJ16" s="9">
        <v>0</v>
      </c>
      <c r="EK16" s="9">
        <v>1.4239999999999999</v>
      </c>
      <c r="EL16" s="9">
        <v>91.018000000000001</v>
      </c>
      <c r="EM16" s="9">
        <v>47.951999999999998</v>
      </c>
      <c r="EN16" s="9">
        <v>43.066000000000003</v>
      </c>
      <c r="EO16" s="9">
        <v>69.427999999999997</v>
      </c>
      <c r="EP16" s="9">
        <v>39.017000000000003</v>
      </c>
      <c r="EQ16" s="9">
        <v>30.411000000000001</v>
      </c>
      <c r="ER16" s="9">
        <v>65.489999999999995</v>
      </c>
      <c r="ES16" s="9">
        <v>35.555</v>
      </c>
      <c r="ET16" s="9">
        <v>29.934999999999999</v>
      </c>
      <c r="EU16" s="9">
        <v>3.9380000000000002</v>
      </c>
      <c r="EV16" s="9">
        <v>3.4620000000000002</v>
      </c>
      <c r="EW16" s="9">
        <v>0.47599999999999998</v>
      </c>
      <c r="EX16" s="9">
        <v>0</v>
      </c>
      <c r="EY16" s="9">
        <v>0</v>
      </c>
      <c r="EZ16" s="9">
        <v>0</v>
      </c>
      <c r="FA16" s="9">
        <v>21.588999999999999</v>
      </c>
      <c r="FB16" s="9">
        <v>8.9350000000000005</v>
      </c>
      <c r="FC16" s="9">
        <v>12.654999999999999</v>
      </c>
      <c r="FD16" s="9">
        <v>21.074999999999999</v>
      </c>
      <c r="FE16" s="9">
        <v>8.9350000000000005</v>
      </c>
      <c r="FF16" s="9">
        <v>12.141</v>
      </c>
      <c r="FG16" s="9">
        <v>0.51400000000000001</v>
      </c>
      <c r="FH16" s="9">
        <v>0</v>
      </c>
      <c r="FI16" s="9">
        <v>0.51400000000000001</v>
      </c>
      <c r="FJ16" s="9">
        <v>691.98199999999997</v>
      </c>
      <c r="FK16" s="9">
        <v>374.48399999999998</v>
      </c>
      <c r="FL16" s="9">
        <v>317.49799999999999</v>
      </c>
      <c r="FM16" s="9">
        <v>461.17200000000003</v>
      </c>
      <c r="FN16" s="9">
        <v>276.23200000000003</v>
      </c>
      <c r="FO16" s="9">
        <v>184.94</v>
      </c>
      <c r="FP16" s="9">
        <v>363.79599999999999</v>
      </c>
      <c r="FQ16" s="9">
        <v>206.654</v>
      </c>
      <c r="FR16" s="9">
        <v>157.142</v>
      </c>
      <c r="FS16" s="9">
        <v>78.596999999999994</v>
      </c>
      <c r="FT16" s="9">
        <v>55.92</v>
      </c>
      <c r="FU16" s="9">
        <v>22.678000000000001</v>
      </c>
      <c r="FV16" s="9">
        <v>18.777999999999999</v>
      </c>
      <c r="FW16" s="9">
        <v>13.657999999999999</v>
      </c>
      <c r="FX16" s="9">
        <v>5.12</v>
      </c>
      <c r="FY16" s="9">
        <v>230.81</v>
      </c>
      <c r="FZ16" s="9">
        <v>98.251999999999995</v>
      </c>
      <c r="GA16" s="9">
        <v>132.55799999999999</v>
      </c>
      <c r="GB16" s="9">
        <v>205.56700000000001</v>
      </c>
      <c r="GC16" s="9">
        <v>88.718999999999994</v>
      </c>
      <c r="GD16" s="9">
        <v>116.848</v>
      </c>
      <c r="GE16" s="9">
        <v>25.242999999999999</v>
      </c>
      <c r="GF16" s="9">
        <v>9.5329999999999995</v>
      </c>
      <c r="GG16" s="9">
        <v>15.71</v>
      </c>
      <c r="GH16" s="9">
        <v>584.24199999999996</v>
      </c>
      <c r="GI16" s="9">
        <v>320.42</v>
      </c>
      <c r="GJ16" s="9">
        <v>263.822</v>
      </c>
      <c r="GK16" s="9">
        <v>388.07400000000001</v>
      </c>
      <c r="GL16" s="9">
        <v>235.55099999999999</v>
      </c>
      <c r="GM16" s="9">
        <v>152.52199999999999</v>
      </c>
      <c r="GN16" s="9">
        <v>317.69200000000001</v>
      </c>
      <c r="GO16" s="9">
        <v>184.48400000000001</v>
      </c>
      <c r="GP16" s="9">
        <v>133.208</v>
      </c>
      <c r="GQ16" s="9">
        <v>62.93</v>
      </c>
      <c r="GR16" s="9">
        <v>45.706000000000003</v>
      </c>
      <c r="GS16" s="9">
        <v>17.222999999999999</v>
      </c>
      <c r="GT16" s="9">
        <v>7.452</v>
      </c>
      <c r="GU16" s="9">
        <v>5.3609999999999998</v>
      </c>
      <c r="GV16" s="9">
        <v>2.0910000000000002</v>
      </c>
      <c r="GW16" s="9">
        <v>196.16800000000001</v>
      </c>
      <c r="GX16" s="9">
        <v>84.867999999999995</v>
      </c>
      <c r="GY16" s="9">
        <v>111.29900000000001</v>
      </c>
      <c r="GZ16" s="9">
        <v>183.1</v>
      </c>
      <c r="HA16" s="9">
        <v>79.894000000000005</v>
      </c>
      <c r="HB16" s="9">
        <v>103.20699999999999</v>
      </c>
      <c r="HC16" s="9">
        <v>13.067</v>
      </c>
      <c r="HD16" s="9">
        <v>4.9749999999999996</v>
      </c>
      <c r="HE16" s="9">
        <v>8.093</v>
      </c>
      <c r="HF16" s="9">
        <v>88.658000000000001</v>
      </c>
      <c r="HG16" s="9">
        <v>44.591999999999999</v>
      </c>
      <c r="HH16" s="9">
        <v>44.066000000000003</v>
      </c>
      <c r="HI16" s="9">
        <v>58.34</v>
      </c>
      <c r="HJ16" s="9">
        <v>32.706000000000003</v>
      </c>
      <c r="HK16" s="9">
        <v>25.634</v>
      </c>
      <c r="HL16" s="9">
        <v>39.817999999999998</v>
      </c>
      <c r="HM16" s="9">
        <v>19.126999999999999</v>
      </c>
      <c r="HN16" s="9">
        <v>20.690999999999999</v>
      </c>
      <c r="HO16" s="9">
        <v>10.662000000000001</v>
      </c>
      <c r="HP16" s="9">
        <v>7.4729999999999999</v>
      </c>
      <c r="HQ16" s="9">
        <v>3.1890000000000001</v>
      </c>
      <c r="HR16" s="9">
        <v>7.86</v>
      </c>
      <c r="HS16" s="9">
        <v>6.1070000000000002</v>
      </c>
      <c r="HT16" s="9">
        <v>1.7529999999999999</v>
      </c>
      <c r="HU16" s="9">
        <v>30.318000000000001</v>
      </c>
      <c r="HV16" s="9">
        <v>11.885999999999999</v>
      </c>
      <c r="HW16" s="9">
        <v>18.431999999999999</v>
      </c>
      <c r="HX16" s="9">
        <v>19.875</v>
      </c>
      <c r="HY16" s="9">
        <v>7.3280000000000003</v>
      </c>
      <c r="HZ16" s="9">
        <v>12.547000000000001</v>
      </c>
      <c r="IA16" s="9">
        <v>10.443</v>
      </c>
      <c r="IB16" s="9">
        <v>4.5579999999999998</v>
      </c>
      <c r="IC16" s="9">
        <v>5.8849999999999998</v>
      </c>
      <c r="ID16" s="9">
        <v>19.082000000000001</v>
      </c>
      <c r="IE16" s="9">
        <v>9.4719999999999995</v>
      </c>
      <c r="IF16" s="9">
        <v>9.61</v>
      </c>
      <c r="IG16" s="9">
        <v>14.757999999999999</v>
      </c>
      <c r="IH16" s="9">
        <v>7.9740000000000002</v>
      </c>
      <c r="II16" s="9">
        <v>6.7830000000000004</v>
      </c>
      <c r="IJ16" s="9">
        <v>6.2859999999999996</v>
      </c>
      <c r="IK16" s="9">
        <v>3.0430000000000001</v>
      </c>
      <c r="IL16" s="9">
        <v>3.2429999999999999</v>
      </c>
      <c r="IM16" s="9">
        <v>5.0049999999999999</v>
      </c>
      <c r="IN16" s="9">
        <v>2.7410000000000001</v>
      </c>
      <c r="IO16" s="9">
        <v>2.2650000000000001</v>
      </c>
      <c r="IP16" s="9">
        <v>3.4660000000000002</v>
      </c>
      <c r="IQ16" s="9">
        <v>2.1909999999999998</v>
      </c>
    </row>
    <row r="17" spans="1:251">
      <c r="A17" s="10">
        <v>44228</v>
      </c>
      <c r="B17" s="9">
        <v>233.87200000000001</v>
      </c>
      <c r="C17" s="9">
        <v>172.88499999999999</v>
      </c>
      <c r="D17" s="9">
        <v>303.80399999999997</v>
      </c>
      <c r="E17" s="9">
        <v>164.65</v>
      </c>
      <c r="F17" s="9">
        <v>139.154</v>
      </c>
      <c r="G17" s="9">
        <v>84.022000000000006</v>
      </c>
      <c r="H17" s="9">
        <v>59.164000000000001</v>
      </c>
      <c r="I17" s="9">
        <v>24.858000000000001</v>
      </c>
      <c r="J17" s="9">
        <v>18.931000000000001</v>
      </c>
      <c r="K17" s="9">
        <v>10.058</v>
      </c>
      <c r="L17" s="9">
        <v>8.8729999999999993</v>
      </c>
      <c r="M17" s="9">
        <v>182.00399999999999</v>
      </c>
      <c r="N17" s="9">
        <v>79.424999999999997</v>
      </c>
      <c r="O17" s="9">
        <v>102.57899999999999</v>
      </c>
      <c r="P17" s="9">
        <v>153.13999999999999</v>
      </c>
      <c r="Q17" s="9">
        <v>64.75</v>
      </c>
      <c r="R17" s="9">
        <v>88.39</v>
      </c>
      <c r="S17" s="9">
        <v>28.864000000000001</v>
      </c>
      <c r="T17" s="9">
        <v>14.675000000000001</v>
      </c>
      <c r="U17" s="9">
        <v>14.189</v>
      </c>
      <c r="V17" s="9">
        <v>143.392</v>
      </c>
      <c r="W17" s="9">
        <v>70.424000000000007</v>
      </c>
      <c r="X17" s="9">
        <v>72.968000000000004</v>
      </c>
      <c r="Y17" s="9">
        <v>81.192999999999998</v>
      </c>
      <c r="Z17" s="9">
        <v>44.6</v>
      </c>
      <c r="AA17" s="9">
        <v>36.593000000000004</v>
      </c>
      <c r="AB17" s="9">
        <v>55.585000000000001</v>
      </c>
      <c r="AC17" s="9">
        <v>28.404</v>
      </c>
      <c r="AD17" s="9">
        <v>27.181000000000001</v>
      </c>
      <c r="AE17" s="9">
        <v>16.224</v>
      </c>
      <c r="AF17" s="9">
        <v>10.909000000000001</v>
      </c>
      <c r="AG17" s="9">
        <v>5.3150000000000004</v>
      </c>
      <c r="AH17" s="9">
        <v>9.3840000000000003</v>
      </c>
      <c r="AI17" s="9">
        <v>5.2869999999999999</v>
      </c>
      <c r="AJ17" s="9">
        <v>4.0960000000000001</v>
      </c>
      <c r="AK17" s="9">
        <v>62.198999999999998</v>
      </c>
      <c r="AL17" s="9">
        <v>25.824000000000002</v>
      </c>
      <c r="AM17" s="9">
        <v>36.375</v>
      </c>
      <c r="AN17" s="9">
        <v>44.494999999999997</v>
      </c>
      <c r="AO17" s="9">
        <v>16.536000000000001</v>
      </c>
      <c r="AP17" s="9">
        <v>27.959</v>
      </c>
      <c r="AQ17" s="9">
        <v>17.704000000000001</v>
      </c>
      <c r="AR17" s="9">
        <v>9.2880000000000003</v>
      </c>
      <c r="AS17" s="9">
        <v>8.4160000000000004</v>
      </c>
      <c r="AT17" s="9">
        <v>193.161</v>
      </c>
      <c r="AU17" s="9">
        <v>108.036</v>
      </c>
      <c r="AV17" s="9">
        <v>85.125</v>
      </c>
      <c r="AW17" s="9">
        <v>127.458</v>
      </c>
      <c r="AX17" s="9">
        <v>77.584999999999994</v>
      </c>
      <c r="AY17" s="9">
        <v>49.872999999999998</v>
      </c>
      <c r="AZ17" s="9">
        <v>85.15</v>
      </c>
      <c r="BA17" s="9">
        <v>48.624000000000002</v>
      </c>
      <c r="BB17" s="9">
        <v>36.526000000000003</v>
      </c>
      <c r="BC17" s="9">
        <v>35.155000000000001</v>
      </c>
      <c r="BD17" s="9">
        <v>25.24</v>
      </c>
      <c r="BE17" s="9">
        <v>9.9149999999999991</v>
      </c>
      <c r="BF17" s="9">
        <v>7.1529999999999996</v>
      </c>
      <c r="BG17" s="9">
        <v>3.7210000000000001</v>
      </c>
      <c r="BH17" s="9">
        <v>3.4319999999999999</v>
      </c>
      <c r="BI17" s="9">
        <v>65.703000000000003</v>
      </c>
      <c r="BJ17" s="9">
        <v>30.451000000000001</v>
      </c>
      <c r="BK17" s="9">
        <v>35.252000000000002</v>
      </c>
      <c r="BL17" s="9">
        <v>59.527999999999999</v>
      </c>
      <c r="BM17" s="9">
        <v>27.683</v>
      </c>
      <c r="BN17" s="9">
        <v>31.846</v>
      </c>
      <c r="BO17" s="9">
        <v>6.1749999999999998</v>
      </c>
      <c r="BP17" s="9">
        <v>2.7690000000000001</v>
      </c>
      <c r="BQ17" s="9">
        <v>3.4060000000000001</v>
      </c>
      <c r="BR17" s="9">
        <v>102.66</v>
      </c>
      <c r="BS17" s="9">
        <v>55.113</v>
      </c>
      <c r="BT17" s="9">
        <v>47.546999999999997</v>
      </c>
      <c r="BU17" s="9">
        <v>79.088999999999999</v>
      </c>
      <c r="BV17" s="9">
        <v>44.558999999999997</v>
      </c>
      <c r="BW17" s="9">
        <v>34.53</v>
      </c>
      <c r="BX17" s="9">
        <v>65.013999999999996</v>
      </c>
      <c r="BY17" s="9">
        <v>37.024999999999999</v>
      </c>
      <c r="BZ17" s="9">
        <v>27.989000000000001</v>
      </c>
      <c r="CA17" s="9">
        <v>12.877000000000001</v>
      </c>
      <c r="CB17" s="9">
        <v>7.2039999999999997</v>
      </c>
      <c r="CC17" s="9">
        <v>5.673</v>
      </c>
      <c r="CD17" s="9">
        <v>1.1990000000000001</v>
      </c>
      <c r="CE17" s="9">
        <v>0.33</v>
      </c>
      <c r="CF17" s="9">
        <v>0.86799999999999999</v>
      </c>
      <c r="CG17" s="9">
        <v>23.571000000000002</v>
      </c>
      <c r="CH17" s="9">
        <v>10.554</v>
      </c>
      <c r="CI17" s="9">
        <v>13.016999999999999</v>
      </c>
      <c r="CJ17" s="9">
        <v>20.254999999999999</v>
      </c>
      <c r="CK17" s="9">
        <v>9.1189999999999998</v>
      </c>
      <c r="CL17" s="9">
        <v>11.135</v>
      </c>
      <c r="CM17" s="9">
        <v>3.3170000000000002</v>
      </c>
      <c r="CN17" s="9">
        <v>1.4350000000000001</v>
      </c>
      <c r="CO17" s="9">
        <v>1.8819999999999999</v>
      </c>
      <c r="CP17" s="9">
        <v>149.547</v>
      </c>
      <c r="CQ17" s="9">
        <v>79.722999999999999</v>
      </c>
      <c r="CR17" s="9">
        <v>69.822999999999993</v>
      </c>
      <c r="CS17" s="9">
        <v>119.01600000000001</v>
      </c>
      <c r="CT17" s="9">
        <v>67.126999999999995</v>
      </c>
      <c r="CU17" s="9">
        <v>51.889000000000003</v>
      </c>
      <c r="CV17" s="9">
        <v>98.054000000000002</v>
      </c>
      <c r="CW17" s="9">
        <v>50.595999999999997</v>
      </c>
      <c r="CX17" s="9">
        <v>47.457999999999998</v>
      </c>
      <c r="CY17" s="9">
        <v>19.765999999999998</v>
      </c>
      <c r="CZ17" s="9">
        <v>15.811999999999999</v>
      </c>
      <c r="DA17" s="9">
        <v>3.9550000000000001</v>
      </c>
      <c r="DB17" s="9">
        <v>1.1950000000000001</v>
      </c>
      <c r="DC17" s="9">
        <v>0.71899999999999997</v>
      </c>
      <c r="DD17" s="9">
        <v>0.47599999999999998</v>
      </c>
      <c r="DE17" s="9">
        <v>30.530999999999999</v>
      </c>
      <c r="DF17" s="9">
        <v>12.596</v>
      </c>
      <c r="DG17" s="9">
        <v>17.934999999999999</v>
      </c>
      <c r="DH17" s="9">
        <v>28.861999999999998</v>
      </c>
      <c r="DI17" s="9">
        <v>11.413</v>
      </c>
      <c r="DJ17" s="9">
        <v>17.45</v>
      </c>
      <c r="DK17" s="9">
        <v>1.669</v>
      </c>
      <c r="DL17" s="9">
        <v>1.1839999999999999</v>
      </c>
      <c r="DM17" s="9">
        <v>0.48499999999999999</v>
      </c>
      <c r="DN17" s="9">
        <v>108.88800000000001</v>
      </c>
      <c r="DO17" s="9">
        <v>66.125</v>
      </c>
      <c r="DP17" s="9">
        <v>42.762999999999998</v>
      </c>
      <c r="DQ17" s="9">
        <v>85.968999999999994</v>
      </c>
      <c r="DR17" s="9">
        <v>55.447000000000003</v>
      </c>
      <c r="DS17" s="9">
        <v>30.521999999999998</v>
      </c>
      <c r="DT17" s="9">
        <v>76.132000000000005</v>
      </c>
      <c r="DU17" s="9">
        <v>47.557000000000002</v>
      </c>
      <c r="DV17" s="9">
        <v>28.574000000000002</v>
      </c>
      <c r="DW17" s="9">
        <v>9.24</v>
      </c>
      <c r="DX17" s="9">
        <v>7.2930000000000001</v>
      </c>
      <c r="DY17" s="9">
        <v>1.9470000000000001</v>
      </c>
      <c r="DZ17" s="9">
        <v>0.59699999999999998</v>
      </c>
      <c r="EA17" s="9">
        <v>0.59699999999999998</v>
      </c>
      <c r="EB17" s="9">
        <v>0</v>
      </c>
      <c r="EC17" s="9">
        <v>22.919</v>
      </c>
      <c r="ED17" s="9">
        <v>10.678000000000001</v>
      </c>
      <c r="EE17" s="9">
        <v>12.242000000000001</v>
      </c>
      <c r="EF17" s="9">
        <v>22.030999999999999</v>
      </c>
      <c r="EG17" s="9">
        <v>10.256</v>
      </c>
      <c r="EH17" s="9">
        <v>11.775</v>
      </c>
      <c r="EI17" s="9">
        <v>0.88800000000000001</v>
      </c>
      <c r="EJ17" s="9">
        <v>0.42199999999999999</v>
      </c>
      <c r="EK17" s="9">
        <v>0.46700000000000003</v>
      </c>
      <c r="EL17" s="9">
        <v>107.282</v>
      </c>
      <c r="EM17" s="9">
        <v>61.31</v>
      </c>
      <c r="EN17" s="9">
        <v>45.972000000000001</v>
      </c>
      <c r="EO17" s="9">
        <v>82.599000000000004</v>
      </c>
      <c r="EP17" s="9">
        <v>49.767000000000003</v>
      </c>
      <c r="EQ17" s="9">
        <v>32.832000000000001</v>
      </c>
      <c r="ER17" s="9">
        <v>72.664000000000001</v>
      </c>
      <c r="ES17" s="9">
        <v>40.960999999999999</v>
      </c>
      <c r="ET17" s="9">
        <v>31.702000000000002</v>
      </c>
      <c r="EU17" s="9">
        <v>9.4049999999999994</v>
      </c>
      <c r="EV17" s="9">
        <v>8.2750000000000004</v>
      </c>
      <c r="EW17" s="9">
        <v>1.1299999999999999</v>
      </c>
      <c r="EX17" s="9">
        <v>0.53</v>
      </c>
      <c r="EY17" s="9">
        <v>0.53</v>
      </c>
      <c r="EZ17" s="9">
        <v>0</v>
      </c>
      <c r="FA17" s="9">
        <v>24.683</v>
      </c>
      <c r="FB17" s="9">
        <v>11.542</v>
      </c>
      <c r="FC17" s="9">
        <v>13.141</v>
      </c>
      <c r="FD17" s="9">
        <v>24.683</v>
      </c>
      <c r="FE17" s="9">
        <v>11.542</v>
      </c>
      <c r="FF17" s="9">
        <v>13.141</v>
      </c>
      <c r="FG17" s="9">
        <v>0</v>
      </c>
      <c r="FH17" s="9">
        <v>0</v>
      </c>
      <c r="FI17" s="9">
        <v>0</v>
      </c>
      <c r="FJ17" s="9">
        <v>790.79700000000003</v>
      </c>
      <c r="FK17" s="9">
        <v>432.89699999999999</v>
      </c>
      <c r="FL17" s="9">
        <v>357.90100000000001</v>
      </c>
      <c r="FM17" s="9">
        <v>568.27200000000005</v>
      </c>
      <c r="FN17" s="9">
        <v>334.40199999999999</v>
      </c>
      <c r="FO17" s="9">
        <v>233.87</v>
      </c>
      <c r="FP17" s="9">
        <v>446.75700000000001</v>
      </c>
      <c r="FQ17" s="9">
        <v>249.292</v>
      </c>
      <c r="FR17" s="9">
        <v>197.465</v>
      </c>
      <c r="FS17" s="9">
        <v>101.85899999999999</v>
      </c>
      <c r="FT17" s="9">
        <v>73.924999999999997</v>
      </c>
      <c r="FU17" s="9">
        <v>27.934999999999999</v>
      </c>
      <c r="FV17" s="9">
        <v>19.655999999999999</v>
      </c>
      <c r="FW17" s="9">
        <v>11.185</v>
      </c>
      <c r="FX17" s="9">
        <v>8.4700000000000006</v>
      </c>
      <c r="FY17" s="9">
        <v>222.52600000000001</v>
      </c>
      <c r="FZ17" s="9">
        <v>98.495000000000005</v>
      </c>
      <c r="GA17" s="9">
        <v>124.03100000000001</v>
      </c>
      <c r="GB17" s="9">
        <v>196.261</v>
      </c>
      <c r="GC17" s="9">
        <v>84.486999999999995</v>
      </c>
      <c r="GD17" s="9">
        <v>111.774</v>
      </c>
      <c r="GE17" s="9">
        <v>26.265000000000001</v>
      </c>
      <c r="GF17" s="9">
        <v>14.007999999999999</v>
      </c>
      <c r="GG17" s="9">
        <v>12.257999999999999</v>
      </c>
      <c r="GH17" s="9">
        <v>677.13</v>
      </c>
      <c r="GI17" s="9">
        <v>376.25799999999998</v>
      </c>
      <c r="GJ17" s="9">
        <v>300.87299999999999</v>
      </c>
      <c r="GK17" s="9">
        <v>486.49900000000002</v>
      </c>
      <c r="GL17" s="9">
        <v>291.608</v>
      </c>
      <c r="GM17" s="9">
        <v>194.89099999999999</v>
      </c>
      <c r="GN17" s="9">
        <v>394.834</v>
      </c>
      <c r="GO17" s="9">
        <v>228.12700000000001</v>
      </c>
      <c r="GP17" s="9">
        <v>166.70599999999999</v>
      </c>
      <c r="GQ17" s="9">
        <v>83.4</v>
      </c>
      <c r="GR17" s="9">
        <v>58.963999999999999</v>
      </c>
      <c r="GS17" s="9">
        <v>24.436</v>
      </c>
      <c r="GT17" s="9">
        <v>8.266</v>
      </c>
      <c r="GU17" s="9">
        <v>4.5170000000000003</v>
      </c>
      <c r="GV17" s="9">
        <v>3.7490000000000001</v>
      </c>
      <c r="GW17" s="9">
        <v>190.631</v>
      </c>
      <c r="GX17" s="9">
        <v>84.65</v>
      </c>
      <c r="GY17" s="9">
        <v>105.98099999999999</v>
      </c>
      <c r="GZ17" s="9">
        <v>180.006</v>
      </c>
      <c r="HA17" s="9">
        <v>78.221999999999994</v>
      </c>
      <c r="HB17" s="9">
        <v>101.78400000000001</v>
      </c>
      <c r="HC17" s="9">
        <v>10.625</v>
      </c>
      <c r="HD17" s="9">
        <v>6.4279999999999999</v>
      </c>
      <c r="HE17" s="9">
        <v>4.1970000000000001</v>
      </c>
      <c r="HF17" s="9">
        <v>93.484999999999999</v>
      </c>
      <c r="HG17" s="9">
        <v>44.761000000000003</v>
      </c>
      <c r="HH17" s="9">
        <v>48.723999999999997</v>
      </c>
      <c r="HI17" s="9">
        <v>65.13</v>
      </c>
      <c r="HJ17" s="9">
        <v>32.143999999999998</v>
      </c>
      <c r="HK17" s="9">
        <v>32.984999999999999</v>
      </c>
      <c r="HL17" s="9">
        <v>41.3</v>
      </c>
      <c r="HM17" s="9">
        <v>15.791</v>
      </c>
      <c r="HN17" s="9">
        <v>25.507999999999999</v>
      </c>
      <c r="HO17" s="9">
        <v>13.852</v>
      </c>
      <c r="HP17" s="9">
        <v>10.625999999999999</v>
      </c>
      <c r="HQ17" s="9">
        <v>3.226</v>
      </c>
      <c r="HR17" s="9">
        <v>9.9779999999999998</v>
      </c>
      <c r="HS17" s="9">
        <v>5.7270000000000003</v>
      </c>
      <c r="HT17" s="9">
        <v>4.2510000000000003</v>
      </c>
      <c r="HU17" s="9">
        <v>28.355</v>
      </c>
      <c r="HV17" s="9">
        <v>12.616</v>
      </c>
      <c r="HW17" s="9">
        <v>15.739000000000001</v>
      </c>
      <c r="HX17" s="9">
        <v>14.802</v>
      </c>
      <c r="HY17" s="9">
        <v>5.6779999999999999</v>
      </c>
      <c r="HZ17" s="9">
        <v>9.1229999999999993</v>
      </c>
      <c r="IA17" s="9">
        <v>13.554</v>
      </c>
      <c r="IB17" s="9">
        <v>6.9379999999999997</v>
      </c>
      <c r="IC17" s="9">
        <v>6.6159999999999997</v>
      </c>
      <c r="ID17" s="9">
        <v>20.181999999999999</v>
      </c>
      <c r="IE17" s="9">
        <v>11.878</v>
      </c>
      <c r="IF17" s="9">
        <v>8.3040000000000003</v>
      </c>
      <c r="IG17" s="9">
        <v>16.641999999999999</v>
      </c>
      <c r="IH17" s="9">
        <v>10.648999999999999</v>
      </c>
      <c r="II17" s="9">
        <v>5.9930000000000003</v>
      </c>
      <c r="IJ17" s="9">
        <v>10.622999999999999</v>
      </c>
      <c r="IK17" s="9">
        <v>5.3739999999999997</v>
      </c>
      <c r="IL17" s="9">
        <v>5.25</v>
      </c>
      <c r="IM17" s="9">
        <v>4.6070000000000002</v>
      </c>
      <c r="IN17" s="9">
        <v>4.335</v>
      </c>
      <c r="IO17" s="9">
        <v>0.27200000000000002</v>
      </c>
      <c r="IP17" s="9">
        <v>1.411</v>
      </c>
      <c r="IQ17" s="9">
        <v>0.94099999999999995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0</v>
      </c>
      <c r="C11" s="9">
        <v>4.6470000000000002</v>
      </c>
      <c r="D11" s="9">
        <v>2.2240000000000002</v>
      </c>
      <c r="E11" s="9">
        <v>2.423</v>
      </c>
      <c r="F11" s="9">
        <v>2.556</v>
      </c>
      <c r="G11" s="9">
        <v>0.13300000000000001</v>
      </c>
      <c r="H11" s="9">
        <v>2.423</v>
      </c>
      <c r="I11" s="9">
        <v>2.0920000000000001</v>
      </c>
      <c r="J11" s="9">
        <v>2.0920000000000001</v>
      </c>
      <c r="K11" s="9">
        <v>0</v>
      </c>
      <c r="L11" s="9">
        <v>624.26499999999999</v>
      </c>
      <c r="M11" s="9">
        <v>339.29199999999997</v>
      </c>
      <c r="N11" s="9">
        <v>284.97300000000001</v>
      </c>
      <c r="O11" s="9">
        <v>464.31200000000001</v>
      </c>
      <c r="P11" s="9">
        <v>283.48099999999999</v>
      </c>
      <c r="Q11" s="9">
        <v>180.83099999999999</v>
      </c>
      <c r="R11" s="9">
        <v>366.98599999999999</v>
      </c>
      <c r="S11" s="9">
        <v>212.857</v>
      </c>
      <c r="T11" s="9">
        <v>154.13</v>
      </c>
      <c r="U11" s="9">
        <v>85.781000000000006</v>
      </c>
      <c r="V11" s="9">
        <v>61.838999999999999</v>
      </c>
      <c r="W11" s="9">
        <v>23.942</v>
      </c>
      <c r="X11" s="9">
        <v>11.545</v>
      </c>
      <c r="Y11" s="9">
        <v>8.7850000000000001</v>
      </c>
      <c r="Z11" s="9">
        <v>2.76</v>
      </c>
      <c r="AA11" s="9">
        <v>159.953</v>
      </c>
      <c r="AB11" s="9">
        <v>55.811</v>
      </c>
      <c r="AC11" s="9">
        <v>104.142</v>
      </c>
      <c r="AD11" s="9">
        <v>137.17599999999999</v>
      </c>
      <c r="AE11" s="9">
        <v>46.902000000000001</v>
      </c>
      <c r="AF11" s="9">
        <v>90.272999999999996</v>
      </c>
      <c r="AG11" s="9">
        <v>22.777000000000001</v>
      </c>
      <c r="AH11" s="9">
        <v>8.9090000000000007</v>
      </c>
      <c r="AI11" s="9">
        <v>13.869</v>
      </c>
      <c r="AJ11" s="9">
        <v>85.953000000000003</v>
      </c>
      <c r="AK11" s="9">
        <v>45.645000000000003</v>
      </c>
      <c r="AL11" s="9">
        <v>40.307000000000002</v>
      </c>
      <c r="AM11" s="9">
        <v>52.652000000000001</v>
      </c>
      <c r="AN11" s="9">
        <v>33.918999999999997</v>
      </c>
      <c r="AO11" s="9">
        <v>18.733000000000001</v>
      </c>
      <c r="AP11" s="9">
        <v>31.991</v>
      </c>
      <c r="AQ11" s="9">
        <v>19.608000000000001</v>
      </c>
      <c r="AR11" s="9">
        <v>12.384</v>
      </c>
      <c r="AS11" s="9">
        <v>9.1159999999999997</v>
      </c>
      <c r="AT11" s="9">
        <v>5.5270000000000001</v>
      </c>
      <c r="AU11" s="9">
        <v>3.59</v>
      </c>
      <c r="AV11" s="9">
        <v>11.545</v>
      </c>
      <c r="AW11" s="9">
        <v>8.7850000000000001</v>
      </c>
      <c r="AX11" s="9">
        <v>2.76</v>
      </c>
      <c r="AY11" s="9">
        <v>33.299999999999997</v>
      </c>
      <c r="AZ11" s="9">
        <v>11.726000000000001</v>
      </c>
      <c r="BA11" s="9">
        <v>21.574000000000002</v>
      </c>
      <c r="BB11" s="9">
        <v>10.523</v>
      </c>
      <c r="BC11" s="9">
        <v>2.8170000000000002</v>
      </c>
      <c r="BD11" s="9">
        <v>7.7060000000000004</v>
      </c>
      <c r="BE11" s="9">
        <v>22.777000000000001</v>
      </c>
      <c r="BF11" s="9">
        <v>8.9090000000000007</v>
      </c>
      <c r="BG11" s="9">
        <v>13.869</v>
      </c>
      <c r="BH11" s="9">
        <v>381.048</v>
      </c>
      <c r="BI11" s="9">
        <v>225.179</v>
      </c>
      <c r="BJ11" s="9">
        <v>155.87</v>
      </c>
      <c r="BK11" s="9">
        <v>299.73</v>
      </c>
      <c r="BL11" s="9">
        <v>196.19399999999999</v>
      </c>
      <c r="BM11" s="9">
        <v>103.536</v>
      </c>
      <c r="BN11" s="9">
        <v>235.46299999999999</v>
      </c>
      <c r="BO11" s="9">
        <v>148.92099999999999</v>
      </c>
      <c r="BP11" s="9">
        <v>86.542000000000002</v>
      </c>
      <c r="BQ11" s="9">
        <v>64.266000000000005</v>
      </c>
      <c r="BR11" s="9">
        <v>47.271999999999998</v>
      </c>
      <c r="BS11" s="9">
        <v>16.994</v>
      </c>
      <c r="BT11" s="9">
        <v>81.319000000000003</v>
      </c>
      <c r="BU11" s="9">
        <v>28.984999999999999</v>
      </c>
      <c r="BV11" s="9">
        <v>52.334000000000003</v>
      </c>
      <c r="BW11" s="9">
        <v>81.319000000000003</v>
      </c>
      <c r="BX11" s="9">
        <v>28.984999999999999</v>
      </c>
      <c r="BY11" s="9">
        <v>52.334000000000003</v>
      </c>
      <c r="BZ11" s="9">
        <v>157.26400000000001</v>
      </c>
      <c r="CA11" s="9">
        <v>68.468000000000004</v>
      </c>
      <c r="CB11" s="9">
        <v>88.796000000000006</v>
      </c>
      <c r="CC11" s="9">
        <v>111.93</v>
      </c>
      <c r="CD11" s="9">
        <v>53.368000000000002</v>
      </c>
      <c r="CE11" s="9">
        <v>58.561999999999998</v>
      </c>
      <c r="CF11" s="9">
        <v>99.531999999999996</v>
      </c>
      <c r="CG11" s="9">
        <v>44.328000000000003</v>
      </c>
      <c r="CH11" s="9">
        <v>55.204000000000001</v>
      </c>
      <c r="CI11" s="9">
        <v>12.398</v>
      </c>
      <c r="CJ11" s="9">
        <v>9.0399999999999991</v>
      </c>
      <c r="CK11" s="9">
        <v>3.3580000000000001</v>
      </c>
      <c r="CL11" s="9">
        <v>45.334000000000003</v>
      </c>
      <c r="CM11" s="9">
        <v>15.1</v>
      </c>
      <c r="CN11" s="9">
        <v>30.234000000000002</v>
      </c>
      <c r="CO11" s="9">
        <v>45.334000000000003</v>
      </c>
      <c r="CP11" s="9">
        <v>15.1</v>
      </c>
      <c r="CQ11" s="9">
        <v>30.234000000000002</v>
      </c>
      <c r="CR11" s="9">
        <v>129.46100000000001</v>
      </c>
      <c r="CS11" s="9">
        <v>67.045000000000002</v>
      </c>
      <c r="CT11" s="9">
        <v>62.415999999999997</v>
      </c>
      <c r="CU11" s="9">
        <v>57.664000000000001</v>
      </c>
      <c r="CV11" s="9">
        <v>34.783000000000001</v>
      </c>
      <c r="CW11" s="9">
        <v>22.881</v>
      </c>
      <c r="CX11" s="9">
        <v>49.04</v>
      </c>
      <c r="CY11" s="9">
        <v>30.408999999999999</v>
      </c>
      <c r="CZ11" s="9">
        <v>18.631</v>
      </c>
      <c r="DA11" s="9">
        <v>8.3699999999999992</v>
      </c>
      <c r="DB11" s="9">
        <v>4.12</v>
      </c>
      <c r="DC11" s="9">
        <v>4.2510000000000003</v>
      </c>
      <c r="DD11" s="9">
        <v>0.254</v>
      </c>
      <c r="DE11" s="9">
        <v>0.254</v>
      </c>
      <c r="DF11" s="9">
        <v>0</v>
      </c>
      <c r="DG11" s="9">
        <v>71.796999999999997</v>
      </c>
      <c r="DH11" s="9">
        <v>32.262999999999998</v>
      </c>
      <c r="DI11" s="9">
        <v>39.533999999999999</v>
      </c>
      <c r="DJ11" s="9">
        <v>68.009</v>
      </c>
      <c r="DK11" s="9">
        <v>29.233000000000001</v>
      </c>
      <c r="DL11" s="9">
        <v>38.776000000000003</v>
      </c>
      <c r="DM11" s="9">
        <v>3.7879999999999998</v>
      </c>
      <c r="DN11" s="9">
        <v>3.03</v>
      </c>
      <c r="DO11" s="9">
        <v>0.75900000000000001</v>
      </c>
      <c r="DP11" s="9">
        <v>9.6709999999999994</v>
      </c>
      <c r="DQ11" s="9">
        <v>4.9539999999999997</v>
      </c>
      <c r="DR11" s="9">
        <v>4.7169999999999996</v>
      </c>
      <c r="DS11" s="9">
        <v>2.5939999999999999</v>
      </c>
      <c r="DT11" s="9">
        <v>1.4319999999999999</v>
      </c>
      <c r="DU11" s="9">
        <v>1.161</v>
      </c>
      <c r="DV11" s="9">
        <v>2.34</v>
      </c>
      <c r="DW11" s="9">
        <v>1.1779999999999999</v>
      </c>
      <c r="DX11" s="9">
        <v>1.161</v>
      </c>
      <c r="DY11" s="9">
        <v>0</v>
      </c>
      <c r="DZ11" s="9">
        <v>0</v>
      </c>
      <c r="EA11" s="9">
        <v>0</v>
      </c>
      <c r="EB11" s="9">
        <v>0.254</v>
      </c>
      <c r="EC11" s="9">
        <v>0.254</v>
      </c>
      <c r="ED11" s="9">
        <v>0</v>
      </c>
      <c r="EE11" s="9">
        <v>7.077</v>
      </c>
      <c r="EF11" s="9">
        <v>3.5209999999999999</v>
      </c>
      <c r="EG11" s="9">
        <v>3.556</v>
      </c>
      <c r="EH11" s="9">
        <v>3.2890000000000001</v>
      </c>
      <c r="EI11" s="9">
        <v>0.49199999999999999</v>
      </c>
      <c r="EJ11" s="9">
        <v>2.798</v>
      </c>
      <c r="EK11" s="9">
        <v>3.7879999999999998</v>
      </c>
      <c r="EL11" s="9">
        <v>3.03</v>
      </c>
      <c r="EM11" s="9">
        <v>0.75900000000000001</v>
      </c>
      <c r="EN11" s="9">
        <v>119.79</v>
      </c>
      <c r="EO11" s="9">
        <v>62.091999999999999</v>
      </c>
      <c r="EP11" s="9">
        <v>57.698</v>
      </c>
      <c r="EQ11" s="9">
        <v>55.07</v>
      </c>
      <c r="ER11" s="9">
        <v>33.35</v>
      </c>
      <c r="ES11" s="9">
        <v>21.72</v>
      </c>
      <c r="ET11" s="9">
        <v>46.7</v>
      </c>
      <c r="EU11" s="9">
        <v>29.231000000000002</v>
      </c>
      <c r="EV11" s="9">
        <v>17.469000000000001</v>
      </c>
      <c r="EW11" s="9">
        <v>8.3699999999999992</v>
      </c>
      <c r="EX11" s="9">
        <v>4.12</v>
      </c>
      <c r="EY11" s="9">
        <v>4.2510000000000003</v>
      </c>
      <c r="EZ11" s="9">
        <v>64.72</v>
      </c>
      <c r="FA11" s="9">
        <v>28.741</v>
      </c>
      <c r="FB11" s="9">
        <v>35.978000000000002</v>
      </c>
      <c r="FC11" s="9">
        <v>64.72</v>
      </c>
      <c r="FD11" s="9">
        <v>28.741</v>
      </c>
      <c r="FE11" s="9">
        <v>35.978000000000002</v>
      </c>
      <c r="FF11" s="9">
        <v>560.41899999999998</v>
      </c>
      <c r="FG11" s="9">
        <v>299.73</v>
      </c>
      <c r="FH11" s="9">
        <v>260.69</v>
      </c>
      <c r="FI11" s="9">
        <v>370.34500000000003</v>
      </c>
      <c r="FJ11" s="9">
        <v>227.90199999999999</v>
      </c>
      <c r="FK11" s="9">
        <v>142.44300000000001</v>
      </c>
      <c r="FL11" s="9">
        <v>280.60399999999998</v>
      </c>
      <c r="FM11" s="9">
        <v>165.12799999999999</v>
      </c>
      <c r="FN11" s="9">
        <v>115.476</v>
      </c>
      <c r="FO11" s="9">
        <v>79.067999999999998</v>
      </c>
      <c r="FP11" s="9">
        <v>54.671999999999997</v>
      </c>
      <c r="FQ11" s="9">
        <v>24.396000000000001</v>
      </c>
      <c r="FR11" s="9">
        <v>10.673</v>
      </c>
      <c r="FS11" s="9">
        <v>8.1020000000000003</v>
      </c>
      <c r="FT11" s="9">
        <v>2.57</v>
      </c>
      <c r="FU11" s="9">
        <v>190.07499999999999</v>
      </c>
      <c r="FV11" s="9">
        <v>71.828000000000003</v>
      </c>
      <c r="FW11" s="9">
        <v>118.247</v>
      </c>
      <c r="FX11" s="9">
        <v>164.97800000000001</v>
      </c>
      <c r="FY11" s="9">
        <v>60.622999999999998</v>
      </c>
      <c r="FZ11" s="9">
        <v>104.355</v>
      </c>
      <c r="GA11" s="9">
        <v>25.097000000000001</v>
      </c>
      <c r="GB11" s="9">
        <v>11.205</v>
      </c>
      <c r="GC11" s="9">
        <v>13.891999999999999</v>
      </c>
      <c r="GD11" s="9">
        <v>148.38300000000001</v>
      </c>
      <c r="GE11" s="9">
        <v>74.661000000000001</v>
      </c>
      <c r="GF11" s="9">
        <v>73.721000000000004</v>
      </c>
      <c r="GG11" s="9">
        <v>86.941999999999993</v>
      </c>
      <c r="GH11" s="9">
        <v>52.787999999999997</v>
      </c>
      <c r="GI11" s="9">
        <v>34.154000000000003</v>
      </c>
      <c r="GJ11" s="9">
        <v>61.070999999999998</v>
      </c>
      <c r="GK11" s="9">
        <v>34.988999999999997</v>
      </c>
      <c r="GL11" s="9">
        <v>26.082000000000001</v>
      </c>
      <c r="GM11" s="9">
        <v>21.957999999999998</v>
      </c>
      <c r="GN11" s="9">
        <v>15.369</v>
      </c>
      <c r="GO11" s="9">
        <v>6.5890000000000004</v>
      </c>
      <c r="GP11" s="9">
        <v>3.9129999999999998</v>
      </c>
      <c r="GQ11" s="9">
        <v>2.431</v>
      </c>
      <c r="GR11" s="9">
        <v>1.4830000000000001</v>
      </c>
      <c r="GS11" s="9">
        <v>61.44</v>
      </c>
      <c r="GT11" s="9">
        <v>21.873000000000001</v>
      </c>
      <c r="GU11" s="9">
        <v>39.567</v>
      </c>
      <c r="GV11" s="9">
        <v>51.045999999999999</v>
      </c>
      <c r="GW11" s="9">
        <v>16.881</v>
      </c>
      <c r="GX11" s="9">
        <v>34.164000000000001</v>
      </c>
      <c r="GY11" s="9">
        <v>10.395</v>
      </c>
      <c r="GZ11" s="9">
        <v>4.9909999999999997</v>
      </c>
      <c r="HA11" s="9">
        <v>5.4029999999999996</v>
      </c>
      <c r="HB11" s="9">
        <v>223.23599999999999</v>
      </c>
      <c r="HC11" s="9">
        <v>114.09399999999999</v>
      </c>
      <c r="HD11" s="9">
        <v>109.142</v>
      </c>
      <c r="HE11" s="9">
        <v>147.02600000000001</v>
      </c>
      <c r="HF11" s="9">
        <v>85.951999999999998</v>
      </c>
      <c r="HG11" s="9">
        <v>61.073999999999998</v>
      </c>
      <c r="HH11" s="9">
        <v>109.98699999999999</v>
      </c>
      <c r="HI11" s="9">
        <v>63.232999999999997</v>
      </c>
      <c r="HJ11" s="9">
        <v>46.753999999999998</v>
      </c>
      <c r="HK11" s="9">
        <v>32.24</v>
      </c>
      <c r="HL11" s="9">
        <v>19.007000000000001</v>
      </c>
      <c r="HM11" s="9">
        <v>13.233000000000001</v>
      </c>
      <c r="HN11" s="9">
        <v>4.8</v>
      </c>
      <c r="HO11" s="9">
        <v>3.7120000000000002</v>
      </c>
      <c r="HP11" s="9">
        <v>1.0880000000000001</v>
      </c>
      <c r="HQ11" s="9">
        <v>76.209000000000003</v>
      </c>
      <c r="HR11" s="9">
        <v>28.141999999999999</v>
      </c>
      <c r="HS11" s="9">
        <v>48.067999999999998</v>
      </c>
      <c r="HT11" s="9">
        <v>65.316999999999993</v>
      </c>
      <c r="HU11" s="9">
        <v>23.600999999999999</v>
      </c>
      <c r="HV11" s="9">
        <v>41.716000000000001</v>
      </c>
      <c r="HW11" s="9">
        <v>10.891999999999999</v>
      </c>
      <c r="HX11" s="9">
        <v>4.5410000000000004</v>
      </c>
      <c r="HY11" s="9">
        <v>6.351</v>
      </c>
      <c r="HZ11" s="9">
        <v>110.35</v>
      </c>
      <c r="IA11" s="9">
        <v>65.724000000000004</v>
      </c>
      <c r="IB11" s="9">
        <v>44.625999999999998</v>
      </c>
      <c r="IC11" s="9">
        <v>82.930999999999997</v>
      </c>
      <c r="ID11" s="9">
        <v>53.094000000000001</v>
      </c>
      <c r="IE11" s="9">
        <v>29.838000000000001</v>
      </c>
      <c r="IF11" s="9">
        <v>63.807000000000002</v>
      </c>
      <c r="IG11" s="9">
        <v>37.530999999999999</v>
      </c>
      <c r="IH11" s="9">
        <v>26.274999999999999</v>
      </c>
      <c r="II11" s="9">
        <v>17.516999999999999</v>
      </c>
      <c r="IJ11" s="9">
        <v>13.954000000000001</v>
      </c>
      <c r="IK11" s="9">
        <v>3.5619999999999998</v>
      </c>
      <c r="IL11" s="9">
        <v>1.6080000000000001</v>
      </c>
      <c r="IM11" s="9">
        <v>1.6080000000000001</v>
      </c>
      <c r="IN11" s="9">
        <v>0</v>
      </c>
      <c r="IO11" s="9">
        <v>27.419</v>
      </c>
      <c r="IP11" s="9">
        <v>12.63</v>
      </c>
      <c r="IQ11" s="9">
        <v>14.788</v>
      </c>
    </row>
    <row r="12" spans="1:251">
      <c r="A12" s="10">
        <v>42401</v>
      </c>
      <c r="B12" s="9">
        <v>1.107</v>
      </c>
      <c r="C12" s="9">
        <v>5.4630000000000001</v>
      </c>
      <c r="D12" s="9">
        <v>2.0640000000000001</v>
      </c>
      <c r="E12" s="9">
        <v>3.399</v>
      </c>
      <c r="F12" s="9">
        <v>4.157</v>
      </c>
      <c r="G12" s="9">
        <v>1.397</v>
      </c>
      <c r="H12" s="9">
        <v>2.76</v>
      </c>
      <c r="I12" s="9">
        <v>1.306</v>
      </c>
      <c r="J12" s="9">
        <v>0.66700000000000004</v>
      </c>
      <c r="K12" s="9">
        <v>0.64</v>
      </c>
      <c r="L12" s="9">
        <v>589.01400000000001</v>
      </c>
      <c r="M12" s="9">
        <v>308.39</v>
      </c>
      <c r="N12" s="9">
        <v>280.62400000000002</v>
      </c>
      <c r="O12" s="9">
        <v>442.17099999999999</v>
      </c>
      <c r="P12" s="9">
        <v>261.49099999999999</v>
      </c>
      <c r="Q12" s="9">
        <v>180.679</v>
      </c>
      <c r="R12" s="9">
        <v>349.358</v>
      </c>
      <c r="S12" s="9">
        <v>203.376</v>
      </c>
      <c r="T12" s="9">
        <v>145.982</v>
      </c>
      <c r="U12" s="9">
        <v>78.436000000000007</v>
      </c>
      <c r="V12" s="9">
        <v>48.966000000000001</v>
      </c>
      <c r="W12" s="9">
        <v>29.47</v>
      </c>
      <c r="X12" s="9">
        <v>14.377000000000001</v>
      </c>
      <c r="Y12" s="9">
        <v>9.15</v>
      </c>
      <c r="Z12" s="9">
        <v>5.2270000000000003</v>
      </c>
      <c r="AA12" s="9">
        <v>146.84299999999999</v>
      </c>
      <c r="AB12" s="9">
        <v>46.899000000000001</v>
      </c>
      <c r="AC12" s="9">
        <v>99.944999999999993</v>
      </c>
      <c r="AD12" s="9">
        <v>132.07900000000001</v>
      </c>
      <c r="AE12" s="9">
        <v>41.762</v>
      </c>
      <c r="AF12" s="9">
        <v>90.316999999999993</v>
      </c>
      <c r="AG12" s="9">
        <v>14.765000000000001</v>
      </c>
      <c r="AH12" s="9">
        <v>5.1369999999999996</v>
      </c>
      <c r="AI12" s="9">
        <v>9.6280000000000001</v>
      </c>
      <c r="AJ12" s="9">
        <v>90.394000000000005</v>
      </c>
      <c r="AK12" s="9">
        <v>45.371000000000002</v>
      </c>
      <c r="AL12" s="9">
        <v>45.024000000000001</v>
      </c>
      <c r="AM12" s="9">
        <v>63.796999999999997</v>
      </c>
      <c r="AN12" s="9">
        <v>36.542000000000002</v>
      </c>
      <c r="AO12" s="9">
        <v>27.254999999999999</v>
      </c>
      <c r="AP12" s="9">
        <v>37.401000000000003</v>
      </c>
      <c r="AQ12" s="9">
        <v>19.75</v>
      </c>
      <c r="AR12" s="9">
        <v>17.651</v>
      </c>
      <c r="AS12" s="9">
        <v>12.019</v>
      </c>
      <c r="AT12" s="9">
        <v>7.6429999999999998</v>
      </c>
      <c r="AU12" s="9">
        <v>4.3760000000000003</v>
      </c>
      <c r="AV12" s="9">
        <v>14.377000000000001</v>
      </c>
      <c r="AW12" s="9">
        <v>9.15</v>
      </c>
      <c r="AX12" s="9">
        <v>5.2270000000000003</v>
      </c>
      <c r="AY12" s="9">
        <v>26.597999999999999</v>
      </c>
      <c r="AZ12" s="9">
        <v>8.8290000000000006</v>
      </c>
      <c r="BA12" s="9">
        <v>17.768999999999998</v>
      </c>
      <c r="BB12" s="9">
        <v>11.833</v>
      </c>
      <c r="BC12" s="9">
        <v>3.6920000000000002</v>
      </c>
      <c r="BD12" s="9">
        <v>8.141</v>
      </c>
      <c r="BE12" s="9">
        <v>14.765000000000001</v>
      </c>
      <c r="BF12" s="9">
        <v>5.1369999999999996</v>
      </c>
      <c r="BG12" s="9">
        <v>9.6280000000000001</v>
      </c>
      <c r="BH12" s="9">
        <v>365.56099999999998</v>
      </c>
      <c r="BI12" s="9">
        <v>201.54300000000001</v>
      </c>
      <c r="BJ12" s="9">
        <v>164.01900000000001</v>
      </c>
      <c r="BK12" s="9">
        <v>280.04700000000003</v>
      </c>
      <c r="BL12" s="9">
        <v>171.76599999999999</v>
      </c>
      <c r="BM12" s="9">
        <v>108.28100000000001</v>
      </c>
      <c r="BN12" s="9">
        <v>225.929</v>
      </c>
      <c r="BO12" s="9">
        <v>137.42599999999999</v>
      </c>
      <c r="BP12" s="9">
        <v>88.503</v>
      </c>
      <c r="BQ12" s="9">
        <v>54.118000000000002</v>
      </c>
      <c r="BR12" s="9">
        <v>34.340000000000003</v>
      </c>
      <c r="BS12" s="9">
        <v>19.777999999999999</v>
      </c>
      <c r="BT12" s="9">
        <v>85.513999999999996</v>
      </c>
      <c r="BU12" s="9">
        <v>29.777000000000001</v>
      </c>
      <c r="BV12" s="9">
        <v>55.738</v>
      </c>
      <c r="BW12" s="9">
        <v>85.513999999999996</v>
      </c>
      <c r="BX12" s="9">
        <v>29.777000000000001</v>
      </c>
      <c r="BY12" s="9">
        <v>55.738</v>
      </c>
      <c r="BZ12" s="9">
        <v>133.059</v>
      </c>
      <c r="CA12" s="9">
        <v>61.476999999999997</v>
      </c>
      <c r="CB12" s="9">
        <v>71.581999999999994</v>
      </c>
      <c r="CC12" s="9">
        <v>98.326999999999998</v>
      </c>
      <c r="CD12" s="9">
        <v>53.183</v>
      </c>
      <c r="CE12" s="9">
        <v>45.143999999999998</v>
      </c>
      <c r="CF12" s="9">
        <v>86.028000000000006</v>
      </c>
      <c r="CG12" s="9">
        <v>46.2</v>
      </c>
      <c r="CH12" s="9">
        <v>39.828000000000003</v>
      </c>
      <c r="CI12" s="9">
        <v>12.298999999999999</v>
      </c>
      <c r="CJ12" s="9">
        <v>6.9829999999999997</v>
      </c>
      <c r="CK12" s="9">
        <v>5.3159999999999998</v>
      </c>
      <c r="CL12" s="9">
        <v>34.731000000000002</v>
      </c>
      <c r="CM12" s="9">
        <v>8.2929999999999993</v>
      </c>
      <c r="CN12" s="9">
        <v>26.437999999999999</v>
      </c>
      <c r="CO12" s="9">
        <v>34.731000000000002</v>
      </c>
      <c r="CP12" s="9">
        <v>8.2929999999999993</v>
      </c>
      <c r="CQ12" s="9">
        <v>26.437999999999999</v>
      </c>
      <c r="CR12" s="9">
        <v>122.291</v>
      </c>
      <c r="CS12" s="9">
        <v>66.44</v>
      </c>
      <c r="CT12" s="9">
        <v>55.850999999999999</v>
      </c>
      <c r="CU12" s="9">
        <v>58.066000000000003</v>
      </c>
      <c r="CV12" s="9">
        <v>32.168999999999997</v>
      </c>
      <c r="CW12" s="9">
        <v>25.896999999999998</v>
      </c>
      <c r="CX12" s="9">
        <v>48.243000000000002</v>
      </c>
      <c r="CY12" s="9">
        <v>26.593</v>
      </c>
      <c r="CZ12" s="9">
        <v>21.65</v>
      </c>
      <c r="DA12" s="9">
        <v>8.359</v>
      </c>
      <c r="DB12" s="9">
        <v>4.5670000000000002</v>
      </c>
      <c r="DC12" s="9">
        <v>3.7919999999999998</v>
      </c>
      <c r="DD12" s="9">
        <v>1.464</v>
      </c>
      <c r="DE12" s="9">
        <v>1.008</v>
      </c>
      <c r="DF12" s="9">
        <v>0.45500000000000002</v>
      </c>
      <c r="DG12" s="9">
        <v>64.224999999999994</v>
      </c>
      <c r="DH12" s="9">
        <v>34.271000000000001</v>
      </c>
      <c r="DI12" s="9">
        <v>29.954000000000001</v>
      </c>
      <c r="DJ12" s="9">
        <v>61.511000000000003</v>
      </c>
      <c r="DK12" s="9">
        <v>32.055999999999997</v>
      </c>
      <c r="DL12" s="9">
        <v>29.454999999999998</v>
      </c>
      <c r="DM12" s="9">
        <v>2.714</v>
      </c>
      <c r="DN12" s="9">
        <v>2.2149999999999999</v>
      </c>
      <c r="DO12" s="9">
        <v>0.499</v>
      </c>
      <c r="DP12" s="9">
        <v>8.6259999999999994</v>
      </c>
      <c r="DQ12" s="9">
        <v>7.03</v>
      </c>
      <c r="DR12" s="9">
        <v>1.5960000000000001</v>
      </c>
      <c r="DS12" s="9">
        <v>2.6</v>
      </c>
      <c r="DT12" s="9">
        <v>2.1440000000000001</v>
      </c>
      <c r="DU12" s="9">
        <v>0.45500000000000002</v>
      </c>
      <c r="DV12" s="9">
        <v>1.1359999999999999</v>
      </c>
      <c r="DW12" s="9">
        <v>1.1359999999999999</v>
      </c>
      <c r="DX12" s="9">
        <v>0</v>
      </c>
      <c r="DY12" s="9">
        <v>0</v>
      </c>
      <c r="DZ12" s="9">
        <v>0</v>
      </c>
      <c r="EA12" s="9">
        <v>0</v>
      </c>
      <c r="EB12" s="9">
        <v>1.464</v>
      </c>
      <c r="EC12" s="9">
        <v>1.008</v>
      </c>
      <c r="ED12" s="9">
        <v>0.45500000000000002</v>
      </c>
      <c r="EE12" s="9">
        <v>6.0259999999999998</v>
      </c>
      <c r="EF12" s="9">
        <v>4.8860000000000001</v>
      </c>
      <c r="EG12" s="9">
        <v>1.141</v>
      </c>
      <c r="EH12" s="9">
        <v>3.3130000000000002</v>
      </c>
      <c r="EI12" s="9">
        <v>2.6709999999999998</v>
      </c>
      <c r="EJ12" s="9">
        <v>0.64200000000000002</v>
      </c>
      <c r="EK12" s="9">
        <v>2.714</v>
      </c>
      <c r="EL12" s="9">
        <v>2.2149999999999999</v>
      </c>
      <c r="EM12" s="9">
        <v>0.499</v>
      </c>
      <c r="EN12" s="9">
        <v>113.664</v>
      </c>
      <c r="EO12" s="9">
        <v>59.41</v>
      </c>
      <c r="EP12" s="9">
        <v>54.253999999999998</v>
      </c>
      <c r="EQ12" s="9">
        <v>55.466000000000001</v>
      </c>
      <c r="ER12" s="9">
        <v>30.024999999999999</v>
      </c>
      <c r="ES12" s="9">
        <v>25.442</v>
      </c>
      <c r="ET12" s="9">
        <v>47.106999999999999</v>
      </c>
      <c r="EU12" s="9">
        <v>25.457000000000001</v>
      </c>
      <c r="EV12" s="9">
        <v>21.65</v>
      </c>
      <c r="EW12" s="9">
        <v>8.359</v>
      </c>
      <c r="EX12" s="9">
        <v>4.5670000000000002</v>
      </c>
      <c r="EY12" s="9">
        <v>3.7919999999999998</v>
      </c>
      <c r="EZ12" s="9">
        <v>58.198</v>
      </c>
      <c r="FA12" s="9">
        <v>29.385000000000002</v>
      </c>
      <c r="FB12" s="9">
        <v>28.812999999999999</v>
      </c>
      <c r="FC12" s="9">
        <v>58.198</v>
      </c>
      <c r="FD12" s="9">
        <v>29.385000000000002</v>
      </c>
      <c r="FE12" s="9">
        <v>28.812999999999999</v>
      </c>
      <c r="FF12" s="9">
        <v>533.53200000000004</v>
      </c>
      <c r="FG12" s="9">
        <v>269.85000000000002</v>
      </c>
      <c r="FH12" s="9">
        <v>263.68200000000002</v>
      </c>
      <c r="FI12" s="9">
        <v>361.49099999999999</v>
      </c>
      <c r="FJ12" s="9">
        <v>204.80500000000001</v>
      </c>
      <c r="FK12" s="9">
        <v>156.68600000000001</v>
      </c>
      <c r="FL12" s="9">
        <v>274.36799999999999</v>
      </c>
      <c r="FM12" s="9">
        <v>152.22200000000001</v>
      </c>
      <c r="FN12" s="9">
        <v>122.146</v>
      </c>
      <c r="FO12" s="9">
        <v>72.915000000000006</v>
      </c>
      <c r="FP12" s="9">
        <v>43.375999999999998</v>
      </c>
      <c r="FQ12" s="9">
        <v>29.54</v>
      </c>
      <c r="FR12" s="9">
        <v>14.208</v>
      </c>
      <c r="FS12" s="9">
        <v>9.2080000000000002</v>
      </c>
      <c r="FT12" s="9">
        <v>5.0010000000000003</v>
      </c>
      <c r="FU12" s="9">
        <v>172.041</v>
      </c>
      <c r="FV12" s="9">
        <v>65.045000000000002</v>
      </c>
      <c r="FW12" s="9">
        <v>106.996</v>
      </c>
      <c r="FX12" s="9">
        <v>154.56200000000001</v>
      </c>
      <c r="FY12" s="9">
        <v>57.692999999999998</v>
      </c>
      <c r="FZ12" s="9">
        <v>96.869</v>
      </c>
      <c r="GA12" s="9">
        <v>17.478999999999999</v>
      </c>
      <c r="GB12" s="9">
        <v>7.3520000000000003</v>
      </c>
      <c r="GC12" s="9">
        <v>10.127000000000001</v>
      </c>
      <c r="GD12" s="9">
        <v>141.77799999999999</v>
      </c>
      <c r="GE12" s="9">
        <v>60.396000000000001</v>
      </c>
      <c r="GF12" s="9">
        <v>81.382000000000005</v>
      </c>
      <c r="GG12" s="9">
        <v>84.25</v>
      </c>
      <c r="GH12" s="9">
        <v>44.143999999999998</v>
      </c>
      <c r="GI12" s="9">
        <v>40.104999999999997</v>
      </c>
      <c r="GJ12" s="9">
        <v>53.03</v>
      </c>
      <c r="GK12" s="9">
        <v>27.093</v>
      </c>
      <c r="GL12" s="9">
        <v>25.937000000000001</v>
      </c>
      <c r="GM12" s="9">
        <v>24.195</v>
      </c>
      <c r="GN12" s="9">
        <v>12.803000000000001</v>
      </c>
      <c r="GO12" s="9">
        <v>11.391999999999999</v>
      </c>
      <c r="GP12" s="9">
        <v>7.024</v>
      </c>
      <c r="GQ12" s="9">
        <v>4.2480000000000002</v>
      </c>
      <c r="GR12" s="9">
        <v>2.7759999999999998</v>
      </c>
      <c r="GS12" s="9">
        <v>57.527999999999999</v>
      </c>
      <c r="GT12" s="9">
        <v>16.251999999999999</v>
      </c>
      <c r="GU12" s="9">
        <v>41.276000000000003</v>
      </c>
      <c r="GV12" s="9">
        <v>50.031999999999996</v>
      </c>
      <c r="GW12" s="9">
        <v>12.558</v>
      </c>
      <c r="GX12" s="9">
        <v>37.472999999999999</v>
      </c>
      <c r="GY12" s="9">
        <v>7.4960000000000004</v>
      </c>
      <c r="GZ12" s="9">
        <v>3.6930000000000001</v>
      </c>
      <c r="HA12" s="9">
        <v>3.8029999999999999</v>
      </c>
      <c r="HB12" s="9">
        <v>209.196</v>
      </c>
      <c r="HC12" s="9">
        <v>102.86199999999999</v>
      </c>
      <c r="HD12" s="9">
        <v>106.334</v>
      </c>
      <c r="HE12" s="9">
        <v>137.42599999999999</v>
      </c>
      <c r="HF12" s="9">
        <v>73.015000000000001</v>
      </c>
      <c r="HG12" s="9">
        <v>64.411000000000001</v>
      </c>
      <c r="HH12" s="9">
        <v>110.434</v>
      </c>
      <c r="HI12" s="9">
        <v>55.545000000000002</v>
      </c>
      <c r="HJ12" s="9">
        <v>54.889000000000003</v>
      </c>
      <c r="HK12" s="9">
        <v>22.965</v>
      </c>
      <c r="HL12" s="9">
        <v>14.503</v>
      </c>
      <c r="HM12" s="9">
        <v>8.4619999999999997</v>
      </c>
      <c r="HN12" s="9">
        <v>4.0259999999999998</v>
      </c>
      <c r="HO12" s="9">
        <v>2.9660000000000002</v>
      </c>
      <c r="HP12" s="9">
        <v>1.06</v>
      </c>
      <c r="HQ12" s="9">
        <v>71.77</v>
      </c>
      <c r="HR12" s="9">
        <v>29.847000000000001</v>
      </c>
      <c r="HS12" s="9">
        <v>41.923000000000002</v>
      </c>
      <c r="HT12" s="9">
        <v>64.757999999999996</v>
      </c>
      <c r="HU12" s="9">
        <v>28.111000000000001</v>
      </c>
      <c r="HV12" s="9">
        <v>36.646999999999998</v>
      </c>
      <c r="HW12" s="9">
        <v>7.0119999999999996</v>
      </c>
      <c r="HX12" s="9">
        <v>1.736</v>
      </c>
      <c r="HY12" s="9">
        <v>5.2759999999999998</v>
      </c>
      <c r="HZ12" s="9">
        <v>96.429000000000002</v>
      </c>
      <c r="IA12" s="9">
        <v>58.664000000000001</v>
      </c>
      <c r="IB12" s="9">
        <v>37.765000000000001</v>
      </c>
      <c r="IC12" s="9">
        <v>71.403000000000006</v>
      </c>
      <c r="ID12" s="9">
        <v>47.917000000000002</v>
      </c>
      <c r="IE12" s="9">
        <v>23.486999999999998</v>
      </c>
      <c r="IF12" s="9">
        <v>57.264000000000003</v>
      </c>
      <c r="IG12" s="9">
        <v>39.076000000000001</v>
      </c>
      <c r="IH12" s="9">
        <v>18.187000000000001</v>
      </c>
      <c r="II12" s="9">
        <v>11.28</v>
      </c>
      <c r="IJ12" s="9">
        <v>7.1449999999999996</v>
      </c>
      <c r="IK12" s="9">
        <v>4.1349999999999998</v>
      </c>
      <c r="IL12" s="9">
        <v>2.86</v>
      </c>
      <c r="IM12" s="9">
        <v>1.6950000000000001</v>
      </c>
      <c r="IN12" s="9">
        <v>1.1639999999999999</v>
      </c>
      <c r="IO12" s="9">
        <v>25.026</v>
      </c>
      <c r="IP12" s="9">
        <v>10.747</v>
      </c>
      <c r="IQ12" s="9">
        <v>14.278</v>
      </c>
    </row>
    <row r="13" spans="1:251">
      <c r="A13" s="10">
        <v>42767</v>
      </c>
      <c r="B13" s="9">
        <v>0.67</v>
      </c>
      <c r="C13" s="9">
        <v>3.7130000000000001</v>
      </c>
      <c r="D13" s="9">
        <v>0.65400000000000003</v>
      </c>
      <c r="E13" s="9">
        <v>3.0590000000000002</v>
      </c>
      <c r="F13" s="9">
        <v>2.6360000000000001</v>
      </c>
      <c r="G13" s="9">
        <v>0.65400000000000003</v>
      </c>
      <c r="H13" s="9">
        <v>1.982</v>
      </c>
      <c r="I13" s="9">
        <v>1.077</v>
      </c>
      <c r="J13" s="9">
        <v>0</v>
      </c>
      <c r="K13" s="9">
        <v>1.077</v>
      </c>
      <c r="L13" s="9">
        <v>598.19200000000001</v>
      </c>
      <c r="M13" s="9">
        <v>306.75599999999997</v>
      </c>
      <c r="N13" s="9">
        <v>291.43599999999998</v>
      </c>
      <c r="O13" s="9">
        <v>441.67</v>
      </c>
      <c r="P13" s="9">
        <v>248.15100000000001</v>
      </c>
      <c r="Q13" s="9">
        <v>193.51900000000001</v>
      </c>
      <c r="R13" s="9">
        <v>359.58600000000001</v>
      </c>
      <c r="S13" s="9">
        <v>196.328</v>
      </c>
      <c r="T13" s="9">
        <v>163.25800000000001</v>
      </c>
      <c r="U13" s="9">
        <v>68.831999999999994</v>
      </c>
      <c r="V13" s="9">
        <v>43.234000000000002</v>
      </c>
      <c r="W13" s="9">
        <v>25.597000000000001</v>
      </c>
      <c r="X13" s="9">
        <v>13.252000000000001</v>
      </c>
      <c r="Y13" s="9">
        <v>8.5890000000000004</v>
      </c>
      <c r="Z13" s="9">
        <v>4.6639999999999997</v>
      </c>
      <c r="AA13" s="9">
        <v>156.52199999999999</v>
      </c>
      <c r="AB13" s="9">
        <v>58.604999999999997</v>
      </c>
      <c r="AC13" s="9">
        <v>97.918000000000006</v>
      </c>
      <c r="AD13" s="9">
        <v>138.089</v>
      </c>
      <c r="AE13" s="9">
        <v>52.259</v>
      </c>
      <c r="AF13" s="9">
        <v>85.83</v>
      </c>
      <c r="AG13" s="9">
        <v>18.433</v>
      </c>
      <c r="AH13" s="9">
        <v>6.3460000000000001</v>
      </c>
      <c r="AI13" s="9">
        <v>12.087</v>
      </c>
      <c r="AJ13" s="9">
        <v>87.001999999999995</v>
      </c>
      <c r="AK13" s="9">
        <v>40.058</v>
      </c>
      <c r="AL13" s="9">
        <v>46.944000000000003</v>
      </c>
      <c r="AM13" s="9">
        <v>54.75</v>
      </c>
      <c r="AN13" s="9">
        <v>29.56</v>
      </c>
      <c r="AO13" s="9">
        <v>25.19</v>
      </c>
      <c r="AP13" s="9">
        <v>31.922999999999998</v>
      </c>
      <c r="AQ13" s="9">
        <v>16.722000000000001</v>
      </c>
      <c r="AR13" s="9">
        <v>15.201000000000001</v>
      </c>
      <c r="AS13" s="9">
        <v>9.5749999999999993</v>
      </c>
      <c r="AT13" s="9">
        <v>4.2489999999999997</v>
      </c>
      <c r="AU13" s="9">
        <v>5.3250000000000002</v>
      </c>
      <c r="AV13" s="9">
        <v>13.252000000000001</v>
      </c>
      <c r="AW13" s="9">
        <v>8.5890000000000004</v>
      </c>
      <c r="AX13" s="9">
        <v>4.6639999999999997</v>
      </c>
      <c r="AY13" s="9">
        <v>32.253</v>
      </c>
      <c r="AZ13" s="9">
        <v>10.497999999999999</v>
      </c>
      <c r="BA13" s="9">
        <v>21.754999999999999</v>
      </c>
      <c r="BB13" s="9">
        <v>13.82</v>
      </c>
      <c r="BC13" s="9">
        <v>4.1520000000000001</v>
      </c>
      <c r="BD13" s="9">
        <v>9.6679999999999993</v>
      </c>
      <c r="BE13" s="9">
        <v>18.433</v>
      </c>
      <c r="BF13" s="9">
        <v>6.3460000000000001</v>
      </c>
      <c r="BG13" s="9">
        <v>12.087</v>
      </c>
      <c r="BH13" s="9">
        <v>359.37099999999998</v>
      </c>
      <c r="BI13" s="9">
        <v>199.54900000000001</v>
      </c>
      <c r="BJ13" s="9">
        <v>159.82300000000001</v>
      </c>
      <c r="BK13" s="9">
        <v>276.50900000000001</v>
      </c>
      <c r="BL13" s="9">
        <v>162.31299999999999</v>
      </c>
      <c r="BM13" s="9">
        <v>114.196</v>
      </c>
      <c r="BN13" s="9">
        <v>226.15799999999999</v>
      </c>
      <c r="BO13" s="9">
        <v>128.83699999999999</v>
      </c>
      <c r="BP13" s="9">
        <v>97.322000000000003</v>
      </c>
      <c r="BQ13" s="9">
        <v>50.35</v>
      </c>
      <c r="BR13" s="9">
        <v>33.476999999999997</v>
      </c>
      <c r="BS13" s="9">
        <v>16.873999999999999</v>
      </c>
      <c r="BT13" s="9">
        <v>82.863</v>
      </c>
      <c r="BU13" s="9">
        <v>37.235999999999997</v>
      </c>
      <c r="BV13" s="9">
        <v>45.627000000000002</v>
      </c>
      <c r="BW13" s="9">
        <v>82.863</v>
      </c>
      <c r="BX13" s="9">
        <v>37.235999999999997</v>
      </c>
      <c r="BY13" s="9">
        <v>45.627000000000002</v>
      </c>
      <c r="BZ13" s="9">
        <v>151.81800000000001</v>
      </c>
      <c r="CA13" s="9">
        <v>67.149000000000001</v>
      </c>
      <c r="CB13" s="9">
        <v>84.67</v>
      </c>
      <c r="CC13" s="9">
        <v>110.41200000000001</v>
      </c>
      <c r="CD13" s="9">
        <v>56.277999999999999</v>
      </c>
      <c r="CE13" s="9">
        <v>54.134</v>
      </c>
      <c r="CF13" s="9">
        <v>101.505</v>
      </c>
      <c r="CG13" s="9">
        <v>50.768999999999998</v>
      </c>
      <c r="CH13" s="9">
        <v>50.734999999999999</v>
      </c>
      <c r="CI13" s="9">
        <v>8.907</v>
      </c>
      <c r="CJ13" s="9">
        <v>5.508</v>
      </c>
      <c r="CK13" s="9">
        <v>3.3980000000000001</v>
      </c>
      <c r="CL13" s="9">
        <v>41.406999999999996</v>
      </c>
      <c r="CM13" s="9">
        <v>10.871</v>
      </c>
      <c r="CN13" s="9">
        <v>30.536000000000001</v>
      </c>
      <c r="CO13" s="9">
        <v>41.406999999999996</v>
      </c>
      <c r="CP13" s="9">
        <v>10.871</v>
      </c>
      <c r="CQ13" s="9">
        <v>30.536000000000001</v>
      </c>
      <c r="CR13" s="9">
        <v>143.58600000000001</v>
      </c>
      <c r="CS13" s="9">
        <v>83.352999999999994</v>
      </c>
      <c r="CT13" s="9">
        <v>60.232999999999997</v>
      </c>
      <c r="CU13" s="9">
        <v>70.503</v>
      </c>
      <c r="CV13" s="9">
        <v>41.491999999999997</v>
      </c>
      <c r="CW13" s="9">
        <v>29.010999999999999</v>
      </c>
      <c r="CX13" s="9">
        <v>59.570999999999998</v>
      </c>
      <c r="CY13" s="9">
        <v>33.921999999999997</v>
      </c>
      <c r="CZ13" s="9">
        <v>25.649000000000001</v>
      </c>
      <c r="DA13" s="9">
        <v>10.523</v>
      </c>
      <c r="DB13" s="9">
        <v>7.57</v>
      </c>
      <c r="DC13" s="9">
        <v>2.9529999999999998</v>
      </c>
      <c r="DD13" s="9">
        <v>0.40899999999999997</v>
      </c>
      <c r="DE13" s="9">
        <v>0</v>
      </c>
      <c r="DF13" s="9">
        <v>0.40899999999999997</v>
      </c>
      <c r="DG13" s="9">
        <v>73.082999999999998</v>
      </c>
      <c r="DH13" s="9">
        <v>41.860999999999997</v>
      </c>
      <c r="DI13" s="9">
        <v>31.222000000000001</v>
      </c>
      <c r="DJ13" s="9">
        <v>70.927000000000007</v>
      </c>
      <c r="DK13" s="9">
        <v>40.999000000000002</v>
      </c>
      <c r="DL13" s="9">
        <v>29.928999999999998</v>
      </c>
      <c r="DM13" s="9">
        <v>2.1560000000000001</v>
      </c>
      <c r="DN13" s="9">
        <v>0.86199999999999999</v>
      </c>
      <c r="DO13" s="9">
        <v>1.2929999999999999</v>
      </c>
      <c r="DP13" s="9">
        <v>8.0310000000000006</v>
      </c>
      <c r="DQ13" s="9">
        <v>3.8719999999999999</v>
      </c>
      <c r="DR13" s="9">
        <v>4.1589999999999998</v>
      </c>
      <c r="DS13" s="9">
        <v>2.4780000000000002</v>
      </c>
      <c r="DT13" s="9">
        <v>0.78300000000000003</v>
      </c>
      <c r="DU13" s="9">
        <v>1.6950000000000001</v>
      </c>
      <c r="DV13" s="9">
        <v>2.069</v>
      </c>
      <c r="DW13" s="9">
        <v>0.78300000000000003</v>
      </c>
      <c r="DX13" s="9">
        <v>1.286</v>
      </c>
      <c r="DY13" s="9">
        <v>0</v>
      </c>
      <c r="DZ13" s="9">
        <v>0</v>
      </c>
      <c r="EA13" s="9">
        <v>0</v>
      </c>
      <c r="EB13" s="9">
        <v>0.40899999999999997</v>
      </c>
      <c r="EC13" s="9">
        <v>0</v>
      </c>
      <c r="ED13" s="9">
        <v>0.40899999999999997</v>
      </c>
      <c r="EE13" s="9">
        <v>5.5519999999999996</v>
      </c>
      <c r="EF13" s="9">
        <v>3.0880000000000001</v>
      </c>
      <c r="EG13" s="9">
        <v>2.464</v>
      </c>
      <c r="EH13" s="9">
        <v>3.3969999999999998</v>
      </c>
      <c r="EI13" s="9">
        <v>2.226</v>
      </c>
      <c r="EJ13" s="9">
        <v>1.171</v>
      </c>
      <c r="EK13" s="9">
        <v>2.1560000000000001</v>
      </c>
      <c r="EL13" s="9">
        <v>0.86199999999999999</v>
      </c>
      <c r="EM13" s="9">
        <v>1.2929999999999999</v>
      </c>
      <c r="EN13" s="9">
        <v>135.55500000000001</v>
      </c>
      <c r="EO13" s="9">
        <v>79.480999999999995</v>
      </c>
      <c r="EP13" s="9">
        <v>56.073999999999998</v>
      </c>
      <c r="EQ13" s="9">
        <v>68.025000000000006</v>
      </c>
      <c r="ER13" s="9">
        <v>40.709000000000003</v>
      </c>
      <c r="ES13" s="9">
        <v>27.315999999999999</v>
      </c>
      <c r="ET13" s="9">
        <v>57.502000000000002</v>
      </c>
      <c r="EU13" s="9">
        <v>33.139000000000003</v>
      </c>
      <c r="EV13" s="9">
        <v>24.363</v>
      </c>
      <c r="EW13" s="9">
        <v>10.523</v>
      </c>
      <c r="EX13" s="9">
        <v>7.57</v>
      </c>
      <c r="EY13" s="9">
        <v>2.9529999999999998</v>
      </c>
      <c r="EZ13" s="9">
        <v>67.53</v>
      </c>
      <c r="FA13" s="9">
        <v>38.771999999999998</v>
      </c>
      <c r="FB13" s="9">
        <v>28.757999999999999</v>
      </c>
      <c r="FC13" s="9">
        <v>67.53</v>
      </c>
      <c r="FD13" s="9">
        <v>38.771999999999998</v>
      </c>
      <c r="FE13" s="9">
        <v>28.757999999999999</v>
      </c>
      <c r="FF13" s="9">
        <v>566.98099999999999</v>
      </c>
      <c r="FG13" s="9">
        <v>290.26499999999999</v>
      </c>
      <c r="FH13" s="9">
        <v>276.71600000000001</v>
      </c>
      <c r="FI13" s="9">
        <v>381.01299999999998</v>
      </c>
      <c r="FJ13" s="9">
        <v>210.048</v>
      </c>
      <c r="FK13" s="9">
        <v>170.96600000000001</v>
      </c>
      <c r="FL13" s="9">
        <v>296.21899999999999</v>
      </c>
      <c r="FM13" s="9">
        <v>155.63900000000001</v>
      </c>
      <c r="FN13" s="9">
        <v>140.58099999999999</v>
      </c>
      <c r="FO13" s="9">
        <v>71.132999999999996</v>
      </c>
      <c r="FP13" s="9">
        <v>45.82</v>
      </c>
      <c r="FQ13" s="9">
        <v>25.312999999999999</v>
      </c>
      <c r="FR13" s="9">
        <v>13.661</v>
      </c>
      <c r="FS13" s="9">
        <v>8.5890000000000004</v>
      </c>
      <c r="FT13" s="9">
        <v>5.0720000000000001</v>
      </c>
      <c r="FU13" s="9">
        <v>185.96700000000001</v>
      </c>
      <c r="FV13" s="9">
        <v>80.218000000000004</v>
      </c>
      <c r="FW13" s="9">
        <v>105.75</v>
      </c>
      <c r="FX13" s="9">
        <v>166.81700000000001</v>
      </c>
      <c r="FY13" s="9">
        <v>74.447999999999993</v>
      </c>
      <c r="FZ13" s="9">
        <v>92.37</v>
      </c>
      <c r="GA13" s="9">
        <v>19.149999999999999</v>
      </c>
      <c r="GB13" s="9">
        <v>5.77</v>
      </c>
      <c r="GC13" s="9">
        <v>13.38</v>
      </c>
      <c r="GD13" s="9">
        <v>143.482</v>
      </c>
      <c r="GE13" s="9">
        <v>72.590999999999994</v>
      </c>
      <c r="GF13" s="9">
        <v>70.891000000000005</v>
      </c>
      <c r="GG13" s="9">
        <v>87.513999999999996</v>
      </c>
      <c r="GH13" s="9">
        <v>50.746000000000002</v>
      </c>
      <c r="GI13" s="9">
        <v>36.768000000000001</v>
      </c>
      <c r="GJ13" s="9">
        <v>60.081000000000003</v>
      </c>
      <c r="GK13" s="9">
        <v>33.598999999999997</v>
      </c>
      <c r="GL13" s="9">
        <v>26.481999999999999</v>
      </c>
      <c r="GM13" s="9">
        <v>22.332999999999998</v>
      </c>
      <c r="GN13" s="9">
        <v>14.035</v>
      </c>
      <c r="GO13" s="9">
        <v>8.298</v>
      </c>
      <c r="GP13" s="9">
        <v>5.0999999999999996</v>
      </c>
      <c r="GQ13" s="9">
        <v>3.1120000000000001</v>
      </c>
      <c r="GR13" s="9">
        <v>1.988</v>
      </c>
      <c r="GS13" s="9">
        <v>55.968000000000004</v>
      </c>
      <c r="GT13" s="9">
        <v>21.844000000000001</v>
      </c>
      <c r="GU13" s="9">
        <v>34.122999999999998</v>
      </c>
      <c r="GV13" s="9">
        <v>45.463999999999999</v>
      </c>
      <c r="GW13" s="9">
        <v>19.393999999999998</v>
      </c>
      <c r="GX13" s="9">
        <v>26.07</v>
      </c>
      <c r="GY13" s="9">
        <v>10.504</v>
      </c>
      <c r="GZ13" s="9">
        <v>2.4500000000000002</v>
      </c>
      <c r="HA13" s="9">
        <v>8.0540000000000003</v>
      </c>
      <c r="HB13" s="9">
        <v>226.17699999999999</v>
      </c>
      <c r="HC13" s="9">
        <v>116.886</v>
      </c>
      <c r="HD13" s="9">
        <v>109.291</v>
      </c>
      <c r="HE13" s="9">
        <v>144.15299999999999</v>
      </c>
      <c r="HF13" s="9">
        <v>77.992000000000004</v>
      </c>
      <c r="HG13" s="9">
        <v>66.161000000000001</v>
      </c>
      <c r="HH13" s="9">
        <v>111.92</v>
      </c>
      <c r="HI13" s="9">
        <v>55.918999999999997</v>
      </c>
      <c r="HJ13" s="9">
        <v>56.000999999999998</v>
      </c>
      <c r="HK13" s="9">
        <v>28.071999999999999</v>
      </c>
      <c r="HL13" s="9">
        <v>19.867999999999999</v>
      </c>
      <c r="HM13" s="9">
        <v>8.2040000000000006</v>
      </c>
      <c r="HN13" s="9">
        <v>4.16</v>
      </c>
      <c r="HO13" s="9">
        <v>2.2050000000000001</v>
      </c>
      <c r="HP13" s="9">
        <v>1.9550000000000001</v>
      </c>
      <c r="HQ13" s="9">
        <v>82.025000000000006</v>
      </c>
      <c r="HR13" s="9">
        <v>38.893999999999998</v>
      </c>
      <c r="HS13" s="9">
        <v>43.131</v>
      </c>
      <c r="HT13" s="9">
        <v>75.242000000000004</v>
      </c>
      <c r="HU13" s="9">
        <v>36.281999999999996</v>
      </c>
      <c r="HV13" s="9">
        <v>38.96</v>
      </c>
      <c r="HW13" s="9">
        <v>6.7830000000000004</v>
      </c>
      <c r="HX13" s="9">
        <v>2.6120000000000001</v>
      </c>
      <c r="HY13" s="9">
        <v>4.1710000000000003</v>
      </c>
      <c r="HZ13" s="9">
        <v>112.26</v>
      </c>
      <c r="IA13" s="9">
        <v>54.805999999999997</v>
      </c>
      <c r="IB13" s="9">
        <v>57.454000000000001</v>
      </c>
      <c r="IC13" s="9">
        <v>80.706000000000003</v>
      </c>
      <c r="ID13" s="9">
        <v>42.634</v>
      </c>
      <c r="IE13" s="9">
        <v>38.072000000000003</v>
      </c>
      <c r="IF13" s="9">
        <v>63.612000000000002</v>
      </c>
      <c r="IG13" s="9">
        <v>32.902000000000001</v>
      </c>
      <c r="IH13" s="9">
        <v>30.71</v>
      </c>
      <c r="II13" s="9">
        <v>13.19</v>
      </c>
      <c r="IJ13" s="9">
        <v>6.9569999999999999</v>
      </c>
      <c r="IK13" s="9">
        <v>6.2329999999999997</v>
      </c>
      <c r="IL13" s="9">
        <v>3.9039999999999999</v>
      </c>
      <c r="IM13" s="9">
        <v>2.7749999999999999</v>
      </c>
      <c r="IN13" s="9">
        <v>1.129</v>
      </c>
      <c r="IO13" s="9">
        <v>31.553999999999998</v>
      </c>
      <c r="IP13" s="9">
        <v>12.170999999999999</v>
      </c>
      <c r="IQ13" s="9">
        <v>19.382000000000001</v>
      </c>
    </row>
    <row r="14" spans="1:251">
      <c r="A14" s="10">
        <v>43132</v>
      </c>
      <c r="B14" s="9">
        <v>0.112</v>
      </c>
      <c r="C14" s="9">
        <v>6.3940000000000001</v>
      </c>
      <c r="D14" s="9">
        <v>2.4950000000000001</v>
      </c>
      <c r="E14" s="9">
        <v>3.899</v>
      </c>
      <c r="F14" s="9">
        <v>5.4189999999999996</v>
      </c>
      <c r="G14" s="9">
        <v>2.0659999999999998</v>
      </c>
      <c r="H14" s="9">
        <v>3.3530000000000002</v>
      </c>
      <c r="I14" s="9">
        <v>0.97499999999999998</v>
      </c>
      <c r="J14" s="9">
        <v>0.42899999999999999</v>
      </c>
      <c r="K14" s="9">
        <v>0.54600000000000004</v>
      </c>
      <c r="L14" s="9">
        <v>593.33799999999997</v>
      </c>
      <c r="M14" s="9">
        <v>310.29599999999999</v>
      </c>
      <c r="N14" s="9">
        <v>283.04199999999997</v>
      </c>
      <c r="O14" s="9">
        <v>442.40899999999999</v>
      </c>
      <c r="P14" s="9">
        <v>258.05599999999998</v>
      </c>
      <c r="Q14" s="9">
        <v>184.352</v>
      </c>
      <c r="R14" s="9">
        <v>368.07</v>
      </c>
      <c r="S14" s="9">
        <v>210.16800000000001</v>
      </c>
      <c r="T14" s="9">
        <v>157.90199999999999</v>
      </c>
      <c r="U14" s="9">
        <v>61.66</v>
      </c>
      <c r="V14" s="9">
        <v>40.533999999999999</v>
      </c>
      <c r="W14" s="9">
        <v>21.126000000000001</v>
      </c>
      <c r="X14" s="9">
        <v>12.679</v>
      </c>
      <c r="Y14" s="9">
        <v>7.3540000000000001</v>
      </c>
      <c r="Z14" s="9">
        <v>5.3250000000000002</v>
      </c>
      <c r="AA14" s="9">
        <v>150.929</v>
      </c>
      <c r="AB14" s="9">
        <v>52.24</v>
      </c>
      <c r="AC14" s="9">
        <v>98.688999999999993</v>
      </c>
      <c r="AD14" s="9">
        <v>133.30500000000001</v>
      </c>
      <c r="AE14" s="9">
        <v>46.848999999999997</v>
      </c>
      <c r="AF14" s="9">
        <v>86.456999999999994</v>
      </c>
      <c r="AG14" s="9">
        <v>17.623999999999999</v>
      </c>
      <c r="AH14" s="9">
        <v>5.391</v>
      </c>
      <c r="AI14" s="9">
        <v>12.233000000000001</v>
      </c>
      <c r="AJ14" s="9">
        <v>85.569000000000003</v>
      </c>
      <c r="AK14" s="9">
        <v>40.734999999999999</v>
      </c>
      <c r="AL14" s="9">
        <v>44.834000000000003</v>
      </c>
      <c r="AM14" s="9">
        <v>49.61</v>
      </c>
      <c r="AN14" s="9">
        <v>29.614000000000001</v>
      </c>
      <c r="AO14" s="9">
        <v>19.997</v>
      </c>
      <c r="AP14" s="9">
        <v>29.170999999999999</v>
      </c>
      <c r="AQ14" s="9">
        <v>16.731999999999999</v>
      </c>
      <c r="AR14" s="9">
        <v>12.44</v>
      </c>
      <c r="AS14" s="9">
        <v>7.76</v>
      </c>
      <c r="AT14" s="9">
        <v>5.5279999999999996</v>
      </c>
      <c r="AU14" s="9">
        <v>2.2320000000000002</v>
      </c>
      <c r="AV14" s="9">
        <v>12.679</v>
      </c>
      <c r="AW14" s="9">
        <v>7.3540000000000001</v>
      </c>
      <c r="AX14" s="9">
        <v>5.3250000000000002</v>
      </c>
      <c r="AY14" s="9">
        <v>35.959000000000003</v>
      </c>
      <c r="AZ14" s="9">
        <v>11.122</v>
      </c>
      <c r="BA14" s="9">
        <v>24.837</v>
      </c>
      <c r="BB14" s="9">
        <v>18.335000000000001</v>
      </c>
      <c r="BC14" s="9">
        <v>5.7309999999999999</v>
      </c>
      <c r="BD14" s="9">
        <v>12.605</v>
      </c>
      <c r="BE14" s="9">
        <v>17.623999999999999</v>
      </c>
      <c r="BF14" s="9">
        <v>5.391</v>
      </c>
      <c r="BG14" s="9">
        <v>12.233000000000001</v>
      </c>
      <c r="BH14" s="9">
        <v>359.08699999999999</v>
      </c>
      <c r="BI14" s="9">
        <v>194.041</v>
      </c>
      <c r="BJ14" s="9">
        <v>165.04499999999999</v>
      </c>
      <c r="BK14" s="9">
        <v>279.18099999999998</v>
      </c>
      <c r="BL14" s="9">
        <v>164.22</v>
      </c>
      <c r="BM14" s="9">
        <v>114.962</v>
      </c>
      <c r="BN14" s="9">
        <v>234.90299999999999</v>
      </c>
      <c r="BO14" s="9">
        <v>136.52699999999999</v>
      </c>
      <c r="BP14" s="9">
        <v>98.376000000000005</v>
      </c>
      <c r="BQ14" s="9">
        <v>44.277999999999999</v>
      </c>
      <c r="BR14" s="9">
        <v>27.692</v>
      </c>
      <c r="BS14" s="9">
        <v>16.585999999999999</v>
      </c>
      <c r="BT14" s="9">
        <v>79.905000000000001</v>
      </c>
      <c r="BU14" s="9">
        <v>29.821999999999999</v>
      </c>
      <c r="BV14" s="9">
        <v>50.082999999999998</v>
      </c>
      <c r="BW14" s="9">
        <v>79.905000000000001</v>
      </c>
      <c r="BX14" s="9">
        <v>29.821999999999999</v>
      </c>
      <c r="BY14" s="9">
        <v>50.082999999999998</v>
      </c>
      <c r="BZ14" s="9">
        <v>148.68199999999999</v>
      </c>
      <c r="CA14" s="9">
        <v>75.519000000000005</v>
      </c>
      <c r="CB14" s="9">
        <v>73.162999999999997</v>
      </c>
      <c r="CC14" s="9">
        <v>113.617</v>
      </c>
      <c r="CD14" s="9">
        <v>64.222999999999999</v>
      </c>
      <c r="CE14" s="9">
        <v>49.393999999999998</v>
      </c>
      <c r="CF14" s="9">
        <v>103.995</v>
      </c>
      <c r="CG14" s="9">
        <v>56.908999999999999</v>
      </c>
      <c r="CH14" s="9">
        <v>47.085999999999999</v>
      </c>
      <c r="CI14" s="9">
        <v>9.6219999999999999</v>
      </c>
      <c r="CJ14" s="9">
        <v>7.3140000000000001</v>
      </c>
      <c r="CK14" s="9">
        <v>2.3079999999999998</v>
      </c>
      <c r="CL14" s="9">
        <v>35.064999999999998</v>
      </c>
      <c r="CM14" s="9">
        <v>11.295999999999999</v>
      </c>
      <c r="CN14" s="9">
        <v>23.768999999999998</v>
      </c>
      <c r="CO14" s="9">
        <v>35.064999999999998</v>
      </c>
      <c r="CP14" s="9">
        <v>11.295999999999999</v>
      </c>
      <c r="CQ14" s="9">
        <v>23.768999999999998</v>
      </c>
      <c r="CR14" s="9">
        <v>134.49799999999999</v>
      </c>
      <c r="CS14" s="9">
        <v>69.159000000000006</v>
      </c>
      <c r="CT14" s="9">
        <v>65.338999999999999</v>
      </c>
      <c r="CU14" s="9">
        <v>66.161000000000001</v>
      </c>
      <c r="CV14" s="9">
        <v>35.148000000000003</v>
      </c>
      <c r="CW14" s="9">
        <v>31.012</v>
      </c>
      <c r="CX14" s="9">
        <v>57.92</v>
      </c>
      <c r="CY14" s="9">
        <v>31.119</v>
      </c>
      <c r="CZ14" s="9">
        <v>26.800999999999998</v>
      </c>
      <c r="DA14" s="9">
        <v>6.3819999999999997</v>
      </c>
      <c r="DB14" s="9">
        <v>2.4460000000000002</v>
      </c>
      <c r="DC14" s="9">
        <v>3.9369999999999998</v>
      </c>
      <c r="DD14" s="9">
        <v>1.8580000000000001</v>
      </c>
      <c r="DE14" s="9">
        <v>1.583</v>
      </c>
      <c r="DF14" s="9">
        <v>0.27400000000000002</v>
      </c>
      <c r="DG14" s="9">
        <v>68.337999999999994</v>
      </c>
      <c r="DH14" s="9">
        <v>34.011000000000003</v>
      </c>
      <c r="DI14" s="9">
        <v>34.326000000000001</v>
      </c>
      <c r="DJ14" s="9">
        <v>66.831999999999994</v>
      </c>
      <c r="DK14" s="9">
        <v>33.472999999999999</v>
      </c>
      <c r="DL14" s="9">
        <v>33.359000000000002</v>
      </c>
      <c r="DM14" s="9">
        <v>1.506</v>
      </c>
      <c r="DN14" s="9">
        <v>0.53800000000000003</v>
      </c>
      <c r="DO14" s="9">
        <v>0.96699999999999997</v>
      </c>
      <c r="DP14" s="9">
        <v>11.318</v>
      </c>
      <c r="DQ14" s="9">
        <v>5.8310000000000004</v>
      </c>
      <c r="DR14" s="9">
        <v>5.4870000000000001</v>
      </c>
      <c r="DS14" s="9">
        <v>3.5339999999999998</v>
      </c>
      <c r="DT14" s="9">
        <v>2.7440000000000002</v>
      </c>
      <c r="DU14" s="9">
        <v>0.79100000000000004</v>
      </c>
      <c r="DV14" s="9">
        <v>1.677</v>
      </c>
      <c r="DW14" s="9">
        <v>1.1599999999999999</v>
      </c>
      <c r="DX14" s="9">
        <v>0.51700000000000002</v>
      </c>
      <c r="DY14" s="9">
        <v>0</v>
      </c>
      <c r="DZ14" s="9">
        <v>0</v>
      </c>
      <c r="EA14" s="9">
        <v>0</v>
      </c>
      <c r="EB14" s="9">
        <v>1.8580000000000001</v>
      </c>
      <c r="EC14" s="9">
        <v>1.583</v>
      </c>
      <c r="ED14" s="9">
        <v>0.27400000000000002</v>
      </c>
      <c r="EE14" s="9">
        <v>7.7839999999999998</v>
      </c>
      <c r="EF14" s="9">
        <v>3.0880000000000001</v>
      </c>
      <c r="EG14" s="9">
        <v>4.6959999999999997</v>
      </c>
      <c r="EH14" s="9">
        <v>6.2779999999999996</v>
      </c>
      <c r="EI14" s="9">
        <v>2.5489999999999999</v>
      </c>
      <c r="EJ14" s="9">
        <v>3.7290000000000001</v>
      </c>
      <c r="EK14" s="9">
        <v>1.506</v>
      </c>
      <c r="EL14" s="9">
        <v>0.53800000000000003</v>
      </c>
      <c r="EM14" s="9">
        <v>0.96699999999999997</v>
      </c>
      <c r="EN14" s="9">
        <v>123.18</v>
      </c>
      <c r="EO14" s="9">
        <v>63.328000000000003</v>
      </c>
      <c r="EP14" s="9">
        <v>59.851999999999997</v>
      </c>
      <c r="EQ14" s="9">
        <v>62.625999999999998</v>
      </c>
      <c r="ER14" s="9">
        <v>32.405000000000001</v>
      </c>
      <c r="ES14" s="9">
        <v>30.221</v>
      </c>
      <c r="ET14" s="9">
        <v>56.244</v>
      </c>
      <c r="EU14" s="9">
        <v>29.959</v>
      </c>
      <c r="EV14" s="9">
        <v>26.285</v>
      </c>
      <c r="EW14" s="9">
        <v>6.3819999999999997</v>
      </c>
      <c r="EX14" s="9">
        <v>2.4460000000000002</v>
      </c>
      <c r="EY14" s="9">
        <v>3.9369999999999998</v>
      </c>
      <c r="EZ14" s="9">
        <v>60.554000000000002</v>
      </c>
      <c r="FA14" s="9">
        <v>30.922999999999998</v>
      </c>
      <c r="FB14" s="9">
        <v>29.63</v>
      </c>
      <c r="FC14" s="9">
        <v>60.554000000000002</v>
      </c>
      <c r="FD14" s="9">
        <v>30.922999999999998</v>
      </c>
      <c r="FE14" s="9">
        <v>29.63</v>
      </c>
      <c r="FF14" s="9">
        <v>555.24599999999998</v>
      </c>
      <c r="FG14" s="9">
        <v>279.86900000000003</v>
      </c>
      <c r="FH14" s="9">
        <v>275.37700000000001</v>
      </c>
      <c r="FI14" s="9">
        <v>366.56099999999998</v>
      </c>
      <c r="FJ14" s="9">
        <v>207.255</v>
      </c>
      <c r="FK14" s="9">
        <v>159.30600000000001</v>
      </c>
      <c r="FL14" s="9">
        <v>295.18200000000002</v>
      </c>
      <c r="FM14" s="9">
        <v>164.57599999999999</v>
      </c>
      <c r="FN14" s="9">
        <v>130.60599999999999</v>
      </c>
      <c r="FO14" s="9">
        <v>57.837000000000003</v>
      </c>
      <c r="FP14" s="9">
        <v>34.735999999999997</v>
      </c>
      <c r="FQ14" s="9">
        <v>23.102</v>
      </c>
      <c r="FR14" s="9">
        <v>13.541</v>
      </c>
      <c r="FS14" s="9">
        <v>7.9429999999999996</v>
      </c>
      <c r="FT14" s="9">
        <v>5.5990000000000002</v>
      </c>
      <c r="FU14" s="9">
        <v>188.685</v>
      </c>
      <c r="FV14" s="9">
        <v>72.614000000000004</v>
      </c>
      <c r="FW14" s="9">
        <v>116.071</v>
      </c>
      <c r="FX14" s="9">
        <v>170.245</v>
      </c>
      <c r="FY14" s="9">
        <v>67.215999999999994</v>
      </c>
      <c r="FZ14" s="9">
        <v>103.029</v>
      </c>
      <c r="GA14" s="9">
        <v>18.440000000000001</v>
      </c>
      <c r="GB14" s="9">
        <v>5.3979999999999997</v>
      </c>
      <c r="GC14" s="9">
        <v>13.042</v>
      </c>
      <c r="GD14" s="9">
        <v>148.80699999999999</v>
      </c>
      <c r="GE14" s="9">
        <v>70.861000000000004</v>
      </c>
      <c r="GF14" s="9">
        <v>77.945999999999998</v>
      </c>
      <c r="GG14" s="9">
        <v>94.34</v>
      </c>
      <c r="GH14" s="9">
        <v>50.966999999999999</v>
      </c>
      <c r="GI14" s="9">
        <v>43.372999999999998</v>
      </c>
      <c r="GJ14" s="9">
        <v>66.554000000000002</v>
      </c>
      <c r="GK14" s="9">
        <v>36.518000000000001</v>
      </c>
      <c r="GL14" s="9">
        <v>30.035</v>
      </c>
      <c r="GM14" s="9">
        <v>18.106000000000002</v>
      </c>
      <c r="GN14" s="9">
        <v>9.1379999999999999</v>
      </c>
      <c r="GO14" s="9">
        <v>8.968</v>
      </c>
      <c r="GP14" s="9">
        <v>9.6809999999999992</v>
      </c>
      <c r="GQ14" s="9">
        <v>5.3109999999999999</v>
      </c>
      <c r="GR14" s="9">
        <v>4.37</v>
      </c>
      <c r="GS14" s="9">
        <v>54.466999999999999</v>
      </c>
      <c r="GT14" s="9">
        <v>19.893999999999998</v>
      </c>
      <c r="GU14" s="9">
        <v>34.573</v>
      </c>
      <c r="GV14" s="9">
        <v>44.881</v>
      </c>
      <c r="GW14" s="9">
        <v>17.68</v>
      </c>
      <c r="GX14" s="9">
        <v>27.201000000000001</v>
      </c>
      <c r="GY14" s="9">
        <v>9.5860000000000003</v>
      </c>
      <c r="GZ14" s="9">
        <v>2.214</v>
      </c>
      <c r="HA14" s="9">
        <v>7.3719999999999999</v>
      </c>
      <c r="HB14" s="9">
        <v>215.749</v>
      </c>
      <c r="HC14" s="9">
        <v>108.89400000000001</v>
      </c>
      <c r="HD14" s="9">
        <v>106.855</v>
      </c>
      <c r="HE14" s="9">
        <v>139.72399999999999</v>
      </c>
      <c r="HF14" s="9">
        <v>79.647000000000006</v>
      </c>
      <c r="HG14" s="9">
        <v>60.076999999999998</v>
      </c>
      <c r="HH14" s="9">
        <v>112.374</v>
      </c>
      <c r="HI14" s="9">
        <v>60.155999999999999</v>
      </c>
      <c r="HJ14" s="9">
        <v>52.219000000000001</v>
      </c>
      <c r="HK14" s="9">
        <v>24.866</v>
      </c>
      <c r="HL14" s="9">
        <v>17.007000000000001</v>
      </c>
      <c r="HM14" s="9">
        <v>7.859</v>
      </c>
      <c r="HN14" s="9">
        <v>2.484</v>
      </c>
      <c r="HO14" s="9">
        <v>2.484</v>
      </c>
      <c r="HP14" s="9">
        <v>0</v>
      </c>
      <c r="HQ14" s="9">
        <v>76.024000000000001</v>
      </c>
      <c r="HR14" s="9">
        <v>29.247</v>
      </c>
      <c r="HS14" s="9">
        <v>46.777000000000001</v>
      </c>
      <c r="HT14" s="9">
        <v>69.656999999999996</v>
      </c>
      <c r="HU14" s="9">
        <v>27.093</v>
      </c>
      <c r="HV14" s="9">
        <v>42.564</v>
      </c>
      <c r="HW14" s="9">
        <v>6.367</v>
      </c>
      <c r="HX14" s="9">
        <v>2.1539999999999999</v>
      </c>
      <c r="HY14" s="9">
        <v>4.2130000000000001</v>
      </c>
      <c r="HZ14" s="9">
        <v>97.067999999999998</v>
      </c>
      <c r="IA14" s="9">
        <v>47.25</v>
      </c>
      <c r="IB14" s="9">
        <v>49.817999999999998</v>
      </c>
      <c r="IC14" s="9">
        <v>67.424000000000007</v>
      </c>
      <c r="ID14" s="9">
        <v>37.326000000000001</v>
      </c>
      <c r="IE14" s="9">
        <v>30.097999999999999</v>
      </c>
      <c r="IF14" s="9">
        <v>58.326000000000001</v>
      </c>
      <c r="IG14" s="9">
        <v>32.987000000000002</v>
      </c>
      <c r="IH14" s="9">
        <v>25.338999999999999</v>
      </c>
      <c r="II14" s="9">
        <v>7.8689999999999998</v>
      </c>
      <c r="IJ14" s="9">
        <v>4.3390000000000004</v>
      </c>
      <c r="IK14" s="9">
        <v>3.53</v>
      </c>
      <c r="IL14" s="9">
        <v>1.2290000000000001</v>
      </c>
      <c r="IM14" s="9">
        <v>0</v>
      </c>
      <c r="IN14" s="9">
        <v>1.2290000000000001</v>
      </c>
      <c r="IO14" s="9">
        <v>29.645</v>
      </c>
      <c r="IP14" s="9">
        <v>9.9239999999999995</v>
      </c>
      <c r="IQ14" s="9">
        <v>19.721</v>
      </c>
    </row>
    <row r="15" spans="1:251">
      <c r="A15" s="10">
        <v>43497</v>
      </c>
      <c r="B15" s="9">
        <v>0</v>
      </c>
      <c r="C15" s="9">
        <v>2.7349999999999999</v>
      </c>
      <c r="D15" s="9">
        <v>0.58699999999999997</v>
      </c>
      <c r="E15" s="9">
        <v>2.1469999999999998</v>
      </c>
      <c r="F15" s="9">
        <v>1.3340000000000001</v>
      </c>
      <c r="G15" s="9">
        <v>0.29599999999999999</v>
      </c>
      <c r="H15" s="9">
        <v>1.0369999999999999</v>
      </c>
      <c r="I15" s="9">
        <v>1.401</v>
      </c>
      <c r="J15" s="9">
        <v>0.29099999999999998</v>
      </c>
      <c r="K15" s="9">
        <v>1.1100000000000001</v>
      </c>
      <c r="L15" s="9">
        <v>541.41700000000003</v>
      </c>
      <c r="M15" s="9">
        <v>285.17599999999999</v>
      </c>
      <c r="N15" s="9">
        <v>256.24200000000002</v>
      </c>
      <c r="O15" s="9">
        <v>397.88200000000001</v>
      </c>
      <c r="P15" s="9">
        <v>244.96799999999999</v>
      </c>
      <c r="Q15" s="9">
        <v>152.91399999999999</v>
      </c>
      <c r="R15" s="9">
        <v>298.98700000000002</v>
      </c>
      <c r="S15" s="9">
        <v>178.357</v>
      </c>
      <c r="T15" s="9">
        <v>120.631</v>
      </c>
      <c r="U15" s="9">
        <v>86.141000000000005</v>
      </c>
      <c r="V15" s="9">
        <v>56.871000000000002</v>
      </c>
      <c r="W15" s="9">
        <v>29.27</v>
      </c>
      <c r="X15" s="9">
        <v>12.753</v>
      </c>
      <c r="Y15" s="9">
        <v>9.74</v>
      </c>
      <c r="Z15" s="9">
        <v>3.0129999999999999</v>
      </c>
      <c r="AA15" s="9">
        <v>143.535</v>
      </c>
      <c r="AB15" s="9">
        <v>40.207999999999998</v>
      </c>
      <c r="AC15" s="9">
        <v>103.328</v>
      </c>
      <c r="AD15" s="9">
        <v>123.473</v>
      </c>
      <c r="AE15" s="9">
        <v>35.761000000000003</v>
      </c>
      <c r="AF15" s="9">
        <v>87.712999999999994</v>
      </c>
      <c r="AG15" s="9">
        <v>20.062000000000001</v>
      </c>
      <c r="AH15" s="9">
        <v>4.4470000000000001</v>
      </c>
      <c r="AI15" s="9">
        <v>15.615</v>
      </c>
      <c r="AJ15" s="9">
        <v>95.155000000000001</v>
      </c>
      <c r="AK15" s="9">
        <v>52.427999999999997</v>
      </c>
      <c r="AL15" s="9">
        <v>42.726999999999997</v>
      </c>
      <c r="AM15" s="9">
        <v>61.503</v>
      </c>
      <c r="AN15" s="9">
        <v>43.122999999999998</v>
      </c>
      <c r="AO15" s="9">
        <v>18.38</v>
      </c>
      <c r="AP15" s="9">
        <v>33.537999999999997</v>
      </c>
      <c r="AQ15" s="9">
        <v>22.140999999999998</v>
      </c>
      <c r="AR15" s="9">
        <v>11.397</v>
      </c>
      <c r="AS15" s="9">
        <v>15.212</v>
      </c>
      <c r="AT15" s="9">
        <v>11.242000000000001</v>
      </c>
      <c r="AU15" s="9">
        <v>3.97</v>
      </c>
      <c r="AV15" s="9">
        <v>12.753</v>
      </c>
      <c r="AW15" s="9">
        <v>9.74</v>
      </c>
      <c r="AX15" s="9">
        <v>3.0129999999999999</v>
      </c>
      <c r="AY15" s="9">
        <v>33.652000000000001</v>
      </c>
      <c r="AZ15" s="9">
        <v>9.3049999999999997</v>
      </c>
      <c r="BA15" s="9">
        <v>24.347000000000001</v>
      </c>
      <c r="BB15" s="9">
        <v>13.59</v>
      </c>
      <c r="BC15" s="9">
        <v>4.859</v>
      </c>
      <c r="BD15" s="9">
        <v>8.7309999999999999</v>
      </c>
      <c r="BE15" s="9">
        <v>20.062000000000001</v>
      </c>
      <c r="BF15" s="9">
        <v>4.4470000000000001</v>
      </c>
      <c r="BG15" s="9">
        <v>15.615</v>
      </c>
      <c r="BH15" s="9">
        <v>319.68700000000001</v>
      </c>
      <c r="BI15" s="9">
        <v>172.7</v>
      </c>
      <c r="BJ15" s="9">
        <v>146.98699999999999</v>
      </c>
      <c r="BK15" s="9">
        <v>240.786</v>
      </c>
      <c r="BL15" s="9">
        <v>151.036</v>
      </c>
      <c r="BM15" s="9">
        <v>89.75</v>
      </c>
      <c r="BN15" s="9">
        <v>184.08799999999999</v>
      </c>
      <c r="BO15" s="9">
        <v>113.14100000000001</v>
      </c>
      <c r="BP15" s="9">
        <v>70.947000000000003</v>
      </c>
      <c r="BQ15" s="9">
        <v>56.698</v>
      </c>
      <c r="BR15" s="9">
        <v>37.895000000000003</v>
      </c>
      <c r="BS15" s="9">
        <v>18.803000000000001</v>
      </c>
      <c r="BT15" s="9">
        <v>78.900999999999996</v>
      </c>
      <c r="BU15" s="9">
        <v>21.664000000000001</v>
      </c>
      <c r="BV15" s="9">
        <v>57.238</v>
      </c>
      <c r="BW15" s="9">
        <v>78.900999999999996</v>
      </c>
      <c r="BX15" s="9">
        <v>21.664000000000001</v>
      </c>
      <c r="BY15" s="9">
        <v>57.238</v>
      </c>
      <c r="BZ15" s="9">
        <v>126.575</v>
      </c>
      <c r="CA15" s="9">
        <v>60.046999999999997</v>
      </c>
      <c r="CB15" s="9">
        <v>66.528000000000006</v>
      </c>
      <c r="CC15" s="9">
        <v>95.593000000000004</v>
      </c>
      <c r="CD15" s="9">
        <v>50.808999999999997</v>
      </c>
      <c r="CE15" s="9">
        <v>44.784999999999997</v>
      </c>
      <c r="CF15" s="9">
        <v>81.361000000000004</v>
      </c>
      <c r="CG15" s="9">
        <v>43.075000000000003</v>
      </c>
      <c r="CH15" s="9">
        <v>38.286999999999999</v>
      </c>
      <c r="CI15" s="9">
        <v>14.231999999999999</v>
      </c>
      <c r="CJ15" s="9">
        <v>7.734</v>
      </c>
      <c r="CK15" s="9">
        <v>6.4980000000000002</v>
      </c>
      <c r="CL15" s="9">
        <v>30.981999999999999</v>
      </c>
      <c r="CM15" s="9">
        <v>9.2390000000000008</v>
      </c>
      <c r="CN15" s="9">
        <v>21.742999999999999</v>
      </c>
      <c r="CO15" s="9">
        <v>30.981999999999999</v>
      </c>
      <c r="CP15" s="9">
        <v>9.2390000000000008</v>
      </c>
      <c r="CQ15" s="9">
        <v>21.742999999999999</v>
      </c>
      <c r="CR15" s="9">
        <v>117.705</v>
      </c>
      <c r="CS15" s="9">
        <v>61.46</v>
      </c>
      <c r="CT15" s="9">
        <v>56.244999999999997</v>
      </c>
      <c r="CU15" s="9">
        <v>55.953000000000003</v>
      </c>
      <c r="CV15" s="9">
        <v>27.966000000000001</v>
      </c>
      <c r="CW15" s="9">
        <v>27.986000000000001</v>
      </c>
      <c r="CX15" s="9">
        <v>50.067</v>
      </c>
      <c r="CY15" s="9">
        <v>23.45</v>
      </c>
      <c r="CZ15" s="9">
        <v>26.616</v>
      </c>
      <c r="DA15" s="9">
        <v>5.194</v>
      </c>
      <c r="DB15" s="9">
        <v>4.1820000000000004</v>
      </c>
      <c r="DC15" s="9">
        <v>1.012</v>
      </c>
      <c r="DD15" s="9">
        <v>0.69199999999999995</v>
      </c>
      <c r="DE15" s="9">
        <v>0.33400000000000002</v>
      </c>
      <c r="DF15" s="9">
        <v>0.35799999999999998</v>
      </c>
      <c r="DG15" s="9">
        <v>61.753</v>
      </c>
      <c r="DH15" s="9">
        <v>33.494</v>
      </c>
      <c r="DI15" s="9">
        <v>28.259</v>
      </c>
      <c r="DJ15" s="9">
        <v>60.267000000000003</v>
      </c>
      <c r="DK15" s="9">
        <v>33.387</v>
      </c>
      <c r="DL15" s="9">
        <v>26.881</v>
      </c>
      <c r="DM15" s="9">
        <v>1.486</v>
      </c>
      <c r="DN15" s="9">
        <v>0.107</v>
      </c>
      <c r="DO15" s="9">
        <v>1.379</v>
      </c>
      <c r="DP15" s="9">
        <v>11.843</v>
      </c>
      <c r="DQ15" s="9">
        <v>6.2329999999999997</v>
      </c>
      <c r="DR15" s="9">
        <v>5.61</v>
      </c>
      <c r="DS15" s="9">
        <v>2.613</v>
      </c>
      <c r="DT15" s="9">
        <v>0.57099999999999995</v>
      </c>
      <c r="DU15" s="9">
        <v>2.0409999999999999</v>
      </c>
      <c r="DV15" s="9">
        <v>1.921</v>
      </c>
      <c r="DW15" s="9">
        <v>0.23699999999999999</v>
      </c>
      <c r="DX15" s="9">
        <v>1.6839999999999999</v>
      </c>
      <c r="DY15" s="9">
        <v>0</v>
      </c>
      <c r="DZ15" s="9">
        <v>0</v>
      </c>
      <c r="EA15" s="9">
        <v>0</v>
      </c>
      <c r="EB15" s="9">
        <v>0.69199999999999995</v>
      </c>
      <c r="EC15" s="9">
        <v>0.33400000000000002</v>
      </c>
      <c r="ED15" s="9">
        <v>0.35799999999999998</v>
      </c>
      <c r="EE15" s="9">
        <v>9.23</v>
      </c>
      <c r="EF15" s="9">
        <v>5.6619999999999999</v>
      </c>
      <c r="EG15" s="9">
        <v>3.5680000000000001</v>
      </c>
      <c r="EH15" s="9">
        <v>7.7450000000000001</v>
      </c>
      <c r="EI15" s="9">
        <v>5.5549999999999997</v>
      </c>
      <c r="EJ15" s="9">
        <v>2.19</v>
      </c>
      <c r="EK15" s="9">
        <v>1.486</v>
      </c>
      <c r="EL15" s="9">
        <v>0.107</v>
      </c>
      <c r="EM15" s="9">
        <v>1.379</v>
      </c>
      <c r="EN15" s="9">
        <v>105.863</v>
      </c>
      <c r="EO15" s="9">
        <v>55.226999999999997</v>
      </c>
      <c r="EP15" s="9">
        <v>50.636000000000003</v>
      </c>
      <c r="EQ15" s="9">
        <v>53.34</v>
      </c>
      <c r="ER15" s="9">
        <v>27.395</v>
      </c>
      <c r="ES15" s="9">
        <v>25.945</v>
      </c>
      <c r="ET15" s="9">
        <v>48.146000000000001</v>
      </c>
      <c r="EU15" s="9">
        <v>23.213000000000001</v>
      </c>
      <c r="EV15" s="9">
        <v>24.931999999999999</v>
      </c>
      <c r="EW15" s="9">
        <v>5.194</v>
      </c>
      <c r="EX15" s="9">
        <v>4.1820000000000004</v>
      </c>
      <c r="EY15" s="9">
        <v>1.012</v>
      </c>
      <c r="EZ15" s="9">
        <v>52.523000000000003</v>
      </c>
      <c r="FA15" s="9">
        <v>27.832000000000001</v>
      </c>
      <c r="FB15" s="9">
        <v>24.690999999999999</v>
      </c>
      <c r="FC15" s="9">
        <v>52.523000000000003</v>
      </c>
      <c r="FD15" s="9">
        <v>27.832000000000001</v>
      </c>
      <c r="FE15" s="9">
        <v>24.690999999999999</v>
      </c>
      <c r="FF15" s="9">
        <v>498.55099999999999</v>
      </c>
      <c r="FG15" s="9">
        <v>256.40199999999999</v>
      </c>
      <c r="FH15" s="9">
        <v>242.149</v>
      </c>
      <c r="FI15" s="9">
        <v>328.86</v>
      </c>
      <c r="FJ15" s="9">
        <v>195.989</v>
      </c>
      <c r="FK15" s="9">
        <v>132.87100000000001</v>
      </c>
      <c r="FL15" s="9">
        <v>240.517</v>
      </c>
      <c r="FM15" s="9">
        <v>134.363</v>
      </c>
      <c r="FN15" s="9">
        <v>106.154</v>
      </c>
      <c r="FO15" s="9">
        <v>76.463999999999999</v>
      </c>
      <c r="FP15" s="9">
        <v>52.654000000000003</v>
      </c>
      <c r="FQ15" s="9">
        <v>23.81</v>
      </c>
      <c r="FR15" s="9">
        <v>11.88</v>
      </c>
      <c r="FS15" s="9">
        <v>8.9719999999999995</v>
      </c>
      <c r="FT15" s="9">
        <v>2.907</v>
      </c>
      <c r="FU15" s="9">
        <v>169.691</v>
      </c>
      <c r="FV15" s="9">
        <v>60.412999999999997</v>
      </c>
      <c r="FW15" s="9">
        <v>109.27800000000001</v>
      </c>
      <c r="FX15" s="9">
        <v>149.34800000000001</v>
      </c>
      <c r="FY15" s="9">
        <v>56.505000000000003</v>
      </c>
      <c r="FZ15" s="9">
        <v>92.841999999999999</v>
      </c>
      <c r="GA15" s="9">
        <v>20.343</v>
      </c>
      <c r="GB15" s="9">
        <v>3.9079999999999999</v>
      </c>
      <c r="GC15" s="9">
        <v>16.434999999999999</v>
      </c>
      <c r="GD15" s="9">
        <v>134.59399999999999</v>
      </c>
      <c r="GE15" s="9">
        <v>68.38</v>
      </c>
      <c r="GF15" s="9">
        <v>66.213999999999999</v>
      </c>
      <c r="GG15" s="9">
        <v>83.04</v>
      </c>
      <c r="GH15" s="9">
        <v>50.207999999999998</v>
      </c>
      <c r="GI15" s="9">
        <v>32.832000000000001</v>
      </c>
      <c r="GJ15" s="9">
        <v>52.832999999999998</v>
      </c>
      <c r="GK15" s="9">
        <v>28.695</v>
      </c>
      <c r="GL15" s="9">
        <v>24.137</v>
      </c>
      <c r="GM15" s="9">
        <v>22.643999999999998</v>
      </c>
      <c r="GN15" s="9">
        <v>14.904999999999999</v>
      </c>
      <c r="GO15" s="9">
        <v>7.7389999999999999</v>
      </c>
      <c r="GP15" s="9">
        <v>7.5629999999999997</v>
      </c>
      <c r="GQ15" s="9">
        <v>6.6079999999999997</v>
      </c>
      <c r="GR15" s="9">
        <v>0.95499999999999996</v>
      </c>
      <c r="GS15" s="9">
        <v>51.554000000000002</v>
      </c>
      <c r="GT15" s="9">
        <v>18.172000000000001</v>
      </c>
      <c r="GU15" s="9">
        <v>33.381999999999998</v>
      </c>
      <c r="GV15" s="9">
        <v>40.904000000000003</v>
      </c>
      <c r="GW15" s="9">
        <v>16.231999999999999</v>
      </c>
      <c r="GX15" s="9">
        <v>24.672000000000001</v>
      </c>
      <c r="GY15" s="9">
        <v>10.651</v>
      </c>
      <c r="GZ15" s="9">
        <v>1.94</v>
      </c>
      <c r="HA15" s="9">
        <v>8.7110000000000003</v>
      </c>
      <c r="HB15" s="9">
        <v>224.11099999999999</v>
      </c>
      <c r="HC15" s="9">
        <v>120.151</v>
      </c>
      <c r="HD15" s="9">
        <v>103.961</v>
      </c>
      <c r="HE15" s="9">
        <v>145.45699999999999</v>
      </c>
      <c r="HF15" s="9">
        <v>89.962000000000003</v>
      </c>
      <c r="HG15" s="9">
        <v>55.494999999999997</v>
      </c>
      <c r="HH15" s="9">
        <v>105.724</v>
      </c>
      <c r="HI15" s="9">
        <v>60.927</v>
      </c>
      <c r="HJ15" s="9">
        <v>44.796999999999997</v>
      </c>
      <c r="HK15" s="9">
        <v>36.375999999999998</v>
      </c>
      <c r="HL15" s="9">
        <v>26.670999999999999</v>
      </c>
      <c r="HM15" s="9">
        <v>9.7050000000000001</v>
      </c>
      <c r="HN15" s="9">
        <v>3.3570000000000002</v>
      </c>
      <c r="HO15" s="9">
        <v>2.3639999999999999</v>
      </c>
      <c r="HP15" s="9">
        <v>0.99299999999999999</v>
      </c>
      <c r="HQ15" s="9">
        <v>78.653999999999996</v>
      </c>
      <c r="HR15" s="9">
        <v>30.189</v>
      </c>
      <c r="HS15" s="9">
        <v>48.465000000000003</v>
      </c>
      <c r="HT15" s="9">
        <v>72.275999999999996</v>
      </c>
      <c r="HU15" s="9">
        <v>28.712</v>
      </c>
      <c r="HV15" s="9">
        <v>43.564</v>
      </c>
      <c r="HW15" s="9">
        <v>6.3780000000000001</v>
      </c>
      <c r="HX15" s="9">
        <v>1.4770000000000001</v>
      </c>
      <c r="HY15" s="9">
        <v>4.9009999999999998</v>
      </c>
      <c r="HZ15" s="9">
        <v>74.266999999999996</v>
      </c>
      <c r="IA15" s="9">
        <v>35.084000000000003</v>
      </c>
      <c r="IB15" s="9">
        <v>39.183</v>
      </c>
      <c r="IC15" s="9">
        <v>50.287999999999997</v>
      </c>
      <c r="ID15" s="9">
        <v>28.39</v>
      </c>
      <c r="IE15" s="9">
        <v>21.898</v>
      </c>
      <c r="IF15" s="9">
        <v>39.15</v>
      </c>
      <c r="IG15" s="9">
        <v>22.614999999999998</v>
      </c>
      <c r="IH15" s="9">
        <v>16.535</v>
      </c>
      <c r="II15" s="9">
        <v>11.018000000000001</v>
      </c>
      <c r="IJ15" s="9">
        <v>5.7750000000000004</v>
      </c>
      <c r="IK15" s="9">
        <v>5.2430000000000003</v>
      </c>
      <c r="IL15" s="9">
        <v>0.12</v>
      </c>
      <c r="IM15" s="9">
        <v>0</v>
      </c>
      <c r="IN15" s="9">
        <v>0.12</v>
      </c>
      <c r="IO15" s="9">
        <v>23.98</v>
      </c>
      <c r="IP15" s="9">
        <v>6.694</v>
      </c>
      <c r="IQ15" s="9">
        <v>17.285</v>
      </c>
    </row>
    <row r="16" spans="1:251">
      <c r="A16" s="10">
        <v>43862</v>
      </c>
      <c r="B16" s="9">
        <v>1.2749999999999999</v>
      </c>
      <c r="C16" s="9">
        <v>4.3239999999999998</v>
      </c>
      <c r="D16" s="9">
        <v>1.4970000000000001</v>
      </c>
      <c r="E16" s="9">
        <v>2.827</v>
      </c>
      <c r="F16" s="9">
        <v>2.5920000000000001</v>
      </c>
      <c r="G16" s="9">
        <v>1.4970000000000001</v>
      </c>
      <c r="H16" s="9">
        <v>1.095</v>
      </c>
      <c r="I16" s="9">
        <v>1.732</v>
      </c>
      <c r="J16" s="9">
        <v>0</v>
      </c>
      <c r="K16" s="9">
        <v>1.732</v>
      </c>
      <c r="L16" s="9">
        <v>554.673</v>
      </c>
      <c r="M16" s="9">
        <v>304.03800000000001</v>
      </c>
      <c r="N16" s="9">
        <v>250.63399999999999</v>
      </c>
      <c r="O16" s="9">
        <v>397.64699999999999</v>
      </c>
      <c r="P16" s="9">
        <v>242.595</v>
      </c>
      <c r="Q16" s="9">
        <v>155.05199999999999</v>
      </c>
      <c r="R16" s="9">
        <v>307.50799999999998</v>
      </c>
      <c r="S16" s="9">
        <v>176.39599999999999</v>
      </c>
      <c r="T16" s="9">
        <v>131.11199999999999</v>
      </c>
      <c r="U16" s="9">
        <v>71.641000000000005</v>
      </c>
      <c r="V16" s="9">
        <v>52.652000000000001</v>
      </c>
      <c r="W16" s="9">
        <v>18.988</v>
      </c>
      <c r="X16" s="9">
        <v>18.498000000000001</v>
      </c>
      <c r="Y16" s="9">
        <v>13.545999999999999</v>
      </c>
      <c r="Z16" s="9">
        <v>4.952</v>
      </c>
      <c r="AA16" s="9">
        <v>157.02600000000001</v>
      </c>
      <c r="AB16" s="9">
        <v>61.444000000000003</v>
      </c>
      <c r="AC16" s="9">
        <v>95.581999999999994</v>
      </c>
      <c r="AD16" s="9">
        <v>133.82900000000001</v>
      </c>
      <c r="AE16" s="9">
        <v>52.526000000000003</v>
      </c>
      <c r="AF16" s="9">
        <v>81.304000000000002</v>
      </c>
      <c r="AG16" s="9">
        <v>23.196000000000002</v>
      </c>
      <c r="AH16" s="9">
        <v>8.9179999999999993</v>
      </c>
      <c r="AI16" s="9">
        <v>14.279</v>
      </c>
      <c r="AJ16" s="9">
        <v>96.477999999999994</v>
      </c>
      <c r="AK16" s="9">
        <v>51.191000000000003</v>
      </c>
      <c r="AL16" s="9">
        <v>45.287999999999997</v>
      </c>
      <c r="AM16" s="9">
        <v>58.082000000000001</v>
      </c>
      <c r="AN16" s="9">
        <v>37.356999999999999</v>
      </c>
      <c r="AO16" s="9">
        <v>20.725000000000001</v>
      </c>
      <c r="AP16" s="9">
        <v>30.856999999999999</v>
      </c>
      <c r="AQ16" s="9">
        <v>16.722999999999999</v>
      </c>
      <c r="AR16" s="9">
        <v>14.134</v>
      </c>
      <c r="AS16" s="9">
        <v>8.7279999999999998</v>
      </c>
      <c r="AT16" s="9">
        <v>7.0880000000000001</v>
      </c>
      <c r="AU16" s="9">
        <v>1.64</v>
      </c>
      <c r="AV16" s="9">
        <v>18.498000000000001</v>
      </c>
      <c r="AW16" s="9">
        <v>13.545999999999999</v>
      </c>
      <c r="AX16" s="9">
        <v>4.952</v>
      </c>
      <c r="AY16" s="9">
        <v>38.396000000000001</v>
      </c>
      <c r="AZ16" s="9">
        <v>13.833</v>
      </c>
      <c r="BA16" s="9">
        <v>24.562999999999999</v>
      </c>
      <c r="BB16" s="9">
        <v>15.199</v>
      </c>
      <c r="BC16" s="9">
        <v>4.915</v>
      </c>
      <c r="BD16" s="9">
        <v>10.284000000000001</v>
      </c>
      <c r="BE16" s="9">
        <v>23.196000000000002</v>
      </c>
      <c r="BF16" s="9">
        <v>8.9179999999999993</v>
      </c>
      <c r="BG16" s="9">
        <v>14.279</v>
      </c>
      <c r="BH16" s="9">
        <v>321.93799999999999</v>
      </c>
      <c r="BI16" s="9">
        <v>193.309</v>
      </c>
      <c r="BJ16" s="9">
        <v>128.62799999999999</v>
      </c>
      <c r="BK16" s="9">
        <v>241.71199999999999</v>
      </c>
      <c r="BL16" s="9">
        <v>157.107</v>
      </c>
      <c r="BM16" s="9">
        <v>84.605000000000004</v>
      </c>
      <c r="BN16" s="9">
        <v>187.10400000000001</v>
      </c>
      <c r="BO16" s="9">
        <v>117.782</v>
      </c>
      <c r="BP16" s="9">
        <v>69.322000000000003</v>
      </c>
      <c r="BQ16" s="9">
        <v>54.607999999999997</v>
      </c>
      <c r="BR16" s="9">
        <v>39.325000000000003</v>
      </c>
      <c r="BS16" s="9">
        <v>15.282999999999999</v>
      </c>
      <c r="BT16" s="9">
        <v>80.225999999999999</v>
      </c>
      <c r="BU16" s="9">
        <v>36.203000000000003</v>
      </c>
      <c r="BV16" s="9">
        <v>44.023000000000003</v>
      </c>
      <c r="BW16" s="9">
        <v>80.225999999999999</v>
      </c>
      <c r="BX16" s="9">
        <v>36.203000000000003</v>
      </c>
      <c r="BY16" s="9">
        <v>44.023000000000003</v>
      </c>
      <c r="BZ16" s="9">
        <v>136.25700000000001</v>
      </c>
      <c r="CA16" s="9">
        <v>59.537999999999997</v>
      </c>
      <c r="CB16" s="9">
        <v>76.718000000000004</v>
      </c>
      <c r="CC16" s="9">
        <v>97.852999999999994</v>
      </c>
      <c r="CD16" s="9">
        <v>48.131</v>
      </c>
      <c r="CE16" s="9">
        <v>49.722000000000001</v>
      </c>
      <c r="CF16" s="9">
        <v>89.548000000000002</v>
      </c>
      <c r="CG16" s="9">
        <v>41.890999999999998</v>
      </c>
      <c r="CH16" s="9">
        <v>47.655999999999999</v>
      </c>
      <c r="CI16" s="9">
        <v>8.3049999999999997</v>
      </c>
      <c r="CJ16" s="9">
        <v>6.24</v>
      </c>
      <c r="CK16" s="9">
        <v>2.0649999999999999</v>
      </c>
      <c r="CL16" s="9">
        <v>38.404000000000003</v>
      </c>
      <c r="CM16" s="9">
        <v>11.407</v>
      </c>
      <c r="CN16" s="9">
        <v>26.997</v>
      </c>
      <c r="CO16" s="9">
        <v>38.404000000000003</v>
      </c>
      <c r="CP16" s="9">
        <v>11.407</v>
      </c>
      <c r="CQ16" s="9">
        <v>26.997</v>
      </c>
      <c r="CR16" s="9">
        <v>137.309</v>
      </c>
      <c r="CS16" s="9">
        <v>70.445999999999998</v>
      </c>
      <c r="CT16" s="9">
        <v>66.864000000000004</v>
      </c>
      <c r="CU16" s="9">
        <v>63.524999999999999</v>
      </c>
      <c r="CV16" s="9">
        <v>33.637</v>
      </c>
      <c r="CW16" s="9">
        <v>29.887</v>
      </c>
      <c r="CX16" s="9">
        <v>56.287999999999997</v>
      </c>
      <c r="CY16" s="9">
        <v>30.257999999999999</v>
      </c>
      <c r="CZ16" s="9">
        <v>26.03</v>
      </c>
      <c r="DA16" s="9">
        <v>6.9569999999999999</v>
      </c>
      <c r="DB16" s="9">
        <v>3.2679999999999998</v>
      </c>
      <c r="DC16" s="9">
        <v>3.6890000000000001</v>
      </c>
      <c r="DD16" s="9">
        <v>0.28000000000000003</v>
      </c>
      <c r="DE16" s="9">
        <v>0.112</v>
      </c>
      <c r="DF16" s="9">
        <v>0.16800000000000001</v>
      </c>
      <c r="DG16" s="9">
        <v>73.784000000000006</v>
      </c>
      <c r="DH16" s="9">
        <v>36.808</v>
      </c>
      <c r="DI16" s="9">
        <v>36.975999999999999</v>
      </c>
      <c r="DJ16" s="9">
        <v>71.738</v>
      </c>
      <c r="DK16" s="9">
        <v>36.192999999999998</v>
      </c>
      <c r="DL16" s="9">
        <v>35.545000000000002</v>
      </c>
      <c r="DM16" s="9">
        <v>2.0459999999999998</v>
      </c>
      <c r="DN16" s="9">
        <v>0.61499999999999999</v>
      </c>
      <c r="DO16" s="9">
        <v>1.431</v>
      </c>
      <c r="DP16" s="9">
        <v>11.247999999999999</v>
      </c>
      <c r="DQ16" s="9">
        <v>5.0430000000000001</v>
      </c>
      <c r="DR16" s="9">
        <v>6.2050000000000001</v>
      </c>
      <c r="DS16" s="9">
        <v>4.327</v>
      </c>
      <c r="DT16" s="9">
        <v>1.7270000000000001</v>
      </c>
      <c r="DU16" s="9">
        <v>2.6</v>
      </c>
      <c r="DV16" s="9">
        <v>3.8439999999999999</v>
      </c>
      <c r="DW16" s="9">
        <v>1.615</v>
      </c>
      <c r="DX16" s="9">
        <v>2.2290000000000001</v>
      </c>
      <c r="DY16" s="9">
        <v>0.20300000000000001</v>
      </c>
      <c r="DZ16" s="9">
        <v>0</v>
      </c>
      <c r="EA16" s="9">
        <v>0.20300000000000001</v>
      </c>
      <c r="EB16" s="9">
        <v>0.28000000000000003</v>
      </c>
      <c r="EC16" s="9">
        <v>0.112</v>
      </c>
      <c r="ED16" s="9">
        <v>0.16800000000000001</v>
      </c>
      <c r="EE16" s="9">
        <v>6.9219999999999997</v>
      </c>
      <c r="EF16" s="9">
        <v>3.3159999999999998</v>
      </c>
      <c r="EG16" s="9">
        <v>3.605</v>
      </c>
      <c r="EH16" s="9">
        <v>4.875</v>
      </c>
      <c r="EI16" s="9">
        <v>2.702</v>
      </c>
      <c r="EJ16" s="9">
        <v>2.1739999999999999</v>
      </c>
      <c r="EK16" s="9">
        <v>2.0459999999999998</v>
      </c>
      <c r="EL16" s="9">
        <v>0.61499999999999999</v>
      </c>
      <c r="EM16" s="9">
        <v>1.431</v>
      </c>
      <c r="EN16" s="9">
        <v>126.06100000000001</v>
      </c>
      <c r="EO16" s="9">
        <v>65.402000000000001</v>
      </c>
      <c r="EP16" s="9">
        <v>60.658999999999999</v>
      </c>
      <c r="EQ16" s="9">
        <v>59.198</v>
      </c>
      <c r="ER16" s="9">
        <v>31.91</v>
      </c>
      <c r="ES16" s="9">
        <v>27.286999999999999</v>
      </c>
      <c r="ET16" s="9">
        <v>52.444000000000003</v>
      </c>
      <c r="EU16" s="9">
        <v>28.643000000000001</v>
      </c>
      <c r="EV16" s="9">
        <v>23.800999999999998</v>
      </c>
      <c r="EW16" s="9">
        <v>6.7539999999999996</v>
      </c>
      <c r="EX16" s="9">
        <v>3.2679999999999998</v>
      </c>
      <c r="EY16" s="9">
        <v>3.4870000000000001</v>
      </c>
      <c r="EZ16" s="9">
        <v>66.863</v>
      </c>
      <c r="FA16" s="9">
        <v>33.491999999999997</v>
      </c>
      <c r="FB16" s="9">
        <v>33.371000000000002</v>
      </c>
      <c r="FC16" s="9">
        <v>66.863</v>
      </c>
      <c r="FD16" s="9">
        <v>33.491999999999997</v>
      </c>
      <c r="FE16" s="9">
        <v>33.371000000000002</v>
      </c>
      <c r="FF16" s="9">
        <v>519.85799999999995</v>
      </c>
      <c r="FG16" s="9">
        <v>284.46800000000002</v>
      </c>
      <c r="FH16" s="9">
        <v>235.39</v>
      </c>
      <c r="FI16" s="9">
        <v>335.67500000000001</v>
      </c>
      <c r="FJ16" s="9">
        <v>204.95500000000001</v>
      </c>
      <c r="FK16" s="9">
        <v>130.71899999999999</v>
      </c>
      <c r="FL16" s="9">
        <v>249.934</v>
      </c>
      <c r="FM16" s="9">
        <v>144.13399999999999</v>
      </c>
      <c r="FN16" s="9">
        <v>105.79900000000001</v>
      </c>
      <c r="FO16" s="9">
        <v>67.549000000000007</v>
      </c>
      <c r="FP16" s="9">
        <v>47.162999999999997</v>
      </c>
      <c r="FQ16" s="9">
        <v>20.385999999999999</v>
      </c>
      <c r="FR16" s="9">
        <v>18.192</v>
      </c>
      <c r="FS16" s="9">
        <v>13.657999999999999</v>
      </c>
      <c r="FT16" s="9">
        <v>4.5330000000000004</v>
      </c>
      <c r="FU16" s="9">
        <v>184.18299999999999</v>
      </c>
      <c r="FV16" s="9">
        <v>79.512</v>
      </c>
      <c r="FW16" s="9">
        <v>104.67</v>
      </c>
      <c r="FX16" s="9">
        <v>160.87799999999999</v>
      </c>
      <c r="FY16" s="9">
        <v>69.98</v>
      </c>
      <c r="FZ16" s="9">
        <v>90.897999999999996</v>
      </c>
      <c r="GA16" s="9">
        <v>23.305</v>
      </c>
      <c r="GB16" s="9">
        <v>9.5329999999999995</v>
      </c>
      <c r="GC16" s="9">
        <v>13.772</v>
      </c>
      <c r="GD16" s="9">
        <v>153.19</v>
      </c>
      <c r="GE16" s="9">
        <v>84.049000000000007</v>
      </c>
      <c r="GF16" s="9">
        <v>69.141000000000005</v>
      </c>
      <c r="GG16" s="9">
        <v>94.265000000000001</v>
      </c>
      <c r="GH16" s="9">
        <v>63.716999999999999</v>
      </c>
      <c r="GI16" s="9">
        <v>30.547999999999998</v>
      </c>
      <c r="GJ16" s="9">
        <v>57.356000000000002</v>
      </c>
      <c r="GK16" s="9">
        <v>34.000999999999998</v>
      </c>
      <c r="GL16" s="9">
        <v>23.355</v>
      </c>
      <c r="GM16" s="9">
        <v>25.437999999999999</v>
      </c>
      <c r="GN16" s="9">
        <v>20.105</v>
      </c>
      <c r="GO16" s="9">
        <v>5.3330000000000002</v>
      </c>
      <c r="GP16" s="9">
        <v>11.471</v>
      </c>
      <c r="GQ16" s="9">
        <v>9.61</v>
      </c>
      <c r="GR16" s="9">
        <v>1.86</v>
      </c>
      <c r="GS16" s="9">
        <v>58.926000000000002</v>
      </c>
      <c r="GT16" s="9">
        <v>20.332999999999998</v>
      </c>
      <c r="GU16" s="9">
        <v>38.593000000000004</v>
      </c>
      <c r="GV16" s="9">
        <v>45.853000000000002</v>
      </c>
      <c r="GW16" s="9">
        <v>16.602</v>
      </c>
      <c r="GX16" s="9">
        <v>29.251999999999999</v>
      </c>
      <c r="GY16" s="9">
        <v>13.071999999999999</v>
      </c>
      <c r="GZ16" s="9">
        <v>3.7309999999999999</v>
      </c>
      <c r="HA16" s="9">
        <v>9.3420000000000005</v>
      </c>
      <c r="HB16" s="9">
        <v>205.27199999999999</v>
      </c>
      <c r="HC16" s="9">
        <v>113.458</v>
      </c>
      <c r="HD16" s="9">
        <v>91.813999999999993</v>
      </c>
      <c r="HE16" s="9">
        <v>127.13200000000001</v>
      </c>
      <c r="HF16" s="9">
        <v>76.03</v>
      </c>
      <c r="HG16" s="9">
        <v>51.103000000000002</v>
      </c>
      <c r="HH16" s="9">
        <v>99.034999999999997</v>
      </c>
      <c r="HI16" s="9">
        <v>57.155999999999999</v>
      </c>
      <c r="HJ16" s="9">
        <v>41.878999999999998</v>
      </c>
      <c r="HK16" s="9">
        <v>24.835000000000001</v>
      </c>
      <c r="HL16" s="9">
        <v>17.553000000000001</v>
      </c>
      <c r="HM16" s="9">
        <v>7.282</v>
      </c>
      <c r="HN16" s="9">
        <v>3.262</v>
      </c>
      <c r="HO16" s="9">
        <v>1.32</v>
      </c>
      <c r="HP16" s="9">
        <v>1.9419999999999999</v>
      </c>
      <c r="HQ16" s="9">
        <v>78.14</v>
      </c>
      <c r="HR16" s="9">
        <v>37.427999999999997</v>
      </c>
      <c r="HS16" s="9">
        <v>40.710999999999999</v>
      </c>
      <c r="HT16" s="9">
        <v>72.159000000000006</v>
      </c>
      <c r="HU16" s="9">
        <v>33.551000000000002</v>
      </c>
      <c r="HV16" s="9">
        <v>38.609000000000002</v>
      </c>
      <c r="HW16" s="9">
        <v>5.98</v>
      </c>
      <c r="HX16" s="9">
        <v>3.8780000000000001</v>
      </c>
      <c r="HY16" s="9">
        <v>2.1030000000000002</v>
      </c>
      <c r="HZ16" s="9">
        <v>85.213999999999999</v>
      </c>
      <c r="IA16" s="9">
        <v>46.927999999999997</v>
      </c>
      <c r="IB16" s="9">
        <v>38.284999999999997</v>
      </c>
      <c r="IC16" s="9">
        <v>56.037999999999997</v>
      </c>
      <c r="ID16" s="9">
        <v>32.902999999999999</v>
      </c>
      <c r="IE16" s="9">
        <v>23.135000000000002</v>
      </c>
      <c r="IF16" s="9">
        <v>44.898000000000003</v>
      </c>
      <c r="IG16" s="9">
        <v>25.835000000000001</v>
      </c>
      <c r="IH16" s="9">
        <v>19.062999999999999</v>
      </c>
      <c r="II16" s="9">
        <v>8.1829999999999998</v>
      </c>
      <c r="IJ16" s="9">
        <v>4.8419999999999996</v>
      </c>
      <c r="IK16" s="9">
        <v>3.3410000000000002</v>
      </c>
      <c r="IL16" s="9">
        <v>2.9580000000000002</v>
      </c>
      <c r="IM16" s="9">
        <v>2.2269999999999999</v>
      </c>
      <c r="IN16" s="9">
        <v>0.73099999999999998</v>
      </c>
      <c r="IO16" s="9">
        <v>29.175000000000001</v>
      </c>
      <c r="IP16" s="9">
        <v>14.025</v>
      </c>
      <c r="IQ16" s="9">
        <v>15.15</v>
      </c>
    </row>
    <row r="17" spans="1:251">
      <c r="A17" s="10">
        <v>44228</v>
      </c>
      <c r="B17" s="9">
        <v>0.47099999999999997</v>
      </c>
      <c r="C17" s="9">
        <v>3.54</v>
      </c>
      <c r="D17" s="9">
        <v>1.2290000000000001</v>
      </c>
      <c r="E17" s="9">
        <v>2.3109999999999999</v>
      </c>
      <c r="F17" s="9">
        <v>1.4530000000000001</v>
      </c>
      <c r="G17" s="9">
        <v>0.58699999999999997</v>
      </c>
      <c r="H17" s="9">
        <v>0.86599999999999999</v>
      </c>
      <c r="I17" s="9">
        <v>2.0859999999999999</v>
      </c>
      <c r="J17" s="9">
        <v>0.64200000000000002</v>
      </c>
      <c r="K17" s="9">
        <v>1.4450000000000001</v>
      </c>
      <c r="L17" s="9">
        <v>657.625</v>
      </c>
      <c r="M17" s="9">
        <v>358.10700000000003</v>
      </c>
      <c r="N17" s="9">
        <v>299.51799999999997</v>
      </c>
      <c r="O17" s="9">
        <v>498.15</v>
      </c>
      <c r="P17" s="9">
        <v>293.33100000000002</v>
      </c>
      <c r="Q17" s="9">
        <v>204.81800000000001</v>
      </c>
      <c r="R17" s="9">
        <v>391.14</v>
      </c>
      <c r="S17" s="9">
        <v>217.68600000000001</v>
      </c>
      <c r="T17" s="9">
        <v>173.453</v>
      </c>
      <c r="U17" s="9">
        <v>89.504000000000005</v>
      </c>
      <c r="V17" s="9">
        <v>64.944999999999993</v>
      </c>
      <c r="W17" s="9">
        <v>24.559000000000001</v>
      </c>
      <c r="X17" s="9">
        <v>17.506</v>
      </c>
      <c r="Y17" s="9">
        <v>10.701000000000001</v>
      </c>
      <c r="Z17" s="9">
        <v>6.806</v>
      </c>
      <c r="AA17" s="9">
        <v>159.47499999999999</v>
      </c>
      <c r="AB17" s="9">
        <v>64.775000000000006</v>
      </c>
      <c r="AC17" s="9">
        <v>94.7</v>
      </c>
      <c r="AD17" s="9">
        <v>136.786</v>
      </c>
      <c r="AE17" s="9">
        <v>52.874000000000002</v>
      </c>
      <c r="AF17" s="9">
        <v>83.912000000000006</v>
      </c>
      <c r="AG17" s="9">
        <v>22.689</v>
      </c>
      <c r="AH17" s="9">
        <v>11.901</v>
      </c>
      <c r="AI17" s="9">
        <v>10.788</v>
      </c>
      <c r="AJ17" s="9">
        <v>104.97499999999999</v>
      </c>
      <c r="AK17" s="9">
        <v>52.701000000000001</v>
      </c>
      <c r="AL17" s="9">
        <v>52.274000000000001</v>
      </c>
      <c r="AM17" s="9">
        <v>71.986999999999995</v>
      </c>
      <c r="AN17" s="9">
        <v>37.734999999999999</v>
      </c>
      <c r="AO17" s="9">
        <v>34.253</v>
      </c>
      <c r="AP17" s="9">
        <v>41.408000000000001</v>
      </c>
      <c r="AQ17" s="9">
        <v>16.317</v>
      </c>
      <c r="AR17" s="9">
        <v>25.09</v>
      </c>
      <c r="AS17" s="9">
        <v>13.073</v>
      </c>
      <c r="AT17" s="9">
        <v>10.717000000000001</v>
      </c>
      <c r="AU17" s="9">
        <v>2.3570000000000002</v>
      </c>
      <c r="AV17" s="9">
        <v>17.506</v>
      </c>
      <c r="AW17" s="9">
        <v>10.701000000000001</v>
      </c>
      <c r="AX17" s="9">
        <v>6.806</v>
      </c>
      <c r="AY17" s="9">
        <v>32.988</v>
      </c>
      <c r="AZ17" s="9">
        <v>14.965999999999999</v>
      </c>
      <c r="BA17" s="9">
        <v>18.021999999999998</v>
      </c>
      <c r="BB17" s="9">
        <v>10.298</v>
      </c>
      <c r="BC17" s="9">
        <v>3.0649999999999999</v>
      </c>
      <c r="BD17" s="9">
        <v>7.2329999999999997</v>
      </c>
      <c r="BE17" s="9">
        <v>22.689</v>
      </c>
      <c r="BF17" s="9">
        <v>11.901</v>
      </c>
      <c r="BG17" s="9">
        <v>10.788</v>
      </c>
      <c r="BH17" s="9">
        <v>391.00400000000002</v>
      </c>
      <c r="BI17" s="9">
        <v>223.86500000000001</v>
      </c>
      <c r="BJ17" s="9">
        <v>167.13900000000001</v>
      </c>
      <c r="BK17" s="9">
        <v>306.40899999999999</v>
      </c>
      <c r="BL17" s="9">
        <v>190.33099999999999</v>
      </c>
      <c r="BM17" s="9">
        <v>116.078</v>
      </c>
      <c r="BN17" s="9">
        <v>243.535</v>
      </c>
      <c r="BO17" s="9">
        <v>145.965</v>
      </c>
      <c r="BP17" s="9">
        <v>97.570999999999998</v>
      </c>
      <c r="BQ17" s="9">
        <v>62.872999999999998</v>
      </c>
      <c r="BR17" s="9">
        <v>44.366</v>
      </c>
      <c r="BS17" s="9">
        <v>18.507000000000001</v>
      </c>
      <c r="BT17" s="9">
        <v>84.594999999999999</v>
      </c>
      <c r="BU17" s="9">
        <v>33.533999999999999</v>
      </c>
      <c r="BV17" s="9">
        <v>51.061</v>
      </c>
      <c r="BW17" s="9">
        <v>84.594999999999999</v>
      </c>
      <c r="BX17" s="9">
        <v>33.533999999999999</v>
      </c>
      <c r="BY17" s="9">
        <v>51.061</v>
      </c>
      <c r="BZ17" s="9">
        <v>161.64599999999999</v>
      </c>
      <c r="CA17" s="9">
        <v>81.540999999999997</v>
      </c>
      <c r="CB17" s="9">
        <v>80.105000000000004</v>
      </c>
      <c r="CC17" s="9">
        <v>119.754</v>
      </c>
      <c r="CD17" s="9">
        <v>65.266000000000005</v>
      </c>
      <c r="CE17" s="9">
        <v>54.488</v>
      </c>
      <c r="CF17" s="9">
        <v>106.196</v>
      </c>
      <c r="CG17" s="9">
        <v>55.404000000000003</v>
      </c>
      <c r="CH17" s="9">
        <v>50.792000000000002</v>
      </c>
      <c r="CI17" s="9">
        <v>13.557</v>
      </c>
      <c r="CJ17" s="9">
        <v>9.8620000000000001</v>
      </c>
      <c r="CK17" s="9">
        <v>3.6960000000000002</v>
      </c>
      <c r="CL17" s="9">
        <v>41.892000000000003</v>
      </c>
      <c r="CM17" s="9">
        <v>16.274999999999999</v>
      </c>
      <c r="CN17" s="9">
        <v>25.617999999999999</v>
      </c>
      <c r="CO17" s="9">
        <v>41.892000000000003</v>
      </c>
      <c r="CP17" s="9">
        <v>16.274999999999999</v>
      </c>
      <c r="CQ17" s="9">
        <v>25.617999999999999</v>
      </c>
      <c r="CR17" s="9">
        <v>133.172</v>
      </c>
      <c r="CS17" s="9">
        <v>74.790000000000006</v>
      </c>
      <c r="CT17" s="9">
        <v>58.381999999999998</v>
      </c>
      <c r="CU17" s="9">
        <v>70.122</v>
      </c>
      <c r="CV17" s="9">
        <v>41.070999999999998</v>
      </c>
      <c r="CW17" s="9">
        <v>29.050999999999998</v>
      </c>
      <c r="CX17" s="9">
        <v>55.616999999999997</v>
      </c>
      <c r="CY17" s="9">
        <v>31.606000000000002</v>
      </c>
      <c r="CZ17" s="9">
        <v>24.010999999999999</v>
      </c>
      <c r="DA17" s="9">
        <v>12.355</v>
      </c>
      <c r="DB17" s="9">
        <v>8.98</v>
      </c>
      <c r="DC17" s="9">
        <v>3.375</v>
      </c>
      <c r="DD17" s="9">
        <v>2.149</v>
      </c>
      <c r="DE17" s="9">
        <v>0.48499999999999999</v>
      </c>
      <c r="DF17" s="9">
        <v>1.665</v>
      </c>
      <c r="DG17" s="9">
        <v>63.05</v>
      </c>
      <c r="DH17" s="9">
        <v>33.72</v>
      </c>
      <c r="DI17" s="9">
        <v>29.331</v>
      </c>
      <c r="DJ17" s="9">
        <v>59.473999999999997</v>
      </c>
      <c r="DK17" s="9">
        <v>31.613</v>
      </c>
      <c r="DL17" s="9">
        <v>27.861999999999998</v>
      </c>
      <c r="DM17" s="9">
        <v>3.5760000000000001</v>
      </c>
      <c r="DN17" s="9">
        <v>2.1070000000000002</v>
      </c>
      <c r="DO17" s="9">
        <v>1.4690000000000001</v>
      </c>
      <c r="DP17" s="9">
        <v>9.9949999999999992</v>
      </c>
      <c r="DQ17" s="9">
        <v>5.9889999999999999</v>
      </c>
      <c r="DR17" s="9">
        <v>4.0069999999999997</v>
      </c>
      <c r="DS17" s="9">
        <v>4.048</v>
      </c>
      <c r="DT17" s="9">
        <v>2.383</v>
      </c>
      <c r="DU17" s="9">
        <v>1.665</v>
      </c>
      <c r="DV17" s="9">
        <v>0.86199999999999999</v>
      </c>
      <c r="DW17" s="9">
        <v>0.86199999999999999</v>
      </c>
      <c r="DX17" s="9">
        <v>0</v>
      </c>
      <c r="DY17" s="9">
        <v>1.036</v>
      </c>
      <c r="DZ17" s="9">
        <v>1.036</v>
      </c>
      <c r="EA17" s="9">
        <v>0</v>
      </c>
      <c r="EB17" s="9">
        <v>2.149</v>
      </c>
      <c r="EC17" s="9">
        <v>0.48499999999999999</v>
      </c>
      <c r="ED17" s="9">
        <v>1.665</v>
      </c>
      <c r="EE17" s="9">
        <v>5.9480000000000004</v>
      </c>
      <c r="EF17" s="9">
        <v>3.6059999999999999</v>
      </c>
      <c r="EG17" s="9">
        <v>2.3420000000000001</v>
      </c>
      <c r="EH17" s="9">
        <v>2.3719999999999999</v>
      </c>
      <c r="EI17" s="9">
        <v>1.4990000000000001</v>
      </c>
      <c r="EJ17" s="9">
        <v>0.873</v>
      </c>
      <c r="EK17" s="9">
        <v>3.5760000000000001</v>
      </c>
      <c r="EL17" s="9">
        <v>2.1070000000000002</v>
      </c>
      <c r="EM17" s="9">
        <v>1.4690000000000001</v>
      </c>
      <c r="EN17" s="9">
        <v>123.17700000000001</v>
      </c>
      <c r="EO17" s="9">
        <v>68.801000000000002</v>
      </c>
      <c r="EP17" s="9">
        <v>54.375</v>
      </c>
      <c r="EQ17" s="9">
        <v>66.073999999999998</v>
      </c>
      <c r="ER17" s="9">
        <v>38.688000000000002</v>
      </c>
      <c r="ES17" s="9">
        <v>27.387</v>
      </c>
      <c r="ET17" s="9">
        <v>54.755000000000003</v>
      </c>
      <c r="EU17" s="9">
        <v>30.744</v>
      </c>
      <c r="EV17" s="9">
        <v>24.010999999999999</v>
      </c>
      <c r="EW17" s="9">
        <v>11.319000000000001</v>
      </c>
      <c r="EX17" s="9">
        <v>7.944</v>
      </c>
      <c r="EY17" s="9">
        <v>3.375</v>
      </c>
      <c r="EZ17" s="9">
        <v>57.103000000000002</v>
      </c>
      <c r="FA17" s="9">
        <v>30.114000000000001</v>
      </c>
      <c r="FB17" s="9">
        <v>26.989000000000001</v>
      </c>
      <c r="FC17" s="9">
        <v>57.103000000000002</v>
      </c>
      <c r="FD17" s="9">
        <v>30.114000000000001</v>
      </c>
      <c r="FE17" s="9">
        <v>26.989000000000001</v>
      </c>
      <c r="FF17" s="9">
        <v>577.83299999999997</v>
      </c>
      <c r="FG17" s="9">
        <v>307.68</v>
      </c>
      <c r="FH17" s="9">
        <v>270.15199999999999</v>
      </c>
      <c r="FI17" s="9">
        <v>402.35700000000003</v>
      </c>
      <c r="FJ17" s="9">
        <v>230.85300000000001</v>
      </c>
      <c r="FK17" s="9">
        <v>171.50399999999999</v>
      </c>
      <c r="FL17" s="9">
        <v>300.28300000000002</v>
      </c>
      <c r="FM17" s="9">
        <v>162.107</v>
      </c>
      <c r="FN17" s="9">
        <v>138.17500000000001</v>
      </c>
      <c r="FO17" s="9">
        <v>83.546000000000006</v>
      </c>
      <c r="FP17" s="9">
        <v>58.688000000000002</v>
      </c>
      <c r="FQ17" s="9">
        <v>24.858000000000001</v>
      </c>
      <c r="FR17" s="9">
        <v>18.527999999999999</v>
      </c>
      <c r="FS17" s="9">
        <v>10.058</v>
      </c>
      <c r="FT17" s="9">
        <v>8.4700000000000006</v>
      </c>
      <c r="FU17" s="9">
        <v>175.476</v>
      </c>
      <c r="FV17" s="9">
        <v>76.826999999999998</v>
      </c>
      <c r="FW17" s="9">
        <v>98.649000000000001</v>
      </c>
      <c r="FX17" s="9">
        <v>150.09899999999999</v>
      </c>
      <c r="FY17" s="9">
        <v>63.241</v>
      </c>
      <c r="FZ17" s="9">
        <v>86.858000000000004</v>
      </c>
      <c r="GA17" s="9">
        <v>25.376999999999999</v>
      </c>
      <c r="GB17" s="9">
        <v>13.586</v>
      </c>
      <c r="GC17" s="9">
        <v>11.791</v>
      </c>
      <c r="GD17" s="9">
        <v>138.41300000000001</v>
      </c>
      <c r="GE17" s="9">
        <v>67.584000000000003</v>
      </c>
      <c r="GF17" s="9">
        <v>70.83</v>
      </c>
      <c r="GG17" s="9">
        <v>79.427000000000007</v>
      </c>
      <c r="GH17" s="9">
        <v>43.235999999999997</v>
      </c>
      <c r="GI17" s="9">
        <v>36.19</v>
      </c>
      <c r="GJ17" s="9">
        <v>54.697000000000003</v>
      </c>
      <c r="GK17" s="9">
        <v>27.515000000000001</v>
      </c>
      <c r="GL17" s="9">
        <v>27.181000000000001</v>
      </c>
      <c r="GM17" s="9">
        <v>15.749000000000001</v>
      </c>
      <c r="GN17" s="9">
        <v>10.433</v>
      </c>
      <c r="GO17" s="9">
        <v>5.3150000000000004</v>
      </c>
      <c r="GP17" s="9">
        <v>8.9809999999999999</v>
      </c>
      <c r="GQ17" s="9">
        <v>5.2869999999999999</v>
      </c>
      <c r="GR17" s="9">
        <v>3.694</v>
      </c>
      <c r="GS17" s="9">
        <v>58.987000000000002</v>
      </c>
      <c r="GT17" s="9">
        <v>24.347000000000001</v>
      </c>
      <c r="GU17" s="9">
        <v>34.639000000000003</v>
      </c>
      <c r="GV17" s="9">
        <v>44.107999999999997</v>
      </c>
      <c r="GW17" s="9">
        <v>16.149000000000001</v>
      </c>
      <c r="GX17" s="9">
        <v>27.959</v>
      </c>
      <c r="GY17" s="9">
        <v>14.879</v>
      </c>
      <c r="GZ17" s="9">
        <v>8.1989999999999998</v>
      </c>
      <c r="HA17" s="9">
        <v>6.68</v>
      </c>
      <c r="HB17" s="9">
        <v>190.345</v>
      </c>
      <c r="HC17" s="9">
        <v>106.51300000000001</v>
      </c>
      <c r="HD17" s="9">
        <v>83.831999999999994</v>
      </c>
      <c r="HE17" s="9">
        <v>127.057</v>
      </c>
      <c r="HF17" s="9">
        <v>77.183999999999997</v>
      </c>
      <c r="HG17" s="9">
        <v>49.872999999999998</v>
      </c>
      <c r="HH17" s="9">
        <v>84.748999999999995</v>
      </c>
      <c r="HI17" s="9">
        <v>48.222999999999999</v>
      </c>
      <c r="HJ17" s="9">
        <v>36.526000000000003</v>
      </c>
      <c r="HK17" s="9">
        <v>35.155000000000001</v>
      </c>
      <c r="HL17" s="9">
        <v>25.24</v>
      </c>
      <c r="HM17" s="9">
        <v>9.9149999999999991</v>
      </c>
      <c r="HN17" s="9">
        <v>7.1529999999999996</v>
      </c>
      <c r="HO17" s="9">
        <v>3.7210000000000001</v>
      </c>
      <c r="HP17" s="9">
        <v>3.4319999999999999</v>
      </c>
      <c r="HQ17" s="9">
        <v>63.289000000000001</v>
      </c>
      <c r="HR17" s="9">
        <v>29.329000000000001</v>
      </c>
      <c r="HS17" s="9">
        <v>33.96</v>
      </c>
      <c r="HT17" s="9">
        <v>57.776000000000003</v>
      </c>
      <c r="HU17" s="9">
        <v>26.561</v>
      </c>
      <c r="HV17" s="9">
        <v>31.216000000000001</v>
      </c>
      <c r="HW17" s="9">
        <v>5.5119999999999996</v>
      </c>
      <c r="HX17" s="9">
        <v>2.7690000000000001</v>
      </c>
      <c r="HY17" s="9">
        <v>2.7440000000000002</v>
      </c>
      <c r="HZ17" s="9">
        <v>101.648</v>
      </c>
      <c r="IA17" s="9">
        <v>54.496000000000002</v>
      </c>
      <c r="IB17" s="9">
        <v>47.152000000000001</v>
      </c>
      <c r="IC17" s="9">
        <v>78.168000000000006</v>
      </c>
      <c r="ID17" s="9">
        <v>43.942</v>
      </c>
      <c r="IE17" s="9">
        <v>34.225999999999999</v>
      </c>
      <c r="IF17" s="9">
        <v>64.093000000000004</v>
      </c>
      <c r="IG17" s="9">
        <v>36.408000000000001</v>
      </c>
      <c r="IH17" s="9">
        <v>27.684999999999999</v>
      </c>
      <c r="II17" s="9">
        <v>12.877000000000001</v>
      </c>
      <c r="IJ17" s="9">
        <v>7.2039999999999997</v>
      </c>
      <c r="IK17" s="9">
        <v>5.673</v>
      </c>
      <c r="IL17" s="9">
        <v>1.1990000000000001</v>
      </c>
      <c r="IM17" s="9">
        <v>0.33</v>
      </c>
      <c r="IN17" s="9">
        <v>0.86799999999999999</v>
      </c>
      <c r="IO17" s="9">
        <v>23.48</v>
      </c>
      <c r="IP17" s="9">
        <v>10.554</v>
      </c>
      <c r="IQ17" s="9">
        <v>12.925000000000001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23.870999999999999</v>
      </c>
      <c r="C11" s="9">
        <v>11.22</v>
      </c>
      <c r="D11" s="9">
        <v>12.651</v>
      </c>
      <c r="E11" s="9">
        <v>3.548</v>
      </c>
      <c r="F11" s="9">
        <v>1.41</v>
      </c>
      <c r="G11" s="9">
        <v>2.1379999999999999</v>
      </c>
      <c r="H11" s="9">
        <v>78.451999999999998</v>
      </c>
      <c r="I11" s="9">
        <v>45.250999999999998</v>
      </c>
      <c r="J11" s="9">
        <v>33.201000000000001</v>
      </c>
      <c r="K11" s="9">
        <v>53.445</v>
      </c>
      <c r="L11" s="9">
        <v>36.067999999999998</v>
      </c>
      <c r="M11" s="9">
        <v>17.376999999999999</v>
      </c>
      <c r="N11" s="9">
        <v>45.74</v>
      </c>
      <c r="O11" s="9">
        <v>29.375</v>
      </c>
      <c r="P11" s="9">
        <v>16.364999999999998</v>
      </c>
      <c r="Q11" s="9">
        <v>7.3529999999999998</v>
      </c>
      <c r="R11" s="9">
        <v>6.3410000000000002</v>
      </c>
      <c r="S11" s="9">
        <v>1.012</v>
      </c>
      <c r="T11" s="9">
        <v>0.35199999999999998</v>
      </c>
      <c r="U11" s="9">
        <v>0.35199999999999998</v>
      </c>
      <c r="V11" s="9">
        <v>0</v>
      </c>
      <c r="W11" s="9">
        <v>25.007000000000001</v>
      </c>
      <c r="X11" s="9">
        <v>9.1829999999999998</v>
      </c>
      <c r="Y11" s="9">
        <v>15.824</v>
      </c>
      <c r="Z11" s="9">
        <v>24.744</v>
      </c>
      <c r="AA11" s="9">
        <v>8.92</v>
      </c>
      <c r="AB11" s="9">
        <v>15.824</v>
      </c>
      <c r="AC11" s="9">
        <v>0.26300000000000001</v>
      </c>
      <c r="AD11" s="9">
        <v>0.26300000000000001</v>
      </c>
      <c r="AE11" s="9">
        <v>0</v>
      </c>
      <c r="AF11" s="9">
        <v>111.108</v>
      </c>
      <c r="AG11" s="9">
        <v>59.612000000000002</v>
      </c>
      <c r="AH11" s="9">
        <v>51.496000000000002</v>
      </c>
      <c r="AI11" s="9">
        <v>85.941000000000003</v>
      </c>
      <c r="AJ11" s="9">
        <v>49.198999999999998</v>
      </c>
      <c r="AK11" s="9">
        <v>36.741999999999997</v>
      </c>
      <c r="AL11" s="9">
        <v>76.289000000000001</v>
      </c>
      <c r="AM11" s="9">
        <v>42.533000000000001</v>
      </c>
      <c r="AN11" s="9">
        <v>33.756</v>
      </c>
      <c r="AO11" s="9">
        <v>9.4629999999999992</v>
      </c>
      <c r="AP11" s="9">
        <v>6.6660000000000004</v>
      </c>
      <c r="AQ11" s="9">
        <v>2.7959999999999998</v>
      </c>
      <c r="AR11" s="9">
        <v>0.189</v>
      </c>
      <c r="AS11" s="9">
        <v>0</v>
      </c>
      <c r="AT11" s="9">
        <v>0.189</v>
      </c>
      <c r="AU11" s="9">
        <v>25.167000000000002</v>
      </c>
      <c r="AV11" s="9">
        <v>10.413</v>
      </c>
      <c r="AW11" s="9">
        <v>14.754</v>
      </c>
      <c r="AX11" s="9">
        <v>23.942</v>
      </c>
      <c r="AY11" s="9">
        <v>9.6790000000000003</v>
      </c>
      <c r="AZ11" s="9">
        <v>14.263</v>
      </c>
      <c r="BA11" s="9">
        <v>1.2250000000000001</v>
      </c>
      <c r="BB11" s="9">
        <v>0.73399999999999999</v>
      </c>
      <c r="BC11" s="9">
        <v>0.49099999999999999</v>
      </c>
      <c r="BD11" s="9">
        <v>82.198999999999998</v>
      </c>
      <c r="BE11" s="9">
        <v>46.996000000000002</v>
      </c>
      <c r="BF11" s="9">
        <v>35.203000000000003</v>
      </c>
      <c r="BG11" s="9">
        <v>65.691000000000003</v>
      </c>
      <c r="BH11" s="9">
        <v>41.161999999999999</v>
      </c>
      <c r="BI11" s="9">
        <v>24.527999999999999</v>
      </c>
      <c r="BJ11" s="9">
        <v>59.133000000000003</v>
      </c>
      <c r="BK11" s="9">
        <v>35.604999999999997</v>
      </c>
      <c r="BL11" s="9">
        <v>23.527999999999999</v>
      </c>
      <c r="BM11" s="9">
        <v>5.6210000000000004</v>
      </c>
      <c r="BN11" s="9">
        <v>4.6210000000000004</v>
      </c>
      <c r="BO11" s="9">
        <v>1.0009999999999999</v>
      </c>
      <c r="BP11" s="9">
        <v>0.93700000000000006</v>
      </c>
      <c r="BQ11" s="9">
        <v>0.93700000000000006</v>
      </c>
      <c r="BR11" s="9">
        <v>0</v>
      </c>
      <c r="BS11" s="9">
        <v>16.507999999999999</v>
      </c>
      <c r="BT11" s="9">
        <v>5.8330000000000002</v>
      </c>
      <c r="BU11" s="9">
        <v>10.675000000000001</v>
      </c>
      <c r="BV11" s="9">
        <v>16.265000000000001</v>
      </c>
      <c r="BW11" s="9">
        <v>5.8330000000000002</v>
      </c>
      <c r="BX11" s="9">
        <v>10.430999999999999</v>
      </c>
      <c r="BY11" s="9">
        <v>0.24399999999999999</v>
      </c>
      <c r="BZ11" s="9">
        <v>0</v>
      </c>
      <c r="CA11" s="9">
        <v>0.24399999999999999</v>
      </c>
      <c r="CB11" s="9">
        <v>291.02800000000002</v>
      </c>
      <c r="CC11" s="9">
        <v>158.74700000000001</v>
      </c>
      <c r="CD11" s="9">
        <v>132.28100000000001</v>
      </c>
      <c r="CE11" s="9">
        <v>165.31800000000001</v>
      </c>
      <c r="CF11" s="9">
        <v>98.2</v>
      </c>
      <c r="CG11" s="9">
        <v>67.117999999999995</v>
      </c>
      <c r="CH11" s="9">
        <v>134.286</v>
      </c>
      <c r="CI11" s="9">
        <v>78.727000000000004</v>
      </c>
      <c r="CJ11" s="9">
        <v>55.558</v>
      </c>
      <c r="CK11" s="9">
        <v>26.181000000000001</v>
      </c>
      <c r="CL11" s="9">
        <v>15.298</v>
      </c>
      <c r="CM11" s="9">
        <v>10.882999999999999</v>
      </c>
      <c r="CN11" s="9">
        <v>4.851</v>
      </c>
      <c r="CO11" s="9">
        <v>4.1749999999999998</v>
      </c>
      <c r="CP11" s="9">
        <v>0.67700000000000005</v>
      </c>
      <c r="CQ11" s="9">
        <v>125.71</v>
      </c>
      <c r="CR11" s="9">
        <v>60.546999999999997</v>
      </c>
      <c r="CS11" s="9">
        <v>65.162999999999997</v>
      </c>
      <c r="CT11" s="9">
        <v>113.85599999999999</v>
      </c>
      <c r="CU11" s="9">
        <v>53.295000000000002</v>
      </c>
      <c r="CV11" s="9">
        <v>60.561</v>
      </c>
      <c r="CW11" s="9">
        <v>11.855</v>
      </c>
      <c r="CX11" s="9">
        <v>7.2519999999999998</v>
      </c>
      <c r="CY11" s="9">
        <v>4.6020000000000003</v>
      </c>
      <c r="CZ11" s="9">
        <v>247.62799999999999</v>
      </c>
      <c r="DA11" s="9">
        <v>137.11199999999999</v>
      </c>
      <c r="DB11" s="9">
        <v>110.51600000000001</v>
      </c>
      <c r="DC11" s="9">
        <v>140.18</v>
      </c>
      <c r="DD11" s="9">
        <v>82.847999999999999</v>
      </c>
      <c r="DE11" s="9">
        <v>57.331000000000003</v>
      </c>
      <c r="DF11" s="9">
        <v>118.961</v>
      </c>
      <c r="DG11" s="9">
        <v>69.936999999999998</v>
      </c>
      <c r="DH11" s="9">
        <v>49.024000000000001</v>
      </c>
      <c r="DI11" s="9">
        <v>20.693000000000001</v>
      </c>
      <c r="DJ11" s="9">
        <v>12.385</v>
      </c>
      <c r="DK11" s="9">
        <v>8.3079999999999998</v>
      </c>
      <c r="DL11" s="9">
        <v>0.52600000000000002</v>
      </c>
      <c r="DM11" s="9">
        <v>0.52600000000000002</v>
      </c>
      <c r="DN11" s="9">
        <v>0</v>
      </c>
      <c r="DO11" s="9">
        <v>107.44799999999999</v>
      </c>
      <c r="DP11" s="9">
        <v>54.262999999999998</v>
      </c>
      <c r="DQ11" s="9">
        <v>53.185000000000002</v>
      </c>
      <c r="DR11" s="9">
        <v>103.447</v>
      </c>
      <c r="DS11" s="9">
        <v>51.514000000000003</v>
      </c>
      <c r="DT11" s="9">
        <v>51.933</v>
      </c>
      <c r="DU11" s="9">
        <v>4.0019999999999998</v>
      </c>
      <c r="DV11" s="9">
        <v>2.75</v>
      </c>
      <c r="DW11" s="9">
        <v>1.252</v>
      </c>
      <c r="DX11" s="9">
        <v>37.680999999999997</v>
      </c>
      <c r="DY11" s="9">
        <v>18.600000000000001</v>
      </c>
      <c r="DZ11" s="9">
        <v>19.081</v>
      </c>
      <c r="EA11" s="9">
        <v>21.779</v>
      </c>
      <c r="EB11" s="9">
        <v>13.821</v>
      </c>
      <c r="EC11" s="9">
        <v>7.9589999999999996</v>
      </c>
      <c r="ED11" s="9">
        <v>13.082000000000001</v>
      </c>
      <c r="EE11" s="9">
        <v>7.7450000000000001</v>
      </c>
      <c r="EF11" s="9">
        <v>5.3369999999999997</v>
      </c>
      <c r="EG11" s="9">
        <v>4.8579999999999997</v>
      </c>
      <c r="EH11" s="9">
        <v>2.9129999999999998</v>
      </c>
      <c r="EI11" s="9">
        <v>1.9450000000000001</v>
      </c>
      <c r="EJ11" s="9">
        <v>3.84</v>
      </c>
      <c r="EK11" s="9">
        <v>3.1629999999999998</v>
      </c>
      <c r="EL11" s="9">
        <v>0.67700000000000005</v>
      </c>
      <c r="EM11" s="9">
        <v>15.901999999999999</v>
      </c>
      <c r="EN11" s="9">
        <v>4.7789999999999999</v>
      </c>
      <c r="EO11" s="9">
        <v>11.122</v>
      </c>
      <c r="EP11" s="9">
        <v>9.5530000000000008</v>
      </c>
      <c r="EQ11" s="9">
        <v>1.7809999999999999</v>
      </c>
      <c r="ER11" s="9">
        <v>7.7720000000000002</v>
      </c>
      <c r="ES11" s="9">
        <v>6.3490000000000002</v>
      </c>
      <c r="ET11" s="9">
        <v>2.9980000000000002</v>
      </c>
      <c r="EU11" s="9">
        <v>3.35</v>
      </c>
      <c r="EV11" s="9">
        <v>5.7190000000000003</v>
      </c>
      <c r="EW11" s="9">
        <v>3.0350000000000001</v>
      </c>
      <c r="EX11" s="9">
        <v>2.6840000000000002</v>
      </c>
      <c r="EY11" s="9">
        <v>3.359</v>
      </c>
      <c r="EZ11" s="9">
        <v>1.5309999999999999</v>
      </c>
      <c r="FA11" s="9">
        <v>1.8280000000000001</v>
      </c>
      <c r="FB11" s="9">
        <v>2.242</v>
      </c>
      <c r="FC11" s="9">
        <v>1.0449999999999999</v>
      </c>
      <c r="FD11" s="9">
        <v>1.198</v>
      </c>
      <c r="FE11" s="9">
        <v>0.63100000000000001</v>
      </c>
      <c r="FF11" s="9">
        <v>0</v>
      </c>
      <c r="FG11" s="9">
        <v>0.63100000000000001</v>
      </c>
      <c r="FH11" s="9">
        <v>0.48599999999999999</v>
      </c>
      <c r="FI11" s="9">
        <v>0.48599999999999999</v>
      </c>
      <c r="FJ11" s="9">
        <v>0</v>
      </c>
      <c r="FK11" s="9">
        <v>2.36</v>
      </c>
      <c r="FL11" s="9">
        <v>1.504</v>
      </c>
      <c r="FM11" s="9">
        <v>0.85599999999999998</v>
      </c>
      <c r="FN11" s="9">
        <v>0.85599999999999998</v>
      </c>
      <c r="FO11" s="9">
        <v>0</v>
      </c>
      <c r="FP11" s="9">
        <v>0.85599999999999998</v>
      </c>
      <c r="FQ11" s="9">
        <v>1.504</v>
      </c>
      <c r="FR11" s="9">
        <v>1.504</v>
      </c>
      <c r="FS11" s="9">
        <v>0</v>
      </c>
      <c r="FT11" s="9">
        <v>179.86699999999999</v>
      </c>
      <c r="FU11" s="9">
        <v>99.212999999999994</v>
      </c>
      <c r="FV11" s="9">
        <v>80.653999999999996</v>
      </c>
      <c r="FW11" s="9">
        <v>117.95399999999999</v>
      </c>
      <c r="FX11" s="9">
        <v>68.947999999999993</v>
      </c>
      <c r="FY11" s="9">
        <v>49.006</v>
      </c>
      <c r="FZ11" s="9">
        <v>94.284000000000006</v>
      </c>
      <c r="GA11" s="9">
        <v>53.101999999999997</v>
      </c>
      <c r="GB11" s="9">
        <v>41.182000000000002</v>
      </c>
      <c r="GC11" s="9">
        <v>19.073</v>
      </c>
      <c r="GD11" s="9">
        <v>11.926</v>
      </c>
      <c r="GE11" s="9">
        <v>7.1470000000000002</v>
      </c>
      <c r="GF11" s="9">
        <v>4.5970000000000004</v>
      </c>
      <c r="GG11" s="9">
        <v>3.9209999999999998</v>
      </c>
      <c r="GH11" s="9">
        <v>0.67700000000000005</v>
      </c>
      <c r="GI11" s="9">
        <v>61.912999999999997</v>
      </c>
      <c r="GJ11" s="9">
        <v>30.265000000000001</v>
      </c>
      <c r="GK11" s="9">
        <v>31.649000000000001</v>
      </c>
      <c r="GL11" s="9">
        <v>52.228000000000002</v>
      </c>
      <c r="GM11" s="9">
        <v>24.786999999999999</v>
      </c>
      <c r="GN11" s="9">
        <v>27.442</v>
      </c>
      <c r="GO11" s="9">
        <v>9.6850000000000005</v>
      </c>
      <c r="GP11" s="9">
        <v>5.4779999999999998</v>
      </c>
      <c r="GQ11" s="9">
        <v>4.2069999999999999</v>
      </c>
      <c r="GR11" s="9">
        <v>32.64</v>
      </c>
      <c r="GS11" s="9">
        <v>19.161999999999999</v>
      </c>
      <c r="GT11" s="9">
        <v>13.478</v>
      </c>
      <c r="GU11" s="9">
        <v>18.763999999999999</v>
      </c>
      <c r="GV11" s="9">
        <v>12.21</v>
      </c>
      <c r="GW11" s="9">
        <v>6.5540000000000003</v>
      </c>
      <c r="GX11" s="9">
        <v>10.365</v>
      </c>
      <c r="GY11" s="9">
        <v>7.0629999999999997</v>
      </c>
      <c r="GZ11" s="9">
        <v>3.302</v>
      </c>
      <c r="HA11" s="9">
        <v>3.802</v>
      </c>
      <c r="HB11" s="9">
        <v>1.226</v>
      </c>
      <c r="HC11" s="9">
        <v>2.5760000000000001</v>
      </c>
      <c r="HD11" s="9">
        <v>4.5970000000000004</v>
      </c>
      <c r="HE11" s="9">
        <v>3.9209999999999998</v>
      </c>
      <c r="HF11" s="9">
        <v>0.67700000000000005</v>
      </c>
      <c r="HG11" s="9">
        <v>13.875999999999999</v>
      </c>
      <c r="HH11" s="9">
        <v>6.952</v>
      </c>
      <c r="HI11" s="9">
        <v>6.9240000000000004</v>
      </c>
      <c r="HJ11" s="9">
        <v>4.1909999999999998</v>
      </c>
      <c r="HK11" s="9">
        <v>1.474</v>
      </c>
      <c r="HL11" s="9">
        <v>2.7170000000000001</v>
      </c>
      <c r="HM11" s="9">
        <v>9.6850000000000005</v>
      </c>
      <c r="HN11" s="9">
        <v>5.4779999999999998</v>
      </c>
      <c r="HO11" s="9">
        <v>4.2069999999999999</v>
      </c>
      <c r="HP11" s="9">
        <v>119.259</v>
      </c>
      <c r="HQ11" s="9">
        <v>68.150000000000006</v>
      </c>
      <c r="HR11" s="9">
        <v>51.11</v>
      </c>
      <c r="HS11" s="9">
        <v>80.712999999999994</v>
      </c>
      <c r="HT11" s="9">
        <v>50.374000000000002</v>
      </c>
      <c r="HU11" s="9">
        <v>30.338999999999999</v>
      </c>
      <c r="HV11" s="9">
        <v>66.259</v>
      </c>
      <c r="HW11" s="9">
        <v>40.100999999999999</v>
      </c>
      <c r="HX11" s="9">
        <v>26.158000000000001</v>
      </c>
      <c r="HY11" s="9">
        <v>14.455</v>
      </c>
      <c r="HZ11" s="9">
        <v>10.273</v>
      </c>
      <c r="IA11" s="9">
        <v>4.1820000000000004</v>
      </c>
      <c r="IB11" s="9">
        <v>38.545999999999999</v>
      </c>
      <c r="IC11" s="9">
        <v>17.774999999999999</v>
      </c>
      <c r="ID11" s="9">
        <v>20.771000000000001</v>
      </c>
      <c r="IE11" s="9">
        <v>38.545999999999999</v>
      </c>
      <c r="IF11" s="9">
        <v>17.774999999999999</v>
      </c>
      <c r="IG11" s="9">
        <v>20.771000000000001</v>
      </c>
      <c r="IH11" s="9">
        <v>27.968</v>
      </c>
      <c r="II11" s="9">
        <v>11.901</v>
      </c>
      <c r="IJ11" s="9">
        <v>16.065999999999999</v>
      </c>
      <c r="IK11" s="9">
        <v>18.475999999999999</v>
      </c>
      <c r="IL11" s="9">
        <v>6.3639999999999999</v>
      </c>
      <c r="IM11" s="9">
        <v>12.112</v>
      </c>
      <c r="IN11" s="9">
        <v>17.66</v>
      </c>
      <c r="IO11" s="9">
        <v>5.9379999999999997</v>
      </c>
      <c r="IP11" s="9">
        <v>11.722</v>
      </c>
      <c r="IQ11" s="9">
        <v>0.81699999999999995</v>
      </c>
    </row>
    <row r="12" spans="1:251">
      <c r="A12" s="10">
        <v>42401</v>
      </c>
      <c r="B12" s="9">
        <v>22.742999999999999</v>
      </c>
      <c r="C12" s="9">
        <v>9.5129999999999999</v>
      </c>
      <c r="D12" s="9">
        <v>13.23</v>
      </c>
      <c r="E12" s="9">
        <v>2.2829999999999999</v>
      </c>
      <c r="F12" s="9">
        <v>1.2350000000000001</v>
      </c>
      <c r="G12" s="9">
        <v>1.048</v>
      </c>
      <c r="H12" s="9">
        <v>86.13</v>
      </c>
      <c r="I12" s="9">
        <v>47.927999999999997</v>
      </c>
      <c r="J12" s="9">
        <v>38.201000000000001</v>
      </c>
      <c r="K12" s="9">
        <v>68.412999999999997</v>
      </c>
      <c r="L12" s="9">
        <v>39.729999999999997</v>
      </c>
      <c r="M12" s="9">
        <v>28.683</v>
      </c>
      <c r="N12" s="9">
        <v>53.639000000000003</v>
      </c>
      <c r="O12" s="9">
        <v>30.507000000000001</v>
      </c>
      <c r="P12" s="9">
        <v>23.132000000000001</v>
      </c>
      <c r="Q12" s="9">
        <v>14.475</v>
      </c>
      <c r="R12" s="9">
        <v>8.9239999999999995</v>
      </c>
      <c r="S12" s="9">
        <v>5.5510000000000002</v>
      </c>
      <c r="T12" s="9">
        <v>0.29799999999999999</v>
      </c>
      <c r="U12" s="9">
        <v>0.29799999999999999</v>
      </c>
      <c r="V12" s="9">
        <v>0</v>
      </c>
      <c r="W12" s="9">
        <v>17.716999999999999</v>
      </c>
      <c r="X12" s="9">
        <v>8.1989999999999998</v>
      </c>
      <c r="Y12" s="9">
        <v>9.5180000000000007</v>
      </c>
      <c r="Z12" s="9">
        <v>17.029</v>
      </c>
      <c r="AA12" s="9">
        <v>7.5110000000000001</v>
      </c>
      <c r="AB12" s="9">
        <v>9.5180000000000007</v>
      </c>
      <c r="AC12" s="9">
        <v>0.68799999999999994</v>
      </c>
      <c r="AD12" s="9">
        <v>0.68799999999999994</v>
      </c>
      <c r="AE12" s="9">
        <v>0</v>
      </c>
      <c r="AF12" s="9">
        <v>99.05</v>
      </c>
      <c r="AG12" s="9">
        <v>58.613</v>
      </c>
      <c r="AH12" s="9">
        <v>40.436</v>
      </c>
      <c r="AI12" s="9">
        <v>75.608000000000004</v>
      </c>
      <c r="AJ12" s="9">
        <v>48.889000000000003</v>
      </c>
      <c r="AK12" s="9">
        <v>26.72</v>
      </c>
      <c r="AL12" s="9">
        <v>67.406999999999996</v>
      </c>
      <c r="AM12" s="9">
        <v>42.871000000000002</v>
      </c>
      <c r="AN12" s="9">
        <v>24.536999999999999</v>
      </c>
      <c r="AO12" s="9">
        <v>8.2010000000000005</v>
      </c>
      <c r="AP12" s="9">
        <v>6.0179999999999998</v>
      </c>
      <c r="AQ12" s="9">
        <v>2.1829999999999998</v>
      </c>
      <c r="AR12" s="9">
        <v>0</v>
      </c>
      <c r="AS12" s="9">
        <v>0</v>
      </c>
      <c r="AT12" s="9">
        <v>0</v>
      </c>
      <c r="AU12" s="9">
        <v>23.442</v>
      </c>
      <c r="AV12" s="9">
        <v>9.7249999999999996</v>
      </c>
      <c r="AW12" s="9">
        <v>13.717000000000001</v>
      </c>
      <c r="AX12" s="9">
        <v>23.442</v>
      </c>
      <c r="AY12" s="9">
        <v>9.7249999999999996</v>
      </c>
      <c r="AZ12" s="9">
        <v>13.717000000000001</v>
      </c>
      <c r="BA12" s="9">
        <v>0</v>
      </c>
      <c r="BB12" s="9">
        <v>0</v>
      </c>
      <c r="BC12" s="9">
        <v>0</v>
      </c>
      <c r="BD12" s="9">
        <v>78.722999999999999</v>
      </c>
      <c r="BE12" s="9">
        <v>46.366</v>
      </c>
      <c r="BF12" s="9">
        <v>32.356999999999999</v>
      </c>
      <c r="BG12" s="9">
        <v>63.137</v>
      </c>
      <c r="BH12" s="9">
        <v>39.966999999999999</v>
      </c>
      <c r="BI12" s="9">
        <v>23.170999999999999</v>
      </c>
      <c r="BJ12" s="9">
        <v>55.826000000000001</v>
      </c>
      <c r="BK12" s="9">
        <v>34.875999999999998</v>
      </c>
      <c r="BL12" s="9">
        <v>20.95</v>
      </c>
      <c r="BM12" s="9">
        <v>5.6790000000000003</v>
      </c>
      <c r="BN12" s="9">
        <v>4.1399999999999997</v>
      </c>
      <c r="BO12" s="9">
        <v>1.5389999999999999</v>
      </c>
      <c r="BP12" s="9">
        <v>1.6319999999999999</v>
      </c>
      <c r="BQ12" s="9">
        <v>0.95</v>
      </c>
      <c r="BR12" s="9">
        <v>0.68200000000000005</v>
      </c>
      <c r="BS12" s="9">
        <v>15.586</v>
      </c>
      <c r="BT12" s="9">
        <v>6.4</v>
      </c>
      <c r="BU12" s="9">
        <v>9.1859999999999999</v>
      </c>
      <c r="BV12" s="9">
        <v>15.586</v>
      </c>
      <c r="BW12" s="9">
        <v>6.4</v>
      </c>
      <c r="BX12" s="9">
        <v>9.1859999999999999</v>
      </c>
      <c r="BY12" s="9">
        <v>0</v>
      </c>
      <c r="BZ12" s="9">
        <v>0</v>
      </c>
      <c r="CA12" s="9">
        <v>0</v>
      </c>
      <c r="CB12" s="9">
        <v>252.108</v>
      </c>
      <c r="CC12" s="9">
        <v>144.76400000000001</v>
      </c>
      <c r="CD12" s="9">
        <v>107.34399999999999</v>
      </c>
      <c r="CE12" s="9">
        <v>143.14699999999999</v>
      </c>
      <c r="CF12" s="9">
        <v>89.757999999999996</v>
      </c>
      <c r="CG12" s="9">
        <v>53.39</v>
      </c>
      <c r="CH12" s="9">
        <v>114.967</v>
      </c>
      <c r="CI12" s="9">
        <v>73.218000000000004</v>
      </c>
      <c r="CJ12" s="9">
        <v>41.747999999999998</v>
      </c>
      <c r="CK12" s="9">
        <v>25.928999999999998</v>
      </c>
      <c r="CL12" s="9">
        <v>14.287000000000001</v>
      </c>
      <c r="CM12" s="9">
        <v>11.641</v>
      </c>
      <c r="CN12" s="9">
        <v>2.2519999999999998</v>
      </c>
      <c r="CO12" s="9">
        <v>2.2519999999999998</v>
      </c>
      <c r="CP12" s="9">
        <v>0</v>
      </c>
      <c r="CQ12" s="9">
        <v>108.961</v>
      </c>
      <c r="CR12" s="9">
        <v>55.006</v>
      </c>
      <c r="CS12" s="9">
        <v>53.954000000000001</v>
      </c>
      <c r="CT12" s="9">
        <v>102.125</v>
      </c>
      <c r="CU12" s="9">
        <v>51.255000000000003</v>
      </c>
      <c r="CV12" s="9">
        <v>50.871000000000002</v>
      </c>
      <c r="CW12" s="9">
        <v>6.835</v>
      </c>
      <c r="CX12" s="9">
        <v>3.7519999999999998</v>
      </c>
      <c r="CY12" s="9">
        <v>3.0840000000000001</v>
      </c>
      <c r="CZ12" s="9">
        <v>215.422</v>
      </c>
      <c r="DA12" s="9">
        <v>124.008</v>
      </c>
      <c r="DB12" s="9">
        <v>91.414000000000001</v>
      </c>
      <c r="DC12" s="9">
        <v>122.777</v>
      </c>
      <c r="DD12" s="9">
        <v>76.352000000000004</v>
      </c>
      <c r="DE12" s="9">
        <v>46.424999999999997</v>
      </c>
      <c r="DF12" s="9">
        <v>101.818</v>
      </c>
      <c r="DG12" s="9">
        <v>64.406999999999996</v>
      </c>
      <c r="DH12" s="9">
        <v>37.411000000000001</v>
      </c>
      <c r="DI12" s="9">
        <v>20.959</v>
      </c>
      <c r="DJ12" s="9">
        <v>11.945</v>
      </c>
      <c r="DK12" s="9">
        <v>9.0139999999999993</v>
      </c>
      <c r="DL12" s="9">
        <v>0</v>
      </c>
      <c r="DM12" s="9">
        <v>0</v>
      </c>
      <c r="DN12" s="9">
        <v>0</v>
      </c>
      <c r="DO12" s="9">
        <v>92.644999999999996</v>
      </c>
      <c r="DP12" s="9">
        <v>47.655999999999999</v>
      </c>
      <c r="DQ12" s="9">
        <v>44.988999999999997</v>
      </c>
      <c r="DR12" s="9">
        <v>92.328000000000003</v>
      </c>
      <c r="DS12" s="9">
        <v>47.338999999999999</v>
      </c>
      <c r="DT12" s="9">
        <v>44.988999999999997</v>
      </c>
      <c r="DU12" s="9">
        <v>0.317</v>
      </c>
      <c r="DV12" s="9">
        <v>0.317</v>
      </c>
      <c r="DW12" s="9">
        <v>0</v>
      </c>
      <c r="DX12" s="9">
        <v>27.777999999999999</v>
      </c>
      <c r="DY12" s="9">
        <v>17.966000000000001</v>
      </c>
      <c r="DZ12" s="9">
        <v>9.8130000000000006</v>
      </c>
      <c r="EA12" s="9">
        <v>15.064</v>
      </c>
      <c r="EB12" s="9">
        <v>11.282</v>
      </c>
      <c r="EC12" s="9">
        <v>3.782</v>
      </c>
      <c r="ED12" s="9">
        <v>9.68</v>
      </c>
      <c r="EE12" s="9">
        <v>7.1</v>
      </c>
      <c r="EF12" s="9">
        <v>2.58</v>
      </c>
      <c r="EG12" s="9">
        <v>3.5449999999999999</v>
      </c>
      <c r="EH12" s="9">
        <v>2.3420000000000001</v>
      </c>
      <c r="EI12" s="9">
        <v>1.202</v>
      </c>
      <c r="EJ12" s="9">
        <v>1.839</v>
      </c>
      <c r="EK12" s="9">
        <v>1.839</v>
      </c>
      <c r="EL12" s="9">
        <v>0</v>
      </c>
      <c r="EM12" s="9">
        <v>12.714</v>
      </c>
      <c r="EN12" s="9">
        <v>6.6840000000000002</v>
      </c>
      <c r="EO12" s="9">
        <v>6.0309999999999997</v>
      </c>
      <c r="EP12" s="9">
        <v>7.5019999999999998</v>
      </c>
      <c r="EQ12" s="9">
        <v>3.915</v>
      </c>
      <c r="ER12" s="9">
        <v>3.5870000000000002</v>
      </c>
      <c r="ES12" s="9">
        <v>5.2119999999999997</v>
      </c>
      <c r="ET12" s="9">
        <v>2.7679999999999998</v>
      </c>
      <c r="EU12" s="9">
        <v>2.444</v>
      </c>
      <c r="EV12" s="9">
        <v>8.907</v>
      </c>
      <c r="EW12" s="9">
        <v>2.79</v>
      </c>
      <c r="EX12" s="9">
        <v>6.117</v>
      </c>
      <c r="EY12" s="9">
        <v>5.306</v>
      </c>
      <c r="EZ12" s="9">
        <v>2.1230000000000002</v>
      </c>
      <c r="FA12" s="9">
        <v>3.1819999999999999</v>
      </c>
      <c r="FB12" s="9">
        <v>3.468</v>
      </c>
      <c r="FC12" s="9">
        <v>1.7110000000000001</v>
      </c>
      <c r="FD12" s="9">
        <v>1.7569999999999999</v>
      </c>
      <c r="FE12" s="9">
        <v>1.425</v>
      </c>
      <c r="FF12" s="9">
        <v>0</v>
      </c>
      <c r="FG12" s="9">
        <v>1.425</v>
      </c>
      <c r="FH12" s="9">
        <v>0.41199999999999998</v>
      </c>
      <c r="FI12" s="9">
        <v>0.41199999999999998</v>
      </c>
      <c r="FJ12" s="9">
        <v>0</v>
      </c>
      <c r="FK12" s="9">
        <v>3.601</v>
      </c>
      <c r="FL12" s="9">
        <v>0.66700000000000004</v>
      </c>
      <c r="FM12" s="9">
        <v>2.9350000000000001</v>
      </c>
      <c r="FN12" s="9">
        <v>2.2949999999999999</v>
      </c>
      <c r="FO12" s="9">
        <v>0</v>
      </c>
      <c r="FP12" s="9">
        <v>2.2949999999999999</v>
      </c>
      <c r="FQ12" s="9">
        <v>1.306</v>
      </c>
      <c r="FR12" s="9">
        <v>0.66700000000000004</v>
      </c>
      <c r="FS12" s="9">
        <v>0.64</v>
      </c>
      <c r="FT12" s="9">
        <v>151.54599999999999</v>
      </c>
      <c r="FU12" s="9">
        <v>83.504000000000005</v>
      </c>
      <c r="FV12" s="9">
        <v>68.042000000000002</v>
      </c>
      <c r="FW12" s="9">
        <v>98.003</v>
      </c>
      <c r="FX12" s="9">
        <v>61.627000000000002</v>
      </c>
      <c r="FY12" s="9">
        <v>36.375999999999998</v>
      </c>
      <c r="FZ12" s="9">
        <v>76.853999999999999</v>
      </c>
      <c r="GA12" s="9">
        <v>49.622999999999998</v>
      </c>
      <c r="GB12" s="9">
        <v>27.231000000000002</v>
      </c>
      <c r="GC12" s="9">
        <v>19.375</v>
      </c>
      <c r="GD12" s="9">
        <v>10.23</v>
      </c>
      <c r="GE12" s="9">
        <v>9.1449999999999996</v>
      </c>
      <c r="GF12" s="9">
        <v>1.774</v>
      </c>
      <c r="GG12" s="9">
        <v>1.774</v>
      </c>
      <c r="GH12" s="9">
        <v>0</v>
      </c>
      <c r="GI12" s="9">
        <v>53.542999999999999</v>
      </c>
      <c r="GJ12" s="9">
        <v>21.876999999999999</v>
      </c>
      <c r="GK12" s="9">
        <v>31.666</v>
      </c>
      <c r="GL12" s="9">
        <v>49.421999999999997</v>
      </c>
      <c r="GM12" s="9">
        <v>20.34</v>
      </c>
      <c r="GN12" s="9">
        <v>29.082000000000001</v>
      </c>
      <c r="GO12" s="9">
        <v>4.1210000000000004</v>
      </c>
      <c r="GP12" s="9">
        <v>1.5369999999999999</v>
      </c>
      <c r="GQ12" s="9">
        <v>2.5840000000000001</v>
      </c>
      <c r="GR12" s="9">
        <v>22.07</v>
      </c>
      <c r="GS12" s="9">
        <v>11.032999999999999</v>
      </c>
      <c r="GT12" s="9">
        <v>11.037000000000001</v>
      </c>
      <c r="GU12" s="9">
        <v>13.582000000000001</v>
      </c>
      <c r="GV12" s="9">
        <v>8.5069999999999997</v>
      </c>
      <c r="GW12" s="9">
        <v>5.0750000000000002</v>
      </c>
      <c r="GX12" s="9">
        <v>7.5209999999999999</v>
      </c>
      <c r="GY12" s="9">
        <v>4.3949999999999996</v>
      </c>
      <c r="GZ12" s="9">
        <v>3.1269999999999998</v>
      </c>
      <c r="HA12" s="9">
        <v>4.2859999999999996</v>
      </c>
      <c r="HB12" s="9">
        <v>2.3380000000000001</v>
      </c>
      <c r="HC12" s="9">
        <v>1.948</v>
      </c>
      <c r="HD12" s="9">
        <v>1.774</v>
      </c>
      <c r="HE12" s="9">
        <v>1.774</v>
      </c>
      <c r="HF12" s="9">
        <v>0</v>
      </c>
      <c r="HG12" s="9">
        <v>8.4879999999999995</v>
      </c>
      <c r="HH12" s="9">
        <v>2.5259999999999998</v>
      </c>
      <c r="HI12" s="9">
        <v>5.9630000000000001</v>
      </c>
      <c r="HJ12" s="9">
        <v>4.367</v>
      </c>
      <c r="HK12" s="9">
        <v>0.98899999999999999</v>
      </c>
      <c r="HL12" s="9">
        <v>3.3780000000000001</v>
      </c>
      <c r="HM12" s="9">
        <v>4.1210000000000004</v>
      </c>
      <c r="HN12" s="9">
        <v>1.5369999999999999</v>
      </c>
      <c r="HO12" s="9">
        <v>2.5840000000000001</v>
      </c>
      <c r="HP12" s="9">
        <v>114.114</v>
      </c>
      <c r="HQ12" s="9">
        <v>63.545000000000002</v>
      </c>
      <c r="HR12" s="9">
        <v>50.569000000000003</v>
      </c>
      <c r="HS12" s="9">
        <v>70.784999999999997</v>
      </c>
      <c r="HT12" s="9">
        <v>44.692999999999998</v>
      </c>
      <c r="HU12" s="9">
        <v>26.091000000000001</v>
      </c>
      <c r="HV12" s="9">
        <v>57.116</v>
      </c>
      <c r="HW12" s="9">
        <v>37.521000000000001</v>
      </c>
      <c r="HX12" s="9">
        <v>19.594999999999999</v>
      </c>
      <c r="HY12" s="9">
        <v>13.667999999999999</v>
      </c>
      <c r="HZ12" s="9">
        <v>7.1719999999999997</v>
      </c>
      <c r="IA12" s="9">
        <v>6.4960000000000004</v>
      </c>
      <c r="IB12" s="9">
        <v>43.329000000000001</v>
      </c>
      <c r="IC12" s="9">
        <v>18.852</v>
      </c>
      <c r="ID12" s="9">
        <v>24.477</v>
      </c>
      <c r="IE12" s="9">
        <v>43.329000000000001</v>
      </c>
      <c r="IF12" s="9">
        <v>18.852</v>
      </c>
      <c r="IG12" s="9">
        <v>24.477</v>
      </c>
      <c r="IH12" s="9">
        <v>15.362</v>
      </c>
      <c r="II12" s="9">
        <v>8.9269999999999996</v>
      </c>
      <c r="IJ12" s="9">
        <v>6.4359999999999999</v>
      </c>
      <c r="IK12" s="9">
        <v>13.637</v>
      </c>
      <c r="IL12" s="9">
        <v>8.4269999999999996</v>
      </c>
      <c r="IM12" s="9">
        <v>5.21</v>
      </c>
      <c r="IN12" s="9">
        <v>12.215999999999999</v>
      </c>
      <c r="IO12" s="9">
        <v>7.7080000000000002</v>
      </c>
      <c r="IP12" s="9">
        <v>4.508</v>
      </c>
      <c r="IQ12" s="9">
        <v>1.421</v>
      </c>
    </row>
    <row r="13" spans="1:251">
      <c r="A13" s="10">
        <v>42767</v>
      </c>
      <c r="B13" s="9">
        <v>30.651</v>
      </c>
      <c r="C13" s="9">
        <v>12.170999999999999</v>
      </c>
      <c r="D13" s="9">
        <v>18.48</v>
      </c>
      <c r="E13" s="9">
        <v>0.90300000000000002</v>
      </c>
      <c r="F13" s="9">
        <v>0</v>
      </c>
      <c r="G13" s="9">
        <v>0.90300000000000002</v>
      </c>
      <c r="H13" s="9">
        <v>85.061999999999998</v>
      </c>
      <c r="I13" s="9">
        <v>45.984000000000002</v>
      </c>
      <c r="J13" s="9">
        <v>39.079000000000001</v>
      </c>
      <c r="K13" s="9">
        <v>68.641000000000005</v>
      </c>
      <c r="L13" s="9">
        <v>38.676000000000002</v>
      </c>
      <c r="M13" s="9">
        <v>29.966000000000001</v>
      </c>
      <c r="N13" s="9">
        <v>60.606999999999999</v>
      </c>
      <c r="O13" s="9">
        <v>33.219000000000001</v>
      </c>
      <c r="P13" s="9">
        <v>27.387</v>
      </c>
      <c r="Q13" s="9">
        <v>7.5380000000000003</v>
      </c>
      <c r="R13" s="9">
        <v>4.96</v>
      </c>
      <c r="S13" s="9">
        <v>2.5779999999999998</v>
      </c>
      <c r="T13" s="9">
        <v>0.496</v>
      </c>
      <c r="U13" s="9">
        <v>0.496</v>
      </c>
      <c r="V13" s="9">
        <v>0</v>
      </c>
      <c r="W13" s="9">
        <v>16.420999999999999</v>
      </c>
      <c r="X13" s="9">
        <v>7.3079999999999998</v>
      </c>
      <c r="Y13" s="9">
        <v>9.1129999999999995</v>
      </c>
      <c r="Z13" s="9">
        <v>15.46</v>
      </c>
      <c r="AA13" s="9">
        <v>6.6</v>
      </c>
      <c r="AB13" s="9">
        <v>8.86</v>
      </c>
      <c r="AC13" s="9">
        <v>0.96099999999999997</v>
      </c>
      <c r="AD13" s="9">
        <v>0.70799999999999996</v>
      </c>
      <c r="AE13" s="9">
        <v>0.253</v>
      </c>
      <c r="AF13" s="9">
        <v>81.844999999999999</v>
      </c>
      <c r="AG13" s="9">
        <v>44.938000000000002</v>
      </c>
      <c r="AH13" s="9">
        <v>36.906999999999996</v>
      </c>
      <c r="AI13" s="9">
        <v>59.953000000000003</v>
      </c>
      <c r="AJ13" s="9">
        <v>34.826999999999998</v>
      </c>
      <c r="AK13" s="9">
        <v>25.126000000000001</v>
      </c>
      <c r="AL13" s="9">
        <v>57.158999999999999</v>
      </c>
      <c r="AM13" s="9">
        <v>33.92</v>
      </c>
      <c r="AN13" s="9">
        <v>23.239000000000001</v>
      </c>
      <c r="AO13" s="9">
        <v>2.794</v>
      </c>
      <c r="AP13" s="9">
        <v>0.90700000000000003</v>
      </c>
      <c r="AQ13" s="9">
        <v>1.887</v>
      </c>
      <c r="AR13" s="9">
        <v>0</v>
      </c>
      <c r="AS13" s="9">
        <v>0</v>
      </c>
      <c r="AT13" s="9">
        <v>0</v>
      </c>
      <c r="AU13" s="9">
        <v>21.891999999999999</v>
      </c>
      <c r="AV13" s="9">
        <v>10.111000000000001</v>
      </c>
      <c r="AW13" s="9">
        <v>11.781000000000001</v>
      </c>
      <c r="AX13" s="9">
        <v>21.093</v>
      </c>
      <c r="AY13" s="9">
        <v>9.3119999999999994</v>
      </c>
      <c r="AZ13" s="9">
        <v>11.781000000000001</v>
      </c>
      <c r="BA13" s="9">
        <v>0.79900000000000004</v>
      </c>
      <c r="BB13" s="9">
        <v>0.79900000000000004</v>
      </c>
      <c r="BC13" s="9">
        <v>0</v>
      </c>
      <c r="BD13" s="9">
        <v>92.951999999999998</v>
      </c>
      <c r="BE13" s="9">
        <v>54.905000000000001</v>
      </c>
      <c r="BF13" s="9">
        <v>38.046999999999997</v>
      </c>
      <c r="BG13" s="9">
        <v>71.206999999999994</v>
      </c>
      <c r="BH13" s="9">
        <v>44.768000000000001</v>
      </c>
      <c r="BI13" s="9">
        <v>26.437999999999999</v>
      </c>
      <c r="BJ13" s="9">
        <v>65.778999999999996</v>
      </c>
      <c r="BK13" s="9">
        <v>40.691000000000003</v>
      </c>
      <c r="BL13" s="9">
        <v>25.088000000000001</v>
      </c>
      <c r="BM13" s="9">
        <v>5.4279999999999999</v>
      </c>
      <c r="BN13" s="9">
        <v>4.077</v>
      </c>
      <c r="BO13" s="9">
        <v>1.351</v>
      </c>
      <c r="BP13" s="9">
        <v>0</v>
      </c>
      <c r="BQ13" s="9">
        <v>0</v>
      </c>
      <c r="BR13" s="9">
        <v>0</v>
      </c>
      <c r="BS13" s="9">
        <v>21.745000000000001</v>
      </c>
      <c r="BT13" s="9">
        <v>10.137</v>
      </c>
      <c r="BU13" s="9">
        <v>11.608000000000001</v>
      </c>
      <c r="BV13" s="9">
        <v>21.106000000000002</v>
      </c>
      <c r="BW13" s="9">
        <v>9.4979999999999993</v>
      </c>
      <c r="BX13" s="9">
        <v>11.608000000000001</v>
      </c>
      <c r="BY13" s="9">
        <v>0.63900000000000001</v>
      </c>
      <c r="BZ13" s="9">
        <v>0.63900000000000001</v>
      </c>
      <c r="CA13" s="9">
        <v>0</v>
      </c>
      <c r="CB13" s="9">
        <v>277.05399999999997</v>
      </c>
      <c r="CC13" s="9">
        <v>159.58500000000001</v>
      </c>
      <c r="CD13" s="9">
        <v>117.46899999999999</v>
      </c>
      <c r="CE13" s="9">
        <v>155.023</v>
      </c>
      <c r="CF13" s="9">
        <v>89.643000000000001</v>
      </c>
      <c r="CG13" s="9">
        <v>65.38</v>
      </c>
      <c r="CH13" s="9">
        <v>127.5</v>
      </c>
      <c r="CI13" s="9">
        <v>70.799000000000007</v>
      </c>
      <c r="CJ13" s="9">
        <v>56.701000000000001</v>
      </c>
      <c r="CK13" s="9">
        <v>23.809000000000001</v>
      </c>
      <c r="CL13" s="9">
        <v>16.385000000000002</v>
      </c>
      <c r="CM13" s="9">
        <v>7.4240000000000004</v>
      </c>
      <c r="CN13" s="9">
        <v>3.714</v>
      </c>
      <c r="CO13" s="9">
        <v>2.4580000000000002</v>
      </c>
      <c r="CP13" s="9">
        <v>1.2549999999999999</v>
      </c>
      <c r="CQ13" s="9">
        <v>122.03100000000001</v>
      </c>
      <c r="CR13" s="9">
        <v>69.941999999999993</v>
      </c>
      <c r="CS13" s="9">
        <v>52.088999999999999</v>
      </c>
      <c r="CT13" s="9">
        <v>115.67400000000001</v>
      </c>
      <c r="CU13" s="9">
        <v>67.084000000000003</v>
      </c>
      <c r="CV13" s="9">
        <v>48.588999999999999</v>
      </c>
      <c r="CW13" s="9">
        <v>6.3579999999999997</v>
      </c>
      <c r="CX13" s="9">
        <v>2.8580000000000001</v>
      </c>
      <c r="CY13" s="9">
        <v>3.5</v>
      </c>
      <c r="CZ13" s="9">
        <v>249.47800000000001</v>
      </c>
      <c r="DA13" s="9">
        <v>142.55600000000001</v>
      </c>
      <c r="DB13" s="9">
        <v>106.922</v>
      </c>
      <c r="DC13" s="9">
        <v>138.18199999999999</v>
      </c>
      <c r="DD13" s="9">
        <v>79.736000000000004</v>
      </c>
      <c r="DE13" s="9">
        <v>58.445999999999998</v>
      </c>
      <c r="DF13" s="9">
        <v>116.53100000000001</v>
      </c>
      <c r="DG13" s="9">
        <v>64.704999999999998</v>
      </c>
      <c r="DH13" s="9">
        <v>51.826999999999998</v>
      </c>
      <c r="DI13" s="9">
        <v>20.295999999999999</v>
      </c>
      <c r="DJ13" s="9">
        <v>14.303000000000001</v>
      </c>
      <c r="DK13" s="9">
        <v>5.992</v>
      </c>
      <c r="DL13" s="9">
        <v>1.355</v>
      </c>
      <c r="DM13" s="9">
        <v>0.72799999999999998</v>
      </c>
      <c r="DN13" s="9">
        <v>0.627</v>
      </c>
      <c r="DO13" s="9">
        <v>111.29600000000001</v>
      </c>
      <c r="DP13" s="9">
        <v>62.82</v>
      </c>
      <c r="DQ13" s="9">
        <v>48.475999999999999</v>
      </c>
      <c r="DR13" s="9">
        <v>107.43600000000001</v>
      </c>
      <c r="DS13" s="9">
        <v>61.219000000000001</v>
      </c>
      <c r="DT13" s="9">
        <v>46.216999999999999</v>
      </c>
      <c r="DU13" s="9">
        <v>3.86</v>
      </c>
      <c r="DV13" s="9">
        <v>1.6020000000000001</v>
      </c>
      <c r="DW13" s="9">
        <v>2.2589999999999999</v>
      </c>
      <c r="DX13" s="9">
        <v>22.184000000000001</v>
      </c>
      <c r="DY13" s="9">
        <v>14.911</v>
      </c>
      <c r="DZ13" s="9">
        <v>7.274</v>
      </c>
      <c r="EA13" s="9">
        <v>11.958</v>
      </c>
      <c r="EB13" s="9">
        <v>7.7889999999999997</v>
      </c>
      <c r="EC13" s="9">
        <v>4.1689999999999996</v>
      </c>
      <c r="ED13" s="9">
        <v>6.7729999999999997</v>
      </c>
      <c r="EE13" s="9">
        <v>3.9769999999999999</v>
      </c>
      <c r="EF13" s="9">
        <v>2.7959999999999998</v>
      </c>
      <c r="EG13" s="9">
        <v>2.8260000000000001</v>
      </c>
      <c r="EH13" s="9">
        <v>2.081</v>
      </c>
      <c r="EI13" s="9">
        <v>0.745</v>
      </c>
      <c r="EJ13" s="9">
        <v>2.359</v>
      </c>
      <c r="EK13" s="9">
        <v>1.7310000000000001</v>
      </c>
      <c r="EL13" s="9">
        <v>0.628</v>
      </c>
      <c r="EM13" s="9">
        <v>10.226000000000001</v>
      </c>
      <c r="EN13" s="9">
        <v>7.1219999999999999</v>
      </c>
      <c r="EO13" s="9">
        <v>3.1040000000000001</v>
      </c>
      <c r="EP13" s="9">
        <v>8.1</v>
      </c>
      <c r="EQ13" s="9">
        <v>5.8659999999999997</v>
      </c>
      <c r="ER13" s="9">
        <v>2.234</v>
      </c>
      <c r="ES13" s="9">
        <v>2.1259999999999999</v>
      </c>
      <c r="ET13" s="9">
        <v>1.256</v>
      </c>
      <c r="EU13" s="9">
        <v>0.87</v>
      </c>
      <c r="EV13" s="9">
        <v>5.391</v>
      </c>
      <c r="EW13" s="9">
        <v>2.1179999999999999</v>
      </c>
      <c r="EX13" s="9">
        <v>3.274</v>
      </c>
      <c r="EY13" s="9">
        <v>4.883</v>
      </c>
      <c r="EZ13" s="9">
        <v>2.1179999999999999</v>
      </c>
      <c r="FA13" s="9">
        <v>2.7650000000000001</v>
      </c>
      <c r="FB13" s="9">
        <v>4.1959999999999997</v>
      </c>
      <c r="FC13" s="9">
        <v>2.1179999999999999</v>
      </c>
      <c r="FD13" s="9">
        <v>2.0779999999999998</v>
      </c>
      <c r="FE13" s="9">
        <v>0.68700000000000006</v>
      </c>
      <c r="FF13" s="9">
        <v>0</v>
      </c>
      <c r="FG13" s="9">
        <v>0.68700000000000006</v>
      </c>
      <c r="FH13" s="9">
        <v>0</v>
      </c>
      <c r="FI13" s="9">
        <v>0</v>
      </c>
      <c r="FJ13" s="9">
        <v>0</v>
      </c>
      <c r="FK13" s="9">
        <v>0.50900000000000001</v>
      </c>
      <c r="FL13" s="9">
        <v>0</v>
      </c>
      <c r="FM13" s="9">
        <v>0.50900000000000001</v>
      </c>
      <c r="FN13" s="9">
        <v>0.13800000000000001</v>
      </c>
      <c r="FO13" s="9">
        <v>0</v>
      </c>
      <c r="FP13" s="9">
        <v>0.13800000000000001</v>
      </c>
      <c r="FQ13" s="9">
        <v>0.371</v>
      </c>
      <c r="FR13" s="9">
        <v>0</v>
      </c>
      <c r="FS13" s="9">
        <v>0.371</v>
      </c>
      <c r="FT13" s="9">
        <v>160.81700000000001</v>
      </c>
      <c r="FU13" s="9">
        <v>89.028999999999996</v>
      </c>
      <c r="FV13" s="9">
        <v>71.787999999999997</v>
      </c>
      <c r="FW13" s="9">
        <v>105.428</v>
      </c>
      <c r="FX13" s="9">
        <v>59.427</v>
      </c>
      <c r="FY13" s="9">
        <v>46</v>
      </c>
      <c r="FZ13" s="9">
        <v>85.222999999999999</v>
      </c>
      <c r="GA13" s="9">
        <v>46.148000000000003</v>
      </c>
      <c r="GB13" s="9">
        <v>39.075000000000003</v>
      </c>
      <c r="GC13" s="9">
        <v>16.492000000000001</v>
      </c>
      <c r="GD13" s="9">
        <v>10.821</v>
      </c>
      <c r="GE13" s="9">
        <v>5.67</v>
      </c>
      <c r="GF13" s="9">
        <v>3.714</v>
      </c>
      <c r="GG13" s="9">
        <v>2.4580000000000002</v>
      </c>
      <c r="GH13" s="9">
        <v>1.2549999999999999</v>
      </c>
      <c r="GI13" s="9">
        <v>55.389000000000003</v>
      </c>
      <c r="GJ13" s="9">
        <v>29.600999999999999</v>
      </c>
      <c r="GK13" s="9">
        <v>25.788</v>
      </c>
      <c r="GL13" s="9">
        <v>50.682000000000002</v>
      </c>
      <c r="GM13" s="9">
        <v>27.606000000000002</v>
      </c>
      <c r="GN13" s="9">
        <v>23.077000000000002</v>
      </c>
      <c r="GO13" s="9">
        <v>4.7069999999999999</v>
      </c>
      <c r="GP13" s="9">
        <v>1.996</v>
      </c>
      <c r="GQ13" s="9">
        <v>2.7109999999999999</v>
      </c>
      <c r="GR13" s="9">
        <v>19.405999999999999</v>
      </c>
      <c r="GS13" s="9">
        <v>10.516999999999999</v>
      </c>
      <c r="GT13" s="9">
        <v>8.89</v>
      </c>
      <c r="GU13" s="9">
        <v>11.101000000000001</v>
      </c>
      <c r="GV13" s="9">
        <v>6.8760000000000003</v>
      </c>
      <c r="GW13" s="9">
        <v>4.2249999999999996</v>
      </c>
      <c r="GX13" s="9">
        <v>5.0529999999999999</v>
      </c>
      <c r="GY13" s="9">
        <v>3.5150000000000001</v>
      </c>
      <c r="GZ13" s="9">
        <v>1.538</v>
      </c>
      <c r="HA13" s="9">
        <v>2.3340000000000001</v>
      </c>
      <c r="HB13" s="9">
        <v>0.90300000000000002</v>
      </c>
      <c r="HC13" s="9">
        <v>1.431</v>
      </c>
      <c r="HD13" s="9">
        <v>3.714</v>
      </c>
      <c r="HE13" s="9">
        <v>2.4580000000000002</v>
      </c>
      <c r="HF13" s="9">
        <v>1.2549999999999999</v>
      </c>
      <c r="HG13" s="9">
        <v>8.3049999999999997</v>
      </c>
      <c r="HH13" s="9">
        <v>3.64</v>
      </c>
      <c r="HI13" s="9">
        <v>4.665</v>
      </c>
      <c r="HJ13" s="9">
        <v>3.5979999999999999</v>
      </c>
      <c r="HK13" s="9">
        <v>1.645</v>
      </c>
      <c r="HL13" s="9">
        <v>1.9530000000000001</v>
      </c>
      <c r="HM13" s="9">
        <v>4.7069999999999999</v>
      </c>
      <c r="HN13" s="9">
        <v>1.996</v>
      </c>
      <c r="HO13" s="9">
        <v>2.7109999999999999</v>
      </c>
      <c r="HP13" s="9">
        <v>116.32899999999999</v>
      </c>
      <c r="HQ13" s="9">
        <v>63.636000000000003</v>
      </c>
      <c r="HR13" s="9">
        <v>52.692999999999998</v>
      </c>
      <c r="HS13" s="9">
        <v>76.299000000000007</v>
      </c>
      <c r="HT13" s="9">
        <v>40.97</v>
      </c>
      <c r="HU13" s="9">
        <v>35.329000000000001</v>
      </c>
      <c r="HV13" s="9">
        <v>63.957999999999998</v>
      </c>
      <c r="HW13" s="9">
        <v>32.868000000000002</v>
      </c>
      <c r="HX13" s="9">
        <v>31.09</v>
      </c>
      <c r="HY13" s="9">
        <v>12.340999999999999</v>
      </c>
      <c r="HZ13" s="9">
        <v>8.1020000000000003</v>
      </c>
      <c r="IA13" s="9">
        <v>4.2389999999999999</v>
      </c>
      <c r="IB13" s="9">
        <v>40.03</v>
      </c>
      <c r="IC13" s="9">
        <v>22.666</v>
      </c>
      <c r="ID13" s="9">
        <v>17.364000000000001</v>
      </c>
      <c r="IE13" s="9">
        <v>40.03</v>
      </c>
      <c r="IF13" s="9">
        <v>22.666</v>
      </c>
      <c r="IG13" s="9">
        <v>17.364000000000001</v>
      </c>
      <c r="IH13" s="9">
        <v>25.081</v>
      </c>
      <c r="II13" s="9">
        <v>14.875999999999999</v>
      </c>
      <c r="IJ13" s="9">
        <v>10.205</v>
      </c>
      <c r="IK13" s="9">
        <v>18.027999999999999</v>
      </c>
      <c r="IL13" s="9">
        <v>11.582000000000001</v>
      </c>
      <c r="IM13" s="9">
        <v>6.4459999999999997</v>
      </c>
      <c r="IN13" s="9">
        <v>16.210999999999999</v>
      </c>
      <c r="IO13" s="9">
        <v>9.7650000000000006</v>
      </c>
      <c r="IP13" s="9">
        <v>6.4459999999999997</v>
      </c>
      <c r="IQ13" s="9">
        <v>1.8169999999999999</v>
      </c>
    </row>
    <row r="14" spans="1:251">
      <c r="A14" s="10">
        <v>43132</v>
      </c>
      <c r="B14" s="9">
        <v>29.523</v>
      </c>
      <c r="C14" s="9">
        <v>9.9239999999999995</v>
      </c>
      <c r="D14" s="9">
        <v>19.599</v>
      </c>
      <c r="E14" s="9">
        <v>0.121</v>
      </c>
      <c r="F14" s="9">
        <v>0</v>
      </c>
      <c r="G14" s="9">
        <v>0.121</v>
      </c>
      <c r="H14" s="9">
        <v>93.623000000000005</v>
      </c>
      <c r="I14" s="9">
        <v>52.865000000000002</v>
      </c>
      <c r="J14" s="9">
        <v>40.758000000000003</v>
      </c>
      <c r="K14" s="9">
        <v>65.072999999999993</v>
      </c>
      <c r="L14" s="9">
        <v>39.314999999999998</v>
      </c>
      <c r="M14" s="9">
        <v>25.757999999999999</v>
      </c>
      <c r="N14" s="9">
        <v>57.929000000000002</v>
      </c>
      <c r="O14" s="9">
        <v>34.915999999999997</v>
      </c>
      <c r="P14" s="9">
        <v>23.013000000000002</v>
      </c>
      <c r="Q14" s="9">
        <v>6.9969999999999999</v>
      </c>
      <c r="R14" s="9">
        <v>4.2519999999999998</v>
      </c>
      <c r="S14" s="9">
        <v>2.7450000000000001</v>
      </c>
      <c r="T14" s="9">
        <v>0.14799999999999999</v>
      </c>
      <c r="U14" s="9">
        <v>0.14799999999999999</v>
      </c>
      <c r="V14" s="9">
        <v>0</v>
      </c>
      <c r="W14" s="9">
        <v>28.548999999999999</v>
      </c>
      <c r="X14" s="9">
        <v>13.548999999999999</v>
      </c>
      <c r="Y14" s="9">
        <v>15</v>
      </c>
      <c r="Z14" s="9">
        <v>26.184000000000001</v>
      </c>
      <c r="AA14" s="9">
        <v>12.519</v>
      </c>
      <c r="AB14" s="9">
        <v>13.664999999999999</v>
      </c>
      <c r="AC14" s="9">
        <v>2.3660000000000001</v>
      </c>
      <c r="AD14" s="9">
        <v>1.03</v>
      </c>
      <c r="AE14" s="9">
        <v>1.335</v>
      </c>
      <c r="AF14" s="9">
        <v>80.766999999999996</v>
      </c>
      <c r="AG14" s="9">
        <v>47.792000000000002</v>
      </c>
      <c r="AH14" s="9">
        <v>32.975000000000001</v>
      </c>
      <c r="AI14" s="9">
        <v>65.319000000000003</v>
      </c>
      <c r="AJ14" s="9">
        <v>41.414999999999999</v>
      </c>
      <c r="AK14" s="9">
        <v>23.902999999999999</v>
      </c>
      <c r="AL14" s="9">
        <v>59.079000000000001</v>
      </c>
      <c r="AM14" s="9">
        <v>36.308999999999997</v>
      </c>
      <c r="AN14" s="9">
        <v>22.77</v>
      </c>
      <c r="AO14" s="9">
        <v>5.657</v>
      </c>
      <c r="AP14" s="9">
        <v>4.524</v>
      </c>
      <c r="AQ14" s="9">
        <v>1.133</v>
      </c>
      <c r="AR14" s="9">
        <v>0.58199999999999996</v>
      </c>
      <c r="AS14" s="9">
        <v>0.58199999999999996</v>
      </c>
      <c r="AT14" s="9">
        <v>0</v>
      </c>
      <c r="AU14" s="9">
        <v>15.448</v>
      </c>
      <c r="AV14" s="9">
        <v>6.3769999999999998</v>
      </c>
      <c r="AW14" s="9">
        <v>9.0709999999999997</v>
      </c>
      <c r="AX14" s="9">
        <v>15.448</v>
      </c>
      <c r="AY14" s="9">
        <v>6.3769999999999998</v>
      </c>
      <c r="AZ14" s="9">
        <v>9.0709999999999997</v>
      </c>
      <c r="BA14" s="9">
        <v>0</v>
      </c>
      <c r="BB14" s="9">
        <v>0</v>
      </c>
      <c r="BC14" s="9">
        <v>0</v>
      </c>
      <c r="BD14" s="9">
        <v>91.822999999999993</v>
      </c>
      <c r="BE14" s="9">
        <v>51.793999999999997</v>
      </c>
      <c r="BF14" s="9">
        <v>40.027999999999999</v>
      </c>
      <c r="BG14" s="9">
        <v>76.69</v>
      </c>
      <c r="BH14" s="9">
        <v>44.534999999999997</v>
      </c>
      <c r="BI14" s="9">
        <v>32.155000000000001</v>
      </c>
      <c r="BJ14" s="9">
        <v>71.728999999999999</v>
      </c>
      <c r="BK14" s="9">
        <v>40.402000000000001</v>
      </c>
      <c r="BL14" s="9">
        <v>31.327000000000002</v>
      </c>
      <c r="BM14" s="9">
        <v>4.5469999999999997</v>
      </c>
      <c r="BN14" s="9">
        <v>3.7189999999999999</v>
      </c>
      <c r="BO14" s="9">
        <v>0.82799999999999996</v>
      </c>
      <c r="BP14" s="9">
        <v>0.41299999999999998</v>
      </c>
      <c r="BQ14" s="9">
        <v>0.41299999999999998</v>
      </c>
      <c r="BR14" s="9">
        <v>0</v>
      </c>
      <c r="BS14" s="9">
        <v>15.132999999999999</v>
      </c>
      <c r="BT14" s="9">
        <v>7.2590000000000003</v>
      </c>
      <c r="BU14" s="9">
        <v>7.8739999999999997</v>
      </c>
      <c r="BV14" s="9">
        <v>14.444000000000001</v>
      </c>
      <c r="BW14" s="9">
        <v>6.7279999999999998</v>
      </c>
      <c r="BX14" s="9">
        <v>7.7160000000000002</v>
      </c>
      <c r="BY14" s="9">
        <v>0.68899999999999995</v>
      </c>
      <c r="BZ14" s="9">
        <v>0.53100000000000003</v>
      </c>
      <c r="CA14" s="9">
        <v>0.158</v>
      </c>
      <c r="CB14" s="9">
        <v>287.77300000000002</v>
      </c>
      <c r="CC14" s="9">
        <v>154.626</v>
      </c>
      <c r="CD14" s="9">
        <v>133.14699999999999</v>
      </c>
      <c r="CE14" s="9">
        <v>166.44399999999999</v>
      </c>
      <c r="CF14" s="9">
        <v>94.180999999999997</v>
      </c>
      <c r="CG14" s="9">
        <v>72.263000000000005</v>
      </c>
      <c r="CH14" s="9">
        <v>145.20500000000001</v>
      </c>
      <c r="CI14" s="9">
        <v>83.352999999999994</v>
      </c>
      <c r="CJ14" s="9">
        <v>61.851999999999997</v>
      </c>
      <c r="CK14" s="9">
        <v>16.135000000000002</v>
      </c>
      <c r="CL14" s="9">
        <v>7.702</v>
      </c>
      <c r="CM14" s="9">
        <v>8.4329999999999998</v>
      </c>
      <c r="CN14" s="9">
        <v>5.1040000000000001</v>
      </c>
      <c r="CO14" s="9">
        <v>3.1259999999999999</v>
      </c>
      <c r="CP14" s="9">
        <v>1.978</v>
      </c>
      <c r="CQ14" s="9">
        <v>121.328</v>
      </c>
      <c r="CR14" s="9">
        <v>60.444000000000003</v>
      </c>
      <c r="CS14" s="9">
        <v>60.884</v>
      </c>
      <c r="CT14" s="9">
        <v>115.009</v>
      </c>
      <c r="CU14" s="9">
        <v>57.996000000000002</v>
      </c>
      <c r="CV14" s="9">
        <v>57.012999999999998</v>
      </c>
      <c r="CW14" s="9">
        <v>6.32</v>
      </c>
      <c r="CX14" s="9">
        <v>2.448</v>
      </c>
      <c r="CY14" s="9">
        <v>3.871</v>
      </c>
      <c r="CZ14" s="9">
        <v>247.72499999999999</v>
      </c>
      <c r="DA14" s="9">
        <v>134.62899999999999</v>
      </c>
      <c r="DB14" s="9">
        <v>113.09699999999999</v>
      </c>
      <c r="DC14" s="9">
        <v>144.351</v>
      </c>
      <c r="DD14" s="9">
        <v>81.135000000000005</v>
      </c>
      <c r="DE14" s="9">
        <v>63.216999999999999</v>
      </c>
      <c r="DF14" s="9">
        <v>131.51900000000001</v>
      </c>
      <c r="DG14" s="9">
        <v>75.022000000000006</v>
      </c>
      <c r="DH14" s="9">
        <v>56.497</v>
      </c>
      <c r="DI14" s="9">
        <v>12.688000000000001</v>
      </c>
      <c r="DJ14" s="9">
        <v>5.9690000000000003</v>
      </c>
      <c r="DK14" s="9">
        <v>6.7190000000000003</v>
      </c>
      <c r="DL14" s="9">
        <v>0.14399999999999999</v>
      </c>
      <c r="DM14" s="9">
        <v>0.14399999999999999</v>
      </c>
      <c r="DN14" s="9">
        <v>0</v>
      </c>
      <c r="DO14" s="9">
        <v>103.374</v>
      </c>
      <c r="DP14" s="9">
        <v>53.494</v>
      </c>
      <c r="DQ14" s="9">
        <v>49.88</v>
      </c>
      <c r="DR14" s="9">
        <v>102.38</v>
      </c>
      <c r="DS14" s="9">
        <v>52.5</v>
      </c>
      <c r="DT14" s="9">
        <v>49.88</v>
      </c>
      <c r="DU14" s="9">
        <v>0.99399999999999999</v>
      </c>
      <c r="DV14" s="9">
        <v>0.99399999999999999</v>
      </c>
      <c r="DW14" s="9">
        <v>0</v>
      </c>
      <c r="DX14" s="9">
        <v>35.744</v>
      </c>
      <c r="DY14" s="9">
        <v>17.004000000000001</v>
      </c>
      <c r="DZ14" s="9">
        <v>18.739999999999998</v>
      </c>
      <c r="EA14" s="9">
        <v>19.138000000000002</v>
      </c>
      <c r="EB14" s="9">
        <v>11.005000000000001</v>
      </c>
      <c r="EC14" s="9">
        <v>8.1319999999999997</v>
      </c>
      <c r="ED14" s="9">
        <v>11.519</v>
      </c>
      <c r="EE14" s="9">
        <v>7.0789999999999997</v>
      </c>
      <c r="EF14" s="9">
        <v>4.4409999999999998</v>
      </c>
      <c r="EG14" s="9">
        <v>3.4470000000000001</v>
      </c>
      <c r="EH14" s="9">
        <v>1.7330000000000001</v>
      </c>
      <c r="EI14" s="9">
        <v>1.714</v>
      </c>
      <c r="EJ14" s="9">
        <v>4.1710000000000003</v>
      </c>
      <c r="EK14" s="9">
        <v>2.1930000000000001</v>
      </c>
      <c r="EL14" s="9">
        <v>1.978</v>
      </c>
      <c r="EM14" s="9">
        <v>16.606999999999999</v>
      </c>
      <c r="EN14" s="9">
        <v>5.9989999999999997</v>
      </c>
      <c r="EO14" s="9">
        <v>10.608000000000001</v>
      </c>
      <c r="EP14" s="9">
        <v>11.28</v>
      </c>
      <c r="EQ14" s="9">
        <v>4.5439999999999996</v>
      </c>
      <c r="ER14" s="9">
        <v>6.7359999999999998</v>
      </c>
      <c r="ES14" s="9">
        <v>5.3259999999999996</v>
      </c>
      <c r="ET14" s="9">
        <v>1.4550000000000001</v>
      </c>
      <c r="EU14" s="9">
        <v>3.871</v>
      </c>
      <c r="EV14" s="9">
        <v>4.3029999999999999</v>
      </c>
      <c r="EW14" s="9">
        <v>2.9929999999999999</v>
      </c>
      <c r="EX14" s="9">
        <v>1.3109999999999999</v>
      </c>
      <c r="EY14" s="9">
        <v>2.9550000000000001</v>
      </c>
      <c r="EZ14" s="9">
        <v>2.0409999999999999</v>
      </c>
      <c r="FA14" s="9">
        <v>0.91400000000000003</v>
      </c>
      <c r="FB14" s="9">
        <v>2.1659999999999999</v>
      </c>
      <c r="FC14" s="9">
        <v>1.2529999999999999</v>
      </c>
      <c r="FD14" s="9">
        <v>0.91400000000000003</v>
      </c>
      <c r="FE14" s="9">
        <v>0</v>
      </c>
      <c r="FF14" s="9">
        <v>0</v>
      </c>
      <c r="FG14" s="9">
        <v>0</v>
      </c>
      <c r="FH14" s="9">
        <v>0.78900000000000003</v>
      </c>
      <c r="FI14" s="9">
        <v>0.78900000000000003</v>
      </c>
      <c r="FJ14" s="9">
        <v>0</v>
      </c>
      <c r="FK14" s="9">
        <v>1.3480000000000001</v>
      </c>
      <c r="FL14" s="9">
        <v>0.95099999999999996</v>
      </c>
      <c r="FM14" s="9">
        <v>0.39700000000000002</v>
      </c>
      <c r="FN14" s="9">
        <v>1.3480000000000001</v>
      </c>
      <c r="FO14" s="9">
        <v>0.95099999999999996</v>
      </c>
      <c r="FP14" s="9">
        <v>0.39700000000000002</v>
      </c>
      <c r="FQ14" s="9">
        <v>0</v>
      </c>
      <c r="FR14" s="9">
        <v>0</v>
      </c>
      <c r="FS14" s="9">
        <v>0</v>
      </c>
      <c r="FT14" s="9">
        <v>173.51900000000001</v>
      </c>
      <c r="FU14" s="9">
        <v>91.450999999999993</v>
      </c>
      <c r="FV14" s="9">
        <v>82.066999999999993</v>
      </c>
      <c r="FW14" s="9">
        <v>115.898</v>
      </c>
      <c r="FX14" s="9">
        <v>64.385000000000005</v>
      </c>
      <c r="FY14" s="9">
        <v>51.512999999999998</v>
      </c>
      <c r="FZ14" s="9">
        <v>101.848</v>
      </c>
      <c r="GA14" s="9">
        <v>57.469000000000001</v>
      </c>
      <c r="GB14" s="9">
        <v>44.378999999999998</v>
      </c>
      <c r="GC14" s="9">
        <v>10.529</v>
      </c>
      <c r="GD14" s="9">
        <v>5.3739999999999997</v>
      </c>
      <c r="GE14" s="9">
        <v>5.1550000000000002</v>
      </c>
      <c r="GF14" s="9">
        <v>3.5209999999999999</v>
      </c>
      <c r="GG14" s="9">
        <v>1.5429999999999999</v>
      </c>
      <c r="GH14" s="9">
        <v>1.978</v>
      </c>
      <c r="GI14" s="9">
        <v>57.621000000000002</v>
      </c>
      <c r="GJ14" s="9">
        <v>27.065999999999999</v>
      </c>
      <c r="GK14" s="9">
        <v>30.555</v>
      </c>
      <c r="GL14" s="9">
        <v>52.807000000000002</v>
      </c>
      <c r="GM14" s="9">
        <v>25.155999999999999</v>
      </c>
      <c r="GN14" s="9">
        <v>27.651</v>
      </c>
      <c r="GO14" s="9">
        <v>4.8140000000000001</v>
      </c>
      <c r="GP14" s="9">
        <v>1.91</v>
      </c>
      <c r="GQ14" s="9">
        <v>2.9039999999999999</v>
      </c>
      <c r="GR14" s="9">
        <v>25.881</v>
      </c>
      <c r="GS14" s="9">
        <v>13.374000000000001</v>
      </c>
      <c r="GT14" s="9">
        <v>12.507</v>
      </c>
      <c r="GU14" s="9">
        <v>14.625999999999999</v>
      </c>
      <c r="GV14" s="9">
        <v>8.1359999999999992</v>
      </c>
      <c r="GW14" s="9">
        <v>6.49</v>
      </c>
      <c r="GX14" s="9">
        <v>8.2110000000000003</v>
      </c>
      <c r="GY14" s="9">
        <v>4.8600000000000003</v>
      </c>
      <c r="GZ14" s="9">
        <v>3.351</v>
      </c>
      <c r="HA14" s="9">
        <v>2.8940000000000001</v>
      </c>
      <c r="HB14" s="9">
        <v>1.7330000000000001</v>
      </c>
      <c r="HC14" s="9">
        <v>1.161</v>
      </c>
      <c r="HD14" s="9">
        <v>3.5209999999999999</v>
      </c>
      <c r="HE14" s="9">
        <v>1.5429999999999999</v>
      </c>
      <c r="HF14" s="9">
        <v>1.978</v>
      </c>
      <c r="HG14" s="9">
        <v>11.255000000000001</v>
      </c>
      <c r="HH14" s="9">
        <v>5.2380000000000004</v>
      </c>
      <c r="HI14" s="9">
        <v>6.0170000000000003</v>
      </c>
      <c r="HJ14" s="9">
        <v>6.4409999999999998</v>
      </c>
      <c r="HK14" s="9">
        <v>3.3279999999999998</v>
      </c>
      <c r="HL14" s="9">
        <v>3.113</v>
      </c>
      <c r="HM14" s="9">
        <v>4.8140000000000001</v>
      </c>
      <c r="HN14" s="9">
        <v>1.91</v>
      </c>
      <c r="HO14" s="9">
        <v>2.9039999999999999</v>
      </c>
      <c r="HP14" s="9">
        <v>130.27099999999999</v>
      </c>
      <c r="HQ14" s="9">
        <v>67.658000000000001</v>
      </c>
      <c r="HR14" s="9">
        <v>62.613</v>
      </c>
      <c r="HS14" s="9">
        <v>87.888999999999996</v>
      </c>
      <c r="HT14" s="9">
        <v>47.691000000000003</v>
      </c>
      <c r="HU14" s="9">
        <v>40.198</v>
      </c>
      <c r="HV14" s="9">
        <v>80.254000000000005</v>
      </c>
      <c r="HW14" s="9">
        <v>44.051000000000002</v>
      </c>
      <c r="HX14" s="9">
        <v>36.204000000000001</v>
      </c>
      <c r="HY14" s="9">
        <v>7.6349999999999998</v>
      </c>
      <c r="HZ14" s="9">
        <v>3.64</v>
      </c>
      <c r="IA14" s="9">
        <v>3.9950000000000001</v>
      </c>
      <c r="IB14" s="9">
        <v>42.381999999999998</v>
      </c>
      <c r="IC14" s="9">
        <v>19.966999999999999</v>
      </c>
      <c r="ID14" s="9">
        <v>22.414000000000001</v>
      </c>
      <c r="IE14" s="9">
        <v>42.381999999999998</v>
      </c>
      <c r="IF14" s="9">
        <v>19.966999999999999</v>
      </c>
      <c r="IG14" s="9">
        <v>22.414000000000001</v>
      </c>
      <c r="IH14" s="9">
        <v>17.367000000000001</v>
      </c>
      <c r="II14" s="9">
        <v>10.419</v>
      </c>
      <c r="IJ14" s="9">
        <v>6.9470000000000001</v>
      </c>
      <c r="IK14" s="9">
        <v>13.382999999999999</v>
      </c>
      <c r="IL14" s="9">
        <v>8.5579999999999998</v>
      </c>
      <c r="IM14" s="9">
        <v>4.8239999999999998</v>
      </c>
      <c r="IN14" s="9">
        <v>13.382999999999999</v>
      </c>
      <c r="IO14" s="9">
        <v>8.5579999999999998</v>
      </c>
      <c r="IP14" s="9">
        <v>4.8239999999999998</v>
      </c>
      <c r="IQ14" s="9">
        <v>0</v>
      </c>
    </row>
    <row r="15" spans="1:251">
      <c r="A15" s="10">
        <v>43497</v>
      </c>
      <c r="B15" s="9">
        <v>21.548999999999999</v>
      </c>
      <c r="C15" s="9">
        <v>6.2039999999999997</v>
      </c>
      <c r="D15" s="9">
        <v>15.345000000000001</v>
      </c>
      <c r="E15" s="9">
        <v>2.431</v>
      </c>
      <c r="F15" s="9">
        <v>0.49</v>
      </c>
      <c r="G15" s="9">
        <v>1.94</v>
      </c>
      <c r="H15" s="9">
        <v>65.578000000000003</v>
      </c>
      <c r="I15" s="9">
        <v>32.787999999999997</v>
      </c>
      <c r="J15" s="9">
        <v>32.790999999999997</v>
      </c>
      <c r="K15" s="9">
        <v>50.075000000000003</v>
      </c>
      <c r="L15" s="9">
        <v>27.428999999999998</v>
      </c>
      <c r="M15" s="9">
        <v>22.646000000000001</v>
      </c>
      <c r="N15" s="9">
        <v>42.81</v>
      </c>
      <c r="O15" s="9">
        <v>22.126000000000001</v>
      </c>
      <c r="P15" s="9">
        <v>20.684000000000001</v>
      </c>
      <c r="Q15" s="9">
        <v>6.4260000000000002</v>
      </c>
      <c r="R15" s="9">
        <v>5.3029999999999999</v>
      </c>
      <c r="S15" s="9">
        <v>1.123</v>
      </c>
      <c r="T15" s="9">
        <v>0.83899999999999997</v>
      </c>
      <c r="U15" s="9">
        <v>0</v>
      </c>
      <c r="V15" s="9">
        <v>0.83899999999999997</v>
      </c>
      <c r="W15" s="9">
        <v>15.503</v>
      </c>
      <c r="X15" s="9">
        <v>5.3579999999999997</v>
      </c>
      <c r="Y15" s="9">
        <v>10.144</v>
      </c>
      <c r="Z15" s="9">
        <v>14.619</v>
      </c>
      <c r="AA15" s="9">
        <v>5.3579999999999997</v>
      </c>
      <c r="AB15" s="9">
        <v>9.2609999999999992</v>
      </c>
      <c r="AC15" s="9">
        <v>0.88300000000000001</v>
      </c>
      <c r="AD15" s="9">
        <v>0</v>
      </c>
      <c r="AE15" s="9">
        <v>0.88300000000000001</v>
      </c>
      <c r="AF15" s="9">
        <v>70.813000000000002</v>
      </c>
      <c r="AG15" s="9">
        <v>42.029000000000003</v>
      </c>
      <c r="AH15" s="9">
        <v>28.783999999999999</v>
      </c>
      <c r="AI15" s="9">
        <v>55.234000000000002</v>
      </c>
      <c r="AJ15" s="9">
        <v>35.375</v>
      </c>
      <c r="AK15" s="9">
        <v>19.859000000000002</v>
      </c>
      <c r="AL15" s="9">
        <v>48.116999999999997</v>
      </c>
      <c r="AM15" s="9">
        <v>29.678999999999998</v>
      </c>
      <c r="AN15" s="9">
        <v>18.437999999999999</v>
      </c>
      <c r="AO15" s="9">
        <v>5.5519999999999996</v>
      </c>
      <c r="AP15" s="9">
        <v>4.5940000000000003</v>
      </c>
      <c r="AQ15" s="9">
        <v>0.95699999999999996</v>
      </c>
      <c r="AR15" s="9">
        <v>1.5649999999999999</v>
      </c>
      <c r="AS15" s="9">
        <v>1.1020000000000001</v>
      </c>
      <c r="AT15" s="9">
        <v>0.46400000000000002</v>
      </c>
      <c r="AU15" s="9">
        <v>15.579000000000001</v>
      </c>
      <c r="AV15" s="9">
        <v>6.6539999999999999</v>
      </c>
      <c r="AW15" s="9">
        <v>8.9250000000000007</v>
      </c>
      <c r="AX15" s="9">
        <v>14.375</v>
      </c>
      <c r="AY15" s="9">
        <v>6.008</v>
      </c>
      <c r="AZ15" s="9">
        <v>8.3670000000000009</v>
      </c>
      <c r="BA15" s="9">
        <v>1.204</v>
      </c>
      <c r="BB15" s="9">
        <v>0.64600000000000002</v>
      </c>
      <c r="BC15" s="9">
        <v>0.55800000000000005</v>
      </c>
      <c r="BD15" s="9">
        <v>89.759</v>
      </c>
      <c r="BE15" s="9">
        <v>48.204999999999998</v>
      </c>
      <c r="BF15" s="9">
        <v>41.554000000000002</v>
      </c>
      <c r="BG15" s="9">
        <v>69.739999999999995</v>
      </c>
      <c r="BH15" s="9">
        <v>41.57</v>
      </c>
      <c r="BI15" s="9">
        <v>28.17</v>
      </c>
      <c r="BJ15" s="9">
        <v>60.42</v>
      </c>
      <c r="BK15" s="9">
        <v>37.765000000000001</v>
      </c>
      <c r="BL15" s="9">
        <v>22.655000000000001</v>
      </c>
      <c r="BM15" s="9">
        <v>9.3209999999999997</v>
      </c>
      <c r="BN15" s="9">
        <v>3.8050000000000002</v>
      </c>
      <c r="BO15" s="9">
        <v>5.5149999999999997</v>
      </c>
      <c r="BP15" s="9">
        <v>0</v>
      </c>
      <c r="BQ15" s="9">
        <v>0</v>
      </c>
      <c r="BR15" s="9">
        <v>0</v>
      </c>
      <c r="BS15" s="9">
        <v>20.018000000000001</v>
      </c>
      <c r="BT15" s="9">
        <v>6.6340000000000003</v>
      </c>
      <c r="BU15" s="9">
        <v>13.384</v>
      </c>
      <c r="BV15" s="9">
        <v>20.018000000000001</v>
      </c>
      <c r="BW15" s="9">
        <v>6.6340000000000003</v>
      </c>
      <c r="BX15" s="9">
        <v>13.384</v>
      </c>
      <c r="BY15" s="9">
        <v>0</v>
      </c>
      <c r="BZ15" s="9">
        <v>0</v>
      </c>
      <c r="CA15" s="9">
        <v>0</v>
      </c>
      <c r="CB15" s="9">
        <v>249.85499999999999</v>
      </c>
      <c r="CC15" s="9">
        <v>134.93700000000001</v>
      </c>
      <c r="CD15" s="9">
        <v>114.919</v>
      </c>
      <c r="CE15" s="9">
        <v>139.05199999999999</v>
      </c>
      <c r="CF15" s="9">
        <v>85.448999999999998</v>
      </c>
      <c r="CG15" s="9">
        <v>53.603000000000002</v>
      </c>
      <c r="CH15" s="9">
        <v>115.43</v>
      </c>
      <c r="CI15" s="9">
        <v>69.953999999999994</v>
      </c>
      <c r="CJ15" s="9">
        <v>45.475999999999999</v>
      </c>
      <c r="CK15" s="9">
        <v>20.741</v>
      </c>
      <c r="CL15" s="9">
        <v>13.413</v>
      </c>
      <c r="CM15" s="9">
        <v>7.3289999999999997</v>
      </c>
      <c r="CN15" s="9">
        <v>2.8809999999999998</v>
      </c>
      <c r="CO15" s="9">
        <v>2.0819999999999999</v>
      </c>
      <c r="CP15" s="9">
        <v>0.79800000000000004</v>
      </c>
      <c r="CQ15" s="9">
        <v>110.803</v>
      </c>
      <c r="CR15" s="9">
        <v>49.488</v>
      </c>
      <c r="CS15" s="9">
        <v>61.316000000000003</v>
      </c>
      <c r="CT15" s="9">
        <v>102.812</v>
      </c>
      <c r="CU15" s="9">
        <v>47.895000000000003</v>
      </c>
      <c r="CV15" s="9">
        <v>54.917000000000002</v>
      </c>
      <c r="CW15" s="9">
        <v>7.992</v>
      </c>
      <c r="CX15" s="9">
        <v>1.593</v>
      </c>
      <c r="CY15" s="9">
        <v>6.399</v>
      </c>
      <c r="CZ15" s="9">
        <v>210.14500000000001</v>
      </c>
      <c r="DA15" s="9">
        <v>111.16500000000001</v>
      </c>
      <c r="DB15" s="9">
        <v>98.98</v>
      </c>
      <c r="DC15" s="9">
        <v>118.989</v>
      </c>
      <c r="DD15" s="9">
        <v>71.584000000000003</v>
      </c>
      <c r="DE15" s="9">
        <v>47.405999999999999</v>
      </c>
      <c r="DF15" s="9">
        <v>100.313</v>
      </c>
      <c r="DG15" s="9">
        <v>59.871000000000002</v>
      </c>
      <c r="DH15" s="9">
        <v>40.442</v>
      </c>
      <c r="DI15" s="9">
        <v>18.318999999999999</v>
      </c>
      <c r="DJ15" s="9">
        <v>11.712</v>
      </c>
      <c r="DK15" s="9">
        <v>6.6070000000000002</v>
      </c>
      <c r="DL15" s="9">
        <v>0.35799999999999998</v>
      </c>
      <c r="DM15" s="9">
        <v>0</v>
      </c>
      <c r="DN15" s="9">
        <v>0.35799999999999998</v>
      </c>
      <c r="DO15" s="9">
        <v>91.156000000000006</v>
      </c>
      <c r="DP15" s="9">
        <v>39.582000000000001</v>
      </c>
      <c r="DQ15" s="9">
        <v>51.573999999999998</v>
      </c>
      <c r="DR15" s="9">
        <v>86.162999999999997</v>
      </c>
      <c r="DS15" s="9">
        <v>38.773000000000003</v>
      </c>
      <c r="DT15" s="9">
        <v>47.39</v>
      </c>
      <c r="DU15" s="9">
        <v>4.9930000000000003</v>
      </c>
      <c r="DV15" s="9">
        <v>0.80900000000000005</v>
      </c>
      <c r="DW15" s="9">
        <v>4.1840000000000002</v>
      </c>
      <c r="DX15" s="9">
        <v>33.956000000000003</v>
      </c>
      <c r="DY15" s="9">
        <v>20.533999999999999</v>
      </c>
      <c r="DZ15" s="9">
        <v>13.422000000000001</v>
      </c>
      <c r="EA15" s="9">
        <v>14.760999999999999</v>
      </c>
      <c r="EB15" s="9">
        <v>10.628</v>
      </c>
      <c r="EC15" s="9">
        <v>4.1340000000000003</v>
      </c>
      <c r="ED15" s="9">
        <v>11.89</v>
      </c>
      <c r="EE15" s="9">
        <v>8.1969999999999992</v>
      </c>
      <c r="EF15" s="9">
        <v>3.6930000000000001</v>
      </c>
      <c r="EG15" s="9">
        <v>0.90900000000000003</v>
      </c>
      <c r="EH15" s="9">
        <v>0.90900000000000003</v>
      </c>
      <c r="EI15" s="9">
        <v>0</v>
      </c>
      <c r="EJ15" s="9">
        <v>1.962</v>
      </c>
      <c r="EK15" s="9">
        <v>1.522</v>
      </c>
      <c r="EL15" s="9">
        <v>0.441</v>
      </c>
      <c r="EM15" s="9">
        <v>19.195</v>
      </c>
      <c r="EN15" s="9">
        <v>9.9060000000000006</v>
      </c>
      <c r="EO15" s="9">
        <v>9.2889999999999997</v>
      </c>
      <c r="EP15" s="9">
        <v>16.196000000000002</v>
      </c>
      <c r="EQ15" s="9">
        <v>9.1219999999999999</v>
      </c>
      <c r="ER15" s="9">
        <v>7.0739999999999998</v>
      </c>
      <c r="ES15" s="9">
        <v>2.9980000000000002</v>
      </c>
      <c r="ET15" s="9">
        <v>0.78400000000000003</v>
      </c>
      <c r="EU15" s="9">
        <v>2.214</v>
      </c>
      <c r="EV15" s="9">
        <v>5.7539999999999996</v>
      </c>
      <c r="EW15" s="9">
        <v>3.238</v>
      </c>
      <c r="EX15" s="9">
        <v>2.516</v>
      </c>
      <c r="EY15" s="9">
        <v>5.3010000000000002</v>
      </c>
      <c r="EZ15" s="9">
        <v>3.238</v>
      </c>
      <c r="FA15" s="9">
        <v>2.0630000000000002</v>
      </c>
      <c r="FB15" s="9">
        <v>3.2269999999999999</v>
      </c>
      <c r="FC15" s="9">
        <v>1.8859999999999999</v>
      </c>
      <c r="FD15" s="9">
        <v>1.3420000000000001</v>
      </c>
      <c r="FE15" s="9">
        <v>1.5129999999999999</v>
      </c>
      <c r="FF15" s="9">
        <v>0.79100000000000004</v>
      </c>
      <c r="FG15" s="9">
        <v>0.72199999999999998</v>
      </c>
      <c r="FH15" s="9">
        <v>0.56100000000000005</v>
      </c>
      <c r="FI15" s="9">
        <v>0.56100000000000005</v>
      </c>
      <c r="FJ15" s="9">
        <v>0</v>
      </c>
      <c r="FK15" s="9">
        <v>0.45300000000000001</v>
      </c>
      <c r="FL15" s="9">
        <v>0</v>
      </c>
      <c r="FM15" s="9">
        <v>0.45300000000000001</v>
      </c>
      <c r="FN15" s="9">
        <v>0.45300000000000001</v>
      </c>
      <c r="FO15" s="9">
        <v>0</v>
      </c>
      <c r="FP15" s="9">
        <v>0.45300000000000001</v>
      </c>
      <c r="FQ15" s="9">
        <v>0</v>
      </c>
      <c r="FR15" s="9">
        <v>0</v>
      </c>
      <c r="FS15" s="9">
        <v>0</v>
      </c>
      <c r="FT15" s="9">
        <v>155.29599999999999</v>
      </c>
      <c r="FU15" s="9">
        <v>80.846000000000004</v>
      </c>
      <c r="FV15" s="9">
        <v>74.450999999999993</v>
      </c>
      <c r="FW15" s="9">
        <v>96.814999999999998</v>
      </c>
      <c r="FX15" s="9">
        <v>60.35</v>
      </c>
      <c r="FY15" s="9">
        <v>36.466000000000001</v>
      </c>
      <c r="FZ15" s="9">
        <v>76.900000000000006</v>
      </c>
      <c r="GA15" s="9">
        <v>48.204000000000001</v>
      </c>
      <c r="GB15" s="9">
        <v>28.696000000000002</v>
      </c>
      <c r="GC15" s="9">
        <v>17.391999999999999</v>
      </c>
      <c r="GD15" s="9">
        <v>10.063000000000001</v>
      </c>
      <c r="GE15" s="9">
        <v>7.3289999999999997</v>
      </c>
      <c r="GF15" s="9">
        <v>2.5230000000000001</v>
      </c>
      <c r="GG15" s="9">
        <v>2.0819999999999999</v>
      </c>
      <c r="GH15" s="9">
        <v>0.441</v>
      </c>
      <c r="GI15" s="9">
        <v>58.481000000000002</v>
      </c>
      <c r="GJ15" s="9">
        <v>20.495999999999999</v>
      </c>
      <c r="GK15" s="9">
        <v>37.984999999999999</v>
      </c>
      <c r="GL15" s="9">
        <v>51.427999999999997</v>
      </c>
      <c r="GM15" s="9">
        <v>19.010000000000002</v>
      </c>
      <c r="GN15" s="9">
        <v>32.417000000000002</v>
      </c>
      <c r="GO15" s="9">
        <v>7.0529999999999999</v>
      </c>
      <c r="GP15" s="9">
        <v>1.486</v>
      </c>
      <c r="GQ15" s="9">
        <v>5.5670000000000002</v>
      </c>
      <c r="GR15" s="9">
        <v>30.808</v>
      </c>
      <c r="GS15" s="9">
        <v>18.89</v>
      </c>
      <c r="GT15" s="9">
        <v>11.917999999999999</v>
      </c>
      <c r="GU15" s="9">
        <v>16.584</v>
      </c>
      <c r="GV15" s="9">
        <v>13.382</v>
      </c>
      <c r="GW15" s="9">
        <v>3.202</v>
      </c>
      <c r="GX15" s="9">
        <v>12.361000000000001</v>
      </c>
      <c r="GY15" s="9">
        <v>9.6</v>
      </c>
      <c r="GZ15" s="9">
        <v>2.7610000000000001</v>
      </c>
      <c r="HA15" s="9">
        <v>1.7</v>
      </c>
      <c r="HB15" s="9">
        <v>1.7</v>
      </c>
      <c r="HC15" s="9">
        <v>0</v>
      </c>
      <c r="HD15" s="9">
        <v>2.5230000000000001</v>
      </c>
      <c r="HE15" s="9">
        <v>2.0819999999999999</v>
      </c>
      <c r="HF15" s="9">
        <v>0.441</v>
      </c>
      <c r="HG15" s="9">
        <v>14.223000000000001</v>
      </c>
      <c r="HH15" s="9">
        <v>5.508</v>
      </c>
      <c r="HI15" s="9">
        <v>8.7149999999999999</v>
      </c>
      <c r="HJ15" s="9">
        <v>7.17</v>
      </c>
      <c r="HK15" s="9">
        <v>4.0220000000000002</v>
      </c>
      <c r="HL15" s="9">
        <v>3.1480000000000001</v>
      </c>
      <c r="HM15" s="9">
        <v>7.0529999999999999</v>
      </c>
      <c r="HN15" s="9">
        <v>1.486</v>
      </c>
      <c r="HO15" s="9">
        <v>5.5670000000000002</v>
      </c>
      <c r="HP15" s="9">
        <v>103.655</v>
      </c>
      <c r="HQ15" s="9">
        <v>51.53</v>
      </c>
      <c r="HR15" s="9">
        <v>52.125</v>
      </c>
      <c r="HS15" s="9">
        <v>64.212000000000003</v>
      </c>
      <c r="HT15" s="9">
        <v>38.631</v>
      </c>
      <c r="HU15" s="9">
        <v>25.581</v>
      </c>
      <c r="HV15" s="9">
        <v>51.024999999999999</v>
      </c>
      <c r="HW15" s="9">
        <v>31.24</v>
      </c>
      <c r="HX15" s="9">
        <v>19.785</v>
      </c>
      <c r="HY15" s="9">
        <v>13.186999999999999</v>
      </c>
      <c r="HZ15" s="9">
        <v>7.391</v>
      </c>
      <c r="IA15" s="9">
        <v>5.7960000000000003</v>
      </c>
      <c r="IB15" s="9">
        <v>39.444000000000003</v>
      </c>
      <c r="IC15" s="9">
        <v>12.9</v>
      </c>
      <c r="ID15" s="9">
        <v>26.544</v>
      </c>
      <c r="IE15" s="9">
        <v>39.444000000000003</v>
      </c>
      <c r="IF15" s="9">
        <v>12.9</v>
      </c>
      <c r="IG15" s="9">
        <v>26.544</v>
      </c>
      <c r="IH15" s="9">
        <v>20.832999999999998</v>
      </c>
      <c r="II15" s="9">
        <v>10.425000000000001</v>
      </c>
      <c r="IJ15" s="9">
        <v>10.407999999999999</v>
      </c>
      <c r="IK15" s="9">
        <v>16.018999999999998</v>
      </c>
      <c r="IL15" s="9">
        <v>8.3360000000000003</v>
      </c>
      <c r="IM15" s="9">
        <v>7.6829999999999998</v>
      </c>
      <c r="IN15" s="9">
        <v>13.515000000000001</v>
      </c>
      <c r="IO15" s="9">
        <v>7.3650000000000002</v>
      </c>
      <c r="IP15" s="9">
        <v>6.15</v>
      </c>
      <c r="IQ15" s="9">
        <v>2.5049999999999999</v>
      </c>
    </row>
    <row r="16" spans="1:251">
      <c r="A16" s="10">
        <v>43862</v>
      </c>
      <c r="B16" s="9">
        <v>25.623999999999999</v>
      </c>
      <c r="C16" s="9">
        <v>12.101000000000001</v>
      </c>
      <c r="D16" s="9">
        <v>13.523</v>
      </c>
      <c r="E16" s="9">
        <v>3.552</v>
      </c>
      <c r="F16" s="9">
        <v>1.9239999999999999</v>
      </c>
      <c r="G16" s="9">
        <v>1.627</v>
      </c>
      <c r="H16" s="9">
        <v>76.180999999999997</v>
      </c>
      <c r="I16" s="9">
        <v>40.031999999999996</v>
      </c>
      <c r="J16" s="9">
        <v>36.15</v>
      </c>
      <c r="K16" s="9">
        <v>58.238999999999997</v>
      </c>
      <c r="L16" s="9">
        <v>32.305999999999997</v>
      </c>
      <c r="M16" s="9">
        <v>25.934000000000001</v>
      </c>
      <c r="N16" s="9">
        <v>48.645000000000003</v>
      </c>
      <c r="O16" s="9">
        <v>27.141999999999999</v>
      </c>
      <c r="P16" s="9">
        <v>21.503</v>
      </c>
      <c r="Q16" s="9">
        <v>9.093</v>
      </c>
      <c r="R16" s="9">
        <v>4.6619999999999999</v>
      </c>
      <c r="S16" s="9">
        <v>4.431</v>
      </c>
      <c r="T16" s="9">
        <v>0.501</v>
      </c>
      <c r="U16" s="9">
        <v>0.501</v>
      </c>
      <c r="V16" s="9">
        <v>0</v>
      </c>
      <c r="W16" s="9">
        <v>17.942</v>
      </c>
      <c r="X16" s="9">
        <v>7.726</v>
      </c>
      <c r="Y16" s="9">
        <v>10.215999999999999</v>
      </c>
      <c r="Z16" s="9">
        <v>17.242000000000001</v>
      </c>
      <c r="AA16" s="9">
        <v>7.726</v>
      </c>
      <c r="AB16" s="9">
        <v>9.5150000000000006</v>
      </c>
      <c r="AC16" s="9">
        <v>0.7</v>
      </c>
      <c r="AD16" s="9">
        <v>0</v>
      </c>
      <c r="AE16" s="9">
        <v>0.7</v>
      </c>
      <c r="AF16" s="9">
        <v>83.867999999999995</v>
      </c>
      <c r="AG16" s="9">
        <v>43.587000000000003</v>
      </c>
      <c r="AH16" s="9">
        <v>40.280999999999999</v>
      </c>
      <c r="AI16" s="9">
        <v>57.482999999999997</v>
      </c>
      <c r="AJ16" s="9">
        <v>33.14</v>
      </c>
      <c r="AK16" s="9">
        <v>24.341999999999999</v>
      </c>
      <c r="AL16" s="9">
        <v>49.301000000000002</v>
      </c>
      <c r="AM16" s="9">
        <v>27.361000000000001</v>
      </c>
      <c r="AN16" s="9">
        <v>21.940999999999999</v>
      </c>
      <c r="AO16" s="9">
        <v>7.5949999999999998</v>
      </c>
      <c r="AP16" s="9">
        <v>5.7789999999999999</v>
      </c>
      <c r="AQ16" s="9">
        <v>1.8149999999999999</v>
      </c>
      <c r="AR16" s="9">
        <v>0.58699999999999997</v>
      </c>
      <c r="AS16" s="9">
        <v>0</v>
      </c>
      <c r="AT16" s="9">
        <v>0.58699999999999997</v>
      </c>
      <c r="AU16" s="9">
        <v>26.385000000000002</v>
      </c>
      <c r="AV16" s="9">
        <v>10.446</v>
      </c>
      <c r="AW16" s="9">
        <v>15.939</v>
      </c>
      <c r="AX16" s="9">
        <v>24.960999999999999</v>
      </c>
      <c r="AY16" s="9">
        <v>10.446</v>
      </c>
      <c r="AZ16" s="9">
        <v>14.515000000000001</v>
      </c>
      <c r="BA16" s="9">
        <v>1.4239999999999999</v>
      </c>
      <c r="BB16" s="9">
        <v>0</v>
      </c>
      <c r="BC16" s="9">
        <v>1.4239999999999999</v>
      </c>
      <c r="BD16" s="9">
        <v>88.257000000000005</v>
      </c>
      <c r="BE16" s="9">
        <v>46.43</v>
      </c>
      <c r="BF16" s="9">
        <v>41.826999999999998</v>
      </c>
      <c r="BG16" s="9">
        <v>68.015000000000001</v>
      </c>
      <c r="BH16" s="9">
        <v>38.137</v>
      </c>
      <c r="BI16" s="9">
        <v>29.878</v>
      </c>
      <c r="BJ16" s="9">
        <v>64.561000000000007</v>
      </c>
      <c r="BK16" s="9">
        <v>35.158999999999999</v>
      </c>
      <c r="BL16" s="9">
        <v>29.402000000000001</v>
      </c>
      <c r="BM16" s="9">
        <v>3.4540000000000002</v>
      </c>
      <c r="BN16" s="9">
        <v>2.9780000000000002</v>
      </c>
      <c r="BO16" s="9">
        <v>0.47599999999999998</v>
      </c>
      <c r="BP16" s="9">
        <v>0</v>
      </c>
      <c r="BQ16" s="9">
        <v>0</v>
      </c>
      <c r="BR16" s="9">
        <v>0</v>
      </c>
      <c r="BS16" s="9">
        <v>20.242000000000001</v>
      </c>
      <c r="BT16" s="9">
        <v>8.2929999999999993</v>
      </c>
      <c r="BU16" s="9">
        <v>11.949</v>
      </c>
      <c r="BV16" s="9">
        <v>19.728000000000002</v>
      </c>
      <c r="BW16" s="9">
        <v>8.2929999999999993</v>
      </c>
      <c r="BX16" s="9">
        <v>11.435</v>
      </c>
      <c r="BY16" s="9">
        <v>0.51400000000000001</v>
      </c>
      <c r="BZ16" s="9">
        <v>0</v>
      </c>
      <c r="CA16" s="9">
        <v>0.51400000000000001</v>
      </c>
      <c r="CB16" s="9">
        <v>276.79399999999998</v>
      </c>
      <c r="CC16" s="9">
        <v>158.571</v>
      </c>
      <c r="CD16" s="9">
        <v>118.22199999999999</v>
      </c>
      <c r="CE16" s="9">
        <v>143.208</v>
      </c>
      <c r="CF16" s="9">
        <v>87.608000000000004</v>
      </c>
      <c r="CG16" s="9">
        <v>55.598999999999997</v>
      </c>
      <c r="CH16" s="9">
        <v>116.98099999999999</v>
      </c>
      <c r="CI16" s="9">
        <v>65.962999999999994</v>
      </c>
      <c r="CJ16" s="9">
        <v>51.017000000000003</v>
      </c>
      <c r="CK16" s="9">
        <v>22.135999999999999</v>
      </c>
      <c r="CL16" s="9">
        <v>17.722000000000001</v>
      </c>
      <c r="CM16" s="9">
        <v>4.4139999999999997</v>
      </c>
      <c r="CN16" s="9">
        <v>4.0910000000000002</v>
      </c>
      <c r="CO16" s="9">
        <v>3.923</v>
      </c>
      <c r="CP16" s="9">
        <v>0.16800000000000001</v>
      </c>
      <c r="CQ16" s="9">
        <v>133.58600000000001</v>
      </c>
      <c r="CR16" s="9">
        <v>70.962999999999994</v>
      </c>
      <c r="CS16" s="9">
        <v>62.622999999999998</v>
      </c>
      <c r="CT16" s="9">
        <v>126.758</v>
      </c>
      <c r="CU16" s="9">
        <v>67.379000000000005</v>
      </c>
      <c r="CV16" s="9">
        <v>59.378999999999998</v>
      </c>
      <c r="CW16" s="9">
        <v>6.8280000000000003</v>
      </c>
      <c r="CX16" s="9">
        <v>3.5840000000000001</v>
      </c>
      <c r="CY16" s="9">
        <v>3.2440000000000002</v>
      </c>
      <c r="CZ16" s="9">
        <v>236.27</v>
      </c>
      <c r="DA16" s="9">
        <v>137.417</v>
      </c>
      <c r="DB16" s="9">
        <v>98.852999999999994</v>
      </c>
      <c r="DC16" s="9">
        <v>119.509</v>
      </c>
      <c r="DD16" s="9">
        <v>74.230999999999995</v>
      </c>
      <c r="DE16" s="9">
        <v>45.277999999999999</v>
      </c>
      <c r="DF16" s="9">
        <v>100.696</v>
      </c>
      <c r="DG16" s="9">
        <v>58.247</v>
      </c>
      <c r="DH16" s="9">
        <v>42.448999999999998</v>
      </c>
      <c r="DI16" s="9">
        <v>16.905999999999999</v>
      </c>
      <c r="DJ16" s="9">
        <v>14.077</v>
      </c>
      <c r="DK16" s="9">
        <v>2.8290000000000002</v>
      </c>
      <c r="DL16" s="9">
        <v>1.907</v>
      </c>
      <c r="DM16" s="9">
        <v>1.907</v>
      </c>
      <c r="DN16" s="9">
        <v>0</v>
      </c>
      <c r="DO16" s="9">
        <v>116.761</v>
      </c>
      <c r="DP16" s="9">
        <v>63.185000000000002</v>
      </c>
      <c r="DQ16" s="9">
        <v>53.575000000000003</v>
      </c>
      <c r="DR16" s="9">
        <v>112.663</v>
      </c>
      <c r="DS16" s="9">
        <v>60.786999999999999</v>
      </c>
      <c r="DT16" s="9">
        <v>51.875999999999998</v>
      </c>
      <c r="DU16" s="9">
        <v>4.0979999999999999</v>
      </c>
      <c r="DV16" s="9">
        <v>2.399</v>
      </c>
      <c r="DW16" s="9">
        <v>1.6990000000000001</v>
      </c>
      <c r="DX16" s="9">
        <v>35.497999999999998</v>
      </c>
      <c r="DY16" s="9">
        <v>17.420999999999999</v>
      </c>
      <c r="DZ16" s="9">
        <v>18.077000000000002</v>
      </c>
      <c r="EA16" s="9">
        <v>20.536000000000001</v>
      </c>
      <c r="EB16" s="9">
        <v>11.141</v>
      </c>
      <c r="EC16" s="9">
        <v>9.3949999999999996</v>
      </c>
      <c r="ED16" s="9">
        <v>14.914</v>
      </c>
      <c r="EE16" s="9">
        <v>7.069</v>
      </c>
      <c r="EF16" s="9">
        <v>7.8449999999999998</v>
      </c>
      <c r="EG16" s="9">
        <v>4.4429999999999996</v>
      </c>
      <c r="EH16" s="9">
        <v>3.0609999999999999</v>
      </c>
      <c r="EI16" s="9">
        <v>1.3819999999999999</v>
      </c>
      <c r="EJ16" s="9">
        <v>1.179</v>
      </c>
      <c r="EK16" s="9">
        <v>1.0109999999999999</v>
      </c>
      <c r="EL16" s="9">
        <v>0.16800000000000001</v>
      </c>
      <c r="EM16" s="9">
        <v>14.962</v>
      </c>
      <c r="EN16" s="9">
        <v>6.28</v>
      </c>
      <c r="EO16" s="9">
        <v>8.6809999999999992</v>
      </c>
      <c r="EP16" s="9">
        <v>12.231999999999999</v>
      </c>
      <c r="EQ16" s="9">
        <v>5.0949999999999998</v>
      </c>
      <c r="ER16" s="9">
        <v>7.1369999999999996</v>
      </c>
      <c r="ES16" s="9">
        <v>2.73</v>
      </c>
      <c r="ET16" s="9">
        <v>1.1850000000000001</v>
      </c>
      <c r="EU16" s="9">
        <v>1.5449999999999999</v>
      </c>
      <c r="EV16" s="9">
        <v>5.0250000000000004</v>
      </c>
      <c r="EW16" s="9">
        <v>3.734</v>
      </c>
      <c r="EX16" s="9">
        <v>1.292</v>
      </c>
      <c r="EY16" s="9">
        <v>3.1619999999999999</v>
      </c>
      <c r="EZ16" s="9">
        <v>2.2360000000000002</v>
      </c>
      <c r="FA16" s="9">
        <v>0.92600000000000005</v>
      </c>
      <c r="FB16" s="9">
        <v>1.37</v>
      </c>
      <c r="FC16" s="9">
        <v>0.64700000000000002</v>
      </c>
      <c r="FD16" s="9">
        <v>0.72299999999999998</v>
      </c>
      <c r="FE16" s="9">
        <v>0.78700000000000003</v>
      </c>
      <c r="FF16" s="9">
        <v>0.58499999999999996</v>
      </c>
      <c r="FG16" s="9">
        <v>0.20300000000000001</v>
      </c>
      <c r="FH16" s="9">
        <v>1.0049999999999999</v>
      </c>
      <c r="FI16" s="9">
        <v>1.0049999999999999</v>
      </c>
      <c r="FJ16" s="9">
        <v>0</v>
      </c>
      <c r="FK16" s="9">
        <v>1.863</v>
      </c>
      <c r="FL16" s="9">
        <v>1.4970000000000001</v>
      </c>
      <c r="FM16" s="9">
        <v>0.36599999999999999</v>
      </c>
      <c r="FN16" s="9">
        <v>1.863</v>
      </c>
      <c r="FO16" s="9">
        <v>1.4970000000000001</v>
      </c>
      <c r="FP16" s="9">
        <v>0.36599999999999999</v>
      </c>
      <c r="FQ16" s="9">
        <v>0</v>
      </c>
      <c r="FR16" s="9">
        <v>0</v>
      </c>
      <c r="FS16" s="9">
        <v>0</v>
      </c>
      <c r="FT16" s="9">
        <v>156.29900000000001</v>
      </c>
      <c r="FU16" s="9">
        <v>93.471000000000004</v>
      </c>
      <c r="FV16" s="9">
        <v>62.828000000000003</v>
      </c>
      <c r="FW16" s="9">
        <v>92.841999999999999</v>
      </c>
      <c r="FX16" s="9">
        <v>59.231999999999999</v>
      </c>
      <c r="FY16" s="9">
        <v>33.61</v>
      </c>
      <c r="FZ16" s="9">
        <v>70.447999999999993</v>
      </c>
      <c r="GA16" s="9">
        <v>40.369</v>
      </c>
      <c r="GB16" s="9">
        <v>30.079000000000001</v>
      </c>
      <c r="GC16" s="9">
        <v>18.582999999999998</v>
      </c>
      <c r="GD16" s="9">
        <v>15.052</v>
      </c>
      <c r="GE16" s="9">
        <v>3.5310000000000001</v>
      </c>
      <c r="GF16" s="9">
        <v>3.8109999999999999</v>
      </c>
      <c r="GG16" s="9">
        <v>3.8109999999999999</v>
      </c>
      <c r="GH16" s="9">
        <v>0</v>
      </c>
      <c r="GI16" s="9">
        <v>63.457000000000001</v>
      </c>
      <c r="GJ16" s="9">
        <v>34.238</v>
      </c>
      <c r="GK16" s="9">
        <v>29.219000000000001</v>
      </c>
      <c r="GL16" s="9">
        <v>58.674999999999997</v>
      </c>
      <c r="GM16" s="9">
        <v>31.268999999999998</v>
      </c>
      <c r="GN16" s="9">
        <v>27.405999999999999</v>
      </c>
      <c r="GO16" s="9">
        <v>4.7809999999999997</v>
      </c>
      <c r="GP16" s="9">
        <v>2.9689999999999999</v>
      </c>
      <c r="GQ16" s="9">
        <v>1.8120000000000001</v>
      </c>
      <c r="GR16" s="9">
        <v>29.678000000000001</v>
      </c>
      <c r="GS16" s="9">
        <v>18.469000000000001</v>
      </c>
      <c r="GT16" s="9">
        <v>11.209</v>
      </c>
      <c r="GU16" s="9">
        <v>18.664000000000001</v>
      </c>
      <c r="GV16" s="9">
        <v>13.151</v>
      </c>
      <c r="GW16" s="9">
        <v>5.5129999999999999</v>
      </c>
      <c r="GX16" s="9">
        <v>11.215999999999999</v>
      </c>
      <c r="GY16" s="9">
        <v>6.4050000000000002</v>
      </c>
      <c r="GZ16" s="9">
        <v>4.8109999999999999</v>
      </c>
      <c r="HA16" s="9">
        <v>3.637</v>
      </c>
      <c r="HB16" s="9">
        <v>2.9340000000000002</v>
      </c>
      <c r="HC16" s="9">
        <v>0.70199999999999996</v>
      </c>
      <c r="HD16" s="9">
        <v>3.8109999999999999</v>
      </c>
      <c r="HE16" s="9">
        <v>3.8109999999999999</v>
      </c>
      <c r="HF16" s="9">
        <v>0</v>
      </c>
      <c r="HG16" s="9">
        <v>11.013999999999999</v>
      </c>
      <c r="HH16" s="9">
        <v>5.3179999999999996</v>
      </c>
      <c r="HI16" s="9">
        <v>5.6959999999999997</v>
      </c>
      <c r="HJ16" s="9">
        <v>6.2329999999999997</v>
      </c>
      <c r="HK16" s="9">
        <v>2.3490000000000002</v>
      </c>
      <c r="HL16" s="9">
        <v>3.8839999999999999</v>
      </c>
      <c r="HM16" s="9">
        <v>4.7809999999999997</v>
      </c>
      <c r="HN16" s="9">
        <v>2.9689999999999999</v>
      </c>
      <c r="HO16" s="9">
        <v>1.8120000000000001</v>
      </c>
      <c r="HP16" s="9">
        <v>107.36199999999999</v>
      </c>
      <c r="HQ16" s="9">
        <v>66.132000000000005</v>
      </c>
      <c r="HR16" s="9">
        <v>41.23</v>
      </c>
      <c r="HS16" s="9">
        <v>60.64</v>
      </c>
      <c r="HT16" s="9">
        <v>39.472999999999999</v>
      </c>
      <c r="HU16" s="9">
        <v>21.166</v>
      </c>
      <c r="HV16" s="9">
        <v>46.247</v>
      </c>
      <c r="HW16" s="9">
        <v>27.91</v>
      </c>
      <c r="HX16" s="9">
        <v>18.337</v>
      </c>
      <c r="HY16" s="9">
        <v>14.393000000000001</v>
      </c>
      <c r="HZ16" s="9">
        <v>11.564</v>
      </c>
      <c r="IA16" s="9">
        <v>2.8290000000000002</v>
      </c>
      <c r="IB16" s="9">
        <v>46.722000000000001</v>
      </c>
      <c r="IC16" s="9">
        <v>26.658000000000001</v>
      </c>
      <c r="ID16" s="9">
        <v>20.062999999999999</v>
      </c>
      <c r="IE16" s="9">
        <v>46.722000000000001</v>
      </c>
      <c r="IF16" s="9">
        <v>26.658000000000001</v>
      </c>
      <c r="IG16" s="9">
        <v>20.062999999999999</v>
      </c>
      <c r="IH16" s="9">
        <v>19.259</v>
      </c>
      <c r="II16" s="9">
        <v>8.8699999999999992</v>
      </c>
      <c r="IJ16" s="9">
        <v>10.39</v>
      </c>
      <c r="IK16" s="9">
        <v>13.539</v>
      </c>
      <c r="IL16" s="9">
        <v>6.6079999999999997</v>
      </c>
      <c r="IM16" s="9">
        <v>6.93</v>
      </c>
      <c r="IN16" s="9">
        <v>12.984999999999999</v>
      </c>
      <c r="IO16" s="9">
        <v>6.0540000000000003</v>
      </c>
      <c r="IP16" s="9">
        <v>6.93</v>
      </c>
      <c r="IQ16" s="9">
        <v>0.55400000000000005</v>
      </c>
    </row>
    <row r="17" spans="1:251">
      <c r="A17" s="10">
        <v>44228</v>
      </c>
      <c r="B17" s="9">
        <v>20.163</v>
      </c>
      <c r="C17" s="9">
        <v>9.1189999999999998</v>
      </c>
      <c r="D17" s="9">
        <v>11.044</v>
      </c>
      <c r="E17" s="9">
        <v>3.3170000000000002</v>
      </c>
      <c r="F17" s="9">
        <v>1.4350000000000001</v>
      </c>
      <c r="G17" s="9">
        <v>1.8819999999999999</v>
      </c>
      <c r="H17" s="9">
        <v>147.42599999999999</v>
      </c>
      <c r="I17" s="9">
        <v>79.087999999999994</v>
      </c>
      <c r="J17" s="9">
        <v>68.338999999999999</v>
      </c>
      <c r="K17" s="9">
        <v>117.706</v>
      </c>
      <c r="L17" s="9">
        <v>66.492000000000004</v>
      </c>
      <c r="M17" s="9">
        <v>51.213999999999999</v>
      </c>
      <c r="N17" s="9">
        <v>96.744</v>
      </c>
      <c r="O17" s="9">
        <v>49.960999999999999</v>
      </c>
      <c r="P17" s="9">
        <v>46.783000000000001</v>
      </c>
      <c r="Q17" s="9">
        <v>19.765999999999998</v>
      </c>
      <c r="R17" s="9">
        <v>15.811999999999999</v>
      </c>
      <c r="S17" s="9">
        <v>3.9550000000000001</v>
      </c>
      <c r="T17" s="9">
        <v>1.1950000000000001</v>
      </c>
      <c r="U17" s="9">
        <v>0.71899999999999997</v>
      </c>
      <c r="V17" s="9">
        <v>0.47599999999999998</v>
      </c>
      <c r="W17" s="9">
        <v>29.721</v>
      </c>
      <c r="X17" s="9">
        <v>12.596</v>
      </c>
      <c r="Y17" s="9">
        <v>17.123999999999999</v>
      </c>
      <c r="Z17" s="9">
        <v>28.052</v>
      </c>
      <c r="AA17" s="9">
        <v>11.413</v>
      </c>
      <c r="AB17" s="9">
        <v>16.64</v>
      </c>
      <c r="AC17" s="9">
        <v>1.669</v>
      </c>
      <c r="AD17" s="9">
        <v>1.1839999999999999</v>
      </c>
      <c r="AE17" s="9">
        <v>0.48499999999999999</v>
      </c>
      <c r="AF17" s="9">
        <v>107.413</v>
      </c>
      <c r="AG17" s="9">
        <v>64.947999999999993</v>
      </c>
      <c r="AH17" s="9">
        <v>42.465000000000003</v>
      </c>
      <c r="AI17" s="9">
        <v>84.492999999999995</v>
      </c>
      <c r="AJ17" s="9">
        <v>54.27</v>
      </c>
      <c r="AK17" s="9">
        <v>30.224</v>
      </c>
      <c r="AL17" s="9">
        <v>74.656000000000006</v>
      </c>
      <c r="AM17" s="9">
        <v>46.38</v>
      </c>
      <c r="AN17" s="9">
        <v>28.276</v>
      </c>
      <c r="AO17" s="9">
        <v>9.24</v>
      </c>
      <c r="AP17" s="9">
        <v>7.2930000000000001</v>
      </c>
      <c r="AQ17" s="9">
        <v>1.9470000000000001</v>
      </c>
      <c r="AR17" s="9">
        <v>0.59699999999999998</v>
      </c>
      <c r="AS17" s="9">
        <v>0.59699999999999998</v>
      </c>
      <c r="AT17" s="9">
        <v>0</v>
      </c>
      <c r="AU17" s="9">
        <v>22.919</v>
      </c>
      <c r="AV17" s="9">
        <v>10.678000000000001</v>
      </c>
      <c r="AW17" s="9">
        <v>12.242000000000001</v>
      </c>
      <c r="AX17" s="9">
        <v>22.030999999999999</v>
      </c>
      <c r="AY17" s="9">
        <v>10.256</v>
      </c>
      <c r="AZ17" s="9">
        <v>11.775</v>
      </c>
      <c r="BA17" s="9">
        <v>0.88800000000000001</v>
      </c>
      <c r="BB17" s="9">
        <v>0.42199999999999999</v>
      </c>
      <c r="BC17" s="9">
        <v>0.46700000000000003</v>
      </c>
      <c r="BD17" s="9">
        <v>105.55200000000001</v>
      </c>
      <c r="BE17" s="9">
        <v>60.268999999999998</v>
      </c>
      <c r="BF17" s="9">
        <v>45.283000000000001</v>
      </c>
      <c r="BG17" s="9">
        <v>81.421000000000006</v>
      </c>
      <c r="BH17" s="9">
        <v>49.279000000000003</v>
      </c>
      <c r="BI17" s="9">
        <v>32.143000000000001</v>
      </c>
      <c r="BJ17" s="9">
        <v>71.817999999999998</v>
      </c>
      <c r="BK17" s="9">
        <v>40.805</v>
      </c>
      <c r="BL17" s="9">
        <v>31.013000000000002</v>
      </c>
      <c r="BM17" s="9">
        <v>9.0730000000000004</v>
      </c>
      <c r="BN17" s="9">
        <v>7.9429999999999996</v>
      </c>
      <c r="BO17" s="9">
        <v>1.1299999999999999</v>
      </c>
      <c r="BP17" s="9">
        <v>0.53</v>
      </c>
      <c r="BQ17" s="9">
        <v>0.53</v>
      </c>
      <c r="BR17" s="9">
        <v>0</v>
      </c>
      <c r="BS17" s="9">
        <v>24.131</v>
      </c>
      <c r="BT17" s="9">
        <v>10.99</v>
      </c>
      <c r="BU17" s="9">
        <v>13.141</v>
      </c>
      <c r="BV17" s="9">
        <v>24.131</v>
      </c>
      <c r="BW17" s="9">
        <v>10.99</v>
      </c>
      <c r="BX17" s="9">
        <v>13.141</v>
      </c>
      <c r="BY17" s="9">
        <v>0</v>
      </c>
      <c r="BZ17" s="9">
        <v>0</v>
      </c>
      <c r="CA17" s="9">
        <v>0</v>
      </c>
      <c r="CB17" s="9">
        <v>278.41699999999997</v>
      </c>
      <c r="CC17" s="9">
        <v>158.47900000000001</v>
      </c>
      <c r="CD17" s="9">
        <v>119.938</v>
      </c>
      <c r="CE17" s="9">
        <v>160.839</v>
      </c>
      <c r="CF17" s="9">
        <v>97.03</v>
      </c>
      <c r="CG17" s="9">
        <v>63.808999999999997</v>
      </c>
      <c r="CH17" s="9">
        <v>128.97</v>
      </c>
      <c r="CI17" s="9">
        <v>77.917000000000002</v>
      </c>
      <c r="CJ17" s="9">
        <v>51.052999999999997</v>
      </c>
      <c r="CK17" s="9">
        <v>23.251000000000001</v>
      </c>
      <c r="CL17" s="9">
        <v>14.808</v>
      </c>
      <c r="CM17" s="9">
        <v>8.4429999999999996</v>
      </c>
      <c r="CN17" s="9">
        <v>8.6189999999999998</v>
      </c>
      <c r="CO17" s="9">
        <v>4.3049999999999997</v>
      </c>
      <c r="CP17" s="9">
        <v>4.3129999999999997</v>
      </c>
      <c r="CQ17" s="9">
        <v>117.578</v>
      </c>
      <c r="CR17" s="9">
        <v>61.448</v>
      </c>
      <c r="CS17" s="9">
        <v>56.13</v>
      </c>
      <c r="CT17" s="9">
        <v>104.355</v>
      </c>
      <c r="CU17" s="9">
        <v>53.616</v>
      </c>
      <c r="CV17" s="9">
        <v>50.74</v>
      </c>
      <c r="CW17" s="9">
        <v>13.223000000000001</v>
      </c>
      <c r="CX17" s="9">
        <v>7.8330000000000002</v>
      </c>
      <c r="CY17" s="9">
        <v>5.39</v>
      </c>
      <c r="CZ17" s="9">
        <v>235.13300000000001</v>
      </c>
      <c r="DA17" s="9">
        <v>137.613</v>
      </c>
      <c r="DB17" s="9">
        <v>97.521000000000001</v>
      </c>
      <c r="DC17" s="9">
        <v>135.57499999999999</v>
      </c>
      <c r="DD17" s="9">
        <v>84.834000000000003</v>
      </c>
      <c r="DE17" s="9">
        <v>50.741</v>
      </c>
      <c r="DF17" s="9">
        <v>113.88200000000001</v>
      </c>
      <c r="DG17" s="9">
        <v>71.572000000000003</v>
      </c>
      <c r="DH17" s="9">
        <v>42.31</v>
      </c>
      <c r="DI17" s="9">
        <v>19.236999999999998</v>
      </c>
      <c r="DJ17" s="9">
        <v>11.847</v>
      </c>
      <c r="DK17" s="9">
        <v>7.39</v>
      </c>
      <c r="DL17" s="9">
        <v>2.456</v>
      </c>
      <c r="DM17" s="9">
        <v>1.415</v>
      </c>
      <c r="DN17" s="9">
        <v>1.0409999999999999</v>
      </c>
      <c r="DO17" s="9">
        <v>99.558000000000007</v>
      </c>
      <c r="DP17" s="9">
        <v>52.779000000000003</v>
      </c>
      <c r="DQ17" s="9">
        <v>46.78</v>
      </c>
      <c r="DR17" s="9">
        <v>94.887</v>
      </c>
      <c r="DS17" s="9">
        <v>49.341000000000001</v>
      </c>
      <c r="DT17" s="9">
        <v>45.546999999999997</v>
      </c>
      <c r="DU17" s="9">
        <v>4.6710000000000003</v>
      </c>
      <c r="DV17" s="9">
        <v>3.4380000000000002</v>
      </c>
      <c r="DW17" s="9">
        <v>1.2330000000000001</v>
      </c>
      <c r="DX17" s="9">
        <v>36.161000000000001</v>
      </c>
      <c r="DY17" s="9">
        <v>17.382000000000001</v>
      </c>
      <c r="DZ17" s="9">
        <v>18.777999999999999</v>
      </c>
      <c r="EA17" s="9">
        <v>19.905000000000001</v>
      </c>
      <c r="EB17" s="9">
        <v>9.3000000000000007</v>
      </c>
      <c r="EC17" s="9">
        <v>10.605</v>
      </c>
      <c r="ED17" s="9">
        <v>12.337</v>
      </c>
      <c r="EE17" s="9">
        <v>5.3150000000000004</v>
      </c>
      <c r="EF17" s="9">
        <v>7.0220000000000002</v>
      </c>
      <c r="EG17" s="9">
        <v>2.3860000000000001</v>
      </c>
      <c r="EH17" s="9">
        <v>1.6060000000000001</v>
      </c>
      <c r="EI17" s="9">
        <v>0.78</v>
      </c>
      <c r="EJ17" s="9">
        <v>5.1820000000000004</v>
      </c>
      <c r="EK17" s="9">
        <v>2.379</v>
      </c>
      <c r="EL17" s="9">
        <v>2.802</v>
      </c>
      <c r="EM17" s="9">
        <v>16.256</v>
      </c>
      <c r="EN17" s="9">
        <v>8.0820000000000007</v>
      </c>
      <c r="EO17" s="9">
        <v>8.1739999999999995</v>
      </c>
      <c r="EP17" s="9">
        <v>8.3520000000000003</v>
      </c>
      <c r="EQ17" s="9">
        <v>3.6880000000000002</v>
      </c>
      <c r="ER17" s="9">
        <v>4.6639999999999997</v>
      </c>
      <c r="ES17" s="9">
        <v>7.9039999999999999</v>
      </c>
      <c r="ET17" s="9">
        <v>4.3940000000000001</v>
      </c>
      <c r="EU17" s="9">
        <v>3.51</v>
      </c>
      <c r="EV17" s="9">
        <v>7.1230000000000002</v>
      </c>
      <c r="EW17" s="9">
        <v>3.484</v>
      </c>
      <c r="EX17" s="9">
        <v>3.6389999999999998</v>
      </c>
      <c r="EY17" s="9">
        <v>5.36</v>
      </c>
      <c r="EZ17" s="9">
        <v>2.8969999999999998</v>
      </c>
      <c r="FA17" s="9">
        <v>2.4630000000000001</v>
      </c>
      <c r="FB17" s="9">
        <v>2.75</v>
      </c>
      <c r="FC17" s="9">
        <v>1.03</v>
      </c>
      <c r="FD17" s="9">
        <v>1.72</v>
      </c>
      <c r="FE17" s="9">
        <v>1.6279999999999999</v>
      </c>
      <c r="FF17" s="9">
        <v>1.3560000000000001</v>
      </c>
      <c r="FG17" s="9">
        <v>0.27200000000000002</v>
      </c>
      <c r="FH17" s="9">
        <v>0.98099999999999998</v>
      </c>
      <c r="FI17" s="9">
        <v>0.51100000000000001</v>
      </c>
      <c r="FJ17" s="9">
        <v>0.47099999999999997</v>
      </c>
      <c r="FK17" s="9">
        <v>1.7629999999999999</v>
      </c>
      <c r="FL17" s="9">
        <v>0.58699999999999997</v>
      </c>
      <c r="FM17" s="9">
        <v>1.1759999999999999</v>
      </c>
      <c r="FN17" s="9">
        <v>1.1160000000000001</v>
      </c>
      <c r="FO17" s="9">
        <v>0.58699999999999997</v>
      </c>
      <c r="FP17" s="9">
        <v>0.52900000000000003</v>
      </c>
      <c r="FQ17" s="9">
        <v>0.64700000000000002</v>
      </c>
      <c r="FR17" s="9">
        <v>0</v>
      </c>
      <c r="FS17" s="9">
        <v>0.64700000000000002</v>
      </c>
      <c r="FT17" s="9">
        <v>168.738</v>
      </c>
      <c r="FU17" s="9">
        <v>90.460999999999999</v>
      </c>
      <c r="FV17" s="9">
        <v>78.277000000000001</v>
      </c>
      <c r="FW17" s="9">
        <v>108.523</v>
      </c>
      <c r="FX17" s="9">
        <v>61.808999999999997</v>
      </c>
      <c r="FY17" s="9">
        <v>46.713999999999999</v>
      </c>
      <c r="FZ17" s="9">
        <v>86.492000000000004</v>
      </c>
      <c r="GA17" s="9">
        <v>48.851999999999997</v>
      </c>
      <c r="GB17" s="9">
        <v>37.64</v>
      </c>
      <c r="GC17" s="9">
        <v>15.077</v>
      </c>
      <c r="GD17" s="9">
        <v>8.6509999999999998</v>
      </c>
      <c r="GE17" s="9">
        <v>6.4249999999999998</v>
      </c>
      <c r="GF17" s="9">
        <v>6.9539999999999997</v>
      </c>
      <c r="GG17" s="9">
        <v>4.3049999999999997</v>
      </c>
      <c r="GH17" s="9">
        <v>2.6480000000000001</v>
      </c>
      <c r="GI17" s="9">
        <v>60.215000000000003</v>
      </c>
      <c r="GJ17" s="9">
        <v>28.652000000000001</v>
      </c>
      <c r="GK17" s="9">
        <v>31.562999999999999</v>
      </c>
      <c r="GL17" s="9">
        <v>50.569000000000003</v>
      </c>
      <c r="GM17" s="9">
        <v>22.925999999999998</v>
      </c>
      <c r="GN17" s="9">
        <v>27.641999999999999</v>
      </c>
      <c r="GO17" s="9">
        <v>9.6460000000000008</v>
      </c>
      <c r="GP17" s="9">
        <v>5.726</v>
      </c>
      <c r="GQ17" s="9">
        <v>3.9209999999999998</v>
      </c>
      <c r="GR17" s="9">
        <v>35.756</v>
      </c>
      <c r="GS17" s="9">
        <v>19.574999999999999</v>
      </c>
      <c r="GT17" s="9">
        <v>16.181000000000001</v>
      </c>
      <c r="GU17" s="9">
        <v>21.443000000000001</v>
      </c>
      <c r="GV17" s="9">
        <v>11.891999999999999</v>
      </c>
      <c r="GW17" s="9">
        <v>9.5510000000000002</v>
      </c>
      <c r="GX17" s="9">
        <v>12.081</v>
      </c>
      <c r="GY17" s="9">
        <v>6.2309999999999999</v>
      </c>
      <c r="GZ17" s="9">
        <v>5.85</v>
      </c>
      <c r="HA17" s="9">
        <v>2.4079999999999999</v>
      </c>
      <c r="HB17" s="9">
        <v>1.3560000000000001</v>
      </c>
      <c r="HC17" s="9">
        <v>1.0529999999999999</v>
      </c>
      <c r="HD17" s="9">
        <v>6.9539999999999997</v>
      </c>
      <c r="HE17" s="9">
        <v>4.3049999999999997</v>
      </c>
      <c r="HF17" s="9">
        <v>2.6480000000000001</v>
      </c>
      <c r="HG17" s="9">
        <v>14.313000000000001</v>
      </c>
      <c r="HH17" s="9">
        <v>7.6829999999999998</v>
      </c>
      <c r="HI17" s="9">
        <v>6.6310000000000002</v>
      </c>
      <c r="HJ17" s="9">
        <v>4.6669999999999998</v>
      </c>
      <c r="HK17" s="9">
        <v>1.9570000000000001</v>
      </c>
      <c r="HL17" s="9">
        <v>2.71</v>
      </c>
      <c r="HM17" s="9">
        <v>9.6460000000000008</v>
      </c>
      <c r="HN17" s="9">
        <v>5.726</v>
      </c>
      <c r="HO17" s="9">
        <v>3.9209999999999998</v>
      </c>
      <c r="HP17" s="9">
        <v>114.17100000000001</v>
      </c>
      <c r="HQ17" s="9">
        <v>59.820999999999998</v>
      </c>
      <c r="HR17" s="9">
        <v>54.35</v>
      </c>
      <c r="HS17" s="9">
        <v>74.807000000000002</v>
      </c>
      <c r="HT17" s="9">
        <v>41.301000000000002</v>
      </c>
      <c r="HU17" s="9">
        <v>33.506</v>
      </c>
      <c r="HV17" s="9">
        <v>64.290999999999997</v>
      </c>
      <c r="HW17" s="9">
        <v>36.158000000000001</v>
      </c>
      <c r="HX17" s="9">
        <v>28.134</v>
      </c>
      <c r="HY17" s="9">
        <v>10.516</v>
      </c>
      <c r="HZ17" s="9">
        <v>5.1429999999999998</v>
      </c>
      <c r="IA17" s="9">
        <v>5.3730000000000002</v>
      </c>
      <c r="IB17" s="9">
        <v>39.363</v>
      </c>
      <c r="IC17" s="9">
        <v>18.52</v>
      </c>
      <c r="ID17" s="9">
        <v>20.843</v>
      </c>
      <c r="IE17" s="9">
        <v>39.363</v>
      </c>
      <c r="IF17" s="9">
        <v>18.52</v>
      </c>
      <c r="IG17" s="9">
        <v>20.843</v>
      </c>
      <c r="IH17" s="9">
        <v>18.811</v>
      </c>
      <c r="II17" s="9">
        <v>11.065</v>
      </c>
      <c r="IJ17" s="9">
        <v>7.7460000000000004</v>
      </c>
      <c r="IK17" s="9">
        <v>12.272</v>
      </c>
      <c r="IL17" s="9">
        <v>8.6150000000000002</v>
      </c>
      <c r="IM17" s="9">
        <v>3.657</v>
      </c>
      <c r="IN17" s="9">
        <v>10.119999999999999</v>
      </c>
      <c r="IO17" s="9">
        <v>6.4630000000000001</v>
      </c>
      <c r="IP17" s="9">
        <v>3.657</v>
      </c>
      <c r="IQ17" s="9">
        <v>2.1520000000000001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11613</v>
      </c>
      <c r="C5" s="8" t="s">
        <v>11613</v>
      </c>
      <c r="D5" s="8" t="s">
        <v>11613</v>
      </c>
      <c r="E5" s="8" t="s">
        <v>11613</v>
      </c>
      <c r="F5" s="8" t="s">
        <v>11613</v>
      </c>
      <c r="G5" s="8" t="s">
        <v>11613</v>
      </c>
      <c r="H5" s="8" t="s">
        <v>11613</v>
      </c>
      <c r="I5" s="8" t="s">
        <v>11613</v>
      </c>
      <c r="J5" s="8" t="s">
        <v>11613</v>
      </c>
      <c r="K5" s="8" t="s">
        <v>11613</v>
      </c>
      <c r="L5" s="8" t="s">
        <v>11613</v>
      </c>
      <c r="M5" s="8" t="s">
        <v>11613</v>
      </c>
      <c r="N5" s="8" t="s">
        <v>11613</v>
      </c>
      <c r="O5" s="8" t="s">
        <v>11613</v>
      </c>
      <c r="P5" s="8" t="s">
        <v>11613</v>
      </c>
      <c r="Q5" s="8" t="s">
        <v>11613</v>
      </c>
      <c r="R5" s="8" t="s">
        <v>11613</v>
      </c>
      <c r="S5" s="8" t="s">
        <v>11613</v>
      </c>
      <c r="T5" s="8" t="s">
        <v>11613</v>
      </c>
      <c r="U5" s="8" t="s">
        <v>11613</v>
      </c>
      <c r="V5" s="8" t="s">
        <v>11613</v>
      </c>
      <c r="W5" s="8" t="s">
        <v>11613</v>
      </c>
      <c r="X5" s="8" t="s">
        <v>11613</v>
      </c>
      <c r="Y5" s="8" t="s">
        <v>11613</v>
      </c>
      <c r="Z5" s="8" t="s">
        <v>11613</v>
      </c>
      <c r="AA5" s="8" t="s">
        <v>11613</v>
      </c>
      <c r="AB5" s="8" t="s">
        <v>11613</v>
      </c>
      <c r="AC5" s="8" t="s">
        <v>11613</v>
      </c>
      <c r="AD5" s="8" t="s">
        <v>11613</v>
      </c>
      <c r="AE5" s="8" t="s">
        <v>11613</v>
      </c>
      <c r="AF5" s="8" t="s">
        <v>11613</v>
      </c>
      <c r="AG5" s="8" t="s">
        <v>11613</v>
      </c>
      <c r="AH5" s="8" t="s">
        <v>11613</v>
      </c>
      <c r="AI5" s="8" t="s">
        <v>11613</v>
      </c>
      <c r="AJ5" s="8" t="s">
        <v>11613</v>
      </c>
      <c r="AK5" s="8" t="s">
        <v>11613</v>
      </c>
      <c r="AL5" s="8" t="s">
        <v>11613</v>
      </c>
      <c r="AM5" s="8" t="s">
        <v>11613</v>
      </c>
      <c r="AN5" s="8" t="s">
        <v>11613</v>
      </c>
      <c r="AO5" s="8" t="s">
        <v>11613</v>
      </c>
      <c r="AP5" s="8" t="s">
        <v>11613</v>
      </c>
      <c r="AQ5" s="8" t="s">
        <v>11613</v>
      </c>
      <c r="AR5" s="8" t="s">
        <v>11613</v>
      </c>
      <c r="AS5" s="8" t="s">
        <v>11613</v>
      </c>
      <c r="AT5" s="8" t="s">
        <v>11613</v>
      </c>
      <c r="AU5" s="8" t="s">
        <v>11613</v>
      </c>
      <c r="AV5" s="8" t="s">
        <v>11613</v>
      </c>
      <c r="AW5" s="8" t="s">
        <v>11613</v>
      </c>
      <c r="AX5" s="8" t="s">
        <v>11613</v>
      </c>
      <c r="AY5" s="8" t="s">
        <v>11613</v>
      </c>
      <c r="AZ5" s="8" t="s">
        <v>11613</v>
      </c>
      <c r="BA5" s="8" t="s">
        <v>11613</v>
      </c>
      <c r="BB5" s="8" t="s">
        <v>11613</v>
      </c>
      <c r="BC5" s="8" t="s">
        <v>11613</v>
      </c>
      <c r="BD5" s="8" t="s">
        <v>11613</v>
      </c>
      <c r="BE5" s="8" t="s">
        <v>11613</v>
      </c>
      <c r="BF5" s="8" t="s">
        <v>11613</v>
      </c>
      <c r="BG5" s="8" t="s">
        <v>11613</v>
      </c>
      <c r="BH5" s="8" t="s">
        <v>11613</v>
      </c>
      <c r="BI5" s="8" t="s">
        <v>11613</v>
      </c>
      <c r="BJ5" s="8" t="s">
        <v>11613</v>
      </c>
      <c r="BK5" s="8" t="s">
        <v>11613</v>
      </c>
      <c r="BL5" s="8" t="s">
        <v>11613</v>
      </c>
      <c r="BM5" s="8" t="s">
        <v>11613</v>
      </c>
      <c r="BN5" s="8" t="s">
        <v>11613</v>
      </c>
      <c r="BO5" s="8" t="s">
        <v>11613</v>
      </c>
      <c r="BP5" s="8" t="s">
        <v>11613</v>
      </c>
      <c r="BQ5" s="8" t="s">
        <v>11613</v>
      </c>
      <c r="BR5" s="8" t="s">
        <v>11613</v>
      </c>
      <c r="BS5" s="8" t="s">
        <v>11613</v>
      </c>
      <c r="BT5" s="8" t="s">
        <v>11613</v>
      </c>
      <c r="BU5" s="8" t="s">
        <v>11613</v>
      </c>
      <c r="BV5" s="8" t="s">
        <v>11613</v>
      </c>
      <c r="BW5" s="8" t="s">
        <v>11613</v>
      </c>
      <c r="BX5" s="8" t="s">
        <v>11613</v>
      </c>
      <c r="BY5" s="8" t="s">
        <v>11613</v>
      </c>
      <c r="BZ5" s="8" t="s">
        <v>11613</v>
      </c>
      <c r="CA5" s="8" t="s">
        <v>11613</v>
      </c>
      <c r="CB5" s="8" t="s">
        <v>11613</v>
      </c>
      <c r="CC5" s="8" t="s">
        <v>11613</v>
      </c>
      <c r="CD5" s="8" t="s">
        <v>11613</v>
      </c>
      <c r="CE5" s="8" t="s">
        <v>11613</v>
      </c>
      <c r="CF5" s="8" t="s">
        <v>11613</v>
      </c>
      <c r="CG5" s="8" t="s">
        <v>11613</v>
      </c>
      <c r="CH5" s="8" t="s">
        <v>11613</v>
      </c>
      <c r="CI5" s="8" t="s">
        <v>11613</v>
      </c>
      <c r="CJ5" s="8" t="s">
        <v>11613</v>
      </c>
      <c r="CK5" s="8" t="s">
        <v>11613</v>
      </c>
      <c r="CL5" s="8" t="s">
        <v>11613</v>
      </c>
      <c r="CM5" s="8" t="s">
        <v>11613</v>
      </c>
      <c r="CN5" s="8" t="s">
        <v>11613</v>
      </c>
      <c r="CO5" s="8" t="s">
        <v>11613</v>
      </c>
      <c r="CP5" s="8" t="s">
        <v>11613</v>
      </c>
      <c r="CQ5" s="8" t="s">
        <v>11613</v>
      </c>
      <c r="CR5" s="8" t="s">
        <v>11613</v>
      </c>
      <c r="CS5" s="8" t="s">
        <v>11613</v>
      </c>
      <c r="CT5" s="8" t="s">
        <v>11613</v>
      </c>
      <c r="CU5" s="8" t="s">
        <v>11613</v>
      </c>
      <c r="CV5" s="8" t="s">
        <v>11613</v>
      </c>
      <c r="CW5" s="8" t="s">
        <v>11613</v>
      </c>
      <c r="CX5" s="8" t="s">
        <v>11613</v>
      </c>
      <c r="CY5" s="8" t="s">
        <v>11613</v>
      </c>
      <c r="CZ5" s="8" t="s">
        <v>11613</v>
      </c>
      <c r="DA5" s="8" t="s">
        <v>11613</v>
      </c>
      <c r="DB5" s="8" t="s">
        <v>11613</v>
      </c>
      <c r="DC5" s="8" t="s">
        <v>11613</v>
      </c>
      <c r="DD5" s="8" t="s">
        <v>11613</v>
      </c>
      <c r="DE5" s="8" t="s">
        <v>11613</v>
      </c>
      <c r="DF5" s="8" t="s">
        <v>11613</v>
      </c>
      <c r="DG5" s="8" t="s">
        <v>11613</v>
      </c>
      <c r="DH5" s="8" t="s">
        <v>11613</v>
      </c>
      <c r="DI5" s="8" t="s">
        <v>11613</v>
      </c>
      <c r="DJ5" s="8" t="s">
        <v>11613</v>
      </c>
      <c r="DK5" s="8" t="s">
        <v>11613</v>
      </c>
      <c r="DL5" s="8" t="s">
        <v>11613</v>
      </c>
      <c r="DM5" s="8" t="s">
        <v>11613</v>
      </c>
      <c r="DN5" s="8" t="s">
        <v>11613</v>
      </c>
      <c r="DO5" s="8" t="s">
        <v>11613</v>
      </c>
      <c r="DP5" s="8" t="s">
        <v>11613</v>
      </c>
      <c r="DQ5" s="8" t="s">
        <v>11613</v>
      </c>
      <c r="DR5" s="8" t="s">
        <v>11613</v>
      </c>
      <c r="DS5" s="8" t="s">
        <v>11613</v>
      </c>
      <c r="DT5" s="8" t="s">
        <v>11613</v>
      </c>
      <c r="DU5" s="8" t="s">
        <v>11613</v>
      </c>
      <c r="DV5" s="8" t="s">
        <v>11613</v>
      </c>
      <c r="DW5" s="8" t="s">
        <v>11613</v>
      </c>
      <c r="DX5" s="8" t="s">
        <v>11613</v>
      </c>
      <c r="DY5" s="8" t="s">
        <v>11613</v>
      </c>
      <c r="DZ5" s="8" t="s">
        <v>11613</v>
      </c>
      <c r="EA5" s="8" t="s">
        <v>11613</v>
      </c>
      <c r="EB5" s="8" t="s">
        <v>11613</v>
      </c>
      <c r="EC5" s="8" t="s">
        <v>11613</v>
      </c>
      <c r="ED5" s="8" t="s">
        <v>11613</v>
      </c>
      <c r="EE5" s="8" t="s">
        <v>11613</v>
      </c>
      <c r="EF5" s="8" t="s">
        <v>11613</v>
      </c>
      <c r="EG5" s="8" t="s">
        <v>11613</v>
      </c>
      <c r="EH5" s="8" t="s">
        <v>11613</v>
      </c>
      <c r="EI5" s="8" t="s">
        <v>11613</v>
      </c>
      <c r="EJ5" s="8" t="s">
        <v>11613</v>
      </c>
      <c r="EK5" s="8" t="s">
        <v>11613</v>
      </c>
      <c r="EL5" s="8" t="s">
        <v>11613</v>
      </c>
      <c r="EM5" s="8" t="s">
        <v>11613</v>
      </c>
      <c r="EN5" s="8" t="s">
        <v>11613</v>
      </c>
      <c r="EO5" s="8" t="s">
        <v>11613</v>
      </c>
      <c r="EP5" s="8" t="s">
        <v>11613</v>
      </c>
      <c r="EQ5" s="8" t="s">
        <v>11613</v>
      </c>
      <c r="ER5" s="8" t="s">
        <v>11613</v>
      </c>
      <c r="ES5" s="8" t="s">
        <v>11613</v>
      </c>
      <c r="ET5" s="8" t="s">
        <v>11613</v>
      </c>
      <c r="EU5" s="8" t="s">
        <v>11613</v>
      </c>
      <c r="EV5" s="8" t="s">
        <v>11613</v>
      </c>
      <c r="EW5" s="8" t="s">
        <v>11613</v>
      </c>
      <c r="EX5" s="8" t="s">
        <v>11613</v>
      </c>
      <c r="EY5" s="8" t="s">
        <v>11613</v>
      </c>
      <c r="EZ5" s="8" t="s">
        <v>11613</v>
      </c>
      <c r="FA5" s="8" t="s">
        <v>11613</v>
      </c>
      <c r="FB5" s="8" t="s">
        <v>11613</v>
      </c>
      <c r="FC5" s="8" t="s">
        <v>11613</v>
      </c>
      <c r="FD5" s="8" t="s">
        <v>11613</v>
      </c>
      <c r="FE5" s="8" t="s">
        <v>11613</v>
      </c>
      <c r="FF5" s="8" t="s">
        <v>11613</v>
      </c>
      <c r="FG5" s="8" t="s">
        <v>11613</v>
      </c>
      <c r="FH5" s="8" t="s">
        <v>11613</v>
      </c>
      <c r="FI5" s="8" t="s">
        <v>11613</v>
      </c>
      <c r="FJ5" s="8" t="s">
        <v>11613</v>
      </c>
      <c r="FK5" s="8" t="s">
        <v>11613</v>
      </c>
      <c r="FL5" s="8" t="s">
        <v>11613</v>
      </c>
      <c r="FM5" s="8" t="s">
        <v>11613</v>
      </c>
      <c r="FN5" s="8" t="s">
        <v>11613</v>
      </c>
      <c r="FO5" s="8" t="s">
        <v>11613</v>
      </c>
      <c r="FP5" s="8" t="s">
        <v>11613</v>
      </c>
      <c r="FQ5" s="8" t="s">
        <v>11613</v>
      </c>
      <c r="FR5" s="8" t="s">
        <v>11613</v>
      </c>
      <c r="FS5" s="8" t="s">
        <v>11613</v>
      </c>
      <c r="FT5" s="8" t="s">
        <v>11613</v>
      </c>
      <c r="FU5" s="8" t="s">
        <v>11613</v>
      </c>
      <c r="FV5" s="8" t="s">
        <v>11613</v>
      </c>
      <c r="FW5" s="8" t="s">
        <v>11613</v>
      </c>
      <c r="FX5" s="8" t="s">
        <v>11613</v>
      </c>
      <c r="FY5" s="8" t="s">
        <v>11613</v>
      </c>
      <c r="FZ5" s="8" t="s">
        <v>11613</v>
      </c>
      <c r="GA5" s="8" t="s">
        <v>11613</v>
      </c>
      <c r="GB5" s="8" t="s">
        <v>11613</v>
      </c>
      <c r="GC5" s="8" t="s">
        <v>11613</v>
      </c>
      <c r="GD5" s="8" t="s">
        <v>11613</v>
      </c>
      <c r="GE5" s="8" t="s">
        <v>11613</v>
      </c>
      <c r="GF5" s="8" t="s">
        <v>11613</v>
      </c>
      <c r="GG5" s="8" t="s">
        <v>11613</v>
      </c>
      <c r="GH5" s="8" t="s">
        <v>11613</v>
      </c>
      <c r="GI5" s="8" t="s">
        <v>11613</v>
      </c>
      <c r="GJ5" s="8" t="s">
        <v>11613</v>
      </c>
      <c r="GK5" s="8" t="s">
        <v>11613</v>
      </c>
      <c r="GL5" s="8" t="s">
        <v>11613</v>
      </c>
      <c r="GM5" s="8" t="s">
        <v>11613</v>
      </c>
      <c r="GN5" s="8" t="s">
        <v>11613</v>
      </c>
      <c r="GO5" s="8" t="s">
        <v>11613</v>
      </c>
      <c r="GP5" s="8" t="s">
        <v>11613</v>
      </c>
      <c r="GQ5" s="8" t="s">
        <v>11613</v>
      </c>
      <c r="GR5" s="8" t="s">
        <v>11613</v>
      </c>
      <c r="GS5" s="8" t="s">
        <v>11613</v>
      </c>
      <c r="GT5" s="8" t="s">
        <v>11613</v>
      </c>
      <c r="GU5" s="8" t="s">
        <v>11613</v>
      </c>
      <c r="GV5" s="8" t="s">
        <v>11613</v>
      </c>
      <c r="GW5" s="8" t="s">
        <v>11613</v>
      </c>
      <c r="GX5" s="8" t="s">
        <v>11613</v>
      </c>
      <c r="GY5" s="8" t="s">
        <v>11613</v>
      </c>
      <c r="GZ5" s="8" t="s">
        <v>11613</v>
      </c>
      <c r="HA5" s="8" t="s">
        <v>11613</v>
      </c>
      <c r="HB5" s="8" t="s">
        <v>11613</v>
      </c>
      <c r="HC5" s="8" t="s">
        <v>11613</v>
      </c>
      <c r="HD5" s="8" t="s">
        <v>11613</v>
      </c>
      <c r="HE5" s="8" t="s">
        <v>11613</v>
      </c>
      <c r="HF5" s="8" t="s">
        <v>11613</v>
      </c>
      <c r="HG5" s="8" t="s">
        <v>11613</v>
      </c>
      <c r="HH5" s="8" t="s">
        <v>11613</v>
      </c>
      <c r="HI5" s="8" t="s">
        <v>11613</v>
      </c>
      <c r="HJ5" s="8" t="s">
        <v>11613</v>
      </c>
      <c r="HK5" s="8" t="s">
        <v>11613</v>
      </c>
      <c r="HL5" s="8" t="s">
        <v>11613</v>
      </c>
      <c r="HM5" s="8" t="s">
        <v>11613</v>
      </c>
      <c r="HN5" s="8" t="s">
        <v>11613</v>
      </c>
      <c r="HO5" s="8" t="s">
        <v>11613</v>
      </c>
      <c r="HP5" s="8" t="s">
        <v>11613</v>
      </c>
      <c r="HQ5" s="8" t="s">
        <v>11613</v>
      </c>
      <c r="HR5" s="8" t="s">
        <v>11613</v>
      </c>
      <c r="HS5" s="8" t="s">
        <v>11613</v>
      </c>
      <c r="HT5" s="8" t="s">
        <v>11613</v>
      </c>
      <c r="HU5" s="8" t="s">
        <v>11613</v>
      </c>
      <c r="HV5" s="8" t="s">
        <v>11613</v>
      </c>
      <c r="HW5" s="8" t="s">
        <v>11613</v>
      </c>
      <c r="HX5" s="8" t="s">
        <v>11613</v>
      </c>
      <c r="HY5" s="8" t="s">
        <v>11613</v>
      </c>
      <c r="HZ5" s="8" t="s">
        <v>11613</v>
      </c>
      <c r="IA5" s="8" t="s">
        <v>11613</v>
      </c>
      <c r="IB5" s="8" t="s">
        <v>11613</v>
      </c>
      <c r="IC5" s="8" t="s">
        <v>11613</v>
      </c>
      <c r="ID5" s="8" t="s">
        <v>11613</v>
      </c>
      <c r="IE5" s="8" t="s">
        <v>11613</v>
      </c>
      <c r="IF5" s="8" t="s">
        <v>11613</v>
      </c>
      <c r="IG5" s="8" t="s">
        <v>11613</v>
      </c>
      <c r="IH5" s="8" t="s">
        <v>11613</v>
      </c>
      <c r="II5" s="8" t="s">
        <v>11613</v>
      </c>
      <c r="IJ5" s="8" t="s">
        <v>11613</v>
      </c>
      <c r="IK5" s="8" t="s">
        <v>11613</v>
      </c>
      <c r="IL5" s="8" t="s">
        <v>11613</v>
      </c>
      <c r="IM5" s="8" t="s">
        <v>11613</v>
      </c>
      <c r="IN5" s="8" t="s">
        <v>11613</v>
      </c>
      <c r="IO5" s="8" t="s">
        <v>11613</v>
      </c>
      <c r="IP5" s="8" t="s">
        <v>11613</v>
      </c>
      <c r="IQ5" s="8" t="s">
        <v>11613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0.42599999999999999</v>
      </c>
      <c r="C11" s="9">
        <v>0.39</v>
      </c>
      <c r="D11" s="9">
        <v>9.4909999999999997</v>
      </c>
      <c r="E11" s="9">
        <v>5.5369999999999999</v>
      </c>
      <c r="F11" s="9">
        <v>3.9540000000000002</v>
      </c>
      <c r="G11" s="9">
        <v>9.4909999999999997</v>
      </c>
      <c r="H11" s="9">
        <v>5.5369999999999999</v>
      </c>
      <c r="I11" s="9">
        <v>3.9540000000000002</v>
      </c>
      <c r="J11" s="9">
        <v>111.161</v>
      </c>
      <c r="K11" s="9">
        <v>59.533999999999999</v>
      </c>
      <c r="L11" s="9">
        <v>51.627000000000002</v>
      </c>
      <c r="M11" s="9">
        <v>47.363999999999997</v>
      </c>
      <c r="N11" s="9">
        <v>29.251000000000001</v>
      </c>
      <c r="O11" s="9">
        <v>18.113</v>
      </c>
      <c r="P11" s="9">
        <v>40.002000000000002</v>
      </c>
      <c r="Q11" s="9">
        <v>25.625</v>
      </c>
      <c r="R11" s="9">
        <v>14.377000000000001</v>
      </c>
      <c r="S11" s="9">
        <v>7.1079999999999997</v>
      </c>
      <c r="T11" s="9">
        <v>3.3719999999999999</v>
      </c>
      <c r="U11" s="9">
        <v>3.7360000000000002</v>
      </c>
      <c r="V11" s="9">
        <v>0.254</v>
      </c>
      <c r="W11" s="9">
        <v>0.254</v>
      </c>
      <c r="X11" s="9">
        <v>0</v>
      </c>
      <c r="Y11" s="9">
        <v>63.796999999999997</v>
      </c>
      <c r="Z11" s="9">
        <v>30.282</v>
      </c>
      <c r="AA11" s="9">
        <v>33.515000000000001</v>
      </c>
      <c r="AB11" s="9">
        <v>61.627000000000002</v>
      </c>
      <c r="AC11" s="9">
        <v>28.507999999999999</v>
      </c>
      <c r="AD11" s="9">
        <v>33.119999999999997</v>
      </c>
      <c r="AE11" s="9">
        <v>2.17</v>
      </c>
      <c r="AF11" s="9">
        <v>1.7749999999999999</v>
      </c>
      <c r="AG11" s="9">
        <v>0.39500000000000002</v>
      </c>
      <c r="AH11" s="9">
        <v>8.0530000000000008</v>
      </c>
      <c r="AI11" s="9">
        <v>3.6989999999999998</v>
      </c>
      <c r="AJ11" s="9">
        <v>4.3540000000000001</v>
      </c>
      <c r="AK11" s="9">
        <v>2.5939999999999999</v>
      </c>
      <c r="AL11" s="9">
        <v>1.4319999999999999</v>
      </c>
      <c r="AM11" s="9">
        <v>1.161</v>
      </c>
      <c r="AN11" s="9">
        <v>2.34</v>
      </c>
      <c r="AO11" s="9">
        <v>1.1779999999999999</v>
      </c>
      <c r="AP11" s="9">
        <v>1.161</v>
      </c>
      <c r="AQ11" s="9">
        <v>0</v>
      </c>
      <c r="AR11" s="9">
        <v>0</v>
      </c>
      <c r="AS11" s="9">
        <v>0</v>
      </c>
      <c r="AT11" s="9">
        <v>0.254</v>
      </c>
      <c r="AU11" s="9">
        <v>0.254</v>
      </c>
      <c r="AV11" s="9">
        <v>0</v>
      </c>
      <c r="AW11" s="9">
        <v>5.4589999999999996</v>
      </c>
      <c r="AX11" s="9">
        <v>2.266</v>
      </c>
      <c r="AY11" s="9">
        <v>3.1930000000000001</v>
      </c>
      <c r="AZ11" s="9">
        <v>3.2890000000000001</v>
      </c>
      <c r="BA11" s="9">
        <v>0.49199999999999999</v>
      </c>
      <c r="BB11" s="9">
        <v>2.798</v>
      </c>
      <c r="BC11" s="9">
        <v>2.17</v>
      </c>
      <c r="BD11" s="9">
        <v>1.7749999999999999</v>
      </c>
      <c r="BE11" s="9">
        <v>0.39500000000000002</v>
      </c>
      <c r="BF11" s="9">
        <v>103.10899999999999</v>
      </c>
      <c r="BG11" s="9">
        <v>55.835000000000001</v>
      </c>
      <c r="BH11" s="9">
        <v>47.273000000000003</v>
      </c>
      <c r="BI11" s="9">
        <v>44.77</v>
      </c>
      <c r="BJ11" s="9">
        <v>27.818999999999999</v>
      </c>
      <c r="BK11" s="9">
        <v>16.951000000000001</v>
      </c>
      <c r="BL11" s="9">
        <v>37.661999999999999</v>
      </c>
      <c r="BM11" s="9">
        <v>24.446999999999999</v>
      </c>
      <c r="BN11" s="9">
        <v>13.215999999999999</v>
      </c>
      <c r="BO11" s="9">
        <v>7.1079999999999997</v>
      </c>
      <c r="BP11" s="9">
        <v>3.3719999999999999</v>
      </c>
      <c r="BQ11" s="9">
        <v>3.7360000000000002</v>
      </c>
      <c r="BR11" s="9">
        <v>58.338000000000001</v>
      </c>
      <c r="BS11" s="9">
        <v>28.015999999999998</v>
      </c>
      <c r="BT11" s="9">
        <v>30.321999999999999</v>
      </c>
      <c r="BU11" s="9">
        <v>58.338000000000001</v>
      </c>
      <c r="BV11" s="9">
        <v>28.015999999999998</v>
      </c>
      <c r="BW11" s="9">
        <v>30.321999999999999</v>
      </c>
      <c r="BX11" s="9">
        <v>225.22800000000001</v>
      </c>
      <c r="BY11" s="9">
        <v>124.746</v>
      </c>
      <c r="BZ11" s="9">
        <v>100.48099999999999</v>
      </c>
      <c r="CA11" s="9">
        <v>120.027</v>
      </c>
      <c r="CB11" s="9">
        <v>74.05</v>
      </c>
      <c r="CC11" s="9">
        <v>45.975999999999999</v>
      </c>
      <c r="CD11" s="9">
        <v>94.652000000000001</v>
      </c>
      <c r="CE11" s="9">
        <v>58.414999999999999</v>
      </c>
      <c r="CF11" s="9">
        <v>36.237000000000002</v>
      </c>
      <c r="CG11" s="9">
        <v>21.46</v>
      </c>
      <c r="CH11" s="9">
        <v>12.397</v>
      </c>
      <c r="CI11" s="9">
        <v>9.0630000000000006</v>
      </c>
      <c r="CJ11" s="9">
        <v>3.915</v>
      </c>
      <c r="CK11" s="9">
        <v>3.238</v>
      </c>
      <c r="CL11" s="9">
        <v>0.67700000000000005</v>
      </c>
      <c r="CM11" s="9">
        <v>105.20099999999999</v>
      </c>
      <c r="CN11" s="9">
        <v>50.695999999999998</v>
      </c>
      <c r="CO11" s="9">
        <v>54.505000000000003</v>
      </c>
      <c r="CP11" s="9">
        <v>94.081000000000003</v>
      </c>
      <c r="CQ11" s="9">
        <v>44.177</v>
      </c>
      <c r="CR11" s="9">
        <v>49.902999999999999</v>
      </c>
      <c r="CS11" s="9">
        <v>11.121</v>
      </c>
      <c r="CT11" s="9">
        <v>6.5190000000000001</v>
      </c>
      <c r="CU11" s="9">
        <v>4.6020000000000003</v>
      </c>
      <c r="CV11" s="9">
        <v>59.895000000000003</v>
      </c>
      <c r="CW11" s="9">
        <v>33.183</v>
      </c>
      <c r="CX11" s="9">
        <v>26.712</v>
      </c>
      <c r="CY11" s="9">
        <v>30.608000000000001</v>
      </c>
      <c r="CZ11" s="9">
        <v>21.324999999999999</v>
      </c>
      <c r="DA11" s="9">
        <v>9.2829999999999995</v>
      </c>
      <c r="DB11" s="9">
        <v>22.268999999999998</v>
      </c>
      <c r="DC11" s="9">
        <v>15.994999999999999</v>
      </c>
      <c r="DD11" s="9">
        <v>6.274</v>
      </c>
      <c r="DE11" s="9">
        <v>6.6040000000000001</v>
      </c>
      <c r="DF11" s="9">
        <v>4.2720000000000002</v>
      </c>
      <c r="DG11" s="9">
        <v>2.3319999999999999</v>
      </c>
      <c r="DH11" s="9">
        <v>1.7350000000000001</v>
      </c>
      <c r="DI11" s="9">
        <v>1.0589999999999999</v>
      </c>
      <c r="DJ11" s="9">
        <v>0.67700000000000005</v>
      </c>
      <c r="DK11" s="9">
        <v>29.286999999999999</v>
      </c>
      <c r="DL11" s="9">
        <v>11.858000000000001</v>
      </c>
      <c r="DM11" s="9">
        <v>17.428999999999998</v>
      </c>
      <c r="DN11" s="9">
        <v>25.72</v>
      </c>
      <c r="DO11" s="9">
        <v>9.609</v>
      </c>
      <c r="DP11" s="9">
        <v>16.111000000000001</v>
      </c>
      <c r="DQ11" s="9">
        <v>3.5670000000000002</v>
      </c>
      <c r="DR11" s="9">
        <v>2.2490000000000001</v>
      </c>
      <c r="DS11" s="9">
        <v>1.3180000000000001</v>
      </c>
      <c r="DT11" s="9">
        <v>95.724999999999994</v>
      </c>
      <c r="DU11" s="9">
        <v>47.508000000000003</v>
      </c>
      <c r="DV11" s="9">
        <v>48.218000000000004</v>
      </c>
      <c r="DW11" s="9">
        <v>49.523000000000003</v>
      </c>
      <c r="DX11" s="9">
        <v>26.885000000000002</v>
      </c>
      <c r="DY11" s="9">
        <v>22.637</v>
      </c>
      <c r="DZ11" s="9">
        <v>38.701999999999998</v>
      </c>
      <c r="EA11" s="9">
        <v>21.527999999999999</v>
      </c>
      <c r="EB11" s="9">
        <v>17.173999999999999</v>
      </c>
      <c r="EC11" s="9">
        <v>9.2560000000000002</v>
      </c>
      <c r="ED11" s="9">
        <v>3.7930000000000001</v>
      </c>
      <c r="EE11" s="9">
        <v>5.4630000000000001</v>
      </c>
      <c r="EF11" s="9">
        <v>1.5640000000000001</v>
      </c>
      <c r="EG11" s="9">
        <v>1.5640000000000001</v>
      </c>
      <c r="EH11" s="9">
        <v>0</v>
      </c>
      <c r="EI11" s="9">
        <v>46.203000000000003</v>
      </c>
      <c r="EJ11" s="9">
        <v>20.622</v>
      </c>
      <c r="EK11" s="9">
        <v>25.581</v>
      </c>
      <c r="EL11" s="9">
        <v>41.012999999999998</v>
      </c>
      <c r="EM11" s="9">
        <v>18.024999999999999</v>
      </c>
      <c r="EN11" s="9">
        <v>22.988</v>
      </c>
      <c r="EO11" s="9">
        <v>5.19</v>
      </c>
      <c r="EP11" s="9">
        <v>2.597</v>
      </c>
      <c r="EQ11" s="9">
        <v>2.5920000000000001</v>
      </c>
      <c r="ER11" s="9">
        <v>43.256999999999998</v>
      </c>
      <c r="ES11" s="9">
        <v>27.584</v>
      </c>
      <c r="ET11" s="9">
        <v>15.673</v>
      </c>
      <c r="EU11" s="9">
        <v>26.856000000000002</v>
      </c>
      <c r="EV11" s="9">
        <v>16.890999999999998</v>
      </c>
      <c r="EW11" s="9">
        <v>9.9649999999999999</v>
      </c>
      <c r="EX11" s="9">
        <v>21.309000000000001</v>
      </c>
      <c r="EY11" s="9">
        <v>12.324</v>
      </c>
      <c r="EZ11" s="9">
        <v>8.9849999999999994</v>
      </c>
      <c r="FA11" s="9">
        <v>5.0220000000000002</v>
      </c>
      <c r="FB11" s="9">
        <v>4.0419999999999998</v>
      </c>
      <c r="FC11" s="9">
        <v>0.98</v>
      </c>
      <c r="FD11" s="9">
        <v>0.52500000000000002</v>
      </c>
      <c r="FE11" s="9">
        <v>0.52500000000000002</v>
      </c>
      <c r="FF11" s="9">
        <v>0</v>
      </c>
      <c r="FG11" s="9">
        <v>16.402000000000001</v>
      </c>
      <c r="FH11" s="9">
        <v>10.693</v>
      </c>
      <c r="FI11" s="9">
        <v>5.7080000000000002</v>
      </c>
      <c r="FJ11" s="9">
        <v>14.3</v>
      </c>
      <c r="FK11" s="9">
        <v>9.2829999999999995</v>
      </c>
      <c r="FL11" s="9">
        <v>5.0170000000000003</v>
      </c>
      <c r="FM11" s="9">
        <v>2.1019999999999999</v>
      </c>
      <c r="FN11" s="9">
        <v>1.41</v>
      </c>
      <c r="FO11" s="9">
        <v>0.69099999999999995</v>
      </c>
      <c r="FP11" s="9">
        <v>26.35</v>
      </c>
      <c r="FQ11" s="9">
        <v>16.471</v>
      </c>
      <c r="FR11" s="9">
        <v>9.8780000000000001</v>
      </c>
      <c r="FS11" s="9">
        <v>13.04</v>
      </c>
      <c r="FT11" s="9">
        <v>8.9489999999999998</v>
      </c>
      <c r="FU11" s="9">
        <v>4.0910000000000002</v>
      </c>
      <c r="FV11" s="9">
        <v>12.372</v>
      </c>
      <c r="FW11" s="9">
        <v>8.5690000000000008</v>
      </c>
      <c r="FX11" s="9">
        <v>3.8029999999999999</v>
      </c>
      <c r="FY11" s="9">
        <v>0.57799999999999996</v>
      </c>
      <c r="FZ11" s="9">
        <v>0.28999999999999998</v>
      </c>
      <c r="GA11" s="9">
        <v>0.28799999999999998</v>
      </c>
      <c r="GB11" s="9">
        <v>0.09</v>
      </c>
      <c r="GC11" s="9">
        <v>0.09</v>
      </c>
      <c r="GD11" s="9">
        <v>0</v>
      </c>
      <c r="GE11" s="9">
        <v>13.308999999999999</v>
      </c>
      <c r="GF11" s="9">
        <v>7.5220000000000002</v>
      </c>
      <c r="GG11" s="9">
        <v>5.7869999999999999</v>
      </c>
      <c r="GH11" s="9">
        <v>13.047000000000001</v>
      </c>
      <c r="GI11" s="9">
        <v>7.26</v>
      </c>
      <c r="GJ11" s="9">
        <v>5.7869999999999999</v>
      </c>
      <c r="GK11" s="9">
        <v>0.26300000000000001</v>
      </c>
      <c r="GL11" s="9">
        <v>0.26300000000000001</v>
      </c>
      <c r="GM11" s="9">
        <v>0</v>
      </c>
      <c r="GN11" s="9">
        <v>46.192</v>
      </c>
      <c r="GO11" s="9">
        <v>22.818999999999999</v>
      </c>
      <c r="GP11" s="9">
        <v>23.372</v>
      </c>
      <c r="GQ11" s="9">
        <v>30.853000000000002</v>
      </c>
      <c r="GR11" s="9">
        <v>15.582000000000001</v>
      </c>
      <c r="GS11" s="9">
        <v>15.271000000000001</v>
      </c>
      <c r="GT11" s="9">
        <v>26.870999999999999</v>
      </c>
      <c r="GU11" s="9">
        <v>13.42</v>
      </c>
      <c r="GV11" s="9">
        <v>13.451000000000001</v>
      </c>
      <c r="GW11" s="9">
        <v>3.9820000000000002</v>
      </c>
      <c r="GX11" s="9">
        <v>2.1619999999999999</v>
      </c>
      <c r="GY11" s="9">
        <v>1.82</v>
      </c>
      <c r="GZ11" s="9">
        <v>0</v>
      </c>
      <c r="HA11" s="9">
        <v>0</v>
      </c>
      <c r="HB11" s="9">
        <v>0</v>
      </c>
      <c r="HC11" s="9">
        <v>15.339</v>
      </c>
      <c r="HD11" s="9">
        <v>7.2370000000000001</v>
      </c>
      <c r="HE11" s="9">
        <v>8.1010000000000009</v>
      </c>
      <c r="HF11" s="9">
        <v>14.605</v>
      </c>
      <c r="HG11" s="9">
        <v>6.5039999999999996</v>
      </c>
      <c r="HH11" s="9">
        <v>8.1010000000000009</v>
      </c>
      <c r="HI11" s="9">
        <v>0.73399999999999999</v>
      </c>
      <c r="HJ11" s="9">
        <v>0.73399999999999999</v>
      </c>
      <c r="HK11" s="9">
        <v>0</v>
      </c>
      <c r="HL11" s="9">
        <v>19.609000000000002</v>
      </c>
      <c r="HM11" s="9">
        <v>11.180999999999999</v>
      </c>
      <c r="HN11" s="9">
        <v>8.4280000000000008</v>
      </c>
      <c r="HO11" s="9">
        <v>14.438000000000001</v>
      </c>
      <c r="HP11" s="9">
        <v>8.5670000000000002</v>
      </c>
      <c r="HQ11" s="9">
        <v>5.8710000000000004</v>
      </c>
      <c r="HR11" s="9">
        <v>12.763</v>
      </c>
      <c r="HS11" s="9">
        <v>6.8920000000000003</v>
      </c>
      <c r="HT11" s="9">
        <v>5.8710000000000004</v>
      </c>
      <c r="HU11" s="9">
        <v>0.73899999999999999</v>
      </c>
      <c r="HV11" s="9">
        <v>0.73899999999999999</v>
      </c>
      <c r="HW11" s="9">
        <v>0</v>
      </c>
      <c r="HX11" s="9">
        <v>0.93700000000000006</v>
      </c>
      <c r="HY11" s="9">
        <v>0.93700000000000006</v>
      </c>
      <c r="HZ11" s="9">
        <v>0</v>
      </c>
      <c r="IA11" s="9">
        <v>5.17</v>
      </c>
      <c r="IB11" s="9">
        <v>2.6139999999999999</v>
      </c>
      <c r="IC11" s="9">
        <v>2.556</v>
      </c>
      <c r="ID11" s="9">
        <v>5.17</v>
      </c>
      <c r="IE11" s="9">
        <v>2.6139999999999999</v>
      </c>
      <c r="IF11" s="9">
        <v>2.556</v>
      </c>
      <c r="IG11" s="9">
        <v>0</v>
      </c>
      <c r="IH11" s="9">
        <v>0</v>
      </c>
      <c r="II11" s="9">
        <v>0</v>
      </c>
      <c r="IJ11" s="9">
        <v>291.89699999999999</v>
      </c>
      <c r="IK11" s="9">
        <v>152.04400000000001</v>
      </c>
      <c r="IL11" s="9">
        <v>139.85300000000001</v>
      </c>
      <c r="IM11" s="9">
        <v>225.744</v>
      </c>
      <c r="IN11" s="9">
        <v>134.37</v>
      </c>
      <c r="IO11" s="9">
        <v>91.373999999999995</v>
      </c>
      <c r="IP11" s="9">
        <v>174.39699999999999</v>
      </c>
      <c r="IQ11" s="9">
        <v>97.096000000000004</v>
      </c>
    </row>
    <row r="12" spans="1:251">
      <c r="A12" s="10">
        <v>42401</v>
      </c>
      <c r="B12" s="9">
        <v>0.72</v>
      </c>
      <c r="C12" s="9">
        <v>0.70099999999999996</v>
      </c>
      <c r="D12" s="9">
        <v>1.7250000000000001</v>
      </c>
      <c r="E12" s="9">
        <v>0.499</v>
      </c>
      <c r="F12" s="9">
        <v>1.226</v>
      </c>
      <c r="G12" s="9">
        <v>1.7250000000000001</v>
      </c>
      <c r="H12" s="9">
        <v>0.499</v>
      </c>
      <c r="I12" s="9">
        <v>1.226</v>
      </c>
      <c r="J12" s="9">
        <v>100.562</v>
      </c>
      <c r="K12" s="9">
        <v>61.26</v>
      </c>
      <c r="L12" s="9">
        <v>39.302</v>
      </c>
      <c r="M12" s="9">
        <v>45.143999999999998</v>
      </c>
      <c r="N12" s="9">
        <v>28.13</v>
      </c>
      <c r="O12" s="9">
        <v>17.013999999999999</v>
      </c>
      <c r="P12" s="9">
        <v>38.113</v>
      </c>
      <c r="Q12" s="9">
        <v>23.594999999999999</v>
      </c>
      <c r="R12" s="9">
        <v>14.518000000000001</v>
      </c>
      <c r="S12" s="9">
        <v>6.5540000000000003</v>
      </c>
      <c r="T12" s="9">
        <v>4.0570000000000004</v>
      </c>
      <c r="U12" s="9">
        <v>2.496</v>
      </c>
      <c r="V12" s="9">
        <v>0.47799999999999998</v>
      </c>
      <c r="W12" s="9">
        <v>0.47799999999999998</v>
      </c>
      <c r="X12" s="9">
        <v>0</v>
      </c>
      <c r="Y12" s="9">
        <v>55.417999999999999</v>
      </c>
      <c r="Z12" s="9">
        <v>33.128999999999998</v>
      </c>
      <c r="AA12" s="9">
        <v>22.288</v>
      </c>
      <c r="AB12" s="9">
        <v>52.704000000000001</v>
      </c>
      <c r="AC12" s="9">
        <v>30.914999999999999</v>
      </c>
      <c r="AD12" s="9">
        <v>21.789000000000001</v>
      </c>
      <c r="AE12" s="9">
        <v>2.714</v>
      </c>
      <c r="AF12" s="9">
        <v>2.2149999999999999</v>
      </c>
      <c r="AG12" s="9">
        <v>0.499</v>
      </c>
      <c r="AH12" s="9">
        <v>7.2590000000000003</v>
      </c>
      <c r="AI12" s="9">
        <v>6.5</v>
      </c>
      <c r="AJ12" s="9">
        <v>0.75900000000000001</v>
      </c>
      <c r="AK12" s="9">
        <v>1.6140000000000001</v>
      </c>
      <c r="AL12" s="9">
        <v>1.6140000000000001</v>
      </c>
      <c r="AM12" s="9">
        <v>0</v>
      </c>
      <c r="AN12" s="9">
        <v>1.1359999999999999</v>
      </c>
      <c r="AO12" s="9">
        <v>1.1359999999999999</v>
      </c>
      <c r="AP12" s="9">
        <v>0</v>
      </c>
      <c r="AQ12" s="9">
        <v>0</v>
      </c>
      <c r="AR12" s="9">
        <v>0</v>
      </c>
      <c r="AS12" s="9">
        <v>0</v>
      </c>
      <c r="AT12" s="9">
        <v>0.47799999999999998</v>
      </c>
      <c r="AU12" s="9">
        <v>0.47799999999999998</v>
      </c>
      <c r="AV12" s="9">
        <v>0</v>
      </c>
      <c r="AW12" s="9">
        <v>5.6449999999999996</v>
      </c>
      <c r="AX12" s="9">
        <v>4.8860000000000001</v>
      </c>
      <c r="AY12" s="9">
        <v>0.75900000000000001</v>
      </c>
      <c r="AZ12" s="9">
        <v>2.931</v>
      </c>
      <c r="BA12" s="9">
        <v>2.6709999999999998</v>
      </c>
      <c r="BB12" s="9">
        <v>0.26</v>
      </c>
      <c r="BC12" s="9">
        <v>2.714</v>
      </c>
      <c r="BD12" s="9">
        <v>2.2149999999999999</v>
      </c>
      <c r="BE12" s="9">
        <v>0.499</v>
      </c>
      <c r="BF12" s="9">
        <v>93.302999999999997</v>
      </c>
      <c r="BG12" s="9">
        <v>54.76</v>
      </c>
      <c r="BH12" s="9">
        <v>38.542999999999999</v>
      </c>
      <c r="BI12" s="9">
        <v>43.53</v>
      </c>
      <c r="BJ12" s="9">
        <v>26.515999999999998</v>
      </c>
      <c r="BK12" s="9">
        <v>17.013999999999999</v>
      </c>
      <c r="BL12" s="9">
        <v>36.976999999999997</v>
      </c>
      <c r="BM12" s="9">
        <v>22.459</v>
      </c>
      <c r="BN12" s="9">
        <v>14.518000000000001</v>
      </c>
      <c r="BO12" s="9">
        <v>6.5540000000000003</v>
      </c>
      <c r="BP12" s="9">
        <v>4.0570000000000004</v>
      </c>
      <c r="BQ12" s="9">
        <v>2.496</v>
      </c>
      <c r="BR12" s="9">
        <v>49.773000000000003</v>
      </c>
      <c r="BS12" s="9">
        <v>28.244</v>
      </c>
      <c r="BT12" s="9">
        <v>21.529</v>
      </c>
      <c r="BU12" s="9">
        <v>49.773000000000003</v>
      </c>
      <c r="BV12" s="9">
        <v>28.244</v>
      </c>
      <c r="BW12" s="9">
        <v>21.529</v>
      </c>
      <c r="BX12" s="9">
        <v>205.959</v>
      </c>
      <c r="BY12" s="9">
        <v>113.786</v>
      </c>
      <c r="BZ12" s="9">
        <v>92.173000000000002</v>
      </c>
      <c r="CA12" s="9">
        <v>112.218</v>
      </c>
      <c r="CB12" s="9">
        <v>67.295000000000002</v>
      </c>
      <c r="CC12" s="9">
        <v>44.923000000000002</v>
      </c>
      <c r="CD12" s="9">
        <v>86.537999999999997</v>
      </c>
      <c r="CE12" s="9">
        <v>52.704999999999998</v>
      </c>
      <c r="CF12" s="9">
        <v>33.832999999999998</v>
      </c>
      <c r="CG12" s="9">
        <v>23.428000000000001</v>
      </c>
      <c r="CH12" s="9">
        <v>12.337999999999999</v>
      </c>
      <c r="CI12" s="9">
        <v>11.09</v>
      </c>
      <c r="CJ12" s="9">
        <v>2.2519999999999998</v>
      </c>
      <c r="CK12" s="9">
        <v>2.2519999999999998</v>
      </c>
      <c r="CL12" s="9">
        <v>0</v>
      </c>
      <c r="CM12" s="9">
        <v>93.741</v>
      </c>
      <c r="CN12" s="9">
        <v>46.491</v>
      </c>
      <c r="CO12" s="9">
        <v>47.25</v>
      </c>
      <c r="CP12" s="9">
        <v>86.905000000000001</v>
      </c>
      <c r="CQ12" s="9">
        <v>42.738999999999997</v>
      </c>
      <c r="CR12" s="9">
        <v>44.165999999999997</v>
      </c>
      <c r="CS12" s="9">
        <v>6.835</v>
      </c>
      <c r="CT12" s="9">
        <v>3.7519999999999998</v>
      </c>
      <c r="CU12" s="9">
        <v>3.0840000000000001</v>
      </c>
      <c r="CV12" s="9">
        <v>49.517000000000003</v>
      </c>
      <c r="CW12" s="9">
        <v>23.343</v>
      </c>
      <c r="CX12" s="9">
        <v>26.175000000000001</v>
      </c>
      <c r="CY12" s="9">
        <v>22.407</v>
      </c>
      <c r="CZ12" s="9">
        <v>13.583</v>
      </c>
      <c r="DA12" s="9">
        <v>8.8239999999999998</v>
      </c>
      <c r="DB12" s="9">
        <v>13.428000000000001</v>
      </c>
      <c r="DC12" s="9">
        <v>7.391</v>
      </c>
      <c r="DD12" s="9">
        <v>6.0369999999999999</v>
      </c>
      <c r="DE12" s="9">
        <v>8.1639999999999997</v>
      </c>
      <c r="DF12" s="9">
        <v>5.3780000000000001</v>
      </c>
      <c r="DG12" s="9">
        <v>2.7869999999999999</v>
      </c>
      <c r="DH12" s="9">
        <v>0.81399999999999995</v>
      </c>
      <c r="DI12" s="9">
        <v>0.81399999999999995</v>
      </c>
      <c r="DJ12" s="9">
        <v>0</v>
      </c>
      <c r="DK12" s="9">
        <v>27.111000000000001</v>
      </c>
      <c r="DL12" s="9">
        <v>9.76</v>
      </c>
      <c r="DM12" s="9">
        <v>17.350999999999999</v>
      </c>
      <c r="DN12" s="9">
        <v>25.667000000000002</v>
      </c>
      <c r="DO12" s="9">
        <v>8.8149999999999995</v>
      </c>
      <c r="DP12" s="9">
        <v>16.852</v>
      </c>
      <c r="DQ12" s="9">
        <v>1.444</v>
      </c>
      <c r="DR12" s="9">
        <v>0.94499999999999995</v>
      </c>
      <c r="DS12" s="9">
        <v>0.499</v>
      </c>
      <c r="DT12" s="9">
        <v>92.572999999999993</v>
      </c>
      <c r="DU12" s="9">
        <v>46.442</v>
      </c>
      <c r="DV12" s="9">
        <v>46.131</v>
      </c>
      <c r="DW12" s="9">
        <v>46.79</v>
      </c>
      <c r="DX12" s="9">
        <v>22.939</v>
      </c>
      <c r="DY12" s="9">
        <v>23.850999999999999</v>
      </c>
      <c r="DZ12" s="9">
        <v>39.42</v>
      </c>
      <c r="EA12" s="9">
        <v>19.701000000000001</v>
      </c>
      <c r="EB12" s="9">
        <v>19.719000000000001</v>
      </c>
      <c r="EC12" s="9">
        <v>6.6429999999999998</v>
      </c>
      <c r="ED12" s="9">
        <v>2.5099999999999998</v>
      </c>
      <c r="EE12" s="9">
        <v>4.1319999999999997</v>
      </c>
      <c r="EF12" s="9">
        <v>0.72699999999999998</v>
      </c>
      <c r="EG12" s="9">
        <v>0.72699999999999998</v>
      </c>
      <c r="EH12" s="9">
        <v>0</v>
      </c>
      <c r="EI12" s="9">
        <v>45.783000000000001</v>
      </c>
      <c r="EJ12" s="9">
        <v>23.503</v>
      </c>
      <c r="EK12" s="9">
        <v>22.28</v>
      </c>
      <c r="EL12" s="9">
        <v>41.463000000000001</v>
      </c>
      <c r="EM12" s="9">
        <v>21.766999999999999</v>
      </c>
      <c r="EN12" s="9">
        <v>19.695</v>
      </c>
      <c r="EO12" s="9">
        <v>4.32</v>
      </c>
      <c r="EP12" s="9">
        <v>1.736</v>
      </c>
      <c r="EQ12" s="9">
        <v>2.5840000000000001</v>
      </c>
      <c r="ER12" s="9">
        <v>35.079000000000001</v>
      </c>
      <c r="ES12" s="9">
        <v>25.428000000000001</v>
      </c>
      <c r="ET12" s="9">
        <v>9.6519999999999992</v>
      </c>
      <c r="EU12" s="9">
        <v>23.927</v>
      </c>
      <c r="EV12" s="9">
        <v>18.63</v>
      </c>
      <c r="EW12" s="9">
        <v>5.2969999999999997</v>
      </c>
      <c r="EX12" s="9">
        <v>19.873000000000001</v>
      </c>
      <c r="EY12" s="9">
        <v>16.190000000000001</v>
      </c>
      <c r="EZ12" s="9">
        <v>3.6829999999999998</v>
      </c>
      <c r="FA12" s="9">
        <v>3.641</v>
      </c>
      <c r="FB12" s="9">
        <v>2.0270000000000001</v>
      </c>
      <c r="FC12" s="9">
        <v>1.6140000000000001</v>
      </c>
      <c r="FD12" s="9">
        <v>0.41199999999999998</v>
      </c>
      <c r="FE12" s="9">
        <v>0.41199999999999998</v>
      </c>
      <c r="FF12" s="9">
        <v>0</v>
      </c>
      <c r="FG12" s="9">
        <v>11.153</v>
      </c>
      <c r="FH12" s="9">
        <v>6.798</v>
      </c>
      <c r="FI12" s="9">
        <v>4.3540000000000001</v>
      </c>
      <c r="FJ12" s="9">
        <v>10.77</v>
      </c>
      <c r="FK12" s="9">
        <v>6.415</v>
      </c>
      <c r="FL12" s="9">
        <v>4.3540000000000001</v>
      </c>
      <c r="FM12" s="9">
        <v>0.38300000000000001</v>
      </c>
      <c r="FN12" s="9">
        <v>0.38300000000000001</v>
      </c>
      <c r="FO12" s="9">
        <v>0</v>
      </c>
      <c r="FP12" s="9">
        <v>28.789000000000001</v>
      </c>
      <c r="FQ12" s="9">
        <v>18.574000000000002</v>
      </c>
      <c r="FR12" s="9">
        <v>10.215999999999999</v>
      </c>
      <c r="FS12" s="9">
        <v>19.094999999999999</v>
      </c>
      <c r="FT12" s="9">
        <v>12.144</v>
      </c>
      <c r="FU12" s="9">
        <v>6.9509999999999996</v>
      </c>
      <c r="FV12" s="9">
        <v>13.817</v>
      </c>
      <c r="FW12" s="9">
        <v>9.423</v>
      </c>
      <c r="FX12" s="9">
        <v>4.3940000000000001</v>
      </c>
      <c r="FY12" s="9">
        <v>4.9800000000000004</v>
      </c>
      <c r="FZ12" s="9">
        <v>2.423</v>
      </c>
      <c r="GA12" s="9">
        <v>2.5569999999999999</v>
      </c>
      <c r="GB12" s="9">
        <v>0.29799999999999999</v>
      </c>
      <c r="GC12" s="9">
        <v>0.29799999999999999</v>
      </c>
      <c r="GD12" s="9">
        <v>0</v>
      </c>
      <c r="GE12" s="9">
        <v>9.6940000000000008</v>
      </c>
      <c r="GF12" s="9">
        <v>6.4290000000000003</v>
      </c>
      <c r="GG12" s="9">
        <v>3.2650000000000001</v>
      </c>
      <c r="GH12" s="9">
        <v>9.0060000000000002</v>
      </c>
      <c r="GI12" s="9">
        <v>5.7409999999999997</v>
      </c>
      <c r="GJ12" s="9">
        <v>3.2650000000000001</v>
      </c>
      <c r="GK12" s="9">
        <v>0.68799999999999994</v>
      </c>
      <c r="GL12" s="9">
        <v>0.68799999999999994</v>
      </c>
      <c r="GM12" s="9">
        <v>0</v>
      </c>
      <c r="GN12" s="9">
        <v>31.591999999999999</v>
      </c>
      <c r="GO12" s="9">
        <v>19.434000000000001</v>
      </c>
      <c r="GP12" s="9">
        <v>12.157999999999999</v>
      </c>
      <c r="GQ12" s="9">
        <v>19.960999999999999</v>
      </c>
      <c r="GR12" s="9">
        <v>13.586</v>
      </c>
      <c r="GS12" s="9">
        <v>6.3760000000000003</v>
      </c>
      <c r="GT12" s="9">
        <v>18.817</v>
      </c>
      <c r="GU12" s="9">
        <v>12.993</v>
      </c>
      <c r="GV12" s="9">
        <v>5.8239999999999998</v>
      </c>
      <c r="GW12" s="9">
        <v>1.1439999999999999</v>
      </c>
      <c r="GX12" s="9">
        <v>0.59199999999999997</v>
      </c>
      <c r="GY12" s="9">
        <v>0.55100000000000005</v>
      </c>
      <c r="GZ12" s="9">
        <v>0</v>
      </c>
      <c r="HA12" s="9">
        <v>0</v>
      </c>
      <c r="HB12" s="9">
        <v>0</v>
      </c>
      <c r="HC12" s="9">
        <v>11.631</v>
      </c>
      <c r="HD12" s="9">
        <v>5.8479999999999999</v>
      </c>
      <c r="HE12" s="9">
        <v>5.7830000000000004</v>
      </c>
      <c r="HF12" s="9">
        <v>11.631</v>
      </c>
      <c r="HG12" s="9">
        <v>5.8479999999999999</v>
      </c>
      <c r="HH12" s="9">
        <v>5.7830000000000004</v>
      </c>
      <c r="HI12" s="9">
        <v>0</v>
      </c>
      <c r="HJ12" s="9">
        <v>0</v>
      </c>
      <c r="HK12" s="9">
        <v>0</v>
      </c>
      <c r="HL12" s="9">
        <v>14.555999999999999</v>
      </c>
      <c r="HM12" s="9">
        <v>11.544</v>
      </c>
      <c r="HN12" s="9">
        <v>3.0129999999999999</v>
      </c>
      <c r="HO12" s="9">
        <v>10.968</v>
      </c>
      <c r="HP12" s="9">
        <v>8.8759999999999994</v>
      </c>
      <c r="HQ12" s="9">
        <v>2.0910000000000002</v>
      </c>
      <c r="HR12" s="9">
        <v>9.6110000000000007</v>
      </c>
      <c r="HS12" s="9">
        <v>7.52</v>
      </c>
      <c r="HT12" s="9">
        <v>2.0910000000000002</v>
      </c>
      <c r="HU12" s="9">
        <v>1.357</v>
      </c>
      <c r="HV12" s="9">
        <v>1.357</v>
      </c>
      <c r="HW12" s="9">
        <v>0</v>
      </c>
      <c r="HX12" s="9">
        <v>0</v>
      </c>
      <c r="HY12" s="9">
        <v>0</v>
      </c>
      <c r="HZ12" s="9">
        <v>0</v>
      </c>
      <c r="IA12" s="9">
        <v>3.589</v>
      </c>
      <c r="IB12" s="9">
        <v>2.6669999999999998</v>
      </c>
      <c r="IC12" s="9">
        <v>0.92200000000000004</v>
      </c>
      <c r="ID12" s="9">
        <v>3.589</v>
      </c>
      <c r="IE12" s="9">
        <v>2.6669999999999998</v>
      </c>
      <c r="IF12" s="9">
        <v>0.92200000000000004</v>
      </c>
      <c r="IG12" s="9">
        <v>0</v>
      </c>
      <c r="IH12" s="9">
        <v>0</v>
      </c>
      <c r="II12" s="9">
        <v>0</v>
      </c>
      <c r="IJ12" s="9">
        <v>279.57100000000003</v>
      </c>
      <c r="IK12" s="9">
        <v>132.48400000000001</v>
      </c>
      <c r="IL12" s="9">
        <v>147.08799999999999</v>
      </c>
      <c r="IM12" s="9">
        <v>213.548</v>
      </c>
      <c r="IN12" s="9">
        <v>116.405</v>
      </c>
      <c r="IO12" s="9">
        <v>97.143000000000001</v>
      </c>
      <c r="IP12" s="9">
        <v>167.911</v>
      </c>
      <c r="IQ12" s="9">
        <v>88.063999999999993</v>
      </c>
    </row>
    <row r="13" spans="1:251">
      <c r="A13" s="10">
        <v>42767</v>
      </c>
      <c r="B13" s="9">
        <v>1.8169999999999999</v>
      </c>
      <c r="C13" s="9">
        <v>0</v>
      </c>
      <c r="D13" s="9">
        <v>7.0540000000000003</v>
      </c>
      <c r="E13" s="9">
        <v>3.294</v>
      </c>
      <c r="F13" s="9">
        <v>3.7589999999999999</v>
      </c>
      <c r="G13" s="9">
        <v>7.0540000000000003</v>
      </c>
      <c r="H13" s="9">
        <v>3.294</v>
      </c>
      <c r="I13" s="9">
        <v>3.7589999999999999</v>
      </c>
      <c r="J13" s="9">
        <v>116.23699999999999</v>
      </c>
      <c r="K13" s="9">
        <v>70.555999999999997</v>
      </c>
      <c r="L13" s="9">
        <v>45.68</v>
      </c>
      <c r="M13" s="9">
        <v>49.594999999999999</v>
      </c>
      <c r="N13" s="9">
        <v>30.215</v>
      </c>
      <c r="O13" s="9">
        <v>19.379000000000001</v>
      </c>
      <c r="P13" s="9">
        <v>42.277999999999999</v>
      </c>
      <c r="Q13" s="9">
        <v>24.651</v>
      </c>
      <c r="R13" s="9">
        <v>17.626000000000001</v>
      </c>
      <c r="S13" s="9">
        <v>7.3170000000000002</v>
      </c>
      <c r="T13" s="9">
        <v>5.5640000000000001</v>
      </c>
      <c r="U13" s="9">
        <v>1.7529999999999999</v>
      </c>
      <c r="V13" s="9">
        <v>0</v>
      </c>
      <c r="W13" s="9">
        <v>0</v>
      </c>
      <c r="X13" s="9">
        <v>0</v>
      </c>
      <c r="Y13" s="9">
        <v>66.641999999999996</v>
      </c>
      <c r="Z13" s="9">
        <v>40.341000000000001</v>
      </c>
      <c r="AA13" s="9">
        <v>26.300999999999998</v>
      </c>
      <c r="AB13" s="9">
        <v>64.991</v>
      </c>
      <c r="AC13" s="9">
        <v>39.478999999999999</v>
      </c>
      <c r="AD13" s="9">
        <v>25.512</v>
      </c>
      <c r="AE13" s="9">
        <v>1.651</v>
      </c>
      <c r="AF13" s="9">
        <v>0.86199999999999999</v>
      </c>
      <c r="AG13" s="9">
        <v>0.78900000000000003</v>
      </c>
      <c r="AH13" s="9">
        <v>6.7279999999999998</v>
      </c>
      <c r="AI13" s="9">
        <v>3.8719999999999999</v>
      </c>
      <c r="AJ13" s="9">
        <v>2.8559999999999999</v>
      </c>
      <c r="AK13" s="9">
        <v>1.68</v>
      </c>
      <c r="AL13" s="9">
        <v>0.78300000000000003</v>
      </c>
      <c r="AM13" s="9">
        <v>0.89700000000000002</v>
      </c>
      <c r="AN13" s="9">
        <v>1.68</v>
      </c>
      <c r="AO13" s="9">
        <v>0.78300000000000003</v>
      </c>
      <c r="AP13" s="9">
        <v>0.89700000000000002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5.048</v>
      </c>
      <c r="AX13" s="9">
        <v>3.0880000000000001</v>
      </c>
      <c r="AY13" s="9">
        <v>1.9590000000000001</v>
      </c>
      <c r="AZ13" s="9">
        <v>3.3969999999999998</v>
      </c>
      <c r="BA13" s="9">
        <v>2.226</v>
      </c>
      <c r="BB13" s="9">
        <v>1.171</v>
      </c>
      <c r="BC13" s="9">
        <v>1.651</v>
      </c>
      <c r="BD13" s="9">
        <v>0.86199999999999999</v>
      </c>
      <c r="BE13" s="9">
        <v>0.78900000000000003</v>
      </c>
      <c r="BF13" s="9">
        <v>109.509</v>
      </c>
      <c r="BG13" s="9">
        <v>66.685000000000002</v>
      </c>
      <c r="BH13" s="9">
        <v>42.823999999999998</v>
      </c>
      <c r="BI13" s="9">
        <v>47.914000000000001</v>
      </c>
      <c r="BJ13" s="9">
        <v>29.431999999999999</v>
      </c>
      <c r="BK13" s="9">
        <v>18.481999999999999</v>
      </c>
      <c r="BL13" s="9">
        <v>40.597000000000001</v>
      </c>
      <c r="BM13" s="9">
        <v>23.867999999999999</v>
      </c>
      <c r="BN13" s="9">
        <v>16.728999999999999</v>
      </c>
      <c r="BO13" s="9">
        <v>7.3170000000000002</v>
      </c>
      <c r="BP13" s="9">
        <v>5.5640000000000001</v>
      </c>
      <c r="BQ13" s="9">
        <v>1.7529999999999999</v>
      </c>
      <c r="BR13" s="9">
        <v>61.594000000000001</v>
      </c>
      <c r="BS13" s="9">
        <v>37.253</v>
      </c>
      <c r="BT13" s="9">
        <v>24.341999999999999</v>
      </c>
      <c r="BU13" s="9">
        <v>61.594000000000001</v>
      </c>
      <c r="BV13" s="9">
        <v>37.253</v>
      </c>
      <c r="BW13" s="9">
        <v>24.341999999999999</v>
      </c>
      <c r="BX13" s="9">
        <v>221.41200000000001</v>
      </c>
      <c r="BY13" s="9">
        <v>123.446</v>
      </c>
      <c r="BZ13" s="9">
        <v>97.965999999999994</v>
      </c>
      <c r="CA13" s="9">
        <v>118.827</v>
      </c>
      <c r="CB13" s="9">
        <v>64.55</v>
      </c>
      <c r="CC13" s="9">
        <v>54.277000000000001</v>
      </c>
      <c r="CD13" s="9">
        <v>93.38</v>
      </c>
      <c r="CE13" s="9">
        <v>47.174999999999997</v>
      </c>
      <c r="CF13" s="9">
        <v>46.204999999999998</v>
      </c>
      <c r="CG13" s="9">
        <v>21.734000000000002</v>
      </c>
      <c r="CH13" s="9">
        <v>14.917</v>
      </c>
      <c r="CI13" s="9">
        <v>6.8159999999999998</v>
      </c>
      <c r="CJ13" s="9">
        <v>3.714</v>
      </c>
      <c r="CK13" s="9">
        <v>2.4580000000000002</v>
      </c>
      <c r="CL13" s="9">
        <v>1.2549999999999999</v>
      </c>
      <c r="CM13" s="9">
        <v>102.58499999999999</v>
      </c>
      <c r="CN13" s="9">
        <v>58.895000000000003</v>
      </c>
      <c r="CO13" s="9">
        <v>43.689</v>
      </c>
      <c r="CP13" s="9">
        <v>96.866</v>
      </c>
      <c r="CQ13" s="9">
        <v>56.676000000000002</v>
      </c>
      <c r="CR13" s="9">
        <v>40.19</v>
      </c>
      <c r="CS13" s="9">
        <v>5.7190000000000003</v>
      </c>
      <c r="CT13" s="9">
        <v>2.2189999999999999</v>
      </c>
      <c r="CU13" s="9">
        <v>3.5</v>
      </c>
      <c r="CV13" s="9">
        <v>48.567</v>
      </c>
      <c r="CW13" s="9">
        <v>27.501999999999999</v>
      </c>
      <c r="CX13" s="9">
        <v>21.065000000000001</v>
      </c>
      <c r="CY13" s="9">
        <v>21.152000000000001</v>
      </c>
      <c r="CZ13" s="9">
        <v>11.166</v>
      </c>
      <c r="DA13" s="9">
        <v>9.9870000000000001</v>
      </c>
      <c r="DB13" s="9">
        <v>14.882999999999999</v>
      </c>
      <c r="DC13" s="9">
        <v>6.444</v>
      </c>
      <c r="DD13" s="9">
        <v>8.44</v>
      </c>
      <c r="DE13" s="9">
        <v>5.665</v>
      </c>
      <c r="DF13" s="9">
        <v>4.1180000000000003</v>
      </c>
      <c r="DG13" s="9">
        <v>1.5469999999999999</v>
      </c>
      <c r="DH13" s="9">
        <v>0.60399999999999998</v>
      </c>
      <c r="DI13" s="9">
        <v>0.60399999999999998</v>
      </c>
      <c r="DJ13" s="9">
        <v>0</v>
      </c>
      <c r="DK13" s="9">
        <v>27.414999999999999</v>
      </c>
      <c r="DL13" s="9">
        <v>16.335999999999999</v>
      </c>
      <c r="DM13" s="9">
        <v>11.079000000000001</v>
      </c>
      <c r="DN13" s="9">
        <v>24.431000000000001</v>
      </c>
      <c r="DO13" s="9">
        <v>15.374000000000001</v>
      </c>
      <c r="DP13" s="9">
        <v>9.0570000000000004</v>
      </c>
      <c r="DQ13" s="9">
        <v>2.984</v>
      </c>
      <c r="DR13" s="9">
        <v>0.96299999999999997</v>
      </c>
      <c r="DS13" s="9">
        <v>2.0209999999999999</v>
      </c>
      <c r="DT13" s="9">
        <v>101.655</v>
      </c>
      <c r="DU13" s="9">
        <v>55.857999999999997</v>
      </c>
      <c r="DV13" s="9">
        <v>45.796999999999997</v>
      </c>
      <c r="DW13" s="9">
        <v>52.969000000000001</v>
      </c>
      <c r="DX13" s="9">
        <v>26.55</v>
      </c>
      <c r="DY13" s="9">
        <v>26.417999999999999</v>
      </c>
      <c r="DZ13" s="9">
        <v>42.582999999999998</v>
      </c>
      <c r="EA13" s="9">
        <v>19.338999999999999</v>
      </c>
      <c r="EB13" s="9">
        <v>23.244</v>
      </c>
      <c r="EC13" s="9">
        <v>9.7579999999999991</v>
      </c>
      <c r="ED13" s="9">
        <v>7.2119999999999997</v>
      </c>
      <c r="EE13" s="9">
        <v>2.5470000000000002</v>
      </c>
      <c r="EF13" s="9">
        <v>0.627</v>
      </c>
      <c r="EG13" s="9">
        <v>0</v>
      </c>
      <c r="EH13" s="9">
        <v>0.627</v>
      </c>
      <c r="EI13" s="9">
        <v>48.686999999999998</v>
      </c>
      <c r="EJ13" s="9">
        <v>29.308</v>
      </c>
      <c r="EK13" s="9">
        <v>19.379000000000001</v>
      </c>
      <c r="EL13" s="9">
        <v>47.030999999999999</v>
      </c>
      <c r="EM13" s="9">
        <v>28.759</v>
      </c>
      <c r="EN13" s="9">
        <v>18.271000000000001</v>
      </c>
      <c r="EO13" s="9">
        <v>1.6559999999999999</v>
      </c>
      <c r="EP13" s="9">
        <v>0.54800000000000004</v>
      </c>
      <c r="EQ13" s="9">
        <v>1.107</v>
      </c>
      <c r="ER13" s="9">
        <v>40.930999999999997</v>
      </c>
      <c r="ES13" s="9">
        <v>21.256</v>
      </c>
      <c r="ET13" s="9">
        <v>19.675999999999998</v>
      </c>
      <c r="EU13" s="9">
        <v>23.78</v>
      </c>
      <c r="EV13" s="9">
        <v>12.593999999999999</v>
      </c>
      <c r="EW13" s="9">
        <v>11.186</v>
      </c>
      <c r="EX13" s="9">
        <v>17.870999999999999</v>
      </c>
      <c r="EY13" s="9">
        <v>9.2430000000000003</v>
      </c>
      <c r="EZ13" s="9">
        <v>8.6280000000000001</v>
      </c>
      <c r="FA13" s="9">
        <v>3.4260000000000002</v>
      </c>
      <c r="FB13" s="9">
        <v>1.4970000000000001</v>
      </c>
      <c r="FC13" s="9">
        <v>1.929</v>
      </c>
      <c r="FD13" s="9">
        <v>2.4830000000000001</v>
      </c>
      <c r="FE13" s="9">
        <v>1.855</v>
      </c>
      <c r="FF13" s="9">
        <v>0.628</v>
      </c>
      <c r="FG13" s="9">
        <v>17.152000000000001</v>
      </c>
      <c r="FH13" s="9">
        <v>8.6620000000000008</v>
      </c>
      <c r="FI13" s="9">
        <v>8.49</v>
      </c>
      <c r="FJ13" s="9">
        <v>16.780999999999999</v>
      </c>
      <c r="FK13" s="9">
        <v>8.6620000000000008</v>
      </c>
      <c r="FL13" s="9">
        <v>8.1189999999999998</v>
      </c>
      <c r="FM13" s="9">
        <v>0.371</v>
      </c>
      <c r="FN13" s="9">
        <v>0</v>
      </c>
      <c r="FO13" s="9">
        <v>0.371</v>
      </c>
      <c r="FP13" s="9">
        <v>30.257999999999999</v>
      </c>
      <c r="FQ13" s="9">
        <v>18.829999999999998</v>
      </c>
      <c r="FR13" s="9">
        <v>11.428000000000001</v>
      </c>
      <c r="FS13" s="9">
        <v>20.925999999999998</v>
      </c>
      <c r="FT13" s="9">
        <v>14.24</v>
      </c>
      <c r="FU13" s="9">
        <v>6.6859999999999999</v>
      </c>
      <c r="FV13" s="9">
        <v>18.042000000000002</v>
      </c>
      <c r="FW13" s="9">
        <v>12.148999999999999</v>
      </c>
      <c r="FX13" s="9">
        <v>5.8929999999999998</v>
      </c>
      <c r="FY13" s="9">
        <v>2.8839999999999999</v>
      </c>
      <c r="FZ13" s="9">
        <v>2.0910000000000002</v>
      </c>
      <c r="GA13" s="9">
        <v>0.79300000000000004</v>
      </c>
      <c r="GB13" s="9">
        <v>0</v>
      </c>
      <c r="GC13" s="9">
        <v>0</v>
      </c>
      <c r="GD13" s="9">
        <v>0</v>
      </c>
      <c r="GE13" s="9">
        <v>9.3320000000000007</v>
      </c>
      <c r="GF13" s="9">
        <v>4.59</v>
      </c>
      <c r="GG13" s="9">
        <v>4.742</v>
      </c>
      <c r="GH13" s="9">
        <v>8.6240000000000006</v>
      </c>
      <c r="GI13" s="9">
        <v>3.8820000000000001</v>
      </c>
      <c r="GJ13" s="9">
        <v>4.742</v>
      </c>
      <c r="GK13" s="9">
        <v>0.70799999999999996</v>
      </c>
      <c r="GL13" s="9">
        <v>0.70799999999999996</v>
      </c>
      <c r="GM13" s="9">
        <v>0</v>
      </c>
      <c r="GN13" s="9">
        <v>31.574999999999999</v>
      </c>
      <c r="GO13" s="9">
        <v>20.457999999999998</v>
      </c>
      <c r="GP13" s="9">
        <v>11.117000000000001</v>
      </c>
      <c r="GQ13" s="9">
        <v>19.402999999999999</v>
      </c>
      <c r="GR13" s="9">
        <v>13.624000000000001</v>
      </c>
      <c r="GS13" s="9">
        <v>5.7789999999999999</v>
      </c>
      <c r="GT13" s="9">
        <v>18.428000000000001</v>
      </c>
      <c r="GU13" s="9">
        <v>13.193</v>
      </c>
      <c r="GV13" s="9">
        <v>5.2350000000000003</v>
      </c>
      <c r="GW13" s="9">
        <v>0.97499999999999998</v>
      </c>
      <c r="GX13" s="9">
        <v>0.43099999999999999</v>
      </c>
      <c r="GY13" s="9">
        <v>0.54400000000000004</v>
      </c>
      <c r="GZ13" s="9">
        <v>0</v>
      </c>
      <c r="HA13" s="9">
        <v>0</v>
      </c>
      <c r="HB13" s="9">
        <v>0</v>
      </c>
      <c r="HC13" s="9">
        <v>12.172000000000001</v>
      </c>
      <c r="HD13" s="9">
        <v>6.8339999999999996</v>
      </c>
      <c r="HE13" s="9">
        <v>5.3380000000000001</v>
      </c>
      <c r="HF13" s="9">
        <v>12.172000000000001</v>
      </c>
      <c r="HG13" s="9">
        <v>6.8339999999999996</v>
      </c>
      <c r="HH13" s="9">
        <v>5.3380000000000001</v>
      </c>
      <c r="HI13" s="9">
        <v>0</v>
      </c>
      <c r="HJ13" s="9">
        <v>0</v>
      </c>
      <c r="HK13" s="9">
        <v>0</v>
      </c>
      <c r="HL13" s="9">
        <v>24.067</v>
      </c>
      <c r="HM13" s="9">
        <v>15.680999999999999</v>
      </c>
      <c r="HN13" s="9">
        <v>8.3859999999999992</v>
      </c>
      <c r="HO13" s="9">
        <v>16.792999999999999</v>
      </c>
      <c r="HP13" s="9">
        <v>11.468</v>
      </c>
      <c r="HQ13" s="9">
        <v>5.3239999999999998</v>
      </c>
      <c r="HR13" s="9">
        <v>15.692</v>
      </c>
      <c r="HS13" s="9">
        <v>10.432</v>
      </c>
      <c r="HT13" s="9">
        <v>5.2610000000000001</v>
      </c>
      <c r="HU13" s="9">
        <v>1.1000000000000001</v>
      </c>
      <c r="HV13" s="9">
        <v>1.036</v>
      </c>
      <c r="HW13" s="9">
        <v>6.4000000000000001E-2</v>
      </c>
      <c r="HX13" s="9">
        <v>0</v>
      </c>
      <c r="HY13" s="9">
        <v>0</v>
      </c>
      <c r="HZ13" s="9">
        <v>0</v>
      </c>
      <c r="IA13" s="9">
        <v>7.274</v>
      </c>
      <c r="IB13" s="9">
        <v>4.2130000000000001</v>
      </c>
      <c r="IC13" s="9">
        <v>3.0609999999999999</v>
      </c>
      <c r="ID13" s="9">
        <v>6.6349999999999998</v>
      </c>
      <c r="IE13" s="9">
        <v>3.5739999999999998</v>
      </c>
      <c r="IF13" s="9">
        <v>3.0609999999999999</v>
      </c>
      <c r="IG13" s="9">
        <v>0.63900000000000001</v>
      </c>
      <c r="IH13" s="9">
        <v>0.63900000000000001</v>
      </c>
      <c r="II13" s="9">
        <v>0</v>
      </c>
      <c r="IJ13" s="9">
        <v>279.90499999999997</v>
      </c>
      <c r="IK13" s="9">
        <v>135.12899999999999</v>
      </c>
      <c r="IL13" s="9">
        <v>144.77699999999999</v>
      </c>
      <c r="IM13" s="9">
        <v>214.91399999999999</v>
      </c>
      <c r="IN13" s="9">
        <v>119.21899999999999</v>
      </c>
      <c r="IO13" s="9">
        <v>95.694999999999993</v>
      </c>
      <c r="IP13" s="9">
        <v>172.77199999999999</v>
      </c>
      <c r="IQ13" s="9">
        <v>95.021000000000001</v>
      </c>
    </row>
    <row r="14" spans="1:251">
      <c r="A14" s="10">
        <v>43132</v>
      </c>
      <c r="B14" s="9">
        <v>0</v>
      </c>
      <c r="C14" s="9">
        <v>0</v>
      </c>
      <c r="D14" s="9">
        <v>3.984</v>
      </c>
      <c r="E14" s="9">
        <v>1.861</v>
      </c>
      <c r="F14" s="9">
        <v>2.1230000000000002</v>
      </c>
      <c r="G14" s="9">
        <v>3.984</v>
      </c>
      <c r="H14" s="9">
        <v>1.861</v>
      </c>
      <c r="I14" s="9">
        <v>2.1230000000000002</v>
      </c>
      <c r="J14" s="9">
        <v>114.254</v>
      </c>
      <c r="K14" s="9">
        <v>63.173999999999999</v>
      </c>
      <c r="L14" s="9">
        <v>51.08</v>
      </c>
      <c r="M14" s="9">
        <v>50.546999999999997</v>
      </c>
      <c r="N14" s="9">
        <v>29.795999999999999</v>
      </c>
      <c r="O14" s="9">
        <v>20.75</v>
      </c>
      <c r="P14" s="9">
        <v>43.356999999999999</v>
      </c>
      <c r="Q14" s="9">
        <v>25.885000000000002</v>
      </c>
      <c r="R14" s="9">
        <v>17.472999999999999</v>
      </c>
      <c r="S14" s="9">
        <v>5.6059999999999999</v>
      </c>
      <c r="T14" s="9">
        <v>2.3279999999999998</v>
      </c>
      <c r="U14" s="9">
        <v>3.278</v>
      </c>
      <c r="V14" s="9">
        <v>1.583</v>
      </c>
      <c r="W14" s="9">
        <v>1.583</v>
      </c>
      <c r="X14" s="9">
        <v>0</v>
      </c>
      <c r="Y14" s="9">
        <v>63.707999999999998</v>
      </c>
      <c r="Z14" s="9">
        <v>33.378</v>
      </c>
      <c r="AA14" s="9">
        <v>30.329000000000001</v>
      </c>
      <c r="AB14" s="9">
        <v>62.201999999999998</v>
      </c>
      <c r="AC14" s="9">
        <v>32.840000000000003</v>
      </c>
      <c r="AD14" s="9">
        <v>29.361999999999998</v>
      </c>
      <c r="AE14" s="9">
        <v>1.506</v>
      </c>
      <c r="AF14" s="9">
        <v>0.53800000000000003</v>
      </c>
      <c r="AG14" s="9">
        <v>0.96699999999999997</v>
      </c>
      <c r="AH14" s="9">
        <v>10.205</v>
      </c>
      <c r="AI14" s="9">
        <v>5.8310000000000004</v>
      </c>
      <c r="AJ14" s="9">
        <v>4.3730000000000002</v>
      </c>
      <c r="AK14" s="9">
        <v>3.26</v>
      </c>
      <c r="AL14" s="9">
        <v>2.7440000000000002</v>
      </c>
      <c r="AM14" s="9">
        <v>0.51700000000000002</v>
      </c>
      <c r="AN14" s="9">
        <v>1.677</v>
      </c>
      <c r="AO14" s="9">
        <v>1.1599999999999999</v>
      </c>
      <c r="AP14" s="9">
        <v>0.51700000000000002</v>
      </c>
      <c r="AQ14" s="9">
        <v>0</v>
      </c>
      <c r="AR14" s="9">
        <v>0</v>
      </c>
      <c r="AS14" s="9">
        <v>0</v>
      </c>
      <c r="AT14" s="9">
        <v>1.583</v>
      </c>
      <c r="AU14" s="9">
        <v>1.583</v>
      </c>
      <c r="AV14" s="9">
        <v>0</v>
      </c>
      <c r="AW14" s="9">
        <v>6.9450000000000003</v>
      </c>
      <c r="AX14" s="9">
        <v>3.0880000000000001</v>
      </c>
      <c r="AY14" s="9">
        <v>3.8570000000000002</v>
      </c>
      <c r="AZ14" s="9">
        <v>5.4390000000000001</v>
      </c>
      <c r="BA14" s="9">
        <v>2.5489999999999999</v>
      </c>
      <c r="BB14" s="9">
        <v>2.89</v>
      </c>
      <c r="BC14" s="9">
        <v>1.506</v>
      </c>
      <c r="BD14" s="9">
        <v>0.53800000000000003</v>
      </c>
      <c r="BE14" s="9">
        <v>0.96699999999999997</v>
      </c>
      <c r="BF14" s="9">
        <v>104.04900000000001</v>
      </c>
      <c r="BG14" s="9">
        <v>57.343000000000004</v>
      </c>
      <c r="BH14" s="9">
        <v>46.706000000000003</v>
      </c>
      <c r="BI14" s="9">
        <v>47.286000000000001</v>
      </c>
      <c r="BJ14" s="9">
        <v>27.053000000000001</v>
      </c>
      <c r="BK14" s="9">
        <v>20.234000000000002</v>
      </c>
      <c r="BL14" s="9">
        <v>41.68</v>
      </c>
      <c r="BM14" s="9">
        <v>24.724</v>
      </c>
      <c r="BN14" s="9">
        <v>16.956</v>
      </c>
      <c r="BO14" s="9">
        <v>5.6059999999999999</v>
      </c>
      <c r="BP14" s="9">
        <v>2.3279999999999998</v>
      </c>
      <c r="BQ14" s="9">
        <v>3.278</v>
      </c>
      <c r="BR14" s="9">
        <v>56.762999999999998</v>
      </c>
      <c r="BS14" s="9">
        <v>30.29</v>
      </c>
      <c r="BT14" s="9">
        <v>26.472000000000001</v>
      </c>
      <c r="BU14" s="9">
        <v>56.762999999999998</v>
      </c>
      <c r="BV14" s="9">
        <v>30.29</v>
      </c>
      <c r="BW14" s="9">
        <v>26.472000000000001</v>
      </c>
      <c r="BX14" s="9">
        <v>241.364</v>
      </c>
      <c r="BY14" s="9">
        <v>129.72300000000001</v>
      </c>
      <c r="BZ14" s="9">
        <v>111.64100000000001</v>
      </c>
      <c r="CA14" s="9">
        <v>131.846</v>
      </c>
      <c r="CB14" s="9">
        <v>76.299000000000007</v>
      </c>
      <c r="CC14" s="9">
        <v>55.545999999999999</v>
      </c>
      <c r="CD14" s="9">
        <v>112.148</v>
      </c>
      <c r="CE14" s="9">
        <v>66.5</v>
      </c>
      <c r="CF14" s="9">
        <v>45.648000000000003</v>
      </c>
      <c r="CG14" s="9">
        <v>14.738</v>
      </c>
      <c r="CH14" s="9">
        <v>6.8179999999999996</v>
      </c>
      <c r="CI14" s="9">
        <v>7.92</v>
      </c>
      <c r="CJ14" s="9">
        <v>4.96</v>
      </c>
      <c r="CK14" s="9">
        <v>2.9820000000000002</v>
      </c>
      <c r="CL14" s="9">
        <v>1.978</v>
      </c>
      <c r="CM14" s="9">
        <v>109.518</v>
      </c>
      <c r="CN14" s="9">
        <v>53.423999999999999</v>
      </c>
      <c r="CO14" s="9">
        <v>56.094000000000001</v>
      </c>
      <c r="CP14" s="9">
        <v>103.19799999999999</v>
      </c>
      <c r="CQ14" s="9">
        <v>50.975000000000001</v>
      </c>
      <c r="CR14" s="9">
        <v>52.222999999999999</v>
      </c>
      <c r="CS14" s="9">
        <v>6.32</v>
      </c>
      <c r="CT14" s="9">
        <v>2.448</v>
      </c>
      <c r="CU14" s="9">
        <v>3.871</v>
      </c>
      <c r="CV14" s="9">
        <v>65.536000000000001</v>
      </c>
      <c r="CW14" s="9">
        <v>35.628999999999998</v>
      </c>
      <c r="CX14" s="9">
        <v>29.907</v>
      </c>
      <c r="CY14" s="9">
        <v>33.256</v>
      </c>
      <c r="CZ14" s="9">
        <v>19.488</v>
      </c>
      <c r="DA14" s="9">
        <v>13.768000000000001</v>
      </c>
      <c r="DB14" s="9">
        <v>24.905999999999999</v>
      </c>
      <c r="DC14" s="9">
        <v>14.84</v>
      </c>
      <c r="DD14" s="9">
        <v>10.066000000000001</v>
      </c>
      <c r="DE14" s="9">
        <v>5.133</v>
      </c>
      <c r="DF14" s="9">
        <v>2.4550000000000001</v>
      </c>
      <c r="DG14" s="9">
        <v>2.6779999999999999</v>
      </c>
      <c r="DH14" s="9">
        <v>3.2170000000000001</v>
      </c>
      <c r="DI14" s="9">
        <v>2.1930000000000001</v>
      </c>
      <c r="DJ14" s="9">
        <v>1.0229999999999999</v>
      </c>
      <c r="DK14" s="9">
        <v>32.280999999999999</v>
      </c>
      <c r="DL14" s="9">
        <v>16.140999999999998</v>
      </c>
      <c r="DM14" s="9">
        <v>16.14</v>
      </c>
      <c r="DN14" s="9">
        <v>29.85</v>
      </c>
      <c r="DO14" s="9">
        <v>15.231999999999999</v>
      </c>
      <c r="DP14" s="9">
        <v>14.618</v>
      </c>
      <c r="DQ14" s="9">
        <v>2.4300000000000002</v>
      </c>
      <c r="DR14" s="9">
        <v>0.90900000000000003</v>
      </c>
      <c r="DS14" s="9">
        <v>1.5209999999999999</v>
      </c>
      <c r="DT14" s="9">
        <v>101.54600000000001</v>
      </c>
      <c r="DU14" s="9">
        <v>57.177</v>
      </c>
      <c r="DV14" s="9">
        <v>44.369</v>
      </c>
      <c r="DW14" s="9">
        <v>57.985999999999997</v>
      </c>
      <c r="DX14" s="9">
        <v>35.125999999999998</v>
      </c>
      <c r="DY14" s="9">
        <v>22.86</v>
      </c>
      <c r="DZ14" s="9">
        <v>50.865000000000002</v>
      </c>
      <c r="EA14" s="9">
        <v>30.721</v>
      </c>
      <c r="EB14" s="9">
        <v>20.143999999999998</v>
      </c>
      <c r="EC14" s="9">
        <v>6.3330000000000002</v>
      </c>
      <c r="ED14" s="9">
        <v>3.6160000000000001</v>
      </c>
      <c r="EE14" s="9">
        <v>2.7160000000000002</v>
      </c>
      <c r="EF14" s="9">
        <v>0.78900000000000003</v>
      </c>
      <c r="EG14" s="9">
        <v>0.78900000000000003</v>
      </c>
      <c r="EH14" s="9">
        <v>0</v>
      </c>
      <c r="EI14" s="9">
        <v>43.558999999999997</v>
      </c>
      <c r="EJ14" s="9">
        <v>22.05</v>
      </c>
      <c r="EK14" s="9">
        <v>21.509</v>
      </c>
      <c r="EL14" s="9">
        <v>40.682000000000002</v>
      </c>
      <c r="EM14" s="9">
        <v>21.056999999999999</v>
      </c>
      <c r="EN14" s="9">
        <v>19.626000000000001</v>
      </c>
      <c r="EO14" s="9">
        <v>2.8769999999999998</v>
      </c>
      <c r="EP14" s="9">
        <v>0.99399999999999999</v>
      </c>
      <c r="EQ14" s="9">
        <v>1.883</v>
      </c>
      <c r="ER14" s="9">
        <v>39.265999999999998</v>
      </c>
      <c r="ES14" s="9">
        <v>16.018000000000001</v>
      </c>
      <c r="ET14" s="9">
        <v>23.248000000000001</v>
      </c>
      <c r="EU14" s="9">
        <v>20.663</v>
      </c>
      <c r="EV14" s="9">
        <v>8.984</v>
      </c>
      <c r="EW14" s="9">
        <v>11.679</v>
      </c>
      <c r="EX14" s="9">
        <v>17.045999999999999</v>
      </c>
      <c r="EY14" s="9">
        <v>8.2379999999999995</v>
      </c>
      <c r="EZ14" s="9">
        <v>8.8079999999999998</v>
      </c>
      <c r="FA14" s="9">
        <v>2.6629999999999998</v>
      </c>
      <c r="FB14" s="9">
        <v>0.746</v>
      </c>
      <c r="FC14" s="9">
        <v>1.917</v>
      </c>
      <c r="FD14" s="9">
        <v>0.95499999999999996</v>
      </c>
      <c r="FE14" s="9">
        <v>0</v>
      </c>
      <c r="FF14" s="9">
        <v>0.95499999999999996</v>
      </c>
      <c r="FG14" s="9">
        <v>18.603000000000002</v>
      </c>
      <c r="FH14" s="9">
        <v>7.0339999999999998</v>
      </c>
      <c r="FI14" s="9">
        <v>11.568</v>
      </c>
      <c r="FJ14" s="9">
        <v>18.481000000000002</v>
      </c>
      <c r="FK14" s="9">
        <v>7.0339999999999998</v>
      </c>
      <c r="FL14" s="9">
        <v>11.446999999999999</v>
      </c>
      <c r="FM14" s="9">
        <v>0.121</v>
      </c>
      <c r="FN14" s="9">
        <v>0</v>
      </c>
      <c r="FO14" s="9">
        <v>0.121</v>
      </c>
      <c r="FP14" s="9">
        <v>35.015999999999998</v>
      </c>
      <c r="FQ14" s="9">
        <v>20.9</v>
      </c>
      <c r="FR14" s="9">
        <v>14.116</v>
      </c>
      <c r="FS14" s="9">
        <v>19.940999999999999</v>
      </c>
      <c r="FT14" s="9">
        <v>12.701000000000001</v>
      </c>
      <c r="FU14" s="9">
        <v>7.2389999999999999</v>
      </c>
      <c r="FV14" s="9">
        <v>19.331</v>
      </c>
      <c r="FW14" s="9">
        <v>12.701000000000001</v>
      </c>
      <c r="FX14" s="9">
        <v>6.63</v>
      </c>
      <c r="FY14" s="9">
        <v>0.60899999999999999</v>
      </c>
      <c r="FZ14" s="9">
        <v>0</v>
      </c>
      <c r="GA14" s="9">
        <v>0.60899999999999999</v>
      </c>
      <c r="GB14" s="9">
        <v>0</v>
      </c>
      <c r="GC14" s="9">
        <v>0</v>
      </c>
      <c r="GD14" s="9">
        <v>0</v>
      </c>
      <c r="GE14" s="9">
        <v>15.076000000000001</v>
      </c>
      <c r="GF14" s="9">
        <v>8.1980000000000004</v>
      </c>
      <c r="GG14" s="9">
        <v>6.8769999999999998</v>
      </c>
      <c r="GH14" s="9">
        <v>14.185</v>
      </c>
      <c r="GI14" s="9">
        <v>7.6520000000000001</v>
      </c>
      <c r="GJ14" s="9">
        <v>6.532</v>
      </c>
      <c r="GK14" s="9">
        <v>0.89100000000000001</v>
      </c>
      <c r="GL14" s="9">
        <v>0.54600000000000004</v>
      </c>
      <c r="GM14" s="9">
        <v>0.34499999999999997</v>
      </c>
      <c r="GN14" s="9">
        <v>29.382999999999999</v>
      </c>
      <c r="GO14" s="9">
        <v>15.372999999999999</v>
      </c>
      <c r="GP14" s="9">
        <v>14.01</v>
      </c>
      <c r="GQ14" s="9">
        <v>22.248000000000001</v>
      </c>
      <c r="GR14" s="9">
        <v>11.292999999999999</v>
      </c>
      <c r="GS14" s="9">
        <v>10.955</v>
      </c>
      <c r="GT14" s="9">
        <v>21.34</v>
      </c>
      <c r="GU14" s="9">
        <v>10.555</v>
      </c>
      <c r="GV14" s="9">
        <v>10.785</v>
      </c>
      <c r="GW14" s="9">
        <v>0.76400000000000001</v>
      </c>
      <c r="GX14" s="9">
        <v>0.59399999999999997</v>
      </c>
      <c r="GY14" s="9">
        <v>0.17</v>
      </c>
      <c r="GZ14" s="9">
        <v>0.14399999999999999</v>
      </c>
      <c r="HA14" s="9">
        <v>0.14399999999999999</v>
      </c>
      <c r="HB14" s="9">
        <v>0</v>
      </c>
      <c r="HC14" s="9">
        <v>7.1349999999999998</v>
      </c>
      <c r="HD14" s="9">
        <v>4.0789999999999997</v>
      </c>
      <c r="HE14" s="9">
        <v>3.0550000000000002</v>
      </c>
      <c r="HF14" s="9">
        <v>7.1349999999999998</v>
      </c>
      <c r="HG14" s="9">
        <v>4.0789999999999997</v>
      </c>
      <c r="HH14" s="9">
        <v>3.0550000000000002</v>
      </c>
      <c r="HI14" s="9">
        <v>0</v>
      </c>
      <c r="HJ14" s="9">
        <v>0</v>
      </c>
      <c r="HK14" s="9">
        <v>0</v>
      </c>
      <c r="HL14" s="9">
        <v>17.027000000000001</v>
      </c>
      <c r="HM14" s="9">
        <v>9.5299999999999994</v>
      </c>
      <c r="HN14" s="9">
        <v>7.4969999999999999</v>
      </c>
      <c r="HO14" s="9">
        <v>12.351000000000001</v>
      </c>
      <c r="HP14" s="9">
        <v>6.5890000000000004</v>
      </c>
      <c r="HQ14" s="9">
        <v>5.7619999999999996</v>
      </c>
      <c r="HR14" s="9">
        <v>11.718</v>
      </c>
      <c r="HS14" s="9">
        <v>6.2990000000000004</v>
      </c>
      <c r="HT14" s="9">
        <v>5.4189999999999996</v>
      </c>
      <c r="HU14" s="9">
        <v>0.63300000000000001</v>
      </c>
      <c r="HV14" s="9">
        <v>0.28999999999999998</v>
      </c>
      <c r="HW14" s="9">
        <v>0.34300000000000003</v>
      </c>
      <c r="HX14" s="9">
        <v>0</v>
      </c>
      <c r="HY14" s="9">
        <v>0</v>
      </c>
      <c r="HZ14" s="9">
        <v>0</v>
      </c>
      <c r="IA14" s="9">
        <v>4.6760000000000002</v>
      </c>
      <c r="IB14" s="9">
        <v>2.9409999999999998</v>
      </c>
      <c r="IC14" s="9">
        <v>1.734</v>
      </c>
      <c r="ID14" s="9">
        <v>4.6760000000000002</v>
      </c>
      <c r="IE14" s="9">
        <v>2.9409999999999998</v>
      </c>
      <c r="IF14" s="9">
        <v>1.734</v>
      </c>
      <c r="IG14" s="9">
        <v>0</v>
      </c>
      <c r="IH14" s="9">
        <v>0</v>
      </c>
      <c r="II14" s="9">
        <v>0</v>
      </c>
      <c r="IJ14" s="9">
        <v>259.85899999999998</v>
      </c>
      <c r="IK14" s="9">
        <v>126.619</v>
      </c>
      <c r="IL14" s="9">
        <v>133.24100000000001</v>
      </c>
      <c r="IM14" s="9">
        <v>201.46299999999999</v>
      </c>
      <c r="IN14" s="9">
        <v>112.238</v>
      </c>
      <c r="IO14" s="9">
        <v>89.224999999999994</v>
      </c>
      <c r="IP14" s="9">
        <v>165.208</v>
      </c>
      <c r="IQ14" s="9">
        <v>89.225999999999999</v>
      </c>
    </row>
    <row r="15" spans="1:251">
      <c r="A15" s="10">
        <v>43497</v>
      </c>
      <c r="B15" s="9">
        <v>0.97199999999999998</v>
      </c>
      <c r="C15" s="9">
        <v>1.5329999999999999</v>
      </c>
      <c r="D15" s="9">
        <v>4.8140000000000001</v>
      </c>
      <c r="E15" s="9">
        <v>2.089</v>
      </c>
      <c r="F15" s="9">
        <v>2.7250000000000001</v>
      </c>
      <c r="G15" s="9">
        <v>4.8140000000000001</v>
      </c>
      <c r="H15" s="9">
        <v>2.089</v>
      </c>
      <c r="I15" s="9">
        <v>2.7250000000000001</v>
      </c>
      <c r="J15" s="9">
        <v>94.558999999999997</v>
      </c>
      <c r="K15" s="9">
        <v>54.091000000000001</v>
      </c>
      <c r="L15" s="9">
        <v>40.468000000000004</v>
      </c>
      <c r="M15" s="9">
        <v>42.237000000000002</v>
      </c>
      <c r="N15" s="9">
        <v>25.099</v>
      </c>
      <c r="O15" s="9">
        <v>17.137</v>
      </c>
      <c r="P15" s="9">
        <v>38.529000000000003</v>
      </c>
      <c r="Q15" s="9">
        <v>21.75</v>
      </c>
      <c r="R15" s="9">
        <v>16.78</v>
      </c>
      <c r="S15" s="9">
        <v>3.35</v>
      </c>
      <c r="T15" s="9">
        <v>3.35</v>
      </c>
      <c r="U15" s="9">
        <v>0</v>
      </c>
      <c r="V15" s="9">
        <v>0.35799999999999998</v>
      </c>
      <c r="W15" s="9">
        <v>0</v>
      </c>
      <c r="X15" s="9">
        <v>0.35799999999999998</v>
      </c>
      <c r="Y15" s="9">
        <v>52.322000000000003</v>
      </c>
      <c r="Z15" s="9">
        <v>28.991</v>
      </c>
      <c r="AA15" s="9">
        <v>23.331</v>
      </c>
      <c r="AB15" s="9">
        <v>51.384</v>
      </c>
      <c r="AC15" s="9">
        <v>28.885000000000002</v>
      </c>
      <c r="AD15" s="9">
        <v>22.498999999999999</v>
      </c>
      <c r="AE15" s="9">
        <v>0.93799999999999994</v>
      </c>
      <c r="AF15" s="9">
        <v>0.107</v>
      </c>
      <c r="AG15" s="9">
        <v>0.83099999999999996</v>
      </c>
      <c r="AH15" s="9">
        <v>10.961</v>
      </c>
      <c r="AI15" s="9">
        <v>5.899</v>
      </c>
      <c r="AJ15" s="9">
        <v>5.0620000000000003</v>
      </c>
      <c r="AK15" s="9">
        <v>2.2789999999999999</v>
      </c>
      <c r="AL15" s="9">
        <v>0.23699999999999999</v>
      </c>
      <c r="AM15" s="9">
        <v>2.0409999999999999</v>
      </c>
      <c r="AN15" s="9">
        <v>1.921</v>
      </c>
      <c r="AO15" s="9">
        <v>0.23699999999999999</v>
      </c>
      <c r="AP15" s="9">
        <v>1.6839999999999999</v>
      </c>
      <c r="AQ15" s="9">
        <v>0</v>
      </c>
      <c r="AR15" s="9">
        <v>0</v>
      </c>
      <c r="AS15" s="9">
        <v>0</v>
      </c>
      <c r="AT15" s="9">
        <v>0.35799999999999998</v>
      </c>
      <c r="AU15" s="9">
        <v>0</v>
      </c>
      <c r="AV15" s="9">
        <v>0.35799999999999998</v>
      </c>
      <c r="AW15" s="9">
        <v>8.6829999999999998</v>
      </c>
      <c r="AX15" s="9">
        <v>5.6619999999999999</v>
      </c>
      <c r="AY15" s="9">
        <v>3.0209999999999999</v>
      </c>
      <c r="AZ15" s="9">
        <v>7.7450000000000001</v>
      </c>
      <c r="BA15" s="9">
        <v>5.5549999999999997</v>
      </c>
      <c r="BB15" s="9">
        <v>2.19</v>
      </c>
      <c r="BC15" s="9">
        <v>0.93799999999999994</v>
      </c>
      <c r="BD15" s="9">
        <v>0.107</v>
      </c>
      <c r="BE15" s="9">
        <v>0.83099999999999996</v>
      </c>
      <c r="BF15" s="9">
        <v>83.596999999999994</v>
      </c>
      <c r="BG15" s="9">
        <v>48.192</v>
      </c>
      <c r="BH15" s="9">
        <v>35.405999999999999</v>
      </c>
      <c r="BI15" s="9">
        <v>39.957999999999998</v>
      </c>
      <c r="BJ15" s="9">
        <v>24.861999999999998</v>
      </c>
      <c r="BK15" s="9">
        <v>15.096</v>
      </c>
      <c r="BL15" s="9">
        <v>36.607999999999997</v>
      </c>
      <c r="BM15" s="9">
        <v>21.512</v>
      </c>
      <c r="BN15" s="9">
        <v>15.096</v>
      </c>
      <c r="BO15" s="9">
        <v>3.35</v>
      </c>
      <c r="BP15" s="9">
        <v>3.35</v>
      </c>
      <c r="BQ15" s="9">
        <v>0</v>
      </c>
      <c r="BR15" s="9">
        <v>43.639000000000003</v>
      </c>
      <c r="BS15" s="9">
        <v>23.33</v>
      </c>
      <c r="BT15" s="9">
        <v>20.309999999999999</v>
      </c>
      <c r="BU15" s="9">
        <v>43.639000000000003</v>
      </c>
      <c r="BV15" s="9">
        <v>23.33</v>
      </c>
      <c r="BW15" s="9">
        <v>20.309999999999999</v>
      </c>
      <c r="BX15" s="9">
        <v>201.78299999999999</v>
      </c>
      <c r="BY15" s="9">
        <v>108.247</v>
      </c>
      <c r="BZ15" s="9">
        <v>93.536000000000001</v>
      </c>
      <c r="CA15" s="9">
        <v>107.042</v>
      </c>
      <c r="CB15" s="9">
        <v>66.16</v>
      </c>
      <c r="CC15" s="9">
        <v>40.881999999999998</v>
      </c>
      <c r="CD15" s="9">
        <v>85.537999999999997</v>
      </c>
      <c r="CE15" s="9">
        <v>51.655000000000001</v>
      </c>
      <c r="CF15" s="9">
        <v>33.883000000000003</v>
      </c>
      <c r="CG15" s="9">
        <v>18.623000000000001</v>
      </c>
      <c r="CH15" s="9">
        <v>12.422000000000001</v>
      </c>
      <c r="CI15" s="9">
        <v>6.2009999999999996</v>
      </c>
      <c r="CJ15" s="9">
        <v>2.8809999999999998</v>
      </c>
      <c r="CK15" s="9">
        <v>2.0819999999999999</v>
      </c>
      <c r="CL15" s="9">
        <v>0.79800000000000004</v>
      </c>
      <c r="CM15" s="9">
        <v>94.741</v>
      </c>
      <c r="CN15" s="9">
        <v>42.087000000000003</v>
      </c>
      <c r="CO15" s="9">
        <v>52.654000000000003</v>
      </c>
      <c r="CP15" s="9">
        <v>86.748999999999995</v>
      </c>
      <c r="CQ15" s="9">
        <v>40.494</v>
      </c>
      <c r="CR15" s="9">
        <v>46.255000000000003</v>
      </c>
      <c r="CS15" s="9">
        <v>7.992</v>
      </c>
      <c r="CT15" s="9">
        <v>1.593</v>
      </c>
      <c r="CU15" s="9">
        <v>6.399</v>
      </c>
      <c r="CV15" s="9">
        <v>53.499000000000002</v>
      </c>
      <c r="CW15" s="9">
        <v>28.298999999999999</v>
      </c>
      <c r="CX15" s="9">
        <v>25.201000000000001</v>
      </c>
      <c r="CY15" s="9">
        <v>25.652000000000001</v>
      </c>
      <c r="CZ15" s="9">
        <v>15.347</v>
      </c>
      <c r="DA15" s="9">
        <v>10.304</v>
      </c>
      <c r="DB15" s="9">
        <v>18.234000000000002</v>
      </c>
      <c r="DC15" s="9">
        <v>11.462999999999999</v>
      </c>
      <c r="DD15" s="9">
        <v>6.7709999999999999</v>
      </c>
      <c r="DE15" s="9">
        <v>5.3319999999999999</v>
      </c>
      <c r="DF15" s="9">
        <v>2.157</v>
      </c>
      <c r="DG15" s="9">
        <v>3.1749999999999998</v>
      </c>
      <c r="DH15" s="9">
        <v>2.085</v>
      </c>
      <c r="DI15" s="9">
        <v>1.7270000000000001</v>
      </c>
      <c r="DJ15" s="9">
        <v>0.35799999999999998</v>
      </c>
      <c r="DK15" s="9">
        <v>27.847999999999999</v>
      </c>
      <c r="DL15" s="9">
        <v>12.951000000000001</v>
      </c>
      <c r="DM15" s="9">
        <v>14.896000000000001</v>
      </c>
      <c r="DN15" s="9">
        <v>25.097000000000001</v>
      </c>
      <c r="DO15" s="9">
        <v>12.544</v>
      </c>
      <c r="DP15" s="9">
        <v>12.552</v>
      </c>
      <c r="DQ15" s="9">
        <v>2.7509999999999999</v>
      </c>
      <c r="DR15" s="9">
        <v>0.40699999999999997</v>
      </c>
      <c r="DS15" s="9">
        <v>2.3439999999999999</v>
      </c>
      <c r="DT15" s="9">
        <v>96.801000000000002</v>
      </c>
      <c r="DU15" s="9">
        <v>54.954000000000001</v>
      </c>
      <c r="DV15" s="9">
        <v>41.847000000000001</v>
      </c>
      <c r="DW15" s="9">
        <v>48.859000000000002</v>
      </c>
      <c r="DX15" s="9">
        <v>32.279000000000003</v>
      </c>
      <c r="DY15" s="9">
        <v>16.579000000000001</v>
      </c>
      <c r="DZ15" s="9">
        <v>39.334000000000003</v>
      </c>
      <c r="EA15" s="9">
        <v>24.459</v>
      </c>
      <c r="EB15" s="9">
        <v>14.875999999999999</v>
      </c>
      <c r="EC15" s="9">
        <v>9.1690000000000005</v>
      </c>
      <c r="ED15" s="9">
        <v>7.4649999999999999</v>
      </c>
      <c r="EE15" s="9">
        <v>1.704</v>
      </c>
      <c r="EF15" s="9">
        <v>0.35499999999999998</v>
      </c>
      <c r="EG15" s="9">
        <v>0.35499999999999998</v>
      </c>
      <c r="EH15" s="9">
        <v>0</v>
      </c>
      <c r="EI15" s="9">
        <v>47.942999999999998</v>
      </c>
      <c r="EJ15" s="9">
        <v>22.675000000000001</v>
      </c>
      <c r="EK15" s="9">
        <v>25.268000000000001</v>
      </c>
      <c r="EL15" s="9">
        <v>44.033999999999999</v>
      </c>
      <c r="EM15" s="9">
        <v>21.489000000000001</v>
      </c>
      <c r="EN15" s="9">
        <v>22.545000000000002</v>
      </c>
      <c r="EO15" s="9">
        <v>3.9079999999999999</v>
      </c>
      <c r="EP15" s="9">
        <v>1.1859999999999999</v>
      </c>
      <c r="EQ15" s="9">
        <v>2.722</v>
      </c>
      <c r="ER15" s="9">
        <v>28.774999999999999</v>
      </c>
      <c r="ES15" s="9">
        <v>10.85</v>
      </c>
      <c r="ET15" s="9">
        <v>17.925000000000001</v>
      </c>
      <c r="EU15" s="9">
        <v>16.187999999999999</v>
      </c>
      <c r="EV15" s="9">
        <v>8.59</v>
      </c>
      <c r="EW15" s="9">
        <v>7.5970000000000004</v>
      </c>
      <c r="EX15" s="9">
        <v>14.384</v>
      </c>
      <c r="EY15" s="9">
        <v>7.7030000000000003</v>
      </c>
      <c r="EZ15" s="9">
        <v>6.681</v>
      </c>
      <c r="FA15" s="9">
        <v>1.804</v>
      </c>
      <c r="FB15" s="9">
        <v>0.88700000000000001</v>
      </c>
      <c r="FC15" s="9">
        <v>0.91700000000000004</v>
      </c>
      <c r="FD15" s="9">
        <v>0</v>
      </c>
      <c r="FE15" s="9">
        <v>0</v>
      </c>
      <c r="FF15" s="9">
        <v>0</v>
      </c>
      <c r="FG15" s="9">
        <v>12.587999999999999</v>
      </c>
      <c r="FH15" s="9">
        <v>2.2599999999999998</v>
      </c>
      <c r="FI15" s="9">
        <v>10.327999999999999</v>
      </c>
      <c r="FJ15" s="9">
        <v>11.256</v>
      </c>
      <c r="FK15" s="9">
        <v>2.2599999999999998</v>
      </c>
      <c r="FL15" s="9">
        <v>8.9960000000000004</v>
      </c>
      <c r="FM15" s="9">
        <v>1.3320000000000001</v>
      </c>
      <c r="FN15" s="9">
        <v>0</v>
      </c>
      <c r="FO15" s="9">
        <v>1.3320000000000001</v>
      </c>
      <c r="FP15" s="9">
        <v>22.707000000000001</v>
      </c>
      <c r="FQ15" s="9">
        <v>14.144</v>
      </c>
      <c r="FR15" s="9">
        <v>8.5630000000000006</v>
      </c>
      <c r="FS15" s="9">
        <v>16.344000000000001</v>
      </c>
      <c r="FT15" s="9">
        <v>9.9429999999999996</v>
      </c>
      <c r="FU15" s="9">
        <v>6.4009999999999998</v>
      </c>
      <c r="FV15" s="9">
        <v>13.586</v>
      </c>
      <c r="FW15" s="9">
        <v>8.0310000000000006</v>
      </c>
      <c r="FX15" s="9">
        <v>5.5549999999999997</v>
      </c>
      <c r="FY15" s="9">
        <v>2.3180000000000001</v>
      </c>
      <c r="FZ15" s="9">
        <v>1.913</v>
      </c>
      <c r="GA15" s="9">
        <v>0.40500000000000003</v>
      </c>
      <c r="GB15" s="9">
        <v>0.441</v>
      </c>
      <c r="GC15" s="9">
        <v>0</v>
      </c>
      <c r="GD15" s="9">
        <v>0.441</v>
      </c>
      <c r="GE15" s="9">
        <v>6.3630000000000004</v>
      </c>
      <c r="GF15" s="9">
        <v>4.2009999999999996</v>
      </c>
      <c r="GG15" s="9">
        <v>2.1619999999999999</v>
      </c>
      <c r="GH15" s="9">
        <v>6.3630000000000004</v>
      </c>
      <c r="GI15" s="9">
        <v>4.2009999999999996</v>
      </c>
      <c r="GJ15" s="9">
        <v>2.1619999999999999</v>
      </c>
      <c r="GK15" s="9">
        <v>0</v>
      </c>
      <c r="GL15" s="9">
        <v>0</v>
      </c>
      <c r="GM15" s="9">
        <v>0</v>
      </c>
      <c r="GN15" s="9">
        <v>27.02</v>
      </c>
      <c r="GO15" s="9">
        <v>14.516999999999999</v>
      </c>
      <c r="GP15" s="9">
        <v>12.503</v>
      </c>
      <c r="GQ15" s="9">
        <v>17.318000000000001</v>
      </c>
      <c r="GR15" s="9">
        <v>9.9879999999999995</v>
      </c>
      <c r="GS15" s="9">
        <v>7.33</v>
      </c>
      <c r="GT15" s="9">
        <v>16.916</v>
      </c>
      <c r="GU15" s="9">
        <v>9.5860000000000003</v>
      </c>
      <c r="GV15" s="9">
        <v>7.33</v>
      </c>
      <c r="GW15" s="9">
        <v>0.40200000000000002</v>
      </c>
      <c r="GX15" s="9">
        <v>0.40200000000000002</v>
      </c>
      <c r="GY15" s="9">
        <v>0</v>
      </c>
      <c r="GZ15" s="9">
        <v>0</v>
      </c>
      <c r="HA15" s="9">
        <v>0</v>
      </c>
      <c r="HB15" s="9">
        <v>0</v>
      </c>
      <c r="HC15" s="9">
        <v>9.702</v>
      </c>
      <c r="HD15" s="9">
        <v>4.5289999999999999</v>
      </c>
      <c r="HE15" s="9">
        <v>5.173</v>
      </c>
      <c r="HF15" s="9">
        <v>9.702</v>
      </c>
      <c r="HG15" s="9">
        <v>4.5289999999999999</v>
      </c>
      <c r="HH15" s="9">
        <v>5.173</v>
      </c>
      <c r="HI15" s="9">
        <v>0</v>
      </c>
      <c r="HJ15" s="9">
        <v>0</v>
      </c>
      <c r="HK15" s="9">
        <v>0</v>
      </c>
      <c r="HL15" s="9">
        <v>21.052</v>
      </c>
      <c r="HM15" s="9">
        <v>12.172000000000001</v>
      </c>
      <c r="HN15" s="9">
        <v>8.8789999999999996</v>
      </c>
      <c r="HO15" s="9">
        <v>14.692</v>
      </c>
      <c r="HP15" s="9">
        <v>9.3010000000000002</v>
      </c>
      <c r="HQ15" s="9">
        <v>5.391</v>
      </c>
      <c r="HR15" s="9">
        <v>12.976000000000001</v>
      </c>
      <c r="HS15" s="9">
        <v>8.7129999999999992</v>
      </c>
      <c r="HT15" s="9">
        <v>4.2629999999999999</v>
      </c>
      <c r="HU15" s="9">
        <v>1.716</v>
      </c>
      <c r="HV15" s="9">
        <v>0.58799999999999997</v>
      </c>
      <c r="HW15" s="9">
        <v>1.1279999999999999</v>
      </c>
      <c r="HX15" s="9">
        <v>0</v>
      </c>
      <c r="HY15" s="9">
        <v>0</v>
      </c>
      <c r="HZ15" s="9">
        <v>0</v>
      </c>
      <c r="IA15" s="9">
        <v>6.36</v>
      </c>
      <c r="IB15" s="9">
        <v>2.871</v>
      </c>
      <c r="IC15" s="9">
        <v>3.4889999999999999</v>
      </c>
      <c r="ID15" s="9">
        <v>6.36</v>
      </c>
      <c r="IE15" s="9">
        <v>2.871</v>
      </c>
      <c r="IF15" s="9">
        <v>3.4889999999999999</v>
      </c>
      <c r="IG15" s="9">
        <v>0</v>
      </c>
      <c r="IH15" s="9">
        <v>0</v>
      </c>
      <c r="II15" s="9">
        <v>0</v>
      </c>
      <c r="IJ15" s="9">
        <v>245.53399999999999</v>
      </c>
      <c r="IK15" s="9">
        <v>125.104</v>
      </c>
      <c r="IL15" s="9">
        <v>120.43</v>
      </c>
      <c r="IM15" s="9">
        <v>186.78800000000001</v>
      </c>
      <c r="IN15" s="9">
        <v>111.29</v>
      </c>
      <c r="IO15" s="9">
        <v>75.498000000000005</v>
      </c>
      <c r="IP15" s="9">
        <v>136.43</v>
      </c>
      <c r="IQ15" s="9">
        <v>78.631</v>
      </c>
    </row>
    <row r="16" spans="1:251">
      <c r="A16" s="10">
        <v>43862</v>
      </c>
      <c r="B16" s="9">
        <v>0.55400000000000005</v>
      </c>
      <c r="C16" s="9">
        <v>0</v>
      </c>
      <c r="D16" s="9">
        <v>5.7210000000000001</v>
      </c>
      <c r="E16" s="9">
        <v>2.262</v>
      </c>
      <c r="F16" s="9">
        <v>3.4590000000000001</v>
      </c>
      <c r="G16" s="9">
        <v>5.7210000000000001</v>
      </c>
      <c r="H16" s="9">
        <v>2.262</v>
      </c>
      <c r="I16" s="9">
        <v>3.4590000000000001</v>
      </c>
      <c r="J16" s="9">
        <v>120.495</v>
      </c>
      <c r="K16" s="9">
        <v>65.100999999999999</v>
      </c>
      <c r="L16" s="9">
        <v>55.393999999999998</v>
      </c>
      <c r="M16" s="9">
        <v>50.366</v>
      </c>
      <c r="N16" s="9">
        <v>28.376000000000001</v>
      </c>
      <c r="O16" s="9">
        <v>21.99</v>
      </c>
      <c r="P16" s="9">
        <v>46.531999999999996</v>
      </c>
      <c r="Q16" s="9">
        <v>25.594000000000001</v>
      </c>
      <c r="R16" s="9">
        <v>20.937999999999999</v>
      </c>
      <c r="S16" s="9">
        <v>3.5529999999999999</v>
      </c>
      <c r="T16" s="9">
        <v>2.67</v>
      </c>
      <c r="U16" s="9">
        <v>0.88300000000000001</v>
      </c>
      <c r="V16" s="9">
        <v>0.28000000000000003</v>
      </c>
      <c r="W16" s="9">
        <v>0.112</v>
      </c>
      <c r="X16" s="9">
        <v>0.16800000000000001</v>
      </c>
      <c r="Y16" s="9">
        <v>70.129000000000005</v>
      </c>
      <c r="Z16" s="9">
        <v>36.725000000000001</v>
      </c>
      <c r="AA16" s="9">
        <v>33.404000000000003</v>
      </c>
      <c r="AB16" s="9">
        <v>68.082999999999998</v>
      </c>
      <c r="AC16" s="9">
        <v>36.11</v>
      </c>
      <c r="AD16" s="9">
        <v>31.972999999999999</v>
      </c>
      <c r="AE16" s="9">
        <v>2.0459999999999998</v>
      </c>
      <c r="AF16" s="9">
        <v>0.61499999999999999</v>
      </c>
      <c r="AG16" s="9">
        <v>1.431</v>
      </c>
      <c r="AH16" s="9">
        <v>11.247999999999999</v>
      </c>
      <c r="AI16" s="9">
        <v>5.0430000000000001</v>
      </c>
      <c r="AJ16" s="9">
        <v>6.2050000000000001</v>
      </c>
      <c r="AK16" s="9">
        <v>4.327</v>
      </c>
      <c r="AL16" s="9">
        <v>1.7270000000000001</v>
      </c>
      <c r="AM16" s="9">
        <v>2.6</v>
      </c>
      <c r="AN16" s="9">
        <v>3.8439999999999999</v>
      </c>
      <c r="AO16" s="9">
        <v>1.615</v>
      </c>
      <c r="AP16" s="9">
        <v>2.2290000000000001</v>
      </c>
      <c r="AQ16" s="9">
        <v>0.20300000000000001</v>
      </c>
      <c r="AR16" s="9">
        <v>0</v>
      </c>
      <c r="AS16" s="9">
        <v>0.20300000000000001</v>
      </c>
      <c r="AT16" s="9">
        <v>0.28000000000000003</v>
      </c>
      <c r="AU16" s="9">
        <v>0.112</v>
      </c>
      <c r="AV16" s="9">
        <v>0.16800000000000001</v>
      </c>
      <c r="AW16" s="9">
        <v>6.9219999999999997</v>
      </c>
      <c r="AX16" s="9">
        <v>3.3159999999999998</v>
      </c>
      <c r="AY16" s="9">
        <v>3.605</v>
      </c>
      <c r="AZ16" s="9">
        <v>4.875</v>
      </c>
      <c r="BA16" s="9">
        <v>2.702</v>
      </c>
      <c r="BB16" s="9">
        <v>2.1739999999999999</v>
      </c>
      <c r="BC16" s="9">
        <v>2.0459999999999998</v>
      </c>
      <c r="BD16" s="9">
        <v>0.61499999999999999</v>
      </c>
      <c r="BE16" s="9">
        <v>1.431</v>
      </c>
      <c r="BF16" s="9">
        <v>109.246</v>
      </c>
      <c r="BG16" s="9">
        <v>60.057000000000002</v>
      </c>
      <c r="BH16" s="9">
        <v>49.189</v>
      </c>
      <c r="BI16" s="9">
        <v>46.039000000000001</v>
      </c>
      <c r="BJ16" s="9">
        <v>26.649000000000001</v>
      </c>
      <c r="BK16" s="9">
        <v>19.39</v>
      </c>
      <c r="BL16" s="9">
        <v>42.688000000000002</v>
      </c>
      <c r="BM16" s="9">
        <v>23.978999999999999</v>
      </c>
      <c r="BN16" s="9">
        <v>18.71</v>
      </c>
      <c r="BO16" s="9">
        <v>3.35</v>
      </c>
      <c r="BP16" s="9">
        <v>2.67</v>
      </c>
      <c r="BQ16" s="9">
        <v>0.68</v>
      </c>
      <c r="BR16" s="9">
        <v>63.207000000000001</v>
      </c>
      <c r="BS16" s="9">
        <v>33.408000000000001</v>
      </c>
      <c r="BT16" s="9">
        <v>29.798999999999999</v>
      </c>
      <c r="BU16" s="9">
        <v>63.207000000000001</v>
      </c>
      <c r="BV16" s="9">
        <v>33.408000000000001</v>
      </c>
      <c r="BW16" s="9">
        <v>29.798999999999999</v>
      </c>
      <c r="BX16" s="9">
        <v>217.244</v>
      </c>
      <c r="BY16" s="9">
        <v>123.55</v>
      </c>
      <c r="BZ16" s="9">
        <v>93.694000000000003</v>
      </c>
      <c r="CA16" s="9">
        <v>104.172</v>
      </c>
      <c r="CB16" s="9">
        <v>64.055000000000007</v>
      </c>
      <c r="CC16" s="9">
        <v>40.116999999999997</v>
      </c>
      <c r="CD16" s="9">
        <v>80.224999999999994</v>
      </c>
      <c r="CE16" s="9">
        <v>44.487000000000002</v>
      </c>
      <c r="CF16" s="9">
        <v>35.737000000000002</v>
      </c>
      <c r="CG16" s="9">
        <v>19.856000000000002</v>
      </c>
      <c r="CH16" s="9">
        <v>15.645</v>
      </c>
      <c r="CI16" s="9">
        <v>4.2110000000000003</v>
      </c>
      <c r="CJ16" s="9">
        <v>4.0910000000000002</v>
      </c>
      <c r="CK16" s="9">
        <v>3.923</v>
      </c>
      <c r="CL16" s="9">
        <v>0.16800000000000001</v>
      </c>
      <c r="CM16" s="9">
        <v>113.072</v>
      </c>
      <c r="CN16" s="9">
        <v>59.494999999999997</v>
      </c>
      <c r="CO16" s="9">
        <v>53.576999999999998</v>
      </c>
      <c r="CP16" s="9">
        <v>106.943</v>
      </c>
      <c r="CQ16" s="9">
        <v>55.911000000000001</v>
      </c>
      <c r="CR16" s="9">
        <v>51.031999999999996</v>
      </c>
      <c r="CS16" s="9">
        <v>6.1289999999999996</v>
      </c>
      <c r="CT16" s="9">
        <v>3.5840000000000001</v>
      </c>
      <c r="CU16" s="9">
        <v>2.5449999999999999</v>
      </c>
      <c r="CV16" s="9">
        <v>59.886000000000003</v>
      </c>
      <c r="CW16" s="9">
        <v>36.828000000000003</v>
      </c>
      <c r="CX16" s="9">
        <v>23.058</v>
      </c>
      <c r="CY16" s="9">
        <v>27.323</v>
      </c>
      <c r="CZ16" s="9">
        <v>21.545999999999999</v>
      </c>
      <c r="DA16" s="9">
        <v>5.7770000000000001</v>
      </c>
      <c r="DB16" s="9">
        <v>16.141999999999999</v>
      </c>
      <c r="DC16" s="9">
        <v>11.521000000000001</v>
      </c>
      <c r="DD16" s="9">
        <v>4.6210000000000004</v>
      </c>
      <c r="DE16" s="9">
        <v>8.5719999999999992</v>
      </c>
      <c r="DF16" s="9">
        <v>7.4160000000000004</v>
      </c>
      <c r="DG16" s="9">
        <v>1.155</v>
      </c>
      <c r="DH16" s="9">
        <v>2.609</v>
      </c>
      <c r="DI16" s="9">
        <v>2.609</v>
      </c>
      <c r="DJ16" s="9">
        <v>0</v>
      </c>
      <c r="DK16" s="9">
        <v>32.563000000000002</v>
      </c>
      <c r="DL16" s="9">
        <v>15.282</v>
      </c>
      <c r="DM16" s="9">
        <v>17.282</v>
      </c>
      <c r="DN16" s="9">
        <v>29.452999999999999</v>
      </c>
      <c r="DO16" s="9">
        <v>14.096</v>
      </c>
      <c r="DP16" s="9">
        <v>15.356999999999999</v>
      </c>
      <c r="DQ16" s="9">
        <v>3.1110000000000002</v>
      </c>
      <c r="DR16" s="9">
        <v>1.1859999999999999</v>
      </c>
      <c r="DS16" s="9">
        <v>1.925</v>
      </c>
      <c r="DT16" s="9">
        <v>92.444999999999993</v>
      </c>
      <c r="DU16" s="9">
        <v>50.451000000000001</v>
      </c>
      <c r="DV16" s="9">
        <v>41.993000000000002</v>
      </c>
      <c r="DW16" s="9">
        <v>40.033999999999999</v>
      </c>
      <c r="DX16" s="9">
        <v>23.414999999999999</v>
      </c>
      <c r="DY16" s="9">
        <v>16.619</v>
      </c>
      <c r="DZ16" s="9">
        <v>32.752000000000002</v>
      </c>
      <c r="EA16" s="9">
        <v>17.503</v>
      </c>
      <c r="EB16" s="9">
        <v>15.249000000000001</v>
      </c>
      <c r="EC16" s="9">
        <v>6.81</v>
      </c>
      <c r="ED16" s="9">
        <v>5.6079999999999997</v>
      </c>
      <c r="EE16" s="9">
        <v>1.202</v>
      </c>
      <c r="EF16" s="9">
        <v>0.47199999999999998</v>
      </c>
      <c r="EG16" s="9">
        <v>0.30299999999999999</v>
      </c>
      <c r="EH16" s="9">
        <v>0.16800000000000001</v>
      </c>
      <c r="EI16" s="9">
        <v>52.411000000000001</v>
      </c>
      <c r="EJ16" s="9">
        <v>27.036000000000001</v>
      </c>
      <c r="EK16" s="9">
        <v>25.373999999999999</v>
      </c>
      <c r="EL16" s="9">
        <v>50.881</v>
      </c>
      <c r="EM16" s="9">
        <v>25.885000000000002</v>
      </c>
      <c r="EN16" s="9">
        <v>24.995000000000001</v>
      </c>
      <c r="EO16" s="9">
        <v>1.53</v>
      </c>
      <c r="EP16" s="9">
        <v>1.151</v>
      </c>
      <c r="EQ16" s="9">
        <v>0.379</v>
      </c>
      <c r="ER16" s="9">
        <v>40.539000000000001</v>
      </c>
      <c r="ES16" s="9">
        <v>24.556999999999999</v>
      </c>
      <c r="ET16" s="9">
        <v>15.981999999999999</v>
      </c>
      <c r="EU16" s="9">
        <v>20.969000000000001</v>
      </c>
      <c r="EV16" s="9">
        <v>12.629</v>
      </c>
      <c r="EW16" s="9">
        <v>8.3390000000000004</v>
      </c>
      <c r="EX16" s="9">
        <v>18.88</v>
      </c>
      <c r="EY16" s="9">
        <v>10.54</v>
      </c>
      <c r="EZ16" s="9">
        <v>8.3390000000000004</v>
      </c>
      <c r="FA16" s="9">
        <v>1.0780000000000001</v>
      </c>
      <c r="FB16" s="9">
        <v>1.0780000000000001</v>
      </c>
      <c r="FC16" s="9">
        <v>0</v>
      </c>
      <c r="FD16" s="9">
        <v>1.0109999999999999</v>
      </c>
      <c r="FE16" s="9">
        <v>1.0109999999999999</v>
      </c>
      <c r="FF16" s="9">
        <v>0</v>
      </c>
      <c r="FG16" s="9">
        <v>19.57</v>
      </c>
      <c r="FH16" s="9">
        <v>11.928000000000001</v>
      </c>
      <c r="FI16" s="9">
        <v>7.6420000000000003</v>
      </c>
      <c r="FJ16" s="9">
        <v>18.082999999999998</v>
      </c>
      <c r="FK16" s="9">
        <v>10.680999999999999</v>
      </c>
      <c r="FL16" s="9">
        <v>7.4020000000000001</v>
      </c>
      <c r="FM16" s="9">
        <v>1.488</v>
      </c>
      <c r="FN16" s="9">
        <v>1.2470000000000001</v>
      </c>
      <c r="FO16" s="9">
        <v>0.24099999999999999</v>
      </c>
      <c r="FP16" s="9">
        <v>24.373999999999999</v>
      </c>
      <c r="FQ16" s="9">
        <v>11.712999999999999</v>
      </c>
      <c r="FR16" s="9">
        <v>12.661</v>
      </c>
      <c r="FS16" s="9">
        <v>15.847</v>
      </c>
      <c r="FT16" s="9">
        <v>6.4649999999999999</v>
      </c>
      <c r="FU16" s="9">
        <v>9.3819999999999997</v>
      </c>
      <c r="FV16" s="9">
        <v>12.451000000000001</v>
      </c>
      <c r="FW16" s="9">
        <v>4.923</v>
      </c>
      <c r="FX16" s="9">
        <v>7.5279999999999996</v>
      </c>
      <c r="FY16" s="9">
        <v>3.3959999999999999</v>
      </c>
      <c r="FZ16" s="9">
        <v>1.542</v>
      </c>
      <c r="GA16" s="9">
        <v>1.8540000000000001</v>
      </c>
      <c r="GB16" s="9">
        <v>0</v>
      </c>
      <c r="GC16" s="9">
        <v>0</v>
      </c>
      <c r="GD16" s="9">
        <v>0</v>
      </c>
      <c r="GE16" s="9">
        <v>8.5269999999999992</v>
      </c>
      <c r="GF16" s="9">
        <v>5.2489999999999997</v>
      </c>
      <c r="GG16" s="9">
        <v>3.2789999999999999</v>
      </c>
      <c r="GH16" s="9">
        <v>8.5269999999999992</v>
      </c>
      <c r="GI16" s="9">
        <v>5.2489999999999997</v>
      </c>
      <c r="GJ16" s="9">
        <v>3.2789999999999999</v>
      </c>
      <c r="GK16" s="9">
        <v>0</v>
      </c>
      <c r="GL16" s="9">
        <v>0</v>
      </c>
      <c r="GM16" s="9">
        <v>0</v>
      </c>
      <c r="GN16" s="9">
        <v>36.07</v>
      </c>
      <c r="GO16" s="9">
        <v>21.919</v>
      </c>
      <c r="GP16" s="9">
        <v>14.151</v>
      </c>
      <c r="GQ16" s="9">
        <v>21.08</v>
      </c>
      <c r="GR16" s="9">
        <v>13.113</v>
      </c>
      <c r="GS16" s="9">
        <v>7.9669999999999996</v>
      </c>
      <c r="GT16" s="9">
        <v>18.8</v>
      </c>
      <c r="GU16" s="9">
        <v>11.035</v>
      </c>
      <c r="GV16" s="9">
        <v>7.7649999999999997</v>
      </c>
      <c r="GW16" s="9">
        <v>2.2799999999999998</v>
      </c>
      <c r="GX16" s="9">
        <v>2.0779999999999998</v>
      </c>
      <c r="GY16" s="9">
        <v>0.20300000000000001</v>
      </c>
      <c r="GZ16" s="9">
        <v>0</v>
      </c>
      <c r="HA16" s="9">
        <v>0</v>
      </c>
      <c r="HB16" s="9">
        <v>0</v>
      </c>
      <c r="HC16" s="9">
        <v>14.989000000000001</v>
      </c>
      <c r="HD16" s="9">
        <v>8.8059999999999992</v>
      </c>
      <c r="HE16" s="9">
        <v>6.1840000000000002</v>
      </c>
      <c r="HF16" s="9">
        <v>14.29</v>
      </c>
      <c r="HG16" s="9">
        <v>8.8059999999999992</v>
      </c>
      <c r="HH16" s="9">
        <v>5.4850000000000003</v>
      </c>
      <c r="HI16" s="9">
        <v>0.69899999999999995</v>
      </c>
      <c r="HJ16" s="9">
        <v>0</v>
      </c>
      <c r="HK16" s="9">
        <v>0.69899999999999995</v>
      </c>
      <c r="HL16" s="9">
        <v>23.48</v>
      </c>
      <c r="HM16" s="9">
        <v>13.103</v>
      </c>
      <c r="HN16" s="9">
        <v>10.377000000000001</v>
      </c>
      <c r="HO16" s="9">
        <v>17.956</v>
      </c>
      <c r="HP16" s="9">
        <v>10.44</v>
      </c>
      <c r="HQ16" s="9">
        <v>7.5149999999999997</v>
      </c>
      <c r="HR16" s="9">
        <v>17.956</v>
      </c>
      <c r="HS16" s="9">
        <v>10.44</v>
      </c>
      <c r="HT16" s="9">
        <v>7.5149999999999997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5.524</v>
      </c>
      <c r="IB16" s="9">
        <v>2.6619999999999999</v>
      </c>
      <c r="IC16" s="9">
        <v>2.8620000000000001</v>
      </c>
      <c r="ID16" s="9">
        <v>5.524</v>
      </c>
      <c r="IE16" s="9">
        <v>2.6619999999999999</v>
      </c>
      <c r="IF16" s="9">
        <v>2.8620000000000001</v>
      </c>
      <c r="IG16" s="9">
        <v>0</v>
      </c>
      <c r="IH16" s="9">
        <v>0</v>
      </c>
      <c r="II16" s="9">
        <v>0</v>
      </c>
      <c r="IJ16" s="9">
        <v>243.44300000000001</v>
      </c>
      <c r="IK16" s="9">
        <v>127.116</v>
      </c>
      <c r="IL16" s="9">
        <v>116.327</v>
      </c>
      <c r="IM16" s="9">
        <v>194.69399999999999</v>
      </c>
      <c r="IN16" s="9">
        <v>114.492</v>
      </c>
      <c r="IO16" s="9">
        <v>80.201999999999998</v>
      </c>
      <c r="IP16" s="9">
        <v>147.02500000000001</v>
      </c>
      <c r="IQ16" s="9">
        <v>85.42</v>
      </c>
    </row>
    <row r="17" spans="1:251">
      <c r="A17" s="10">
        <v>44228</v>
      </c>
      <c r="B17" s="9">
        <v>2.1520000000000001</v>
      </c>
      <c r="C17" s="9">
        <v>0</v>
      </c>
      <c r="D17" s="9">
        <v>6.5389999999999997</v>
      </c>
      <c r="E17" s="9">
        <v>2.4489999999999998</v>
      </c>
      <c r="F17" s="9">
        <v>4.09</v>
      </c>
      <c r="G17" s="9">
        <v>6.5389999999999997</v>
      </c>
      <c r="H17" s="9">
        <v>2.4489999999999998</v>
      </c>
      <c r="I17" s="9">
        <v>4.09</v>
      </c>
      <c r="J17" s="9">
        <v>109.679</v>
      </c>
      <c r="K17" s="9">
        <v>68.018000000000001</v>
      </c>
      <c r="L17" s="9">
        <v>41.661000000000001</v>
      </c>
      <c r="M17" s="9">
        <v>52.317</v>
      </c>
      <c r="N17" s="9">
        <v>35.222000000000001</v>
      </c>
      <c r="O17" s="9">
        <v>17.094999999999999</v>
      </c>
      <c r="P17" s="9">
        <v>42.478000000000002</v>
      </c>
      <c r="Q17" s="9">
        <v>29.065000000000001</v>
      </c>
      <c r="R17" s="9">
        <v>13.412000000000001</v>
      </c>
      <c r="S17" s="9">
        <v>8.1739999999999995</v>
      </c>
      <c r="T17" s="9">
        <v>6.157</v>
      </c>
      <c r="U17" s="9">
        <v>2.0169999999999999</v>
      </c>
      <c r="V17" s="9">
        <v>1.665</v>
      </c>
      <c r="W17" s="9">
        <v>0</v>
      </c>
      <c r="X17" s="9">
        <v>1.665</v>
      </c>
      <c r="Y17" s="9">
        <v>57.363</v>
      </c>
      <c r="Z17" s="9">
        <v>32.795999999999999</v>
      </c>
      <c r="AA17" s="9">
        <v>24.565999999999999</v>
      </c>
      <c r="AB17" s="9">
        <v>53.786000000000001</v>
      </c>
      <c r="AC17" s="9">
        <v>30.689</v>
      </c>
      <c r="AD17" s="9">
        <v>23.097000000000001</v>
      </c>
      <c r="AE17" s="9">
        <v>3.5760000000000001</v>
      </c>
      <c r="AF17" s="9">
        <v>2.1070000000000002</v>
      </c>
      <c r="AG17" s="9">
        <v>1.4690000000000001</v>
      </c>
      <c r="AH17" s="9">
        <v>9.5109999999999992</v>
      </c>
      <c r="AI17" s="9">
        <v>5.5039999999999996</v>
      </c>
      <c r="AJ17" s="9">
        <v>4.0069999999999997</v>
      </c>
      <c r="AK17" s="9">
        <v>3.5630000000000002</v>
      </c>
      <c r="AL17" s="9">
        <v>1.8979999999999999</v>
      </c>
      <c r="AM17" s="9">
        <v>1.665</v>
      </c>
      <c r="AN17" s="9">
        <v>0.86199999999999999</v>
      </c>
      <c r="AO17" s="9">
        <v>0.86199999999999999</v>
      </c>
      <c r="AP17" s="9">
        <v>0</v>
      </c>
      <c r="AQ17" s="9">
        <v>1.036</v>
      </c>
      <c r="AR17" s="9">
        <v>1.036</v>
      </c>
      <c r="AS17" s="9">
        <v>0</v>
      </c>
      <c r="AT17" s="9">
        <v>1.665</v>
      </c>
      <c r="AU17" s="9">
        <v>0</v>
      </c>
      <c r="AV17" s="9">
        <v>1.665</v>
      </c>
      <c r="AW17" s="9">
        <v>5.9480000000000004</v>
      </c>
      <c r="AX17" s="9">
        <v>3.6059999999999999</v>
      </c>
      <c r="AY17" s="9">
        <v>2.3420000000000001</v>
      </c>
      <c r="AZ17" s="9">
        <v>2.3719999999999999</v>
      </c>
      <c r="BA17" s="9">
        <v>1.4990000000000001</v>
      </c>
      <c r="BB17" s="9">
        <v>0.873</v>
      </c>
      <c r="BC17" s="9">
        <v>3.5760000000000001</v>
      </c>
      <c r="BD17" s="9">
        <v>2.1070000000000002</v>
      </c>
      <c r="BE17" s="9">
        <v>1.4690000000000001</v>
      </c>
      <c r="BF17" s="9">
        <v>100.16800000000001</v>
      </c>
      <c r="BG17" s="9">
        <v>62.514000000000003</v>
      </c>
      <c r="BH17" s="9">
        <v>37.654000000000003</v>
      </c>
      <c r="BI17" s="9">
        <v>48.753999999999998</v>
      </c>
      <c r="BJ17" s="9">
        <v>33.323999999999998</v>
      </c>
      <c r="BK17" s="9">
        <v>15.43</v>
      </c>
      <c r="BL17" s="9">
        <v>41.616</v>
      </c>
      <c r="BM17" s="9">
        <v>28.202999999999999</v>
      </c>
      <c r="BN17" s="9">
        <v>13.412000000000001</v>
      </c>
      <c r="BO17" s="9">
        <v>7.1379999999999999</v>
      </c>
      <c r="BP17" s="9">
        <v>5.1210000000000004</v>
      </c>
      <c r="BQ17" s="9">
        <v>2.0169999999999999</v>
      </c>
      <c r="BR17" s="9">
        <v>51.414999999999999</v>
      </c>
      <c r="BS17" s="9">
        <v>29.19</v>
      </c>
      <c r="BT17" s="9">
        <v>22.224</v>
      </c>
      <c r="BU17" s="9">
        <v>51.414999999999999</v>
      </c>
      <c r="BV17" s="9">
        <v>29.19</v>
      </c>
      <c r="BW17" s="9">
        <v>22.224</v>
      </c>
      <c r="BX17" s="9">
        <v>219.05600000000001</v>
      </c>
      <c r="BY17" s="9">
        <v>119.53100000000001</v>
      </c>
      <c r="BZ17" s="9">
        <v>99.525000000000006</v>
      </c>
      <c r="CA17" s="9">
        <v>118.654</v>
      </c>
      <c r="CB17" s="9">
        <v>67.887</v>
      </c>
      <c r="CC17" s="9">
        <v>50.767000000000003</v>
      </c>
      <c r="CD17" s="9">
        <v>92.715999999999994</v>
      </c>
      <c r="CE17" s="9">
        <v>53.164999999999999</v>
      </c>
      <c r="CF17" s="9">
        <v>39.551000000000002</v>
      </c>
      <c r="CG17" s="9">
        <v>17.318999999999999</v>
      </c>
      <c r="CH17" s="9">
        <v>10.416</v>
      </c>
      <c r="CI17" s="9">
        <v>6.9020000000000001</v>
      </c>
      <c r="CJ17" s="9">
        <v>8.6189999999999998</v>
      </c>
      <c r="CK17" s="9">
        <v>4.3049999999999997</v>
      </c>
      <c r="CL17" s="9">
        <v>4.3129999999999997</v>
      </c>
      <c r="CM17" s="9">
        <v>100.402</v>
      </c>
      <c r="CN17" s="9">
        <v>51.643999999999998</v>
      </c>
      <c r="CO17" s="9">
        <v>48.758000000000003</v>
      </c>
      <c r="CP17" s="9">
        <v>87.600999999999999</v>
      </c>
      <c r="CQ17" s="9">
        <v>44.234000000000002</v>
      </c>
      <c r="CR17" s="9">
        <v>43.368000000000002</v>
      </c>
      <c r="CS17" s="9">
        <v>12.801</v>
      </c>
      <c r="CT17" s="9">
        <v>7.4109999999999996</v>
      </c>
      <c r="CU17" s="9">
        <v>5.39</v>
      </c>
      <c r="CV17" s="9">
        <v>61.576999999999998</v>
      </c>
      <c r="CW17" s="9">
        <v>30.766999999999999</v>
      </c>
      <c r="CX17" s="9">
        <v>30.809000000000001</v>
      </c>
      <c r="CY17" s="9">
        <v>25.163</v>
      </c>
      <c r="CZ17" s="9">
        <v>13.15</v>
      </c>
      <c r="DA17" s="9">
        <v>12.013999999999999</v>
      </c>
      <c r="DB17" s="9">
        <v>20.552</v>
      </c>
      <c r="DC17" s="9">
        <v>10.082000000000001</v>
      </c>
      <c r="DD17" s="9">
        <v>10.47</v>
      </c>
      <c r="DE17" s="9">
        <v>2.2719999999999998</v>
      </c>
      <c r="DF17" s="9">
        <v>1.7130000000000001</v>
      </c>
      <c r="DG17" s="9">
        <v>0.55900000000000005</v>
      </c>
      <c r="DH17" s="9">
        <v>2.34</v>
      </c>
      <c r="DI17" s="9">
        <v>1.355</v>
      </c>
      <c r="DJ17" s="9">
        <v>0.98499999999999999</v>
      </c>
      <c r="DK17" s="9">
        <v>36.412999999999997</v>
      </c>
      <c r="DL17" s="9">
        <v>17.617999999999999</v>
      </c>
      <c r="DM17" s="9">
        <v>18.795000000000002</v>
      </c>
      <c r="DN17" s="9">
        <v>27.257999999999999</v>
      </c>
      <c r="DO17" s="9">
        <v>11.855</v>
      </c>
      <c r="DP17" s="9">
        <v>15.404</v>
      </c>
      <c r="DQ17" s="9">
        <v>9.1549999999999994</v>
      </c>
      <c r="DR17" s="9">
        <v>5.7629999999999999</v>
      </c>
      <c r="DS17" s="9">
        <v>3.3919999999999999</v>
      </c>
      <c r="DT17" s="9">
        <v>84.072000000000003</v>
      </c>
      <c r="DU17" s="9">
        <v>49.616999999999997</v>
      </c>
      <c r="DV17" s="9">
        <v>34.454000000000001</v>
      </c>
      <c r="DW17" s="9">
        <v>45.076999999999998</v>
      </c>
      <c r="DX17" s="9">
        <v>29.199000000000002</v>
      </c>
      <c r="DY17" s="9">
        <v>15.878</v>
      </c>
      <c r="DZ17" s="9">
        <v>30.15</v>
      </c>
      <c r="EA17" s="9">
        <v>20.745999999999999</v>
      </c>
      <c r="EB17" s="9">
        <v>9.4039999999999999</v>
      </c>
      <c r="EC17" s="9">
        <v>10.505000000000001</v>
      </c>
      <c r="ED17" s="9">
        <v>6.0140000000000002</v>
      </c>
      <c r="EE17" s="9">
        <v>4.4909999999999997</v>
      </c>
      <c r="EF17" s="9">
        <v>4.423</v>
      </c>
      <c r="EG17" s="9">
        <v>2.44</v>
      </c>
      <c r="EH17" s="9">
        <v>1.9830000000000001</v>
      </c>
      <c r="EI17" s="9">
        <v>38.994</v>
      </c>
      <c r="EJ17" s="9">
        <v>20.417999999999999</v>
      </c>
      <c r="EK17" s="9">
        <v>18.576000000000001</v>
      </c>
      <c r="EL17" s="9">
        <v>37.496000000000002</v>
      </c>
      <c r="EM17" s="9">
        <v>20.167000000000002</v>
      </c>
      <c r="EN17" s="9">
        <v>17.329999999999998</v>
      </c>
      <c r="EO17" s="9">
        <v>1.498</v>
      </c>
      <c r="EP17" s="9">
        <v>0.252</v>
      </c>
      <c r="EQ17" s="9">
        <v>1.246</v>
      </c>
      <c r="ER17" s="9">
        <v>35.216999999999999</v>
      </c>
      <c r="ES17" s="9">
        <v>18.88</v>
      </c>
      <c r="ET17" s="9">
        <v>16.337</v>
      </c>
      <c r="EU17" s="9">
        <v>21.791</v>
      </c>
      <c r="EV17" s="9">
        <v>11.795</v>
      </c>
      <c r="EW17" s="9">
        <v>9.9960000000000004</v>
      </c>
      <c r="EX17" s="9">
        <v>19.259</v>
      </c>
      <c r="EY17" s="9">
        <v>10.807</v>
      </c>
      <c r="EZ17" s="9">
        <v>8.452</v>
      </c>
      <c r="FA17" s="9">
        <v>1.6639999999999999</v>
      </c>
      <c r="FB17" s="9">
        <v>0.98799999999999999</v>
      </c>
      <c r="FC17" s="9">
        <v>0.67600000000000005</v>
      </c>
      <c r="FD17" s="9">
        <v>0.86799999999999999</v>
      </c>
      <c r="FE17" s="9">
        <v>0</v>
      </c>
      <c r="FF17" s="9">
        <v>0.86799999999999999</v>
      </c>
      <c r="FG17" s="9">
        <v>13.426</v>
      </c>
      <c r="FH17" s="9">
        <v>7.085</v>
      </c>
      <c r="FI17" s="9">
        <v>6.3410000000000002</v>
      </c>
      <c r="FJ17" s="9">
        <v>12.038</v>
      </c>
      <c r="FK17" s="9">
        <v>6.4489999999999998</v>
      </c>
      <c r="FL17" s="9">
        <v>5.5890000000000004</v>
      </c>
      <c r="FM17" s="9">
        <v>1.3879999999999999</v>
      </c>
      <c r="FN17" s="9">
        <v>0.63600000000000001</v>
      </c>
      <c r="FO17" s="9">
        <v>0.752</v>
      </c>
      <c r="FP17" s="9">
        <v>38.191000000000003</v>
      </c>
      <c r="FQ17" s="9">
        <v>20.265999999999998</v>
      </c>
      <c r="FR17" s="9">
        <v>17.923999999999999</v>
      </c>
      <c r="FS17" s="9">
        <v>26.622</v>
      </c>
      <c r="FT17" s="9">
        <v>13.743</v>
      </c>
      <c r="FU17" s="9">
        <v>12.879</v>
      </c>
      <c r="FV17" s="9">
        <v>22.756</v>
      </c>
      <c r="FW17" s="9">
        <v>11.531000000000001</v>
      </c>
      <c r="FX17" s="9">
        <v>11.226000000000001</v>
      </c>
      <c r="FY17" s="9">
        <v>2.879</v>
      </c>
      <c r="FZ17" s="9">
        <v>1.7010000000000001</v>
      </c>
      <c r="GA17" s="9">
        <v>1.177</v>
      </c>
      <c r="GB17" s="9">
        <v>0.98699999999999999</v>
      </c>
      <c r="GC17" s="9">
        <v>0.51100000000000001</v>
      </c>
      <c r="GD17" s="9">
        <v>0.47599999999999998</v>
      </c>
      <c r="GE17" s="9">
        <v>11.569000000000001</v>
      </c>
      <c r="GF17" s="9">
        <v>6.5229999999999997</v>
      </c>
      <c r="GG17" s="9">
        <v>5.0449999999999999</v>
      </c>
      <c r="GH17" s="9">
        <v>10.808999999999999</v>
      </c>
      <c r="GI17" s="9">
        <v>5.7640000000000002</v>
      </c>
      <c r="GJ17" s="9">
        <v>5.0449999999999999</v>
      </c>
      <c r="GK17" s="9">
        <v>0.76</v>
      </c>
      <c r="GL17" s="9">
        <v>0.76</v>
      </c>
      <c r="GM17" s="9">
        <v>0</v>
      </c>
      <c r="GN17" s="9">
        <v>36.334000000000003</v>
      </c>
      <c r="GO17" s="9">
        <v>23.041</v>
      </c>
      <c r="GP17" s="9">
        <v>13.292999999999999</v>
      </c>
      <c r="GQ17" s="9">
        <v>24.524000000000001</v>
      </c>
      <c r="GR17" s="9">
        <v>16.100999999999999</v>
      </c>
      <c r="GS17" s="9">
        <v>8.423</v>
      </c>
      <c r="GT17" s="9">
        <v>22.792000000000002</v>
      </c>
      <c r="GU17" s="9">
        <v>14.78</v>
      </c>
      <c r="GV17" s="9">
        <v>8.0120000000000005</v>
      </c>
      <c r="GW17" s="9">
        <v>1.732</v>
      </c>
      <c r="GX17" s="9">
        <v>1.321</v>
      </c>
      <c r="GY17" s="9">
        <v>0.41099999999999998</v>
      </c>
      <c r="GZ17" s="9">
        <v>0</v>
      </c>
      <c r="HA17" s="9">
        <v>0</v>
      </c>
      <c r="HB17" s="9">
        <v>0</v>
      </c>
      <c r="HC17" s="9">
        <v>11.81</v>
      </c>
      <c r="HD17" s="9">
        <v>6.9390000000000001</v>
      </c>
      <c r="HE17" s="9">
        <v>4.8710000000000004</v>
      </c>
      <c r="HF17" s="9">
        <v>11.388</v>
      </c>
      <c r="HG17" s="9">
        <v>6.5170000000000003</v>
      </c>
      <c r="HH17" s="9">
        <v>4.8710000000000004</v>
      </c>
      <c r="HI17" s="9">
        <v>0.42199999999999999</v>
      </c>
      <c r="HJ17" s="9">
        <v>0.42199999999999999</v>
      </c>
      <c r="HK17" s="9">
        <v>0</v>
      </c>
      <c r="HL17" s="9">
        <v>23.027000000000001</v>
      </c>
      <c r="HM17" s="9">
        <v>15.907</v>
      </c>
      <c r="HN17" s="9">
        <v>7.12</v>
      </c>
      <c r="HO17" s="9">
        <v>17.661999999999999</v>
      </c>
      <c r="HP17" s="9">
        <v>13.042999999999999</v>
      </c>
      <c r="HQ17" s="9">
        <v>4.6189999999999998</v>
      </c>
      <c r="HR17" s="9">
        <v>13.462</v>
      </c>
      <c r="HS17" s="9">
        <v>9.9719999999999995</v>
      </c>
      <c r="HT17" s="9">
        <v>3.49</v>
      </c>
      <c r="HU17" s="9">
        <v>4.2</v>
      </c>
      <c r="HV17" s="9">
        <v>3.0710000000000002</v>
      </c>
      <c r="HW17" s="9">
        <v>1.1299999999999999</v>
      </c>
      <c r="HX17" s="9">
        <v>0</v>
      </c>
      <c r="HY17" s="9">
        <v>0</v>
      </c>
      <c r="HZ17" s="9">
        <v>0</v>
      </c>
      <c r="IA17" s="9">
        <v>5.3659999999999997</v>
      </c>
      <c r="IB17" s="9">
        <v>2.8650000000000002</v>
      </c>
      <c r="IC17" s="9">
        <v>2.5009999999999999</v>
      </c>
      <c r="ID17" s="9">
        <v>5.3659999999999997</v>
      </c>
      <c r="IE17" s="9">
        <v>2.8650000000000002</v>
      </c>
      <c r="IF17" s="9">
        <v>2.5009999999999999</v>
      </c>
      <c r="IG17" s="9">
        <v>0</v>
      </c>
      <c r="IH17" s="9">
        <v>0</v>
      </c>
      <c r="II17" s="9">
        <v>0</v>
      </c>
      <c r="IJ17" s="9">
        <v>294.81900000000002</v>
      </c>
      <c r="IK17" s="9">
        <v>157.99</v>
      </c>
      <c r="IL17" s="9">
        <v>136.82900000000001</v>
      </c>
      <c r="IM17" s="9">
        <v>238.048</v>
      </c>
      <c r="IN17" s="9">
        <v>138.41499999999999</v>
      </c>
      <c r="IO17" s="9">
        <v>99.632999999999996</v>
      </c>
      <c r="IP17" s="9">
        <v>186.60900000000001</v>
      </c>
      <c r="IQ17" s="9">
        <v>99.870999999999995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17390</vt:i4>
      </vt:variant>
    </vt:vector>
  </HeadingPairs>
  <TitlesOfParts>
    <vt:vector size="17418" baseType="lpstr">
      <vt:lpstr>Contents</vt:lpstr>
      <vt:lpstr>Table 7.1</vt:lpstr>
      <vt:lpstr>Table 7.2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A126001458J</vt:lpstr>
      <vt:lpstr>A126001458J_Data</vt:lpstr>
      <vt:lpstr>A126001458J_Latest</vt:lpstr>
      <vt:lpstr>A126001462X</vt:lpstr>
      <vt:lpstr>A126001462X_Data</vt:lpstr>
      <vt:lpstr>A126001462X_Latest</vt:lpstr>
      <vt:lpstr>A126001466J</vt:lpstr>
      <vt:lpstr>A126001466J_Data</vt:lpstr>
      <vt:lpstr>A126001466J_Latest</vt:lpstr>
      <vt:lpstr>A126001470X</vt:lpstr>
      <vt:lpstr>A126001470X_Data</vt:lpstr>
      <vt:lpstr>A126001470X_Latest</vt:lpstr>
      <vt:lpstr>A126001474J</vt:lpstr>
      <vt:lpstr>A126001474J_Data</vt:lpstr>
      <vt:lpstr>A126001474J_Latest</vt:lpstr>
      <vt:lpstr>A126001478T</vt:lpstr>
      <vt:lpstr>A126001478T_Data</vt:lpstr>
      <vt:lpstr>A126001478T_Latest</vt:lpstr>
      <vt:lpstr>A126001482J</vt:lpstr>
      <vt:lpstr>A126001482J_Data</vt:lpstr>
      <vt:lpstr>A126001482J_Latest</vt:lpstr>
      <vt:lpstr>A126001486T</vt:lpstr>
      <vt:lpstr>A126001486T_Data</vt:lpstr>
      <vt:lpstr>A126001486T_Latest</vt:lpstr>
      <vt:lpstr>A126001490J</vt:lpstr>
      <vt:lpstr>A126001490J_Data</vt:lpstr>
      <vt:lpstr>A126001490J_Latest</vt:lpstr>
      <vt:lpstr>A126001494T</vt:lpstr>
      <vt:lpstr>A126001494T_Data</vt:lpstr>
      <vt:lpstr>A126001494T_Latest</vt:lpstr>
      <vt:lpstr>A126001498A</vt:lpstr>
      <vt:lpstr>A126001498A_Data</vt:lpstr>
      <vt:lpstr>A126001498A_Latest</vt:lpstr>
      <vt:lpstr>A126001502F</vt:lpstr>
      <vt:lpstr>A126001502F_Data</vt:lpstr>
      <vt:lpstr>A126001502F_Latest</vt:lpstr>
      <vt:lpstr>A126001506R</vt:lpstr>
      <vt:lpstr>A126001506R_Data</vt:lpstr>
      <vt:lpstr>A126001506R_Latest</vt:lpstr>
      <vt:lpstr>A126001510F</vt:lpstr>
      <vt:lpstr>A126001510F_Data</vt:lpstr>
      <vt:lpstr>A126001510F_Latest</vt:lpstr>
      <vt:lpstr>A126001514R</vt:lpstr>
      <vt:lpstr>A126001514R_Data</vt:lpstr>
      <vt:lpstr>A126001514R_Latest</vt:lpstr>
      <vt:lpstr>A126001518X</vt:lpstr>
      <vt:lpstr>A126001518X_Data</vt:lpstr>
      <vt:lpstr>A126001518X_Latest</vt:lpstr>
      <vt:lpstr>A126001522R</vt:lpstr>
      <vt:lpstr>A126001522R_Data</vt:lpstr>
      <vt:lpstr>A126001522R_Latest</vt:lpstr>
      <vt:lpstr>A126001526X</vt:lpstr>
      <vt:lpstr>A126001526X_Data</vt:lpstr>
      <vt:lpstr>A126001526X_Latest</vt:lpstr>
      <vt:lpstr>A126001530R</vt:lpstr>
      <vt:lpstr>A126001530R_Data</vt:lpstr>
      <vt:lpstr>A126001530R_Latest</vt:lpstr>
      <vt:lpstr>A126001534X</vt:lpstr>
      <vt:lpstr>A126001534X_Data</vt:lpstr>
      <vt:lpstr>A126001534X_Latest</vt:lpstr>
      <vt:lpstr>A126001538J</vt:lpstr>
      <vt:lpstr>A126001538J_Data</vt:lpstr>
      <vt:lpstr>A126001538J_Latest</vt:lpstr>
      <vt:lpstr>A126001542X</vt:lpstr>
      <vt:lpstr>A126001542X_Data</vt:lpstr>
      <vt:lpstr>A126001542X_Latest</vt:lpstr>
      <vt:lpstr>A126001546J</vt:lpstr>
      <vt:lpstr>A126001546J_Data</vt:lpstr>
      <vt:lpstr>A126001546J_Latest</vt:lpstr>
      <vt:lpstr>A126001550X</vt:lpstr>
      <vt:lpstr>A126001550X_Data</vt:lpstr>
      <vt:lpstr>A126001550X_Latest</vt:lpstr>
      <vt:lpstr>A126001554J</vt:lpstr>
      <vt:lpstr>A126001554J_Data</vt:lpstr>
      <vt:lpstr>A126001554J_Latest</vt:lpstr>
      <vt:lpstr>A126001558T</vt:lpstr>
      <vt:lpstr>A126001558T_Data</vt:lpstr>
      <vt:lpstr>A126001558T_Latest</vt:lpstr>
      <vt:lpstr>A126001562J</vt:lpstr>
      <vt:lpstr>A126001562J_Data</vt:lpstr>
      <vt:lpstr>A126001562J_Latest</vt:lpstr>
      <vt:lpstr>A126001566T</vt:lpstr>
      <vt:lpstr>A126001566T_Data</vt:lpstr>
      <vt:lpstr>A126001566T_Latest</vt:lpstr>
      <vt:lpstr>A126001570J</vt:lpstr>
      <vt:lpstr>A126001570J_Data</vt:lpstr>
      <vt:lpstr>A126001570J_Latest</vt:lpstr>
      <vt:lpstr>A126001574T</vt:lpstr>
      <vt:lpstr>A126001574T_Data</vt:lpstr>
      <vt:lpstr>A126001574T_Latest</vt:lpstr>
      <vt:lpstr>A126001578A</vt:lpstr>
      <vt:lpstr>A126001578A_Data</vt:lpstr>
      <vt:lpstr>A126001578A_Latest</vt:lpstr>
      <vt:lpstr>A126001582T</vt:lpstr>
      <vt:lpstr>A126001582T_Data</vt:lpstr>
      <vt:lpstr>A126001582T_Latest</vt:lpstr>
      <vt:lpstr>A126001586A</vt:lpstr>
      <vt:lpstr>A126001586A_Data</vt:lpstr>
      <vt:lpstr>A126001586A_Latest</vt:lpstr>
      <vt:lpstr>A126001590T</vt:lpstr>
      <vt:lpstr>A126001590T_Data</vt:lpstr>
      <vt:lpstr>A126001590T_Latest</vt:lpstr>
      <vt:lpstr>A126001594A</vt:lpstr>
      <vt:lpstr>A126001594A_Data</vt:lpstr>
      <vt:lpstr>A126001594A_Latest</vt:lpstr>
      <vt:lpstr>A126001598K</vt:lpstr>
      <vt:lpstr>A126001598K_Data</vt:lpstr>
      <vt:lpstr>A126001598K_Latest</vt:lpstr>
      <vt:lpstr>A126001602R</vt:lpstr>
      <vt:lpstr>A126001602R_Data</vt:lpstr>
      <vt:lpstr>A126001602R_Latest</vt:lpstr>
      <vt:lpstr>A126001606X</vt:lpstr>
      <vt:lpstr>A126001606X_Data</vt:lpstr>
      <vt:lpstr>A126001606X_Latest</vt:lpstr>
      <vt:lpstr>A126001610R</vt:lpstr>
      <vt:lpstr>A126001610R_Data</vt:lpstr>
      <vt:lpstr>A126001610R_Latest</vt:lpstr>
      <vt:lpstr>A126001614X</vt:lpstr>
      <vt:lpstr>A126001614X_Data</vt:lpstr>
      <vt:lpstr>A126001614X_Latest</vt:lpstr>
      <vt:lpstr>A126001618J</vt:lpstr>
      <vt:lpstr>A126001618J_Data</vt:lpstr>
      <vt:lpstr>A126001618J_Latest</vt:lpstr>
      <vt:lpstr>A126001622X</vt:lpstr>
      <vt:lpstr>A126001622X_Data</vt:lpstr>
      <vt:lpstr>A126001622X_Latest</vt:lpstr>
      <vt:lpstr>A126001626J</vt:lpstr>
      <vt:lpstr>A126001626J_Data</vt:lpstr>
      <vt:lpstr>A126001626J_Latest</vt:lpstr>
      <vt:lpstr>A126001630X</vt:lpstr>
      <vt:lpstr>A126001630X_Data</vt:lpstr>
      <vt:lpstr>A126001630X_Latest</vt:lpstr>
      <vt:lpstr>A126001634J</vt:lpstr>
      <vt:lpstr>A126001634J_Data</vt:lpstr>
      <vt:lpstr>A126001634J_Latest</vt:lpstr>
      <vt:lpstr>A126001638T</vt:lpstr>
      <vt:lpstr>A126001638T_Data</vt:lpstr>
      <vt:lpstr>A126001638T_Latest</vt:lpstr>
      <vt:lpstr>A126001642J</vt:lpstr>
      <vt:lpstr>A126001642J_Data</vt:lpstr>
      <vt:lpstr>A126001642J_Latest</vt:lpstr>
      <vt:lpstr>A126001646T</vt:lpstr>
      <vt:lpstr>A126001646T_Data</vt:lpstr>
      <vt:lpstr>A126001646T_Latest</vt:lpstr>
      <vt:lpstr>A126001650J</vt:lpstr>
      <vt:lpstr>A126001650J_Data</vt:lpstr>
      <vt:lpstr>A126001650J_Latest</vt:lpstr>
      <vt:lpstr>A126001654T</vt:lpstr>
      <vt:lpstr>A126001654T_Data</vt:lpstr>
      <vt:lpstr>A126001654T_Latest</vt:lpstr>
      <vt:lpstr>A126001658A</vt:lpstr>
      <vt:lpstr>A126001658A_Data</vt:lpstr>
      <vt:lpstr>A126001658A_Latest</vt:lpstr>
      <vt:lpstr>A126001662T</vt:lpstr>
      <vt:lpstr>A126001662T_Data</vt:lpstr>
      <vt:lpstr>A126001662T_Latest</vt:lpstr>
      <vt:lpstr>A126001666A</vt:lpstr>
      <vt:lpstr>A126001666A_Data</vt:lpstr>
      <vt:lpstr>A126001666A_Latest</vt:lpstr>
      <vt:lpstr>A126001670T</vt:lpstr>
      <vt:lpstr>A126001670T_Data</vt:lpstr>
      <vt:lpstr>A126001670T_Latest</vt:lpstr>
      <vt:lpstr>A126001674A</vt:lpstr>
      <vt:lpstr>A126001674A_Data</vt:lpstr>
      <vt:lpstr>A126001674A_Latest</vt:lpstr>
      <vt:lpstr>A126001678K</vt:lpstr>
      <vt:lpstr>A126001678K_Data</vt:lpstr>
      <vt:lpstr>A126001678K_Latest</vt:lpstr>
      <vt:lpstr>A126001682A</vt:lpstr>
      <vt:lpstr>A126001682A_Data</vt:lpstr>
      <vt:lpstr>A126001682A_Latest</vt:lpstr>
      <vt:lpstr>A126001686K</vt:lpstr>
      <vt:lpstr>A126001686K_Data</vt:lpstr>
      <vt:lpstr>A126001686K_Latest</vt:lpstr>
      <vt:lpstr>A126001690A</vt:lpstr>
      <vt:lpstr>A126001690A_Data</vt:lpstr>
      <vt:lpstr>A126001690A_Latest</vt:lpstr>
      <vt:lpstr>A126001694K</vt:lpstr>
      <vt:lpstr>A126001694K_Data</vt:lpstr>
      <vt:lpstr>A126001694K_Latest</vt:lpstr>
      <vt:lpstr>A126001698V</vt:lpstr>
      <vt:lpstr>A126001698V_Data</vt:lpstr>
      <vt:lpstr>A126001698V_Latest</vt:lpstr>
      <vt:lpstr>A126001702X</vt:lpstr>
      <vt:lpstr>A126001702X_Data</vt:lpstr>
      <vt:lpstr>A126001702X_Latest</vt:lpstr>
      <vt:lpstr>A126001706J</vt:lpstr>
      <vt:lpstr>A126001706J_Data</vt:lpstr>
      <vt:lpstr>A126001706J_Latest</vt:lpstr>
      <vt:lpstr>A126001710X</vt:lpstr>
      <vt:lpstr>A126001710X_Data</vt:lpstr>
      <vt:lpstr>A126001710X_Latest</vt:lpstr>
      <vt:lpstr>A126001714J</vt:lpstr>
      <vt:lpstr>A126001714J_Data</vt:lpstr>
      <vt:lpstr>A126001714J_Latest</vt:lpstr>
      <vt:lpstr>A126001718T</vt:lpstr>
      <vt:lpstr>A126001718T_Data</vt:lpstr>
      <vt:lpstr>A126001718T_Latest</vt:lpstr>
      <vt:lpstr>A126001722J</vt:lpstr>
      <vt:lpstr>A126001722J_Data</vt:lpstr>
      <vt:lpstr>A126001722J_Latest</vt:lpstr>
      <vt:lpstr>A126001726T</vt:lpstr>
      <vt:lpstr>A126001726T_Data</vt:lpstr>
      <vt:lpstr>A126001726T_Latest</vt:lpstr>
      <vt:lpstr>A126001730J</vt:lpstr>
      <vt:lpstr>A126001730J_Data</vt:lpstr>
      <vt:lpstr>A126001730J_Latest</vt:lpstr>
      <vt:lpstr>A126001734T</vt:lpstr>
      <vt:lpstr>A126001734T_Data</vt:lpstr>
      <vt:lpstr>A126001734T_Latest</vt:lpstr>
      <vt:lpstr>A126001738A</vt:lpstr>
      <vt:lpstr>A126001738A_Data</vt:lpstr>
      <vt:lpstr>A126001738A_Latest</vt:lpstr>
      <vt:lpstr>A126001742T</vt:lpstr>
      <vt:lpstr>A126001742T_Data</vt:lpstr>
      <vt:lpstr>A126001742T_Latest</vt:lpstr>
      <vt:lpstr>A126001746A</vt:lpstr>
      <vt:lpstr>A126001746A_Data</vt:lpstr>
      <vt:lpstr>A126001746A_Latest</vt:lpstr>
      <vt:lpstr>A126001750T</vt:lpstr>
      <vt:lpstr>A126001750T_Data</vt:lpstr>
      <vt:lpstr>A126001750T_Latest</vt:lpstr>
      <vt:lpstr>A126001754A</vt:lpstr>
      <vt:lpstr>A126001754A_Data</vt:lpstr>
      <vt:lpstr>A126001754A_Latest</vt:lpstr>
      <vt:lpstr>A126001758K</vt:lpstr>
      <vt:lpstr>A126001758K_Data</vt:lpstr>
      <vt:lpstr>A126001758K_Latest</vt:lpstr>
      <vt:lpstr>A126001762A</vt:lpstr>
      <vt:lpstr>A126001762A_Data</vt:lpstr>
      <vt:lpstr>A126001762A_Latest</vt:lpstr>
      <vt:lpstr>A126001766K</vt:lpstr>
      <vt:lpstr>A126001766K_Data</vt:lpstr>
      <vt:lpstr>A126001766K_Latest</vt:lpstr>
      <vt:lpstr>A126001770A</vt:lpstr>
      <vt:lpstr>A126001770A_Data</vt:lpstr>
      <vt:lpstr>A126001770A_Latest</vt:lpstr>
      <vt:lpstr>A126001774K</vt:lpstr>
      <vt:lpstr>A126001774K_Data</vt:lpstr>
      <vt:lpstr>A126001774K_Latest</vt:lpstr>
      <vt:lpstr>A126001778V</vt:lpstr>
      <vt:lpstr>A126001778V_Data</vt:lpstr>
      <vt:lpstr>A126001778V_Latest</vt:lpstr>
      <vt:lpstr>A126001782K</vt:lpstr>
      <vt:lpstr>A126001782K_Data</vt:lpstr>
      <vt:lpstr>A126001782K_Latest</vt:lpstr>
      <vt:lpstr>A126001786V</vt:lpstr>
      <vt:lpstr>A126001786V_Data</vt:lpstr>
      <vt:lpstr>A126001786V_Latest</vt:lpstr>
      <vt:lpstr>A126001790K</vt:lpstr>
      <vt:lpstr>A126001790K_Data</vt:lpstr>
      <vt:lpstr>A126001790K_Latest</vt:lpstr>
      <vt:lpstr>A126001794V</vt:lpstr>
      <vt:lpstr>A126001794V_Data</vt:lpstr>
      <vt:lpstr>A126001794V_Latest</vt:lpstr>
      <vt:lpstr>A126001798C</vt:lpstr>
      <vt:lpstr>A126001798C_Data</vt:lpstr>
      <vt:lpstr>A126001798C_Latest</vt:lpstr>
      <vt:lpstr>A126001802J</vt:lpstr>
      <vt:lpstr>A126001802J_Data</vt:lpstr>
      <vt:lpstr>A126001802J_Latest</vt:lpstr>
      <vt:lpstr>A126001806T</vt:lpstr>
      <vt:lpstr>A126001806T_Data</vt:lpstr>
      <vt:lpstr>A126001806T_Latest</vt:lpstr>
      <vt:lpstr>A126001810J</vt:lpstr>
      <vt:lpstr>A126001810J_Data</vt:lpstr>
      <vt:lpstr>A126001810J_Latest</vt:lpstr>
      <vt:lpstr>A126001814T</vt:lpstr>
      <vt:lpstr>A126001814T_Data</vt:lpstr>
      <vt:lpstr>A126001814T_Latest</vt:lpstr>
      <vt:lpstr>A126001818A</vt:lpstr>
      <vt:lpstr>A126001818A_Data</vt:lpstr>
      <vt:lpstr>A126001818A_Latest</vt:lpstr>
      <vt:lpstr>A126001822T</vt:lpstr>
      <vt:lpstr>A126001822T_Data</vt:lpstr>
      <vt:lpstr>A126001822T_Latest</vt:lpstr>
      <vt:lpstr>A126001826A</vt:lpstr>
      <vt:lpstr>A126001826A_Data</vt:lpstr>
      <vt:lpstr>A126001826A_Latest</vt:lpstr>
      <vt:lpstr>A126001830T</vt:lpstr>
      <vt:lpstr>A126001830T_Data</vt:lpstr>
      <vt:lpstr>A126001830T_Latest</vt:lpstr>
      <vt:lpstr>A126001834A</vt:lpstr>
      <vt:lpstr>A126001834A_Data</vt:lpstr>
      <vt:lpstr>A126001834A_Latest</vt:lpstr>
      <vt:lpstr>A126001838K</vt:lpstr>
      <vt:lpstr>A126001838K_Data</vt:lpstr>
      <vt:lpstr>A126001838K_Latest</vt:lpstr>
      <vt:lpstr>A126001842A</vt:lpstr>
      <vt:lpstr>A126001842A_Data</vt:lpstr>
      <vt:lpstr>A126001842A_Latest</vt:lpstr>
      <vt:lpstr>A126001846K</vt:lpstr>
      <vt:lpstr>A126001846K_Data</vt:lpstr>
      <vt:lpstr>A126001846K_Latest</vt:lpstr>
      <vt:lpstr>A126001850A</vt:lpstr>
      <vt:lpstr>A126001850A_Data</vt:lpstr>
      <vt:lpstr>A126001850A_Latest</vt:lpstr>
      <vt:lpstr>A126001854K</vt:lpstr>
      <vt:lpstr>A126001854K_Data</vt:lpstr>
      <vt:lpstr>A126001854K_Latest</vt:lpstr>
      <vt:lpstr>A126001858V</vt:lpstr>
      <vt:lpstr>A126001858V_Data</vt:lpstr>
      <vt:lpstr>A126001858V_Latest</vt:lpstr>
      <vt:lpstr>A126001862K</vt:lpstr>
      <vt:lpstr>A126001862K_Data</vt:lpstr>
      <vt:lpstr>A126001862K_Latest</vt:lpstr>
      <vt:lpstr>A126001866V</vt:lpstr>
      <vt:lpstr>A126001866V_Data</vt:lpstr>
      <vt:lpstr>A126001866V_Latest</vt:lpstr>
      <vt:lpstr>A126001870K</vt:lpstr>
      <vt:lpstr>A126001870K_Data</vt:lpstr>
      <vt:lpstr>A126001870K_Latest</vt:lpstr>
      <vt:lpstr>A126001874V</vt:lpstr>
      <vt:lpstr>A126001874V_Data</vt:lpstr>
      <vt:lpstr>A126001874V_Latest</vt:lpstr>
      <vt:lpstr>A126001878C</vt:lpstr>
      <vt:lpstr>A126001878C_Data</vt:lpstr>
      <vt:lpstr>A126001878C_Latest</vt:lpstr>
      <vt:lpstr>A126001882V</vt:lpstr>
      <vt:lpstr>A126001882V_Data</vt:lpstr>
      <vt:lpstr>A126001882V_Latest</vt:lpstr>
      <vt:lpstr>A126001886C</vt:lpstr>
      <vt:lpstr>A126001886C_Data</vt:lpstr>
      <vt:lpstr>A126001886C_Latest</vt:lpstr>
      <vt:lpstr>A126001890V</vt:lpstr>
      <vt:lpstr>A126001890V_Data</vt:lpstr>
      <vt:lpstr>A126001890V_Latest</vt:lpstr>
      <vt:lpstr>A126001894C</vt:lpstr>
      <vt:lpstr>A126001894C_Data</vt:lpstr>
      <vt:lpstr>A126001894C_Latest</vt:lpstr>
      <vt:lpstr>A126001898L</vt:lpstr>
      <vt:lpstr>A126001898L_Data</vt:lpstr>
      <vt:lpstr>A126001898L_Latest</vt:lpstr>
      <vt:lpstr>A126001902T</vt:lpstr>
      <vt:lpstr>A126001902T_Data</vt:lpstr>
      <vt:lpstr>A126001902T_Latest</vt:lpstr>
      <vt:lpstr>A126001906A</vt:lpstr>
      <vt:lpstr>A126001906A_Data</vt:lpstr>
      <vt:lpstr>A126001906A_Latest</vt:lpstr>
      <vt:lpstr>A126001910T</vt:lpstr>
      <vt:lpstr>A126001910T_Data</vt:lpstr>
      <vt:lpstr>A126001910T_Latest</vt:lpstr>
      <vt:lpstr>A126001914A</vt:lpstr>
      <vt:lpstr>A126001914A_Data</vt:lpstr>
      <vt:lpstr>A126001914A_Latest</vt:lpstr>
      <vt:lpstr>A126001918K</vt:lpstr>
      <vt:lpstr>A126001918K_Data</vt:lpstr>
      <vt:lpstr>A126001918K_Latest</vt:lpstr>
      <vt:lpstr>A126001922A</vt:lpstr>
      <vt:lpstr>A126001922A_Data</vt:lpstr>
      <vt:lpstr>A126001922A_Latest</vt:lpstr>
      <vt:lpstr>A126001926K</vt:lpstr>
      <vt:lpstr>A126001926K_Data</vt:lpstr>
      <vt:lpstr>A126001926K_Latest</vt:lpstr>
      <vt:lpstr>A126001930A</vt:lpstr>
      <vt:lpstr>A126001930A_Data</vt:lpstr>
      <vt:lpstr>A126001930A_Latest</vt:lpstr>
      <vt:lpstr>A126001934K</vt:lpstr>
      <vt:lpstr>A126001934K_Data</vt:lpstr>
      <vt:lpstr>A126001934K_Latest</vt:lpstr>
      <vt:lpstr>A126001938V</vt:lpstr>
      <vt:lpstr>A126001938V_Data</vt:lpstr>
      <vt:lpstr>A126001938V_Latest</vt:lpstr>
      <vt:lpstr>A126001942K</vt:lpstr>
      <vt:lpstr>A126001942K_Data</vt:lpstr>
      <vt:lpstr>A126001942K_Latest</vt:lpstr>
      <vt:lpstr>A126001946V</vt:lpstr>
      <vt:lpstr>A126001946V_Data</vt:lpstr>
      <vt:lpstr>A126001946V_Latest</vt:lpstr>
      <vt:lpstr>A126001950K</vt:lpstr>
      <vt:lpstr>A126001950K_Data</vt:lpstr>
      <vt:lpstr>A126001950K_Latest</vt:lpstr>
      <vt:lpstr>A126001954V</vt:lpstr>
      <vt:lpstr>A126001954V_Data</vt:lpstr>
      <vt:lpstr>A126001954V_Latest</vt:lpstr>
      <vt:lpstr>A126001958C</vt:lpstr>
      <vt:lpstr>A126001958C_Data</vt:lpstr>
      <vt:lpstr>A126001958C_Latest</vt:lpstr>
      <vt:lpstr>A126001962V</vt:lpstr>
      <vt:lpstr>A126001962V_Data</vt:lpstr>
      <vt:lpstr>A126001962V_Latest</vt:lpstr>
      <vt:lpstr>A126001966C</vt:lpstr>
      <vt:lpstr>A126001966C_Data</vt:lpstr>
      <vt:lpstr>A126001966C_Latest</vt:lpstr>
      <vt:lpstr>A126001970V</vt:lpstr>
      <vt:lpstr>A126001970V_Data</vt:lpstr>
      <vt:lpstr>A126001970V_Latest</vt:lpstr>
      <vt:lpstr>A126001974C</vt:lpstr>
      <vt:lpstr>A126001974C_Data</vt:lpstr>
      <vt:lpstr>A126001974C_Latest</vt:lpstr>
      <vt:lpstr>A126001978L</vt:lpstr>
      <vt:lpstr>A126001978L_Data</vt:lpstr>
      <vt:lpstr>A126001978L_Latest</vt:lpstr>
      <vt:lpstr>A126001982C</vt:lpstr>
      <vt:lpstr>A126001982C_Data</vt:lpstr>
      <vt:lpstr>A126001982C_Latest</vt:lpstr>
      <vt:lpstr>A126001986L</vt:lpstr>
      <vt:lpstr>A126001986L_Data</vt:lpstr>
      <vt:lpstr>A126001986L_Latest</vt:lpstr>
      <vt:lpstr>A126001990C</vt:lpstr>
      <vt:lpstr>A126001990C_Data</vt:lpstr>
      <vt:lpstr>A126001990C_Latest</vt:lpstr>
      <vt:lpstr>A126001994L</vt:lpstr>
      <vt:lpstr>A126001994L_Data</vt:lpstr>
      <vt:lpstr>A126001994L_Latest</vt:lpstr>
      <vt:lpstr>A126001998W</vt:lpstr>
      <vt:lpstr>A126001998W_Data</vt:lpstr>
      <vt:lpstr>A126001998W_Latest</vt:lpstr>
      <vt:lpstr>A126002002C</vt:lpstr>
      <vt:lpstr>A126002002C_Data</vt:lpstr>
      <vt:lpstr>A126002002C_Latest</vt:lpstr>
      <vt:lpstr>A126002006L</vt:lpstr>
      <vt:lpstr>A126002006L_Data</vt:lpstr>
      <vt:lpstr>A126002006L_Latest</vt:lpstr>
      <vt:lpstr>A126002010C</vt:lpstr>
      <vt:lpstr>A126002010C_Data</vt:lpstr>
      <vt:lpstr>A126002010C_Latest</vt:lpstr>
      <vt:lpstr>A126002014L</vt:lpstr>
      <vt:lpstr>A126002014L_Data</vt:lpstr>
      <vt:lpstr>A126002014L_Latest</vt:lpstr>
      <vt:lpstr>A126002018W</vt:lpstr>
      <vt:lpstr>A126002018W_Data</vt:lpstr>
      <vt:lpstr>A126002018W_Latest</vt:lpstr>
      <vt:lpstr>A126002022L</vt:lpstr>
      <vt:lpstr>A126002022L_Data</vt:lpstr>
      <vt:lpstr>A126002022L_Latest</vt:lpstr>
      <vt:lpstr>A126002026W</vt:lpstr>
      <vt:lpstr>A126002026W_Data</vt:lpstr>
      <vt:lpstr>A126002026W_Latest</vt:lpstr>
      <vt:lpstr>A126002030L</vt:lpstr>
      <vt:lpstr>A126002030L_Data</vt:lpstr>
      <vt:lpstr>A126002030L_Latest</vt:lpstr>
      <vt:lpstr>A126002034W</vt:lpstr>
      <vt:lpstr>A126002034W_Data</vt:lpstr>
      <vt:lpstr>A126002034W_Latest</vt:lpstr>
      <vt:lpstr>A126002038F</vt:lpstr>
      <vt:lpstr>A126002038F_Data</vt:lpstr>
      <vt:lpstr>A126002038F_Latest</vt:lpstr>
      <vt:lpstr>A126002042W</vt:lpstr>
      <vt:lpstr>A126002042W_Data</vt:lpstr>
      <vt:lpstr>A126002042W_Latest</vt:lpstr>
      <vt:lpstr>A126002046F</vt:lpstr>
      <vt:lpstr>A126002046F_Data</vt:lpstr>
      <vt:lpstr>A126002046F_Latest</vt:lpstr>
      <vt:lpstr>A126002050W</vt:lpstr>
      <vt:lpstr>A126002050W_Data</vt:lpstr>
      <vt:lpstr>A126002050W_Latest</vt:lpstr>
      <vt:lpstr>A126002054F</vt:lpstr>
      <vt:lpstr>A126002054F_Data</vt:lpstr>
      <vt:lpstr>A126002054F_Latest</vt:lpstr>
      <vt:lpstr>A126002058R</vt:lpstr>
      <vt:lpstr>A126002058R_Data</vt:lpstr>
      <vt:lpstr>A126002058R_Latest</vt:lpstr>
      <vt:lpstr>A126002062F</vt:lpstr>
      <vt:lpstr>A126002062F_Data</vt:lpstr>
      <vt:lpstr>A126002062F_Latest</vt:lpstr>
      <vt:lpstr>A126002066R</vt:lpstr>
      <vt:lpstr>A126002066R_Data</vt:lpstr>
      <vt:lpstr>A126002066R_Latest</vt:lpstr>
      <vt:lpstr>A126002070F</vt:lpstr>
      <vt:lpstr>A126002070F_Data</vt:lpstr>
      <vt:lpstr>A126002070F_Latest</vt:lpstr>
      <vt:lpstr>A126002074R</vt:lpstr>
      <vt:lpstr>A126002074R_Data</vt:lpstr>
      <vt:lpstr>A126002074R_Latest</vt:lpstr>
      <vt:lpstr>A126002078X</vt:lpstr>
      <vt:lpstr>A126002078X_Data</vt:lpstr>
      <vt:lpstr>A126002078X_Latest</vt:lpstr>
      <vt:lpstr>A126002082R</vt:lpstr>
      <vt:lpstr>A126002082R_Data</vt:lpstr>
      <vt:lpstr>A126002082R_Latest</vt:lpstr>
      <vt:lpstr>A126002086X</vt:lpstr>
      <vt:lpstr>A126002086X_Data</vt:lpstr>
      <vt:lpstr>A126002086X_Latest</vt:lpstr>
      <vt:lpstr>A126002090R</vt:lpstr>
      <vt:lpstr>A126002090R_Data</vt:lpstr>
      <vt:lpstr>A126002090R_Latest</vt:lpstr>
      <vt:lpstr>A126002094X</vt:lpstr>
      <vt:lpstr>A126002094X_Data</vt:lpstr>
      <vt:lpstr>A126002094X_Latest</vt:lpstr>
      <vt:lpstr>A126002098J</vt:lpstr>
      <vt:lpstr>A126002098J_Data</vt:lpstr>
      <vt:lpstr>A126002098J_Latest</vt:lpstr>
      <vt:lpstr>A126002102L</vt:lpstr>
      <vt:lpstr>A126002102L_Data</vt:lpstr>
      <vt:lpstr>A126002102L_Latest</vt:lpstr>
      <vt:lpstr>A126002106W</vt:lpstr>
      <vt:lpstr>A126002106W_Data</vt:lpstr>
      <vt:lpstr>A126002106W_Latest</vt:lpstr>
      <vt:lpstr>A126002110L</vt:lpstr>
      <vt:lpstr>A126002110L_Data</vt:lpstr>
      <vt:lpstr>A126002110L_Latest</vt:lpstr>
      <vt:lpstr>A126002114W</vt:lpstr>
      <vt:lpstr>A126002114W_Data</vt:lpstr>
      <vt:lpstr>A126002114W_Latest</vt:lpstr>
      <vt:lpstr>A126002118F</vt:lpstr>
      <vt:lpstr>A126002118F_Data</vt:lpstr>
      <vt:lpstr>A126002118F_Latest</vt:lpstr>
      <vt:lpstr>A126002122W</vt:lpstr>
      <vt:lpstr>A126002122W_Data</vt:lpstr>
      <vt:lpstr>A126002122W_Latest</vt:lpstr>
      <vt:lpstr>A126002126F</vt:lpstr>
      <vt:lpstr>A126002126F_Data</vt:lpstr>
      <vt:lpstr>A126002126F_Latest</vt:lpstr>
      <vt:lpstr>A126002130W</vt:lpstr>
      <vt:lpstr>A126002130W_Data</vt:lpstr>
      <vt:lpstr>A126002130W_Latest</vt:lpstr>
      <vt:lpstr>A126002138R</vt:lpstr>
      <vt:lpstr>A126002138R_Data</vt:lpstr>
      <vt:lpstr>A126002138R_Latest</vt:lpstr>
      <vt:lpstr>A126002142F</vt:lpstr>
      <vt:lpstr>A126002142F_Data</vt:lpstr>
      <vt:lpstr>A126002142F_Latest</vt:lpstr>
      <vt:lpstr>A126002146R</vt:lpstr>
      <vt:lpstr>A126002146R_Data</vt:lpstr>
      <vt:lpstr>A126002146R_Latest</vt:lpstr>
      <vt:lpstr>A126002158X</vt:lpstr>
      <vt:lpstr>A126002158X_Data</vt:lpstr>
      <vt:lpstr>A126002158X_Latest</vt:lpstr>
      <vt:lpstr>A126002162R</vt:lpstr>
      <vt:lpstr>A126002162R_Data</vt:lpstr>
      <vt:lpstr>A126002162R_Latest</vt:lpstr>
      <vt:lpstr>A126002166X</vt:lpstr>
      <vt:lpstr>A126002166X_Data</vt:lpstr>
      <vt:lpstr>A126002166X_Latest</vt:lpstr>
      <vt:lpstr>A126002170R</vt:lpstr>
      <vt:lpstr>A126002170R_Data</vt:lpstr>
      <vt:lpstr>A126002170R_Latest</vt:lpstr>
      <vt:lpstr>A126002174X</vt:lpstr>
      <vt:lpstr>A126002174X_Data</vt:lpstr>
      <vt:lpstr>A126002174X_Latest</vt:lpstr>
      <vt:lpstr>A126002178J</vt:lpstr>
      <vt:lpstr>A126002178J_Data</vt:lpstr>
      <vt:lpstr>A126002178J_Latest</vt:lpstr>
      <vt:lpstr>A126002182X</vt:lpstr>
      <vt:lpstr>A126002182X_Data</vt:lpstr>
      <vt:lpstr>A126002182X_Latest</vt:lpstr>
      <vt:lpstr>A126002186J</vt:lpstr>
      <vt:lpstr>A126002186J_Data</vt:lpstr>
      <vt:lpstr>A126002186J_Latest</vt:lpstr>
      <vt:lpstr>A126002190X</vt:lpstr>
      <vt:lpstr>A126002190X_Data</vt:lpstr>
      <vt:lpstr>A126002190X_Latest</vt:lpstr>
      <vt:lpstr>A126002194J</vt:lpstr>
      <vt:lpstr>A126002194J_Data</vt:lpstr>
      <vt:lpstr>A126002194J_Latest</vt:lpstr>
      <vt:lpstr>A126002198T</vt:lpstr>
      <vt:lpstr>A126002198T_Data</vt:lpstr>
      <vt:lpstr>A126002198T_Latest</vt:lpstr>
      <vt:lpstr>A126002202W</vt:lpstr>
      <vt:lpstr>A126002202W_Data</vt:lpstr>
      <vt:lpstr>A126002202W_Latest</vt:lpstr>
      <vt:lpstr>A126002210W</vt:lpstr>
      <vt:lpstr>A126002210W_Data</vt:lpstr>
      <vt:lpstr>A126002210W_Latest</vt:lpstr>
      <vt:lpstr>A126002214F</vt:lpstr>
      <vt:lpstr>A126002214F_Data</vt:lpstr>
      <vt:lpstr>A126002214F_Latest</vt:lpstr>
      <vt:lpstr>A126002218R</vt:lpstr>
      <vt:lpstr>A126002218R_Data</vt:lpstr>
      <vt:lpstr>A126002218R_Latest</vt:lpstr>
      <vt:lpstr>A126002230F</vt:lpstr>
      <vt:lpstr>A126002230F_Data</vt:lpstr>
      <vt:lpstr>A126002230F_Latest</vt:lpstr>
      <vt:lpstr>A126002234R</vt:lpstr>
      <vt:lpstr>A126002234R_Data</vt:lpstr>
      <vt:lpstr>A126002234R_Latest</vt:lpstr>
      <vt:lpstr>A126002238X</vt:lpstr>
      <vt:lpstr>A126002238X_Data</vt:lpstr>
      <vt:lpstr>A126002238X_Latest</vt:lpstr>
      <vt:lpstr>A126002242R</vt:lpstr>
      <vt:lpstr>A126002242R_Data</vt:lpstr>
      <vt:lpstr>A126002242R_Latest</vt:lpstr>
      <vt:lpstr>A126002246X</vt:lpstr>
      <vt:lpstr>A126002246X_Data</vt:lpstr>
      <vt:lpstr>A126002246X_Latest</vt:lpstr>
      <vt:lpstr>A126002250R</vt:lpstr>
      <vt:lpstr>A126002250R_Data</vt:lpstr>
      <vt:lpstr>A126002250R_Latest</vt:lpstr>
      <vt:lpstr>A126002254X</vt:lpstr>
      <vt:lpstr>A126002254X_Data</vt:lpstr>
      <vt:lpstr>A126002254X_Latest</vt:lpstr>
      <vt:lpstr>A126002258J</vt:lpstr>
      <vt:lpstr>A126002258J_Data</vt:lpstr>
      <vt:lpstr>A126002258J_Latest</vt:lpstr>
      <vt:lpstr>A126002262X</vt:lpstr>
      <vt:lpstr>A126002262X_Data</vt:lpstr>
      <vt:lpstr>A126002262X_Latest</vt:lpstr>
      <vt:lpstr>A126002266J</vt:lpstr>
      <vt:lpstr>A126002266J_Data</vt:lpstr>
      <vt:lpstr>A126002266J_Latest</vt:lpstr>
      <vt:lpstr>A126002270X</vt:lpstr>
      <vt:lpstr>A126002270X_Data</vt:lpstr>
      <vt:lpstr>A126002270X_Latest</vt:lpstr>
      <vt:lpstr>A126002274J</vt:lpstr>
      <vt:lpstr>A126002274J_Data</vt:lpstr>
      <vt:lpstr>A126002274J_Latest</vt:lpstr>
      <vt:lpstr>A126002282J</vt:lpstr>
      <vt:lpstr>A126002282J_Data</vt:lpstr>
      <vt:lpstr>A126002282J_Latest</vt:lpstr>
      <vt:lpstr>A126002286T</vt:lpstr>
      <vt:lpstr>A126002286T_Data</vt:lpstr>
      <vt:lpstr>A126002286T_Latest</vt:lpstr>
      <vt:lpstr>A126002290J</vt:lpstr>
      <vt:lpstr>A126002290J_Data</vt:lpstr>
      <vt:lpstr>A126002290J_Latest</vt:lpstr>
      <vt:lpstr>A126002302F</vt:lpstr>
      <vt:lpstr>A126002302F_Data</vt:lpstr>
      <vt:lpstr>A126002302F_Latest</vt:lpstr>
      <vt:lpstr>A126002306R</vt:lpstr>
      <vt:lpstr>A126002306R_Data</vt:lpstr>
      <vt:lpstr>A126002306R_Latest</vt:lpstr>
      <vt:lpstr>A126002310F</vt:lpstr>
      <vt:lpstr>A126002310F_Data</vt:lpstr>
      <vt:lpstr>A126002310F_Latest</vt:lpstr>
      <vt:lpstr>A126002314R</vt:lpstr>
      <vt:lpstr>A126002314R_Data</vt:lpstr>
      <vt:lpstr>A126002314R_Latest</vt:lpstr>
      <vt:lpstr>A126002318X</vt:lpstr>
      <vt:lpstr>A126002318X_Data</vt:lpstr>
      <vt:lpstr>A126002318X_Latest</vt:lpstr>
      <vt:lpstr>A126002322R</vt:lpstr>
      <vt:lpstr>A126002322R_Data</vt:lpstr>
      <vt:lpstr>A126002322R_Latest</vt:lpstr>
      <vt:lpstr>A126002326X</vt:lpstr>
      <vt:lpstr>A126002326X_Data</vt:lpstr>
      <vt:lpstr>A126002326X_Latest</vt:lpstr>
      <vt:lpstr>A126002330R</vt:lpstr>
      <vt:lpstr>A126002330R_Data</vt:lpstr>
      <vt:lpstr>A126002330R_Latest</vt:lpstr>
      <vt:lpstr>A126002334X</vt:lpstr>
      <vt:lpstr>A126002334X_Data</vt:lpstr>
      <vt:lpstr>A126002334X_Latest</vt:lpstr>
      <vt:lpstr>A126002338J</vt:lpstr>
      <vt:lpstr>A126002338J_Data</vt:lpstr>
      <vt:lpstr>A126002338J_Latest</vt:lpstr>
      <vt:lpstr>A126002342X</vt:lpstr>
      <vt:lpstr>A126002342X_Data</vt:lpstr>
      <vt:lpstr>A126002342X_Latest</vt:lpstr>
      <vt:lpstr>A126002346J</vt:lpstr>
      <vt:lpstr>A126002346J_Data</vt:lpstr>
      <vt:lpstr>A126002346J_Latest</vt:lpstr>
      <vt:lpstr>A126002354J</vt:lpstr>
      <vt:lpstr>A126002354J_Data</vt:lpstr>
      <vt:lpstr>A126002354J_Latest</vt:lpstr>
      <vt:lpstr>A126002358T</vt:lpstr>
      <vt:lpstr>A126002358T_Data</vt:lpstr>
      <vt:lpstr>A126002358T_Latest</vt:lpstr>
      <vt:lpstr>A126002362J</vt:lpstr>
      <vt:lpstr>A126002362J_Data</vt:lpstr>
      <vt:lpstr>A126002362J_Latest</vt:lpstr>
      <vt:lpstr>A126002374T</vt:lpstr>
      <vt:lpstr>A126002374T_Data</vt:lpstr>
      <vt:lpstr>A126002374T_Latest</vt:lpstr>
      <vt:lpstr>A126002378A</vt:lpstr>
      <vt:lpstr>A126002378A_Data</vt:lpstr>
      <vt:lpstr>A126002378A_Latest</vt:lpstr>
      <vt:lpstr>A126002382T</vt:lpstr>
      <vt:lpstr>A126002382T_Data</vt:lpstr>
      <vt:lpstr>A126002382T_Latest</vt:lpstr>
      <vt:lpstr>A126002386A</vt:lpstr>
      <vt:lpstr>A126002386A_Data</vt:lpstr>
      <vt:lpstr>A126002386A_Latest</vt:lpstr>
      <vt:lpstr>A126002390T</vt:lpstr>
      <vt:lpstr>A126002390T_Data</vt:lpstr>
      <vt:lpstr>A126002390T_Latest</vt:lpstr>
      <vt:lpstr>A126002394A</vt:lpstr>
      <vt:lpstr>A126002394A_Data</vt:lpstr>
      <vt:lpstr>A126002394A_Latest</vt:lpstr>
      <vt:lpstr>A126002398K</vt:lpstr>
      <vt:lpstr>A126002398K_Data</vt:lpstr>
      <vt:lpstr>A126002398K_Latest</vt:lpstr>
      <vt:lpstr>A126002402R</vt:lpstr>
      <vt:lpstr>A126002402R_Data</vt:lpstr>
      <vt:lpstr>A126002402R_Latest</vt:lpstr>
      <vt:lpstr>A126002406X</vt:lpstr>
      <vt:lpstr>A126002406X_Data</vt:lpstr>
      <vt:lpstr>A126002406X_Latest</vt:lpstr>
      <vt:lpstr>A126002410R</vt:lpstr>
      <vt:lpstr>A126002410R_Data</vt:lpstr>
      <vt:lpstr>A126002410R_Latest</vt:lpstr>
      <vt:lpstr>A126002414X</vt:lpstr>
      <vt:lpstr>A126002414X_Data</vt:lpstr>
      <vt:lpstr>A126002414X_Latest</vt:lpstr>
      <vt:lpstr>A126002418J</vt:lpstr>
      <vt:lpstr>A126002418J_Data</vt:lpstr>
      <vt:lpstr>A126002418J_Latest</vt:lpstr>
      <vt:lpstr>A126002426J</vt:lpstr>
      <vt:lpstr>A126002426J_Data</vt:lpstr>
      <vt:lpstr>A126002426J_Latest</vt:lpstr>
      <vt:lpstr>A126002430X</vt:lpstr>
      <vt:lpstr>A126002430X_Data</vt:lpstr>
      <vt:lpstr>A126002430X_Latest</vt:lpstr>
      <vt:lpstr>A126002434J</vt:lpstr>
      <vt:lpstr>A126002434J_Data</vt:lpstr>
      <vt:lpstr>A126002434J_Latest</vt:lpstr>
      <vt:lpstr>A126002446T</vt:lpstr>
      <vt:lpstr>A126002446T_Data</vt:lpstr>
      <vt:lpstr>A126002446T_Latest</vt:lpstr>
      <vt:lpstr>A126002450J</vt:lpstr>
      <vt:lpstr>A126002450J_Data</vt:lpstr>
      <vt:lpstr>A126002450J_Latest</vt:lpstr>
      <vt:lpstr>A126002454T</vt:lpstr>
      <vt:lpstr>A126002454T_Data</vt:lpstr>
      <vt:lpstr>A126002454T_Latest</vt:lpstr>
      <vt:lpstr>A126002458A</vt:lpstr>
      <vt:lpstr>A126002458A_Data</vt:lpstr>
      <vt:lpstr>A126002458A_Latest</vt:lpstr>
      <vt:lpstr>A126002462T</vt:lpstr>
      <vt:lpstr>A126002462T_Data</vt:lpstr>
      <vt:lpstr>A126002462T_Latest</vt:lpstr>
      <vt:lpstr>A126002466A</vt:lpstr>
      <vt:lpstr>A126002466A_Data</vt:lpstr>
      <vt:lpstr>A126002466A_Latest</vt:lpstr>
      <vt:lpstr>A126002470T</vt:lpstr>
      <vt:lpstr>A126002470T_Data</vt:lpstr>
      <vt:lpstr>A126002470T_Latest</vt:lpstr>
      <vt:lpstr>A126002474A</vt:lpstr>
      <vt:lpstr>A126002474A_Data</vt:lpstr>
      <vt:lpstr>A126002474A_Latest</vt:lpstr>
      <vt:lpstr>A126002478K</vt:lpstr>
      <vt:lpstr>A126002478K_Data</vt:lpstr>
      <vt:lpstr>A126002478K_Latest</vt:lpstr>
      <vt:lpstr>A126002482A</vt:lpstr>
      <vt:lpstr>A126002482A_Data</vt:lpstr>
      <vt:lpstr>A126002482A_Latest</vt:lpstr>
      <vt:lpstr>A126002486K</vt:lpstr>
      <vt:lpstr>A126002486K_Data</vt:lpstr>
      <vt:lpstr>A126002486K_Latest</vt:lpstr>
      <vt:lpstr>A126002490A</vt:lpstr>
      <vt:lpstr>A126002490A_Data</vt:lpstr>
      <vt:lpstr>A126002490A_Latest</vt:lpstr>
      <vt:lpstr>A126002498V</vt:lpstr>
      <vt:lpstr>A126002498V_Data</vt:lpstr>
      <vt:lpstr>A126002498V_Latest</vt:lpstr>
      <vt:lpstr>A126002502X</vt:lpstr>
      <vt:lpstr>A126002502X_Data</vt:lpstr>
      <vt:lpstr>A126002502X_Latest</vt:lpstr>
      <vt:lpstr>A126002506J</vt:lpstr>
      <vt:lpstr>A126002506J_Data</vt:lpstr>
      <vt:lpstr>A126002506J_Latest</vt:lpstr>
      <vt:lpstr>A126002518T</vt:lpstr>
      <vt:lpstr>A126002518T_Data</vt:lpstr>
      <vt:lpstr>A126002518T_Latest</vt:lpstr>
      <vt:lpstr>A126002522J</vt:lpstr>
      <vt:lpstr>A126002522J_Data</vt:lpstr>
      <vt:lpstr>A126002522J_Latest</vt:lpstr>
      <vt:lpstr>A126002526T</vt:lpstr>
      <vt:lpstr>A126002526T_Data</vt:lpstr>
      <vt:lpstr>A126002526T_Latest</vt:lpstr>
      <vt:lpstr>A126002530J</vt:lpstr>
      <vt:lpstr>A126002530J_Data</vt:lpstr>
      <vt:lpstr>A126002530J_Latest</vt:lpstr>
      <vt:lpstr>A126002534T</vt:lpstr>
      <vt:lpstr>A126002534T_Data</vt:lpstr>
      <vt:lpstr>A126002534T_Latest</vt:lpstr>
      <vt:lpstr>A126002538A</vt:lpstr>
      <vt:lpstr>A126002538A_Data</vt:lpstr>
      <vt:lpstr>A126002538A_Latest</vt:lpstr>
      <vt:lpstr>A126002542T</vt:lpstr>
      <vt:lpstr>A126002542T_Data</vt:lpstr>
      <vt:lpstr>A126002542T_Latest</vt:lpstr>
      <vt:lpstr>A126002546A</vt:lpstr>
      <vt:lpstr>A126002546A_Data</vt:lpstr>
      <vt:lpstr>A126002546A_Latest</vt:lpstr>
      <vt:lpstr>A126002550T</vt:lpstr>
      <vt:lpstr>A126002550T_Data</vt:lpstr>
      <vt:lpstr>A126002550T_Latest</vt:lpstr>
      <vt:lpstr>A126002554A</vt:lpstr>
      <vt:lpstr>A126002554A_Data</vt:lpstr>
      <vt:lpstr>A126002554A_Latest</vt:lpstr>
      <vt:lpstr>A126002558K</vt:lpstr>
      <vt:lpstr>A126002558K_Data</vt:lpstr>
      <vt:lpstr>A126002558K_Latest</vt:lpstr>
      <vt:lpstr>A126002562A</vt:lpstr>
      <vt:lpstr>A126002562A_Data</vt:lpstr>
      <vt:lpstr>A126002562A_Latest</vt:lpstr>
      <vt:lpstr>A126002570A</vt:lpstr>
      <vt:lpstr>A126002570A_Data</vt:lpstr>
      <vt:lpstr>A126002570A_Latest</vt:lpstr>
      <vt:lpstr>A126002574K</vt:lpstr>
      <vt:lpstr>A126002574K_Data</vt:lpstr>
      <vt:lpstr>A126002574K_Latest</vt:lpstr>
      <vt:lpstr>A126002578V</vt:lpstr>
      <vt:lpstr>A126002578V_Data</vt:lpstr>
      <vt:lpstr>A126002578V_Latest</vt:lpstr>
      <vt:lpstr>A126002590K</vt:lpstr>
      <vt:lpstr>A126002590K_Data</vt:lpstr>
      <vt:lpstr>A126002590K_Latest</vt:lpstr>
      <vt:lpstr>A126002594V</vt:lpstr>
      <vt:lpstr>A126002594V_Data</vt:lpstr>
      <vt:lpstr>A126002594V_Latest</vt:lpstr>
      <vt:lpstr>A126002598C</vt:lpstr>
      <vt:lpstr>A126002598C_Data</vt:lpstr>
      <vt:lpstr>A126002598C_Latest</vt:lpstr>
      <vt:lpstr>A126002602J</vt:lpstr>
      <vt:lpstr>A126002602J_Data</vt:lpstr>
      <vt:lpstr>A126002602J_Latest</vt:lpstr>
      <vt:lpstr>A126002606T</vt:lpstr>
      <vt:lpstr>A126002606T_Data</vt:lpstr>
      <vt:lpstr>A126002606T_Latest</vt:lpstr>
      <vt:lpstr>A126002610J</vt:lpstr>
      <vt:lpstr>A126002610J_Data</vt:lpstr>
      <vt:lpstr>A126002610J_Latest</vt:lpstr>
      <vt:lpstr>A126002614T</vt:lpstr>
      <vt:lpstr>A126002614T_Data</vt:lpstr>
      <vt:lpstr>A126002614T_Latest</vt:lpstr>
      <vt:lpstr>A126002618A</vt:lpstr>
      <vt:lpstr>A126002618A_Data</vt:lpstr>
      <vt:lpstr>A126002618A_Latest</vt:lpstr>
      <vt:lpstr>A126002622T</vt:lpstr>
      <vt:lpstr>A126002622T_Data</vt:lpstr>
      <vt:lpstr>A126002622T_Latest</vt:lpstr>
      <vt:lpstr>A126002626A</vt:lpstr>
      <vt:lpstr>A126002626A_Data</vt:lpstr>
      <vt:lpstr>A126002626A_Latest</vt:lpstr>
      <vt:lpstr>A126002630T</vt:lpstr>
      <vt:lpstr>A126002630T_Data</vt:lpstr>
      <vt:lpstr>A126002630T_Latest</vt:lpstr>
      <vt:lpstr>A126002634A</vt:lpstr>
      <vt:lpstr>A126002634A_Data</vt:lpstr>
      <vt:lpstr>A126002634A_Latest</vt:lpstr>
      <vt:lpstr>A126002642A</vt:lpstr>
      <vt:lpstr>A126002642A_Data</vt:lpstr>
      <vt:lpstr>A126002642A_Latest</vt:lpstr>
      <vt:lpstr>A126002646K</vt:lpstr>
      <vt:lpstr>A126002646K_Data</vt:lpstr>
      <vt:lpstr>A126002646K_Latest</vt:lpstr>
      <vt:lpstr>A126002650A</vt:lpstr>
      <vt:lpstr>A126002650A_Data</vt:lpstr>
      <vt:lpstr>A126002650A_Latest</vt:lpstr>
      <vt:lpstr>A126002662K</vt:lpstr>
      <vt:lpstr>A126002662K_Data</vt:lpstr>
      <vt:lpstr>A126002662K_Latest</vt:lpstr>
      <vt:lpstr>A126002666V</vt:lpstr>
      <vt:lpstr>A126002666V_Data</vt:lpstr>
      <vt:lpstr>A126002666V_Latest</vt:lpstr>
      <vt:lpstr>A126002670K</vt:lpstr>
      <vt:lpstr>A126002670K_Data</vt:lpstr>
      <vt:lpstr>A126002670K_Latest</vt:lpstr>
      <vt:lpstr>A126002674V</vt:lpstr>
      <vt:lpstr>A126002674V_Data</vt:lpstr>
      <vt:lpstr>A126002674V_Latest</vt:lpstr>
      <vt:lpstr>A126002678C</vt:lpstr>
      <vt:lpstr>A126002678C_Data</vt:lpstr>
      <vt:lpstr>A126002678C_Latest</vt:lpstr>
      <vt:lpstr>A126002682V</vt:lpstr>
      <vt:lpstr>A126002682V_Data</vt:lpstr>
      <vt:lpstr>A126002682V_Latest</vt:lpstr>
      <vt:lpstr>A126002686C</vt:lpstr>
      <vt:lpstr>A126002686C_Data</vt:lpstr>
      <vt:lpstr>A126002686C_Latest</vt:lpstr>
      <vt:lpstr>A126002690V</vt:lpstr>
      <vt:lpstr>A126002690V_Data</vt:lpstr>
      <vt:lpstr>A126002690V_Latest</vt:lpstr>
      <vt:lpstr>A126002694C</vt:lpstr>
      <vt:lpstr>A126002694C_Data</vt:lpstr>
      <vt:lpstr>A126002694C_Latest</vt:lpstr>
      <vt:lpstr>A126002698L</vt:lpstr>
      <vt:lpstr>A126002698L_Data</vt:lpstr>
      <vt:lpstr>A126002698L_Latest</vt:lpstr>
      <vt:lpstr>A126002702T</vt:lpstr>
      <vt:lpstr>A126002702T_Data</vt:lpstr>
      <vt:lpstr>A126002702T_Latest</vt:lpstr>
      <vt:lpstr>A126002706A</vt:lpstr>
      <vt:lpstr>A126002706A_Data</vt:lpstr>
      <vt:lpstr>A126002706A_Latest</vt:lpstr>
      <vt:lpstr>A126002714A</vt:lpstr>
      <vt:lpstr>A126002714A_Data</vt:lpstr>
      <vt:lpstr>A126002714A_Latest</vt:lpstr>
      <vt:lpstr>A126002718K</vt:lpstr>
      <vt:lpstr>A126002718K_Data</vt:lpstr>
      <vt:lpstr>A126002718K_Latest</vt:lpstr>
      <vt:lpstr>A126002722A</vt:lpstr>
      <vt:lpstr>A126002722A_Data</vt:lpstr>
      <vt:lpstr>A126002722A_Latest</vt:lpstr>
      <vt:lpstr>A126002734K</vt:lpstr>
      <vt:lpstr>A126002734K_Data</vt:lpstr>
      <vt:lpstr>A126002734K_Latest</vt:lpstr>
      <vt:lpstr>A126002738V</vt:lpstr>
      <vt:lpstr>A126002738V_Data</vt:lpstr>
      <vt:lpstr>A126002738V_Latest</vt:lpstr>
      <vt:lpstr>A126002742K</vt:lpstr>
      <vt:lpstr>A126002742K_Data</vt:lpstr>
      <vt:lpstr>A126002742K_Latest</vt:lpstr>
      <vt:lpstr>A126002746V</vt:lpstr>
      <vt:lpstr>A126002746V_Data</vt:lpstr>
      <vt:lpstr>A126002746V_Latest</vt:lpstr>
      <vt:lpstr>A126002750K</vt:lpstr>
      <vt:lpstr>A126002750K_Data</vt:lpstr>
      <vt:lpstr>A126002750K_Latest</vt:lpstr>
      <vt:lpstr>A126002754V</vt:lpstr>
      <vt:lpstr>A126002754V_Data</vt:lpstr>
      <vt:lpstr>A126002754V_Latest</vt:lpstr>
      <vt:lpstr>A126002758C</vt:lpstr>
      <vt:lpstr>A126002758C_Data</vt:lpstr>
      <vt:lpstr>A126002758C_Latest</vt:lpstr>
      <vt:lpstr>A126002762V</vt:lpstr>
      <vt:lpstr>A126002762V_Data</vt:lpstr>
      <vt:lpstr>A126002762V_Latest</vt:lpstr>
      <vt:lpstr>A126002766C</vt:lpstr>
      <vt:lpstr>A126002766C_Data</vt:lpstr>
      <vt:lpstr>A126002766C_Latest</vt:lpstr>
      <vt:lpstr>A126002770V</vt:lpstr>
      <vt:lpstr>A126002770V_Data</vt:lpstr>
      <vt:lpstr>A126002770V_Latest</vt:lpstr>
      <vt:lpstr>A126002774C</vt:lpstr>
      <vt:lpstr>A126002774C_Data</vt:lpstr>
      <vt:lpstr>A126002774C_Latest</vt:lpstr>
      <vt:lpstr>A126002778L</vt:lpstr>
      <vt:lpstr>A126002778L_Data</vt:lpstr>
      <vt:lpstr>A126002778L_Latest</vt:lpstr>
      <vt:lpstr>A126002782C</vt:lpstr>
      <vt:lpstr>A126002782C_Data</vt:lpstr>
      <vt:lpstr>A126002782C_Latest</vt:lpstr>
      <vt:lpstr>A126002786L</vt:lpstr>
      <vt:lpstr>A126002786L_Data</vt:lpstr>
      <vt:lpstr>A126002786L_Latest</vt:lpstr>
      <vt:lpstr>A126002790C</vt:lpstr>
      <vt:lpstr>A126002790C_Data</vt:lpstr>
      <vt:lpstr>A126002790C_Latest</vt:lpstr>
      <vt:lpstr>A126002794L</vt:lpstr>
      <vt:lpstr>A126002794L_Data</vt:lpstr>
      <vt:lpstr>A126002794L_Latest</vt:lpstr>
      <vt:lpstr>A126002798W</vt:lpstr>
      <vt:lpstr>A126002798W_Data</vt:lpstr>
      <vt:lpstr>A126002798W_Latest</vt:lpstr>
      <vt:lpstr>A126002802A</vt:lpstr>
      <vt:lpstr>A126002802A_Data</vt:lpstr>
      <vt:lpstr>A126002802A_Latest</vt:lpstr>
      <vt:lpstr>A126002806K</vt:lpstr>
      <vt:lpstr>A126002806K_Data</vt:lpstr>
      <vt:lpstr>A126002806K_Latest</vt:lpstr>
      <vt:lpstr>A126002810A</vt:lpstr>
      <vt:lpstr>A126002810A_Data</vt:lpstr>
      <vt:lpstr>A126002810A_Latest</vt:lpstr>
      <vt:lpstr>A126002814K</vt:lpstr>
      <vt:lpstr>A126002814K_Data</vt:lpstr>
      <vt:lpstr>A126002814K_Latest</vt:lpstr>
      <vt:lpstr>A126002818V</vt:lpstr>
      <vt:lpstr>A126002818V_Data</vt:lpstr>
      <vt:lpstr>A126002818V_Latest</vt:lpstr>
      <vt:lpstr>A126002822K</vt:lpstr>
      <vt:lpstr>A126002822K_Data</vt:lpstr>
      <vt:lpstr>A126002822K_Latest</vt:lpstr>
      <vt:lpstr>A126002826V</vt:lpstr>
      <vt:lpstr>A126002826V_Data</vt:lpstr>
      <vt:lpstr>A126002826V_Latest</vt:lpstr>
      <vt:lpstr>A126002830K</vt:lpstr>
      <vt:lpstr>A126002830K_Data</vt:lpstr>
      <vt:lpstr>A126002830K_Latest</vt:lpstr>
      <vt:lpstr>A126002834V</vt:lpstr>
      <vt:lpstr>A126002834V_Data</vt:lpstr>
      <vt:lpstr>A126002834V_Latest</vt:lpstr>
      <vt:lpstr>A126002838C</vt:lpstr>
      <vt:lpstr>A126002838C_Data</vt:lpstr>
      <vt:lpstr>A126002838C_Latest</vt:lpstr>
      <vt:lpstr>A126002842V</vt:lpstr>
      <vt:lpstr>A126002842V_Data</vt:lpstr>
      <vt:lpstr>A126002842V_Latest</vt:lpstr>
      <vt:lpstr>A126002846C</vt:lpstr>
      <vt:lpstr>A126002846C_Data</vt:lpstr>
      <vt:lpstr>A126002846C_Latest</vt:lpstr>
      <vt:lpstr>A126002850V</vt:lpstr>
      <vt:lpstr>A126002850V_Data</vt:lpstr>
      <vt:lpstr>A126002850V_Latest</vt:lpstr>
      <vt:lpstr>A126002854C</vt:lpstr>
      <vt:lpstr>A126002854C_Data</vt:lpstr>
      <vt:lpstr>A126002854C_Latest</vt:lpstr>
      <vt:lpstr>A126002858L</vt:lpstr>
      <vt:lpstr>A126002858L_Data</vt:lpstr>
      <vt:lpstr>A126002858L_Latest</vt:lpstr>
      <vt:lpstr>A126002862C</vt:lpstr>
      <vt:lpstr>A126002862C_Data</vt:lpstr>
      <vt:lpstr>A126002862C_Latest</vt:lpstr>
      <vt:lpstr>A126002866L</vt:lpstr>
      <vt:lpstr>A126002866L_Data</vt:lpstr>
      <vt:lpstr>A126002866L_Latest</vt:lpstr>
      <vt:lpstr>A126002870C</vt:lpstr>
      <vt:lpstr>A126002870C_Data</vt:lpstr>
      <vt:lpstr>A126002870C_Latest</vt:lpstr>
      <vt:lpstr>A126002874L</vt:lpstr>
      <vt:lpstr>A126002874L_Data</vt:lpstr>
      <vt:lpstr>A126002874L_Latest</vt:lpstr>
      <vt:lpstr>A126002878W</vt:lpstr>
      <vt:lpstr>A126002878W_Data</vt:lpstr>
      <vt:lpstr>A126002878W_Latest</vt:lpstr>
      <vt:lpstr>A126002882L</vt:lpstr>
      <vt:lpstr>A126002882L_Data</vt:lpstr>
      <vt:lpstr>A126002882L_Latest</vt:lpstr>
      <vt:lpstr>A126002886W</vt:lpstr>
      <vt:lpstr>A126002886W_Data</vt:lpstr>
      <vt:lpstr>A126002886W_Latest</vt:lpstr>
      <vt:lpstr>A126002890L</vt:lpstr>
      <vt:lpstr>A126002890L_Data</vt:lpstr>
      <vt:lpstr>A126002890L_Latest</vt:lpstr>
      <vt:lpstr>A126002894W</vt:lpstr>
      <vt:lpstr>A126002894W_Data</vt:lpstr>
      <vt:lpstr>A126002894W_Latest</vt:lpstr>
      <vt:lpstr>A126002898F</vt:lpstr>
      <vt:lpstr>A126002898F_Data</vt:lpstr>
      <vt:lpstr>A126002898F_Latest</vt:lpstr>
      <vt:lpstr>A126002902K</vt:lpstr>
      <vt:lpstr>A126002902K_Data</vt:lpstr>
      <vt:lpstr>A126002902K_Latest</vt:lpstr>
      <vt:lpstr>A126002906V</vt:lpstr>
      <vt:lpstr>A126002906V_Data</vt:lpstr>
      <vt:lpstr>A126002906V_Latest</vt:lpstr>
      <vt:lpstr>A126002910K</vt:lpstr>
      <vt:lpstr>A126002910K_Data</vt:lpstr>
      <vt:lpstr>A126002910K_Latest</vt:lpstr>
      <vt:lpstr>A126002914V</vt:lpstr>
      <vt:lpstr>A126002914V_Data</vt:lpstr>
      <vt:lpstr>A126002914V_Latest</vt:lpstr>
      <vt:lpstr>A126002918C</vt:lpstr>
      <vt:lpstr>A126002918C_Data</vt:lpstr>
      <vt:lpstr>A126002918C_Latest</vt:lpstr>
      <vt:lpstr>A126002922V</vt:lpstr>
      <vt:lpstr>A126002922V_Data</vt:lpstr>
      <vt:lpstr>A126002922V_Latest</vt:lpstr>
      <vt:lpstr>A126002926C</vt:lpstr>
      <vt:lpstr>A126002926C_Data</vt:lpstr>
      <vt:lpstr>A126002926C_Latest</vt:lpstr>
      <vt:lpstr>A126002930V</vt:lpstr>
      <vt:lpstr>A126002930V_Data</vt:lpstr>
      <vt:lpstr>A126002930V_Latest</vt:lpstr>
      <vt:lpstr>A126002934C</vt:lpstr>
      <vt:lpstr>A126002934C_Data</vt:lpstr>
      <vt:lpstr>A126002934C_Latest</vt:lpstr>
      <vt:lpstr>A126002938L</vt:lpstr>
      <vt:lpstr>A126002938L_Data</vt:lpstr>
      <vt:lpstr>A126002938L_Latest</vt:lpstr>
      <vt:lpstr>A126002942C</vt:lpstr>
      <vt:lpstr>A126002942C_Data</vt:lpstr>
      <vt:lpstr>A126002942C_Latest</vt:lpstr>
      <vt:lpstr>A126002946L</vt:lpstr>
      <vt:lpstr>A126002946L_Data</vt:lpstr>
      <vt:lpstr>A126002946L_Latest</vt:lpstr>
      <vt:lpstr>A126002950C</vt:lpstr>
      <vt:lpstr>A126002950C_Data</vt:lpstr>
      <vt:lpstr>A126002950C_Latest</vt:lpstr>
      <vt:lpstr>A126002954L</vt:lpstr>
      <vt:lpstr>A126002954L_Data</vt:lpstr>
      <vt:lpstr>A126002954L_Latest</vt:lpstr>
      <vt:lpstr>A126002958W</vt:lpstr>
      <vt:lpstr>A126002958W_Data</vt:lpstr>
      <vt:lpstr>A126002958W_Latest</vt:lpstr>
      <vt:lpstr>A126002962L</vt:lpstr>
      <vt:lpstr>A126002962L_Data</vt:lpstr>
      <vt:lpstr>A126002962L_Latest</vt:lpstr>
      <vt:lpstr>A126002966W</vt:lpstr>
      <vt:lpstr>A126002966W_Data</vt:lpstr>
      <vt:lpstr>A126002966W_Latest</vt:lpstr>
      <vt:lpstr>A126002970L</vt:lpstr>
      <vt:lpstr>A126002970L_Data</vt:lpstr>
      <vt:lpstr>A126002970L_Latest</vt:lpstr>
      <vt:lpstr>A126002974W</vt:lpstr>
      <vt:lpstr>A126002974W_Data</vt:lpstr>
      <vt:lpstr>A126002974W_Latest</vt:lpstr>
      <vt:lpstr>A126002978F</vt:lpstr>
      <vt:lpstr>A126002978F_Data</vt:lpstr>
      <vt:lpstr>A126002978F_Latest</vt:lpstr>
      <vt:lpstr>A126002982W</vt:lpstr>
      <vt:lpstr>A126002982W_Data</vt:lpstr>
      <vt:lpstr>A126002982W_Latest</vt:lpstr>
      <vt:lpstr>A126002986F</vt:lpstr>
      <vt:lpstr>A126002986F_Data</vt:lpstr>
      <vt:lpstr>A126002986F_Latest</vt:lpstr>
      <vt:lpstr>A126002990W</vt:lpstr>
      <vt:lpstr>A126002990W_Data</vt:lpstr>
      <vt:lpstr>A126002990W_Latest</vt:lpstr>
      <vt:lpstr>A126002994F</vt:lpstr>
      <vt:lpstr>A126002994F_Data</vt:lpstr>
      <vt:lpstr>A126002994F_Latest</vt:lpstr>
      <vt:lpstr>A126002998R</vt:lpstr>
      <vt:lpstr>A126002998R_Data</vt:lpstr>
      <vt:lpstr>A126002998R_Latest</vt:lpstr>
      <vt:lpstr>A126003002W</vt:lpstr>
      <vt:lpstr>A126003002W_Data</vt:lpstr>
      <vt:lpstr>A126003002W_Latest</vt:lpstr>
      <vt:lpstr>A126003006F</vt:lpstr>
      <vt:lpstr>A126003006F_Data</vt:lpstr>
      <vt:lpstr>A126003006F_Latest</vt:lpstr>
      <vt:lpstr>A126003010W</vt:lpstr>
      <vt:lpstr>A126003010W_Data</vt:lpstr>
      <vt:lpstr>A126003010W_Latest</vt:lpstr>
      <vt:lpstr>A126003014F</vt:lpstr>
      <vt:lpstr>A126003014F_Data</vt:lpstr>
      <vt:lpstr>A126003014F_Latest</vt:lpstr>
      <vt:lpstr>A126003018R</vt:lpstr>
      <vt:lpstr>A126003018R_Data</vt:lpstr>
      <vt:lpstr>A126003018R_Latest</vt:lpstr>
      <vt:lpstr>A126003022F</vt:lpstr>
      <vt:lpstr>A126003022F_Data</vt:lpstr>
      <vt:lpstr>A126003022F_Latest</vt:lpstr>
      <vt:lpstr>A126003026R</vt:lpstr>
      <vt:lpstr>A126003026R_Data</vt:lpstr>
      <vt:lpstr>A126003026R_Latest</vt:lpstr>
      <vt:lpstr>A126003030F</vt:lpstr>
      <vt:lpstr>A126003030F_Data</vt:lpstr>
      <vt:lpstr>A126003030F_Latest</vt:lpstr>
      <vt:lpstr>A126003034R</vt:lpstr>
      <vt:lpstr>A126003034R_Data</vt:lpstr>
      <vt:lpstr>A126003034R_Latest</vt:lpstr>
      <vt:lpstr>A126003038X</vt:lpstr>
      <vt:lpstr>A126003038X_Data</vt:lpstr>
      <vt:lpstr>A126003038X_Latest</vt:lpstr>
      <vt:lpstr>A126003042R</vt:lpstr>
      <vt:lpstr>A126003042R_Data</vt:lpstr>
      <vt:lpstr>A126003042R_Latest</vt:lpstr>
      <vt:lpstr>A126003046X</vt:lpstr>
      <vt:lpstr>A126003046X_Data</vt:lpstr>
      <vt:lpstr>A126003046X_Latest</vt:lpstr>
      <vt:lpstr>A126003050R</vt:lpstr>
      <vt:lpstr>A126003050R_Data</vt:lpstr>
      <vt:lpstr>A126003050R_Latest</vt:lpstr>
      <vt:lpstr>A126003054X</vt:lpstr>
      <vt:lpstr>A126003054X_Data</vt:lpstr>
      <vt:lpstr>A126003054X_Latest</vt:lpstr>
      <vt:lpstr>A126003058J</vt:lpstr>
      <vt:lpstr>A126003058J_Data</vt:lpstr>
      <vt:lpstr>A126003058J_Latest</vt:lpstr>
      <vt:lpstr>A126003062X</vt:lpstr>
      <vt:lpstr>A126003062X_Data</vt:lpstr>
      <vt:lpstr>A126003062X_Latest</vt:lpstr>
      <vt:lpstr>A126003066J</vt:lpstr>
      <vt:lpstr>A126003066J_Data</vt:lpstr>
      <vt:lpstr>A126003066J_Latest</vt:lpstr>
      <vt:lpstr>A126003070X</vt:lpstr>
      <vt:lpstr>A126003070X_Data</vt:lpstr>
      <vt:lpstr>A126003070X_Latest</vt:lpstr>
      <vt:lpstr>A126003074J</vt:lpstr>
      <vt:lpstr>A126003074J_Data</vt:lpstr>
      <vt:lpstr>A126003074J_Latest</vt:lpstr>
      <vt:lpstr>A126003078T</vt:lpstr>
      <vt:lpstr>A126003078T_Data</vt:lpstr>
      <vt:lpstr>A126003078T_Latest</vt:lpstr>
      <vt:lpstr>A126003082J</vt:lpstr>
      <vt:lpstr>A126003082J_Data</vt:lpstr>
      <vt:lpstr>A126003082J_Latest</vt:lpstr>
      <vt:lpstr>A126003086T</vt:lpstr>
      <vt:lpstr>A126003086T_Data</vt:lpstr>
      <vt:lpstr>A126003086T_Latest</vt:lpstr>
      <vt:lpstr>A126003090J</vt:lpstr>
      <vt:lpstr>A126003090J_Data</vt:lpstr>
      <vt:lpstr>A126003090J_Latest</vt:lpstr>
      <vt:lpstr>A126003094T</vt:lpstr>
      <vt:lpstr>A126003094T_Data</vt:lpstr>
      <vt:lpstr>A126003094T_Latest</vt:lpstr>
      <vt:lpstr>A126003098A</vt:lpstr>
      <vt:lpstr>A126003098A_Data</vt:lpstr>
      <vt:lpstr>A126003098A_Latest</vt:lpstr>
      <vt:lpstr>A126003102F</vt:lpstr>
      <vt:lpstr>A126003102F_Data</vt:lpstr>
      <vt:lpstr>A126003102F_Latest</vt:lpstr>
      <vt:lpstr>A126003106R</vt:lpstr>
      <vt:lpstr>A126003106R_Data</vt:lpstr>
      <vt:lpstr>A126003106R_Latest</vt:lpstr>
      <vt:lpstr>A126003110F</vt:lpstr>
      <vt:lpstr>A126003110F_Data</vt:lpstr>
      <vt:lpstr>A126003110F_Latest</vt:lpstr>
      <vt:lpstr>A126003114R</vt:lpstr>
      <vt:lpstr>A126003114R_Data</vt:lpstr>
      <vt:lpstr>A126003114R_Latest</vt:lpstr>
      <vt:lpstr>A126003118X</vt:lpstr>
      <vt:lpstr>A126003118X_Data</vt:lpstr>
      <vt:lpstr>A126003118X_Latest</vt:lpstr>
      <vt:lpstr>A126003122R</vt:lpstr>
      <vt:lpstr>A126003122R_Data</vt:lpstr>
      <vt:lpstr>A126003122R_Latest</vt:lpstr>
      <vt:lpstr>A126003126X</vt:lpstr>
      <vt:lpstr>A126003126X_Data</vt:lpstr>
      <vt:lpstr>A126003126X_Latest</vt:lpstr>
      <vt:lpstr>A126003130R</vt:lpstr>
      <vt:lpstr>A126003130R_Data</vt:lpstr>
      <vt:lpstr>A126003130R_Latest</vt:lpstr>
      <vt:lpstr>A126003134X</vt:lpstr>
      <vt:lpstr>A126003134X_Data</vt:lpstr>
      <vt:lpstr>A126003134X_Latest</vt:lpstr>
      <vt:lpstr>A126003138J</vt:lpstr>
      <vt:lpstr>A126003138J_Data</vt:lpstr>
      <vt:lpstr>A126003138J_Latest</vt:lpstr>
      <vt:lpstr>A126003142X</vt:lpstr>
      <vt:lpstr>A126003142X_Data</vt:lpstr>
      <vt:lpstr>A126003142X_Latest</vt:lpstr>
      <vt:lpstr>A126003146J</vt:lpstr>
      <vt:lpstr>A126003146J_Data</vt:lpstr>
      <vt:lpstr>A126003146J_Latest</vt:lpstr>
      <vt:lpstr>A126003150X</vt:lpstr>
      <vt:lpstr>A126003150X_Data</vt:lpstr>
      <vt:lpstr>A126003150X_Latest</vt:lpstr>
      <vt:lpstr>A126003154J</vt:lpstr>
      <vt:lpstr>A126003154J_Data</vt:lpstr>
      <vt:lpstr>A126003154J_Latest</vt:lpstr>
      <vt:lpstr>A126003158T</vt:lpstr>
      <vt:lpstr>A126003158T_Data</vt:lpstr>
      <vt:lpstr>A126003158T_Latest</vt:lpstr>
      <vt:lpstr>A126003162J</vt:lpstr>
      <vt:lpstr>A126003162J_Data</vt:lpstr>
      <vt:lpstr>A126003162J_Latest</vt:lpstr>
      <vt:lpstr>A126003166T</vt:lpstr>
      <vt:lpstr>A126003166T_Data</vt:lpstr>
      <vt:lpstr>A126003166T_Latest</vt:lpstr>
      <vt:lpstr>A126003170J</vt:lpstr>
      <vt:lpstr>A126003170J_Data</vt:lpstr>
      <vt:lpstr>A126003170J_Latest</vt:lpstr>
      <vt:lpstr>A126003174T</vt:lpstr>
      <vt:lpstr>A126003174T_Data</vt:lpstr>
      <vt:lpstr>A126003174T_Latest</vt:lpstr>
      <vt:lpstr>A126003178A</vt:lpstr>
      <vt:lpstr>A126003178A_Data</vt:lpstr>
      <vt:lpstr>A126003178A_Latest</vt:lpstr>
      <vt:lpstr>A126003182T</vt:lpstr>
      <vt:lpstr>A126003182T_Data</vt:lpstr>
      <vt:lpstr>A126003182T_Latest</vt:lpstr>
      <vt:lpstr>A126003186A</vt:lpstr>
      <vt:lpstr>A126003186A_Data</vt:lpstr>
      <vt:lpstr>A126003186A_Latest</vt:lpstr>
      <vt:lpstr>A126003190T</vt:lpstr>
      <vt:lpstr>A126003190T_Data</vt:lpstr>
      <vt:lpstr>A126003190T_Latest</vt:lpstr>
      <vt:lpstr>A126003194A</vt:lpstr>
      <vt:lpstr>A126003194A_Data</vt:lpstr>
      <vt:lpstr>A126003194A_Latest</vt:lpstr>
      <vt:lpstr>A126003198K</vt:lpstr>
      <vt:lpstr>A126003198K_Data</vt:lpstr>
      <vt:lpstr>A126003198K_Latest</vt:lpstr>
      <vt:lpstr>A126003202R</vt:lpstr>
      <vt:lpstr>A126003202R_Data</vt:lpstr>
      <vt:lpstr>A126003202R_Latest</vt:lpstr>
      <vt:lpstr>A126003206X</vt:lpstr>
      <vt:lpstr>A126003206X_Data</vt:lpstr>
      <vt:lpstr>A126003206X_Latest</vt:lpstr>
      <vt:lpstr>A126003210R</vt:lpstr>
      <vt:lpstr>A126003210R_Data</vt:lpstr>
      <vt:lpstr>A126003210R_Latest</vt:lpstr>
      <vt:lpstr>A126003214X</vt:lpstr>
      <vt:lpstr>A126003214X_Data</vt:lpstr>
      <vt:lpstr>A126003214X_Latest</vt:lpstr>
      <vt:lpstr>A126003218J</vt:lpstr>
      <vt:lpstr>A126003218J_Data</vt:lpstr>
      <vt:lpstr>A126003218J_Latest</vt:lpstr>
      <vt:lpstr>A126003222X</vt:lpstr>
      <vt:lpstr>A126003222X_Data</vt:lpstr>
      <vt:lpstr>A126003222X_Latest</vt:lpstr>
      <vt:lpstr>A126003226J</vt:lpstr>
      <vt:lpstr>A126003226J_Data</vt:lpstr>
      <vt:lpstr>A126003226J_Latest</vt:lpstr>
      <vt:lpstr>A126003230X</vt:lpstr>
      <vt:lpstr>A126003230X_Data</vt:lpstr>
      <vt:lpstr>A126003230X_Latest</vt:lpstr>
      <vt:lpstr>A126003234J</vt:lpstr>
      <vt:lpstr>A126003234J_Data</vt:lpstr>
      <vt:lpstr>A126003234J_Latest</vt:lpstr>
      <vt:lpstr>A126003238T</vt:lpstr>
      <vt:lpstr>A126003238T_Data</vt:lpstr>
      <vt:lpstr>A126003238T_Latest</vt:lpstr>
      <vt:lpstr>A126003242J</vt:lpstr>
      <vt:lpstr>A126003242J_Data</vt:lpstr>
      <vt:lpstr>A126003242J_Latest</vt:lpstr>
      <vt:lpstr>A126003246T</vt:lpstr>
      <vt:lpstr>A126003246T_Data</vt:lpstr>
      <vt:lpstr>A126003246T_Latest</vt:lpstr>
      <vt:lpstr>A126003250J</vt:lpstr>
      <vt:lpstr>A126003250J_Data</vt:lpstr>
      <vt:lpstr>A126003250J_Latest</vt:lpstr>
      <vt:lpstr>A126003254T</vt:lpstr>
      <vt:lpstr>A126003254T_Data</vt:lpstr>
      <vt:lpstr>A126003254T_Latest</vt:lpstr>
      <vt:lpstr>A126003258A</vt:lpstr>
      <vt:lpstr>A126003258A_Data</vt:lpstr>
      <vt:lpstr>A126003258A_Latest</vt:lpstr>
      <vt:lpstr>A126003262T</vt:lpstr>
      <vt:lpstr>A126003262T_Data</vt:lpstr>
      <vt:lpstr>A126003262T_Latest</vt:lpstr>
      <vt:lpstr>A126003266A</vt:lpstr>
      <vt:lpstr>A126003266A_Data</vt:lpstr>
      <vt:lpstr>A126003266A_Latest</vt:lpstr>
      <vt:lpstr>A126003270T</vt:lpstr>
      <vt:lpstr>A126003270T_Data</vt:lpstr>
      <vt:lpstr>A126003270T_Latest</vt:lpstr>
      <vt:lpstr>A126003274A</vt:lpstr>
      <vt:lpstr>A126003274A_Data</vt:lpstr>
      <vt:lpstr>A126003274A_Latest</vt:lpstr>
      <vt:lpstr>A126003278K</vt:lpstr>
      <vt:lpstr>A126003278K_Data</vt:lpstr>
      <vt:lpstr>A126003278K_Latest</vt:lpstr>
      <vt:lpstr>A126003282A</vt:lpstr>
      <vt:lpstr>A126003282A_Data</vt:lpstr>
      <vt:lpstr>A126003282A_Latest</vt:lpstr>
      <vt:lpstr>A126003286K</vt:lpstr>
      <vt:lpstr>A126003286K_Data</vt:lpstr>
      <vt:lpstr>A126003286K_Latest</vt:lpstr>
      <vt:lpstr>A126003290A</vt:lpstr>
      <vt:lpstr>A126003290A_Data</vt:lpstr>
      <vt:lpstr>A126003290A_Latest</vt:lpstr>
      <vt:lpstr>A126003294K</vt:lpstr>
      <vt:lpstr>A126003294K_Data</vt:lpstr>
      <vt:lpstr>A126003294K_Latest</vt:lpstr>
      <vt:lpstr>A126003298V</vt:lpstr>
      <vt:lpstr>A126003298V_Data</vt:lpstr>
      <vt:lpstr>A126003298V_Latest</vt:lpstr>
      <vt:lpstr>A126003302X</vt:lpstr>
      <vt:lpstr>A126003302X_Data</vt:lpstr>
      <vt:lpstr>A126003302X_Latest</vt:lpstr>
      <vt:lpstr>A126003306J</vt:lpstr>
      <vt:lpstr>A126003306J_Data</vt:lpstr>
      <vt:lpstr>A126003306J_Latest</vt:lpstr>
      <vt:lpstr>A126003310X</vt:lpstr>
      <vt:lpstr>A126003310X_Data</vt:lpstr>
      <vt:lpstr>A126003310X_Latest</vt:lpstr>
      <vt:lpstr>A126003314J</vt:lpstr>
      <vt:lpstr>A126003314J_Data</vt:lpstr>
      <vt:lpstr>A126003314J_Latest</vt:lpstr>
      <vt:lpstr>A126003318T</vt:lpstr>
      <vt:lpstr>A126003318T_Data</vt:lpstr>
      <vt:lpstr>A126003318T_Latest</vt:lpstr>
      <vt:lpstr>A126003322J</vt:lpstr>
      <vt:lpstr>A126003322J_Data</vt:lpstr>
      <vt:lpstr>A126003322J_Latest</vt:lpstr>
      <vt:lpstr>A126003326T</vt:lpstr>
      <vt:lpstr>A126003326T_Data</vt:lpstr>
      <vt:lpstr>A126003326T_Latest</vt:lpstr>
      <vt:lpstr>A126003330J</vt:lpstr>
      <vt:lpstr>A126003330J_Data</vt:lpstr>
      <vt:lpstr>A126003330J_Latest</vt:lpstr>
      <vt:lpstr>A126003334T</vt:lpstr>
      <vt:lpstr>A126003334T_Data</vt:lpstr>
      <vt:lpstr>A126003334T_Latest</vt:lpstr>
      <vt:lpstr>A126003338A</vt:lpstr>
      <vt:lpstr>A126003338A_Data</vt:lpstr>
      <vt:lpstr>A126003338A_Latest</vt:lpstr>
      <vt:lpstr>A126003342T</vt:lpstr>
      <vt:lpstr>A126003342T_Data</vt:lpstr>
      <vt:lpstr>A126003342T_Latest</vt:lpstr>
      <vt:lpstr>A126003346A</vt:lpstr>
      <vt:lpstr>A126003346A_Data</vt:lpstr>
      <vt:lpstr>A126003346A_Latest</vt:lpstr>
      <vt:lpstr>A126003350T</vt:lpstr>
      <vt:lpstr>A126003350T_Data</vt:lpstr>
      <vt:lpstr>A126003350T_Latest</vt:lpstr>
      <vt:lpstr>A126003354A</vt:lpstr>
      <vt:lpstr>A126003354A_Data</vt:lpstr>
      <vt:lpstr>A126003354A_Latest</vt:lpstr>
      <vt:lpstr>A126003358K</vt:lpstr>
      <vt:lpstr>A126003358K_Data</vt:lpstr>
      <vt:lpstr>A126003358K_Latest</vt:lpstr>
      <vt:lpstr>A126003362A</vt:lpstr>
      <vt:lpstr>A126003362A_Data</vt:lpstr>
      <vt:lpstr>A126003362A_Latest</vt:lpstr>
      <vt:lpstr>A126003366K</vt:lpstr>
      <vt:lpstr>A126003366K_Data</vt:lpstr>
      <vt:lpstr>A126003366K_Latest</vt:lpstr>
      <vt:lpstr>A126003370A</vt:lpstr>
      <vt:lpstr>A126003370A_Data</vt:lpstr>
      <vt:lpstr>A126003370A_Latest</vt:lpstr>
      <vt:lpstr>A126003374K</vt:lpstr>
      <vt:lpstr>A126003374K_Data</vt:lpstr>
      <vt:lpstr>A126003374K_Latest</vt:lpstr>
      <vt:lpstr>A126003378V</vt:lpstr>
      <vt:lpstr>A126003378V_Data</vt:lpstr>
      <vt:lpstr>A126003378V_Latest</vt:lpstr>
      <vt:lpstr>A126003382K</vt:lpstr>
      <vt:lpstr>A126003382K_Data</vt:lpstr>
      <vt:lpstr>A126003382K_Latest</vt:lpstr>
      <vt:lpstr>A126003386V</vt:lpstr>
      <vt:lpstr>A126003386V_Data</vt:lpstr>
      <vt:lpstr>A126003386V_Latest</vt:lpstr>
      <vt:lpstr>A126003390K</vt:lpstr>
      <vt:lpstr>A126003390K_Data</vt:lpstr>
      <vt:lpstr>A126003390K_Latest</vt:lpstr>
      <vt:lpstr>A126003394V</vt:lpstr>
      <vt:lpstr>A126003394V_Data</vt:lpstr>
      <vt:lpstr>A126003394V_Latest</vt:lpstr>
      <vt:lpstr>A126003398C</vt:lpstr>
      <vt:lpstr>A126003398C_Data</vt:lpstr>
      <vt:lpstr>A126003398C_Latest</vt:lpstr>
      <vt:lpstr>A126003402J</vt:lpstr>
      <vt:lpstr>A126003402J_Data</vt:lpstr>
      <vt:lpstr>A126003402J_Latest</vt:lpstr>
      <vt:lpstr>A126003406T</vt:lpstr>
      <vt:lpstr>A126003406T_Data</vt:lpstr>
      <vt:lpstr>A126003406T_Latest</vt:lpstr>
      <vt:lpstr>A126003410J</vt:lpstr>
      <vt:lpstr>A126003410J_Data</vt:lpstr>
      <vt:lpstr>A126003410J_Latest</vt:lpstr>
      <vt:lpstr>A126003414T</vt:lpstr>
      <vt:lpstr>A126003414T_Data</vt:lpstr>
      <vt:lpstr>A126003414T_Latest</vt:lpstr>
      <vt:lpstr>A126003418A</vt:lpstr>
      <vt:lpstr>A126003418A_Data</vt:lpstr>
      <vt:lpstr>A126003418A_Latest</vt:lpstr>
      <vt:lpstr>A126003422T</vt:lpstr>
      <vt:lpstr>A126003422T_Data</vt:lpstr>
      <vt:lpstr>A126003422T_Latest</vt:lpstr>
      <vt:lpstr>A126003426A</vt:lpstr>
      <vt:lpstr>A126003426A_Data</vt:lpstr>
      <vt:lpstr>A126003426A_Latest</vt:lpstr>
      <vt:lpstr>A126003430T</vt:lpstr>
      <vt:lpstr>A126003430T_Data</vt:lpstr>
      <vt:lpstr>A126003430T_Latest</vt:lpstr>
      <vt:lpstr>A126003434A</vt:lpstr>
      <vt:lpstr>A126003434A_Data</vt:lpstr>
      <vt:lpstr>A126003434A_Latest</vt:lpstr>
      <vt:lpstr>A126003438K</vt:lpstr>
      <vt:lpstr>A126003438K_Data</vt:lpstr>
      <vt:lpstr>A126003438K_Latest</vt:lpstr>
      <vt:lpstr>A126003442A</vt:lpstr>
      <vt:lpstr>A126003442A_Data</vt:lpstr>
      <vt:lpstr>A126003442A_Latest</vt:lpstr>
      <vt:lpstr>A126003446K</vt:lpstr>
      <vt:lpstr>A126003446K_Data</vt:lpstr>
      <vt:lpstr>A126003446K_Latest</vt:lpstr>
      <vt:lpstr>A126003450A</vt:lpstr>
      <vt:lpstr>A126003450A_Data</vt:lpstr>
      <vt:lpstr>A126003450A_Latest</vt:lpstr>
      <vt:lpstr>A126003454K</vt:lpstr>
      <vt:lpstr>A126003454K_Data</vt:lpstr>
      <vt:lpstr>A126003454K_Latest</vt:lpstr>
      <vt:lpstr>A126003458V</vt:lpstr>
      <vt:lpstr>A126003458V_Data</vt:lpstr>
      <vt:lpstr>A126003458V_Latest</vt:lpstr>
      <vt:lpstr>A126003462K</vt:lpstr>
      <vt:lpstr>A126003462K_Data</vt:lpstr>
      <vt:lpstr>A126003462K_Latest</vt:lpstr>
      <vt:lpstr>A126003466V</vt:lpstr>
      <vt:lpstr>A126003466V_Data</vt:lpstr>
      <vt:lpstr>A126003466V_Latest</vt:lpstr>
      <vt:lpstr>A126003470K</vt:lpstr>
      <vt:lpstr>A126003470K_Data</vt:lpstr>
      <vt:lpstr>A126003470K_Latest</vt:lpstr>
      <vt:lpstr>A126003474V</vt:lpstr>
      <vt:lpstr>A126003474V_Data</vt:lpstr>
      <vt:lpstr>A126003474V_Latest</vt:lpstr>
      <vt:lpstr>A126003478C</vt:lpstr>
      <vt:lpstr>A126003478C_Data</vt:lpstr>
      <vt:lpstr>A126003478C_Latest</vt:lpstr>
      <vt:lpstr>A126003482V</vt:lpstr>
      <vt:lpstr>A126003482V_Data</vt:lpstr>
      <vt:lpstr>A126003482V_Latest</vt:lpstr>
      <vt:lpstr>A126003486C</vt:lpstr>
      <vt:lpstr>A126003486C_Data</vt:lpstr>
      <vt:lpstr>A126003486C_Latest</vt:lpstr>
      <vt:lpstr>A126003490V</vt:lpstr>
      <vt:lpstr>A126003490V_Data</vt:lpstr>
      <vt:lpstr>A126003490V_Latest</vt:lpstr>
      <vt:lpstr>A126003494C</vt:lpstr>
      <vt:lpstr>A126003494C_Data</vt:lpstr>
      <vt:lpstr>A126003494C_Latest</vt:lpstr>
      <vt:lpstr>A126003498L</vt:lpstr>
      <vt:lpstr>A126003498L_Data</vt:lpstr>
      <vt:lpstr>A126003498L_Latest</vt:lpstr>
      <vt:lpstr>A126003502T</vt:lpstr>
      <vt:lpstr>A126003502T_Data</vt:lpstr>
      <vt:lpstr>A126003502T_Latest</vt:lpstr>
      <vt:lpstr>A126003506A</vt:lpstr>
      <vt:lpstr>A126003506A_Data</vt:lpstr>
      <vt:lpstr>A126003506A_Latest</vt:lpstr>
      <vt:lpstr>A126003510T</vt:lpstr>
      <vt:lpstr>A126003510T_Data</vt:lpstr>
      <vt:lpstr>A126003510T_Latest</vt:lpstr>
      <vt:lpstr>A126003514A</vt:lpstr>
      <vt:lpstr>A126003514A_Data</vt:lpstr>
      <vt:lpstr>A126003514A_Latest</vt:lpstr>
      <vt:lpstr>A126003518K</vt:lpstr>
      <vt:lpstr>A126003518K_Data</vt:lpstr>
      <vt:lpstr>A126003518K_Latest</vt:lpstr>
      <vt:lpstr>A126003522A</vt:lpstr>
      <vt:lpstr>A126003522A_Data</vt:lpstr>
      <vt:lpstr>A126003522A_Latest</vt:lpstr>
      <vt:lpstr>A126003526K</vt:lpstr>
      <vt:lpstr>A126003526K_Data</vt:lpstr>
      <vt:lpstr>A126003526K_Latest</vt:lpstr>
      <vt:lpstr>A126003530A</vt:lpstr>
      <vt:lpstr>A126003530A_Data</vt:lpstr>
      <vt:lpstr>A126003530A_Latest</vt:lpstr>
      <vt:lpstr>A126003534K</vt:lpstr>
      <vt:lpstr>A126003534K_Data</vt:lpstr>
      <vt:lpstr>A126003534K_Latest</vt:lpstr>
      <vt:lpstr>A126003538V</vt:lpstr>
      <vt:lpstr>A126003538V_Data</vt:lpstr>
      <vt:lpstr>A126003538V_Latest</vt:lpstr>
      <vt:lpstr>A126003542K</vt:lpstr>
      <vt:lpstr>A126003542K_Data</vt:lpstr>
      <vt:lpstr>A126003542K_Latest</vt:lpstr>
      <vt:lpstr>A126003546V</vt:lpstr>
      <vt:lpstr>A126003546V_Data</vt:lpstr>
      <vt:lpstr>A126003546V_Latest</vt:lpstr>
      <vt:lpstr>A126003550K</vt:lpstr>
      <vt:lpstr>A126003550K_Data</vt:lpstr>
      <vt:lpstr>A126003550K_Latest</vt:lpstr>
      <vt:lpstr>A126003554V</vt:lpstr>
      <vt:lpstr>A126003554V_Data</vt:lpstr>
      <vt:lpstr>A126003554V_Latest</vt:lpstr>
      <vt:lpstr>A126003558C</vt:lpstr>
      <vt:lpstr>A126003558C_Data</vt:lpstr>
      <vt:lpstr>A126003558C_Latest</vt:lpstr>
      <vt:lpstr>A126003562V</vt:lpstr>
      <vt:lpstr>A126003562V_Data</vt:lpstr>
      <vt:lpstr>A126003562V_Latest</vt:lpstr>
      <vt:lpstr>A126003566C</vt:lpstr>
      <vt:lpstr>A126003566C_Data</vt:lpstr>
      <vt:lpstr>A126003566C_Latest</vt:lpstr>
      <vt:lpstr>A126003570V</vt:lpstr>
      <vt:lpstr>A126003570V_Data</vt:lpstr>
      <vt:lpstr>A126003570V_Latest</vt:lpstr>
      <vt:lpstr>A126003574C</vt:lpstr>
      <vt:lpstr>A126003574C_Data</vt:lpstr>
      <vt:lpstr>A126003574C_Latest</vt:lpstr>
      <vt:lpstr>A126003578L</vt:lpstr>
      <vt:lpstr>A126003578L_Data</vt:lpstr>
      <vt:lpstr>A126003578L_Latest</vt:lpstr>
      <vt:lpstr>A126003582C</vt:lpstr>
      <vt:lpstr>A126003582C_Data</vt:lpstr>
      <vt:lpstr>A126003582C_Latest</vt:lpstr>
      <vt:lpstr>A126003586L</vt:lpstr>
      <vt:lpstr>A126003586L_Data</vt:lpstr>
      <vt:lpstr>A126003586L_Latest</vt:lpstr>
      <vt:lpstr>A126003590C</vt:lpstr>
      <vt:lpstr>A126003590C_Data</vt:lpstr>
      <vt:lpstr>A126003590C_Latest</vt:lpstr>
      <vt:lpstr>A126003594L</vt:lpstr>
      <vt:lpstr>A126003594L_Data</vt:lpstr>
      <vt:lpstr>A126003594L_Latest</vt:lpstr>
      <vt:lpstr>A126003598W</vt:lpstr>
      <vt:lpstr>A126003598W_Data</vt:lpstr>
      <vt:lpstr>A126003598W_Latest</vt:lpstr>
      <vt:lpstr>A126003602A</vt:lpstr>
      <vt:lpstr>A126003602A_Data</vt:lpstr>
      <vt:lpstr>A126003602A_Latest</vt:lpstr>
      <vt:lpstr>A126003606K</vt:lpstr>
      <vt:lpstr>A126003606K_Data</vt:lpstr>
      <vt:lpstr>A126003606K_Latest</vt:lpstr>
      <vt:lpstr>A126003610A</vt:lpstr>
      <vt:lpstr>A126003610A_Data</vt:lpstr>
      <vt:lpstr>A126003610A_Latest</vt:lpstr>
      <vt:lpstr>A126003614K</vt:lpstr>
      <vt:lpstr>A126003614K_Data</vt:lpstr>
      <vt:lpstr>A126003614K_Latest</vt:lpstr>
      <vt:lpstr>A126003618V</vt:lpstr>
      <vt:lpstr>A126003618V_Data</vt:lpstr>
      <vt:lpstr>A126003618V_Latest</vt:lpstr>
      <vt:lpstr>A126003622K</vt:lpstr>
      <vt:lpstr>A126003622K_Data</vt:lpstr>
      <vt:lpstr>A126003622K_Latest</vt:lpstr>
      <vt:lpstr>A126003626V</vt:lpstr>
      <vt:lpstr>A126003626V_Data</vt:lpstr>
      <vt:lpstr>A126003626V_Latest</vt:lpstr>
      <vt:lpstr>A126003630K</vt:lpstr>
      <vt:lpstr>A126003630K_Data</vt:lpstr>
      <vt:lpstr>A126003630K_Latest</vt:lpstr>
      <vt:lpstr>A126003634V</vt:lpstr>
      <vt:lpstr>A126003634V_Data</vt:lpstr>
      <vt:lpstr>A126003634V_Latest</vt:lpstr>
      <vt:lpstr>A126003638C</vt:lpstr>
      <vt:lpstr>A126003638C_Data</vt:lpstr>
      <vt:lpstr>A126003638C_Latest</vt:lpstr>
      <vt:lpstr>A126003642V</vt:lpstr>
      <vt:lpstr>A126003642V_Data</vt:lpstr>
      <vt:lpstr>A126003642V_Latest</vt:lpstr>
      <vt:lpstr>A126003646C</vt:lpstr>
      <vt:lpstr>A126003646C_Data</vt:lpstr>
      <vt:lpstr>A126003646C_Latest</vt:lpstr>
      <vt:lpstr>A126003650V</vt:lpstr>
      <vt:lpstr>A126003650V_Data</vt:lpstr>
      <vt:lpstr>A126003650V_Latest</vt:lpstr>
      <vt:lpstr>A126003654C</vt:lpstr>
      <vt:lpstr>A126003654C_Data</vt:lpstr>
      <vt:lpstr>A126003654C_Latest</vt:lpstr>
      <vt:lpstr>A126003658L</vt:lpstr>
      <vt:lpstr>A126003658L_Data</vt:lpstr>
      <vt:lpstr>A126003658L_Latest</vt:lpstr>
      <vt:lpstr>A126003662C</vt:lpstr>
      <vt:lpstr>A126003662C_Data</vt:lpstr>
      <vt:lpstr>A126003662C_Latest</vt:lpstr>
      <vt:lpstr>A126003666L</vt:lpstr>
      <vt:lpstr>A126003666L_Data</vt:lpstr>
      <vt:lpstr>A126003666L_Latest</vt:lpstr>
      <vt:lpstr>A126003670C</vt:lpstr>
      <vt:lpstr>A126003670C_Data</vt:lpstr>
      <vt:lpstr>A126003670C_Latest</vt:lpstr>
      <vt:lpstr>A126003674L</vt:lpstr>
      <vt:lpstr>A126003674L_Data</vt:lpstr>
      <vt:lpstr>A126003674L_Latest</vt:lpstr>
      <vt:lpstr>A126003678W</vt:lpstr>
      <vt:lpstr>A126003678W_Data</vt:lpstr>
      <vt:lpstr>A126003678W_Latest</vt:lpstr>
      <vt:lpstr>A126003682L</vt:lpstr>
      <vt:lpstr>A126003682L_Data</vt:lpstr>
      <vt:lpstr>A126003682L_Latest</vt:lpstr>
      <vt:lpstr>A126003686W</vt:lpstr>
      <vt:lpstr>A126003686W_Data</vt:lpstr>
      <vt:lpstr>A126003686W_Latest</vt:lpstr>
      <vt:lpstr>A126003690L</vt:lpstr>
      <vt:lpstr>A126003690L_Data</vt:lpstr>
      <vt:lpstr>A126003690L_Latest</vt:lpstr>
      <vt:lpstr>A126003694W</vt:lpstr>
      <vt:lpstr>A126003694W_Data</vt:lpstr>
      <vt:lpstr>A126003694W_Latest</vt:lpstr>
      <vt:lpstr>A126003698F</vt:lpstr>
      <vt:lpstr>A126003698F_Data</vt:lpstr>
      <vt:lpstr>A126003698F_Latest</vt:lpstr>
      <vt:lpstr>A126003702K</vt:lpstr>
      <vt:lpstr>A126003702K_Data</vt:lpstr>
      <vt:lpstr>A126003702K_Latest</vt:lpstr>
      <vt:lpstr>A126003706V</vt:lpstr>
      <vt:lpstr>A126003706V_Data</vt:lpstr>
      <vt:lpstr>A126003706V_Latest</vt:lpstr>
      <vt:lpstr>A126003710K</vt:lpstr>
      <vt:lpstr>A126003710K_Data</vt:lpstr>
      <vt:lpstr>A126003710K_Latest</vt:lpstr>
      <vt:lpstr>A126003714V</vt:lpstr>
      <vt:lpstr>A126003714V_Data</vt:lpstr>
      <vt:lpstr>A126003714V_Latest</vt:lpstr>
      <vt:lpstr>A126003718C</vt:lpstr>
      <vt:lpstr>A126003718C_Data</vt:lpstr>
      <vt:lpstr>A126003718C_Latest</vt:lpstr>
      <vt:lpstr>A126003722V</vt:lpstr>
      <vt:lpstr>A126003722V_Data</vt:lpstr>
      <vt:lpstr>A126003722V_Latest</vt:lpstr>
      <vt:lpstr>A126003726C</vt:lpstr>
      <vt:lpstr>A126003726C_Data</vt:lpstr>
      <vt:lpstr>A126003726C_Latest</vt:lpstr>
      <vt:lpstr>A126003730V</vt:lpstr>
      <vt:lpstr>A126003730V_Data</vt:lpstr>
      <vt:lpstr>A126003730V_Latest</vt:lpstr>
      <vt:lpstr>A126003734C</vt:lpstr>
      <vt:lpstr>A126003734C_Data</vt:lpstr>
      <vt:lpstr>A126003734C_Latest</vt:lpstr>
      <vt:lpstr>A126003738L</vt:lpstr>
      <vt:lpstr>A126003738L_Data</vt:lpstr>
      <vt:lpstr>A126003738L_Latest</vt:lpstr>
      <vt:lpstr>A126003742C</vt:lpstr>
      <vt:lpstr>A126003742C_Data</vt:lpstr>
      <vt:lpstr>A126003742C_Latest</vt:lpstr>
      <vt:lpstr>A126003746L</vt:lpstr>
      <vt:lpstr>A126003746L_Data</vt:lpstr>
      <vt:lpstr>A126003746L_Latest</vt:lpstr>
      <vt:lpstr>A126003750C</vt:lpstr>
      <vt:lpstr>A126003750C_Data</vt:lpstr>
      <vt:lpstr>A126003750C_Latest</vt:lpstr>
      <vt:lpstr>A126003754L</vt:lpstr>
      <vt:lpstr>A126003754L_Data</vt:lpstr>
      <vt:lpstr>A126003754L_Latest</vt:lpstr>
      <vt:lpstr>A126003758W</vt:lpstr>
      <vt:lpstr>A126003758W_Data</vt:lpstr>
      <vt:lpstr>A126003758W_Latest</vt:lpstr>
      <vt:lpstr>A126003762L</vt:lpstr>
      <vt:lpstr>A126003762L_Data</vt:lpstr>
      <vt:lpstr>A126003762L_Latest</vt:lpstr>
      <vt:lpstr>A126003766W</vt:lpstr>
      <vt:lpstr>A126003766W_Data</vt:lpstr>
      <vt:lpstr>A126003766W_Latest</vt:lpstr>
      <vt:lpstr>A126003770L</vt:lpstr>
      <vt:lpstr>A126003770L_Data</vt:lpstr>
      <vt:lpstr>A126003770L_Latest</vt:lpstr>
      <vt:lpstr>A126003774W</vt:lpstr>
      <vt:lpstr>A126003774W_Data</vt:lpstr>
      <vt:lpstr>A126003774W_Latest</vt:lpstr>
      <vt:lpstr>A126003778F</vt:lpstr>
      <vt:lpstr>A126003778F_Data</vt:lpstr>
      <vt:lpstr>A126003778F_Latest</vt:lpstr>
      <vt:lpstr>A126003782W</vt:lpstr>
      <vt:lpstr>A126003782W_Data</vt:lpstr>
      <vt:lpstr>A126003782W_Latest</vt:lpstr>
      <vt:lpstr>A126003786F</vt:lpstr>
      <vt:lpstr>A126003786F_Data</vt:lpstr>
      <vt:lpstr>A126003786F_Latest</vt:lpstr>
      <vt:lpstr>A126003790W</vt:lpstr>
      <vt:lpstr>A126003790W_Data</vt:lpstr>
      <vt:lpstr>A126003790W_Latest</vt:lpstr>
      <vt:lpstr>A126003794F</vt:lpstr>
      <vt:lpstr>A126003794F_Data</vt:lpstr>
      <vt:lpstr>A126003794F_Latest</vt:lpstr>
      <vt:lpstr>A126003798R</vt:lpstr>
      <vt:lpstr>A126003798R_Data</vt:lpstr>
      <vt:lpstr>A126003798R_Latest</vt:lpstr>
      <vt:lpstr>A126003802V</vt:lpstr>
      <vt:lpstr>A126003802V_Data</vt:lpstr>
      <vt:lpstr>A126003802V_Latest</vt:lpstr>
      <vt:lpstr>A126003806C</vt:lpstr>
      <vt:lpstr>A126003806C_Data</vt:lpstr>
      <vt:lpstr>A126003806C_Latest</vt:lpstr>
      <vt:lpstr>A126003810V</vt:lpstr>
      <vt:lpstr>A126003810V_Data</vt:lpstr>
      <vt:lpstr>A126003810V_Latest</vt:lpstr>
      <vt:lpstr>A126003814C</vt:lpstr>
      <vt:lpstr>A126003814C_Data</vt:lpstr>
      <vt:lpstr>A126003814C_Latest</vt:lpstr>
      <vt:lpstr>A126003818L</vt:lpstr>
      <vt:lpstr>A126003818L_Data</vt:lpstr>
      <vt:lpstr>A126003818L_Latest</vt:lpstr>
      <vt:lpstr>A126003822C</vt:lpstr>
      <vt:lpstr>A126003822C_Data</vt:lpstr>
      <vt:lpstr>A126003822C_Latest</vt:lpstr>
      <vt:lpstr>A126003826L</vt:lpstr>
      <vt:lpstr>A126003826L_Data</vt:lpstr>
      <vt:lpstr>A126003826L_Latest</vt:lpstr>
      <vt:lpstr>A126003830C</vt:lpstr>
      <vt:lpstr>A126003830C_Data</vt:lpstr>
      <vt:lpstr>A126003830C_Latest</vt:lpstr>
      <vt:lpstr>A126003834L</vt:lpstr>
      <vt:lpstr>A126003834L_Data</vt:lpstr>
      <vt:lpstr>A126003834L_Latest</vt:lpstr>
      <vt:lpstr>A126003838W</vt:lpstr>
      <vt:lpstr>A126003838W_Data</vt:lpstr>
      <vt:lpstr>A126003838W_Latest</vt:lpstr>
      <vt:lpstr>A126003842L</vt:lpstr>
      <vt:lpstr>A126003842L_Data</vt:lpstr>
      <vt:lpstr>A126003842L_Latest</vt:lpstr>
      <vt:lpstr>A126003846W</vt:lpstr>
      <vt:lpstr>A126003846W_Data</vt:lpstr>
      <vt:lpstr>A126003846W_Latest</vt:lpstr>
      <vt:lpstr>A126003850L</vt:lpstr>
      <vt:lpstr>A126003850L_Data</vt:lpstr>
      <vt:lpstr>A126003850L_Latest</vt:lpstr>
      <vt:lpstr>A126003854W</vt:lpstr>
      <vt:lpstr>A126003854W_Data</vt:lpstr>
      <vt:lpstr>A126003854W_Latest</vt:lpstr>
      <vt:lpstr>A126003858F</vt:lpstr>
      <vt:lpstr>A126003858F_Data</vt:lpstr>
      <vt:lpstr>A126003858F_Latest</vt:lpstr>
      <vt:lpstr>A126003862W</vt:lpstr>
      <vt:lpstr>A126003862W_Data</vt:lpstr>
      <vt:lpstr>A126003862W_Latest</vt:lpstr>
      <vt:lpstr>A126003866F</vt:lpstr>
      <vt:lpstr>A126003866F_Data</vt:lpstr>
      <vt:lpstr>A126003866F_Latest</vt:lpstr>
      <vt:lpstr>A126003870W</vt:lpstr>
      <vt:lpstr>A126003870W_Data</vt:lpstr>
      <vt:lpstr>A126003870W_Latest</vt:lpstr>
      <vt:lpstr>A126003874F</vt:lpstr>
      <vt:lpstr>A126003874F_Data</vt:lpstr>
      <vt:lpstr>A126003874F_Latest</vt:lpstr>
      <vt:lpstr>A126003878R</vt:lpstr>
      <vt:lpstr>A126003878R_Data</vt:lpstr>
      <vt:lpstr>A126003878R_Latest</vt:lpstr>
      <vt:lpstr>A126003882F</vt:lpstr>
      <vt:lpstr>A126003882F_Data</vt:lpstr>
      <vt:lpstr>A126003882F_Latest</vt:lpstr>
      <vt:lpstr>A126003886R</vt:lpstr>
      <vt:lpstr>A126003886R_Data</vt:lpstr>
      <vt:lpstr>A126003886R_Latest</vt:lpstr>
      <vt:lpstr>A126003890F</vt:lpstr>
      <vt:lpstr>A126003890F_Data</vt:lpstr>
      <vt:lpstr>A126003890F_Latest</vt:lpstr>
      <vt:lpstr>A126003894R</vt:lpstr>
      <vt:lpstr>A126003894R_Data</vt:lpstr>
      <vt:lpstr>A126003894R_Latest</vt:lpstr>
      <vt:lpstr>A126003898X</vt:lpstr>
      <vt:lpstr>A126003898X_Data</vt:lpstr>
      <vt:lpstr>A126003898X_Latest</vt:lpstr>
      <vt:lpstr>A126003902C</vt:lpstr>
      <vt:lpstr>A126003902C_Data</vt:lpstr>
      <vt:lpstr>A126003902C_Latest</vt:lpstr>
      <vt:lpstr>A126003906L</vt:lpstr>
      <vt:lpstr>A126003906L_Data</vt:lpstr>
      <vt:lpstr>A126003906L_Latest</vt:lpstr>
      <vt:lpstr>A126003910C</vt:lpstr>
      <vt:lpstr>A126003910C_Data</vt:lpstr>
      <vt:lpstr>A126003910C_Latest</vt:lpstr>
      <vt:lpstr>A126003914L</vt:lpstr>
      <vt:lpstr>A126003914L_Data</vt:lpstr>
      <vt:lpstr>A126003914L_Latest</vt:lpstr>
      <vt:lpstr>A126003918W</vt:lpstr>
      <vt:lpstr>A126003918W_Data</vt:lpstr>
      <vt:lpstr>A126003918W_Latest</vt:lpstr>
      <vt:lpstr>A126003922L</vt:lpstr>
      <vt:lpstr>A126003922L_Data</vt:lpstr>
      <vt:lpstr>A126003922L_Latest</vt:lpstr>
      <vt:lpstr>A126003926W</vt:lpstr>
      <vt:lpstr>A126003926W_Data</vt:lpstr>
      <vt:lpstr>A126003926W_Latest</vt:lpstr>
      <vt:lpstr>A126003930L</vt:lpstr>
      <vt:lpstr>A126003930L_Data</vt:lpstr>
      <vt:lpstr>A126003930L_Latest</vt:lpstr>
      <vt:lpstr>A126003934W</vt:lpstr>
      <vt:lpstr>A126003934W_Data</vt:lpstr>
      <vt:lpstr>A126003934W_Latest</vt:lpstr>
      <vt:lpstr>A126003938F</vt:lpstr>
      <vt:lpstr>A126003938F_Data</vt:lpstr>
      <vt:lpstr>A126003938F_Latest</vt:lpstr>
      <vt:lpstr>A126003942W</vt:lpstr>
      <vt:lpstr>A126003942W_Data</vt:lpstr>
      <vt:lpstr>A126003942W_Latest</vt:lpstr>
      <vt:lpstr>A126003946F</vt:lpstr>
      <vt:lpstr>A126003946F_Data</vt:lpstr>
      <vt:lpstr>A126003946F_Latest</vt:lpstr>
      <vt:lpstr>A126003950W</vt:lpstr>
      <vt:lpstr>A126003950W_Data</vt:lpstr>
      <vt:lpstr>A126003950W_Latest</vt:lpstr>
      <vt:lpstr>A126003954F</vt:lpstr>
      <vt:lpstr>A126003954F_Data</vt:lpstr>
      <vt:lpstr>A126003954F_Latest</vt:lpstr>
      <vt:lpstr>A126003958R</vt:lpstr>
      <vt:lpstr>A126003958R_Data</vt:lpstr>
      <vt:lpstr>A126003958R_Latest</vt:lpstr>
      <vt:lpstr>A126003962F</vt:lpstr>
      <vt:lpstr>A126003962F_Data</vt:lpstr>
      <vt:lpstr>A126003962F_Latest</vt:lpstr>
      <vt:lpstr>A126003966R</vt:lpstr>
      <vt:lpstr>A126003966R_Data</vt:lpstr>
      <vt:lpstr>A126003966R_Latest</vt:lpstr>
      <vt:lpstr>A126003970F</vt:lpstr>
      <vt:lpstr>A126003970F_Data</vt:lpstr>
      <vt:lpstr>A126003970F_Latest</vt:lpstr>
      <vt:lpstr>A126003974R</vt:lpstr>
      <vt:lpstr>A126003974R_Data</vt:lpstr>
      <vt:lpstr>A126003974R_Latest</vt:lpstr>
      <vt:lpstr>A126003978X</vt:lpstr>
      <vt:lpstr>A126003978X_Data</vt:lpstr>
      <vt:lpstr>A126003978X_Latest</vt:lpstr>
      <vt:lpstr>A126003982R</vt:lpstr>
      <vt:lpstr>A126003982R_Data</vt:lpstr>
      <vt:lpstr>A126003982R_Latest</vt:lpstr>
      <vt:lpstr>A126003986X</vt:lpstr>
      <vt:lpstr>A126003986X_Data</vt:lpstr>
      <vt:lpstr>A126003986X_Latest</vt:lpstr>
      <vt:lpstr>A126003990R</vt:lpstr>
      <vt:lpstr>A126003990R_Data</vt:lpstr>
      <vt:lpstr>A126003990R_Latest</vt:lpstr>
      <vt:lpstr>A126003994X</vt:lpstr>
      <vt:lpstr>A126003994X_Data</vt:lpstr>
      <vt:lpstr>A126003994X_Latest</vt:lpstr>
      <vt:lpstr>A126003998J</vt:lpstr>
      <vt:lpstr>A126003998J_Data</vt:lpstr>
      <vt:lpstr>A126003998J_Latest</vt:lpstr>
      <vt:lpstr>A126004002R</vt:lpstr>
      <vt:lpstr>A126004002R_Data</vt:lpstr>
      <vt:lpstr>A126004002R_Latest</vt:lpstr>
      <vt:lpstr>A126004006X</vt:lpstr>
      <vt:lpstr>A126004006X_Data</vt:lpstr>
      <vt:lpstr>A126004006X_Latest</vt:lpstr>
      <vt:lpstr>A126004010R</vt:lpstr>
      <vt:lpstr>A126004010R_Data</vt:lpstr>
      <vt:lpstr>A126004010R_Latest</vt:lpstr>
      <vt:lpstr>A126004014X</vt:lpstr>
      <vt:lpstr>A126004014X_Data</vt:lpstr>
      <vt:lpstr>A126004014X_Latest</vt:lpstr>
      <vt:lpstr>A126004018J</vt:lpstr>
      <vt:lpstr>A126004018J_Data</vt:lpstr>
      <vt:lpstr>A126004018J_Latest</vt:lpstr>
      <vt:lpstr>A126004022X</vt:lpstr>
      <vt:lpstr>A126004022X_Data</vt:lpstr>
      <vt:lpstr>A126004022X_Latest</vt:lpstr>
      <vt:lpstr>A126004026J</vt:lpstr>
      <vt:lpstr>A126004026J_Data</vt:lpstr>
      <vt:lpstr>A126004026J_Latest</vt:lpstr>
      <vt:lpstr>A126004030X</vt:lpstr>
      <vt:lpstr>A126004030X_Data</vt:lpstr>
      <vt:lpstr>A126004030X_Latest</vt:lpstr>
      <vt:lpstr>A126004034J</vt:lpstr>
      <vt:lpstr>A126004034J_Data</vt:lpstr>
      <vt:lpstr>A126004034J_Latest</vt:lpstr>
      <vt:lpstr>A126004038T</vt:lpstr>
      <vt:lpstr>A126004038T_Data</vt:lpstr>
      <vt:lpstr>A126004038T_Latest</vt:lpstr>
      <vt:lpstr>A126004042J</vt:lpstr>
      <vt:lpstr>A126004042J_Data</vt:lpstr>
      <vt:lpstr>A126004042J_Latest</vt:lpstr>
      <vt:lpstr>A126004046T</vt:lpstr>
      <vt:lpstr>A126004046T_Data</vt:lpstr>
      <vt:lpstr>A126004046T_Latest</vt:lpstr>
      <vt:lpstr>A126004050J</vt:lpstr>
      <vt:lpstr>A126004050J_Data</vt:lpstr>
      <vt:lpstr>A126004050J_Latest</vt:lpstr>
      <vt:lpstr>A126004054T</vt:lpstr>
      <vt:lpstr>A126004054T_Data</vt:lpstr>
      <vt:lpstr>A126004054T_Latest</vt:lpstr>
      <vt:lpstr>A126004058A</vt:lpstr>
      <vt:lpstr>A126004058A_Data</vt:lpstr>
      <vt:lpstr>A126004058A_Latest</vt:lpstr>
      <vt:lpstr>A126004062T</vt:lpstr>
      <vt:lpstr>A126004062T_Data</vt:lpstr>
      <vt:lpstr>A126004062T_Latest</vt:lpstr>
      <vt:lpstr>A126004066A</vt:lpstr>
      <vt:lpstr>A126004066A_Data</vt:lpstr>
      <vt:lpstr>A126004066A_Latest</vt:lpstr>
      <vt:lpstr>A126004070T</vt:lpstr>
      <vt:lpstr>A126004070T_Data</vt:lpstr>
      <vt:lpstr>A126004070T_Latest</vt:lpstr>
      <vt:lpstr>A126004074A</vt:lpstr>
      <vt:lpstr>A126004074A_Data</vt:lpstr>
      <vt:lpstr>A126004074A_Latest</vt:lpstr>
      <vt:lpstr>A126004078K</vt:lpstr>
      <vt:lpstr>A126004078K_Data</vt:lpstr>
      <vt:lpstr>A126004078K_Latest</vt:lpstr>
      <vt:lpstr>A126004082A</vt:lpstr>
      <vt:lpstr>A126004082A_Data</vt:lpstr>
      <vt:lpstr>A126004082A_Latest</vt:lpstr>
      <vt:lpstr>A126004086K</vt:lpstr>
      <vt:lpstr>A126004086K_Data</vt:lpstr>
      <vt:lpstr>A126004086K_Latest</vt:lpstr>
      <vt:lpstr>A126004090A</vt:lpstr>
      <vt:lpstr>A126004090A_Data</vt:lpstr>
      <vt:lpstr>A126004090A_Latest</vt:lpstr>
      <vt:lpstr>A126004094K</vt:lpstr>
      <vt:lpstr>A126004094K_Data</vt:lpstr>
      <vt:lpstr>A126004094K_Latest</vt:lpstr>
      <vt:lpstr>A126004098V</vt:lpstr>
      <vt:lpstr>A126004098V_Data</vt:lpstr>
      <vt:lpstr>A126004098V_Latest</vt:lpstr>
      <vt:lpstr>A126004102X</vt:lpstr>
      <vt:lpstr>A126004102X_Data</vt:lpstr>
      <vt:lpstr>A126004102X_Latest</vt:lpstr>
      <vt:lpstr>A126004106J</vt:lpstr>
      <vt:lpstr>A126004106J_Data</vt:lpstr>
      <vt:lpstr>A126004106J_Latest</vt:lpstr>
      <vt:lpstr>A126004110X</vt:lpstr>
      <vt:lpstr>A126004110X_Data</vt:lpstr>
      <vt:lpstr>A126004110X_Latest</vt:lpstr>
      <vt:lpstr>A126004114J</vt:lpstr>
      <vt:lpstr>A126004114J_Data</vt:lpstr>
      <vt:lpstr>A126004114J_Latest</vt:lpstr>
      <vt:lpstr>A126004118T</vt:lpstr>
      <vt:lpstr>A126004118T_Data</vt:lpstr>
      <vt:lpstr>A126004118T_Latest</vt:lpstr>
      <vt:lpstr>A126004122J</vt:lpstr>
      <vt:lpstr>A126004122J_Data</vt:lpstr>
      <vt:lpstr>A126004122J_Latest</vt:lpstr>
      <vt:lpstr>A126004126T</vt:lpstr>
      <vt:lpstr>A126004126T_Data</vt:lpstr>
      <vt:lpstr>A126004126T_Latest</vt:lpstr>
      <vt:lpstr>A126004130J</vt:lpstr>
      <vt:lpstr>A126004130J_Data</vt:lpstr>
      <vt:lpstr>A126004130J_Latest</vt:lpstr>
      <vt:lpstr>A126004134T</vt:lpstr>
      <vt:lpstr>A126004134T_Data</vt:lpstr>
      <vt:lpstr>A126004134T_Latest</vt:lpstr>
      <vt:lpstr>A126004138A</vt:lpstr>
      <vt:lpstr>A126004138A_Data</vt:lpstr>
      <vt:lpstr>A126004138A_Latest</vt:lpstr>
      <vt:lpstr>A126004142T</vt:lpstr>
      <vt:lpstr>A126004142T_Data</vt:lpstr>
      <vt:lpstr>A126004142T_Latest</vt:lpstr>
      <vt:lpstr>A126004146A</vt:lpstr>
      <vt:lpstr>A126004146A_Data</vt:lpstr>
      <vt:lpstr>A126004146A_Latest</vt:lpstr>
      <vt:lpstr>A126004150T</vt:lpstr>
      <vt:lpstr>A126004150T_Data</vt:lpstr>
      <vt:lpstr>A126004150T_Latest</vt:lpstr>
      <vt:lpstr>A126004154A</vt:lpstr>
      <vt:lpstr>A126004154A_Data</vt:lpstr>
      <vt:lpstr>A126004154A_Latest</vt:lpstr>
      <vt:lpstr>A126004158K</vt:lpstr>
      <vt:lpstr>A126004158K_Data</vt:lpstr>
      <vt:lpstr>A126004158K_Latest</vt:lpstr>
      <vt:lpstr>A126004162A</vt:lpstr>
      <vt:lpstr>A126004162A_Data</vt:lpstr>
      <vt:lpstr>A126004162A_Latest</vt:lpstr>
      <vt:lpstr>A126004166K</vt:lpstr>
      <vt:lpstr>A126004166K_Data</vt:lpstr>
      <vt:lpstr>A126004166K_Latest</vt:lpstr>
      <vt:lpstr>A126004170A</vt:lpstr>
      <vt:lpstr>A126004170A_Data</vt:lpstr>
      <vt:lpstr>A126004170A_Latest</vt:lpstr>
      <vt:lpstr>A126004174K</vt:lpstr>
      <vt:lpstr>A126004174K_Data</vt:lpstr>
      <vt:lpstr>A126004174K_Latest</vt:lpstr>
      <vt:lpstr>A126004178V</vt:lpstr>
      <vt:lpstr>A126004178V_Data</vt:lpstr>
      <vt:lpstr>A126004178V_Latest</vt:lpstr>
      <vt:lpstr>A126004182K</vt:lpstr>
      <vt:lpstr>A126004182K_Data</vt:lpstr>
      <vt:lpstr>A126004182K_Latest</vt:lpstr>
      <vt:lpstr>A126004186V</vt:lpstr>
      <vt:lpstr>A126004186V_Data</vt:lpstr>
      <vt:lpstr>A126004186V_Latest</vt:lpstr>
      <vt:lpstr>A126004190K</vt:lpstr>
      <vt:lpstr>A126004190K_Data</vt:lpstr>
      <vt:lpstr>A126004190K_Latest</vt:lpstr>
      <vt:lpstr>A126004194V</vt:lpstr>
      <vt:lpstr>A126004194V_Data</vt:lpstr>
      <vt:lpstr>A126004194V_Latest</vt:lpstr>
      <vt:lpstr>A126004198C</vt:lpstr>
      <vt:lpstr>A126004198C_Data</vt:lpstr>
      <vt:lpstr>A126004198C_Latest</vt:lpstr>
      <vt:lpstr>A126004202J</vt:lpstr>
      <vt:lpstr>A126004202J_Data</vt:lpstr>
      <vt:lpstr>A126004202J_Latest</vt:lpstr>
      <vt:lpstr>A126004206T</vt:lpstr>
      <vt:lpstr>A126004206T_Data</vt:lpstr>
      <vt:lpstr>A126004206T_Latest</vt:lpstr>
      <vt:lpstr>A126004210J</vt:lpstr>
      <vt:lpstr>A126004210J_Data</vt:lpstr>
      <vt:lpstr>A126004210J_Latest</vt:lpstr>
      <vt:lpstr>A126004214T</vt:lpstr>
      <vt:lpstr>A126004214T_Data</vt:lpstr>
      <vt:lpstr>A126004214T_Latest</vt:lpstr>
      <vt:lpstr>A126004218A</vt:lpstr>
      <vt:lpstr>A126004218A_Data</vt:lpstr>
      <vt:lpstr>A126004218A_Latest</vt:lpstr>
      <vt:lpstr>A126004222T</vt:lpstr>
      <vt:lpstr>A126004222T_Data</vt:lpstr>
      <vt:lpstr>A126004222T_Latest</vt:lpstr>
      <vt:lpstr>A126004226A</vt:lpstr>
      <vt:lpstr>A126004226A_Data</vt:lpstr>
      <vt:lpstr>A126004226A_Latest</vt:lpstr>
      <vt:lpstr>A126004230T</vt:lpstr>
      <vt:lpstr>A126004230T_Data</vt:lpstr>
      <vt:lpstr>A126004230T_Latest</vt:lpstr>
      <vt:lpstr>A126004234A</vt:lpstr>
      <vt:lpstr>A126004234A_Data</vt:lpstr>
      <vt:lpstr>A126004234A_Latest</vt:lpstr>
      <vt:lpstr>A126004238K</vt:lpstr>
      <vt:lpstr>A126004238K_Data</vt:lpstr>
      <vt:lpstr>A126004238K_Latest</vt:lpstr>
      <vt:lpstr>A126004242A</vt:lpstr>
      <vt:lpstr>A126004242A_Data</vt:lpstr>
      <vt:lpstr>A126004242A_Latest</vt:lpstr>
      <vt:lpstr>A126004246K</vt:lpstr>
      <vt:lpstr>A126004246K_Data</vt:lpstr>
      <vt:lpstr>A126004246K_Latest</vt:lpstr>
      <vt:lpstr>A126004250A</vt:lpstr>
      <vt:lpstr>A126004250A_Data</vt:lpstr>
      <vt:lpstr>A126004250A_Latest</vt:lpstr>
      <vt:lpstr>A126004254K</vt:lpstr>
      <vt:lpstr>A126004254K_Data</vt:lpstr>
      <vt:lpstr>A126004254K_Latest</vt:lpstr>
      <vt:lpstr>A126004258V</vt:lpstr>
      <vt:lpstr>A126004258V_Data</vt:lpstr>
      <vt:lpstr>A126004258V_Latest</vt:lpstr>
      <vt:lpstr>A126004262K</vt:lpstr>
      <vt:lpstr>A126004262K_Data</vt:lpstr>
      <vt:lpstr>A126004262K_Latest</vt:lpstr>
      <vt:lpstr>A126004266V</vt:lpstr>
      <vt:lpstr>A126004266V_Data</vt:lpstr>
      <vt:lpstr>A126004266V_Latest</vt:lpstr>
      <vt:lpstr>A126004270K</vt:lpstr>
      <vt:lpstr>A126004270K_Data</vt:lpstr>
      <vt:lpstr>A126004270K_Latest</vt:lpstr>
      <vt:lpstr>A126004274V</vt:lpstr>
      <vt:lpstr>A126004274V_Data</vt:lpstr>
      <vt:lpstr>A126004274V_Latest</vt:lpstr>
      <vt:lpstr>A126004278C</vt:lpstr>
      <vt:lpstr>A126004278C_Data</vt:lpstr>
      <vt:lpstr>A126004278C_Latest</vt:lpstr>
      <vt:lpstr>A126004282V</vt:lpstr>
      <vt:lpstr>A126004282V_Data</vt:lpstr>
      <vt:lpstr>A126004282V_Latest</vt:lpstr>
      <vt:lpstr>A126004286C</vt:lpstr>
      <vt:lpstr>A126004286C_Data</vt:lpstr>
      <vt:lpstr>A126004286C_Latest</vt:lpstr>
      <vt:lpstr>A126004290V</vt:lpstr>
      <vt:lpstr>A126004290V_Data</vt:lpstr>
      <vt:lpstr>A126004290V_Latest</vt:lpstr>
      <vt:lpstr>A126004294C</vt:lpstr>
      <vt:lpstr>A126004294C_Data</vt:lpstr>
      <vt:lpstr>A126004294C_Latest</vt:lpstr>
      <vt:lpstr>A126004298L</vt:lpstr>
      <vt:lpstr>A126004298L_Data</vt:lpstr>
      <vt:lpstr>A126004298L_Latest</vt:lpstr>
      <vt:lpstr>A126004302T</vt:lpstr>
      <vt:lpstr>A126004302T_Data</vt:lpstr>
      <vt:lpstr>A126004302T_Latest</vt:lpstr>
      <vt:lpstr>A126004306A</vt:lpstr>
      <vt:lpstr>A126004306A_Data</vt:lpstr>
      <vt:lpstr>A126004306A_Latest</vt:lpstr>
      <vt:lpstr>A126004310T</vt:lpstr>
      <vt:lpstr>A126004310T_Data</vt:lpstr>
      <vt:lpstr>A126004310T_Latest</vt:lpstr>
      <vt:lpstr>A126004314A</vt:lpstr>
      <vt:lpstr>A126004314A_Data</vt:lpstr>
      <vt:lpstr>A126004314A_Latest</vt:lpstr>
      <vt:lpstr>A126004318K</vt:lpstr>
      <vt:lpstr>A126004318K_Data</vt:lpstr>
      <vt:lpstr>A126004318K_Latest</vt:lpstr>
      <vt:lpstr>A126004322A</vt:lpstr>
      <vt:lpstr>A126004322A_Data</vt:lpstr>
      <vt:lpstr>A126004322A_Latest</vt:lpstr>
      <vt:lpstr>A126004326K</vt:lpstr>
      <vt:lpstr>A126004326K_Data</vt:lpstr>
      <vt:lpstr>A126004326K_Latest</vt:lpstr>
      <vt:lpstr>A126004330A</vt:lpstr>
      <vt:lpstr>A126004330A_Data</vt:lpstr>
      <vt:lpstr>A126004330A_Latest</vt:lpstr>
      <vt:lpstr>A126004334K</vt:lpstr>
      <vt:lpstr>A126004334K_Data</vt:lpstr>
      <vt:lpstr>A126004334K_Latest</vt:lpstr>
      <vt:lpstr>A126004338V</vt:lpstr>
      <vt:lpstr>A126004338V_Data</vt:lpstr>
      <vt:lpstr>A126004338V_Latest</vt:lpstr>
      <vt:lpstr>A126004342K</vt:lpstr>
      <vt:lpstr>A126004342K_Data</vt:lpstr>
      <vt:lpstr>A126004342K_Latest</vt:lpstr>
      <vt:lpstr>A126004346V</vt:lpstr>
      <vt:lpstr>A126004346V_Data</vt:lpstr>
      <vt:lpstr>A126004346V_Latest</vt:lpstr>
      <vt:lpstr>A126004350K</vt:lpstr>
      <vt:lpstr>A126004350K_Data</vt:lpstr>
      <vt:lpstr>A126004350K_Latest</vt:lpstr>
      <vt:lpstr>A126004354V</vt:lpstr>
      <vt:lpstr>A126004354V_Data</vt:lpstr>
      <vt:lpstr>A126004354V_Latest</vt:lpstr>
      <vt:lpstr>A126004358C</vt:lpstr>
      <vt:lpstr>A126004358C_Data</vt:lpstr>
      <vt:lpstr>A126004358C_Latest</vt:lpstr>
      <vt:lpstr>A126004362V</vt:lpstr>
      <vt:lpstr>A126004362V_Data</vt:lpstr>
      <vt:lpstr>A126004362V_Latest</vt:lpstr>
      <vt:lpstr>A126004366C</vt:lpstr>
      <vt:lpstr>A126004366C_Data</vt:lpstr>
      <vt:lpstr>A126004366C_Latest</vt:lpstr>
      <vt:lpstr>A126004370V</vt:lpstr>
      <vt:lpstr>A126004370V_Data</vt:lpstr>
      <vt:lpstr>A126004370V_Latest</vt:lpstr>
      <vt:lpstr>A126004374C</vt:lpstr>
      <vt:lpstr>A126004374C_Data</vt:lpstr>
      <vt:lpstr>A126004374C_Latest</vt:lpstr>
      <vt:lpstr>A126004378L</vt:lpstr>
      <vt:lpstr>A126004378L_Data</vt:lpstr>
      <vt:lpstr>A126004378L_Latest</vt:lpstr>
      <vt:lpstr>A126004382C</vt:lpstr>
      <vt:lpstr>A126004382C_Data</vt:lpstr>
      <vt:lpstr>A126004382C_Latest</vt:lpstr>
      <vt:lpstr>A126004386L</vt:lpstr>
      <vt:lpstr>A126004386L_Data</vt:lpstr>
      <vt:lpstr>A126004386L_Latest</vt:lpstr>
      <vt:lpstr>A126004390C</vt:lpstr>
      <vt:lpstr>A126004390C_Data</vt:lpstr>
      <vt:lpstr>A126004390C_Latest</vt:lpstr>
      <vt:lpstr>A126004394L</vt:lpstr>
      <vt:lpstr>A126004394L_Data</vt:lpstr>
      <vt:lpstr>A126004394L_Latest</vt:lpstr>
      <vt:lpstr>A126004398W</vt:lpstr>
      <vt:lpstr>A126004398W_Data</vt:lpstr>
      <vt:lpstr>A126004398W_Latest</vt:lpstr>
      <vt:lpstr>A126004402A</vt:lpstr>
      <vt:lpstr>A126004402A_Data</vt:lpstr>
      <vt:lpstr>A126004402A_Latest</vt:lpstr>
      <vt:lpstr>A126004406K</vt:lpstr>
      <vt:lpstr>A126004406K_Data</vt:lpstr>
      <vt:lpstr>A126004406K_Latest</vt:lpstr>
      <vt:lpstr>A126004410A</vt:lpstr>
      <vt:lpstr>A126004410A_Data</vt:lpstr>
      <vt:lpstr>A126004410A_Latest</vt:lpstr>
      <vt:lpstr>A126004414K</vt:lpstr>
      <vt:lpstr>A126004414K_Data</vt:lpstr>
      <vt:lpstr>A126004414K_Latest</vt:lpstr>
      <vt:lpstr>A126004418V</vt:lpstr>
      <vt:lpstr>A126004418V_Data</vt:lpstr>
      <vt:lpstr>A126004418V_Latest</vt:lpstr>
      <vt:lpstr>A126004422K</vt:lpstr>
      <vt:lpstr>A126004422K_Data</vt:lpstr>
      <vt:lpstr>A126004422K_Latest</vt:lpstr>
      <vt:lpstr>A126004426V</vt:lpstr>
      <vt:lpstr>A126004426V_Data</vt:lpstr>
      <vt:lpstr>A126004426V_Latest</vt:lpstr>
      <vt:lpstr>A126004430K</vt:lpstr>
      <vt:lpstr>A126004430K_Data</vt:lpstr>
      <vt:lpstr>A126004430K_Latest</vt:lpstr>
      <vt:lpstr>A126004434V</vt:lpstr>
      <vt:lpstr>A126004434V_Data</vt:lpstr>
      <vt:lpstr>A126004434V_Latest</vt:lpstr>
      <vt:lpstr>A126004438C</vt:lpstr>
      <vt:lpstr>A126004438C_Data</vt:lpstr>
      <vt:lpstr>A126004438C_Latest</vt:lpstr>
      <vt:lpstr>A126004442V</vt:lpstr>
      <vt:lpstr>A126004442V_Data</vt:lpstr>
      <vt:lpstr>A126004442V_Latest</vt:lpstr>
      <vt:lpstr>A126004446C</vt:lpstr>
      <vt:lpstr>A126004446C_Data</vt:lpstr>
      <vt:lpstr>A126004446C_Latest</vt:lpstr>
      <vt:lpstr>A126004450V</vt:lpstr>
      <vt:lpstr>A126004450V_Data</vt:lpstr>
      <vt:lpstr>A126004450V_Latest</vt:lpstr>
      <vt:lpstr>A126004454C</vt:lpstr>
      <vt:lpstr>A126004454C_Data</vt:lpstr>
      <vt:lpstr>A126004454C_Latest</vt:lpstr>
      <vt:lpstr>A126004458L</vt:lpstr>
      <vt:lpstr>A126004458L_Data</vt:lpstr>
      <vt:lpstr>A126004458L_Latest</vt:lpstr>
      <vt:lpstr>A126004462C</vt:lpstr>
      <vt:lpstr>A126004462C_Data</vt:lpstr>
      <vt:lpstr>A126004462C_Latest</vt:lpstr>
      <vt:lpstr>A126004466L</vt:lpstr>
      <vt:lpstr>A126004466L_Data</vt:lpstr>
      <vt:lpstr>A126004466L_Latest</vt:lpstr>
      <vt:lpstr>A126004470C</vt:lpstr>
      <vt:lpstr>A126004470C_Data</vt:lpstr>
      <vt:lpstr>A126004470C_Latest</vt:lpstr>
      <vt:lpstr>A126004474L</vt:lpstr>
      <vt:lpstr>A126004474L_Data</vt:lpstr>
      <vt:lpstr>A126004474L_Latest</vt:lpstr>
      <vt:lpstr>A126004478W</vt:lpstr>
      <vt:lpstr>A126004478W_Data</vt:lpstr>
      <vt:lpstr>A126004478W_Latest</vt:lpstr>
      <vt:lpstr>A126004482L</vt:lpstr>
      <vt:lpstr>A126004482L_Data</vt:lpstr>
      <vt:lpstr>A126004482L_Latest</vt:lpstr>
      <vt:lpstr>A126004486W</vt:lpstr>
      <vt:lpstr>A126004486W_Data</vt:lpstr>
      <vt:lpstr>A126004486W_Latest</vt:lpstr>
      <vt:lpstr>A126004490L</vt:lpstr>
      <vt:lpstr>A126004490L_Data</vt:lpstr>
      <vt:lpstr>A126004490L_Latest</vt:lpstr>
      <vt:lpstr>A126004494W</vt:lpstr>
      <vt:lpstr>A126004494W_Data</vt:lpstr>
      <vt:lpstr>A126004494W_Latest</vt:lpstr>
      <vt:lpstr>A126004498F</vt:lpstr>
      <vt:lpstr>A126004498F_Data</vt:lpstr>
      <vt:lpstr>A126004498F_Latest</vt:lpstr>
      <vt:lpstr>A126004502K</vt:lpstr>
      <vt:lpstr>A126004502K_Data</vt:lpstr>
      <vt:lpstr>A126004502K_Latest</vt:lpstr>
      <vt:lpstr>A126004506V</vt:lpstr>
      <vt:lpstr>A126004506V_Data</vt:lpstr>
      <vt:lpstr>A126004506V_Latest</vt:lpstr>
      <vt:lpstr>A126004510K</vt:lpstr>
      <vt:lpstr>A126004510K_Data</vt:lpstr>
      <vt:lpstr>A126004510K_Latest</vt:lpstr>
      <vt:lpstr>A126004514V</vt:lpstr>
      <vt:lpstr>A126004514V_Data</vt:lpstr>
      <vt:lpstr>A126004514V_Latest</vt:lpstr>
      <vt:lpstr>A126004518C</vt:lpstr>
      <vt:lpstr>A126004518C_Data</vt:lpstr>
      <vt:lpstr>A126004518C_Latest</vt:lpstr>
      <vt:lpstr>A126004522V</vt:lpstr>
      <vt:lpstr>A126004522V_Data</vt:lpstr>
      <vt:lpstr>A126004522V_Latest</vt:lpstr>
      <vt:lpstr>A126004526C</vt:lpstr>
      <vt:lpstr>A126004526C_Data</vt:lpstr>
      <vt:lpstr>A126004526C_Latest</vt:lpstr>
      <vt:lpstr>A126004530V</vt:lpstr>
      <vt:lpstr>A126004530V_Data</vt:lpstr>
      <vt:lpstr>A126004530V_Latest</vt:lpstr>
      <vt:lpstr>A126004534C</vt:lpstr>
      <vt:lpstr>A126004534C_Data</vt:lpstr>
      <vt:lpstr>A126004534C_Latest</vt:lpstr>
      <vt:lpstr>A126004538L</vt:lpstr>
      <vt:lpstr>A126004538L_Data</vt:lpstr>
      <vt:lpstr>A126004538L_Latest</vt:lpstr>
      <vt:lpstr>A126004542C</vt:lpstr>
      <vt:lpstr>A126004542C_Data</vt:lpstr>
      <vt:lpstr>A126004542C_Latest</vt:lpstr>
      <vt:lpstr>A126004546L</vt:lpstr>
      <vt:lpstr>A126004546L_Data</vt:lpstr>
      <vt:lpstr>A126004546L_Latest</vt:lpstr>
      <vt:lpstr>A126004550C</vt:lpstr>
      <vt:lpstr>A126004550C_Data</vt:lpstr>
      <vt:lpstr>A126004550C_Latest</vt:lpstr>
      <vt:lpstr>A126004554L</vt:lpstr>
      <vt:lpstr>A126004554L_Data</vt:lpstr>
      <vt:lpstr>A126004554L_Latest</vt:lpstr>
      <vt:lpstr>A126004558W</vt:lpstr>
      <vt:lpstr>A126004558W_Data</vt:lpstr>
      <vt:lpstr>A126004558W_Latest</vt:lpstr>
      <vt:lpstr>A126004562L</vt:lpstr>
      <vt:lpstr>A126004562L_Data</vt:lpstr>
      <vt:lpstr>A126004562L_Latest</vt:lpstr>
      <vt:lpstr>A126004566W</vt:lpstr>
      <vt:lpstr>A126004566W_Data</vt:lpstr>
      <vt:lpstr>A126004566W_Latest</vt:lpstr>
      <vt:lpstr>A126004570L</vt:lpstr>
      <vt:lpstr>A126004570L_Data</vt:lpstr>
      <vt:lpstr>A126004570L_Latest</vt:lpstr>
      <vt:lpstr>A126004574W</vt:lpstr>
      <vt:lpstr>A126004574W_Data</vt:lpstr>
      <vt:lpstr>A126004574W_Latest</vt:lpstr>
      <vt:lpstr>A126004578F</vt:lpstr>
      <vt:lpstr>A126004578F_Data</vt:lpstr>
      <vt:lpstr>A126004578F_Latest</vt:lpstr>
      <vt:lpstr>A126004582W</vt:lpstr>
      <vt:lpstr>A126004582W_Data</vt:lpstr>
      <vt:lpstr>A126004582W_Latest</vt:lpstr>
      <vt:lpstr>A126004586F</vt:lpstr>
      <vt:lpstr>A126004586F_Data</vt:lpstr>
      <vt:lpstr>A126004586F_Latest</vt:lpstr>
      <vt:lpstr>A126004590W</vt:lpstr>
      <vt:lpstr>A126004590W_Data</vt:lpstr>
      <vt:lpstr>A126004590W_Latest</vt:lpstr>
      <vt:lpstr>A126004594F</vt:lpstr>
      <vt:lpstr>A126004594F_Data</vt:lpstr>
      <vt:lpstr>A126004594F_Latest</vt:lpstr>
      <vt:lpstr>A126004598R</vt:lpstr>
      <vt:lpstr>A126004598R_Data</vt:lpstr>
      <vt:lpstr>A126004598R_Latest</vt:lpstr>
      <vt:lpstr>A126004602V</vt:lpstr>
      <vt:lpstr>A126004602V_Data</vt:lpstr>
      <vt:lpstr>A126004602V_Latest</vt:lpstr>
      <vt:lpstr>A126004606C</vt:lpstr>
      <vt:lpstr>A126004606C_Data</vt:lpstr>
      <vt:lpstr>A126004606C_Latest</vt:lpstr>
      <vt:lpstr>A126004610V</vt:lpstr>
      <vt:lpstr>A126004610V_Data</vt:lpstr>
      <vt:lpstr>A126004610V_Latest</vt:lpstr>
      <vt:lpstr>A126004614C</vt:lpstr>
      <vt:lpstr>A126004614C_Data</vt:lpstr>
      <vt:lpstr>A126004614C_Latest</vt:lpstr>
      <vt:lpstr>A126004618L</vt:lpstr>
      <vt:lpstr>A126004618L_Data</vt:lpstr>
      <vt:lpstr>A126004618L_Latest</vt:lpstr>
      <vt:lpstr>A126004622C</vt:lpstr>
      <vt:lpstr>A126004622C_Data</vt:lpstr>
      <vt:lpstr>A126004622C_Latest</vt:lpstr>
      <vt:lpstr>A126004626L</vt:lpstr>
      <vt:lpstr>A126004626L_Data</vt:lpstr>
      <vt:lpstr>A126004626L_Latest</vt:lpstr>
      <vt:lpstr>A126004630C</vt:lpstr>
      <vt:lpstr>A126004630C_Data</vt:lpstr>
      <vt:lpstr>A126004630C_Latest</vt:lpstr>
      <vt:lpstr>A126004634L</vt:lpstr>
      <vt:lpstr>A126004634L_Data</vt:lpstr>
      <vt:lpstr>A126004634L_Latest</vt:lpstr>
      <vt:lpstr>A126004638W</vt:lpstr>
      <vt:lpstr>A126004638W_Data</vt:lpstr>
      <vt:lpstr>A126004638W_Latest</vt:lpstr>
      <vt:lpstr>A126004642L</vt:lpstr>
      <vt:lpstr>A126004642L_Data</vt:lpstr>
      <vt:lpstr>A126004642L_Latest</vt:lpstr>
      <vt:lpstr>A126004646W</vt:lpstr>
      <vt:lpstr>A126004646W_Data</vt:lpstr>
      <vt:lpstr>A126004646W_Latest</vt:lpstr>
      <vt:lpstr>A126004650L</vt:lpstr>
      <vt:lpstr>A126004650L_Data</vt:lpstr>
      <vt:lpstr>A126004650L_Latest</vt:lpstr>
      <vt:lpstr>A126004654W</vt:lpstr>
      <vt:lpstr>A126004654W_Data</vt:lpstr>
      <vt:lpstr>A126004654W_Latest</vt:lpstr>
      <vt:lpstr>A126004658F</vt:lpstr>
      <vt:lpstr>A126004658F_Data</vt:lpstr>
      <vt:lpstr>A126004658F_Latest</vt:lpstr>
      <vt:lpstr>A126004662W</vt:lpstr>
      <vt:lpstr>A126004662W_Data</vt:lpstr>
      <vt:lpstr>A126004662W_Latest</vt:lpstr>
      <vt:lpstr>A126004666F</vt:lpstr>
      <vt:lpstr>A126004666F_Data</vt:lpstr>
      <vt:lpstr>A126004666F_Latest</vt:lpstr>
      <vt:lpstr>A126004670W</vt:lpstr>
      <vt:lpstr>A126004670W_Data</vt:lpstr>
      <vt:lpstr>A126004670W_Latest</vt:lpstr>
      <vt:lpstr>A126004674F</vt:lpstr>
      <vt:lpstr>A126004674F_Data</vt:lpstr>
      <vt:lpstr>A126004674F_Latest</vt:lpstr>
      <vt:lpstr>A126004678R</vt:lpstr>
      <vt:lpstr>A126004678R_Data</vt:lpstr>
      <vt:lpstr>A126004678R_Latest</vt:lpstr>
      <vt:lpstr>A126004682F</vt:lpstr>
      <vt:lpstr>A126004682F_Data</vt:lpstr>
      <vt:lpstr>A126004682F_Latest</vt:lpstr>
      <vt:lpstr>A126004686R</vt:lpstr>
      <vt:lpstr>A126004686R_Data</vt:lpstr>
      <vt:lpstr>A126004686R_Latest</vt:lpstr>
      <vt:lpstr>A126004690F</vt:lpstr>
      <vt:lpstr>A126004690F_Data</vt:lpstr>
      <vt:lpstr>A126004690F_Latest</vt:lpstr>
      <vt:lpstr>A126004694R</vt:lpstr>
      <vt:lpstr>A126004694R_Data</vt:lpstr>
      <vt:lpstr>A126004694R_Latest</vt:lpstr>
      <vt:lpstr>A126004698X</vt:lpstr>
      <vt:lpstr>A126004698X_Data</vt:lpstr>
      <vt:lpstr>A126004698X_Latest</vt:lpstr>
      <vt:lpstr>A126004702C</vt:lpstr>
      <vt:lpstr>A126004702C_Data</vt:lpstr>
      <vt:lpstr>A126004702C_Latest</vt:lpstr>
      <vt:lpstr>A126004706L</vt:lpstr>
      <vt:lpstr>A126004706L_Data</vt:lpstr>
      <vt:lpstr>A126004706L_Latest</vt:lpstr>
      <vt:lpstr>A126004710C</vt:lpstr>
      <vt:lpstr>A126004710C_Data</vt:lpstr>
      <vt:lpstr>A126004710C_Latest</vt:lpstr>
      <vt:lpstr>A126004714L</vt:lpstr>
      <vt:lpstr>A126004714L_Data</vt:lpstr>
      <vt:lpstr>A126004714L_Latest</vt:lpstr>
      <vt:lpstr>A126004718W</vt:lpstr>
      <vt:lpstr>A126004718W_Data</vt:lpstr>
      <vt:lpstr>A126004718W_Latest</vt:lpstr>
      <vt:lpstr>A126004722L</vt:lpstr>
      <vt:lpstr>A126004722L_Data</vt:lpstr>
      <vt:lpstr>A126004722L_Latest</vt:lpstr>
      <vt:lpstr>A126004726W</vt:lpstr>
      <vt:lpstr>A126004726W_Data</vt:lpstr>
      <vt:lpstr>A126004726W_Latest</vt:lpstr>
      <vt:lpstr>A126004730L</vt:lpstr>
      <vt:lpstr>A126004730L_Data</vt:lpstr>
      <vt:lpstr>A126004730L_Latest</vt:lpstr>
      <vt:lpstr>A126004734W</vt:lpstr>
      <vt:lpstr>A126004734W_Data</vt:lpstr>
      <vt:lpstr>A126004734W_Latest</vt:lpstr>
      <vt:lpstr>A126004738F</vt:lpstr>
      <vt:lpstr>A126004738F_Data</vt:lpstr>
      <vt:lpstr>A126004738F_Latest</vt:lpstr>
      <vt:lpstr>A126004742W</vt:lpstr>
      <vt:lpstr>A126004742W_Data</vt:lpstr>
      <vt:lpstr>A126004742W_Latest</vt:lpstr>
      <vt:lpstr>A126004746F</vt:lpstr>
      <vt:lpstr>A126004746F_Data</vt:lpstr>
      <vt:lpstr>A126004746F_Latest</vt:lpstr>
      <vt:lpstr>A126004750W</vt:lpstr>
      <vt:lpstr>A126004750W_Data</vt:lpstr>
      <vt:lpstr>A126004750W_Latest</vt:lpstr>
      <vt:lpstr>A126004754F</vt:lpstr>
      <vt:lpstr>A126004754F_Data</vt:lpstr>
      <vt:lpstr>A126004754F_Latest</vt:lpstr>
      <vt:lpstr>A126004758R</vt:lpstr>
      <vt:lpstr>A126004758R_Data</vt:lpstr>
      <vt:lpstr>A126004758R_Latest</vt:lpstr>
      <vt:lpstr>A126004762F</vt:lpstr>
      <vt:lpstr>A126004762F_Data</vt:lpstr>
      <vt:lpstr>A126004762F_Latest</vt:lpstr>
      <vt:lpstr>A126004766R</vt:lpstr>
      <vt:lpstr>A126004766R_Data</vt:lpstr>
      <vt:lpstr>A126004766R_Latest</vt:lpstr>
      <vt:lpstr>A126004770F</vt:lpstr>
      <vt:lpstr>A126004770F_Data</vt:lpstr>
      <vt:lpstr>A126004770F_Latest</vt:lpstr>
      <vt:lpstr>A126004774R</vt:lpstr>
      <vt:lpstr>A126004774R_Data</vt:lpstr>
      <vt:lpstr>A126004774R_Latest</vt:lpstr>
      <vt:lpstr>A126004778X</vt:lpstr>
      <vt:lpstr>A126004778X_Data</vt:lpstr>
      <vt:lpstr>A126004778X_Latest</vt:lpstr>
      <vt:lpstr>A126004782R</vt:lpstr>
      <vt:lpstr>A126004782R_Data</vt:lpstr>
      <vt:lpstr>A126004782R_Latest</vt:lpstr>
      <vt:lpstr>A126004786X</vt:lpstr>
      <vt:lpstr>A126004786X_Data</vt:lpstr>
      <vt:lpstr>A126004786X_Latest</vt:lpstr>
      <vt:lpstr>A126004790R</vt:lpstr>
      <vt:lpstr>A126004790R_Data</vt:lpstr>
      <vt:lpstr>A126004790R_Latest</vt:lpstr>
      <vt:lpstr>A126004794X</vt:lpstr>
      <vt:lpstr>A126004794X_Data</vt:lpstr>
      <vt:lpstr>A126004794X_Latest</vt:lpstr>
      <vt:lpstr>A126004798J</vt:lpstr>
      <vt:lpstr>A126004798J_Data</vt:lpstr>
      <vt:lpstr>A126004798J_Latest</vt:lpstr>
      <vt:lpstr>A126004802L</vt:lpstr>
      <vt:lpstr>A126004802L_Data</vt:lpstr>
      <vt:lpstr>A126004802L_Latest</vt:lpstr>
      <vt:lpstr>A126004806W</vt:lpstr>
      <vt:lpstr>A126004806W_Data</vt:lpstr>
      <vt:lpstr>A126004806W_Latest</vt:lpstr>
      <vt:lpstr>A126004810L</vt:lpstr>
      <vt:lpstr>A126004810L_Data</vt:lpstr>
      <vt:lpstr>A126004810L_Latest</vt:lpstr>
      <vt:lpstr>A126004814W</vt:lpstr>
      <vt:lpstr>A126004814W_Data</vt:lpstr>
      <vt:lpstr>A126004814W_Latest</vt:lpstr>
      <vt:lpstr>A126004818F</vt:lpstr>
      <vt:lpstr>A126004818F_Data</vt:lpstr>
      <vt:lpstr>A126004818F_Latest</vt:lpstr>
      <vt:lpstr>A126004822W</vt:lpstr>
      <vt:lpstr>A126004822W_Data</vt:lpstr>
      <vt:lpstr>A126004822W_Latest</vt:lpstr>
      <vt:lpstr>A126004826F</vt:lpstr>
      <vt:lpstr>A126004826F_Data</vt:lpstr>
      <vt:lpstr>A126004826F_Latest</vt:lpstr>
      <vt:lpstr>A126004830W</vt:lpstr>
      <vt:lpstr>A126004830W_Data</vt:lpstr>
      <vt:lpstr>A126004830W_Latest</vt:lpstr>
      <vt:lpstr>A126004834F</vt:lpstr>
      <vt:lpstr>A126004834F_Data</vt:lpstr>
      <vt:lpstr>A126004834F_Latest</vt:lpstr>
      <vt:lpstr>A126004838R</vt:lpstr>
      <vt:lpstr>A126004838R_Data</vt:lpstr>
      <vt:lpstr>A126004838R_Latest</vt:lpstr>
      <vt:lpstr>A126004842F</vt:lpstr>
      <vt:lpstr>A126004842F_Data</vt:lpstr>
      <vt:lpstr>A126004842F_Latest</vt:lpstr>
      <vt:lpstr>A126004846R</vt:lpstr>
      <vt:lpstr>A126004846R_Data</vt:lpstr>
      <vt:lpstr>A126004846R_Latest</vt:lpstr>
      <vt:lpstr>A126004850F</vt:lpstr>
      <vt:lpstr>A126004850F_Data</vt:lpstr>
      <vt:lpstr>A126004850F_Latest</vt:lpstr>
      <vt:lpstr>A126004854R</vt:lpstr>
      <vt:lpstr>A126004854R_Data</vt:lpstr>
      <vt:lpstr>A126004854R_Latest</vt:lpstr>
      <vt:lpstr>A126004858X</vt:lpstr>
      <vt:lpstr>A126004858X_Data</vt:lpstr>
      <vt:lpstr>A126004858X_Latest</vt:lpstr>
      <vt:lpstr>A126004862R</vt:lpstr>
      <vt:lpstr>A126004862R_Data</vt:lpstr>
      <vt:lpstr>A126004862R_Latest</vt:lpstr>
      <vt:lpstr>A126004866X</vt:lpstr>
      <vt:lpstr>A126004866X_Data</vt:lpstr>
      <vt:lpstr>A126004866X_Latest</vt:lpstr>
      <vt:lpstr>A126004870R</vt:lpstr>
      <vt:lpstr>A126004870R_Data</vt:lpstr>
      <vt:lpstr>A126004870R_Latest</vt:lpstr>
      <vt:lpstr>A126004874X</vt:lpstr>
      <vt:lpstr>A126004874X_Data</vt:lpstr>
      <vt:lpstr>A126004874X_Latest</vt:lpstr>
      <vt:lpstr>A126004878J</vt:lpstr>
      <vt:lpstr>A126004878J_Data</vt:lpstr>
      <vt:lpstr>A126004878J_Latest</vt:lpstr>
      <vt:lpstr>A126004882X</vt:lpstr>
      <vt:lpstr>A126004882X_Data</vt:lpstr>
      <vt:lpstr>A126004882X_Latest</vt:lpstr>
      <vt:lpstr>A126004886J</vt:lpstr>
      <vt:lpstr>A126004886J_Data</vt:lpstr>
      <vt:lpstr>A126004886J_Latest</vt:lpstr>
      <vt:lpstr>A126004890X</vt:lpstr>
      <vt:lpstr>A126004890X_Data</vt:lpstr>
      <vt:lpstr>A126004890X_Latest</vt:lpstr>
      <vt:lpstr>A126004894J</vt:lpstr>
      <vt:lpstr>A126004894J_Data</vt:lpstr>
      <vt:lpstr>A126004894J_Latest</vt:lpstr>
      <vt:lpstr>A126004898T</vt:lpstr>
      <vt:lpstr>A126004898T_Data</vt:lpstr>
      <vt:lpstr>A126004898T_Latest</vt:lpstr>
      <vt:lpstr>A126004902W</vt:lpstr>
      <vt:lpstr>A126004902W_Data</vt:lpstr>
      <vt:lpstr>A126004902W_Latest</vt:lpstr>
      <vt:lpstr>A126004906F</vt:lpstr>
      <vt:lpstr>A126004906F_Data</vt:lpstr>
      <vt:lpstr>A126004906F_Latest</vt:lpstr>
      <vt:lpstr>A126004910W</vt:lpstr>
      <vt:lpstr>A126004910W_Data</vt:lpstr>
      <vt:lpstr>A126004910W_Latest</vt:lpstr>
      <vt:lpstr>A126004914F</vt:lpstr>
      <vt:lpstr>A126004914F_Data</vt:lpstr>
      <vt:lpstr>A126004914F_Latest</vt:lpstr>
      <vt:lpstr>A126004918R</vt:lpstr>
      <vt:lpstr>A126004918R_Data</vt:lpstr>
      <vt:lpstr>A126004918R_Latest</vt:lpstr>
      <vt:lpstr>A126004922F</vt:lpstr>
      <vt:lpstr>A126004922F_Data</vt:lpstr>
      <vt:lpstr>A126004922F_Latest</vt:lpstr>
      <vt:lpstr>A126004926R</vt:lpstr>
      <vt:lpstr>A126004926R_Data</vt:lpstr>
      <vt:lpstr>A126004926R_Latest</vt:lpstr>
      <vt:lpstr>A126004930F</vt:lpstr>
      <vt:lpstr>A126004930F_Data</vt:lpstr>
      <vt:lpstr>A126004930F_Latest</vt:lpstr>
      <vt:lpstr>A126004934R</vt:lpstr>
      <vt:lpstr>A126004934R_Data</vt:lpstr>
      <vt:lpstr>A126004934R_Latest</vt:lpstr>
      <vt:lpstr>A126004938X</vt:lpstr>
      <vt:lpstr>A126004938X_Data</vt:lpstr>
      <vt:lpstr>A126004938X_Latest</vt:lpstr>
      <vt:lpstr>A126004942R</vt:lpstr>
      <vt:lpstr>A126004942R_Data</vt:lpstr>
      <vt:lpstr>A126004942R_Latest</vt:lpstr>
      <vt:lpstr>A126004946X</vt:lpstr>
      <vt:lpstr>A126004946X_Data</vt:lpstr>
      <vt:lpstr>A126004946X_Latest</vt:lpstr>
      <vt:lpstr>A126004950R</vt:lpstr>
      <vt:lpstr>A126004950R_Data</vt:lpstr>
      <vt:lpstr>A126004950R_Latest</vt:lpstr>
      <vt:lpstr>A126004954X</vt:lpstr>
      <vt:lpstr>A126004954X_Data</vt:lpstr>
      <vt:lpstr>A126004954X_Latest</vt:lpstr>
      <vt:lpstr>A126004958J</vt:lpstr>
      <vt:lpstr>A126004958J_Data</vt:lpstr>
      <vt:lpstr>A126004958J_Latest</vt:lpstr>
      <vt:lpstr>A126004962X</vt:lpstr>
      <vt:lpstr>A126004962X_Data</vt:lpstr>
      <vt:lpstr>A126004962X_Latest</vt:lpstr>
      <vt:lpstr>A126004966J</vt:lpstr>
      <vt:lpstr>A126004966J_Data</vt:lpstr>
      <vt:lpstr>A126004966J_Latest</vt:lpstr>
      <vt:lpstr>A126004970X</vt:lpstr>
      <vt:lpstr>A126004970X_Data</vt:lpstr>
      <vt:lpstr>A126004970X_Latest</vt:lpstr>
      <vt:lpstr>A126004974J</vt:lpstr>
      <vt:lpstr>A126004974J_Data</vt:lpstr>
      <vt:lpstr>A126004974J_Latest</vt:lpstr>
      <vt:lpstr>A126004978T</vt:lpstr>
      <vt:lpstr>A126004978T_Data</vt:lpstr>
      <vt:lpstr>A126004978T_Latest</vt:lpstr>
      <vt:lpstr>A126004982J</vt:lpstr>
      <vt:lpstr>A126004982J_Data</vt:lpstr>
      <vt:lpstr>A126004982J_Latest</vt:lpstr>
      <vt:lpstr>A126004986T</vt:lpstr>
      <vt:lpstr>A126004986T_Data</vt:lpstr>
      <vt:lpstr>A126004986T_Latest</vt:lpstr>
      <vt:lpstr>A126004990J</vt:lpstr>
      <vt:lpstr>A126004990J_Data</vt:lpstr>
      <vt:lpstr>A126004990J_Latest</vt:lpstr>
      <vt:lpstr>A126004994T</vt:lpstr>
      <vt:lpstr>A126004994T_Data</vt:lpstr>
      <vt:lpstr>A126004994T_Latest</vt:lpstr>
      <vt:lpstr>A126004998A</vt:lpstr>
      <vt:lpstr>A126004998A_Data</vt:lpstr>
      <vt:lpstr>A126004998A_Latest</vt:lpstr>
      <vt:lpstr>A126005002J</vt:lpstr>
      <vt:lpstr>A126005002J_Data</vt:lpstr>
      <vt:lpstr>A126005002J_Latest</vt:lpstr>
      <vt:lpstr>A126005006T</vt:lpstr>
      <vt:lpstr>A126005006T_Data</vt:lpstr>
      <vt:lpstr>A126005006T_Latest</vt:lpstr>
      <vt:lpstr>A126005010J</vt:lpstr>
      <vt:lpstr>A126005010J_Data</vt:lpstr>
      <vt:lpstr>A126005010J_Latest</vt:lpstr>
      <vt:lpstr>A126005014T</vt:lpstr>
      <vt:lpstr>A126005014T_Data</vt:lpstr>
      <vt:lpstr>A126005014T_Latest</vt:lpstr>
      <vt:lpstr>A126005018A</vt:lpstr>
      <vt:lpstr>A126005018A_Data</vt:lpstr>
      <vt:lpstr>A126005018A_Latest</vt:lpstr>
      <vt:lpstr>A126005022T</vt:lpstr>
      <vt:lpstr>A126005022T_Data</vt:lpstr>
      <vt:lpstr>A126005022T_Latest</vt:lpstr>
      <vt:lpstr>A126005026A</vt:lpstr>
      <vt:lpstr>A126005026A_Data</vt:lpstr>
      <vt:lpstr>A126005026A_Latest</vt:lpstr>
      <vt:lpstr>A126005030T</vt:lpstr>
      <vt:lpstr>A126005030T_Data</vt:lpstr>
      <vt:lpstr>A126005030T_Latest</vt:lpstr>
      <vt:lpstr>A126005034A</vt:lpstr>
      <vt:lpstr>A126005034A_Data</vt:lpstr>
      <vt:lpstr>A126005034A_Latest</vt:lpstr>
      <vt:lpstr>A126005038K</vt:lpstr>
      <vt:lpstr>A126005038K_Data</vt:lpstr>
      <vt:lpstr>A126005038K_Latest</vt:lpstr>
      <vt:lpstr>A126005042A</vt:lpstr>
      <vt:lpstr>A126005042A_Data</vt:lpstr>
      <vt:lpstr>A126005042A_Latest</vt:lpstr>
      <vt:lpstr>A126005046K</vt:lpstr>
      <vt:lpstr>A126005046K_Data</vt:lpstr>
      <vt:lpstr>A126005046K_Latest</vt:lpstr>
      <vt:lpstr>A126005050A</vt:lpstr>
      <vt:lpstr>A126005050A_Data</vt:lpstr>
      <vt:lpstr>A126005050A_Latest</vt:lpstr>
      <vt:lpstr>A126005054K</vt:lpstr>
      <vt:lpstr>A126005054K_Data</vt:lpstr>
      <vt:lpstr>A126005054K_Latest</vt:lpstr>
      <vt:lpstr>A126005058V</vt:lpstr>
      <vt:lpstr>A126005058V_Data</vt:lpstr>
      <vt:lpstr>A126005058V_Latest</vt:lpstr>
      <vt:lpstr>A126005062K</vt:lpstr>
      <vt:lpstr>A126005062K_Data</vt:lpstr>
      <vt:lpstr>A126005062K_Latest</vt:lpstr>
      <vt:lpstr>A126005066V</vt:lpstr>
      <vt:lpstr>A126005066V_Data</vt:lpstr>
      <vt:lpstr>A126005066V_Latest</vt:lpstr>
      <vt:lpstr>A126005070K</vt:lpstr>
      <vt:lpstr>A126005070K_Data</vt:lpstr>
      <vt:lpstr>A126005070K_Latest</vt:lpstr>
      <vt:lpstr>A126005074V</vt:lpstr>
      <vt:lpstr>A126005074V_Data</vt:lpstr>
      <vt:lpstr>A126005074V_Latest</vt:lpstr>
      <vt:lpstr>A126005078C</vt:lpstr>
      <vt:lpstr>A126005078C_Data</vt:lpstr>
      <vt:lpstr>A126005078C_Latest</vt:lpstr>
      <vt:lpstr>A126005082V</vt:lpstr>
      <vt:lpstr>A126005082V_Data</vt:lpstr>
      <vt:lpstr>A126005082V_Latest</vt:lpstr>
      <vt:lpstr>A126005086C</vt:lpstr>
      <vt:lpstr>A126005086C_Data</vt:lpstr>
      <vt:lpstr>A126005086C_Latest</vt:lpstr>
      <vt:lpstr>A126005090V</vt:lpstr>
      <vt:lpstr>A126005090V_Data</vt:lpstr>
      <vt:lpstr>A126005090V_Latest</vt:lpstr>
      <vt:lpstr>A126005094C</vt:lpstr>
      <vt:lpstr>A126005094C_Data</vt:lpstr>
      <vt:lpstr>A126005094C_Latest</vt:lpstr>
      <vt:lpstr>A126005098L</vt:lpstr>
      <vt:lpstr>A126005098L_Data</vt:lpstr>
      <vt:lpstr>A126005098L_Latest</vt:lpstr>
      <vt:lpstr>A126005102T</vt:lpstr>
      <vt:lpstr>A126005102T_Data</vt:lpstr>
      <vt:lpstr>A126005102T_Latest</vt:lpstr>
      <vt:lpstr>A126005106A</vt:lpstr>
      <vt:lpstr>A126005106A_Data</vt:lpstr>
      <vt:lpstr>A126005106A_Latest</vt:lpstr>
      <vt:lpstr>A126005110T</vt:lpstr>
      <vt:lpstr>A126005110T_Data</vt:lpstr>
      <vt:lpstr>A126005110T_Latest</vt:lpstr>
      <vt:lpstr>A126005114A</vt:lpstr>
      <vt:lpstr>A126005114A_Data</vt:lpstr>
      <vt:lpstr>A126005114A_Latest</vt:lpstr>
      <vt:lpstr>A126005118K</vt:lpstr>
      <vt:lpstr>A126005118K_Data</vt:lpstr>
      <vt:lpstr>A126005118K_Latest</vt:lpstr>
      <vt:lpstr>A126005122A</vt:lpstr>
      <vt:lpstr>A126005122A_Data</vt:lpstr>
      <vt:lpstr>A126005122A_Latest</vt:lpstr>
      <vt:lpstr>A126005126K</vt:lpstr>
      <vt:lpstr>A126005126K_Data</vt:lpstr>
      <vt:lpstr>A126005126K_Latest</vt:lpstr>
      <vt:lpstr>A126005130A</vt:lpstr>
      <vt:lpstr>A126005130A_Data</vt:lpstr>
      <vt:lpstr>A126005130A_Latest</vt:lpstr>
      <vt:lpstr>A126005134K</vt:lpstr>
      <vt:lpstr>A126005134K_Data</vt:lpstr>
      <vt:lpstr>A126005134K_Latest</vt:lpstr>
      <vt:lpstr>A126005138V</vt:lpstr>
      <vt:lpstr>A126005138V_Data</vt:lpstr>
      <vt:lpstr>A126005138V_Latest</vt:lpstr>
      <vt:lpstr>A126005142K</vt:lpstr>
      <vt:lpstr>A126005142K_Data</vt:lpstr>
      <vt:lpstr>A126005142K_Latest</vt:lpstr>
      <vt:lpstr>A126005146V</vt:lpstr>
      <vt:lpstr>A126005146V_Data</vt:lpstr>
      <vt:lpstr>A126005146V_Latest</vt:lpstr>
      <vt:lpstr>A126005150K</vt:lpstr>
      <vt:lpstr>A126005150K_Data</vt:lpstr>
      <vt:lpstr>A126005150K_Latest</vt:lpstr>
      <vt:lpstr>A126005154V</vt:lpstr>
      <vt:lpstr>A126005154V_Data</vt:lpstr>
      <vt:lpstr>A126005154V_Latest</vt:lpstr>
      <vt:lpstr>A126005158C</vt:lpstr>
      <vt:lpstr>A126005158C_Data</vt:lpstr>
      <vt:lpstr>A126005158C_Latest</vt:lpstr>
      <vt:lpstr>A126005162V</vt:lpstr>
      <vt:lpstr>A126005162V_Data</vt:lpstr>
      <vt:lpstr>A126005162V_Latest</vt:lpstr>
      <vt:lpstr>A126005166C</vt:lpstr>
      <vt:lpstr>A126005166C_Data</vt:lpstr>
      <vt:lpstr>A126005166C_Latest</vt:lpstr>
      <vt:lpstr>A126005170V</vt:lpstr>
      <vt:lpstr>A126005170V_Data</vt:lpstr>
      <vt:lpstr>A126005170V_Latest</vt:lpstr>
      <vt:lpstr>A126005174C</vt:lpstr>
      <vt:lpstr>A126005174C_Data</vt:lpstr>
      <vt:lpstr>A126005174C_Latest</vt:lpstr>
      <vt:lpstr>A126005178L</vt:lpstr>
      <vt:lpstr>A126005178L_Data</vt:lpstr>
      <vt:lpstr>A126005178L_Latest</vt:lpstr>
      <vt:lpstr>A126005182C</vt:lpstr>
      <vt:lpstr>A126005182C_Data</vt:lpstr>
      <vt:lpstr>A126005182C_Latest</vt:lpstr>
      <vt:lpstr>A126005186L</vt:lpstr>
      <vt:lpstr>A126005186L_Data</vt:lpstr>
      <vt:lpstr>A126005186L_Latest</vt:lpstr>
      <vt:lpstr>A126005190C</vt:lpstr>
      <vt:lpstr>A126005190C_Data</vt:lpstr>
      <vt:lpstr>A126005190C_Latest</vt:lpstr>
      <vt:lpstr>A126005194L</vt:lpstr>
      <vt:lpstr>A126005194L_Data</vt:lpstr>
      <vt:lpstr>A126005194L_Latest</vt:lpstr>
      <vt:lpstr>A126005198W</vt:lpstr>
      <vt:lpstr>A126005198W_Data</vt:lpstr>
      <vt:lpstr>A126005198W_Latest</vt:lpstr>
      <vt:lpstr>A126005202A</vt:lpstr>
      <vt:lpstr>A126005202A_Data</vt:lpstr>
      <vt:lpstr>A126005202A_Latest</vt:lpstr>
      <vt:lpstr>A126005206K</vt:lpstr>
      <vt:lpstr>A126005206K_Data</vt:lpstr>
      <vt:lpstr>A126005206K_Latest</vt:lpstr>
      <vt:lpstr>A126005210A</vt:lpstr>
      <vt:lpstr>A126005210A_Data</vt:lpstr>
      <vt:lpstr>A126005210A_Latest</vt:lpstr>
      <vt:lpstr>A126005214K</vt:lpstr>
      <vt:lpstr>A126005214K_Data</vt:lpstr>
      <vt:lpstr>A126005214K_Latest</vt:lpstr>
      <vt:lpstr>A126005218V</vt:lpstr>
      <vt:lpstr>A126005218V_Data</vt:lpstr>
      <vt:lpstr>A126005218V_Latest</vt:lpstr>
      <vt:lpstr>A126005222K</vt:lpstr>
      <vt:lpstr>A126005222K_Data</vt:lpstr>
      <vt:lpstr>A126005222K_Latest</vt:lpstr>
      <vt:lpstr>A126005226V</vt:lpstr>
      <vt:lpstr>A126005226V_Data</vt:lpstr>
      <vt:lpstr>A126005226V_Latest</vt:lpstr>
      <vt:lpstr>A126005230K</vt:lpstr>
      <vt:lpstr>A126005230K_Data</vt:lpstr>
      <vt:lpstr>A126005230K_Latest</vt:lpstr>
      <vt:lpstr>A126005234V</vt:lpstr>
      <vt:lpstr>A126005234V_Data</vt:lpstr>
      <vt:lpstr>A126005234V_Latest</vt:lpstr>
      <vt:lpstr>A126005238C</vt:lpstr>
      <vt:lpstr>A126005238C_Data</vt:lpstr>
      <vt:lpstr>A126005238C_Latest</vt:lpstr>
      <vt:lpstr>A126005242V</vt:lpstr>
      <vt:lpstr>A126005242V_Data</vt:lpstr>
      <vt:lpstr>A126005242V_Latest</vt:lpstr>
      <vt:lpstr>A126005246C</vt:lpstr>
      <vt:lpstr>A126005246C_Data</vt:lpstr>
      <vt:lpstr>A126005246C_Latest</vt:lpstr>
      <vt:lpstr>A126005250V</vt:lpstr>
      <vt:lpstr>A126005250V_Data</vt:lpstr>
      <vt:lpstr>A126005250V_Latest</vt:lpstr>
      <vt:lpstr>A126005254C</vt:lpstr>
      <vt:lpstr>A126005254C_Data</vt:lpstr>
      <vt:lpstr>A126005254C_Latest</vt:lpstr>
      <vt:lpstr>A126005258L</vt:lpstr>
      <vt:lpstr>A126005258L_Data</vt:lpstr>
      <vt:lpstr>A126005258L_Latest</vt:lpstr>
      <vt:lpstr>A126005262C</vt:lpstr>
      <vt:lpstr>A126005262C_Data</vt:lpstr>
      <vt:lpstr>A126005262C_Latest</vt:lpstr>
      <vt:lpstr>A126005266L</vt:lpstr>
      <vt:lpstr>A126005266L_Data</vt:lpstr>
      <vt:lpstr>A126005266L_Latest</vt:lpstr>
      <vt:lpstr>A126005270C</vt:lpstr>
      <vt:lpstr>A126005270C_Data</vt:lpstr>
      <vt:lpstr>A126005270C_Latest</vt:lpstr>
      <vt:lpstr>A126005274L</vt:lpstr>
      <vt:lpstr>A126005274L_Data</vt:lpstr>
      <vt:lpstr>A126005274L_Latest</vt:lpstr>
      <vt:lpstr>A126005278W</vt:lpstr>
      <vt:lpstr>A126005278W_Data</vt:lpstr>
      <vt:lpstr>A126005278W_Latest</vt:lpstr>
      <vt:lpstr>A126005282L</vt:lpstr>
      <vt:lpstr>A126005282L_Data</vt:lpstr>
      <vt:lpstr>A126005282L_Latest</vt:lpstr>
      <vt:lpstr>A126005286W</vt:lpstr>
      <vt:lpstr>A126005286W_Data</vt:lpstr>
      <vt:lpstr>A126005286W_Latest</vt:lpstr>
      <vt:lpstr>A126005290L</vt:lpstr>
      <vt:lpstr>A126005290L_Data</vt:lpstr>
      <vt:lpstr>A126005290L_Latest</vt:lpstr>
      <vt:lpstr>A126005294W</vt:lpstr>
      <vt:lpstr>A126005294W_Data</vt:lpstr>
      <vt:lpstr>A126005294W_Latest</vt:lpstr>
      <vt:lpstr>A126005298F</vt:lpstr>
      <vt:lpstr>A126005298F_Data</vt:lpstr>
      <vt:lpstr>A126005298F_Latest</vt:lpstr>
      <vt:lpstr>A126005302K</vt:lpstr>
      <vt:lpstr>A126005302K_Data</vt:lpstr>
      <vt:lpstr>A126005302K_Latest</vt:lpstr>
      <vt:lpstr>A126005306V</vt:lpstr>
      <vt:lpstr>A126005306V_Data</vt:lpstr>
      <vt:lpstr>A126005306V_Latest</vt:lpstr>
      <vt:lpstr>A126005310K</vt:lpstr>
      <vt:lpstr>A126005310K_Data</vt:lpstr>
      <vt:lpstr>A126005310K_Latest</vt:lpstr>
      <vt:lpstr>A126005314V</vt:lpstr>
      <vt:lpstr>A126005314V_Data</vt:lpstr>
      <vt:lpstr>A126005314V_Latest</vt:lpstr>
      <vt:lpstr>A126005318C</vt:lpstr>
      <vt:lpstr>A126005318C_Data</vt:lpstr>
      <vt:lpstr>A126005318C_Latest</vt:lpstr>
      <vt:lpstr>A126005322V</vt:lpstr>
      <vt:lpstr>A126005322V_Data</vt:lpstr>
      <vt:lpstr>A126005322V_Latest</vt:lpstr>
      <vt:lpstr>A126005326C</vt:lpstr>
      <vt:lpstr>A126005326C_Data</vt:lpstr>
      <vt:lpstr>A126005326C_Latest</vt:lpstr>
      <vt:lpstr>A126005330V</vt:lpstr>
      <vt:lpstr>A126005330V_Data</vt:lpstr>
      <vt:lpstr>A126005330V_Latest</vt:lpstr>
      <vt:lpstr>A126005334C</vt:lpstr>
      <vt:lpstr>A126005334C_Data</vt:lpstr>
      <vt:lpstr>A126005334C_Latest</vt:lpstr>
      <vt:lpstr>A126005338L</vt:lpstr>
      <vt:lpstr>A126005338L_Data</vt:lpstr>
      <vt:lpstr>A126005338L_Latest</vt:lpstr>
      <vt:lpstr>A126005342C</vt:lpstr>
      <vt:lpstr>A126005342C_Data</vt:lpstr>
      <vt:lpstr>A126005342C_Latest</vt:lpstr>
      <vt:lpstr>A126005346L</vt:lpstr>
      <vt:lpstr>A126005346L_Data</vt:lpstr>
      <vt:lpstr>A126005346L_Latest</vt:lpstr>
      <vt:lpstr>A126005350C</vt:lpstr>
      <vt:lpstr>A126005350C_Data</vt:lpstr>
      <vt:lpstr>A126005350C_Latest</vt:lpstr>
      <vt:lpstr>A126005354L</vt:lpstr>
      <vt:lpstr>A126005354L_Data</vt:lpstr>
      <vt:lpstr>A126005354L_Latest</vt:lpstr>
      <vt:lpstr>A126005358W</vt:lpstr>
      <vt:lpstr>A126005358W_Data</vt:lpstr>
      <vt:lpstr>A126005358W_Latest</vt:lpstr>
      <vt:lpstr>A126005362L</vt:lpstr>
      <vt:lpstr>A126005362L_Data</vt:lpstr>
      <vt:lpstr>A126005362L_Latest</vt:lpstr>
      <vt:lpstr>A126005366W</vt:lpstr>
      <vt:lpstr>A126005366W_Data</vt:lpstr>
      <vt:lpstr>A126005366W_Latest</vt:lpstr>
      <vt:lpstr>A126005370L</vt:lpstr>
      <vt:lpstr>A126005370L_Data</vt:lpstr>
      <vt:lpstr>A126005370L_Latest</vt:lpstr>
      <vt:lpstr>A126005378F</vt:lpstr>
      <vt:lpstr>A126005378F_Data</vt:lpstr>
      <vt:lpstr>A126005378F_Latest</vt:lpstr>
      <vt:lpstr>A126005382W</vt:lpstr>
      <vt:lpstr>A126005382W_Data</vt:lpstr>
      <vt:lpstr>A126005382W_Latest</vt:lpstr>
      <vt:lpstr>A126005386F</vt:lpstr>
      <vt:lpstr>A126005386F_Data</vt:lpstr>
      <vt:lpstr>A126005386F_Latest</vt:lpstr>
      <vt:lpstr>A126005398R</vt:lpstr>
      <vt:lpstr>A126005398R_Data</vt:lpstr>
      <vt:lpstr>A126005398R_Latest</vt:lpstr>
      <vt:lpstr>A126005402V</vt:lpstr>
      <vt:lpstr>A126005402V_Data</vt:lpstr>
      <vt:lpstr>A126005402V_Latest</vt:lpstr>
      <vt:lpstr>A126005406C</vt:lpstr>
      <vt:lpstr>A126005406C_Data</vt:lpstr>
      <vt:lpstr>A126005406C_Latest</vt:lpstr>
      <vt:lpstr>A126005410V</vt:lpstr>
      <vt:lpstr>A126005410V_Data</vt:lpstr>
      <vt:lpstr>A126005410V_Latest</vt:lpstr>
      <vt:lpstr>A126005414C</vt:lpstr>
      <vt:lpstr>A126005414C_Data</vt:lpstr>
      <vt:lpstr>A126005414C_Latest</vt:lpstr>
      <vt:lpstr>A126005418L</vt:lpstr>
      <vt:lpstr>A126005418L_Data</vt:lpstr>
      <vt:lpstr>A126005418L_Latest</vt:lpstr>
      <vt:lpstr>A126005422C</vt:lpstr>
      <vt:lpstr>A126005422C_Data</vt:lpstr>
      <vt:lpstr>A126005422C_Latest</vt:lpstr>
      <vt:lpstr>A126005426L</vt:lpstr>
      <vt:lpstr>A126005426L_Data</vt:lpstr>
      <vt:lpstr>A126005426L_Latest</vt:lpstr>
      <vt:lpstr>A126005430C</vt:lpstr>
      <vt:lpstr>A126005430C_Data</vt:lpstr>
      <vt:lpstr>A126005430C_Latest</vt:lpstr>
      <vt:lpstr>A126005434L</vt:lpstr>
      <vt:lpstr>A126005434L_Data</vt:lpstr>
      <vt:lpstr>A126005434L_Latest</vt:lpstr>
      <vt:lpstr>A126005438W</vt:lpstr>
      <vt:lpstr>A126005438W_Data</vt:lpstr>
      <vt:lpstr>A126005438W_Latest</vt:lpstr>
      <vt:lpstr>A126005442L</vt:lpstr>
      <vt:lpstr>A126005442L_Data</vt:lpstr>
      <vt:lpstr>A126005442L_Latest</vt:lpstr>
      <vt:lpstr>A126005450L</vt:lpstr>
      <vt:lpstr>A126005450L_Data</vt:lpstr>
      <vt:lpstr>A126005450L_Latest</vt:lpstr>
      <vt:lpstr>A126005454W</vt:lpstr>
      <vt:lpstr>A126005454W_Data</vt:lpstr>
      <vt:lpstr>A126005454W_Latest</vt:lpstr>
      <vt:lpstr>A126005458F</vt:lpstr>
      <vt:lpstr>A126005458F_Data</vt:lpstr>
      <vt:lpstr>A126005458F_Latest</vt:lpstr>
      <vt:lpstr>A126005470W</vt:lpstr>
      <vt:lpstr>A126005470W_Data</vt:lpstr>
      <vt:lpstr>A126005470W_Latest</vt:lpstr>
      <vt:lpstr>A126005474F</vt:lpstr>
      <vt:lpstr>A126005474F_Data</vt:lpstr>
      <vt:lpstr>A126005474F_Latest</vt:lpstr>
      <vt:lpstr>A126005478R</vt:lpstr>
      <vt:lpstr>A126005478R_Data</vt:lpstr>
      <vt:lpstr>A126005478R_Latest</vt:lpstr>
      <vt:lpstr>A126005482F</vt:lpstr>
      <vt:lpstr>A126005482F_Data</vt:lpstr>
      <vt:lpstr>A126005482F_Latest</vt:lpstr>
      <vt:lpstr>A126005486R</vt:lpstr>
      <vt:lpstr>A126005486R_Data</vt:lpstr>
      <vt:lpstr>A126005486R_Latest</vt:lpstr>
      <vt:lpstr>A126005490F</vt:lpstr>
      <vt:lpstr>A126005490F_Data</vt:lpstr>
      <vt:lpstr>A126005490F_Latest</vt:lpstr>
      <vt:lpstr>A126005494R</vt:lpstr>
      <vt:lpstr>A126005494R_Data</vt:lpstr>
      <vt:lpstr>A126005494R_Latest</vt:lpstr>
      <vt:lpstr>A126005498X</vt:lpstr>
      <vt:lpstr>A126005498X_Data</vt:lpstr>
      <vt:lpstr>A126005498X_Latest</vt:lpstr>
      <vt:lpstr>A126005502C</vt:lpstr>
      <vt:lpstr>A126005502C_Data</vt:lpstr>
      <vt:lpstr>A126005502C_Latest</vt:lpstr>
      <vt:lpstr>A126005506L</vt:lpstr>
      <vt:lpstr>A126005506L_Data</vt:lpstr>
      <vt:lpstr>A126005506L_Latest</vt:lpstr>
      <vt:lpstr>A126005510C</vt:lpstr>
      <vt:lpstr>A126005510C_Data</vt:lpstr>
      <vt:lpstr>A126005510C_Latest</vt:lpstr>
      <vt:lpstr>A126005514L</vt:lpstr>
      <vt:lpstr>A126005514L_Data</vt:lpstr>
      <vt:lpstr>A126005514L_Latest</vt:lpstr>
      <vt:lpstr>A126005522L</vt:lpstr>
      <vt:lpstr>A126005522L_Data</vt:lpstr>
      <vt:lpstr>A126005522L_Latest</vt:lpstr>
      <vt:lpstr>A126005526W</vt:lpstr>
      <vt:lpstr>A126005526W_Data</vt:lpstr>
      <vt:lpstr>A126005526W_Latest</vt:lpstr>
      <vt:lpstr>A126005530L</vt:lpstr>
      <vt:lpstr>A126005530L_Data</vt:lpstr>
      <vt:lpstr>A126005530L_Latest</vt:lpstr>
      <vt:lpstr>A126005542W</vt:lpstr>
      <vt:lpstr>A126005542W_Data</vt:lpstr>
      <vt:lpstr>A126005542W_Latest</vt:lpstr>
      <vt:lpstr>A126005546F</vt:lpstr>
      <vt:lpstr>A126005546F_Data</vt:lpstr>
      <vt:lpstr>A126005546F_Latest</vt:lpstr>
      <vt:lpstr>A126005550W</vt:lpstr>
      <vt:lpstr>A126005550W_Data</vt:lpstr>
      <vt:lpstr>A126005550W_Latest</vt:lpstr>
      <vt:lpstr>A126005554F</vt:lpstr>
      <vt:lpstr>A126005554F_Data</vt:lpstr>
      <vt:lpstr>A126005554F_Latest</vt:lpstr>
      <vt:lpstr>A126005558R</vt:lpstr>
      <vt:lpstr>A126005558R_Data</vt:lpstr>
      <vt:lpstr>A126005558R_Latest</vt:lpstr>
      <vt:lpstr>A126005562F</vt:lpstr>
      <vt:lpstr>A126005562F_Data</vt:lpstr>
      <vt:lpstr>A126005562F_Latest</vt:lpstr>
      <vt:lpstr>A126005566R</vt:lpstr>
      <vt:lpstr>A126005566R_Data</vt:lpstr>
      <vt:lpstr>A126005566R_Latest</vt:lpstr>
      <vt:lpstr>A126005570F</vt:lpstr>
      <vt:lpstr>A126005570F_Data</vt:lpstr>
      <vt:lpstr>A126005570F_Latest</vt:lpstr>
      <vt:lpstr>A126005574R</vt:lpstr>
      <vt:lpstr>A126005574R_Data</vt:lpstr>
      <vt:lpstr>A126005574R_Latest</vt:lpstr>
      <vt:lpstr>A126005578X</vt:lpstr>
      <vt:lpstr>A126005578X_Data</vt:lpstr>
      <vt:lpstr>A126005578X_Latest</vt:lpstr>
      <vt:lpstr>A126005582R</vt:lpstr>
      <vt:lpstr>A126005582R_Data</vt:lpstr>
      <vt:lpstr>A126005582R_Latest</vt:lpstr>
      <vt:lpstr>A126005586X</vt:lpstr>
      <vt:lpstr>A126005586X_Data</vt:lpstr>
      <vt:lpstr>A126005586X_Latest</vt:lpstr>
      <vt:lpstr>A126005594X</vt:lpstr>
      <vt:lpstr>A126005594X_Data</vt:lpstr>
      <vt:lpstr>A126005594X_Latest</vt:lpstr>
      <vt:lpstr>A126005598J</vt:lpstr>
      <vt:lpstr>A126005598J_Data</vt:lpstr>
      <vt:lpstr>A126005598J_Latest</vt:lpstr>
      <vt:lpstr>A126005602L</vt:lpstr>
      <vt:lpstr>A126005602L_Data</vt:lpstr>
      <vt:lpstr>A126005602L_Latest</vt:lpstr>
      <vt:lpstr>A126005614W</vt:lpstr>
      <vt:lpstr>A126005614W_Data</vt:lpstr>
      <vt:lpstr>A126005614W_Latest</vt:lpstr>
      <vt:lpstr>A126005618F</vt:lpstr>
      <vt:lpstr>A126005618F_Data</vt:lpstr>
      <vt:lpstr>A126005618F_Latest</vt:lpstr>
      <vt:lpstr>A126005622W</vt:lpstr>
      <vt:lpstr>A126005622W_Data</vt:lpstr>
      <vt:lpstr>A126005622W_Latest</vt:lpstr>
      <vt:lpstr>A126005626F</vt:lpstr>
      <vt:lpstr>A126005626F_Data</vt:lpstr>
      <vt:lpstr>A126005626F_Latest</vt:lpstr>
      <vt:lpstr>A126005630W</vt:lpstr>
      <vt:lpstr>A126005630W_Data</vt:lpstr>
      <vt:lpstr>A126005630W_Latest</vt:lpstr>
      <vt:lpstr>A126005634F</vt:lpstr>
      <vt:lpstr>A126005634F_Data</vt:lpstr>
      <vt:lpstr>A126005634F_Latest</vt:lpstr>
      <vt:lpstr>A126005638R</vt:lpstr>
      <vt:lpstr>A126005638R_Data</vt:lpstr>
      <vt:lpstr>A126005638R_Latest</vt:lpstr>
      <vt:lpstr>A126005642F</vt:lpstr>
      <vt:lpstr>A126005642F_Data</vt:lpstr>
      <vt:lpstr>A126005642F_Latest</vt:lpstr>
      <vt:lpstr>A126005646R</vt:lpstr>
      <vt:lpstr>A126005646R_Data</vt:lpstr>
      <vt:lpstr>A126005646R_Latest</vt:lpstr>
      <vt:lpstr>A126005650F</vt:lpstr>
      <vt:lpstr>A126005650F_Data</vt:lpstr>
      <vt:lpstr>A126005650F_Latest</vt:lpstr>
      <vt:lpstr>A126005654R</vt:lpstr>
      <vt:lpstr>A126005654R_Data</vt:lpstr>
      <vt:lpstr>A126005654R_Latest</vt:lpstr>
      <vt:lpstr>A126005658X</vt:lpstr>
      <vt:lpstr>A126005658X_Data</vt:lpstr>
      <vt:lpstr>A126005658X_Latest</vt:lpstr>
      <vt:lpstr>A126005666X</vt:lpstr>
      <vt:lpstr>A126005666X_Data</vt:lpstr>
      <vt:lpstr>A126005666X_Latest</vt:lpstr>
      <vt:lpstr>A126005670R</vt:lpstr>
      <vt:lpstr>A126005670R_Data</vt:lpstr>
      <vt:lpstr>A126005670R_Latest</vt:lpstr>
      <vt:lpstr>A126005674X</vt:lpstr>
      <vt:lpstr>A126005674X_Data</vt:lpstr>
      <vt:lpstr>A126005674X_Latest</vt:lpstr>
      <vt:lpstr>A126005686J</vt:lpstr>
      <vt:lpstr>A126005686J_Data</vt:lpstr>
      <vt:lpstr>A126005686J_Latest</vt:lpstr>
      <vt:lpstr>A126005690X</vt:lpstr>
      <vt:lpstr>A126005690X_Data</vt:lpstr>
      <vt:lpstr>A126005690X_Latest</vt:lpstr>
      <vt:lpstr>A126005694J</vt:lpstr>
      <vt:lpstr>A126005694J_Data</vt:lpstr>
      <vt:lpstr>A126005694J_Latest</vt:lpstr>
      <vt:lpstr>A126005698T</vt:lpstr>
      <vt:lpstr>A126005698T_Data</vt:lpstr>
      <vt:lpstr>A126005698T_Latest</vt:lpstr>
      <vt:lpstr>A126005702W</vt:lpstr>
      <vt:lpstr>A126005702W_Data</vt:lpstr>
      <vt:lpstr>A126005702W_Latest</vt:lpstr>
      <vt:lpstr>A126005706F</vt:lpstr>
      <vt:lpstr>A126005706F_Data</vt:lpstr>
      <vt:lpstr>A126005706F_Latest</vt:lpstr>
      <vt:lpstr>A126005710W</vt:lpstr>
      <vt:lpstr>A126005710W_Data</vt:lpstr>
      <vt:lpstr>A126005710W_Latest</vt:lpstr>
      <vt:lpstr>A126005714F</vt:lpstr>
      <vt:lpstr>A126005714F_Data</vt:lpstr>
      <vt:lpstr>A126005714F_Latest</vt:lpstr>
      <vt:lpstr>A126005718R</vt:lpstr>
      <vt:lpstr>A126005718R_Data</vt:lpstr>
      <vt:lpstr>A126005718R_Latest</vt:lpstr>
      <vt:lpstr>A126005722F</vt:lpstr>
      <vt:lpstr>A126005722F_Data</vt:lpstr>
      <vt:lpstr>A126005722F_Latest</vt:lpstr>
      <vt:lpstr>A126005726R</vt:lpstr>
      <vt:lpstr>A126005726R_Data</vt:lpstr>
      <vt:lpstr>A126005726R_Latest</vt:lpstr>
      <vt:lpstr>A126005730F</vt:lpstr>
      <vt:lpstr>A126005730F_Data</vt:lpstr>
      <vt:lpstr>A126005730F_Latest</vt:lpstr>
      <vt:lpstr>A126005738X</vt:lpstr>
      <vt:lpstr>A126005738X_Data</vt:lpstr>
      <vt:lpstr>A126005738X_Latest</vt:lpstr>
      <vt:lpstr>A126005742R</vt:lpstr>
      <vt:lpstr>A126005742R_Data</vt:lpstr>
      <vt:lpstr>A126005742R_Latest</vt:lpstr>
      <vt:lpstr>A126005746X</vt:lpstr>
      <vt:lpstr>A126005746X_Data</vt:lpstr>
      <vt:lpstr>A126005746X_Latest</vt:lpstr>
      <vt:lpstr>A126005758J</vt:lpstr>
      <vt:lpstr>A126005758J_Data</vt:lpstr>
      <vt:lpstr>A126005758J_Latest</vt:lpstr>
      <vt:lpstr>A126005762X</vt:lpstr>
      <vt:lpstr>A126005762X_Data</vt:lpstr>
      <vt:lpstr>A126005762X_Latest</vt:lpstr>
      <vt:lpstr>A126005766J</vt:lpstr>
      <vt:lpstr>A126005766J_Data</vt:lpstr>
      <vt:lpstr>A126005766J_Latest</vt:lpstr>
      <vt:lpstr>A126005770X</vt:lpstr>
      <vt:lpstr>A126005770X_Data</vt:lpstr>
      <vt:lpstr>A126005770X_Latest</vt:lpstr>
      <vt:lpstr>A126005774J</vt:lpstr>
      <vt:lpstr>A126005774J_Data</vt:lpstr>
      <vt:lpstr>A126005774J_Latest</vt:lpstr>
      <vt:lpstr>A126005778T</vt:lpstr>
      <vt:lpstr>A126005778T_Data</vt:lpstr>
      <vt:lpstr>A126005778T_Latest</vt:lpstr>
      <vt:lpstr>A126005782J</vt:lpstr>
      <vt:lpstr>A126005782J_Data</vt:lpstr>
      <vt:lpstr>A126005782J_Latest</vt:lpstr>
      <vt:lpstr>A126005786T</vt:lpstr>
      <vt:lpstr>A126005786T_Data</vt:lpstr>
      <vt:lpstr>A126005786T_Latest</vt:lpstr>
      <vt:lpstr>A126005790J</vt:lpstr>
      <vt:lpstr>A126005790J_Data</vt:lpstr>
      <vt:lpstr>A126005790J_Latest</vt:lpstr>
      <vt:lpstr>A126005794T</vt:lpstr>
      <vt:lpstr>A126005794T_Data</vt:lpstr>
      <vt:lpstr>A126005794T_Latest</vt:lpstr>
      <vt:lpstr>A126005798A</vt:lpstr>
      <vt:lpstr>A126005798A_Data</vt:lpstr>
      <vt:lpstr>A126005798A_Latest</vt:lpstr>
      <vt:lpstr>A126005802F</vt:lpstr>
      <vt:lpstr>A126005802F_Data</vt:lpstr>
      <vt:lpstr>A126005802F_Latest</vt:lpstr>
      <vt:lpstr>A126005810F</vt:lpstr>
      <vt:lpstr>A126005810F_Data</vt:lpstr>
      <vt:lpstr>A126005810F_Latest</vt:lpstr>
      <vt:lpstr>A126005814R</vt:lpstr>
      <vt:lpstr>A126005814R_Data</vt:lpstr>
      <vt:lpstr>A126005814R_Latest</vt:lpstr>
      <vt:lpstr>A126005818X</vt:lpstr>
      <vt:lpstr>A126005818X_Data</vt:lpstr>
      <vt:lpstr>A126005818X_Latest</vt:lpstr>
      <vt:lpstr>A126005830R</vt:lpstr>
      <vt:lpstr>A126005830R_Data</vt:lpstr>
      <vt:lpstr>A126005830R_Latest</vt:lpstr>
      <vt:lpstr>A126005834X</vt:lpstr>
      <vt:lpstr>A126005834X_Data</vt:lpstr>
      <vt:lpstr>A126005834X_Latest</vt:lpstr>
      <vt:lpstr>A126005838J</vt:lpstr>
      <vt:lpstr>A126005838J_Data</vt:lpstr>
      <vt:lpstr>A126005838J_Latest</vt:lpstr>
      <vt:lpstr>A126005842X</vt:lpstr>
      <vt:lpstr>A126005842X_Data</vt:lpstr>
      <vt:lpstr>A126005842X_Latest</vt:lpstr>
      <vt:lpstr>A126005846J</vt:lpstr>
      <vt:lpstr>A126005846J_Data</vt:lpstr>
      <vt:lpstr>A126005846J_Latest</vt:lpstr>
      <vt:lpstr>A126005850X</vt:lpstr>
      <vt:lpstr>A126005850X_Data</vt:lpstr>
      <vt:lpstr>A126005850X_Latest</vt:lpstr>
      <vt:lpstr>A126005854J</vt:lpstr>
      <vt:lpstr>A126005854J_Data</vt:lpstr>
      <vt:lpstr>A126005854J_Latest</vt:lpstr>
      <vt:lpstr>A126005858T</vt:lpstr>
      <vt:lpstr>A126005858T_Data</vt:lpstr>
      <vt:lpstr>A126005858T_Latest</vt:lpstr>
      <vt:lpstr>A126005862J</vt:lpstr>
      <vt:lpstr>A126005862J_Data</vt:lpstr>
      <vt:lpstr>A126005862J_Latest</vt:lpstr>
      <vt:lpstr>A126005866T</vt:lpstr>
      <vt:lpstr>A126005866T_Data</vt:lpstr>
      <vt:lpstr>A126005866T_Latest</vt:lpstr>
      <vt:lpstr>A126005870J</vt:lpstr>
      <vt:lpstr>A126005870J_Data</vt:lpstr>
      <vt:lpstr>A126005870J_Latest</vt:lpstr>
      <vt:lpstr>A126005874T</vt:lpstr>
      <vt:lpstr>A126005874T_Data</vt:lpstr>
      <vt:lpstr>A126005874T_Latest</vt:lpstr>
      <vt:lpstr>A126005882T</vt:lpstr>
      <vt:lpstr>A126005882T_Data</vt:lpstr>
      <vt:lpstr>A126005882T_Latest</vt:lpstr>
      <vt:lpstr>A126005886A</vt:lpstr>
      <vt:lpstr>A126005886A_Data</vt:lpstr>
      <vt:lpstr>A126005886A_Latest</vt:lpstr>
      <vt:lpstr>A126005890T</vt:lpstr>
      <vt:lpstr>A126005890T_Data</vt:lpstr>
      <vt:lpstr>A126005890T_Latest</vt:lpstr>
      <vt:lpstr>A126005902R</vt:lpstr>
      <vt:lpstr>A126005902R_Data</vt:lpstr>
      <vt:lpstr>A126005902R_Latest</vt:lpstr>
      <vt:lpstr>A126005906X</vt:lpstr>
      <vt:lpstr>A126005906X_Data</vt:lpstr>
      <vt:lpstr>A126005906X_Latest</vt:lpstr>
      <vt:lpstr>A126005910R</vt:lpstr>
      <vt:lpstr>A126005910R_Data</vt:lpstr>
      <vt:lpstr>A126005910R_Latest</vt:lpstr>
      <vt:lpstr>A126005914X</vt:lpstr>
      <vt:lpstr>A126005914X_Data</vt:lpstr>
      <vt:lpstr>A126005914X_Latest</vt:lpstr>
      <vt:lpstr>A126005918J</vt:lpstr>
      <vt:lpstr>A126005918J_Data</vt:lpstr>
      <vt:lpstr>A126005918J_Latest</vt:lpstr>
      <vt:lpstr>A126005922X</vt:lpstr>
      <vt:lpstr>A126005922X_Data</vt:lpstr>
      <vt:lpstr>A126005922X_Latest</vt:lpstr>
      <vt:lpstr>A126005926J</vt:lpstr>
      <vt:lpstr>A126005926J_Data</vt:lpstr>
      <vt:lpstr>A126005926J_Latest</vt:lpstr>
      <vt:lpstr>A126005930X</vt:lpstr>
      <vt:lpstr>A126005930X_Data</vt:lpstr>
      <vt:lpstr>A126005930X_Latest</vt:lpstr>
      <vt:lpstr>A126005934J</vt:lpstr>
      <vt:lpstr>A126005934J_Data</vt:lpstr>
      <vt:lpstr>A126005934J_Latest</vt:lpstr>
      <vt:lpstr>A126005938T</vt:lpstr>
      <vt:lpstr>A126005938T_Data</vt:lpstr>
      <vt:lpstr>A126005938T_Latest</vt:lpstr>
      <vt:lpstr>A126005942J</vt:lpstr>
      <vt:lpstr>A126005942J_Data</vt:lpstr>
      <vt:lpstr>A126005942J_Latest</vt:lpstr>
      <vt:lpstr>A126005946T</vt:lpstr>
      <vt:lpstr>A126005946T_Data</vt:lpstr>
      <vt:lpstr>A126005946T_Latest</vt:lpstr>
      <vt:lpstr>A126005954T</vt:lpstr>
      <vt:lpstr>A126005954T_Data</vt:lpstr>
      <vt:lpstr>A126005954T_Latest</vt:lpstr>
      <vt:lpstr>A126005958A</vt:lpstr>
      <vt:lpstr>A126005958A_Data</vt:lpstr>
      <vt:lpstr>A126005958A_Latest</vt:lpstr>
      <vt:lpstr>A126005962T</vt:lpstr>
      <vt:lpstr>A126005962T_Data</vt:lpstr>
      <vt:lpstr>A126005962T_Latest</vt:lpstr>
      <vt:lpstr>A126005974A</vt:lpstr>
      <vt:lpstr>A126005974A_Data</vt:lpstr>
      <vt:lpstr>A126005974A_Latest</vt:lpstr>
      <vt:lpstr>A126005978K</vt:lpstr>
      <vt:lpstr>A126005978K_Data</vt:lpstr>
      <vt:lpstr>A126005978K_Latest</vt:lpstr>
      <vt:lpstr>A126005982A</vt:lpstr>
      <vt:lpstr>A126005982A_Data</vt:lpstr>
      <vt:lpstr>A126005982A_Latest</vt:lpstr>
      <vt:lpstr>A126005986K</vt:lpstr>
      <vt:lpstr>A126005986K_Data</vt:lpstr>
      <vt:lpstr>A126005986K_Latest</vt:lpstr>
      <vt:lpstr>A126005990A</vt:lpstr>
      <vt:lpstr>A126005990A_Data</vt:lpstr>
      <vt:lpstr>A126005990A_Latest</vt:lpstr>
      <vt:lpstr>A126005994K</vt:lpstr>
      <vt:lpstr>A126005994K_Data</vt:lpstr>
      <vt:lpstr>A126005994K_Latest</vt:lpstr>
      <vt:lpstr>A126005998V</vt:lpstr>
      <vt:lpstr>A126005998V_Data</vt:lpstr>
      <vt:lpstr>A126005998V_Latest</vt:lpstr>
      <vt:lpstr>A126006002A</vt:lpstr>
      <vt:lpstr>A126006002A_Data</vt:lpstr>
      <vt:lpstr>A126006002A_Latest</vt:lpstr>
      <vt:lpstr>A126006006K</vt:lpstr>
      <vt:lpstr>A126006006K_Data</vt:lpstr>
      <vt:lpstr>A126006006K_Latest</vt:lpstr>
      <vt:lpstr>A126006010A</vt:lpstr>
      <vt:lpstr>A126006010A_Data</vt:lpstr>
      <vt:lpstr>A126006010A_Latest</vt:lpstr>
      <vt:lpstr>A126006014K</vt:lpstr>
      <vt:lpstr>A126006014K_Data</vt:lpstr>
      <vt:lpstr>A126006014K_Latest</vt:lpstr>
      <vt:lpstr>A126006018V</vt:lpstr>
      <vt:lpstr>A126006018V_Data</vt:lpstr>
      <vt:lpstr>A126006018V_Latest</vt:lpstr>
      <vt:lpstr>A126006022K</vt:lpstr>
      <vt:lpstr>A126006022K_Data</vt:lpstr>
      <vt:lpstr>A126006022K_Latest</vt:lpstr>
      <vt:lpstr>A126006026V</vt:lpstr>
      <vt:lpstr>A126006026V_Data</vt:lpstr>
      <vt:lpstr>A126006026V_Latest</vt:lpstr>
      <vt:lpstr>A126006030K</vt:lpstr>
      <vt:lpstr>A126006030K_Data</vt:lpstr>
      <vt:lpstr>A126006030K_Latest</vt:lpstr>
      <vt:lpstr>A126006034V</vt:lpstr>
      <vt:lpstr>A126006034V_Data</vt:lpstr>
      <vt:lpstr>A126006034V_Latest</vt:lpstr>
      <vt:lpstr>A126006038C</vt:lpstr>
      <vt:lpstr>A126006038C_Data</vt:lpstr>
      <vt:lpstr>A126006038C_Latest</vt:lpstr>
      <vt:lpstr>A126006042V</vt:lpstr>
      <vt:lpstr>A126006042V_Data</vt:lpstr>
      <vt:lpstr>A126006042V_Latest</vt:lpstr>
      <vt:lpstr>A126006046C</vt:lpstr>
      <vt:lpstr>A126006046C_Data</vt:lpstr>
      <vt:lpstr>A126006046C_Latest</vt:lpstr>
      <vt:lpstr>A126006050V</vt:lpstr>
      <vt:lpstr>A126006050V_Data</vt:lpstr>
      <vt:lpstr>A126006050V_Latest</vt:lpstr>
      <vt:lpstr>A126006054C</vt:lpstr>
      <vt:lpstr>A126006054C_Data</vt:lpstr>
      <vt:lpstr>A126006054C_Latest</vt:lpstr>
      <vt:lpstr>A126006058L</vt:lpstr>
      <vt:lpstr>A126006058L_Data</vt:lpstr>
      <vt:lpstr>A126006058L_Latest</vt:lpstr>
      <vt:lpstr>A126006062C</vt:lpstr>
      <vt:lpstr>A126006062C_Data</vt:lpstr>
      <vt:lpstr>A126006062C_Latest</vt:lpstr>
      <vt:lpstr>A126006066L</vt:lpstr>
      <vt:lpstr>A126006066L_Data</vt:lpstr>
      <vt:lpstr>A126006066L_Latest</vt:lpstr>
      <vt:lpstr>A126006070C</vt:lpstr>
      <vt:lpstr>A126006070C_Data</vt:lpstr>
      <vt:lpstr>A126006070C_Latest</vt:lpstr>
      <vt:lpstr>A126006074L</vt:lpstr>
      <vt:lpstr>A126006074L_Data</vt:lpstr>
      <vt:lpstr>A126006074L_Latest</vt:lpstr>
      <vt:lpstr>A126006078W</vt:lpstr>
      <vt:lpstr>A126006078W_Data</vt:lpstr>
      <vt:lpstr>A126006078W_Latest</vt:lpstr>
      <vt:lpstr>A126006082L</vt:lpstr>
      <vt:lpstr>A126006082L_Data</vt:lpstr>
      <vt:lpstr>A126006082L_Latest</vt:lpstr>
      <vt:lpstr>A126006086W</vt:lpstr>
      <vt:lpstr>A126006086W_Data</vt:lpstr>
      <vt:lpstr>A126006086W_Latest</vt:lpstr>
      <vt:lpstr>A126006090L</vt:lpstr>
      <vt:lpstr>A126006090L_Data</vt:lpstr>
      <vt:lpstr>A126006090L_Latest</vt:lpstr>
      <vt:lpstr>A126006094W</vt:lpstr>
      <vt:lpstr>A126006094W_Data</vt:lpstr>
      <vt:lpstr>A126006094W_Latest</vt:lpstr>
      <vt:lpstr>A126006098F</vt:lpstr>
      <vt:lpstr>A126006098F_Data</vt:lpstr>
      <vt:lpstr>A126006098F_Latest</vt:lpstr>
      <vt:lpstr>A126006102K</vt:lpstr>
      <vt:lpstr>A126006102K_Data</vt:lpstr>
      <vt:lpstr>A126006102K_Latest</vt:lpstr>
      <vt:lpstr>A126006106V</vt:lpstr>
      <vt:lpstr>A126006106V_Data</vt:lpstr>
      <vt:lpstr>A126006106V_Latest</vt:lpstr>
      <vt:lpstr>A126006110K</vt:lpstr>
      <vt:lpstr>A126006110K_Data</vt:lpstr>
      <vt:lpstr>A126006110K_Latest</vt:lpstr>
      <vt:lpstr>A126006114V</vt:lpstr>
      <vt:lpstr>A126006114V_Data</vt:lpstr>
      <vt:lpstr>A126006114V_Latest</vt:lpstr>
      <vt:lpstr>A126006118C</vt:lpstr>
      <vt:lpstr>A126006118C_Data</vt:lpstr>
      <vt:lpstr>A126006118C_Latest</vt:lpstr>
      <vt:lpstr>A126006122V</vt:lpstr>
      <vt:lpstr>A126006122V_Data</vt:lpstr>
      <vt:lpstr>A126006122V_Latest</vt:lpstr>
      <vt:lpstr>A126006126C</vt:lpstr>
      <vt:lpstr>A126006126C_Data</vt:lpstr>
      <vt:lpstr>A126006126C_Latest</vt:lpstr>
      <vt:lpstr>A126006130V</vt:lpstr>
      <vt:lpstr>A126006130V_Data</vt:lpstr>
      <vt:lpstr>A126006130V_Latest</vt:lpstr>
      <vt:lpstr>A126006134C</vt:lpstr>
      <vt:lpstr>A126006134C_Data</vt:lpstr>
      <vt:lpstr>A126006134C_Latest</vt:lpstr>
      <vt:lpstr>A126006138L</vt:lpstr>
      <vt:lpstr>A126006138L_Data</vt:lpstr>
      <vt:lpstr>A126006138L_Latest</vt:lpstr>
      <vt:lpstr>A126006142C</vt:lpstr>
      <vt:lpstr>A126006142C_Data</vt:lpstr>
      <vt:lpstr>A126006142C_Latest</vt:lpstr>
      <vt:lpstr>A126006146L</vt:lpstr>
      <vt:lpstr>A126006146L_Data</vt:lpstr>
      <vt:lpstr>A126006146L_Latest</vt:lpstr>
      <vt:lpstr>A126006150C</vt:lpstr>
      <vt:lpstr>A126006150C_Data</vt:lpstr>
      <vt:lpstr>A126006150C_Latest</vt:lpstr>
      <vt:lpstr>A126006154L</vt:lpstr>
      <vt:lpstr>A126006154L_Data</vt:lpstr>
      <vt:lpstr>A126006154L_Latest</vt:lpstr>
      <vt:lpstr>A126006158W</vt:lpstr>
      <vt:lpstr>A126006158W_Data</vt:lpstr>
      <vt:lpstr>A126006158W_Latest</vt:lpstr>
      <vt:lpstr>A126006162L</vt:lpstr>
      <vt:lpstr>A126006162L_Data</vt:lpstr>
      <vt:lpstr>A126006162L_Latest</vt:lpstr>
      <vt:lpstr>A126006166W</vt:lpstr>
      <vt:lpstr>A126006166W_Data</vt:lpstr>
      <vt:lpstr>A126006166W_Latest</vt:lpstr>
      <vt:lpstr>A126006170L</vt:lpstr>
      <vt:lpstr>A126006170L_Data</vt:lpstr>
      <vt:lpstr>A126006170L_Latest</vt:lpstr>
      <vt:lpstr>A126006174W</vt:lpstr>
      <vt:lpstr>A126006174W_Data</vt:lpstr>
      <vt:lpstr>A126006174W_Latest</vt:lpstr>
      <vt:lpstr>A126006178F</vt:lpstr>
      <vt:lpstr>A126006178F_Data</vt:lpstr>
      <vt:lpstr>A126006178F_Latest</vt:lpstr>
      <vt:lpstr>A126006182W</vt:lpstr>
      <vt:lpstr>A126006182W_Data</vt:lpstr>
      <vt:lpstr>A126006182W_Latest</vt:lpstr>
      <vt:lpstr>A126006186F</vt:lpstr>
      <vt:lpstr>A126006186F_Data</vt:lpstr>
      <vt:lpstr>A126006186F_Latest</vt:lpstr>
      <vt:lpstr>A126006190W</vt:lpstr>
      <vt:lpstr>A126006190W_Data</vt:lpstr>
      <vt:lpstr>A126006190W_Latest</vt:lpstr>
      <vt:lpstr>A126006194F</vt:lpstr>
      <vt:lpstr>A126006194F_Data</vt:lpstr>
      <vt:lpstr>A126006194F_Latest</vt:lpstr>
      <vt:lpstr>A126006198R</vt:lpstr>
      <vt:lpstr>A126006198R_Data</vt:lpstr>
      <vt:lpstr>A126006198R_Latest</vt:lpstr>
      <vt:lpstr>A126006202V</vt:lpstr>
      <vt:lpstr>A126006202V_Data</vt:lpstr>
      <vt:lpstr>A126006202V_Latest</vt:lpstr>
      <vt:lpstr>A126006206C</vt:lpstr>
      <vt:lpstr>A126006206C_Data</vt:lpstr>
      <vt:lpstr>A126006206C_Latest</vt:lpstr>
      <vt:lpstr>A126006210V</vt:lpstr>
      <vt:lpstr>A126006210V_Data</vt:lpstr>
      <vt:lpstr>A126006210V_Latest</vt:lpstr>
      <vt:lpstr>A126006214C</vt:lpstr>
      <vt:lpstr>A126006214C_Data</vt:lpstr>
      <vt:lpstr>A126006214C_Latest</vt:lpstr>
      <vt:lpstr>A126006218L</vt:lpstr>
      <vt:lpstr>A126006218L_Data</vt:lpstr>
      <vt:lpstr>A126006218L_Latest</vt:lpstr>
      <vt:lpstr>A126006222C</vt:lpstr>
      <vt:lpstr>A126006222C_Data</vt:lpstr>
      <vt:lpstr>A126006222C_Latest</vt:lpstr>
      <vt:lpstr>A126006226L</vt:lpstr>
      <vt:lpstr>A126006226L_Data</vt:lpstr>
      <vt:lpstr>A126006226L_Latest</vt:lpstr>
      <vt:lpstr>A126006230C</vt:lpstr>
      <vt:lpstr>A126006230C_Data</vt:lpstr>
      <vt:lpstr>A126006230C_Latest</vt:lpstr>
      <vt:lpstr>A126006234L</vt:lpstr>
      <vt:lpstr>A126006234L_Data</vt:lpstr>
      <vt:lpstr>A126006234L_Latest</vt:lpstr>
      <vt:lpstr>A126006238W</vt:lpstr>
      <vt:lpstr>A126006238W_Data</vt:lpstr>
      <vt:lpstr>A126006238W_Latest</vt:lpstr>
      <vt:lpstr>A126006242L</vt:lpstr>
      <vt:lpstr>A126006242L_Data</vt:lpstr>
      <vt:lpstr>A126006242L_Latest</vt:lpstr>
      <vt:lpstr>A126006246W</vt:lpstr>
      <vt:lpstr>A126006246W_Data</vt:lpstr>
      <vt:lpstr>A126006246W_Latest</vt:lpstr>
      <vt:lpstr>A126006250L</vt:lpstr>
      <vt:lpstr>A126006250L_Data</vt:lpstr>
      <vt:lpstr>A126006250L_Latest</vt:lpstr>
      <vt:lpstr>A126006254W</vt:lpstr>
      <vt:lpstr>A126006254W_Data</vt:lpstr>
      <vt:lpstr>A126006254W_Latest</vt:lpstr>
      <vt:lpstr>A126006258F</vt:lpstr>
      <vt:lpstr>A126006258F_Data</vt:lpstr>
      <vt:lpstr>A126006258F_Latest</vt:lpstr>
      <vt:lpstr>A126006262W</vt:lpstr>
      <vt:lpstr>A126006262W_Data</vt:lpstr>
      <vt:lpstr>A126006262W_Latest</vt:lpstr>
      <vt:lpstr>A126006266F</vt:lpstr>
      <vt:lpstr>A126006266F_Data</vt:lpstr>
      <vt:lpstr>A126006266F_Latest</vt:lpstr>
      <vt:lpstr>A126006270W</vt:lpstr>
      <vt:lpstr>A126006270W_Data</vt:lpstr>
      <vt:lpstr>A126006270W_Latest</vt:lpstr>
      <vt:lpstr>A126006274F</vt:lpstr>
      <vt:lpstr>A126006274F_Data</vt:lpstr>
      <vt:lpstr>A126006274F_Latest</vt:lpstr>
      <vt:lpstr>A126006278R</vt:lpstr>
      <vt:lpstr>A126006278R_Data</vt:lpstr>
      <vt:lpstr>A126006278R_Latest</vt:lpstr>
      <vt:lpstr>A126006282F</vt:lpstr>
      <vt:lpstr>A126006282F_Data</vt:lpstr>
      <vt:lpstr>A126006282F_Latest</vt:lpstr>
      <vt:lpstr>A126006286R</vt:lpstr>
      <vt:lpstr>A126006286R_Data</vt:lpstr>
      <vt:lpstr>A126006286R_Latest</vt:lpstr>
      <vt:lpstr>A126006290F</vt:lpstr>
      <vt:lpstr>A126006290F_Data</vt:lpstr>
      <vt:lpstr>A126006290F_Latest</vt:lpstr>
      <vt:lpstr>A126006294R</vt:lpstr>
      <vt:lpstr>A126006294R_Data</vt:lpstr>
      <vt:lpstr>A126006294R_Latest</vt:lpstr>
      <vt:lpstr>A126006298X</vt:lpstr>
      <vt:lpstr>A126006298X_Data</vt:lpstr>
      <vt:lpstr>A126006298X_Latest</vt:lpstr>
      <vt:lpstr>A126006302C</vt:lpstr>
      <vt:lpstr>A126006302C_Data</vt:lpstr>
      <vt:lpstr>A126006302C_Latest</vt:lpstr>
      <vt:lpstr>A126006306L</vt:lpstr>
      <vt:lpstr>A126006306L_Data</vt:lpstr>
      <vt:lpstr>A126006306L_Latest</vt:lpstr>
      <vt:lpstr>A126006310C</vt:lpstr>
      <vt:lpstr>A126006310C_Data</vt:lpstr>
      <vt:lpstr>A126006310C_Latest</vt:lpstr>
      <vt:lpstr>A126006314L</vt:lpstr>
      <vt:lpstr>A126006314L_Data</vt:lpstr>
      <vt:lpstr>A126006314L_Latest</vt:lpstr>
      <vt:lpstr>A126006318W</vt:lpstr>
      <vt:lpstr>A126006318W_Data</vt:lpstr>
      <vt:lpstr>A126006318W_Latest</vt:lpstr>
      <vt:lpstr>A126006322L</vt:lpstr>
      <vt:lpstr>A126006322L_Data</vt:lpstr>
      <vt:lpstr>A126006322L_Latest</vt:lpstr>
      <vt:lpstr>A126006326W</vt:lpstr>
      <vt:lpstr>A126006326W_Data</vt:lpstr>
      <vt:lpstr>A126006326W_Latest</vt:lpstr>
      <vt:lpstr>A126006330L</vt:lpstr>
      <vt:lpstr>A126006330L_Data</vt:lpstr>
      <vt:lpstr>A126006330L_Latest</vt:lpstr>
      <vt:lpstr>A126006334W</vt:lpstr>
      <vt:lpstr>A126006334W_Data</vt:lpstr>
      <vt:lpstr>A126006334W_Latest</vt:lpstr>
      <vt:lpstr>A126006338F</vt:lpstr>
      <vt:lpstr>A126006338F_Data</vt:lpstr>
      <vt:lpstr>A126006338F_Latest</vt:lpstr>
      <vt:lpstr>A126006342W</vt:lpstr>
      <vt:lpstr>A126006342W_Data</vt:lpstr>
      <vt:lpstr>A126006342W_Latest</vt:lpstr>
      <vt:lpstr>A126006346F</vt:lpstr>
      <vt:lpstr>A126006346F_Data</vt:lpstr>
      <vt:lpstr>A126006346F_Latest</vt:lpstr>
      <vt:lpstr>A126006350W</vt:lpstr>
      <vt:lpstr>A126006350W_Data</vt:lpstr>
      <vt:lpstr>A126006350W_Latest</vt:lpstr>
      <vt:lpstr>A126006354F</vt:lpstr>
      <vt:lpstr>A126006354F_Data</vt:lpstr>
      <vt:lpstr>A126006354F_Latest</vt:lpstr>
      <vt:lpstr>A126006358R</vt:lpstr>
      <vt:lpstr>A126006358R_Data</vt:lpstr>
      <vt:lpstr>A126006358R_Latest</vt:lpstr>
      <vt:lpstr>A126006362F</vt:lpstr>
      <vt:lpstr>A126006362F_Data</vt:lpstr>
      <vt:lpstr>A126006362F_Latest</vt:lpstr>
      <vt:lpstr>A126006366R</vt:lpstr>
      <vt:lpstr>A126006366R_Data</vt:lpstr>
      <vt:lpstr>A126006366R_Latest</vt:lpstr>
      <vt:lpstr>A126006370F</vt:lpstr>
      <vt:lpstr>A126006370F_Data</vt:lpstr>
      <vt:lpstr>A126006370F_Latest</vt:lpstr>
      <vt:lpstr>A126006374R</vt:lpstr>
      <vt:lpstr>A126006374R_Data</vt:lpstr>
      <vt:lpstr>A126006374R_Latest</vt:lpstr>
      <vt:lpstr>A126006378X</vt:lpstr>
      <vt:lpstr>A126006378X_Data</vt:lpstr>
      <vt:lpstr>A126006378X_Latest</vt:lpstr>
      <vt:lpstr>A126006382R</vt:lpstr>
      <vt:lpstr>A126006382R_Data</vt:lpstr>
      <vt:lpstr>A126006382R_Latest</vt:lpstr>
      <vt:lpstr>A126006386X</vt:lpstr>
      <vt:lpstr>A126006386X_Data</vt:lpstr>
      <vt:lpstr>A126006386X_Latest</vt:lpstr>
      <vt:lpstr>A126006390R</vt:lpstr>
      <vt:lpstr>A126006390R_Data</vt:lpstr>
      <vt:lpstr>A126006390R_Latest</vt:lpstr>
      <vt:lpstr>A126006394X</vt:lpstr>
      <vt:lpstr>A126006394X_Data</vt:lpstr>
      <vt:lpstr>A126006394X_Latest</vt:lpstr>
      <vt:lpstr>A126006398J</vt:lpstr>
      <vt:lpstr>A126006398J_Data</vt:lpstr>
      <vt:lpstr>A126006398J_Latest</vt:lpstr>
      <vt:lpstr>A126006402L</vt:lpstr>
      <vt:lpstr>A126006402L_Data</vt:lpstr>
      <vt:lpstr>A126006402L_Latest</vt:lpstr>
      <vt:lpstr>A126006406W</vt:lpstr>
      <vt:lpstr>A126006406W_Data</vt:lpstr>
      <vt:lpstr>A126006406W_Latest</vt:lpstr>
      <vt:lpstr>A126006410L</vt:lpstr>
      <vt:lpstr>A126006410L_Data</vt:lpstr>
      <vt:lpstr>A126006410L_Latest</vt:lpstr>
      <vt:lpstr>A126006414W</vt:lpstr>
      <vt:lpstr>A126006414W_Data</vt:lpstr>
      <vt:lpstr>A126006414W_Latest</vt:lpstr>
      <vt:lpstr>A126006418F</vt:lpstr>
      <vt:lpstr>A126006418F_Data</vt:lpstr>
      <vt:lpstr>A126006418F_Latest</vt:lpstr>
      <vt:lpstr>A126006422W</vt:lpstr>
      <vt:lpstr>A126006422W_Data</vt:lpstr>
      <vt:lpstr>A126006422W_Latest</vt:lpstr>
      <vt:lpstr>A126006426F</vt:lpstr>
      <vt:lpstr>A126006426F_Data</vt:lpstr>
      <vt:lpstr>A126006426F_Latest</vt:lpstr>
      <vt:lpstr>A126006430W</vt:lpstr>
      <vt:lpstr>A126006430W_Data</vt:lpstr>
      <vt:lpstr>A126006430W_Latest</vt:lpstr>
      <vt:lpstr>A126006434F</vt:lpstr>
      <vt:lpstr>A126006434F_Data</vt:lpstr>
      <vt:lpstr>A126006434F_Latest</vt:lpstr>
      <vt:lpstr>A126006438R</vt:lpstr>
      <vt:lpstr>A126006438R_Data</vt:lpstr>
      <vt:lpstr>A126006438R_Latest</vt:lpstr>
      <vt:lpstr>A126006442F</vt:lpstr>
      <vt:lpstr>A126006442F_Data</vt:lpstr>
      <vt:lpstr>A126006442F_Latest</vt:lpstr>
      <vt:lpstr>A126006446R</vt:lpstr>
      <vt:lpstr>A126006446R_Data</vt:lpstr>
      <vt:lpstr>A126006446R_Latest</vt:lpstr>
      <vt:lpstr>A126006450F</vt:lpstr>
      <vt:lpstr>A126006450F_Data</vt:lpstr>
      <vt:lpstr>A126006450F_Latest</vt:lpstr>
      <vt:lpstr>A126006454R</vt:lpstr>
      <vt:lpstr>A126006454R_Data</vt:lpstr>
      <vt:lpstr>A126006454R_Latest</vt:lpstr>
      <vt:lpstr>A126006458X</vt:lpstr>
      <vt:lpstr>A126006458X_Data</vt:lpstr>
      <vt:lpstr>A126006458X_Latest</vt:lpstr>
      <vt:lpstr>A126006462R</vt:lpstr>
      <vt:lpstr>A126006462R_Data</vt:lpstr>
      <vt:lpstr>A126006462R_Latest</vt:lpstr>
      <vt:lpstr>A126006466X</vt:lpstr>
      <vt:lpstr>A126006466X_Data</vt:lpstr>
      <vt:lpstr>A126006466X_Latest</vt:lpstr>
      <vt:lpstr>A126006470R</vt:lpstr>
      <vt:lpstr>A126006470R_Data</vt:lpstr>
      <vt:lpstr>A126006470R_Latest</vt:lpstr>
      <vt:lpstr>A126006474X</vt:lpstr>
      <vt:lpstr>A126006474X_Data</vt:lpstr>
      <vt:lpstr>A126006474X_Latest</vt:lpstr>
      <vt:lpstr>A126006478J</vt:lpstr>
      <vt:lpstr>A126006478J_Data</vt:lpstr>
      <vt:lpstr>A126006478J_Latest</vt:lpstr>
      <vt:lpstr>A126006482X</vt:lpstr>
      <vt:lpstr>A126006482X_Data</vt:lpstr>
      <vt:lpstr>A126006482X_Latest</vt:lpstr>
      <vt:lpstr>A126006486J</vt:lpstr>
      <vt:lpstr>A126006486J_Data</vt:lpstr>
      <vt:lpstr>A126006486J_Latest</vt:lpstr>
      <vt:lpstr>A126006490X</vt:lpstr>
      <vt:lpstr>A126006490X_Data</vt:lpstr>
      <vt:lpstr>A126006490X_Latest</vt:lpstr>
      <vt:lpstr>A126006494J</vt:lpstr>
      <vt:lpstr>A126006494J_Data</vt:lpstr>
      <vt:lpstr>A126006494J_Latest</vt:lpstr>
      <vt:lpstr>A126006498T</vt:lpstr>
      <vt:lpstr>A126006498T_Data</vt:lpstr>
      <vt:lpstr>A126006498T_Latest</vt:lpstr>
      <vt:lpstr>A126006502W</vt:lpstr>
      <vt:lpstr>A126006502W_Data</vt:lpstr>
      <vt:lpstr>A126006502W_Latest</vt:lpstr>
      <vt:lpstr>A126006506F</vt:lpstr>
      <vt:lpstr>A126006506F_Data</vt:lpstr>
      <vt:lpstr>A126006506F_Latest</vt:lpstr>
      <vt:lpstr>A126006510W</vt:lpstr>
      <vt:lpstr>A126006510W_Data</vt:lpstr>
      <vt:lpstr>A126006510W_Latest</vt:lpstr>
      <vt:lpstr>A126006514F</vt:lpstr>
      <vt:lpstr>A126006514F_Data</vt:lpstr>
      <vt:lpstr>A126006514F_Latest</vt:lpstr>
      <vt:lpstr>A126006518R</vt:lpstr>
      <vt:lpstr>A126006518R_Data</vt:lpstr>
      <vt:lpstr>A126006518R_Latest</vt:lpstr>
      <vt:lpstr>A126006522F</vt:lpstr>
      <vt:lpstr>A126006522F_Data</vt:lpstr>
      <vt:lpstr>A126006522F_Latest</vt:lpstr>
      <vt:lpstr>A126006526R</vt:lpstr>
      <vt:lpstr>A126006526R_Data</vt:lpstr>
      <vt:lpstr>A126006526R_Latest</vt:lpstr>
      <vt:lpstr>A126006530F</vt:lpstr>
      <vt:lpstr>A126006530F_Data</vt:lpstr>
      <vt:lpstr>A126006530F_Latest</vt:lpstr>
      <vt:lpstr>A126006534R</vt:lpstr>
      <vt:lpstr>A126006534R_Data</vt:lpstr>
      <vt:lpstr>A126006534R_Latest</vt:lpstr>
      <vt:lpstr>A126006538X</vt:lpstr>
      <vt:lpstr>A126006538X_Data</vt:lpstr>
      <vt:lpstr>A126006538X_Latest</vt:lpstr>
      <vt:lpstr>A126006542R</vt:lpstr>
      <vt:lpstr>A126006542R_Data</vt:lpstr>
      <vt:lpstr>A126006542R_Latest</vt:lpstr>
      <vt:lpstr>A126006546X</vt:lpstr>
      <vt:lpstr>A126006546X_Data</vt:lpstr>
      <vt:lpstr>A126006546X_Latest</vt:lpstr>
      <vt:lpstr>A126006550R</vt:lpstr>
      <vt:lpstr>A126006550R_Data</vt:lpstr>
      <vt:lpstr>A126006550R_Latest</vt:lpstr>
      <vt:lpstr>A126006554X</vt:lpstr>
      <vt:lpstr>A126006554X_Data</vt:lpstr>
      <vt:lpstr>A126006554X_Latest</vt:lpstr>
      <vt:lpstr>A126006558J</vt:lpstr>
      <vt:lpstr>A126006558J_Data</vt:lpstr>
      <vt:lpstr>A126006558J_Latest</vt:lpstr>
      <vt:lpstr>A126006562X</vt:lpstr>
      <vt:lpstr>A126006562X_Data</vt:lpstr>
      <vt:lpstr>A126006562X_Latest</vt:lpstr>
      <vt:lpstr>A126006566J</vt:lpstr>
      <vt:lpstr>A126006566J_Data</vt:lpstr>
      <vt:lpstr>A126006566J_Latest</vt:lpstr>
      <vt:lpstr>A126006570X</vt:lpstr>
      <vt:lpstr>A126006570X_Data</vt:lpstr>
      <vt:lpstr>A126006570X_Latest</vt:lpstr>
      <vt:lpstr>A126006574J</vt:lpstr>
      <vt:lpstr>A126006574J_Data</vt:lpstr>
      <vt:lpstr>A126006574J_Latest</vt:lpstr>
      <vt:lpstr>A126006578T</vt:lpstr>
      <vt:lpstr>A126006578T_Data</vt:lpstr>
      <vt:lpstr>A126006578T_Latest</vt:lpstr>
      <vt:lpstr>A126006582J</vt:lpstr>
      <vt:lpstr>A126006582J_Data</vt:lpstr>
      <vt:lpstr>A126006582J_Latest</vt:lpstr>
      <vt:lpstr>A126006586T</vt:lpstr>
      <vt:lpstr>A126006586T_Data</vt:lpstr>
      <vt:lpstr>A126006586T_Latest</vt:lpstr>
      <vt:lpstr>A126006590J</vt:lpstr>
      <vt:lpstr>A126006590J_Data</vt:lpstr>
      <vt:lpstr>A126006590J_Latest</vt:lpstr>
      <vt:lpstr>A126006594T</vt:lpstr>
      <vt:lpstr>A126006594T_Data</vt:lpstr>
      <vt:lpstr>A126006594T_Latest</vt:lpstr>
      <vt:lpstr>A126006598A</vt:lpstr>
      <vt:lpstr>A126006598A_Data</vt:lpstr>
      <vt:lpstr>A126006598A_Latest</vt:lpstr>
      <vt:lpstr>A126006602F</vt:lpstr>
      <vt:lpstr>A126006602F_Data</vt:lpstr>
      <vt:lpstr>A126006602F_Latest</vt:lpstr>
      <vt:lpstr>A126006606R</vt:lpstr>
      <vt:lpstr>A126006606R_Data</vt:lpstr>
      <vt:lpstr>A126006606R_Latest</vt:lpstr>
      <vt:lpstr>A126006610F</vt:lpstr>
      <vt:lpstr>A126006610F_Data</vt:lpstr>
      <vt:lpstr>A126006610F_Latest</vt:lpstr>
      <vt:lpstr>A126006614R</vt:lpstr>
      <vt:lpstr>A126006614R_Data</vt:lpstr>
      <vt:lpstr>A126006614R_Latest</vt:lpstr>
      <vt:lpstr>A126006618X</vt:lpstr>
      <vt:lpstr>A126006618X_Data</vt:lpstr>
      <vt:lpstr>A126006618X_Latest</vt:lpstr>
      <vt:lpstr>A126006622R</vt:lpstr>
      <vt:lpstr>A126006622R_Data</vt:lpstr>
      <vt:lpstr>A126006622R_Latest</vt:lpstr>
      <vt:lpstr>A126006626X</vt:lpstr>
      <vt:lpstr>A126006626X_Data</vt:lpstr>
      <vt:lpstr>A126006626X_Latest</vt:lpstr>
      <vt:lpstr>A126006630R</vt:lpstr>
      <vt:lpstr>A126006630R_Data</vt:lpstr>
      <vt:lpstr>A126006630R_Latest</vt:lpstr>
      <vt:lpstr>A126006634X</vt:lpstr>
      <vt:lpstr>A126006634X_Data</vt:lpstr>
      <vt:lpstr>A126006634X_Latest</vt:lpstr>
      <vt:lpstr>A126006638J</vt:lpstr>
      <vt:lpstr>A126006638J_Data</vt:lpstr>
      <vt:lpstr>A126006638J_Latest</vt:lpstr>
      <vt:lpstr>A126006642X</vt:lpstr>
      <vt:lpstr>A126006642X_Data</vt:lpstr>
      <vt:lpstr>A126006642X_Latest</vt:lpstr>
      <vt:lpstr>A126006646J</vt:lpstr>
      <vt:lpstr>A126006646J_Data</vt:lpstr>
      <vt:lpstr>A126006646J_Latest</vt:lpstr>
      <vt:lpstr>A126006650X</vt:lpstr>
      <vt:lpstr>A126006650X_Data</vt:lpstr>
      <vt:lpstr>A126006650X_Latest</vt:lpstr>
      <vt:lpstr>A126006654J</vt:lpstr>
      <vt:lpstr>A126006654J_Data</vt:lpstr>
      <vt:lpstr>A126006654J_Latest</vt:lpstr>
      <vt:lpstr>A126006658T</vt:lpstr>
      <vt:lpstr>A126006658T_Data</vt:lpstr>
      <vt:lpstr>A126006658T_Latest</vt:lpstr>
      <vt:lpstr>A126006662J</vt:lpstr>
      <vt:lpstr>A126006662J_Data</vt:lpstr>
      <vt:lpstr>A126006662J_Latest</vt:lpstr>
      <vt:lpstr>A126006666T</vt:lpstr>
      <vt:lpstr>A126006666T_Data</vt:lpstr>
      <vt:lpstr>A126006666T_Latest</vt:lpstr>
      <vt:lpstr>A126006670J</vt:lpstr>
      <vt:lpstr>A126006670J_Data</vt:lpstr>
      <vt:lpstr>A126006670J_Latest</vt:lpstr>
      <vt:lpstr>A126006674T</vt:lpstr>
      <vt:lpstr>A126006674T_Data</vt:lpstr>
      <vt:lpstr>A126006674T_Latest</vt:lpstr>
      <vt:lpstr>A126006678A</vt:lpstr>
      <vt:lpstr>A126006678A_Data</vt:lpstr>
      <vt:lpstr>A126006678A_Latest</vt:lpstr>
      <vt:lpstr>A126006682T</vt:lpstr>
      <vt:lpstr>A126006682T_Data</vt:lpstr>
      <vt:lpstr>A126006682T_Latest</vt:lpstr>
      <vt:lpstr>A126006686A</vt:lpstr>
      <vt:lpstr>A126006686A_Data</vt:lpstr>
      <vt:lpstr>A126006686A_Latest</vt:lpstr>
      <vt:lpstr>A126006690T</vt:lpstr>
      <vt:lpstr>A126006690T_Data</vt:lpstr>
      <vt:lpstr>A126006690T_Latest</vt:lpstr>
      <vt:lpstr>A126006694A</vt:lpstr>
      <vt:lpstr>A126006694A_Data</vt:lpstr>
      <vt:lpstr>A126006694A_Latest</vt:lpstr>
      <vt:lpstr>A126006698K</vt:lpstr>
      <vt:lpstr>A126006698K_Data</vt:lpstr>
      <vt:lpstr>A126006698K_Latest</vt:lpstr>
      <vt:lpstr>A126006702R</vt:lpstr>
      <vt:lpstr>A126006702R_Data</vt:lpstr>
      <vt:lpstr>A126006702R_Latest</vt:lpstr>
      <vt:lpstr>A126006706X</vt:lpstr>
      <vt:lpstr>A126006706X_Data</vt:lpstr>
      <vt:lpstr>A126006706X_Latest</vt:lpstr>
      <vt:lpstr>A126006710R</vt:lpstr>
      <vt:lpstr>A126006710R_Data</vt:lpstr>
      <vt:lpstr>A126006710R_Latest</vt:lpstr>
      <vt:lpstr>A126007290X</vt:lpstr>
      <vt:lpstr>A126007290X_Data</vt:lpstr>
      <vt:lpstr>A126007290X_Latest</vt:lpstr>
      <vt:lpstr>A126007294J</vt:lpstr>
      <vt:lpstr>A126007294J_Data</vt:lpstr>
      <vt:lpstr>A126007294J_Latest</vt:lpstr>
      <vt:lpstr>A126007298T</vt:lpstr>
      <vt:lpstr>A126007298T_Data</vt:lpstr>
      <vt:lpstr>A126007298T_Latest</vt:lpstr>
      <vt:lpstr>A126007302W</vt:lpstr>
      <vt:lpstr>A126007302W_Data</vt:lpstr>
      <vt:lpstr>A126007302W_Latest</vt:lpstr>
      <vt:lpstr>A126007306F</vt:lpstr>
      <vt:lpstr>A126007306F_Data</vt:lpstr>
      <vt:lpstr>A126007306F_Latest</vt:lpstr>
      <vt:lpstr>A126007310W</vt:lpstr>
      <vt:lpstr>A126007310W_Data</vt:lpstr>
      <vt:lpstr>A126007310W_Latest</vt:lpstr>
      <vt:lpstr>A126007314F</vt:lpstr>
      <vt:lpstr>A126007314F_Data</vt:lpstr>
      <vt:lpstr>A126007314F_Latest</vt:lpstr>
      <vt:lpstr>A126007322F</vt:lpstr>
      <vt:lpstr>A126007322F_Data</vt:lpstr>
      <vt:lpstr>A126007322F_Latest</vt:lpstr>
      <vt:lpstr>A126007326R</vt:lpstr>
      <vt:lpstr>A126007326R_Data</vt:lpstr>
      <vt:lpstr>A126007326R_Latest</vt:lpstr>
      <vt:lpstr>A126007330F</vt:lpstr>
      <vt:lpstr>A126007330F_Data</vt:lpstr>
      <vt:lpstr>A126007330F_Latest</vt:lpstr>
      <vt:lpstr>A126007342R</vt:lpstr>
      <vt:lpstr>A126007342R_Data</vt:lpstr>
      <vt:lpstr>A126007342R_Latest</vt:lpstr>
      <vt:lpstr>A126007346X</vt:lpstr>
      <vt:lpstr>A126007346X_Data</vt:lpstr>
      <vt:lpstr>A126007346X_Latest</vt:lpstr>
      <vt:lpstr>A126007350R</vt:lpstr>
      <vt:lpstr>A126007350R_Data</vt:lpstr>
      <vt:lpstr>A126007350R_Latest</vt:lpstr>
      <vt:lpstr>A126007354X</vt:lpstr>
      <vt:lpstr>A126007354X_Data</vt:lpstr>
      <vt:lpstr>A126007354X_Latest</vt:lpstr>
      <vt:lpstr>A126007358J</vt:lpstr>
      <vt:lpstr>A126007358J_Data</vt:lpstr>
      <vt:lpstr>A126007358J_Latest</vt:lpstr>
      <vt:lpstr>A126007938C</vt:lpstr>
      <vt:lpstr>A126007938C_Data</vt:lpstr>
      <vt:lpstr>A126007938C_Latest</vt:lpstr>
      <vt:lpstr>A126007942V</vt:lpstr>
      <vt:lpstr>A126007942V_Data</vt:lpstr>
      <vt:lpstr>A126007942V_Latest</vt:lpstr>
      <vt:lpstr>A126007946C</vt:lpstr>
      <vt:lpstr>A126007946C_Data</vt:lpstr>
      <vt:lpstr>A126007946C_Latest</vt:lpstr>
      <vt:lpstr>A126007950V</vt:lpstr>
      <vt:lpstr>A126007950V_Data</vt:lpstr>
      <vt:lpstr>A126007950V_Latest</vt:lpstr>
      <vt:lpstr>A126007954C</vt:lpstr>
      <vt:lpstr>A126007954C_Data</vt:lpstr>
      <vt:lpstr>A126007954C_Latest</vt:lpstr>
      <vt:lpstr>A126007958L</vt:lpstr>
      <vt:lpstr>A126007958L_Data</vt:lpstr>
      <vt:lpstr>A126007958L_Latest</vt:lpstr>
      <vt:lpstr>A126007962C</vt:lpstr>
      <vt:lpstr>A126007962C_Data</vt:lpstr>
      <vt:lpstr>A126007962C_Latest</vt:lpstr>
      <vt:lpstr>A126007966L</vt:lpstr>
      <vt:lpstr>A126007966L_Data</vt:lpstr>
      <vt:lpstr>A126007966L_Latest</vt:lpstr>
      <vt:lpstr>A126007970C</vt:lpstr>
      <vt:lpstr>A126007970C_Data</vt:lpstr>
      <vt:lpstr>A126007970C_Latest</vt:lpstr>
      <vt:lpstr>A126007974L</vt:lpstr>
      <vt:lpstr>A126007974L_Data</vt:lpstr>
      <vt:lpstr>A126007974L_Latest</vt:lpstr>
      <vt:lpstr>A126007978W</vt:lpstr>
      <vt:lpstr>A126007978W_Data</vt:lpstr>
      <vt:lpstr>A126007978W_Latest</vt:lpstr>
      <vt:lpstr>A126007982L</vt:lpstr>
      <vt:lpstr>A126007982L_Data</vt:lpstr>
      <vt:lpstr>A126007982L_Latest</vt:lpstr>
      <vt:lpstr>A126007986W</vt:lpstr>
      <vt:lpstr>A126007986W_Data</vt:lpstr>
      <vt:lpstr>A126007986W_Latest</vt:lpstr>
      <vt:lpstr>A126007990L</vt:lpstr>
      <vt:lpstr>A126007990L_Data</vt:lpstr>
      <vt:lpstr>A126007990L_Latest</vt:lpstr>
      <vt:lpstr>A126007994W</vt:lpstr>
      <vt:lpstr>A126007994W_Data</vt:lpstr>
      <vt:lpstr>A126007994W_Latest</vt:lpstr>
      <vt:lpstr>A126007998F</vt:lpstr>
      <vt:lpstr>A126007998F_Data</vt:lpstr>
      <vt:lpstr>A126007998F_Latest</vt:lpstr>
      <vt:lpstr>A126008002L</vt:lpstr>
      <vt:lpstr>A126008002L_Data</vt:lpstr>
      <vt:lpstr>A126008002L_Latest</vt:lpstr>
      <vt:lpstr>A126008006W</vt:lpstr>
      <vt:lpstr>A126008006W_Data</vt:lpstr>
      <vt:lpstr>A126008006W_Latest</vt:lpstr>
      <vt:lpstr>A126008586C</vt:lpstr>
      <vt:lpstr>A126008586C_Data</vt:lpstr>
      <vt:lpstr>A126008586C_Latest</vt:lpstr>
      <vt:lpstr>A126008590V</vt:lpstr>
      <vt:lpstr>A126008590V_Data</vt:lpstr>
      <vt:lpstr>A126008590V_Latest</vt:lpstr>
      <vt:lpstr>A126008594C</vt:lpstr>
      <vt:lpstr>A126008594C_Data</vt:lpstr>
      <vt:lpstr>A126008594C_Latest</vt:lpstr>
      <vt:lpstr>A126008598L</vt:lpstr>
      <vt:lpstr>A126008598L_Data</vt:lpstr>
      <vt:lpstr>A126008598L_Latest</vt:lpstr>
      <vt:lpstr>A126008602T</vt:lpstr>
      <vt:lpstr>A126008602T_Data</vt:lpstr>
      <vt:lpstr>A126008602T_Latest</vt:lpstr>
      <vt:lpstr>A126008606A</vt:lpstr>
      <vt:lpstr>A126008606A_Data</vt:lpstr>
      <vt:lpstr>A126008606A_Latest</vt:lpstr>
      <vt:lpstr>A126008610T</vt:lpstr>
      <vt:lpstr>A126008610T_Data</vt:lpstr>
      <vt:lpstr>A126008610T_Latest</vt:lpstr>
      <vt:lpstr>A126008614A</vt:lpstr>
      <vt:lpstr>A126008614A_Data</vt:lpstr>
      <vt:lpstr>A126008614A_Latest</vt:lpstr>
      <vt:lpstr>A126008618K</vt:lpstr>
      <vt:lpstr>A126008618K_Data</vt:lpstr>
      <vt:lpstr>A126008618K_Latest</vt:lpstr>
      <vt:lpstr>A126008622A</vt:lpstr>
      <vt:lpstr>A126008622A_Data</vt:lpstr>
      <vt:lpstr>A126008622A_Latest</vt:lpstr>
      <vt:lpstr>A126008626K</vt:lpstr>
      <vt:lpstr>A126008626K_Data</vt:lpstr>
      <vt:lpstr>A126008626K_Latest</vt:lpstr>
      <vt:lpstr>A126008630A</vt:lpstr>
      <vt:lpstr>A126008630A_Data</vt:lpstr>
      <vt:lpstr>A126008630A_Latest</vt:lpstr>
      <vt:lpstr>A126008634K</vt:lpstr>
      <vt:lpstr>A126008634K_Data</vt:lpstr>
      <vt:lpstr>A126008634K_Latest</vt:lpstr>
      <vt:lpstr>A126008638V</vt:lpstr>
      <vt:lpstr>A126008638V_Data</vt:lpstr>
      <vt:lpstr>A126008638V_Latest</vt:lpstr>
      <vt:lpstr>A126008642K</vt:lpstr>
      <vt:lpstr>A126008642K_Data</vt:lpstr>
      <vt:lpstr>A126008642K_Latest</vt:lpstr>
      <vt:lpstr>A126008646V</vt:lpstr>
      <vt:lpstr>A126008646V_Data</vt:lpstr>
      <vt:lpstr>A126008646V_Latest</vt:lpstr>
      <vt:lpstr>A126008650K</vt:lpstr>
      <vt:lpstr>A126008650K_Data</vt:lpstr>
      <vt:lpstr>A126008650K_Latest</vt:lpstr>
      <vt:lpstr>A126008654V</vt:lpstr>
      <vt:lpstr>A126008654V_Data</vt:lpstr>
      <vt:lpstr>A126008654V_Latest</vt:lpstr>
      <vt:lpstr>A126009234T</vt:lpstr>
      <vt:lpstr>A126009234T_Data</vt:lpstr>
      <vt:lpstr>A126009234T_Latest</vt:lpstr>
      <vt:lpstr>A126009238A</vt:lpstr>
      <vt:lpstr>A126009238A_Data</vt:lpstr>
      <vt:lpstr>A126009238A_Latest</vt:lpstr>
      <vt:lpstr>A126009242T</vt:lpstr>
      <vt:lpstr>A126009242T_Data</vt:lpstr>
      <vt:lpstr>A126009242T_Latest</vt:lpstr>
      <vt:lpstr>A126009246A</vt:lpstr>
      <vt:lpstr>A126009246A_Data</vt:lpstr>
      <vt:lpstr>A126009246A_Latest</vt:lpstr>
      <vt:lpstr>A126009250T</vt:lpstr>
      <vt:lpstr>A126009250T_Data</vt:lpstr>
      <vt:lpstr>A126009250T_Latest</vt:lpstr>
      <vt:lpstr>A126009254A</vt:lpstr>
      <vt:lpstr>A126009254A_Data</vt:lpstr>
      <vt:lpstr>A126009254A_Latest</vt:lpstr>
      <vt:lpstr>A126009258K</vt:lpstr>
      <vt:lpstr>A126009258K_Data</vt:lpstr>
      <vt:lpstr>A126009258K_Latest</vt:lpstr>
      <vt:lpstr>A126009262A</vt:lpstr>
      <vt:lpstr>A126009262A_Data</vt:lpstr>
      <vt:lpstr>A126009262A_Latest</vt:lpstr>
      <vt:lpstr>A126009266K</vt:lpstr>
      <vt:lpstr>A126009266K_Data</vt:lpstr>
      <vt:lpstr>A126009266K_Latest</vt:lpstr>
      <vt:lpstr>A126009270A</vt:lpstr>
      <vt:lpstr>A126009270A_Data</vt:lpstr>
      <vt:lpstr>A126009270A_Latest</vt:lpstr>
      <vt:lpstr>A126009274K</vt:lpstr>
      <vt:lpstr>A126009274K_Data</vt:lpstr>
      <vt:lpstr>A126009274K_Latest</vt:lpstr>
      <vt:lpstr>A126009278V</vt:lpstr>
      <vt:lpstr>A126009278V_Data</vt:lpstr>
      <vt:lpstr>A126009278V_Latest</vt:lpstr>
      <vt:lpstr>A126009282K</vt:lpstr>
      <vt:lpstr>A126009282K_Data</vt:lpstr>
      <vt:lpstr>A126009282K_Latest</vt:lpstr>
      <vt:lpstr>A126009286V</vt:lpstr>
      <vt:lpstr>A126009286V_Data</vt:lpstr>
      <vt:lpstr>A126009286V_Latest</vt:lpstr>
      <vt:lpstr>A126009290K</vt:lpstr>
      <vt:lpstr>A126009290K_Data</vt:lpstr>
      <vt:lpstr>A126009290K_Latest</vt:lpstr>
      <vt:lpstr>A126009294V</vt:lpstr>
      <vt:lpstr>A126009294V_Data</vt:lpstr>
      <vt:lpstr>A126009294V_Latest</vt:lpstr>
      <vt:lpstr>A126009298C</vt:lpstr>
      <vt:lpstr>A126009298C_Data</vt:lpstr>
      <vt:lpstr>A126009298C_Latest</vt:lpstr>
      <vt:lpstr>A126009302J</vt:lpstr>
      <vt:lpstr>A126009302J_Data</vt:lpstr>
      <vt:lpstr>A126009302J_Latest</vt:lpstr>
      <vt:lpstr>A126009882R</vt:lpstr>
      <vt:lpstr>A126009882R_Data</vt:lpstr>
      <vt:lpstr>A126009882R_Latest</vt:lpstr>
      <vt:lpstr>A126009886X</vt:lpstr>
      <vt:lpstr>A126009886X_Data</vt:lpstr>
      <vt:lpstr>A126009886X_Latest</vt:lpstr>
      <vt:lpstr>A126009890R</vt:lpstr>
      <vt:lpstr>A126009890R_Data</vt:lpstr>
      <vt:lpstr>A126009890R_Latest</vt:lpstr>
      <vt:lpstr>A126009894X</vt:lpstr>
      <vt:lpstr>A126009894X_Data</vt:lpstr>
      <vt:lpstr>A126009894X_Latest</vt:lpstr>
      <vt:lpstr>A126009898J</vt:lpstr>
      <vt:lpstr>A126009898J_Data</vt:lpstr>
      <vt:lpstr>A126009898J_Latest</vt:lpstr>
      <vt:lpstr>A126009902L</vt:lpstr>
      <vt:lpstr>A126009902L_Data</vt:lpstr>
      <vt:lpstr>A126009902L_Latest</vt:lpstr>
      <vt:lpstr>A126009906W</vt:lpstr>
      <vt:lpstr>A126009906W_Data</vt:lpstr>
      <vt:lpstr>A126009906W_Latest</vt:lpstr>
      <vt:lpstr>A126009910L</vt:lpstr>
      <vt:lpstr>A126009910L_Data</vt:lpstr>
      <vt:lpstr>A126009910L_Latest</vt:lpstr>
      <vt:lpstr>A126009914W</vt:lpstr>
      <vt:lpstr>A126009914W_Data</vt:lpstr>
      <vt:lpstr>A126009914W_Latest</vt:lpstr>
      <vt:lpstr>A126009918F</vt:lpstr>
      <vt:lpstr>A126009918F_Data</vt:lpstr>
      <vt:lpstr>A126009918F_Latest</vt:lpstr>
      <vt:lpstr>A126009922W</vt:lpstr>
      <vt:lpstr>A126009922W_Data</vt:lpstr>
      <vt:lpstr>A126009922W_Latest</vt:lpstr>
      <vt:lpstr>A126009926F</vt:lpstr>
      <vt:lpstr>A126009926F_Data</vt:lpstr>
      <vt:lpstr>A126009926F_Latest</vt:lpstr>
      <vt:lpstr>A126009930W</vt:lpstr>
      <vt:lpstr>A126009930W_Data</vt:lpstr>
      <vt:lpstr>A126009930W_Latest</vt:lpstr>
      <vt:lpstr>A126009934F</vt:lpstr>
      <vt:lpstr>A126009934F_Data</vt:lpstr>
      <vt:lpstr>A126009934F_Latest</vt:lpstr>
      <vt:lpstr>A126009938R</vt:lpstr>
      <vt:lpstr>A126009938R_Data</vt:lpstr>
      <vt:lpstr>A126009938R_Latest</vt:lpstr>
      <vt:lpstr>A126009942F</vt:lpstr>
      <vt:lpstr>A126009942F_Data</vt:lpstr>
      <vt:lpstr>A126009942F_Latest</vt:lpstr>
      <vt:lpstr>A126009946R</vt:lpstr>
      <vt:lpstr>A126009946R_Data</vt:lpstr>
      <vt:lpstr>A126009946R_Latest</vt:lpstr>
      <vt:lpstr>A126009950F</vt:lpstr>
      <vt:lpstr>A126009950F_Data</vt:lpstr>
      <vt:lpstr>A126009950F_Latest</vt:lpstr>
      <vt:lpstr>A126010530J</vt:lpstr>
      <vt:lpstr>A126010530J_Data</vt:lpstr>
      <vt:lpstr>A126010530J_Latest</vt:lpstr>
      <vt:lpstr>A126010534T</vt:lpstr>
      <vt:lpstr>A126010534T_Data</vt:lpstr>
      <vt:lpstr>A126010534T_Latest</vt:lpstr>
      <vt:lpstr>A126010538A</vt:lpstr>
      <vt:lpstr>A126010538A_Data</vt:lpstr>
      <vt:lpstr>A126010538A_Latest</vt:lpstr>
      <vt:lpstr>A126010542T</vt:lpstr>
      <vt:lpstr>A126010542T_Data</vt:lpstr>
      <vt:lpstr>A126010542T_Latest</vt:lpstr>
      <vt:lpstr>A126010546A</vt:lpstr>
      <vt:lpstr>A126010546A_Data</vt:lpstr>
      <vt:lpstr>A126010546A_Latest</vt:lpstr>
      <vt:lpstr>A126010550T</vt:lpstr>
      <vt:lpstr>A126010550T_Data</vt:lpstr>
      <vt:lpstr>A126010550T_Latest</vt:lpstr>
      <vt:lpstr>A126010554A</vt:lpstr>
      <vt:lpstr>A126010554A_Data</vt:lpstr>
      <vt:lpstr>A126010554A_Latest</vt:lpstr>
      <vt:lpstr>A126010562A</vt:lpstr>
      <vt:lpstr>A126010562A_Data</vt:lpstr>
      <vt:lpstr>A126010562A_Latest</vt:lpstr>
      <vt:lpstr>A126010566K</vt:lpstr>
      <vt:lpstr>A126010566K_Data</vt:lpstr>
      <vt:lpstr>A126010566K_Latest</vt:lpstr>
      <vt:lpstr>A126010570A</vt:lpstr>
      <vt:lpstr>A126010570A_Data</vt:lpstr>
      <vt:lpstr>A126010570A_Latest</vt:lpstr>
      <vt:lpstr>A126010582K</vt:lpstr>
      <vt:lpstr>A126010582K_Data</vt:lpstr>
      <vt:lpstr>A126010582K_Latest</vt:lpstr>
      <vt:lpstr>A126010586V</vt:lpstr>
      <vt:lpstr>A126010586V_Data</vt:lpstr>
      <vt:lpstr>A126010586V_Latest</vt:lpstr>
      <vt:lpstr>A126010590K</vt:lpstr>
      <vt:lpstr>A126010590K_Data</vt:lpstr>
      <vt:lpstr>A126010590K_Latest</vt:lpstr>
      <vt:lpstr>A126010594V</vt:lpstr>
      <vt:lpstr>A126010594V_Data</vt:lpstr>
      <vt:lpstr>A126010594V_Latest</vt:lpstr>
      <vt:lpstr>A126010598C</vt:lpstr>
      <vt:lpstr>A126010598C_Data</vt:lpstr>
      <vt:lpstr>A126010598C_Latest</vt:lpstr>
      <vt:lpstr>A126011178A</vt:lpstr>
      <vt:lpstr>A126011178A_Data</vt:lpstr>
      <vt:lpstr>A126011178A_Latest</vt:lpstr>
      <vt:lpstr>A126011182T</vt:lpstr>
      <vt:lpstr>A126011182T_Data</vt:lpstr>
      <vt:lpstr>A126011182T_Latest</vt:lpstr>
      <vt:lpstr>A126011186A</vt:lpstr>
      <vt:lpstr>A126011186A_Data</vt:lpstr>
      <vt:lpstr>A126011186A_Latest</vt:lpstr>
      <vt:lpstr>A126011190T</vt:lpstr>
      <vt:lpstr>A126011190T_Data</vt:lpstr>
      <vt:lpstr>A126011190T_Latest</vt:lpstr>
      <vt:lpstr>A126011194A</vt:lpstr>
      <vt:lpstr>A126011194A_Data</vt:lpstr>
      <vt:lpstr>A126011194A_Latest</vt:lpstr>
      <vt:lpstr>A126011198K</vt:lpstr>
      <vt:lpstr>A126011198K_Data</vt:lpstr>
      <vt:lpstr>A126011198K_Latest</vt:lpstr>
      <vt:lpstr>A126011202R</vt:lpstr>
      <vt:lpstr>A126011202R_Data</vt:lpstr>
      <vt:lpstr>A126011202R_Latest</vt:lpstr>
      <vt:lpstr>A126011206X</vt:lpstr>
      <vt:lpstr>A126011206X_Data</vt:lpstr>
      <vt:lpstr>A126011206X_Latest</vt:lpstr>
      <vt:lpstr>A126011210R</vt:lpstr>
      <vt:lpstr>A126011210R_Data</vt:lpstr>
      <vt:lpstr>A126011210R_Latest</vt:lpstr>
      <vt:lpstr>A126011214X</vt:lpstr>
      <vt:lpstr>A126011214X_Data</vt:lpstr>
      <vt:lpstr>A126011214X_Latest</vt:lpstr>
      <vt:lpstr>A126011218J</vt:lpstr>
      <vt:lpstr>A126011218J_Data</vt:lpstr>
      <vt:lpstr>A126011218J_Latest</vt:lpstr>
      <vt:lpstr>A126011222X</vt:lpstr>
      <vt:lpstr>A126011222X_Data</vt:lpstr>
      <vt:lpstr>A126011222X_Latest</vt:lpstr>
      <vt:lpstr>A126011226J</vt:lpstr>
      <vt:lpstr>A126011226J_Data</vt:lpstr>
      <vt:lpstr>A126011226J_Latest</vt:lpstr>
      <vt:lpstr>A126011230X</vt:lpstr>
      <vt:lpstr>A126011230X_Data</vt:lpstr>
      <vt:lpstr>A126011230X_Latest</vt:lpstr>
      <vt:lpstr>A126011234J</vt:lpstr>
      <vt:lpstr>A126011234J_Data</vt:lpstr>
      <vt:lpstr>A126011234J_Latest</vt:lpstr>
      <vt:lpstr>A126011238T</vt:lpstr>
      <vt:lpstr>A126011238T_Data</vt:lpstr>
      <vt:lpstr>A126011238T_Latest</vt:lpstr>
      <vt:lpstr>A126011242J</vt:lpstr>
      <vt:lpstr>A126011242J_Data</vt:lpstr>
      <vt:lpstr>A126011242J_Latest</vt:lpstr>
      <vt:lpstr>A126011246T</vt:lpstr>
      <vt:lpstr>A126011246T_Data</vt:lpstr>
      <vt:lpstr>A126011246T_Latest</vt:lpstr>
      <vt:lpstr>A126011826L</vt:lpstr>
      <vt:lpstr>A126011826L_Data</vt:lpstr>
      <vt:lpstr>A126011826L_Latest</vt:lpstr>
      <vt:lpstr>A126011830C</vt:lpstr>
      <vt:lpstr>A126011830C_Data</vt:lpstr>
      <vt:lpstr>A126011830C_Latest</vt:lpstr>
      <vt:lpstr>A126011834L</vt:lpstr>
      <vt:lpstr>A126011834L_Data</vt:lpstr>
      <vt:lpstr>A126011834L_Latest</vt:lpstr>
      <vt:lpstr>A126011838W</vt:lpstr>
      <vt:lpstr>A126011838W_Data</vt:lpstr>
      <vt:lpstr>A126011838W_Latest</vt:lpstr>
      <vt:lpstr>A126011842L</vt:lpstr>
      <vt:lpstr>A126011842L_Data</vt:lpstr>
      <vt:lpstr>A126011842L_Latest</vt:lpstr>
      <vt:lpstr>A126011846W</vt:lpstr>
      <vt:lpstr>A126011846W_Data</vt:lpstr>
      <vt:lpstr>A126011846W_Latest</vt:lpstr>
      <vt:lpstr>A126011850L</vt:lpstr>
      <vt:lpstr>A126011850L_Data</vt:lpstr>
      <vt:lpstr>A126011850L_Latest</vt:lpstr>
      <vt:lpstr>A126011854W</vt:lpstr>
      <vt:lpstr>A126011854W_Data</vt:lpstr>
      <vt:lpstr>A126011854W_Latest</vt:lpstr>
      <vt:lpstr>A126011858F</vt:lpstr>
      <vt:lpstr>A126011858F_Data</vt:lpstr>
      <vt:lpstr>A126011858F_Latest</vt:lpstr>
      <vt:lpstr>A126011862W</vt:lpstr>
      <vt:lpstr>A126011862W_Data</vt:lpstr>
      <vt:lpstr>A126011862W_Latest</vt:lpstr>
      <vt:lpstr>A126011866F</vt:lpstr>
      <vt:lpstr>A126011866F_Data</vt:lpstr>
      <vt:lpstr>A126011866F_Latest</vt:lpstr>
      <vt:lpstr>A126011870W</vt:lpstr>
      <vt:lpstr>A126011870W_Data</vt:lpstr>
      <vt:lpstr>A126011870W_Latest</vt:lpstr>
      <vt:lpstr>A126011874F</vt:lpstr>
      <vt:lpstr>A126011874F_Data</vt:lpstr>
      <vt:lpstr>A126011874F_Latest</vt:lpstr>
      <vt:lpstr>A126011878R</vt:lpstr>
      <vt:lpstr>A126011878R_Data</vt:lpstr>
      <vt:lpstr>A126011878R_Latest</vt:lpstr>
      <vt:lpstr>A126011882F</vt:lpstr>
      <vt:lpstr>A126011882F_Data</vt:lpstr>
      <vt:lpstr>A126011882F_Latest</vt:lpstr>
      <vt:lpstr>A126011886R</vt:lpstr>
      <vt:lpstr>A126011886R_Data</vt:lpstr>
      <vt:lpstr>A126011886R_Latest</vt:lpstr>
      <vt:lpstr>A126011890F</vt:lpstr>
      <vt:lpstr>A126011890F_Data</vt:lpstr>
      <vt:lpstr>A126011890F_Latest</vt:lpstr>
      <vt:lpstr>A126011894R</vt:lpstr>
      <vt:lpstr>A126011894R_Data</vt:lpstr>
      <vt:lpstr>A126011894R_Latest</vt:lpstr>
      <vt:lpstr>A126012474L</vt:lpstr>
      <vt:lpstr>A126012474L_Data</vt:lpstr>
      <vt:lpstr>A126012474L_Latest</vt:lpstr>
      <vt:lpstr>A126012478W</vt:lpstr>
      <vt:lpstr>A126012478W_Data</vt:lpstr>
      <vt:lpstr>A126012478W_Latest</vt:lpstr>
      <vt:lpstr>A126012482L</vt:lpstr>
      <vt:lpstr>A126012482L_Data</vt:lpstr>
      <vt:lpstr>A126012482L_Latest</vt:lpstr>
      <vt:lpstr>A126012486W</vt:lpstr>
      <vt:lpstr>A126012486W_Data</vt:lpstr>
      <vt:lpstr>A126012486W_Latest</vt:lpstr>
      <vt:lpstr>A126012490L</vt:lpstr>
      <vt:lpstr>A126012490L_Data</vt:lpstr>
      <vt:lpstr>A126012490L_Latest</vt:lpstr>
      <vt:lpstr>A126012494W</vt:lpstr>
      <vt:lpstr>A126012494W_Data</vt:lpstr>
      <vt:lpstr>A126012494W_Latest</vt:lpstr>
      <vt:lpstr>A126012498F</vt:lpstr>
      <vt:lpstr>A126012498F_Data</vt:lpstr>
      <vt:lpstr>A126012498F_Latest</vt:lpstr>
      <vt:lpstr>A126012506V</vt:lpstr>
      <vt:lpstr>A126012506V_Data</vt:lpstr>
      <vt:lpstr>A126012506V_Latest</vt:lpstr>
      <vt:lpstr>A126012510K</vt:lpstr>
      <vt:lpstr>A126012510K_Data</vt:lpstr>
      <vt:lpstr>A126012510K_Latest</vt:lpstr>
      <vt:lpstr>A126012514V</vt:lpstr>
      <vt:lpstr>A126012514V_Data</vt:lpstr>
      <vt:lpstr>A126012514V_Latest</vt:lpstr>
      <vt:lpstr>A126012526C</vt:lpstr>
      <vt:lpstr>A126012526C_Data</vt:lpstr>
      <vt:lpstr>A126012526C_Latest</vt:lpstr>
      <vt:lpstr>A126012530V</vt:lpstr>
      <vt:lpstr>A126012530V_Data</vt:lpstr>
      <vt:lpstr>A126012530V_Latest</vt:lpstr>
      <vt:lpstr>A126012534C</vt:lpstr>
      <vt:lpstr>A126012534C_Data</vt:lpstr>
      <vt:lpstr>A126012534C_Latest</vt:lpstr>
      <vt:lpstr>A126012538L</vt:lpstr>
      <vt:lpstr>A126012538L_Data</vt:lpstr>
      <vt:lpstr>A126012538L_Latest</vt:lpstr>
      <vt:lpstr>A126012542C</vt:lpstr>
      <vt:lpstr>A126012542C_Data</vt:lpstr>
      <vt:lpstr>A126012542C_Latest</vt:lpstr>
      <vt:lpstr>A126013122A</vt:lpstr>
      <vt:lpstr>A126013122A_Data</vt:lpstr>
      <vt:lpstr>A126013122A_Latest</vt:lpstr>
      <vt:lpstr>A126013126K</vt:lpstr>
      <vt:lpstr>A126013126K_Data</vt:lpstr>
      <vt:lpstr>A126013126K_Latest</vt:lpstr>
      <vt:lpstr>A126013130A</vt:lpstr>
      <vt:lpstr>A126013130A_Data</vt:lpstr>
      <vt:lpstr>A126013130A_Latest</vt:lpstr>
      <vt:lpstr>A126013134K</vt:lpstr>
      <vt:lpstr>A126013134K_Data</vt:lpstr>
      <vt:lpstr>A126013134K_Latest</vt:lpstr>
      <vt:lpstr>A126013138V</vt:lpstr>
      <vt:lpstr>A126013138V_Data</vt:lpstr>
      <vt:lpstr>A126013138V_Latest</vt:lpstr>
      <vt:lpstr>A126013142K</vt:lpstr>
      <vt:lpstr>A126013142K_Data</vt:lpstr>
      <vt:lpstr>A126013142K_Latest</vt:lpstr>
      <vt:lpstr>A126013146V</vt:lpstr>
      <vt:lpstr>A126013146V_Data</vt:lpstr>
      <vt:lpstr>A126013146V_Latest</vt:lpstr>
      <vt:lpstr>A126013150K</vt:lpstr>
      <vt:lpstr>A126013150K_Data</vt:lpstr>
      <vt:lpstr>A126013150K_Latest</vt:lpstr>
      <vt:lpstr>A126013154V</vt:lpstr>
      <vt:lpstr>A126013154V_Data</vt:lpstr>
      <vt:lpstr>A126013154V_Latest</vt:lpstr>
      <vt:lpstr>A126013158C</vt:lpstr>
      <vt:lpstr>A126013158C_Data</vt:lpstr>
      <vt:lpstr>A126013158C_Latest</vt:lpstr>
      <vt:lpstr>A126013162V</vt:lpstr>
      <vt:lpstr>A126013162V_Data</vt:lpstr>
      <vt:lpstr>A126013162V_Latest</vt:lpstr>
      <vt:lpstr>A126013166C</vt:lpstr>
      <vt:lpstr>A126013166C_Data</vt:lpstr>
      <vt:lpstr>A126013166C_Latest</vt:lpstr>
      <vt:lpstr>A126013170V</vt:lpstr>
      <vt:lpstr>A126013170V_Data</vt:lpstr>
      <vt:lpstr>A126013170V_Latest</vt:lpstr>
      <vt:lpstr>A126013174C</vt:lpstr>
      <vt:lpstr>A126013174C_Data</vt:lpstr>
      <vt:lpstr>A126013174C_Latest</vt:lpstr>
      <vt:lpstr>A126013178L</vt:lpstr>
      <vt:lpstr>A126013178L_Data</vt:lpstr>
      <vt:lpstr>A126013178L_Latest</vt:lpstr>
      <vt:lpstr>A126013182C</vt:lpstr>
      <vt:lpstr>A126013182C_Data</vt:lpstr>
      <vt:lpstr>A126013182C_Latest</vt:lpstr>
      <vt:lpstr>A126013186L</vt:lpstr>
      <vt:lpstr>A126013186L_Data</vt:lpstr>
      <vt:lpstr>A126013186L_Latest</vt:lpstr>
      <vt:lpstr>A126013190C</vt:lpstr>
      <vt:lpstr>A126013190C_Data</vt:lpstr>
      <vt:lpstr>A126013190C_Latest</vt:lpstr>
      <vt:lpstr>A126013770X</vt:lpstr>
      <vt:lpstr>A126013770X_Data</vt:lpstr>
      <vt:lpstr>A126013770X_Latest</vt:lpstr>
      <vt:lpstr>A126013774J</vt:lpstr>
      <vt:lpstr>A126013774J_Data</vt:lpstr>
      <vt:lpstr>A126013774J_Latest</vt:lpstr>
      <vt:lpstr>A126013778T</vt:lpstr>
      <vt:lpstr>A126013778T_Data</vt:lpstr>
      <vt:lpstr>A126013778T_Latest</vt:lpstr>
      <vt:lpstr>A126013782J</vt:lpstr>
      <vt:lpstr>A126013782J_Data</vt:lpstr>
      <vt:lpstr>A126013782J_Latest</vt:lpstr>
      <vt:lpstr>A126013786T</vt:lpstr>
      <vt:lpstr>A126013786T_Data</vt:lpstr>
      <vt:lpstr>A126013786T_Latest</vt:lpstr>
      <vt:lpstr>A126013790J</vt:lpstr>
      <vt:lpstr>A126013790J_Data</vt:lpstr>
      <vt:lpstr>A126013790J_Latest</vt:lpstr>
      <vt:lpstr>A126013794T</vt:lpstr>
      <vt:lpstr>A126013794T_Data</vt:lpstr>
      <vt:lpstr>A126013794T_Latest</vt:lpstr>
      <vt:lpstr>A126013798A</vt:lpstr>
      <vt:lpstr>A126013798A_Data</vt:lpstr>
      <vt:lpstr>A126013798A_Latest</vt:lpstr>
      <vt:lpstr>A126013802F</vt:lpstr>
      <vt:lpstr>A126013802F_Data</vt:lpstr>
      <vt:lpstr>A126013802F_Latest</vt:lpstr>
      <vt:lpstr>A126013806R</vt:lpstr>
      <vt:lpstr>A126013806R_Data</vt:lpstr>
      <vt:lpstr>A126013806R_Latest</vt:lpstr>
      <vt:lpstr>A126013810F</vt:lpstr>
      <vt:lpstr>A126013810F_Data</vt:lpstr>
      <vt:lpstr>A126013810F_Latest</vt:lpstr>
      <vt:lpstr>A126013814R</vt:lpstr>
      <vt:lpstr>A126013814R_Data</vt:lpstr>
      <vt:lpstr>A126013814R_Latest</vt:lpstr>
      <vt:lpstr>A126013818X</vt:lpstr>
      <vt:lpstr>A126013818X_Data</vt:lpstr>
      <vt:lpstr>A126013818X_Latest</vt:lpstr>
      <vt:lpstr>A126013822R</vt:lpstr>
      <vt:lpstr>A126013822R_Data</vt:lpstr>
      <vt:lpstr>A126013822R_Latest</vt:lpstr>
      <vt:lpstr>A126013826X</vt:lpstr>
      <vt:lpstr>A126013826X_Data</vt:lpstr>
      <vt:lpstr>A126013826X_Latest</vt:lpstr>
      <vt:lpstr>A126013830R</vt:lpstr>
      <vt:lpstr>A126013830R_Data</vt:lpstr>
      <vt:lpstr>A126013830R_Latest</vt:lpstr>
      <vt:lpstr>A126013834X</vt:lpstr>
      <vt:lpstr>A126013834X_Data</vt:lpstr>
      <vt:lpstr>A126013834X_Latest</vt:lpstr>
      <vt:lpstr>A126013838J</vt:lpstr>
      <vt:lpstr>A126013838J_Data</vt:lpstr>
      <vt:lpstr>A126013838J_Latest</vt:lpstr>
      <vt:lpstr>A126014418F</vt:lpstr>
      <vt:lpstr>A126014418F_Data</vt:lpstr>
      <vt:lpstr>A126014418F_Latest</vt:lpstr>
      <vt:lpstr>A126014422W</vt:lpstr>
      <vt:lpstr>A126014422W_Data</vt:lpstr>
      <vt:lpstr>A126014422W_Latest</vt:lpstr>
      <vt:lpstr>A126014426F</vt:lpstr>
      <vt:lpstr>A126014426F_Data</vt:lpstr>
      <vt:lpstr>A126014426F_Latest</vt:lpstr>
      <vt:lpstr>A126014430W</vt:lpstr>
      <vt:lpstr>A126014430W_Data</vt:lpstr>
      <vt:lpstr>A126014430W_Latest</vt:lpstr>
      <vt:lpstr>A126014434F</vt:lpstr>
      <vt:lpstr>A126014434F_Data</vt:lpstr>
      <vt:lpstr>A126014434F_Latest</vt:lpstr>
      <vt:lpstr>A126014438R</vt:lpstr>
      <vt:lpstr>A126014438R_Data</vt:lpstr>
      <vt:lpstr>A126014438R_Latest</vt:lpstr>
      <vt:lpstr>A126014442F</vt:lpstr>
      <vt:lpstr>A126014442F_Data</vt:lpstr>
      <vt:lpstr>A126014442F_Latest</vt:lpstr>
      <vt:lpstr>A126014446R</vt:lpstr>
      <vt:lpstr>A126014446R_Data</vt:lpstr>
      <vt:lpstr>A126014446R_Latest</vt:lpstr>
      <vt:lpstr>A126014450F</vt:lpstr>
      <vt:lpstr>A126014450F_Data</vt:lpstr>
      <vt:lpstr>A126014450F_Latest</vt:lpstr>
      <vt:lpstr>A126014454R</vt:lpstr>
      <vt:lpstr>A126014454R_Data</vt:lpstr>
      <vt:lpstr>A126014454R_Latest</vt:lpstr>
      <vt:lpstr>A126014458X</vt:lpstr>
      <vt:lpstr>A126014458X_Data</vt:lpstr>
      <vt:lpstr>A126014458X_Latest</vt:lpstr>
      <vt:lpstr>A126014462R</vt:lpstr>
      <vt:lpstr>A126014462R_Data</vt:lpstr>
      <vt:lpstr>A126014462R_Latest</vt:lpstr>
      <vt:lpstr>A126014466X</vt:lpstr>
      <vt:lpstr>A126014466X_Data</vt:lpstr>
      <vt:lpstr>A126014466X_Latest</vt:lpstr>
      <vt:lpstr>A126014470R</vt:lpstr>
      <vt:lpstr>A126014470R_Data</vt:lpstr>
      <vt:lpstr>A126014470R_Latest</vt:lpstr>
      <vt:lpstr>A126014474X</vt:lpstr>
      <vt:lpstr>A126014474X_Data</vt:lpstr>
      <vt:lpstr>A126014474X_Latest</vt:lpstr>
      <vt:lpstr>A126014478J</vt:lpstr>
      <vt:lpstr>A126014478J_Data</vt:lpstr>
      <vt:lpstr>A126014478J_Latest</vt:lpstr>
      <vt:lpstr>A126014482X</vt:lpstr>
      <vt:lpstr>A126014482X_Data</vt:lpstr>
      <vt:lpstr>A126014482X_Latest</vt:lpstr>
      <vt:lpstr>A126014486J</vt:lpstr>
      <vt:lpstr>A126014486J_Data</vt:lpstr>
      <vt:lpstr>A126014486J_Latest</vt:lpstr>
      <vt:lpstr>A126015066F</vt:lpstr>
      <vt:lpstr>A126015066F_Data</vt:lpstr>
      <vt:lpstr>A126015066F_Latest</vt:lpstr>
      <vt:lpstr>A126015070W</vt:lpstr>
      <vt:lpstr>A126015070W_Data</vt:lpstr>
      <vt:lpstr>A126015070W_Latest</vt:lpstr>
      <vt:lpstr>A126015074F</vt:lpstr>
      <vt:lpstr>A126015074F_Data</vt:lpstr>
      <vt:lpstr>A126015074F_Latest</vt:lpstr>
      <vt:lpstr>A126015078R</vt:lpstr>
      <vt:lpstr>A126015078R_Data</vt:lpstr>
      <vt:lpstr>A126015078R_Latest</vt:lpstr>
      <vt:lpstr>A126015082F</vt:lpstr>
      <vt:lpstr>A126015082F_Data</vt:lpstr>
      <vt:lpstr>A126015082F_Latest</vt:lpstr>
      <vt:lpstr>A126015086R</vt:lpstr>
      <vt:lpstr>A126015086R_Data</vt:lpstr>
      <vt:lpstr>A126015086R_Latest</vt:lpstr>
      <vt:lpstr>A126015090F</vt:lpstr>
      <vt:lpstr>A126015090F_Data</vt:lpstr>
      <vt:lpstr>A126015090F_Latest</vt:lpstr>
      <vt:lpstr>A126015094R</vt:lpstr>
      <vt:lpstr>A126015094R_Data</vt:lpstr>
      <vt:lpstr>A126015094R_Latest</vt:lpstr>
      <vt:lpstr>A126015098X</vt:lpstr>
      <vt:lpstr>A126015098X_Data</vt:lpstr>
      <vt:lpstr>A126015098X_Latest</vt:lpstr>
      <vt:lpstr>A126015102C</vt:lpstr>
      <vt:lpstr>A126015102C_Data</vt:lpstr>
      <vt:lpstr>A126015102C_Latest</vt:lpstr>
      <vt:lpstr>A126015106L</vt:lpstr>
      <vt:lpstr>A126015106L_Data</vt:lpstr>
      <vt:lpstr>A126015106L_Latest</vt:lpstr>
      <vt:lpstr>A126015110C</vt:lpstr>
      <vt:lpstr>A126015110C_Data</vt:lpstr>
      <vt:lpstr>A126015110C_Latest</vt:lpstr>
      <vt:lpstr>A126015114L</vt:lpstr>
      <vt:lpstr>A126015114L_Data</vt:lpstr>
      <vt:lpstr>A126015114L_Latest</vt:lpstr>
      <vt:lpstr>A126015118W</vt:lpstr>
      <vt:lpstr>A126015118W_Data</vt:lpstr>
      <vt:lpstr>A126015118W_Latest</vt:lpstr>
      <vt:lpstr>A126015122L</vt:lpstr>
      <vt:lpstr>A126015122L_Data</vt:lpstr>
      <vt:lpstr>A126015122L_Latest</vt:lpstr>
      <vt:lpstr>A126015126W</vt:lpstr>
      <vt:lpstr>A126015126W_Data</vt:lpstr>
      <vt:lpstr>A126015126W_Latest</vt:lpstr>
      <vt:lpstr>A126015130L</vt:lpstr>
      <vt:lpstr>A126015130L_Data</vt:lpstr>
      <vt:lpstr>A126015130L_Latest</vt:lpstr>
      <vt:lpstr>A126015134W</vt:lpstr>
      <vt:lpstr>A126015134W_Data</vt:lpstr>
      <vt:lpstr>A126015134W_Latest</vt:lpstr>
      <vt:lpstr>A126015714T</vt:lpstr>
      <vt:lpstr>A126015714T_Data</vt:lpstr>
      <vt:lpstr>A126015714T_Latest</vt:lpstr>
      <vt:lpstr>A126015718A</vt:lpstr>
      <vt:lpstr>A126015718A_Data</vt:lpstr>
      <vt:lpstr>A126015718A_Latest</vt:lpstr>
      <vt:lpstr>A126015722T</vt:lpstr>
      <vt:lpstr>A126015722T_Data</vt:lpstr>
      <vt:lpstr>A126015722T_Latest</vt:lpstr>
      <vt:lpstr>A126015726A</vt:lpstr>
      <vt:lpstr>A126015726A_Data</vt:lpstr>
      <vt:lpstr>A126015726A_Latest</vt:lpstr>
      <vt:lpstr>A126015730T</vt:lpstr>
      <vt:lpstr>A126015730T_Data</vt:lpstr>
      <vt:lpstr>A126015730T_Latest</vt:lpstr>
      <vt:lpstr>A126015734A</vt:lpstr>
      <vt:lpstr>A126015734A_Data</vt:lpstr>
      <vt:lpstr>A126015734A_Latest</vt:lpstr>
      <vt:lpstr>A126015738K</vt:lpstr>
      <vt:lpstr>A126015738K_Data</vt:lpstr>
      <vt:lpstr>A126015738K_Latest</vt:lpstr>
      <vt:lpstr>A126015746K</vt:lpstr>
      <vt:lpstr>A126015746K_Data</vt:lpstr>
      <vt:lpstr>A126015746K_Latest</vt:lpstr>
      <vt:lpstr>A126015750A</vt:lpstr>
      <vt:lpstr>A126015750A_Data</vt:lpstr>
      <vt:lpstr>A126015750A_Latest</vt:lpstr>
      <vt:lpstr>A126015754K</vt:lpstr>
      <vt:lpstr>A126015754K_Data</vt:lpstr>
      <vt:lpstr>A126015754K_Latest</vt:lpstr>
      <vt:lpstr>A126015766V</vt:lpstr>
      <vt:lpstr>A126015766V_Data</vt:lpstr>
      <vt:lpstr>A126015766V_Latest</vt:lpstr>
      <vt:lpstr>A126015770K</vt:lpstr>
      <vt:lpstr>A126015770K_Data</vt:lpstr>
      <vt:lpstr>A126015770K_Latest</vt:lpstr>
      <vt:lpstr>A126015774V</vt:lpstr>
      <vt:lpstr>A126015774V_Data</vt:lpstr>
      <vt:lpstr>A126015774V_Latest</vt:lpstr>
      <vt:lpstr>A126015778C</vt:lpstr>
      <vt:lpstr>A126015778C_Data</vt:lpstr>
      <vt:lpstr>A126015778C_Latest</vt:lpstr>
      <vt:lpstr>A126015782V</vt:lpstr>
      <vt:lpstr>A126015782V_Data</vt:lpstr>
      <vt:lpstr>A126015782V_Latest</vt:lpstr>
      <vt:lpstr>A126016362T</vt:lpstr>
      <vt:lpstr>A126016362T_Data</vt:lpstr>
      <vt:lpstr>A126016362T_Latest</vt:lpstr>
      <vt:lpstr>A126016366A</vt:lpstr>
      <vt:lpstr>A126016366A_Data</vt:lpstr>
      <vt:lpstr>A126016366A_Latest</vt:lpstr>
      <vt:lpstr>A126016370T</vt:lpstr>
      <vt:lpstr>A126016370T_Data</vt:lpstr>
      <vt:lpstr>A126016370T_Latest</vt:lpstr>
      <vt:lpstr>A126016374A</vt:lpstr>
      <vt:lpstr>A126016374A_Data</vt:lpstr>
      <vt:lpstr>A126016374A_Latest</vt:lpstr>
      <vt:lpstr>A126016378K</vt:lpstr>
      <vt:lpstr>A126016378K_Data</vt:lpstr>
      <vt:lpstr>A126016378K_Latest</vt:lpstr>
      <vt:lpstr>A126016382A</vt:lpstr>
      <vt:lpstr>A126016382A_Data</vt:lpstr>
      <vt:lpstr>A126016382A_Latest</vt:lpstr>
      <vt:lpstr>A126016386K</vt:lpstr>
      <vt:lpstr>A126016386K_Data</vt:lpstr>
      <vt:lpstr>A126016386K_Latest</vt:lpstr>
      <vt:lpstr>A126016390A</vt:lpstr>
      <vt:lpstr>A126016390A_Data</vt:lpstr>
      <vt:lpstr>A126016390A_Latest</vt:lpstr>
      <vt:lpstr>A126016394K</vt:lpstr>
      <vt:lpstr>A126016394K_Data</vt:lpstr>
      <vt:lpstr>A126016394K_Latest</vt:lpstr>
      <vt:lpstr>A126016398V</vt:lpstr>
      <vt:lpstr>A126016398V_Data</vt:lpstr>
      <vt:lpstr>A126016398V_Latest</vt:lpstr>
      <vt:lpstr>A126016402X</vt:lpstr>
      <vt:lpstr>A126016402X_Data</vt:lpstr>
      <vt:lpstr>A126016402X_Latest</vt:lpstr>
      <vt:lpstr>A126016406J</vt:lpstr>
      <vt:lpstr>A126016406J_Data</vt:lpstr>
      <vt:lpstr>A126016406J_Latest</vt:lpstr>
      <vt:lpstr>A126016410X</vt:lpstr>
      <vt:lpstr>A126016410X_Data</vt:lpstr>
      <vt:lpstr>A126016410X_Latest</vt:lpstr>
      <vt:lpstr>A126016414J</vt:lpstr>
      <vt:lpstr>A126016414J_Data</vt:lpstr>
      <vt:lpstr>A126016414J_Latest</vt:lpstr>
      <vt:lpstr>A126016418T</vt:lpstr>
      <vt:lpstr>A126016418T_Data</vt:lpstr>
      <vt:lpstr>A126016418T_Latest</vt:lpstr>
      <vt:lpstr>A126016422J</vt:lpstr>
      <vt:lpstr>A126016422J_Data</vt:lpstr>
      <vt:lpstr>A126016422J_Latest</vt:lpstr>
      <vt:lpstr>A126016426T</vt:lpstr>
      <vt:lpstr>A126016426T_Data</vt:lpstr>
      <vt:lpstr>A126016426T_Latest</vt:lpstr>
      <vt:lpstr>A126016430J</vt:lpstr>
      <vt:lpstr>A126016430J_Data</vt:lpstr>
      <vt:lpstr>A126016430J_Latest</vt:lpstr>
      <vt:lpstr>A126017010F</vt:lpstr>
      <vt:lpstr>A126017010F_Data</vt:lpstr>
      <vt:lpstr>A126017010F_Latest</vt:lpstr>
      <vt:lpstr>A126017014R</vt:lpstr>
      <vt:lpstr>A126017014R_Data</vt:lpstr>
      <vt:lpstr>A126017014R_Latest</vt:lpstr>
      <vt:lpstr>A126017018X</vt:lpstr>
      <vt:lpstr>A126017018X_Data</vt:lpstr>
      <vt:lpstr>A126017018X_Latest</vt:lpstr>
      <vt:lpstr>A126017022R</vt:lpstr>
      <vt:lpstr>A126017022R_Data</vt:lpstr>
      <vt:lpstr>A126017022R_Latest</vt:lpstr>
      <vt:lpstr>A126017026X</vt:lpstr>
      <vt:lpstr>A126017026X_Data</vt:lpstr>
      <vt:lpstr>A126017026X_Latest</vt:lpstr>
      <vt:lpstr>A126017030R</vt:lpstr>
      <vt:lpstr>A126017030R_Data</vt:lpstr>
      <vt:lpstr>A126017030R_Latest</vt:lpstr>
      <vt:lpstr>A126017034X</vt:lpstr>
      <vt:lpstr>A126017034X_Data</vt:lpstr>
      <vt:lpstr>A126017034X_Latest</vt:lpstr>
      <vt:lpstr>A126017038J</vt:lpstr>
      <vt:lpstr>A126017038J_Data</vt:lpstr>
      <vt:lpstr>A126017038J_Latest</vt:lpstr>
      <vt:lpstr>A126017042X</vt:lpstr>
      <vt:lpstr>A126017042X_Data</vt:lpstr>
      <vt:lpstr>A126017042X_Latest</vt:lpstr>
      <vt:lpstr>A126017046J</vt:lpstr>
      <vt:lpstr>A126017046J_Data</vt:lpstr>
      <vt:lpstr>A126017046J_Latest</vt:lpstr>
      <vt:lpstr>A126017050X</vt:lpstr>
      <vt:lpstr>A126017050X_Data</vt:lpstr>
      <vt:lpstr>A126017050X_Latest</vt:lpstr>
      <vt:lpstr>A126017054J</vt:lpstr>
      <vt:lpstr>A126017054J_Data</vt:lpstr>
      <vt:lpstr>A126017054J_Latest</vt:lpstr>
      <vt:lpstr>A126017058T</vt:lpstr>
      <vt:lpstr>A126017058T_Data</vt:lpstr>
      <vt:lpstr>A126017058T_Latest</vt:lpstr>
      <vt:lpstr>A126017062J</vt:lpstr>
      <vt:lpstr>A126017062J_Data</vt:lpstr>
      <vt:lpstr>A126017062J_Latest</vt:lpstr>
      <vt:lpstr>A126017066T</vt:lpstr>
      <vt:lpstr>A126017066T_Data</vt:lpstr>
      <vt:lpstr>A126017066T_Latest</vt:lpstr>
      <vt:lpstr>A126017070J</vt:lpstr>
      <vt:lpstr>A126017070J_Data</vt:lpstr>
      <vt:lpstr>A126017070J_Latest</vt:lpstr>
      <vt:lpstr>A126017074T</vt:lpstr>
      <vt:lpstr>A126017074T_Data</vt:lpstr>
      <vt:lpstr>A126017074T_Latest</vt:lpstr>
      <vt:lpstr>A126017078A</vt:lpstr>
      <vt:lpstr>A126017078A_Data</vt:lpstr>
      <vt:lpstr>A126017078A_Latest</vt:lpstr>
      <vt:lpstr>A126017658W</vt:lpstr>
      <vt:lpstr>A126017658W_Data</vt:lpstr>
      <vt:lpstr>A126017658W_Latest</vt:lpstr>
      <vt:lpstr>A126017662L</vt:lpstr>
      <vt:lpstr>A126017662L_Data</vt:lpstr>
      <vt:lpstr>A126017662L_Latest</vt:lpstr>
      <vt:lpstr>A126017666W</vt:lpstr>
      <vt:lpstr>A126017666W_Data</vt:lpstr>
      <vt:lpstr>A126017666W_Latest</vt:lpstr>
      <vt:lpstr>A126017670L</vt:lpstr>
      <vt:lpstr>A126017670L_Data</vt:lpstr>
      <vt:lpstr>A126017670L_Latest</vt:lpstr>
      <vt:lpstr>A126017674W</vt:lpstr>
      <vt:lpstr>A126017674W_Data</vt:lpstr>
      <vt:lpstr>A126017674W_Latest</vt:lpstr>
      <vt:lpstr>A126017678F</vt:lpstr>
      <vt:lpstr>A126017678F_Data</vt:lpstr>
      <vt:lpstr>A126017678F_Latest</vt:lpstr>
      <vt:lpstr>A126017682W</vt:lpstr>
      <vt:lpstr>A126017682W_Data</vt:lpstr>
      <vt:lpstr>A126017682W_Latest</vt:lpstr>
      <vt:lpstr>A126017690W</vt:lpstr>
      <vt:lpstr>A126017690W_Data</vt:lpstr>
      <vt:lpstr>A126017690W_Latest</vt:lpstr>
      <vt:lpstr>A126017694F</vt:lpstr>
      <vt:lpstr>A126017694F_Data</vt:lpstr>
      <vt:lpstr>A126017694F_Latest</vt:lpstr>
      <vt:lpstr>A126017698R</vt:lpstr>
      <vt:lpstr>A126017698R_Data</vt:lpstr>
      <vt:lpstr>A126017698R_Latest</vt:lpstr>
      <vt:lpstr>A126017710V</vt:lpstr>
      <vt:lpstr>A126017710V_Data</vt:lpstr>
      <vt:lpstr>A126017710V_Latest</vt:lpstr>
      <vt:lpstr>A126017714C</vt:lpstr>
      <vt:lpstr>A126017714C_Data</vt:lpstr>
      <vt:lpstr>A126017714C_Latest</vt:lpstr>
      <vt:lpstr>A126017718L</vt:lpstr>
      <vt:lpstr>A126017718L_Data</vt:lpstr>
      <vt:lpstr>A126017718L_Latest</vt:lpstr>
      <vt:lpstr>A126017722C</vt:lpstr>
      <vt:lpstr>A126017722C_Data</vt:lpstr>
      <vt:lpstr>A126017722C_Latest</vt:lpstr>
      <vt:lpstr>A126017726L</vt:lpstr>
      <vt:lpstr>A126017726L_Data</vt:lpstr>
      <vt:lpstr>A126017726L_Latest</vt:lpstr>
      <vt:lpstr>A126018306K</vt:lpstr>
      <vt:lpstr>A126018306K_Data</vt:lpstr>
      <vt:lpstr>A126018306K_Latest</vt:lpstr>
      <vt:lpstr>A126018310A</vt:lpstr>
      <vt:lpstr>A126018310A_Data</vt:lpstr>
      <vt:lpstr>A126018310A_Latest</vt:lpstr>
      <vt:lpstr>A126018314K</vt:lpstr>
      <vt:lpstr>A126018314K_Data</vt:lpstr>
      <vt:lpstr>A126018314K_Latest</vt:lpstr>
      <vt:lpstr>A126018318V</vt:lpstr>
      <vt:lpstr>A126018318V_Data</vt:lpstr>
      <vt:lpstr>A126018318V_Latest</vt:lpstr>
      <vt:lpstr>A126018322K</vt:lpstr>
      <vt:lpstr>A126018322K_Data</vt:lpstr>
      <vt:lpstr>A126018322K_Latest</vt:lpstr>
      <vt:lpstr>A126018326V</vt:lpstr>
      <vt:lpstr>A126018326V_Data</vt:lpstr>
      <vt:lpstr>A126018326V_Latest</vt:lpstr>
      <vt:lpstr>A126018330K</vt:lpstr>
      <vt:lpstr>A126018330K_Data</vt:lpstr>
      <vt:lpstr>A126018330K_Latest</vt:lpstr>
      <vt:lpstr>A126018334V</vt:lpstr>
      <vt:lpstr>A126018334V_Data</vt:lpstr>
      <vt:lpstr>A126018334V_Latest</vt:lpstr>
      <vt:lpstr>A126018338C</vt:lpstr>
      <vt:lpstr>A126018338C_Data</vt:lpstr>
      <vt:lpstr>A126018338C_Latest</vt:lpstr>
      <vt:lpstr>A126018342V</vt:lpstr>
      <vt:lpstr>A126018342V_Data</vt:lpstr>
      <vt:lpstr>A126018342V_Latest</vt:lpstr>
      <vt:lpstr>A126018346C</vt:lpstr>
      <vt:lpstr>A126018346C_Data</vt:lpstr>
      <vt:lpstr>A126018346C_Latest</vt:lpstr>
      <vt:lpstr>A126018350V</vt:lpstr>
      <vt:lpstr>A126018350V_Data</vt:lpstr>
      <vt:lpstr>A126018350V_Latest</vt:lpstr>
      <vt:lpstr>A126018354C</vt:lpstr>
      <vt:lpstr>A126018354C_Data</vt:lpstr>
      <vt:lpstr>A126018354C_Latest</vt:lpstr>
      <vt:lpstr>A126018358L</vt:lpstr>
      <vt:lpstr>A126018358L_Data</vt:lpstr>
      <vt:lpstr>A126018358L_Latest</vt:lpstr>
      <vt:lpstr>A126018362C</vt:lpstr>
      <vt:lpstr>A126018362C_Data</vt:lpstr>
      <vt:lpstr>A126018362C_Latest</vt:lpstr>
      <vt:lpstr>A126018366L</vt:lpstr>
      <vt:lpstr>A126018366L_Data</vt:lpstr>
      <vt:lpstr>A126018366L_Latest</vt:lpstr>
      <vt:lpstr>A126018370C</vt:lpstr>
      <vt:lpstr>A126018370C_Data</vt:lpstr>
      <vt:lpstr>A126018370C_Latest</vt:lpstr>
      <vt:lpstr>A126018374L</vt:lpstr>
      <vt:lpstr>A126018374L_Data</vt:lpstr>
      <vt:lpstr>A126018374L_Latest</vt:lpstr>
      <vt:lpstr>A126018954J</vt:lpstr>
      <vt:lpstr>A126018954J_Data</vt:lpstr>
      <vt:lpstr>A126018954J_Latest</vt:lpstr>
      <vt:lpstr>A126018958T</vt:lpstr>
      <vt:lpstr>A126018958T_Data</vt:lpstr>
      <vt:lpstr>A126018958T_Latest</vt:lpstr>
      <vt:lpstr>A126018962J</vt:lpstr>
      <vt:lpstr>A126018962J_Data</vt:lpstr>
      <vt:lpstr>A126018962J_Latest</vt:lpstr>
      <vt:lpstr>A126018966T</vt:lpstr>
      <vt:lpstr>A126018966T_Data</vt:lpstr>
      <vt:lpstr>A126018966T_Latest</vt:lpstr>
      <vt:lpstr>A126018970J</vt:lpstr>
      <vt:lpstr>A126018970J_Data</vt:lpstr>
      <vt:lpstr>A126018970J_Latest</vt:lpstr>
      <vt:lpstr>A126018974T</vt:lpstr>
      <vt:lpstr>A126018974T_Data</vt:lpstr>
      <vt:lpstr>A126018974T_Latest</vt:lpstr>
      <vt:lpstr>A126018978A</vt:lpstr>
      <vt:lpstr>A126018978A_Data</vt:lpstr>
      <vt:lpstr>A126018978A_Latest</vt:lpstr>
      <vt:lpstr>A126018982T</vt:lpstr>
      <vt:lpstr>A126018982T_Data</vt:lpstr>
      <vt:lpstr>A126018982T_Latest</vt:lpstr>
      <vt:lpstr>A126018986A</vt:lpstr>
      <vt:lpstr>A126018986A_Data</vt:lpstr>
      <vt:lpstr>A126018986A_Latest</vt:lpstr>
      <vt:lpstr>A126018990T</vt:lpstr>
      <vt:lpstr>A126018990T_Data</vt:lpstr>
      <vt:lpstr>A126018990T_Latest</vt:lpstr>
      <vt:lpstr>A126018994A</vt:lpstr>
      <vt:lpstr>A126018994A_Data</vt:lpstr>
      <vt:lpstr>A126018994A_Latest</vt:lpstr>
      <vt:lpstr>A126018998K</vt:lpstr>
      <vt:lpstr>A126018998K_Data</vt:lpstr>
      <vt:lpstr>A126018998K_Latest</vt:lpstr>
      <vt:lpstr>A126019002T</vt:lpstr>
      <vt:lpstr>A126019002T_Data</vt:lpstr>
      <vt:lpstr>A126019002T_Latest</vt:lpstr>
      <vt:lpstr>A126019006A</vt:lpstr>
      <vt:lpstr>A126019006A_Data</vt:lpstr>
      <vt:lpstr>A126019006A_Latest</vt:lpstr>
      <vt:lpstr>A126019010T</vt:lpstr>
      <vt:lpstr>A126019010T_Data</vt:lpstr>
      <vt:lpstr>A126019010T_Latest</vt:lpstr>
      <vt:lpstr>A126019014A</vt:lpstr>
      <vt:lpstr>A126019014A_Data</vt:lpstr>
      <vt:lpstr>A126019014A_Latest</vt:lpstr>
      <vt:lpstr>A126019018K</vt:lpstr>
      <vt:lpstr>A126019018K_Data</vt:lpstr>
      <vt:lpstr>A126019018K_Latest</vt:lpstr>
      <vt:lpstr>A126019022A</vt:lpstr>
      <vt:lpstr>A126019022A_Data</vt:lpstr>
      <vt:lpstr>A126019022A_Latest</vt:lpstr>
      <vt:lpstr>A126019602W</vt:lpstr>
      <vt:lpstr>A126019602W_Data</vt:lpstr>
      <vt:lpstr>A126019602W_Latest</vt:lpstr>
      <vt:lpstr>A126019606F</vt:lpstr>
      <vt:lpstr>A126019606F_Data</vt:lpstr>
      <vt:lpstr>A126019606F_Latest</vt:lpstr>
      <vt:lpstr>A126019610W</vt:lpstr>
      <vt:lpstr>A126019610W_Data</vt:lpstr>
      <vt:lpstr>A126019610W_Latest</vt:lpstr>
      <vt:lpstr>A126019614F</vt:lpstr>
      <vt:lpstr>A126019614F_Data</vt:lpstr>
      <vt:lpstr>A126019614F_Latest</vt:lpstr>
      <vt:lpstr>A126019618R</vt:lpstr>
      <vt:lpstr>A126019618R_Data</vt:lpstr>
      <vt:lpstr>A126019618R_Latest</vt:lpstr>
      <vt:lpstr>A126019622F</vt:lpstr>
      <vt:lpstr>A126019622F_Data</vt:lpstr>
      <vt:lpstr>A126019622F_Latest</vt:lpstr>
      <vt:lpstr>A126019626R</vt:lpstr>
      <vt:lpstr>A126019626R_Data</vt:lpstr>
      <vt:lpstr>A126019626R_Latest</vt:lpstr>
      <vt:lpstr>A126019630F</vt:lpstr>
      <vt:lpstr>A126019630F_Data</vt:lpstr>
      <vt:lpstr>A126019630F_Latest</vt:lpstr>
      <vt:lpstr>A126019634R</vt:lpstr>
      <vt:lpstr>A126019634R_Data</vt:lpstr>
      <vt:lpstr>A126019634R_Latest</vt:lpstr>
      <vt:lpstr>A126019638X</vt:lpstr>
      <vt:lpstr>A126019638X_Data</vt:lpstr>
      <vt:lpstr>A126019638X_Latest</vt:lpstr>
      <vt:lpstr>A126019642R</vt:lpstr>
      <vt:lpstr>A126019642R_Data</vt:lpstr>
      <vt:lpstr>A126019642R_Latest</vt:lpstr>
      <vt:lpstr>A126019646X</vt:lpstr>
      <vt:lpstr>A126019646X_Data</vt:lpstr>
      <vt:lpstr>A126019646X_Latest</vt:lpstr>
      <vt:lpstr>A126019650R</vt:lpstr>
      <vt:lpstr>A126019650R_Data</vt:lpstr>
      <vt:lpstr>A126019650R_Latest</vt:lpstr>
      <vt:lpstr>A126019654X</vt:lpstr>
      <vt:lpstr>A126019654X_Data</vt:lpstr>
      <vt:lpstr>A126019654X_Latest</vt:lpstr>
      <vt:lpstr>A126019658J</vt:lpstr>
      <vt:lpstr>A126019658J_Data</vt:lpstr>
      <vt:lpstr>A126019658J_Latest</vt:lpstr>
      <vt:lpstr>A126019662X</vt:lpstr>
      <vt:lpstr>A126019662X_Data</vt:lpstr>
      <vt:lpstr>A126019662X_Latest</vt:lpstr>
      <vt:lpstr>A126019666J</vt:lpstr>
      <vt:lpstr>A126019666J_Data</vt:lpstr>
      <vt:lpstr>A126019666J_Latest</vt:lpstr>
      <vt:lpstr>A126019670X</vt:lpstr>
      <vt:lpstr>A126019670X_Data</vt:lpstr>
      <vt:lpstr>A126019670X_Latest</vt:lpstr>
      <vt:lpstr>A126020250A</vt:lpstr>
      <vt:lpstr>A126020250A_Data</vt:lpstr>
      <vt:lpstr>A126020250A_Latest</vt:lpstr>
      <vt:lpstr>A126020254K</vt:lpstr>
      <vt:lpstr>A126020254K_Data</vt:lpstr>
      <vt:lpstr>A126020254K_Latest</vt:lpstr>
      <vt:lpstr>A126020258V</vt:lpstr>
      <vt:lpstr>A126020258V_Data</vt:lpstr>
      <vt:lpstr>A126020258V_Latest</vt:lpstr>
      <vt:lpstr>A126020262K</vt:lpstr>
      <vt:lpstr>A126020262K_Data</vt:lpstr>
      <vt:lpstr>A126020262K_Latest</vt:lpstr>
      <vt:lpstr>A126020266V</vt:lpstr>
      <vt:lpstr>A126020266V_Data</vt:lpstr>
      <vt:lpstr>A126020266V_Latest</vt:lpstr>
      <vt:lpstr>A126020270K</vt:lpstr>
      <vt:lpstr>A126020270K_Data</vt:lpstr>
      <vt:lpstr>A126020270K_Latest</vt:lpstr>
      <vt:lpstr>A126020274V</vt:lpstr>
      <vt:lpstr>A126020274V_Data</vt:lpstr>
      <vt:lpstr>A126020274V_Latest</vt:lpstr>
      <vt:lpstr>A126020278C</vt:lpstr>
      <vt:lpstr>A126020278C_Data</vt:lpstr>
      <vt:lpstr>A126020278C_Latest</vt:lpstr>
      <vt:lpstr>A126020282V</vt:lpstr>
      <vt:lpstr>A126020282V_Data</vt:lpstr>
      <vt:lpstr>A126020282V_Latest</vt:lpstr>
      <vt:lpstr>A126020286C</vt:lpstr>
      <vt:lpstr>A126020286C_Data</vt:lpstr>
      <vt:lpstr>A126020286C_Latest</vt:lpstr>
      <vt:lpstr>A126020290V</vt:lpstr>
      <vt:lpstr>A126020290V_Data</vt:lpstr>
      <vt:lpstr>A126020290V_Latest</vt:lpstr>
      <vt:lpstr>A126020294C</vt:lpstr>
      <vt:lpstr>A126020294C_Data</vt:lpstr>
      <vt:lpstr>A126020294C_Latest</vt:lpstr>
      <vt:lpstr>A126020298L</vt:lpstr>
      <vt:lpstr>A126020298L_Data</vt:lpstr>
      <vt:lpstr>A126020298L_Latest</vt:lpstr>
      <vt:lpstr>A126020302T</vt:lpstr>
      <vt:lpstr>A126020302T_Data</vt:lpstr>
      <vt:lpstr>A126020302T_Latest</vt:lpstr>
      <vt:lpstr>A126020306A</vt:lpstr>
      <vt:lpstr>A126020306A_Data</vt:lpstr>
      <vt:lpstr>A126020306A_Latest</vt:lpstr>
      <vt:lpstr>A126020310T</vt:lpstr>
      <vt:lpstr>A126020310T_Data</vt:lpstr>
      <vt:lpstr>A126020310T_Latest</vt:lpstr>
      <vt:lpstr>A126020314A</vt:lpstr>
      <vt:lpstr>A126020314A_Data</vt:lpstr>
      <vt:lpstr>A126020314A_Latest</vt:lpstr>
      <vt:lpstr>A126020318K</vt:lpstr>
      <vt:lpstr>A126020318K_Data</vt:lpstr>
      <vt:lpstr>A126020318K_Latest</vt:lpstr>
      <vt:lpstr>A126020898T</vt:lpstr>
      <vt:lpstr>A126020898T_Data</vt:lpstr>
      <vt:lpstr>A126020898T_Latest</vt:lpstr>
      <vt:lpstr>A126020902W</vt:lpstr>
      <vt:lpstr>A126020902W_Data</vt:lpstr>
      <vt:lpstr>A126020902W_Latest</vt:lpstr>
      <vt:lpstr>A126020906F</vt:lpstr>
      <vt:lpstr>A126020906F_Data</vt:lpstr>
      <vt:lpstr>A126020906F_Latest</vt:lpstr>
      <vt:lpstr>A126020910W</vt:lpstr>
      <vt:lpstr>A126020910W_Data</vt:lpstr>
      <vt:lpstr>A126020910W_Latest</vt:lpstr>
      <vt:lpstr>A126020914F</vt:lpstr>
      <vt:lpstr>A126020914F_Data</vt:lpstr>
      <vt:lpstr>A126020914F_Latest</vt:lpstr>
      <vt:lpstr>A126020918R</vt:lpstr>
      <vt:lpstr>A126020918R_Data</vt:lpstr>
      <vt:lpstr>A126020918R_Latest</vt:lpstr>
      <vt:lpstr>A126020922F</vt:lpstr>
      <vt:lpstr>A126020922F_Data</vt:lpstr>
      <vt:lpstr>A126020922F_Latest</vt:lpstr>
      <vt:lpstr>A126020930F</vt:lpstr>
      <vt:lpstr>A126020930F_Data</vt:lpstr>
      <vt:lpstr>A126020930F_Latest</vt:lpstr>
      <vt:lpstr>A126020934R</vt:lpstr>
      <vt:lpstr>A126020934R_Data</vt:lpstr>
      <vt:lpstr>A126020934R_Latest</vt:lpstr>
      <vt:lpstr>A126020938X</vt:lpstr>
      <vt:lpstr>A126020938X_Data</vt:lpstr>
      <vt:lpstr>A126020938X_Latest</vt:lpstr>
      <vt:lpstr>A126020950R</vt:lpstr>
      <vt:lpstr>A126020950R_Data</vt:lpstr>
      <vt:lpstr>A126020950R_Latest</vt:lpstr>
      <vt:lpstr>A126020954X</vt:lpstr>
      <vt:lpstr>A126020954X_Data</vt:lpstr>
      <vt:lpstr>A126020954X_Latest</vt:lpstr>
      <vt:lpstr>A126020958J</vt:lpstr>
      <vt:lpstr>A126020958J_Data</vt:lpstr>
      <vt:lpstr>A126020958J_Latest</vt:lpstr>
      <vt:lpstr>A126020962X</vt:lpstr>
      <vt:lpstr>A126020962X_Data</vt:lpstr>
      <vt:lpstr>A126020962X_Latest</vt:lpstr>
      <vt:lpstr>A126020966J</vt:lpstr>
      <vt:lpstr>A126020966J_Data</vt:lpstr>
      <vt:lpstr>A126020966J_Latest</vt:lpstr>
      <vt:lpstr>A126021546F</vt:lpstr>
      <vt:lpstr>A126021546F_Data</vt:lpstr>
      <vt:lpstr>A126021546F_Latest</vt:lpstr>
      <vt:lpstr>A126021550W</vt:lpstr>
      <vt:lpstr>A126021550W_Data</vt:lpstr>
      <vt:lpstr>A126021550W_Latest</vt:lpstr>
      <vt:lpstr>A126021554F</vt:lpstr>
      <vt:lpstr>A126021554F_Data</vt:lpstr>
      <vt:lpstr>A126021554F_Latest</vt:lpstr>
      <vt:lpstr>A126021558R</vt:lpstr>
      <vt:lpstr>A126021558R_Data</vt:lpstr>
      <vt:lpstr>A126021558R_Latest</vt:lpstr>
      <vt:lpstr>A126021562F</vt:lpstr>
      <vt:lpstr>A126021562F_Data</vt:lpstr>
      <vt:lpstr>A126021562F_Latest</vt:lpstr>
      <vt:lpstr>A126021566R</vt:lpstr>
      <vt:lpstr>A126021566R_Data</vt:lpstr>
      <vt:lpstr>A126021566R_Latest</vt:lpstr>
      <vt:lpstr>A126021570F</vt:lpstr>
      <vt:lpstr>A126021570F_Data</vt:lpstr>
      <vt:lpstr>A126021570F_Latest</vt:lpstr>
      <vt:lpstr>A126021574R</vt:lpstr>
      <vt:lpstr>A126021574R_Data</vt:lpstr>
      <vt:lpstr>A126021574R_Latest</vt:lpstr>
      <vt:lpstr>A126021578X</vt:lpstr>
      <vt:lpstr>A126021578X_Data</vt:lpstr>
      <vt:lpstr>A126021578X_Latest</vt:lpstr>
      <vt:lpstr>A126021582R</vt:lpstr>
      <vt:lpstr>A126021582R_Data</vt:lpstr>
      <vt:lpstr>A126021582R_Latest</vt:lpstr>
      <vt:lpstr>A126021586X</vt:lpstr>
      <vt:lpstr>A126021586X_Data</vt:lpstr>
      <vt:lpstr>A126021586X_Latest</vt:lpstr>
      <vt:lpstr>A126021590R</vt:lpstr>
      <vt:lpstr>A126021590R_Data</vt:lpstr>
      <vt:lpstr>A126021590R_Latest</vt:lpstr>
      <vt:lpstr>A126021594X</vt:lpstr>
      <vt:lpstr>A126021594X_Data</vt:lpstr>
      <vt:lpstr>A126021594X_Latest</vt:lpstr>
      <vt:lpstr>A126021598J</vt:lpstr>
      <vt:lpstr>A126021598J_Data</vt:lpstr>
      <vt:lpstr>A126021598J_Latest</vt:lpstr>
      <vt:lpstr>A126021602L</vt:lpstr>
      <vt:lpstr>A126021602L_Data</vt:lpstr>
      <vt:lpstr>A126021602L_Latest</vt:lpstr>
      <vt:lpstr>A126021606W</vt:lpstr>
      <vt:lpstr>A126021606W_Data</vt:lpstr>
      <vt:lpstr>A126021606W_Latest</vt:lpstr>
      <vt:lpstr>A126021610L</vt:lpstr>
      <vt:lpstr>A126021610L_Data</vt:lpstr>
      <vt:lpstr>A126021610L_Latest</vt:lpstr>
      <vt:lpstr>A126021614W</vt:lpstr>
      <vt:lpstr>A126021614W_Data</vt:lpstr>
      <vt:lpstr>A126021614W_Latest</vt:lpstr>
      <vt:lpstr>A126022194F</vt:lpstr>
      <vt:lpstr>A126022194F_Data</vt:lpstr>
      <vt:lpstr>A126022194F_Latest</vt:lpstr>
      <vt:lpstr>A126022198R</vt:lpstr>
      <vt:lpstr>A126022198R_Data</vt:lpstr>
      <vt:lpstr>A126022198R_Latest</vt:lpstr>
      <vt:lpstr>A126022202V</vt:lpstr>
      <vt:lpstr>A126022202V_Data</vt:lpstr>
      <vt:lpstr>A126022202V_Latest</vt:lpstr>
      <vt:lpstr>A126022206C</vt:lpstr>
      <vt:lpstr>A126022206C_Data</vt:lpstr>
      <vt:lpstr>A126022206C_Latest</vt:lpstr>
      <vt:lpstr>A126022210V</vt:lpstr>
      <vt:lpstr>A126022210V_Data</vt:lpstr>
      <vt:lpstr>A126022210V_Latest</vt:lpstr>
      <vt:lpstr>A126022214C</vt:lpstr>
      <vt:lpstr>A126022214C_Data</vt:lpstr>
      <vt:lpstr>A126022214C_Latest</vt:lpstr>
      <vt:lpstr>A126022218L</vt:lpstr>
      <vt:lpstr>A126022218L_Data</vt:lpstr>
      <vt:lpstr>A126022218L_Latest</vt:lpstr>
      <vt:lpstr>A126022222C</vt:lpstr>
      <vt:lpstr>A126022222C_Data</vt:lpstr>
      <vt:lpstr>A126022222C_Latest</vt:lpstr>
      <vt:lpstr>A126022226L</vt:lpstr>
      <vt:lpstr>A126022226L_Data</vt:lpstr>
      <vt:lpstr>A126022226L_Latest</vt:lpstr>
      <vt:lpstr>A126022230C</vt:lpstr>
      <vt:lpstr>A126022230C_Data</vt:lpstr>
      <vt:lpstr>A126022230C_Latest</vt:lpstr>
      <vt:lpstr>A126022234L</vt:lpstr>
      <vt:lpstr>A126022234L_Data</vt:lpstr>
      <vt:lpstr>A126022234L_Latest</vt:lpstr>
      <vt:lpstr>A126022238W</vt:lpstr>
      <vt:lpstr>A126022238W_Data</vt:lpstr>
      <vt:lpstr>A126022238W_Latest</vt:lpstr>
      <vt:lpstr>A126022242L</vt:lpstr>
      <vt:lpstr>A126022242L_Data</vt:lpstr>
      <vt:lpstr>A126022242L_Latest</vt:lpstr>
      <vt:lpstr>A126022246W</vt:lpstr>
      <vt:lpstr>A126022246W_Data</vt:lpstr>
      <vt:lpstr>A126022246W_Latest</vt:lpstr>
      <vt:lpstr>A126022250L</vt:lpstr>
      <vt:lpstr>A126022250L_Data</vt:lpstr>
      <vt:lpstr>A126022250L_Latest</vt:lpstr>
      <vt:lpstr>A126022254W</vt:lpstr>
      <vt:lpstr>A126022254W_Data</vt:lpstr>
      <vt:lpstr>A126022254W_Latest</vt:lpstr>
      <vt:lpstr>A126022258F</vt:lpstr>
      <vt:lpstr>A126022258F_Data</vt:lpstr>
      <vt:lpstr>A126022258F_Latest</vt:lpstr>
      <vt:lpstr>A126022262W</vt:lpstr>
      <vt:lpstr>A126022262W_Data</vt:lpstr>
      <vt:lpstr>A126022262W_Latest</vt:lpstr>
      <vt:lpstr>A126022842T</vt:lpstr>
      <vt:lpstr>A126022842T_Data</vt:lpstr>
      <vt:lpstr>A126022842T_Latest</vt:lpstr>
      <vt:lpstr>A126022846A</vt:lpstr>
      <vt:lpstr>A126022846A_Data</vt:lpstr>
      <vt:lpstr>A126022846A_Latest</vt:lpstr>
      <vt:lpstr>A126022850T</vt:lpstr>
      <vt:lpstr>A126022850T_Data</vt:lpstr>
      <vt:lpstr>A126022850T_Latest</vt:lpstr>
      <vt:lpstr>A126022854A</vt:lpstr>
      <vt:lpstr>A126022854A_Data</vt:lpstr>
      <vt:lpstr>A126022854A_Latest</vt:lpstr>
      <vt:lpstr>A126022858K</vt:lpstr>
      <vt:lpstr>A126022858K_Data</vt:lpstr>
      <vt:lpstr>A126022858K_Latest</vt:lpstr>
      <vt:lpstr>A126022862A</vt:lpstr>
      <vt:lpstr>A126022862A_Data</vt:lpstr>
      <vt:lpstr>A126022862A_Latest</vt:lpstr>
      <vt:lpstr>A126022866K</vt:lpstr>
      <vt:lpstr>A126022866K_Data</vt:lpstr>
      <vt:lpstr>A126022866K_Latest</vt:lpstr>
      <vt:lpstr>A126022874K</vt:lpstr>
      <vt:lpstr>A126022874K_Data</vt:lpstr>
      <vt:lpstr>A126022874K_Latest</vt:lpstr>
      <vt:lpstr>A126022878V</vt:lpstr>
      <vt:lpstr>A126022878V_Data</vt:lpstr>
      <vt:lpstr>A126022878V_Latest</vt:lpstr>
      <vt:lpstr>A126022882K</vt:lpstr>
      <vt:lpstr>A126022882K_Data</vt:lpstr>
      <vt:lpstr>A126022882K_Latest</vt:lpstr>
      <vt:lpstr>A126022894V</vt:lpstr>
      <vt:lpstr>A126022894V_Data</vt:lpstr>
      <vt:lpstr>A126022894V_Latest</vt:lpstr>
      <vt:lpstr>A126022898C</vt:lpstr>
      <vt:lpstr>A126022898C_Data</vt:lpstr>
      <vt:lpstr>A126022898C_Latest</vt:lpstr>
      <vt:lpstr>A126022902J</vt:lpstr>
      <vt:lpstr>A126022902J_Data</vt:lpstr>
      <vt:lpstr>A126022902J_Latest</vt:lpstr>
      <vt:lpstr>A126022906T</vt:lpstr>
      <vt:lpstr>A126022906T_Data</vt:lpstr>
      <vt:lpstr>A126022906T_Latest</vt:lpstr>
      <vt:lpstr>A126022910J</vt:lpstr>
      <vt:lpstr>A126022910J_Data</vt:lpstr>
      <vt:lpstr>A126022910J_Latest</vt:lpstr>
      <vt:lpstr>A126023490T</vt:lpstr>
      <vt:lpstr>A126023490T_Data</vt:lpstr>
      <vt:lpstr>A126023490T_Latest</vt:lpstr>
      <vt:lpstr>A126023494A</vt:lpstr>
      <vt:lpstr>A126023494A_Data</vt:lpstr>
      <vt:lpstr>A126023494A_Latest</vt:lpstr>
      <vt:lpstr>A126023498K</vt:lpstr>
      <vt:lpstr>A126023498K_Data</vt:lpstr>
      <vt:lpstr>A126023498K_Latest</vt:lpstr>
      <vt:lpstr>A126023502R</vt:lpstr>
      <vt:lpstr>A126023502R_Data</vt:lpstr>
      <vt:lpstr>A126023502R_Latest</vt:lpstr>
      <vt:lpstr>A126023506X</vt:lpstr>
      <vt:lpstr>A126023506X_Data</vt:lpstr>
      <vt:lpstr>A126023506X_Latest</vt:lpstr>
      <vt:lpstr>A126023510R</vt:lpstr>
      <vt:lpstr>A126023510R_Data</vt:lpstr>
      <vt:lpstr>A126023510R_Latest</vt:lpstr>
      <vt:lpstr>A126023514X</vt:lpstr>
      <vt:lpstr>A126023514X_Data</vt:lpstr>
      <vt:lpstr>A126023514X_Latest</vt:lpstr>
      <vt:lpstr>A126023518J</vt:lpstr>
      <vt:lpstr>A126023518J_Data</vt:lpstr>
      <vt:lpstr>A126023518J_Latest</vt:lpstr>
      <vt:lpstr>A126023522X</vt:lpstr>
      <vt:lpstr>A126023522X_Data</vt:lpstr>
      <vt:lpstr>A126023522X_Latest</vt:lpstr>
      <vt:lpstr>A126023526J</vt:lpstr>
      <vt:lpstr>A126023526J_Data</vt:lpstr>
      <vt:lpstr>A126023526J_Latest</vt:lpstr>
      <vt:lpstr>A126023530X</vt:lpstr>
      <vt:lpstr>A126023530X_Data</vt:lpstr>
      <vt:lpstr>A126023530X_Latest</vt:lpstr>
      <vt:lpstr>A126023534J</vt:lpstr>
      <vt:lpstr>A126023534J_Data</vt:lpstr>
      <vt:lpstr>A126023534J_Latest</vt:lpstr>
      <vt:lpstr>A126023538T</vt:lpstr>
      <vt:lpstr>A126023538T_Data</vt:lpstr>
      <vt:lpstr>A126023538T_Latest</vt:lpstr>
      <vt:lpstr>A126023542J</vt:lpstr>
      <vt:lpstr>A126023542J_Data</vt:lpstr>
      <vt:lpstr>A126023542J_Latest</vt:lpstr>
      <vt:lpstr>A126023546T</vt:lpstr>
      <vt:lpstr>A126023546T_Data</vt:lpstr>
      <vt:lpstr>A126023546T_Latest</vt:lpstr>
      <vt:lpstr>A126023550J</vt:lpstr>
      <vt:lpstr>A126023550J_Data</vt:lpstr>
      <vt:lpstr>A126023550J_Latest</vt:lpstr>
      <vt:lpstr>A126023554T</vt:lpstr>
      <vt:lpstr>A126023554T_Data</vt:lpstr>
      <vt:lpstr>A126023554T_Latest</vt:lpstr>
      <vt:lpstr>A126023558A</vt:lpstr>
      <vt:lpstr>A126023558A_Data</vt:lpstr>
      <vt:lpstr>A126023558A_Latest</vt:lpstr>
      <vt:lpstr>A126024138X</vt:lpstr>
      <vt:lpstr>A126024138X_Data</vt:lpstr>
      <vt:lpstr>A126024138X_Latest</vt:lpstr>
      <vt:lpstr>A126024142R</vt:lpstr>
      <vt:lpstr>A126024142R_Data</vt:lpstr>
      <vt:lpstr>A126024142R_Latest</vt:lpstr>
      <vt:lpstr>A126024146X</vt:lpstr>
      <vt:lpstr>A126024146X_Data</vt:lpstr>
      <vt:lpstr>A126024146X_Latest</vt:lpstr>
      <vt:lpstr>A126024150R</vt:lpstr>
      <vt:lpstr>A126024150R_Data</vt:lpstr>
      <vt:lpstr>A126024150R_Latest</vt:lpstr>
      <vt:lpstr>A126024154X</vt:lpstr>
      <vt:lpstr>A126024154X_Data</vt:lpstr>
      <vt:lpstr>A126024154X_Latest</vt:lpstr>
      <vt:lpstr>A126024158J</vt:lpstr>
      <vt:lpstr>A126024158J_Data</vt:lpstr>
      <vt:lpstr>A126024158J_Latest</vt:lpstr>
      <vt:lpstr>A126024162X</vt:lpstr>
      <vt:lpstr>A126024162X_Data</vt:lpstr>
      <vt:lpstr>A126024162X_Latest</vt:lpstr>
      <vt:lpstr>A126024166J</vt:lpstr>
      <vt:lpstr>A126024166J_Data</vt:lpstr>
      <vt:lpstr>A126024166J_Latest</vt:lpstr>
      <vt:lpstr>A126024170X</vt:lpstr>
      <vt:lpstr>A126024170X_Data</vt:lpstr>
      <vt:lpstr>A126024170X_Latest</vt:lpstr>
      <vt:lpstr>A126024174J</vt:lpstr>
      <vt:lpstr>A126024174J_Data</vt:lpstr>
      <vt:lpstr>A126024174J_Latest</vt:lpstr>
      <vt:lpstr>A126024178T</vt:lpstr>
      <vt:lpstr>A126024178T_Data</vt:lpstr>
      <vt:lpstr>A126024178T_Latest</vt:lpstr>
      <vt:lpstr>A126024182J</vt:lpstr>
      <vt:lpstr>A126024182J_Data</vt:lpstr>
      <vt:lpstr>A126024182J_Latest</vt:lpstr>
      <vt:lpstr>A126024186T</vt:lpstr>
      <vt:lpstr>A126024186T_Data</vt:lpstr>
      <vt:lpstr>A126024186T_Latest</vt:lpstr>
      <vt:lpstr>A126024190J</vt:lpstr>
      <vt:lpstr>A126024190J_Data</vt:lpstr>
      <vt:lpstr>A126024190J_Latest</vt:lpstr>
      <vt:lpstr>A126024194T</vt:lpstr>
      <vt:lpstr>A126024194T_Data</vt:lpstr>
      <vt:lpstr>A126024194T_Latest</vt:lpstr>
      <vt:lpstr>A126024198A</vt:lpstr>
      <vt:lpstr>A126024198A_Data</vt:lpstr>
      <vt:lpstr>A126024198A_Latest</vt:lpstr>
      <vt:lpstr>A126024202F</vt:lpstr>
      <vt:lpstr>A126024202F_Data</vt:lpstr>
      <vt:lpstr>A126024202F_Latest</vt:lpstr>
      <vt:lpstr>A126024206R</vt:lpstr>
      <vt:lpstr>A126024206R_Data</vt:lpstr>
      <vt:lpstr>A126024206R_Latest</vt:lpstr>
      <vt:lpstr>A126024786W</vt:lpstr>
      <vt:lpstr>A126024786W_Data</vt:lpstr>
      <vt:lpstr>A126024786W_Latest</vt:lpstr>
      <vt:lpstr>A126024790L</vt:lpstr>
      <vt:lpstr>A126024790L_Data</vt:lpstr>
      <vt:lpstr>A126024790L_Latest</vt:lpstr>
      <vt:lpstr>A126024794W</vt:lpstr>
      <vt:lpstr>A126024794W_Data</vt:lpstr>
      <vt:lpstr>A126024794W_Latest</vt:lpstr>
      <vt:lpstr>A126024798F</vt:lpstr>
      <vt:lpstr>A126024798F_Data</vt:lpstr>
      <vt:lpstr>A126024798F_Latest</vt:lpstr>
      <vt:lpstr>A126024802K</vt:lpstr>
      <vt:lpstr>A126024802K_Data</vt:lpstr>
      <vt:lpstr>A126024802K_Latest</vt:lpstr>
      <vt:lpstr>A126024806V</vt:lpstr>
      <vt:lpstr>A126024806V_Data</vt:lpstr>
      <vt:lpstr>A126024806V_Latest</vt:lpstr>
      <vt:lpstr>A126024810K</vt:lpstr>
      <vt:lpstr>A126024810K_Data</vt:lpstr>
      <vt:lpstr>A126024810K_Latest</vt:lpstr>
      <vt:lpstr>A126024814V</vt:lpstr>
      <vt:lpstr>A126024814V_Data</vt:lpstr>
      <vt:lpstr>A126024814V_Latest</vt:lpstr>
      <vt:lpstr>A126024818C</vt:lpstr>
      <vt:lpstr>A126024818C_Data</vt:lpstr>
      <vt:lpstr>A126024818C_Latest</vt:lpstr>
      <vt:lpstr>A126024822V</vt:lpstr>
      <vt:lpstr>A126024822V_Data</vt:lpstr>
      <vt:lpstr>A126024822V_Latest</vt:lpstr>
      <vt:lpstr>A126024826C</vt:lpstr>
      <vt:lpstr>A126024826C_Data</vt:lpstr>
      <vt:lpstr>A126024826C_Latest</vt:lpstr>
      <vt:lpstr>A126024830V</vt:lpstr>
      <vt:lpstr>A126024830V_Data</vt:lpstr>
      <vt:lpstr>A126024830V_Latest</vt:lpstr>
      <vt:lpstr>A126024834C</vt:lpstr>
      <vt:lpstr>A126024834C_Data</vt:lpstr>
      <vt:lpstr>A126024834C_Latest</vt:lpstr>
      <vt:lpstr>A126024838L</vt:lpstr>
      <vt:lpstr>A126024838L_Data</vt:lpstr>
      <vt:lpstr>A126024838L_Latest</vt:lpstr>
      <vt:lpstr>A126024842C</vt:lpstr>
      <vt:lpstr>A126024842C_Data</vt:lpstr>
      <vt:lpstr>A126024842C_Latest</vt:lpstr>
      <vt:lpstr>A126024846L</vt:lpstr>
      <vt:lpstr>A126024846L_Data</vt:lpstr>
      <vt:lpstr>A126024846L_Latest</vt:lpstr>
      <vt:lpstr>A126024850C</vt:lpstr>
      <vt:lpstr>A126024850C_Data</vt:lpstr>
      <vt:lpstr>A126024850C_Latest</vt:lpstr>
      <vt:lpstr>A126024854L</vt:lpstr>
      <vt:lpstr>A126024854L_Data</vt:lpstr>
      <vt:lpstr>A126024854L_Latest</vt:lpstr>
      <vt:lpstr>A126025434K</vt:lpstr>
      <vt:lpstr>A126025434K_Data</vt:lpstr>
      <vt:lpstr>A126025434K_Latest</vt:lpstr>
      <vt:lpstr>A126025438V</vt:lpstr>
      <vt:lpstr>A126025438V_Data</vt:lpstr>
      <vt:lpstr>A126025438V_Latest</vt:lpstr>
      <vt:lpstr>A126025442K</vt:lpstr>
      <vt:lpstr>A126025442K_Data</vt:lpstr>
      <vt:lpstr>A126025442K_Latest</vt:lpstr>
      <vt:lpstr>A126025446V</vt:lpstr>
      <vt:lpstr>A126025446V_Data</vt:lpstr>
      <vt:lpstr>A126025446V_Latest</vt:lpstr>
      <vt:lpstr>A126025450K</vt:lpstr>
      <vt:lpstr>A126025450K_Data</vt:lpstr>
      <vt:lpstr>A126025450K_Latest</vt:lpstr>
      <vt:lpstr>A126025454V</vt:lpstr>
      <vt:lpstr>A126025454V_Data</vt:lpstr>
      <vt:lpstr>A126025454V_Latest</vt:lpstr>
      <vt:lpstr>A126025458C</vt:lpstr>
      <vt:lpstr>A126025458C_Data</vt:lpstr>
      <vt:lpstr>A126025458C_Latest</vt:lpstr>
      <vt:lpstr>A126025462V</vt:lpstr>
      <vt:lpstr>A126025462V_Data</vt:lpstr>
      <vt:lpstr>A126025462V_Latest</vt:lpstr>
      <vt:lpstr>A126025466C</vt:lpstr>
      <vt:lpstr>A126025466C_Data</vt:lpstr>
      <vt:lpstr>A126025466C_Latest</vt:lpstr>
      <vt:lpstr>A126025470V</vt:lpstr>
      <vt:lpstr>A126025470V_Data</vt:lpstr>
      <vt:lpstr>A126025470V_Latest</vt:lpstr>
      <vt:lpstr>A126025474C</vt:lpstr>
      <vt:lpstr>A126025474C_Data</vt:lpstr>
      <vt:lpstr>A126025474C_Latest</vt:lpstr>
      <vt:lpstr>A126025478L</vt:lpstr>
      <vt:lpstr>A126025478L_Data</vt:lpstr>
      <vt:lpstr>A126025478L_Latest</vt:lpstr>
      <vt:lpstr>A126025482C</vt:lpstr>
      <vt:lpstr>A126025482C_Data</vt:lpstr>
      <vt:lpstr>A126025482C_Latest</vt:lpstr>
      <vt:lpstr>A126025486L</vt:lpstr>
      <vt:lpstr>A126025486L_Data</vt:lpstr>
      <vt:lpstr>A126025486L_Latest</vt:lpstr>
      <vt:lpstr>A126025490C</vt:lpstr>
      <vt:lpstr>A126025490C_Data</vt:lpstr>
      <vt:lpstr>A126025490C_Latest</vt:lpstr>
      <vt:lpstr>A126025494L</vt:lpstr>
      <vt:lpstr>A126025494L_Data</vt:lpstr>
      <vt:lpstr>A126025494L_Latest</vt:lpstr>
      <vt:lpstr>A126025498W</vt:lpstr>
      <vt:lpstr>A126025498W_Data</vt:lpstr>
      <vt:lpstr>A126025498W_Latest</vt:lpstr>
      <vt:lpstr>A126025502A</vt:lpstr>
      <vt:lpstr>A126025502A_Data</vt:lpstr>
      <vt:lpstr>A126025502A_Latest</vt:lpstr>
      <vt:lpstr>A126026082K</vt:lpstr>
      <vt:lpstr>A126026082K_Data</vt:lpstr>
      <vt:lpstr>A126026082K_Latest</vt:lpstr>
      <vt:lpstr>A126026086V</vt:lpstr>
      <vt:lpstr>A126026086V_Data</vt:lpstr>
      <vt:lpstr>A126026086V_Latest</vt:lpstr>
      <vt:lpstr>A126026090K</vt:lpstr>
      <vt:lpstr>A126026090K_Data</vt:lpstr>
      <vt:lpstr>A126026090K_Latest</vt:lpstr>
      <vt:lpstr>A126026094V</vt:lpstr>
      <vt:lpstr>A126026094V_Data</vt:lpstr>
      <vt:lpstr>A126026094V_Latest</vt:lpstr>
      <vt:lpstr>A126026098C</vt:lpstr>
      <vt:lpstr>A126026098C_Data</vt:lpstr>
      <vt:lpstr>A126026098C_Latest</vt:lpstr>
      <vt:lpstr>A126026102J</vt:lpstr>
      <vt:lpstr>A126026102J_Data</vt:lpstr>
      <vt:lpstr>A126026102J_Latest</vt:lpstr>
      <vt:lpstr>A126026106T</vt:lpstr>
      <vt:lpstr>A126026106T_Data</vt:lpstr>
      <vt:lpstr>A126026106T_Latest</vt:lpstr>
      <vt:lpstr>A126026114T</vt:lpstr>
      <vt:lpstr>A126026114T_Data</vt:lpstr>
      <vt:lpstr>A126026114T_Latest</vt:lpstr>
      <vt:lpstr>A126026118A</vt:lpstr>
      <vt:lpstr>A126026118A_Data</vt:lpstr>
      <vt:lpstr>A126026118A_Latest</vt:lpstr>
      <vt:lpstr>A126026122T</vt:lpstr>
      <vt:lpstr>A126026122T_Data</vt:lpstr>
      <vt:lpstr>A126026122T_Latest</vt:lpstr>
      <vt:lpstr>A126026134A</vt:lpstr>
      <vt:lpstr>A126026134A_Data</vt:lpstr>
      <vt:lpstr>A126026134A_Latest</vt:lpstr>
      <vt:lpstr>A126026138K</vt:lpstr>
      <vt:lpstr>A126026138K_Data</vt:lpstr>
      <vt:lpstr>A126026138K_Latest</vt:lpstr>
      <vt:lpstr>A126026142A</vt:lpstr>
      <vt:lpstr>A126026142A_Data</vt:lpstr>
      <vt:lpstr>A126026142A_Latest</vt:lpstr>
      <vt:lpstr>A126026146K</vt:lpstr>
      <vt:lpstr>A126026146K_Data</vt:lpstr>
      <vt:lpstr>A126026146K_Latest</vt:lpstr>
      <vt:lpstr>A126026150A</vt:lpstr>
      <vt:lpstr>A126026150A_Data</vt:lpstr>
      <vt:lpstr>A126026150A_Latest</vt:lpstr>
      <vt:lpstr>A126026730W</vt:lpstr>
      <vt:lpstr>A126026730W_Data</vt:lpstr>
      <vt:lpstr>A126026730W_Latest</vt:lpstr>
      <vt:lpstr>A126026734F</vt:lpstr>
      <vt:lpstr>A126026734F_Data</vt:lpstr>
      <vt:lpstr>A126026734F_Latest</vt:lpstr>
      <vt:lpstr>A126026738R</vt:lpstr>
      <vt:lpstr>A126026738R_Data</vt:lpstr>
      <vt:lpstr>A126026738R_Latest</vt:lpstr>
      <vt:lpstr>A126026742F</vt:lpstr>
      <vt:lpstr>A126026742F_Data</vt:lpstr>
      <vt:lpstr>A126026742F_Latest</vt:lpstr>
      <vt:lpstr>A126026746R</vt:lpstr>
      <vt:lpstr>A126026746R_Data</vt:lpstr>
      <vt:lpstr>A126026746R_Latest</vt:lpstr>
      <vt:lpstr>A126026750F</vt:lpstr>
      <vt:lpstr>A126026750F_Data</vt:lpstr>
      <vt:lpstr>A126026750F_Latest</vt:lpstr>
      <vt:lpstr>A126026754R</vt:lpstr>
      <vt:lpstr>A126026754R_Data</vt:lpstr>
      <vt:lpstr>A126026754R_Latest</vt:lpstr>
      <vt:lpstr>A126026758X</vt:lpstr>
      <vt:lpstr>A126026758X_Data</vt:lpstr>
      <vt:lpstr>A126026758X_Latest</vt:lpstr>
      <vt:lpstr>A126026762R</vt:lpstr>
      <vt:lpstr>A126026762R_Data</vt:lpstr>
      <vt:lpstr>A126026762R_Latest</vt:lpstr>
      <vt:lpstr>A126026766X</vt:lpstr>
      <vt:lpstr>A126026766X_Data</vt:lpstr>
      <vt:lpstr>A126026766X_Latest</vt:lpstr>
      <vt:lpstr>A126026770R</vt:lpstr>
      <vt:lpstr>A126026770R_Data</vt:lpstr>
      <vt:lpstr>A126026770R_Latest</vt:lpstr>
      <vt:lpstr>A126026774X</vt:lpstr>
      <vt:lpstr>A126026774X_Data</vt:lpstr>
      <vt:lpstr>A126026774X_Latest</vt:lpstr>
      <vt:lpstr>A126026778J</vt:lpstr>
      <vt:lpstr>A126026778J_Data</vt:lpstr>
      <vt:lpstr>A126026778J_Latest</vt:lpstr>
      <vt:lpstr>A126026782X</vt:lpstr>
      <vt:lpstr>A126026782X_Data</vt:lpstr>
      <vt:lpstr>A126026782X_Latest</vt:lpstr>
      <vt:lpstr>A126026786J</vt:lpstr>
      <vt:lpstr>A126026786J_Data</vt:lpstr>
      <vt:lpstr>A126026786J_Latest</vt:lpstr>
      <vt:lpstr>A126026790X</vt:lpstr>
      <vt:lpstr>A126026790X_Data</vt:lpstr>
      <vt:lpstr>A126026790X_Latest</vt:lpstr>
      <vt:lpstr>A126026794J</vt:lpstr>
      <vt:lpstr>A126026794J_Data</vt:lpstr>
      <vt:lpstr>A126026794J_Latest</vt:lpstr>
      <vt:lpstr>A126026798T</vt:lpstr>
      <vt:lpstr>A126026798T_Data</vt:lpstr>
      <vt:lpstr>A126026798T_Latest</vt:lpstr>
      <vt:lpstr>A126027378R</vt:lpstr>
      <vt:lpstr>A126027378R_Data</vt:lpstr>
      <vt:lpstr>A126027378R_Latest</vt:lpstr>
      <vt:lpstr>A126027382F</vt:lpstr>
      <vt:lpstr>A126027382F_Data</vt:lpstr>
      <vt:lpstr>A126027382F_Latest</vt:lpstr>
      <vt:lpstr>A126027386R</vt:lpstr>
      <vt:lpstr>A126027386R_Data</vt:lpstr>
      <vt:lpstr>A126027386R_Latest</vt:lpstr>
      <vt:lpstr>A126027390F</vt:lpstr>
      <vt:lpstr>A126027390F_Data</vt:lpstr>
      <vt:lpstr>A126027390F_Latest</vt:lpstr>
      <vt:lpstr>A126027394R</vt:lpstr>
      <vt:lpstr>A126027394R_Data</vt:lpstr>
      <vt:lpstr>A126027394R_Latest</vt:lpstr>
      <vt:lpstr>A126027398X</vt:lpstr>
      <vt:lpstr>A126027398X_Data</vt:lpstr>
      <vt:lpstr>A126027398X_Latest</vt:lpstr>
      <vt:lpstr>A126027402C</vt:lpstr>
      <vt:lpstr>A126027402C_Data</vt:lpstr>
      <vt:lpstr>A126027402C_Latest</vt:lpstr>
      <vt:lpstr>A126027406L</vt:lpstr>
      <vt:lpstr>A126027406L_Data</vt:lpstr>
      <vt:lpstr>A126027406L_Latest</vt:lpstr>
      <vt:lpstr>A126027410C</vt:lpstr>
      <vt:lpstr>A126027410C_Data</vt:lpstr>
      <vt:lpstr>A126027410C_Latest</vt:lpstr>
      <vt:lpstr>A126027414L</vt:lpstr>
      <vt:lpstr>A126027414L_Data</vt:lpstr>
      <vt:lpstr>A126027414L_Latest</vt:lpstr>
      <vt:lpstr>A126027418W</vt:lpstr>
      <vt:lpstr>A126027418W_Data</vt:lpstr>
      <vt:lpstr>A126027418W_Latest</vt:lpstr>
      <vt:lpstr>A126027422L</vt:lpstr>
      <vt:lpstr>A126027422L_Data</vt:lpstr>
      <vt:lpstr>A126027422L_Latest</vt:lpstr>
      <vt:lpstr>A126027426W</vt:lpstr>
      <vt:lpstr>A126027426W_Data</vt:lpstr>
      <vt:lpstr>A126027426W_Latest</vt:lpstr>
      <vt:lpstr>A126027430L</vt:lpstr>
      <vt:lpstr>A126027430L_Data</vt:lpstr>
      <vt:lpstr>A126027430L_Latest</vt:lpstr>
      <vt:lpstr>A126027434W</vt:lpstr>
      <vt:lpstr>A126027434W_Data</vt:lpstr>
      <vt:lpstr>A126027434W_Latest</vt:lpstr>
      <vt:lpstr>A126027438F</vt:lpstr>
      <vt:lpstr>A126027438F_Data</vt:lpstr>
      <vt:lpstr>A126027438F_Latest</vt:lpstr>
      <vt:lpstr>A126027442W</vt:lpstr>
      <vt:lpstr>A126027442W_Data</vt:lpstr>
      <vt:lpstr>A126027442W_Latest</vt:lpstr>
      <vt:lpstr>A126027446F</vt:lpstr>
      <vt:lpstr>A126027446F_Data</vt:lpstr>
      <vt:lpstr>A126027446F_Latest</vt:lpstr>
      <vt:lpstr>A126028026C</vt:lpstr>
      <vt:lpstr>A126028026C_Data</vt:lpstr>
      <vt:lpstr>A126028026C_Latest</vt:lpstr>
      <vt:lpstr>A126028030V</vt:lpstr>
      <vt:lpstr>A126028030V_Data</vt:lpstr>
      <vt:lpstr>A126028030V_Latest</vt:lpstr>
      <vt:lpstr>A126028034C</vt:lpstr>
      <vt:lpstr>A126028034C_Data</vt:lpstr>
      <vt:lpstr>A126028034C_Latest</vt:lpstr>
      <vt:lpstr>A126028038L</vt:lpstr>
      <vt:lpstr>A126028038L_Data</vt:lpstr>
      <vt:lpstr>A126028038L_Latest</vt:lpstr>
      <vt:lpstr>A126028042C</vt:lpstr>
      <vt:lpstr>A126028042C_Data</vt:lpstr>
      <vt:lpstr>A126028042C_Latest</vt:lpstr>
      <vt:lpstr>A126028046L</vt:lpstr>
      <vt:lpstr>A126028046L_Data</vt:lpstr>
      <vt:lpstr>A126028046L_Latest</vt:lpstr>
      <vt:lpstr>A126028050C</vt:lpstr>
      <vt:lpstr>A126028050C_Data</vt:lpstr>
      <vt:lpstr>A126028050C_Latest</vt:lpstr>
      <vt:lpstr>A126028058W</vt:lpstr>
      <vt:lpstr>A126028058W_Data</vt:lpstr>
      <vt:lpstr>A126028058W_Latest</vt:lpstr>
      <vt:lpstr>A126028062L</vt:lpstr>
      <vt:lpstr>A126028062L_Data</vt:lpstr>
      <vt:lpstr>A126028062L_Latest</vt:lpstr>
      <vt:lpstr>A126028066W</vt:lpstr>
      <vt:lpstr>A126028066W_Data</vt:lpstr>
      <vt:lpstr>A126028066W_Latest</vt:lpstr>
      <vt:lpstr>A126028078F</vt:lpstr>
      <vt:lpstr>A126028078F_Data</vt:lpstr>
      <vt:lpstr>A126028078F_Latest</vt:lpstr>
      <vt:lpstr>A126028082W</vt:lpstr>
      <vt:lpstr>A126028082W_Data</vt:lpstr>
      <vt:lpstr>A126028082W_Latest</vt:lpstr>
      <vt:lpstr>A126028086F</vt:lpstr>
      <vt:lpstr>A126028086F_Data</vt:lpstr>
      <vt:lpstr>A126028086F_Latest</vt:lpstr>
      <vt:lpstr>A126028090W</vt:lpstr>
      <vt:lpstr>A126028090W_Data</vt:lpstr>
      <vt:lpstr>A126028090W_Latest</vt:lpstr>
      <vt:lpstr>A126028094F</vt:lpstr>
      <vt:lpstr>A126028094F_Data</vt:lpstr>
      <vt:lpstr>A126028094F_Latest</vt:lpstr>
      <vt:lpstr>A126028674A</vt:lpstr>
      <vt:lpstr>A126028674A_Data</vt:lpstr>
      <vt:lpstr>A126028674A_Latest</vt:lpstr>
      <vt:lpstr>A126028678K</vt:lpstr>
      <vt:lpstr>A126028678K_Data</vt:lpstr>
      <vt:lpstr>A126028678K_Latest</vt:lpstr>
      <vt:lpstr>A126028682A</vt:lpstr>
      <vt:lpstr>A126028682A_Data</vt:lpstr>
      <vt:lpstr>A126028682A_Latest</vt:lpstr>
      <vt:lpstr>A126028686K</vt:lpstr>
      <vt:lpstr>A126028686K_Data</vt:lpstr>
      <vt:lpstr>A126028686K_Latest</vt:lpstr>
      <vt:lpstr>A126028690A</vt:lpstr>
      <vt:lpstr>A126028690A_Data</vt:lpstr>
      <vt:lpstr>A126028690A_Latest</vt:lpstr>
      <vt:lpstr>A126028694K</vt:lpstr>
      <vt:lpstr>A126028694K_Data</vt:lpstr>
      <vt:lpstr>A126028694K_Latest</vt:lpstr>
      <vt:lpstr>A126028698V</vt:lpstr>
      <vt:lpstr>A126028698V_Data</vt:lpstr>
      <vt:lpstr>A126028698V_Latest</vt:lpstr>
      <vt:lpstr>A126028702X</vt:lpstr>
      <vt:lpstr>A126028702X_Data</vt:lpstr>
      <vt:lpstr>A126028702X_Latest</vt:lpstr>
      <vt:lpstr>A126028706J</vt:lpstr>
      <vt:lpstr>A126028706J_Data</vt:lpstr>
      <vt:lpstr>A126028706J_Latest</vt:lpstr>
      <vt:lpstr>A126028710X</vt:lpstr>
      <vt:lpstr>A126028710X_Data</vt:lpstr>
      <vt:lpstr>A126028710X_Latest</vt:lpstr>
      <vt:lpstr>A126028714J</vt:lpstr>
      <vt:lpstr>A126028714J_Data</vt:lpstr>
      <vt:lpstr>A126028714J_Latest</vt:lpstr>
      <vt:lpstr>A126028718T</vt:lpstr>
      <vt:lpstr>A126028718T_Data</vt:lpstr>
      <vt:lpstr>A126028718T_Latest</vt:lpstr>
      <vt:lpstr>A126028722J</vt:lpstr>
      <vt:lpstr>A126028722J_Data</vt:lpstr>
      <vt:lpstr>A126028722J_Latest</vt:lpstr>
      <vt:lpstr>A126028726T</vt:lpstr>
      <vt:lpstr>A126028726T_Data</vt:lpstr>
      <vt:lpstr>A126028726T_Latest</vt:lpstr>
      <vt:lpstr>A126028730J</vt:lpstr>
      <vt:lpstr>A126028730J_Data</vt:lpstr>
      <vt:lpstr>A126028730J_Latest</vt:lpstr>
      <vt:lpstr>A126028734T</vt:lpstr>
      <vt:lpstr>A126028734T_Data</vt:lpstr>
      <vt:lpstr>A126028734T_Latest</vt:lpstr>
      <vt:lpstr>A126028738A</vt:lpstr>
      <vt:lpstr>A126028738A_Data</vt:lpstr>
      <vt:lpstr>A126028738A_Latest</vt:lpstr>
      <vt:lpstr>A126028742T</vt:lpstr>
      <vt:lpstr>A126028742T_Data</vt:lpstr>
      <vt:lpstr>A126028742T_Latest</vt:lpstr>
      <vt:lpstr>A126029322R</vt:lpstr>
      <vt:lpstr>A126029322R_Data</vt:lpstr>
      <vt:lpstr>A126029322R_Latest</vt:lpstr>
      <vt:lpstr>A126029326X</vt:lpstr>
      <vt:lpstr>A126029326X_Data</vt:lpstr>
      <vt:lpstr>A126029326X_Latest</vt:lpstr>
      <vt:lpstr>A126029330R</vt:lpstr>
      <vt:lpstr>A126029330R_Data</vt:lpstr>
      <vt:lpstr>A126029330R_Latest</vt:lpstr>
      <vt:lpstr>A126029334X</vt:lpstr>
      <vt:lpstr>A126029334X_Data</vt:lpstr>
      <vt:lpstr>A126029334X_Latest</vt:lpstr>
      <vt:lpstr>A126029338J</vt:lpstr>
      <vt:lpstr>A126029338J_Data</vt:lpstr>
      <vt:lpstr>A126029338J_Latest</vt:lpstr>
      <vt:lpstr>A126029342X</vt:lpstr>
      <vt:lpstr>A126029342X_Data</vt:lpstr>
      <vt:lpstr>A126029342X_Latest</vt:lpstr>
      <vt:lpstr>A126029346J</vt:lpstr>
      <vt:lpstr>A126029346J_Data</vt:lpstr>
      <vt:lpstr>A126029346J_Latest</vt:lpstr>
      <vt:lpstr>A126029350X</vt:lpstr>
      <vt:lpstr>A126029350X_Data</vt:lpstr>
      <vt:lpstr>A126029350X_Latest</vt:lpstr>
      <vt:lpstr>A126029354J</vt:lpstr>
      <vt:lpstr>A126029354J_Data</vt:lpstr>
      <vt:lpstr>A126029354J_Latest</vt:lpstr>
      <vt:lpstr>A126029358T</vt:lpstr>
      <vt:lpstr>A126029358T_Data</vt:lpstr>
      <vt:lpstr>A126029358T_Latest</vt:lpstr>
      <vt:lpstr>A126029362J</vt:lpstr>
      <vt:lpstr>A126029362J_Data</vt:lpstr>
      <vt:lpstr>A126029362J_Latest</vt:lpstr>
      <vt:lpstr>A126029366T</vt:lpstr>
      <vt:lpstr>A126029366T_Data</vt:lpstr>
      <vt:lpstr>A126029366T_Latest</vt:lpstr>
      <vt:lpstr>A126029370J</vt:lpstr>
      <vt:lpstr>A126029370J_Data</vt:lpstr>
      <vt:lpstr>A126029370J_Latest</vt:lpstr>
      <vt:lpstr>A126029374T</vt:lpstr>
      <vt:lpstr>A126029374T_Data</vt:lpstr>
      <vt:lpstr>A126029374T_Latest</vt:lpstr>
      <vt:lpstr>A126029378A</vt:lpstr>
      <vt:lpstr>A126029378A_Data</vt:lpstr>
      <vt:lpstr>A126029378A_Latest</vt:lpstr>
      <vt:lpstr>A126029382T</vt:lpstr>
      <vt:lpstr>A126029382T_Data</vt:lpstr>
      <vt:lpstr>A126029382T_Latest</vt:lpstr>
      <vt:lpstr>A126029386A</vt:lpstr>
      <vt:lpstr>A126029386A_Data</vt:lpstr>
      <vt:lpstr>A126029386A_Latest</vt:lpstr>
      <vt:lpstr>A126029390T</vt:lpstr>
      <vt:lpstr>A126029390T_Data</vt:lpstr>
      <vt:lpstr>A126029390T_Latest</vt:lpstr>
      <vt:lpstr>A126029970L</vt:lpstr>
      <vt:lpstr>A126029970L_Data</vt:lpstr>
      <vt:lpstr>A126029970L_Latest</vt:lpstr>
      <vt:lpstr>A126029974W</vt:lpstr>
      <vt:lpstr>A126029974W_Data</vt:lpstr>
      <vt:lpstr>A126029974W_Latest</vt:lpstr>
      <vt:lpstr>A126029978F</vt:lpstr>
      <vt:lpstr>A126029978F_Data</vt:lpstr>
      <vt:lpstr>A126029978F_Latest</vt:lpstr>
      <vt:lpstr>A126029982W</vt:lpstr>
      <vt:lpstr>A126029982W_Data</vt:lpstr>
      <vt:lpstr>A126029982W_Latest</vt:lpstr>
      <vt:lpstr>A126029986F</vt:lpstr>
      <vt:lpstr>A126029986F_Data</vt:lpstr>
      <vt:lpstr>A126029986F_Latest</vt:lpstr>
      <vt:lpstr>A126029990W</vt:lpstr>
      <vt:lpstr>A126029990W_Data</vt:lpstr>
      <vt:lpstr>A126029990W_Latest</vt:lpstr>
      <vt:lpstr>A126029994F</vt:lpstr>
      <vt:lpstr>A126029994F_Data</vt:lpstr>
      <vt:lpstr>A126029994F_Latest</vt:lpstr>
      <vt:lpstr>A126029998R</vt:lpstr>
      <vt:lpstr>A126029998R_Data</vt:lpstr>
      <vt:lpstr>A126029998R_Latest</vt:lpstr>
      <vt:lpstr>A126030002A</vt:lpstr>
      <vt:lpstr>A126030002A_Data</vt:lpstr>
      <vt:lpstr>A126030002A_Latest</vt:lpstr>
      <vt:lpstr>A126030006K</vt:lpstr>
      <vt:lpstr>A126030006K_Data</vt:lpstr>
      <vt:lpstr>A126030006K_Latest</vt:lpstr>
      <vt:lpstr>A126030010A</vt:lpstr>
      <vt:lpstr>A126030010A_Data</vt:lpstr>
      <vt:lpstr>A126030010A_Latest</vt:lpstr>
      <vt:lpstr>A126030014K</vt:lpstr>
      <vt:lpstr>A126030014K_Data</vt:lpstr>
      <vt:lpstr>A126030014K_Latest</vt:lpstr>
      <vt:lpstr>A126030018V</vt:lpstr>
      <vt:lpstr>A126030018V_Data</vt:lpstr>
      <vt:lpstr>A126030018V_Latest</vt:lpstr>
      <vt:lpstr>A126030022K</vt:lpstr>
      <vt:lpstr>A126030022K_Data</vt:lpstr>
      <vt:lpstr>A126030022K_Latest</vt:lpstr>
      <vt:lpstr>A126030026V</vt:lpstr>
      <vt:lpstr>A126030026V_Data</vt:lpstr>
      <vt:lpstr>A126030026V_Latest</vt:lpstr>
      <vt:lpstr>A126030030K</vt:lpstr>
      <vt:lpstr>A126030030K_Data</vt:lpstr>
      <vt:lpstr>A126030030K_Latest</vt:lpstr>
      <vt:lpstr>A126030034V</vt:lpstr>
      <vt:lpstr>A126030034V_Data</vt:lpstr>
      <vt:lpstr>A126030034V_Latest</vt:lpstr>
      <vt:lpstr>A126030038C</vt:lpstr>
      <vt:lpstr>A126030038C_Data</vt:lpstr>
      <vt:lpstr>A126030038C_Latest</vt:lpstr>
      <vt:lpstr>A126030618X</vt:lpstr>
      <vt:lpstr>A126030618X_Data</vt:lpstr>
      <vt:lpstr>A126030618X_Latest</vt:lpstr>
      <vt:lpstr>A126030622R</vt:lpstr>
      <vt:lpstr>A126030622R_Data</vt:lpstr>
      <vt:lpstr>A126030622R_Latest</vt:lpstr>
      <vt:lpstr>A126030626X</vt:lpstr>
      <vt:lpstr>A126030626X_Data</vt:lpstr>
      <vt:lpstr>A126030626X_Latest</vt:lpstr>
      <vt:lpstr>A126030630R</vt:lpstr>
      <vt:lpstr>A126030630R_Data</vt:lpstr>
      <vt:lpstr>A126030630R_Latest</vt:lpstr>
      <vt:lpstr>A126030634X</vt:lpstr>
      <vt:lpstr>A126030634X_Data</vt:lpstr>
      <vt:lpstr>A126030634X_Latest</vt:lpstr>
      <vt:lpstr>A126030638J</vt:lpstr>
      <vt:lpstr>A126030638J_Data</vt:lpstr>
      <vt:lpstr>A126030638J_Latest</vt:lpstr>
      <vt:lpstr>A126030642X</vt:lpstr>
      <vt:lpstr>A126030642X_Data</vt:lpstr>
      <vt:lpstr>A126030642X_Latest</vt:lpstr>
      <vt:lpstr>A126030646J</vt:lpstr>
      <vt:lpstr>A126030646J_Data</vt:lpstr>
      <vt:lpstr>A126030646J_Latest</vt:lpstr>
      <vt:lpstr>A126030650X</vt:lpstr>
      <vt:lpstr>A126030650X_Data</vt:lpstr>
      <vt:lpstr>A126030650X_Latest</vt:lpstr>
      <vt:lpstr>A126030654J</vt:lpstr>
      <vt:lpstr>A126030654J_Data</vt:lpstr>
      <vt:lpstr>A126030654J_Latest</vt:lpstr>
      <vt:lpstr>A126030658T</vt:lpstr>
      <vt:lpstr>A126030658T_Data</vt:lpstr>
      <vt:lpstr>A126030658T_Latest</vt:lpstr>
      <vt:lpstr>A126030662J</vt:lpstr>
      <vt:lpstr>A126030662J_Data</vt:lpstr>
      <vt:lpstr>A126030662J_Latest</vt:lpstr>
      <vt:lpstr>A126030666T</vt:lpstr>
      <vt:lpstr>A126030666T_Data</vt:lpstr>
      <vt:lpstr>A126030666T_Latest</vt:lpstr>
      <vt:lpstr>A126030670J</vt:lpstr>
      <vt:lpstr>A126030670J_Data</vt:lpstr>
      <vt:lpstr>A126030670J_Latest</vt:lpstr>
      <vt:lpstr>A126030674T</vt:lpstr>
      <vt:lpstr>A126030674T_Data</vt:lpstr>
      <vt:lpstr>A126030674T_Latest</vt:lpstr>
      <vt:lpstr>A126030678A</vt:lpstr>
      <vt:lpstr>A126030678A_Data</vt:lpstr>
      <vt:lpstr>A126030678A_Latest</vt:lpstr>
      <vt:lpstr>A126030682T</vt:lpstr>
      <vt:lpstr>A126030682T_Data</vt:lpstr>
      <vt:lpstr>A126030682T_Latest</vt:lpstr>
      <vt:lpstr>A126030686A</vt:lpstr>
      <vt:lpstr>A126030686A_Data</vt:lpstr>
      <vt:lpstr>A126030686A_Latest</vt:lpstr>
      <vt:lpstr>A126031266X</vt:lpstr>
      <vt:lpstr>A126031266X_Data</vt:lpstr>
      <vt:lpstr>A126031266X_Latest</vt:lpstr>
      <vt:lpstr>A126031270R</vt:lpstr>
      <vt:lpstr>A126031270R_Data</vt:lpstr>
      <vt:lpstr>A126031270R_Latest</vt:lpstr>
      <vt:lpstr>A126031274X</vt:lpstr>
      <vt:lpstr>A126031274X_Data</vt:lpstr>
      <vt:lpstr>A126031274X_Latest</vt:lpstr>
      <vt:lpstr>A126031278J</vt:lpstr>
      <vt:lpstr>A126031278J_Data</vt:lpstr>
      <vt:lpstr>A126031278J_Latest</vt:lpstr>
      <vt:lpstr>A126031282X</vt:lpstr>
      <vt:lpstr>A126031282X_Data</vt:lpstr>
      <vt:lpstr>A126031282X_Latest</vt:lpstr>
      <vt:lpstr>A126031286J</vt:lpstr>
      <vt:lpstr>A126031286J_Data</vt:lpstr>
      <vt:lpstr>A126031286J_Latest</vt:lpstr>
      <vt:lpstr>A126031290X</vt:lpstr>
      <vt:lpstr>A126031290X_Data</vt:lpstr>
      <vt:lpstr>A126031290X_Latest</vt:lpstr>
      <vt:lpstr>A126031298T</vt:lpstr>
      <vt:lpstr>A126031298T_Data</vt:lpstr>
      <vt:lpstr>A126031298T_Latest</vt:lpstr>
      <vt:lpstr>A126031302W</vt:lpstr>
      <vt:lpstr>A126031302W_Data</vt:lpstr>
      <vt:lpstr>A126031302W_Latest</vt:lpstr>
      <vt:lpstr>A126031306F</vt:lpstr>
      <vt:lpstr>A126031306F_Data</vt:lpstr>
      <vt:lpstr>A126031306F_Latest</vt:lpstr>
      <vt:lpstr>A126031318R</vt:lpstr>
      <vt:lpstr>A126031318R_Data</vt:lpstr>
      <vt:lpstr>A126031318R_Latest</vt:lpstr>
      <vt:lpstr>A126031322F</vt:lpstr>
      <vt:lpstr>A126031322F_Data</vt:lpstr>
      <vt:lpstr>A126031322F_Latest</vt:lpstr>
      <vt:lpstr>A126031326R</vt:lpstr>
      <vt:lpstr>A126031326R_Data</vt:lpstr>
      <vt:lpstr>A126031326R_Latest</vt:lpstr>
      <vt:lpstr>A126031330F</vt:lpstr>
      <vt:lpstr>A126031330F_Data</vt:lpstr>
      <vt:lpstr>A126031330F_Latest</vt:lpstr>
      <vt:lpstr>A126031334R</vt:lpstr>
      <vt:lpstr>A126031334R_Data</vt:lpstr>
      <vt:lpstr>A126031334R_Latest</vt:lpstr>
      <vt:lpstr>A126031914K</vt:lpstr>
      <vt:lpstr>A126031914K_Data</vt:lpstr>
      <vt:lpstr>A126031914K_Latest</vt:lpstr>
      <vt:lpstr>A126031918V</vt:lpstr>
      <vt:lpstr>A126031918V_Data</vt:lpstr>
      <vt:lpstr>A126031918V_Latest</vt:lpstr>
      <vt:lpstr>A126031922K</vt:lpstr>
      <vt:lpstr>A126031922K_Data</vt:lpstr>
      <vt:lpstr>A126031922K_Latest</vt:lpstr>
      <vt:lpstr>A126031926V</vt:lpstr>
      <vt:lpstr>A126031926V_Data</vt:lpstr>
      <vt:lpstr>A126031926V_Latest</vt:lpstr>
      <vt:lpstr>A126031930K</vt:lpstr>
      <vt:lpstr>A126031930K_Data</vt:lpstr>
      <vt:lpstr>A126031930K_Latest</vt:lpstr>
      <vt:lpstr>A126031934V</vt:lpstr>
      <vt:lpstr>A126031934V_Data</vt:lpstr>
      <vt:lpstr>A126031934V_Latest</vt:lpstr>
      <vt:lpstr>A126031938C</vt:lpstr>
      <vt:lpstr>A126031938C_Data</vt:lpstr>
      <vt:lpstr>A126031938C_Latest</vt:lpstr>
      <vt:lpstr>A126031942V</vt:lpstr>
      <vt:lpstr>A126031942V_Data</vt:lpstr>
      <vt:lpstr>A126031942V_Latest</vt:lpstr>
      <vt:lpstr>A126031946C</vt:lpstr>
      <vt:lpstr>A126031946C_Data</vt:lpstr>
      <vt:lpstr>A126031946C_Latest</vt:lpstr>
      <vt:lpstr>A126031950V</vt:lpstr>
      <vt:lpstr>A126031950V_Data</vt:lpstr>
      <vt:lpstr>A126031950V_Latest</vt:lpstr>
      <vt:lpstr>A126031954C</vt:lpstr>
      <vt:lpstr>A126031954C_Data</vt:lpstr>
      <vt:lpstr>A126031954C_Latest</vt:lpstr>
      <vt:lpstr>A126031958L</vt:lpstr>
      <vt:lpstr>A126031958L_Data</vt:lpstr>
      <vt:lpstr>A126031958L_Latest</vt:lpstr>
      <vt:lpstr>A126031962C</vt:lpstr>
      <vt:lpstr>A126031962C_Data</vt:lpstr>
      <vt:lpstr>A126031962C_Latest</vt:lpstr>
      <vt:lpstr>A126031966L</vt:lpstr>
      <vt:lpstr>A126031966L_Data</vt:lpstr>
      <vt:lpstr>A126031966L_Latest</vt:lpstr>
      <vt:lpstr>A126031970C</vt:lpstr>
      <vt:lpstr>A126031970C_Data</vt:lpstr>
      <vt:lpstr>A126031970C_Latest</vt:lpstr>
      <vt:lpstr>A126031974L</vt:lpstr>
      <vt:lpstr>A126031974L_Data</vt:lpstr>
      <vt:lpstr>A126031974L_Latest</vt:lpstr>
      <vt:lpstr>A126031978W</vt:lpstr>
      <vt:lpstr>A126031978W_Data</vt:lpstr>
      <vt:lpstr>A126031978W_Latest</vt:lpstr>
      <vt:lpstr>A126031982L</vt:lpstr>
      <vt:lpstr>A126031982L_Data</vt:lpstr>
      <vt:lpstr>A126031982L_Latest</vt:lpstr>
      <vt:lpstr>A126032562K</vt:lpstr>
      <vt:lpstr>A126032562K_Data</vt:lpstr>
      <vt:lpstr>A126032562K_Latest</vt:lpstr>
      <vt:lpstr>A126032566V</vt:lpstr>
      <vt:lpstr>A126032566V_Data</vt:lpstr>
      <vt:lpstr>A126032566V_Latest</vt:lpstr>
      <vt:lpstr>A126032570K</vt:lpstr>
      <vt:lpstr>A126032570K_Data</vt:lpstr>
      <vt:lpstr>A126032570K_Latest</vt:lpstr>
      <vt:lpstr>A126032574V</vt:lpstr>
      <vt:lpstr>A126032574V_Data</vt:lpstr>
      <vt:lpstr>A126032574V_Latest</vt:lpstr>
      <vt:lpstr>A126032578C</vt:lpstr>
      <vt:lpstr>A126032578C_Data</vt:lpstr>
      <vt:lpstr>A126032578C_Latest</vt:lpstr>
      <vt:lpstr>A126032582V</vt:lpstr>
      <vt:lpstr>A126032582V_Data</vt:lpstr>
      <vt:lpstr>A126032582V_Latest</vt:lpstr>
      <vt:lpstr>A126032586C</vt:lpstr>
      <vt:lpstr>A126032586C_Data</vt:lpstr>
      <vt:lpstr>A126032586C_Latest</vt:lpstr>
      <vt:lpstr>A126032590V</vt:lpstr>
      <vt:lpstr>A126032590V_Data</vt:lpstr>
      <vt:lpstr>A126032590V_Latest</vt:lpstr>
      <vt:lpstr>A126032594C</vt:lpstr>
      <vt:lpstr>A126032594C_Data</vt:lpstr>
      <vt:lpstr>A126032594C_Latest</vt:lpstr>
      <vt:lpstr>A126032598L</vt:lpstr>
      <vt:lpstr>A126032598L_Data</vt:lpstr>
      <vt:lpstr>A126032598L_Latest</vt:lpstr>
      <vt:lpstr>A126032602T</vt:lpstr>
      <vt:lpstr>A126032602T_Data</vt:lpstr>
      <vt:lpstr>A126032602T_Latest</vt:lpstr>
      <vt:lpstr>A126032606A</vt:lpstr>
      <vt:lpstr>A126032606A_Data</vt:lpstr>
      <vt:lpstr>A126032606A_Latest</vt:lpstr>
      <vt:lpstr>A126032610T</vt:lpstr>
      <vt:lpstr>A126032610T_Data</vt:lpstr>
      <vt:lpstr>A126032610T_Latest</vt:lpstr>
      <vt:lpstr>A126032614A</vt:lpstr>
      <vt:lpstr>A126032614A_Data</vt:lpstr>
      <vt:lpstr>A126032614A_Latest</vt:lpstr>
      <vt:lpstr>A126032618K</vt:lpstr>
      <vt:lpstr>A126032618K_Data</vt:lpstr>
      <vt:lpstr>A126032618K_Latest</vt:lpstr>
      <vt:lpstr>A126032622A</vt:lpstr>
      <vt:lpstr>A126032622A_Data</vt:lpstr>
      <vt:lpstr>A126032622A_Latest</vt:lpstr>
      <vt:lpstr>A126032626K</vt:lpstr>
      <vt:lpstr>A126032626K_Data</vt:lpstr>
      <vt:lpstr>A126032626K_Latest</vt:lpstr>
      <vt:lpstr>A126032630A</vt:lpstr>
      <vt:lpstr>A126032630A_Data</vt:lpstr>
      <vt:lpstr>A126032630A_Latest</vt:lpstr>
      <vt:lpstr>A126032634K</vt:lpstr>
      <vt:lpstr>A126032634K_Data</vt:lpstr>
      <vt:lpstr>A126032634K_Latest</vt:lpstr>
      <vt:lpstr>A126032638V</vt:lpstr>
      <vt:lpstr>A126032638V_Data</vt:lpstr>
      <vt:lpstr>A126032638V_Latest</vt:lpstr>
      <vt:lpstr>A126032642K</vt:lpstr>
      <vt:lpstr>A126032642K_Data</vt:lpstr>
      <vt:lpstr>A126032642K_Latest</vt:lpstr>
      <vt:lpstr>A126032646V</vt:lpstr>
      <vt:lpstr>A126032646V_Data</vt:lpstr>
      <vt:lpstr>A126032646V_Latest</vt:lpstr>
      <vt:lpstr>A126032650K</vt:lpstr>
      <vt:lpstr>A126032650K_Data</vt:lpstr>
      <vt:lpstr>A126032650K_Latest</vt:lpstr>
      <vt:lpstr>A126032654V</vt:lpstr>
      <vt:lpstr>A126032654V_Data</vt:lpstr>
      <vt:lpstr>A126032654V_Latest</vt:lpstr>
      <vt:lpstr>A126032658C</vt:lpstr>
      <vt:lpstr>A126032658C_Data</vt:lpstr>
      <vt:lpstr>A126032658C_Latest</vt:lpstr>
      <vt:lpstr>A126032662V</vt:lpstr>
      <vt:lpstr>A126032662V_Data</vt:lpstr>
      <vt:lpstr>A126032662V_Latest</vt:lpstr>
      <vt:lpstr>A126032666C</vt:lpstr>
      <vt:lpstr>A126032666C_Data</vt:lpstr>
      <vt:lpstr>A126032666C_Latest</vt:lpstr>
      <vt:lpstr>A126032670V</vt:lpstr>
      <vt:lpstr>A126032670V_Data</vt:lpstr>
      <vt:lpstr>A126032670V_Latest</vt:lpstr>
      <vt:lpstr>A126032674C</vt:lpstr>
      <vt:lpstr>A126032674C_Data</vt:lpstr>
      <vt:lpstr>A126032674C_Latest</vt:lpstr>
      <vt:lpstr>A126032678L</vt:lpstr>
      <vt:lpstr>A126032678L_Data</vt:lpstr>
      <vt:lpstr>A126032678L_Latest</vt:lpstr>
      <vt:lpstr>A126032682C</vt:lpstr>
      <vt:lpstr>A126032682C_Data</vt:lpstr>
      <vt:lpstr>A126032682C_Latest</vt:lpstr>
      <vt:lpstr>A126032686L</vt:lpstr>
      <vt:lpstr>A126032686L_Data</vt:lpstr>
      <vt:lpstr>A126032686L_Latest</vt:lpstr>
      <vt:lpstr>A126032690C</vt:lpstr>
      <vt:lpstr>A126032690C_Data</vt:lpstr>
      <vt:lpstr>A126032690C_Latest</vt:lpstr>
      <vt:lpstr>A126032694L</vt:lpstr>
      <vt:lpstr>A126032694L_Data</vt:lpstr>
      <vt:lpstr>A126032694L_Latest</vt:lpstr>
      <vt:lpstr>A126032698W</vt:lpstr>
      <vt:lpstr>A126032698W_Data</vt:lpstr>
      <vt:lpstr>A126032698W_Latest</vt:lpstr>
      <vt:lpstr>A126032702A</vt:lpstr>
      <vt:lpstr>A126032702A_Data</vt:lpstr>
      <vt:lpstr>A126032702A_Latest</vt:lpstr>
      <vt:lpstr>A126032706K</vt:lpstr>
      <vt:lpstr>A126032706K_Data</vt:lpstr>
      <vt:lpstr>A126032706K_Latest</vt:lpstr>
      <vt:lpstr>A126032710A</vt:lpstr>
      <vt:lpstr>A126032710A_Data</vt:lpstr>
      <vt:lpstr>A126032710A_Latest</vt:lpstr>
      <vt:lpstr>A126032714K</vt:lpstr>
      <vt:lpstr>A126032714K_Data</vt:lpstr>
      <vt:lpstr>A126032714K_Latest</vt:lpstr>
      <vt:lpstr>A126032718V</vt:lpstr>
      <vt:lpstr>A126032718V_Data</vt:lpstr>
      <vt:lpstr>A126032718V_Latest</vt:lpstr>
      <vt:lpstr>A126032722K</vt:lpstr>
      <vt:lpstr>A126032722K_Data</vt:lpstr>
      <vt:lpstr>A126032722K_Latest</vt:lpstr>
      <vt:lpstr>A126032726V</vt:lpstr>
      <vt:lpstr>A126032726V_Data</vt:lpstr>
      <vt:lpstr>A126032726V_Latest</vt:lpstr>
      <vt:lpstr>A126032730K</vt:lpstr>
      <vt:lpstr>A126032730K_Data</vt:lpstr>
      <vt:lpstr>A126032730K_Latest</vt:lpstr>
      <vt:lpstr>A126032734V</vt:lpstr>
      <vt:lpstr>A126032734V_Data</vt:lpstr>
      <vt:lpstr>A126032734V_Latest</vt:lpstr>
      <vt:lpstr>A126032738C</vt:lpstr>
      <vt:lpstr>A126032738C_Data</vt:lpstr>
      <vt:lpstr>A126032738C_Latest</vt:lpstr>
      <vt:lpstr>A126032742V</vt:lpstr>
      <vt:lpstr>A126032742V_Data</vt:lpstr>
      <vt:lpstr>A126032742V_Latest</vt:lpstr>
      <vt:lpstr>A126032746C</vt:lpstr>
      <vt:lpstr>A126032746C_Data</vt:lpstr>
      <vt:lpstr>A126032746C_Latest</vt:lpstr>
      <vt:lpstr>A126032750V</vt:lpstr>
      <vt:lpstr>A126032750V_Data</vt:lpstr>
      <vt:lpstr>A126032750V_Latest</vt:lpstr>
      <vt:lpstr>A126032754C</vt:lpstr>
      <vt:lpstr>A126032754C_Data</vt:lpstr>
      <vt:lpstr>A126032754C_Latest</vt:lpstr>
      <vt:lpstr>A126032758L</vt:lpstr>
      <vt:lpstr>A126032758L_Data</vt:lpstr>
      <vt:lpstr>A126032758L_Latest</vt:lpstr>
      <vt:lpstr>A126032762C</vt:lpstr>
      <vt:lpstr>A126032762C_Data</vt:lpstr>
      <vt:lpstr>A126032762C_Latest</vt:lpstr>
      <vt:lpstr>A126032766L</vt:lpstr>
      <vt:lpstr>A126032766L_Data</vt:lpstr>
      <vt:lpstr>A126032766L_Latest</vt:lpstr>
      <vt:lpstr>A126032770C</vt:lpstr>
      <vt:lpstr>A126032770C_Data</vt:lpstr>
      <vt:lpstr>A126032770C_Latest</vt:lpstr>
      <vt:lpstr>A126032774L</vt:lpstr>
      <vt:lpstr>A126032774L_Data</vt:lpstr>
      <vt:lpstr>A126032774L_Latest</vt:lpstr>
      <vt:lpstr>A126032778W</vt:lpstr>
      <vt:lpstr>A126032778W_Data</vt:lpstr>
      <vt:lpstr>A126032778W_Latest</vt:lpstr>
      <vt:lpstr>A126032782L</vt:lpstr>
      <vt:lpstr>A126032782L_Data</vt:lpstr>
      <vt:lpstr>A126032782L_Latest</vt:lpstr>
      <vt:lpstr>A126032786W</vt:lpstr>
      <vt:lpstr>A126032786W_Data</vt:lpstr>
      <vt:lpstr>A126032786W_Latest</vt:lpstr>
      <vt:lpstr>A126032790L</vt:lpstr>
      <vt:lpstr>A126032790L_Data</vt:lpstr>
      <vt:lpstr>A126032790L_Latest</vt:lpstr>
      <vt:lpstr>A126032794W</vt:lpstr>
      <vt:lpstr>A126032794W_Data</vt:lpstr>
      <vt:lpstr>A126032794W_Latest</vt:lpstr>
      <vt:lpstr>A126032798F</vt:lpstr>
      <vt:lpstr>A126032798F_Data</vt:lpstr>
      <vt:lpstr>A126032798F_Latest</vt:lpstr>
      <vt:lpstr>A126032802K</vt:lpstr>
      <vt:lpstr>A126032802K_Data</vt:lpstr>
      <vt:lpstr>A126032802K_Latest</vt:lpstr>
      <vt:lpstr>A126032806V</vt:lpstr>
      <vt:lpstr>A126032806V_Data</vt:lpstr>
      <vt:lpstr>A126032806V_Latest</vt:lpstr>
      <vt:lpstr>A126032810K</vt:lpstr>
      <vt:lpstr>A126032810K_Data</vt:lpstr>
      <vt:lpstr>A126032810K_Latest</vt:lpstr>
      <vt:lpstr>A126032814V</vt:lpstr>
      <vt:lpstr>A126032814V_Data</vt:lpstr>
      <vt:lpstr>A126032814V_Latest</vt:lpstr>
      <vt:lpstr>A126032818C</vt:lpstr>
      <vt:lpstr>A126032818C_Data</vt:lpstr>
      <vt:lpstr>A126032818C_Latest</vt:lpstr>
      <vt:lpstr>A126032822V</vt:lpstr>
      <vt:lpstr>A126032822V_Data</vt:lpstr>
      <vt:lpstr>A126032822V_Latest</vt:lpstr>
      <vt:lpstr>A126032826C</vt:lpstr>
      <vt:lpstr>A126032826C_Data</vt:lpstr>
      <vt:lpstr>A126032826C_Latest</vt:lpstr>
      <vt:lpstr>A126032830V</vt:lpstr>
      <vt:lpstr>A126032830V_Data</vt:lpstr>
      <vt:lpstr>A126032830V_Latest</vt:lpstr>
      <vt:lpstr>A126032834C</vt:lpstr>
      <vt:lpstr>A126032834C_Data</vt:lpstr>
      <vt:lpstr>A126032834C_Latest</vt:lpstr>
      <vt:lpstr>A126032838L</vt:lpstr>
      <vt:lpstr>A126032838L_Data</vt:lpstr>
      <vt:lpstr>A126032838L_Latest</vt:lpstr>
      <vt:lpstr>A126032842C</vt:lpstr>
      <vt:lpstr>A126032842C_Data</vt:lpstr>
      <vt:lpstr>A126032842C_Latest</vt:lpstr>
      <vt:lpstr>A126032846L</vt:lpstr>
      <vt:lpstr>A126032846L_Data</vt:lpstr>
      <vt:lpstr>A126032846L_Latest</vt:lpstr>
      <vt:lpstr>A126032850C</vt:lpstr>
      <vt:lpstr>A126032850C_Data</vt:lpstr>
      <vt:lpstr>A126032850C_Latest</vt:lpstr>
      <vt:lpstr>A126032854L</vt:lpstr>
      <vt:lpstr>A126032854L_Data</vt:lpstr>
      <vt:lpstr>A126032854L_Latest</vt:lpstr>
      <vt:lpstr>A126032858W</vt:lpstr>
      <vt:lpstr>A126032858W_Data</vt:lpstr>
      <vt:lpstr>A126032858W_Latest</vt:lpstr>
      <vt:lpstr>A126032862L</vt:lpstr>
      <vt:lpstr>A126032862L_Data</vt:lpstr>
      <vt:lpstr>A126032862L_Latest</vt:lpstr>
      <vt:lpstr>A126032866W</vt:lpstr>
      <vt:lpstr>A126032866W_Data</vt:lpstr>
      <vt:lpstr>A126032866W_Latest</vt:lpstr>
      <vt:lpstr>A126032870L</vt:lpstr>
      <vt:lpstr>A126032870L_Data</vt:lpstr>
      <vt:lpstr>A126032870L_Latest</vt:lpstr>
      <vt:lpstr>A126032874W</vt:lpstr>
      <vt:lpstr>A126032874W_Data</vt:lpstr>
      <vt:lpstr>A126032874W_Latest</vt:lpstr>
      <vt:lpstr>A126032878F</vt:lpstr>
      <vt:lpstr>A126032878F_Data</vt:lpstr>
      <vt:lpstr>A126032878F_Latest</vt:lpstr>
      <vt:lpstr>A126032882W</vt:lpstr>
      <vt:lpstr>A126032882W_Data</vt:lpstr>
      <vt:lpstr>A126032882W_Latest</vt:lpstr>
      <vt:lpstr>A126032886F</vt:lpstr>
      <vt:lpstr>A126032886F_Data</vt:lpstr>
      <vt:lpstr>A126032886F_Latest</vt:lpstr>
      <vt:lpstr>A126032890W</vt:lpstr>
      <vt:lpstr>A126032890W_Data</vt:lpstr>
      <vt:lpstr>A126032890W_Latest</vt:lpstr>
      <vt:lpstr>A126032894F</vt:lpstr>
      <vt:lpstr>A126032894F_Data</vt:lpstr>
      <vt:lpstr>A126032894F_Latest</vt:lpstr>
      <vt:lpstr>A126032898R</vt:lpstr>
      <vt:lpstr>A126032898R_Data</vt:lpstr>
      <vt:lpstr>A126032898R_Latest</vt:lpstr>
      <vt:lpstr>A126032902V</vt:lpstr>
      <vt:lpstr>A126032902V_Data</vt:lpstr>
      <vt:lpstr>A126032902V_Latest</vt:lpstr>
      <vt:lpstr>A126032906C</vt:lpstr>
      <vt:lpstr>A126032906C_Data</vt:lpstr>
      <vt:lpstr>A126032906C_Latest</vt:lpstr>
      <vt:lpstr>A126032910V</vt:lpstr>
      <vt:lpstr>A126032910V_Data</vt:lpstr>
      <vt:lpstr>A126032910V_Latest</vt:lpstr>
      <vt:lpstr>A126032914C</vt:lpstr>
      <vt:lpstr>A126032914C_Data</vt:lpstr>
      <vt:lpstr>A126032914C_Latest</vt:lpstr>
      <vt:lpstr>A126032918L</vt:lpstr>
      <vt:lpstr>A126032918L_Data</vt:lpstr>
      <vt:lpstr>A126032918L_Latest</vt:lpstr>
      <vt:lpstr>A126032922C</vt:lpstr>
      <vt:lpstr>A126032922C_Data</vt:lpstr>
      <vt:lpstr>A126032922C_Latest</vt:lpstr>
      <vt:lpstr>A126032926L</vt:lpstr>
      <vt:lpstr>A126032926L_Data</vt:lpstr>
      <vt:lpstr>A126032926L_Latest</vt:lpstr>
      <vt:lpstr>A126032930C</vt:lpstr>
      <vt:lpstr>A126032930C_Data</vt:lpstr>
      <vt:lpstr>A126032930C_Latest</vt:lpstr>
      <vt:lpstr>A126032934L</vt:lpstr>
      <vt:lpstr>A126032934L_Data</vt:lpstr>
      <vt:lpstr>A126032934L_Latest</vt:lpstr>
      <vt:lpstr>A126032938W</vt:lpstr>
      <vt:lpstr>A126032938W_Data</vt:lpstr>
      <vt:lpstr>A126032938W_Latest</vt:lpstr>
      <vt:lpstr>A126032942L</vt:lpstr>
      <vt:lpstr>A126032942L_Data</vt:lpstr>
      <vt:lpstr>A126032942L_Latest</vt:lpstr>
      <vt:lpstr>A126032946W</vt:lpstr>
      <vt:lpstr>A126032946W_Data</vt:lpstr>
      <vt:lpstr>A126032946W_Latest</vt:lpstr>
      <vt:lpstr>A126032950L</vt:lpstr>
      <vt:lpstr>A126032950L_Data</vt:lpstr>
      <vt:lpstr>A126032950L_Latest</vt:lpstr>
      <vt:lpstr>A126032954W</vt:lpstr>
      <vt:lpstr>A126032954W_Data</vt:lpstr>
      <vt:lpstr>A126032954W_Latest</vt:lpstr>
      <vt:lpstr>A126032958F</vt:lpstr>
      <vt:lpstr>A126032958F_Data</vt:lpstr>
      <vt:lpstr>A126032958F_Latest</vt:lpstr>
      <vt:lpstr>A126032962W</vt:lpstr>
      <vt:lpstr>A126032962W_Data</vt:lpstr>
      <vt:lpstr>A126032962W_Latest</vt:lpstr>
      <vt:lpstr>A126032966F</vt:lpstr>
      <vt:lpstr>A126032966F_Data</vt:lpstr>
      <vt:lpstr>A126032966F_Latest</vt:lpstr>
      <vt:lpstr>A126032970W</vt:lpstr>
      <vt:lpstr>A126032970W_Data</vt:lpstr>
      <vt:lpstr>A126032970W_Latest</vt:lpstr>
      <vt:lpstr>A126032974F</vt:lpstr>
      <vt:lpstr>A126032974F_Data</vt:lpstr>
      <vt:lpstr>A126032974F_Latest</vt:lpstr>
      <vt:lpstr>A126032978R</vt:lpstr>
      <vt:lpstr>A126032978R_Data</vt:lpstr>
      <vt:lpstr>A126032978R_Latest</vt:lpstr>
      <vt:lpstr>A126032982F</vt:lpstr>
      <vt:lpstr>A126032982F_Data</vt:lpstr>
      <vt:lpstr>A126032982F_Latest</vt:lpstr>
      <vt:lpstr>A126032986R</vt:lpstr>
      <vt:lpstr>A126032986R_Data</vt:lpstr>
      <vt:lpstr>A126032986R_Latest</vt:lpstr>
      <vt:lpstr>A126032990F</vt:lpstr>
      <vt:lpstr>A126032990F_Data</vt:lpstr>
      <vt:lpstr>A126032990F_Latest</vt:lpstr>
      <vt:lpstr>A126032994R</vt:lpstr>
      <vt:lpstr>A126032994R_Data</vt:lpstr>
      <vt:lpstr>A126032994R_Latest</vt:lpstr>
      <vt:lpstr>A126032998X</vt:lpstr>
      <vt:lpstr>A126032998X_Data</vt:lpstr>
      <vt:lpstr>A126032998X_Latest</vt:lpstr>
      <vt:lpstr>A126033002F</vt:lpstr>
      <vt:lpstr>A126033002F_Data</vt:lpstr>
      <vt:lpstr>A126033002F_Latest</vt:lpstr>
      <vt:lpstr>A126033006R</vt:lpstr>
      <vt:lpstr>A126033006R_Data</vt:lpstr>
      <vt:lpstr>A126033006R_Latest</vt:lpstr>
      <vt:lpstr>A126033010F</vt:lpstr>
      <vt:lpstr>A126033010F_Data</vt:lpstr>
      <vt:lpstr>A126033010F_Latest</vt:lpstr>
      <vt:lpstr>A126033014R</vt:lpstr>
      <vt:lpstr>A126033014R_Data</vt:lpstr>
      <vt:lpstr>A126033014R_Latest</vt:lpstr>
      <vt:lpstr>A126033018X</vt:lpstr>
      <vt:lpstr>A126033018X_Data</vt:lpstr>
      <vt:lpstr>A126033018X_Latest</vt:lpstr>
      <vt:lpstr>A126033022R</vt:lpstr>
      <vt:lpstr>A126033022R_Data</vt:lpstr>
      <vt:lpstr>A126033022R_Latest</vt:lpstr>
      <vt:lpstr>A126033026X</vt:lpstr>
      <vt:lpstr>A126033026X_Data</vt:lpstr>
      <vt:lpstr>A126033026X_Latest</vt:lpstr>
      <vt:lpstr>A126033030R</vt:lpstr>
      <vt:lpstr>A126033030R_Data</vt:lpstr>
      <vt:lpstr>A126033030R_Latest</vt:lpstr>
      <vt:lpstr>A126033034X</vt:lpstr>
      <vt:lpstr>A126033034X_Data</vt:lpstr>
      <vt:lpstr>A126033034X_Latest</vt:lpstr>
      <vt:lpstr>A126033038J</vt:lpstr>
      <vt:lpstr>A126033038J_Data</vt:lpstr>
      <vt:lpstr>A126033038J_Latest</vt:lpstr>
      <vt:lpstr>A126033042X</vt:lpstr>
      <vt:lpstr>A126033042X_Data</vt:lpstr>
      <vt:lpstr>A126033042X_Latest</vt:lpstr>
      <vt:lpstr>A126033046J</vt:lpstr>
      <vt:lpstr>A126033046J_Data</vt:lpstr>
      <vt:lpstr>A126033046J_Latest</vt:lpstr>
      <vt:lpstr>A126033050X</vt:lpstr>
      <vt:lpstr>A126033050X_Data</vt:lpstr>
      <vt:lpstr>A126033050X_Latest</vt:lpstr>
      <vt:lpstr>A126033054J</vt:lpstr>
      <vt:lpstr>A126033054J_Data</vt:lpstr>
      <vt:lpstr>A126033054J_Latest</vt:lpstr>
      <vt:lpstr>A126033058T</vt:lpstr>
      <vt:lpstr>A126033058T_Data</vt:lpstr>
      <vt:lpstr>A126033058T_Latest</vt:lpstr>
      <vt:lpstr>A126033062J</vt:lpstr>
      <vt:lpstr>A126033062J_Data</vt:lpstr>
      <vt:lpstr>A126033062J_Latest</vt:lpstr>
      <vt:lpstr>A126033066T</vt:lpstr>
      <vt:lpstr>A126033066T_Data</vt:lpstr>
      <vt:lpstr>A126033066T_Latest</vt:lpstr>
      <vt:lpstr>A126033070J</vt:lpstr>
      <vt:lpstr>A126033070J_Data</vt:lpstr>
      <vt:lpstr>A126033070J_Latest</vt:lpstr>
      <vt:lpstr>A126033074T</vt:lpstr>
      <vt:lpstr>A126033074T_Data</vt:lpstr>
      <vt:lpstr>A126033074T_Latest</vt:lpstr>
      <vt:lpstr>A126033078A</vt:lpstr>
      <vt:lpstr>A126033078A_Data</vt:lpstr>
      <vt:lpstr>A126033078A_Latest</vt:lpstr>
      <vt:lpstr>A126033082T</vt:lpstr>
      <vt:lpstr>A126033082T_Data</vt:lpstr>
      <vt:lpstr>A126033082T_Latest</vt:lpstr>
      <vt:lpstr>A126033086A</vt:lpstr>
      <vt:lpstr>A126033086A_Data</vt:lpstr>
      <vt:lpstr>A126033086A_Latest</vt:lpstr>
      <vt:lpstr>A126033090T</vt:lpstr>
      <vt:lpstr>A126033090T_Data</vt:lpstr>
      <vt:lpstr>A126033090T_Latest</vt:lpstr>
      <vt:lpstr>A126033094A</vt:lpstr>
      <vt:lpstr>A126033094A_Data</vt:lpstr>
      <vt:lpstr>A126033094A_Latest</vt:lpstr>
      <vt:lpstr>A126033098K</vt:lpstr>
      <vt:lpstr>A126033098K_Data</vt:lpstr>
      <vt:lpstr>A126033098K_Latest</vt:lpstr>
      <vt:lpstr>A126033102R</vt:lpstr>
      <vt:lpstr>A126033102R_Data</vt:lpstr>
      <vt:lpstr>A126033102R_Latest</vt:lpstr>
      <vt:lpstr>A126033106X</vt:lpstr>
      <vt:lpstr>A126033106X_Data</vt:lpstr>
      <vt:lpstr>A126033106X_Latest</vt:lpstr>
      <vt:lpstr>A126033110R</vt:lpstr>
      <vt:lpstr>A126033110R_Data</vt:lpstr>
      <vt:lpstr>A126033110R_Latest</vt:lpstr>
      <vt:lpstr>A126033114X</vt:lpstr>
      <vt:lpstr>A126033114X_Data</vt:lpstr>
      <vt:lpstr>A126033114X_Latest</vt:lpstr>
      <vt:lpstr>A126033118J</vt:lpstr>
      <vt:lpstr>A126033118J_Data</vt:lpstr>
      <vt:lpstr>A126033118J_Latest</vt:lpstr>
      <vt:lpstr>A126033122X</vt:lpstr>
      <vt:lpstr>A126033122X_Data</vt:lpstr>
      <vt:lpstr>A126033122X_Latest</vt:lpstr>
      <vt:lpstr>A126033126J</vt:lpstr>
      <vt:lpstr>A126033126J_Data</vt:lpstr>
      <vt:lpstr>A126033126J_Latest</vt:lpstr>
      <vt:lpstr>A126033130X</vt:lpstr>
      <vt:lpstr>A126033130X_Data</vt:lpstr>
      <vt:lpstr>A126033130X_Latest</vt:lpstr>
      <vt:lpstr>A126033134J</vt:lpstr>
      <vt:lpstr>A126033134J_Data</vt:lpstr>
      <vt:lpstr>A126033134J_Latest</vt:lpstr>
      <vt:lpstr>A126033138T</vt:lpstr>
      <vt:lpstr>A126033138T_Data</vt:lpstr>
      <vt:lpstr>A126033138T_Latest</vt:lpstr>
      <vt:lpstr>A126033142J</vt:lpstr>
      <vt:lpstr>A126033142J_Data</vt:lpstr>
      <vt:lpstr>A126033142J_Latest</vt:lpstr>
      <vt:lpstr>A126033146T</vt:lpstr>
      <vt:lpstr>A126033146T_Data</vt:lpstr>
      <vt:lpstr>A126033146T_Latest</vt:lpstr>
      <vt:lpstr>A126033150J</vt:lpstr>
      <vt:lpstr>A126033150J_Data</vt:lpstr>
      <vt:lpstr>A126033150J_Latest</vt:lpstr>
      <vt:lpstr>A126033154T</vt:lpstr>
      <vt:lpstr>A126033154T_Data</vt:lpstr>
      <vt:lpstr>A126033154T_Latest</vt:lpstr>
      <vt:lpstr>A126033158A</vt:lpstr>
      <vt:lpstr>A126033158A_Data</vt:lpstr>
      <vt:lpstr>A126033158A_Latest</vt:lpstr>
      <vt:lpstr>A126033162T</vt:lpstr>
      <vt:lpstr>A126033162T_Data</vt:lpstr>
      <vt:lpstr>A126033162T_Latest</vt:lpstr>
      <vt:lpstr>A126033166A</vt:lpstr>
      <vt:lpstr>A126033166A_Data</vt:lpstr>
      <vt:lpstr>A126033166A_Latest</vt:lpstr>
      <vt:lpstr>A126033170T</vt:lpstr>
      <vt:lpstr>A126033170T_Data</vt:lpstr>
      <vt:lpstr>A126033170T_Latest</vt:lpstr>
      <vt:lpstr>A126033174A</vt:lpstr>
      <vt:lpstr>A126033174A_Data</vt:lpstr>
      <vt:lpstr>A126033174A_Latest</vt:lpstr>
      <vt:lpstr>A126033178K</vt:lpstr>
      <vt:lpstr>A126033178K_Data</vt:lpstr>
      <vt:lpstr>A126033178K_Latest</vt:lpstr>
      <vt:lpstr>A126033182A</vt:lpstr>
      <vt:lpstr>A126033182A_Data</vt:lpstr>
      <vt:lpstr>A126033182A_Latest</vt:lpstr>
      <vt:lpstr>A126033186K</vt:lpstr>
      <vt:lpstr>A126033186K_Data</vt:lpstr>
      <vt:lpstr>A126033186K_Latest</vt:lpstr>
      <vt:lpstr>A126033190A</vt:lpstr>
      <vt:lpstr>A126033190A_Data</vt:lpstr>
      <vt:lpstr>A126033190A_Latest</vt:lpstr>
      <vt:lpstr>A126033194K</vt:lpstr>
      <vt:lpstr>A126033194K_Data</vt:lpstr>
      <vt:lpstr>A126033194K_Latest</vt:lpstr>
      <vt:lpstr>A126033198V</vt:lpstr>
      <vt:lpstr>A126033198V_Data</vt:lpstr>
      <vt:lpstr>A126033198V_Latest</vt:lpstr>
      <vt:lpstr>A126033202X</vt:lpstr>
      <vt:lpstr>A126033202X_Data</vt:lpstr>
      <vt:lpstr>A126033202X_Latest</vt:lpstr>
      <vt:lpstr>A126033206J</vt:lpstr>
      <vt:lpstr>A126033206J_Data</vt:lpstr>
      <vt:lpstr>A126033206J_Latest</vt:lpstr>
      <vt:lpstr>A126033210X</vt:lpstr>
      <vt:lpstr>A126033210X_Data</vt:lpstr>
      <vt:lpstr>A126033210X_Latest</vt:lpstr>
      <vt:lpstr>A126033214J</vt:lpstr>
      <vt:lpstr>A126033214J_Data</vt:lpstr>
      <vt:lpstr>A126033214J_Latest</vt:lpstr>
      <vt:lpstr>A126033218T</vt:lpstr>
      <vt:lpstr>A126033218T_Data</vt:lpstr>
      <vt:lpstr>A126033218T_Latest</vt:lpstr>
      <vt:lpstr>A126033222J</vt:lpstr>
      <vt:lpstr>A126033222J_Data</vt:lpstr>
      <vt:lpstr>A126033222J_Latest</vt:lpstr>
      <vt:lpstr>A126033226T</vt:lpstr>
      <vt:lpstr>A126033226T_Data</vt:lpstr>
      <vt:lpstr>A126033226T_Latest</vt:lpstr>
      <vt:lpstr>A126033230J</vt:lpstr>
      <vt:lpstr>A126033230J_Data</vt:lpstr>
      <vt:lpstr>A126033230J_Latest</vt:lpstr>
      <vt:lpstr>A126033234T</vt:lpstr>
      <vt:lpstr>A126033234T_Data</vt:lpstr>
      <vt:lpstr>A126033234T_Latest</vt:lpstr>
      <vt:lpstr>A126033242T</vt:lpstr>
      <vt:lpstr>A126033242T_Data</vt:lpstr>
      <vt:lpstr>A126033242T_Latest</vt:lpstr>
      <vt:lpstr>A126033246A</vt:lpstr>
      <vt:lpstr>A126033246A_Data</vt:lpstr>
      <vt:lpstr>A126033246A_Latest</vt:lpstr>
      <vt:lpstr>A126033250T</vt:lpstr>
      <vt:lpstr>A126033250T_Data</vt:lpstr>
      <vt:lpstr>A126033250T_Latest</vt:lpstr>
      <vt:lpstr>A126033262A</vt:lpstr>
      <vt:lpstr>A126033262A_Data</vt:lpstr>
      <vt:lpstr>A126033262A_Latest</vt:lpstr>
      <vt:lpstr>A126033266K</vt:lpstr>
      <vt:lpstr>A126033266K_Data</vt:lpstr>
      <vt:lpstr>A126033266K_Latest</vt:lpstr>
      <vt:lpstr>A126033270A</vt:lpstr>
      <vt:lpstr>A126033270A_Data</vt:lpstr>
      <vt:lpstr>A126033270A_Latest</vt:lpstr>
      <vt:lpstr>A126033274K</vt:lpstr>
      <vt:lpstr>A126033274K_Data</vt:lpstr>
      <vt:lpstr>A126033274K_Latest</vt:lpstr>
      <vt:lpstr>A126033278V</vt:lpstr>
      <vt:lpstr>A126033278V_Data</vt:lpstr>
      <vt:lpstr>A126033278V_Latest</vt:lpstr>
      <vt:lpstr>A126033282K</vt:lpstr>
      <vt:lpstr>A126033282K_Data</vt:lpstr>
      <vt:lpstr>A126033282K_Latest</vt:lpstr>
      <vt:lpstr>A126033286V</vt:lpstr>
      <vt:lpstr>A126033286V_Data</vt:lpstr>
      <vt:lpstr>A126033286V_Latest</vt:lpstr>
      <vt:lpstr>A126033290K</vt:lpstr>
      <vt:lpstr>A126033290K_Data</vt:lpstr>
      <vt:lpstr>A126033290K_Latest</vt:lpstr>
      <vt:lpstr>A126033294V</vt:lpstr>
      <vt:lpstr>A126033294V_Data</vt:lpstr>
      <vt:lpstr>A126033294V_Latest</vt:lpstr>
      <vt:lpstr>A126033298C</vt:lpstr>
      <vt:lpstr>A126033298C_Data</vt:lpstr>
      <vt:lpstr>A126033298C_Latest</vt:lpstr>
      <vt:lpstr>A126033302J</vt:lpstr>
      <vt:lpstr>A126033302J_Data</vt:lpstr>
      <vt:lpstr>A126033302J_Latest</vt:lpstr>
      <vt:lpstr>A126033306T</vt:lpstr>
      <vt:lpstr>A126033306T_Data</vt:lpstr>
      <vt:lpstr>A126033306T_Latest</vt:lpstr>
      <vt:lpstr>A126033314T</vt:lpstr>
      <vt:lpstr>A126033314T_Data</vt:lpstr>
      <vt:lpstr>A126033314T_Latest</vt:lpstr>
      <vt:lpstr>A126033318A</vt:lpstr>
      <vt:lpstr>A126033318A_Data</vt:lpstr>
      <vt:lpstr>A126033318A_Latest</vt:lpstr>
      <vt:lpstr>A126033322T</vt:lpstr>
      <vt:lpstr>A126033322T_Data</vt:lpstr>
      <vt:lpstr>A126033322T_Latest</vt:lpstr>
      <vt:lpstr>A126033334A</vt:lpstr>
      <vt:lpstr>A126033334A_Data</vt:lpstr>
      <vt:lpstr>A126033334A_Latest</vt:lpstr>
      <vt:lpstr>A126033338K</vt:lpstr>
      <vt:lpstr>A126033338K_Data</vt:lpstr>
      <vt:lpstr>A126033338K_Latest</vt:lpstr>
      <vt:lpstr>A126033342A</vt:lpstr>
      <vt:lpstr>A126033342A_Data</vt:lpstr>
      <vt:lpstr>A126033342A_Latest</vt:lpstr>
      <vt:lpstr>A126033346K</vt:lpstr>
      <vt:lpstr>A126033346K_Data</vt:lpstr>
      <vt:lpstr>A126033346K_Latest</vt:lpstr>
      <vt:lpstr>A126033350A</vt:lpstr>
      <vt:lpstr>A126033350A_Data</vt:lpstr>
      <vt:lpstr>A126033350A_Latest</vt:lpstr>
      <vt:lpstr>A126033354K</vt:lpstr>
      <vt:lpstr>A126033354K_Data</vt:lpstr>
      <vt:lpstr>A126033354K_Latest</vt:lpstr>
      <vt:lpstr>A126033358V</vt:lpstr>
      <vt:lpstr>A126033358V_Data</vt:lpstr>
      <vt:lpstr>A126033358V_Latest</vt:lpstr>
      <vt:lpstr>A126033362K</vt:lpstr>
      <vt:lpstr>A126033362K_Data</vt:lpstr>
      <vt:lpstr>A126033362K_Latest</vt:lpstr>
      <vt:lpstr>A126033366V</vt:lpstr>
      <vt:lpstr>A126033366V_Data</vt:lpstr>
      <vt:lpstr>A126033366V_Latest</vt:lpstr>
      <vt:lpstr>A126033370K</vt:lpstr>
      <vt:lpstr>A126033370K_Data</vt:lpstr>
      <vt:lpstr>A126033370K_Latest</vt:lpstr>
      <vt:lpstr>A126033374V</vt:lpstr>
      <vt:lpstr>A126033374V_Data</vt:lpstr>
      <vt:lpstr>A126033374V_Latest</vt:lpstr>
      <vt:lpstr>A126033378C</vt:lpstr>
      <vt:lpstr>A126033378C_Data</vt:lpstr>
      <vt:lpstr>A126033378C_Latest</vt:lpstr>
      <vt:lpstr>A126033386C</vt:lpstr>
      <vt:lpstr>A126033386C_Data</vt:lpstr>
      <vt:lpstr>A126033386C_Latest</vt:lpstr>
      <vt:lpstr>A126033390V</vt:lpstr>
      <vt:lpstr>A126033390V_Data</vt:lpstr>
      <vt:lpstr>A126033390V_Latest</vt:lpstr>
      <vt:lpstr>A126033394C</vt:lpstr>
      <vt:lpstr>A126033394C_Data</vt:lpstr>
      <vt:lpstr>A126033394C_Latest</vt:lpstr>
      <vt:lpstr>A126033406A</vt:lpstr>
      <vt:lpstr>A126033406A_Data</vt:lpstr>
      <vt:lpstr>A126033406A_Latest</vt:lpstr>
      <vt:lpstr>A126033410T</vt:lpstr>
      <vt:lpstr>A126033410T_Data</vt:lpstr>
      <vt:lpstr>A126033410T_Latest</vt:lpstr>
      <vt:lpstr>A126033414A</vt:lpstr>
      <vt:lpstr>A126033414A_Data</vt:lpstr>
      <vt:lpstr>A126033414A_Latest</vt:lpstr>
      <vt:lpstr>A126033418K</vt:lpstr>
      <vt:lpstr>A126033418K_Data</vt:lpstr>
      <vt:lpstr>A126033418K_Latest</vt:lpstr>
      <vt:lpstr>A126033422A</vt:lpstr>
      <vt:lpstr>A126033422A_Data</vt:lpstr>
      <vt:lpstr>A126033422A_Latest</vt:lpstr>
      <vt:lpstr>A126033426K</vt:lpstr>
      <vt:lpstr>A126033426K_Data</vt:lpstr>
      <vt:lpstr>A126033426K_Latest</vt:lpstr>
      <vt:lpstr>A126033430A</vt:lpstr>
      <vt:lpstr>A126033430A_Data</vt:lpstr>
      <vt:lpstr>A126033430A_Latest</vt:lpstr>
      <vt:lpstr>A126033434K</vt:lpstr>
      <vt:lpstr>A126033434K_Data</vt:lpstr>
      <vt:lpstr>A126033434K_Latest</vt:lpstr>
      <vt:lpstr>A126033438V</vt:lpstr>
      <vt:lpstr>A126033438V_Data</vt:lpstr>
      <vt:lpstr>A126033438V_Latest</vt:lpstr>
      <vt:lpstr>A126033442K</vt:lpstr>
      <vt:lpstr>A126033442K_Data</vt:lpstr>
      <vt:lpstr>A126033442K_Latest</vt:lpstr>
      <vt:lpstr>A126033446V</vt:lpstr>
      <vt:lpstr>A126033446V_Data</vt:lpstr>
      <vt:lpstr>A126033446V_Latest</vt:lpstr>
      <vt:lpstr>A126033450K</vt:lpstr>
      <vt:lpstr>A126033450K_Data</vt:lpstr>
      <vt:lpstr>A126033450K_Latest</vt:lpstr>
      <vt:lpstr>A126033458C</vt:lpstr>
      <vt:lpstr>A126033458C_Data</vt:lpstr>
      <vt:lpstr>A126033458C_Latest</vt:lpstr>
      <vt:lpstr>A126033462V</vt:lpstr>
      <vt:lpstr>A126033462V_Data</vt:lpstr>
      <vt:lpstr>A126033462V_Latest</vt:lpstr>
      <vt:lpstr>A126033466C</vt:lpstr>
      <vt:lpstr>A126033466C_Data</vt:lpstr>
      <vt:lpstr>A126033466C_Latest</vt:lpstr>
      <vt:lpstr>A126033478L</vt:lpstr>
      <vt:lpstr>A126033478L_Data</vt:lpstr>
      <vt:lpstr>A126033478L_Latest</vt:lpstr>
      <vt:lpstr>A126033482C</vt:lpstr>
      <vt:lpstr>A126033482C_Data</vt:lpstr>
      <vt:lpstr>A126033482C_Latest</vt:lpstr>
      <vt:lpstr>A126033486L</vt:lpstr>
      <vt:lpstr>A126033486L_Data</vt:lpstr>
      <vt:lpstr>A126033486L_Latest</vt:lpstr>
      <vt:lpstr>A126033490C</vt:lpstr>
      <vt:lpstr>A126033490C_Data</vt:lpstr>
      <vt:lpstr>A126033490C_Latest</vt:lpstr>
      <vt:lpstr>A126033494L</vt:lpstr>
      <vt:lpstr>A126033494L_Data</vt:lpstr>
      <vt:lpstr>A126033494L_Latest</vt:lpstr>
      <vt:lpstr>A126033498W</vt:lpstr>
      <vt:lpstr>A126033498W_Data</vt:lpstr>
      <vt:lpstr>A126033498W_Latest</vt:lpstr>
      <vt:lpstr>A126033502A</vt:lpstr>
      <vt:lpstr>A126033502A_Data</vt:lpstr>
      <vt:lpstr>A126033502A_Latest</vt:lpstr>
      <vt:lpstr>A126033506K</vt:lpstr>
      <vt:lpstr>A126033506K_Data</vt:lpstr>
      <vt:lpstr>A126033506K_Latest</vt:lpstr>
      <vt:lpstr>A126033510A</vt:lpstr>
      <vt:lpstr>A126033510A_Data</vt:lpstr>
      <vt:lpstr>A126033510A_Latest</vt:lpstr>
      <vt:lpstr>A126033514K</vt:lpstr>
      <vt:lpstr>A126033514K_Data</vt:lpstr>
      <vt:lpstr>A126033514K_Latest</vt:lpstr>
      <vt:lpstr>A126033518V</vt:lpstr>
      <vt:lpstr>A126033518V_Data</vt:lpstr>
      <vt:lpstr>A126033518V_Latest</vt:lpstr>
      <vt:lpstr>A126033522K</vt:lpstr>
      <vt:lpstr>A126033522K_Data</vt:lpstr>
      <vt:lpstr>A126033522K_Latest</vt:lpstr>
      <vt:lpstr>A126033530K</vt:lpstr>
      <vt:lpstr>A126033530K_Data</vt:lpstr>
      <vt:lpstr>A126033530K_Latest</vt:lpstr>
      <vt:lpstr>A126033534V</vt:lpstr>
      <vt:lpstr>A126033534V_Data</vt:lpstr>
      <vt:lpstr>A126033534V_Latest</vt:lpstr>
      <vt:lpstr>A126033538C</vt:lpstr>
      <vt:lpstr>A126033538C_Data</vt:lpstr>
      <vt:lpstr>A126033538C_Latest</vt:lpstr>
      <vt:lpstr>A126033550V</vt:lpstr>
      <vt:lpstr>A126033550V_Data</vt:lpstr>
      <vt:lpstr>A126033550V_Latest</vt:lpstr>
      <vt:lpstr>A126033554C</vt:lpstr>
      <vt:lpstr>A126033554C_Data</vt:lpstr>
      <vt:lpstr>A126033554C_Latest</vt:lpstr>
      <vt:lpstr>A126033558L</vt:lpstr>
      <vt:lpstr>A126033558L_Data</vt:lpstr>
      <vt:lpstr>A126033558L_Latest</vt:lpstr>
      <vt:lpstr>A126033562C</vt:lpstr>
      <vt:lpstr>A126033562C_Data</vt:lpstr>
      <vt:lpstr>A126033562C_Latest</vt:lpstr>
      <vt:lpstr>A126033566L</vt:lpstr>
      <vt:lpstr>A126033566L_Data</vt:lpstr>
      <vt:lpstr>A126033566L_Latest</vt:lpstr>
      <vt:lpstr>A126033570C</vt:lpstr>
      <vt:lpstr>A126033570C_Data</vt:lpstr>
      <vt:lpstr>A126033570C_Latest</vt:lpstr>
      <vt:lpstr>A126033574L</vt:lpstr>
      <vt:lpstr>A126033574L_Data</vt:lpstr>
      <vt:lpstr>A126033574L_Latest</vt:lpstr>
      <vt:lpstr>A126033578W</vt:lpstr>
      <vt:lpstr>A126033578W_Data</vt:lpstr>
      <vt:lpstr>A126033578W_Latest</vt:lpstr>
      <vt:lpstr>A126033582L</vt:lpstr>
      <vt:lpstr>A126033582L_Data</vt:lpstr>
      <vt:lpstr>A126033582L_Latest</vt:lpstr>
      <vt:lpstr>A126033586W</vt:lpstr>
      <vt:lpstr>A126033586W_Data</vt:lpstr>
      <vt:lpstr>A126033586W_Latest</vt:lpstr>
      <vt:lpstr>A126033590L</vt:lpstr>
      <vt:lpstr>A126033590L_Data</vt:lpstr>
      <vt:lpstr>A126033590L_Latest</vt:lpstr>
      <vt:lpstr>A126033594W</vt:lpstr>
      <vt:lpstr>A126033594W_Data</vt:lpstr>
      <vt:lpstr>A126033594W_Latest</vt:lpstr>
      <vt:lpstr>A126033602K</vt:lpstr>
      <vt:lpstr>A126033602K_Data</vt:lpstr>
      <vt:lpstr>A126033602K_Latest</vt:lpstr>
      <vt:lpstr>A126033606V</vt:lpstr>
      <vt:lpstr>A126033606V_Data</vt:lpstr>
      <vt:lpstr>A126033606V_Latest</vt:lpstr>
      <vt:lpstr>A126033610K</vt:lpstr>
      <vt:lpstr>A126033610K_Data</vt:lpstr>
      <vt:lpstr>A126033610K_Latest</vt:lpstr>
      <vt:lpstr>A126033622V</vt:lpstr>
      <vt:lpstr>A126033622V_Data</vt:lpstr>
      <vt:lpstr>A126033622V_Latest</vt:lpstr>
      <vt:lpstr>A126033626C</vt:lpstr>
      <vt:lpstr>A126033626C_Data</vt:lpstr>
      <vt:lpstr>A126033626C_Latest</vt:lpstr>
      <vt:lpstr>A126033630V</vt:lpstr>
      <vt:lpstr>A126033630V_Data</vt:lpstr>
      <vt:lpstr>A126033630V_Latest</vt:lpstr>
      <vt:lpstr>A126033634C</vt:lpstr>
      <vt:lpstr>A126033634C_Data</vt:lpstr>
      <vt:lpstr>A126033634C_Latest</vt:lpstr>
      <vt:lpstr>A126033638L</vt:lpstr>
      <vt:lpstr>A126033638L_Data</vt:lpstr>
      <vt:lpstr>A126033638L_Latest</vt:lpstr>
      <vt:lpstr>A126033642C</vt:lpstr>
      <vt:lpstr>A126033642C_Data</vt:lpstr>
      <vt:lpstr>A126033642C_Latest</vt:lpstr>
      <vt:lpstr>A126033646L</vt:lpstr>
      <vt:lpstr>A126033646L_Data</vt:lpstr>
      <vt:lpstr>A126033646L_Latest</vt:lpstr>
      <vt:lpstr>A126033650C</vt:lpstr>
      <vt:lpstr>A126033650C_Data</vt:lpstr>
      <vt:lpstr>A126033650C_Latest</vt:lpstr>
      <vt:lpstr>A126033654L</vt:lpstr>
      <vt:lpstr>A126033654L_Data</vt:lpstr>
      <vt:lpstr>A126033654L_Latest</vt:lpstr>
      <vt:lpstr>A126033658W</vt:lpstr>
      <vt:lpstr>A126033658W_Data</vt:lpstr>
      <vt:lpstr>A126033658W_Latest</vt:lpstr>
      <vt:lpstr>A126033662L</vt:lpstr>
      <vt:lpstr>A126033662L_Data</vt:lpstr>
      <vt:lpstr>A126033662L_Latest</vt:lpstr>
      <vt:lpstr>A126033666W</vt:lpstr>
      <vt:lpstr>A126033666W_Data</vt:lpstr>
      <vt:lpstr>A126033666W_Latest</vt:lpstr>
      <vt:lpstr>A126033674W</vt:lpstr>
      <vt:lpstr>A126033674W_Data</vt:lpstr>
      <vt:lpstr>A126033674W_Latest</vt:lpstr>
      <vt:lpstr>A126033678F</vt:lpstr>
      <vt:lpstr>A126033678F_Data</vt:lpstr>
      <vt:lpstr>A126033678F_Latest</vt:lpstr>
      <vt:lpstr>A126033682W</vt:lpstr>
      <vt:lpstr>A126033682W_Data</vt:lpstr>
      <vt:lpstr>A126033682W_Latest</vt:lpstr>
      <vt:lpstr>A126033694F</vt:lpstr>
      <vt:lpstr>A126033694F_Data</vt:lpstr>
      <vt:lpstr>A126033694F_Latest</vt:lpstr>
      <vt:lpstr>A126033698R</vt:lpstr>
      <vt:lpstr>A126033698R_Data</vt:lpstr>
      <vt:lpstr>A126033698R_Latest</vt:lpstr>
      <vt:lpstr>A126033702V</vt:lpstr>
      <vt:lpstr>A126033702V_Data</vt:lpstr>
      <vt:lpstr>A126033702V_Latest</vt:lpstr>
      <vt:lpstr>A126033706C</vt:lpstr>
      <vt:lpstr>A126033706C_Data</vt:lpstr>
      <vt:lpstr>A126033706C_Latest</vt:lpstr>
      <vt:lpstr>A126033710V</vt:lpstr>
      <vt:lpstr>A126033710V_Data</vt:lpstr>
      <vt:lpstr>A126033710V_Latest</vt:lpstr>
      <vt:lpstr>A126033714C</vt:lpstr>
      <vt:lpstr>A126033714C_Data</vt:lpstr>
      <vt:lpstr>A126033714C_Latest</vt:lpstr>
      <vt:lpstr>A126033718L</vt:lpstr>
      <vt:lpstr>A126033718L_Data</vt:lpstr>
      <vt:lpstr>A126033718L_Latest</vt:lpstr>
      <vt:lpstr>A126033722C</vt:lpstr>
      <vt:lpstr>A126033722C_Data</vt:lpstr>
      <vt:lpstr>A126033722C_Latest</vt:lpstr>
      <vt:lpstr>A126033726L</vt:lpstr>
      <vt:lpstr>A126033726L_Data</vt:lpstr>
      <vt:lpstr>A126033726L_Latest</vt:lpstr>
      <vt:lpstr>A126033730C</vt:lpstr>
      <vt:lpstr>A126033730C_Data</vt:lpstr>
      <vt:lpstr>A126033730C_Latest</vt:lpstr>
      <vt:lpstr>A126033734L</vt:lpstr>
      <vt:lpstr>A126033734L_Data</vt:lpstr>
      <vt:lpstr>A126033734L_Latest</vt:lpstr>
      <vt:lpstr>A126033738W</vt:lpstr>
      <vt:lpstr>A126033738W_Data</vt:lpstr>
      <vt:lpstr>A126033738W_Latest</vt:lpstr>
      <vt:lpstr>A126033746W</vt:lpstr>
      <vt:lpstr>A126033746W_Data</vt:lpstr>
      <vt:lpstr>A126033746W_Latest</vt:lpstr>
      <vt:lpstr>A126033750L</vt:lpstr>
      <vt:lpstr>A126033750L_Data</vt:lpstr>
      <vt:lpstr>A126033750L_Latest</vt:lpstr>
      <vt:lpstr>A126033754W</vt:lpstr>
      <vt:lpstr>A126033754W_Data</vt:lpstr>
      <vt:lpstr>A126033754W_Latest</vt:lpstr>
      <vt:lpstr>A126033766F</vt:lpstr>
      <vt:lpstr>A126033766F_Data</vt:lpstr>
      <vt:lpstr>A126033766F_Latest</vt:lpstr>
      <vt:lpstr>A126033770W</vt:lpstr>
      <vt:lpstr>A126033770W_Data</vt:lpstr>
      <vt:lpstr>A126033770W_Latest</vt:lpstr>
      <vt:lpstr>A126033774F</vt:lpstr>
      <vt:lpstr>A126033774F_Data</vt:lpstr>
      <vt:lpstr>A126033774F_Latest</vt:lpstr>
      <vt:lpstr>A126033778R</vt:lpstr>
      <vt:lpstr>A126033778R_Data</vt:lpstr>
      <vt:lpstr>A126033778R_Latest</vt:lpstr>
      <vt:lpstr>A126033782F</vt:lpstr>
      <vt:lpstr>A126033782F_Data</vt:lpstr>
      <vt:lpstr>A126033782F_Latest</vt:lpstr>
      <vt:lpstr>A126033786R</vt:lpstr>
      <vt:lpstr>A126033786R_Data</vt:lpstr>
      <vt:lpstr>A126033786R_Latest</vt:lpstr>
      <vt:lpstr>A126033790F</vt:lpstr>
      <vt:lpstr>A126033790F_Data</vt:lpstr>
      <vt:lpstr>A126033790F_Latest</vt:lpstr>
      <vt:lpstr>A126033794R</vt:lpstr>
      <vt:lpstr>A126033794R_Data</vt:lpstr>
      <vt:lpstr>A126033794R_Latest</vt:lpstr>
      <vt:lpstr>A126033798X</vt:lpstr>
      <vt:lpstr>A126033798X_Data</vt:lpstr>
      <vt:lpstr>A126033798X_Latest</vt:lpstr>
      <vt:lpstr>A126033802C</vt:lpstr>
      <vt:lpstr>A126033802C_Data</vt:lpstr>
      <vt:lpstr>A126033802C_Latest</vt:lpstr>
      <vt:lpstr>A126033806L</vt:lpstr>
      <vt:lpstr>A126033806L_Data</vt:lpstr>
      <vt:lpstr>A126033806L_Latest</vt:lpstr>
      <vt:lpstr>A126033810C</vt:lpstr>
      <vt:lpstr>A126033810C_Data</vt:lpstr>
      <vt:lpstr>A126033810C_Latest</vt:lpstr>
      <vt:lpstr>A126033818W</vt:lpstr>
      <vt:lpstr>A126033818W_Data</vt:lpstr>
      <vt:lpstr>A126033818W_Latest</vt:lpstr>
      <vt:lpstr>A126033822L</vt:lpstr>
      <vt:lpstr>A126033822L_Data</vt:lpstr>
      <vt:lpstr>A126033822L_Latest</vt:lpstr>
      <vt:lpstr>A126033826W</vt:lpstr>
      <vt:lpstr>A126033826W_Data</vt:lpstr>
      <vt:lpstr>A126033826W_Latest</vt:lpstr>
      <vt:lpstr>A126033838F</vt:lpstr>
      <vt:lpstr>A126033838F_Data</vt:lpstr>
      <vt:lpstr>A126033838F_Latest</vt:lpstr>
      <vt:lpstr>A126033842W</vt:lpstr>
      <vt:lpstr>A126033842W_Data</vt:lpstr>
      <vt:lpstr>A126033842W_Latest</vt:lpstr>
      <vt:lpstr>A126033846F</vt:lpstr>
      <vt:lpstr>A126033846F_Data</vt:lpstr>
      <vt:lpstr>A126033846F_Latest</vt:lpstr>
      <vt:lpstr>A126033850W</vt:lpstr>
      <vt:lpstr>A126033850W_Data</vt:lpstr>
      <vt:lpstr>A126033850W_Latest</vt:lpstr>
      <vt:lpstr>A126033854F</vt:lpstr>
      <vt:lpstr>A126033854F_Data</vt:lpstr>
      <vt:lpstr>A126033854F_Latest</vt:lpstr>
      <vt:lpstr>A126033858R</vt:lpstr>
      <vt:lpstr>A126033858R_Data</vt:lpstr>
      <vt:lpstr>A126033858R_Latest</vt:lpstr>
      <vt:lpstr>A126033862F</vt:lpstr>
      <vt:lpstr>A126033862F_Data</vt:lpstr>
      <vt:lpstr>A126033862F_Latest</vt:lpstr>
      <vt:lpstr>A126033866R</vt:lpstr>
      <vt:lpstr>A126033866R_Data</vt:lpstr>
      <vt:lpstr>A126033866R_Latest</vt:lpstr>
      <vt:lpstr>A126033870F</vt:lpstr>
      <vt:lpstr>A126033870F_Data</vt:lpstr>
      <vt:lpstr>A126033870F_Latest</vt:lpstr>
      <vt:lpstr>A126033874R</vt:lpstr>
      <vt:lpstr>A126033874R_Data</vt:lpstr>
      <vt:lpstr>A126033874R_Latest</vt:lpstr>
      <vt:lpstr>A126033878X</vt:lpstr>
      <vt:lpstr>A126033878X_Data</vt:lpstr>
      <vt:lpstr>A126033878X_Latest</vt:lpstr>
      <vt:lpstr>A126033882R</vt:lpstr>
      <vt:lpstr>A126033882R_Data</vt:lpstr>
      <vt:lpstr>A126033882R_Latest</vt:lpstr>
      <vt:lpstr>A126033886X</vt:lpstr>
      <vt:lpstr>A126033886X_Data</vt:lpstr>
      <vt:lpstr>A126033886X_Latest</vt:lpstr>
      <vt:lpstr>A126033890R</vt:lpstr>
      <vt:lpstr>A126033890R_Data</vt:lpstr>
      <vt:lpstr>A126033890R_Latest</vt:lpstr>
      <vt:lpstr>A126033894X</vt:lpstr>
      <vt:lpstr>A126033894X_Data</vt:lpstr>
      <vt:lpstr>A126033894X_Latest</vt:lpstr>
      <vt:lpstr>A126033898J</vt:lpstr>
      <vt:lpstr>A126033898J_Data</vt:lpstr>
      <vt:lpstr>A126033898J_Latest</vt:lpstr>
      <vt:lpstr>A126033902L</vt:lpstr>
      <vt:lpstr>A126033902L_Data</vt:lpstr>
      <vt:lpstr>A126033902L_Latest</vt:lpstr>
      <vt:lpstr>A126033906W</vt:lpstr>
      <vt:lpstr>A126033906W_Data</vt:lpstr>
      <vt:lpstr>A126033906W_Latest</vt:lpstr>
      <vt:lpstr>A126033910L</vt:lpstr>
      <vt:lpstr>A126033910L_Data</vt:lpstr>
      <vt:lpstr>A126033910L_Latest</vt:lpstr>
      <vt:lpstr>A126033914W</vt:lpstr>
      <vt:lpstr>A126033914W_Data</vt:lpstr>
      <vt:lpstr>A126033914W_Latest</vt:lpstr>
      <vt:lpstr>A126033918F</vt:lpstr>
      <vt:lpstr>A126033918F_Data</vt:lpstr>
      <vt:lpstr>A126033918F_Latest</vt:lpstr>
      <vt:lpstr>A126033922W</vt:lpstr>
      <vt:lpstr>A126033922W_Data</vt:lpstr>
      <vt:lpstr>A126033922W_Latest</vt:lpstr>
      <vt:lpstr>A126033926F</vt:lpstr>
      <vt:lpstr>A126033926F_Data</vt:lpstr>
      <vt:lpstr>A126033926F_Latest</vt:lpstr>
      <vt:lpstr>A126033930W</vt:lpstr>
      <vt:lpstr>A126033930W_Data</vt:lpstr>
      <vt:lpstr>A126033930W_Latest</vt:lpstr>
      <vt:lpstr>A126033934F</vt:lpstr>
      <vt:lpstr>A126033934F_Data</vt:lpstr>
      <vt:lpstr>A126033934F_Latest</vt:lpstr>
      <vt:lpstr>A126033938R</vt:lpstr>
      <vt:lpstr>A126033938R_Data</vt:lpstr>
      <vt:lpstr>A126033938R_Latest</vt:lpstr>
      <vt:lpstr>A126033942F</vt:lpstr>
      <vt:lpstr>A126033942F_Data</vt:lpstr>
      <vt:lpstr>A126033942F_Latest</vt:lpstr>
      <vt:lpstr>A126033946R</vt:lpstr>
      <vt:lpstr>A126033946R_Data</vt:lpstr>
      <vt:lpstr>A126033946R_Latest</vt:lpstr>
      <vt:lpstr>A126033950F</vt:lpstr>
      <vt:lpstr>A126033950F_Data</vt:lpstr>
      <vt:lpstr>A126033950F_Latest</vt:lpstr>
      <vt:lpstr>A126033954R</vt:lpstr>
      <vt:lpstr>A126033954R_Data</vt:lpstr>
      <vt:lpstr>A126033954R_Latest</vt:lpstr>
      <vt:lpstr>A126033958X</vt:lpstr>
      <vt:lpstr>A126033958X_Data</vt:lpstr>
      <vt:lpstr>A126033958X_Latest</vt:lpstr>
      <vt:lpstr>A126033962R</vt:lpstr>
      <vt:lpstr>A126033962R_Data</vt:lpstr>
      <vt:lpstr>A126033962R_Latest</vt:lpstr>
      <vt:lpstr>A126033966X</vt:lpstr>
      <vt:lpstr>A126033966X_Data</vt:lpstr>
      <vt:lpstr>A126033966X_Latest</vt:lpstr>
      <vt:lpstr>A126033970R</vt:lpstr>
      <vt:lpstr>A126033970R_Data</vt:lpstr>
      <vt:lpstr>A126033970R_Latest</vt:lpstr>
      <vt:lpstr>A126033974X</vt:lpstr>
      <vt:lpstr>A126033974X_Data</vt:lpstr>
      <vt:lpstr>A126033974X_Latest</vt:lpstr>
      <vt:lpstr>A126033978J</vt:lpstr>
      <vt:lpstr>A126033978J_Data</vt:lpstr>
      <vt:lpstr>A126033978J_Latest</vt:lpstr>
      <vt:lpstr>A126033982X</vt:lpstr>
      <vt:lpstr>A126033982X_Data</vt:lpstr>
      <vt:lpstr>A126033982X_Latest</vt:lpstr>
      <vt:lpstr>A126033986J</vt:lpstr>
      <vt:lpstr>A126033986J_Data</vt:lpstr>
      <vt:lpstr>A126033986J_Latest</vt:lpstr>
      <vt:lpstr>A126033990X</vt:lpstr>
      <vt:lpstr>A126033990X_Data</vt:lpstr>
      <vt:lpstr>A126033990X_Latest</vt:lpstr>
      <vt:lpstr>A126033994J</vt:lpstr>
      <vt:lpstr>A126033994J_Data</vt:lpstr>
      <vt:lpstr>A126033994J_Latest</vt:lpstr>
      <vt:lpstr>A126033998T</vt:lpstr>
      <vt:lpstr>A126033998T_Data</vt:lpstr>
      <vt:lpstr>A126033998T_Latest</vt:lpstr>
      <vt:lpstr>A126034002X</vt:lpstr>
      <vt:lpstr>A126034002X_Data</vt:lpstr>
      <vt:lpstr>A126034002X_Latest</vt:lpstr>
      <vt:lpstr>A126034006J</vt:lpstr>
      <vt:lpstr>A126034006J_Data</vt:lpstr>
      <vt:lpstr>A126034006J_Latest</vt:lpstr>
      <vt:lpstr>A126034010X</vt:lpstr>
      <vt:lpstr>A126034010X_Data</vt:lpstr>
      <vt:lpstr>A126034010X_Latest</vt:lpstr>
      <vt:lpstr>A126034014J</vt:lpstr>
      <vt:lpstr>A126034014J_Data</vt:lpstr>
      <vt:lpstr>A126034014J_Latest</vt:lpstr>
      <vt:lpstr>A126034018T</vt:lpstr>
      <vt:lpstr>A126034018T_Data</vt:lpstr>
      <vt:lpstr>A126034018T_Latest</vt:lpstr>
      <vt:lpstr>A126034022J</vt:lpstr>
      <vt:lpstr>A126034022J_Data</vt:lpstr>
      <vt:lpstr>A126034022J_Latest</vt:lpstr>
      <vt:lpstr>A126034026T</vt:lpstr>
      <vt:lpstr>A126034026T_Data</vt:lpstr>
      <vt:lpstr>A126034026T_Latest</vt:lpstr>
      <vt:lpstr>A126034030J</vt:lpstr>
      <vt:lpstr>A126034030J_Data</vt:lpstr>
      <vt:lpstr>A126034030J_Latest</vt:lpstr>
      <vt:lpstr>A126034034T</vt:lpstr>
      <vt:lpstr>A126034034T_Data</vt:lpstr>
      <vt:lpstr>A126034034T_Latest</vt:lpstr>
      <vt:lpstr>A126034038A</vt:lpstr>
      <vt:lpstr>A126034038A_Data</vt:lpstr>
      <vt:lpstr>A126034038A_Latest</vt:lpstr>
      <vt:lpstr>A126034042T</vt:lpstr>
      <vt:lpstr>A126034042T_Data</vt:lpstr>
      <vt:lpstr>A126034042T_Latest</vt:lpstr>
      <vt:lpstr>A126034046A</vt:lpstr>
      <vt:lpstr>A126034046A_Data</vt:lpstr>
      <vt:lpstr>A126034046A_Latest</vt:lpstr>
      <vt:lpstr>A126034050T</vt:lpstr>
      <vt:lpstr>A126034050T_Data</vt:lpstr>
      <vt:lpstr>A126034050T_Latest</vt:lpstr>
      <vt:lpstr>A126034054A</vt:lpstr>
      <vt:lpstr>A126034054A_Data</vt:lpstr>
      <vt:lpstr>A126034054A_Latest</vt:lpstr>
      <vt:lpstr>A126034058K</vt:lpstr>
      <vt:lpstr>A126034058K_Data</vt:lpstr>
      <vt:lpstr>A126034058K_Latest</vt:lpstr>
      <vt:lpstr>A126034062A</vt:lpstr>
      <vt:lpstr>A126034062A_Data</vt:lpstr>
      <vt:lpstr>A126034062A_Latest</vt:lpstr>
      <vt:lpstr>A126034066K</vt:lpstr>
      <vt:lpstr>A126034066K_Data</vt:lpstr>
      <vt:lpstr>A126034066K_Latest</vt:lpstr>
      <vt:lpstr>A126034070A</vt:lpstr>
      <vt:lpstr>A126034070A_Data</vt:lpstr>
      <vt:lpstr>A126034070A_Latest</vt:lpstr>
      <vt:lpstr>A126034074K</vt:lpstr>
      <vt:lpstr>A126034074K_Data</vt:lpstr>
      <vt:lpstr>A126034074K_Latest</vt:lpstr>
      <vt:lpstr>A126034078V</vt:lpstr>
      <vt:lpstr>A126034078V_Data</vt:lpstr>
      <vt:lpstr>A126034078V_Latest</vt:lpstr>
      <vt:lpstr>A126034082K</vt:lpstr>
      <vt:lpstr>A126034082K_Data</vt:lpstr>
      <vt:lpstr>A126034082K_Latest</vt:lpstr>
      <vt:lpstr>A126034086V</vt:lpstr>
      <vt:lpstr>A126034086V_Data</vt:lpstr>
      <vt:lpstr>A126034086V_Latest</vt:lpstr>
      <vt:lpstr>A126034090K</vt:lpstr>
      <vt:lpstr>A126034090K_Data</vt:lpstr>
      <vt:lpstr>A126034090K_Latest</vt:lpstr>
      <vt:lpstr>A126034094V</vt:lpstr>
      <vt:lpstr>A126034094V_Data</vt:lpstr>
      <vt:lpstr>A126034094V_Latest</vt:lpstr>
      <vt:lpstr>A126034098C</vt:lpstr>
      <vt:lpstr>A126034098C_Data</vt:lpstr>
      <vt:lpstr>A126034098C_Latest</vt:lpstr>
      <vt:lpstr>A126034102J</vt:lpstr>
      <vt:lpstr>A126034102J_Data</vt:lpstr>
      <vt:lpstr>A126034102J_Latest</vt:lpstr>
      <vt:lpstr>A126034106T</vt:lpstr>
      <vt:lpstr>A126034106T_Data</vt:lpstr>
      <vt:lpstr>A126034106T_Latest</vt:lpstr>
      <vt:lpstr>A126034110J</vt:lpstr>
      <vt:lpstr>A126034110J_Data</vt:lpstr>
      <vt:lpstr>A126034110J_Latest</vt:lpstr>
      <vt:lpstr>A126034114T</vt:lpstr>
      <vt:lpstr>A126034114T_Data</vt:lpstr>
      <vt:lpstr>A126034114T_Latest</vt:lpstr>
      <vt:lpstr>A126034118A</vt:lpstr>
      <vt:lpstr>A126034118A_Data</vt:lpstr>
      <vt:lpstr>A126034118A_Latest</vt:lpstr>
      <vt:lpstr>A126034122T</vt:lpstr>
      <vt:lpstr>A126034122T_Data</vt:lpstr>
      <vt:lpstr>A126034122T_Latest</vt:lpstr>
      <vt:lpstr>A126034126A</vt:lpstr>
      <vt:lpstr>A126034126A_Data</vt:lpstr>
      <vt:lpstr>A126034126A_Latest</vt:lpstr>
      <vt:lpstr>A126034130T</vt:lpstr>
      <vt:lpstr>A126034130T_Data</vt:lpstr>
      <vt:lpstr>A126034130T_Latest</vt:lpstr>
      <vt:lpstr>A126034134A</vt:lpstr>
      <vt:lpstr>A126034134A_Data</vt:lpstr>
      <vt:lpstr>A126034134A_Latest</vt:lpstr>
      <vt:lpstr>A126034138K</vt:lpstr>
      <vt:lpstr>A126034138K_Data</vt:lpstr>
      <vt:lpstr>A126034138K_Latest</vt:lpstr>
      <vt:lpstr>A126034142A</vt:lpstr>
      <vt:lpstr>A126034142A_Data</vt:lpstr>
      <vt:lpstr>A126034142A_Latest</vt:lpstr>
      <vt:lpstr>A126034146K</vt:lpstr>
      <vt:lpstr>A126034146K_Data</vt:lpstr>
      <vt:lpstr>A126034146K_Latest</vt:lpstr>
      <vt:lpstr>A126034150A</vt:lpstr>
      <vt:lpstr>A126034150A_Data</vt:lpstr>
      <vt:lpstr>A126034150A_Latest</vt:lpstr>
      <vt:lpstr>A126034154K</vt:lpstr>
      <vt:lpstr>A126034154K_Data</vt:lpstr>
      <vt:lpstr>A126034154K_Latest</vt:lpstr>
      <vt:lpstr>A126034158V</vt:lpstr>
      <vt:lpstr>A126034158V_Data</vt:lpstr>
      <vt:lpstr>A126034158V_Latest</vt:lpstr>
      <vt:lpstr>A126034162K</vt:lpstr>
      <vt:lpstr>A126034162K_Data</vt:lpstr>
      <vt:lpstr>A126034162K_Latest</vt:lpstr>
      <vt:lpstr>A126034166V</vt:lpstr>
      <vt:lpstr>A126034166V_Data</vt:lpstr>
      <vt:lpstr>A126034166V_Latest</vt:lpstr>
      <vt:lpstr>A126034170K</vt:lpstr>
      <vt:lpstr>A126034170K_Data</vt:lpstr>
      <vt:lpstr>A126034170K_Latest</vt:lpstr>
      <vt:lpstr>A126034174V</vt:lpstr>
      <vt:lpstr>A126034174V_Data</vt:lpstr>
      <vt:lpstr>A126034174V_Latest</vt:lpstr>
      <vt:lpstr>A126034178C</vt:lpstr>
      <vt:lpstr>A126034178C_Data</vt:lpstr>
      <vt:lpstr>A126034178C_Latest</vt:lpstr>
      <vt:lpstr>A126034182V</vt:lpstr>
      <vt:lpstr>A126034182V_Data</vt:lpstr>
      <vt:lpstr>A126034182V_Latest</vt:lpstr>
      <vt:lpstr>A126034186C</vt:lpstr>
      <vt:lpstr>A126034186C_Data</vt:lpstr>
      <vt:lpstr>A126034186C_Latest</vt:lpstr>
      <vt:lpstr>A126034190V</vt:lpstr>
      <vt:lpstr>A126034190V_Data</vt:lpstr>
      <vt:lpstr>A126034190V_Latest</vt:lpstr>
      <vt:lpstr>A126034194C</vt:lpstr>
      <vt:lpstr>A126034194C_Data</vt:lpstr>
      <vt:lpstr>A126034194C_Latest</vt:lpstr>
      <vt:lpstr>A126034198L</vt:lpstr>
      <vt:lpstr>A126034198L_Data</vt:lpstr>
      <vt:lpstr>A126034198L_Latest</vt:lpstr>
      <vt:lpstr>A126034202T</vt:lpstr>
      <vt:lpstr>A126034202T_Data</vt:lpstr>
      <vt:lpstr>A126034202T_Latest</vt:lpstr>
      <vt:lpstr>A126034206A</vt:lpstr>
      <vt:lpstr>A126034206A_Data</vt:lpstr>
      <vt:lpstr>A126034206A_Latest</vt:lpstr>
      <vt:lpstr>A126034210T</vt:lpstr>
      <vt:lpstr>A126034210T_Data</vt:lpstr>
      <vt:lpstr>A126034210T_Latest</vt:lpstr>
      <vt:lpstr>A126034214A</vt:lpstr>
      <vt:lpstr>A126034214A_Data</vt:lpstr>
      <vt:lpstr>A126034214A_Latest</vt:lpstr>
      <vt:lpstr>A126034218K</vt:lpstr>
      <vt:lpstr>A126034218K_Data</vt:lpstr>
      <vt:lpstr>A126034218K_Latest</vt:lpstr>
      <vt:lpstr>A126034222A</vt:lpstr>
      <vt:lpstr>A126034222A_Data</vt:lpstr>
      <vt:lpstr>A126034222A_Latest</vt:lpstr>
      <vt:lpstr>A126034226K</vt:lpstr>
      <vt:lpstr>A126034226K_Data</vt:lpstr>
      <vt:lpstr>A126034226K_Latest</vt:lpstr>
      <vt:lpstr>A126034230A</vt:lpstr>
      <vt:lpstr>A126034230A_Data</vt:lpstr>
      <vt:lpstr>A126034230A_Latest</vt:lpstr>
      <vt:lpstr>A126034234K</vt:lpstr>
      <vt:lpstr>A126034234K_Data</vt:lpstr>
      <vt:lpstr>A126034234K_Latest</vt:lpstr>
      <vt:lpstr>A126034238V</vt:lpstr>
      <vt:lpstr>A126034238V_Data</vt:lpstr>
      <vt:lpstr>A126034238V_Latest</vt:lpstr>
      <vt:lpstr>A126034242K</vt:lpstr>
      <vt:lpstr>A126034242K_Data</vt:lpstr>
      <vt:lpstr>A126034242K_Latest</vt:lpstr>
      <vt:lpstr>A126034246V</vt:lpstr>
      <vt:lpstr>A126034246V_Data</vt:lpstr>
      <vt:lpstr>A126034246V_Latest</vt:lpstr>
      <vt:lpstr>A126034250K</vt:lpstr>
      <vt:lpstr>A126034250K_Data</vt:lpstr>
      <vt:lpstr>A126034250K_Latest</vt:lpstr>
      <vt:lpstr>A126034254V</vt:lpstr>
      <vt:lpstr>A126034254V_Data</vt:lpstr>
      <vt:lpstr>A126034254V_Latest</vt:lpstr>
      <vt:lpstr>A126034258C</vt:lpstr>
      <vt:lpstr>A126034258C_Data</vt:lpstr>
      <vt:lpstr>A126034258C_Latest</vt:lpstr>
      <vt:lpstr>A126034262V</vt:lpstr>
      <vt:lpstr>A126034262V_Data</vt:lpstr>
      <vt:lpstr>A126034262V_Latest</vt:lpstr>
      <vt:lpstr>A126034266C</vt:lpstr>
      <vt:lpstr>A126034266C_Data</vt:lpstr>
      <vt:lpstr>A126034266C_Latest</vt:lpstr>
      <vt:lpstr>A126034270V</vt:lpstr>
      <vt:lpstr>A126034270V_Data</vt:lpstr>
      <vt:lpstr>A126034270V_Latest</vt:lpstr>
      <vt:lpstr>A126034274C</vt:lpstr>
      <vt:lpstr>A126034274C_Data</vt:lpstr>
      <vt:lpstr>A126034274C_Latest</vt:lpstr>
      <vt:lpstr>A126034278L</vt:lpstr>
      <vt:lpstr>A126034278L_Data</vt:lpstr>
      <vt:lpstr>A126034278L_Latest</vt:lpstr>
      <vt:lpstr>A126034282C</vt:lpstr>
      <vt:lpstr>A126034282C_Data</vt:lpstr>
      <vt:lpstr>A126034282C_Latest</vt:lpstr>
      <vt:lpstr>A126034286L</vt:lpstr>
      <vt:lpstr>A126034286L_Data</vt:lpstr>
      <vt:lpstr>A126034286L_Latest</vt:lpstr>
      <vt:lpstr>A126034290C</vt:lpstr>
      <vt:lpstr>A126034290C_Data</vt:lpstr>
      <vt:lpstr>A126034290C_Latest</vt:lpstr>
      <vt:lpstr>A126034294L</vt:lpstr>
      <vt:lpstr>A126034294L_Data</vt:lpstr>
      <vt:lpstr>A126034294L_Latest</vt:lpstr>
      <vt:lpstr>A126034298W</vt:lpstr>
      <vt:lpstr>A126034298W_Data</vt:lpstr>
      <vt:lpstr>A126034298W_Latest</vt:lpstr>
      <vt:lpstr>A126034302A</vt:lpstr>
      <vt:lpstr>A126034302A_Data</vt:lpstr>
      <vt:lpstr>A126034302A_Latest</vt:lpstr>
      <vt:lpstr>A126034306K</vt:lpstr>
      <vt:lpstr>A126034306K_Data</vt:lpstr>
      <vt:lpstr>A126034306K_Latest</vt:lpstr>
      <vt:lpstr>A126034310A</vt:lpstr>
      <vt:lpstr>A126034310A_Data</vt:lpstr>
      <vt:lpstr>A126034310A_Latest</vt:lpstr>
      <vt:lpstr>A126034314K</vt:lpstr>
      <vt:lpstr>A126034314K_Data</vt:lpstr>
      <vt:lpstr>A126034314K_Latest</vt:lpstr>
      <vt:lpstr>A126034318V</vt:lpstr>
      <vt:lpstr>A126034318V_Data</vt:lpstr>
      <vt:lpstr>A126034318V_Latest</vt:lpstr>
      <vt:lpstr>A126034322K</vt:lpstr>
      <vt:lpstr>A126034322K_Data</vt:lpstr>
      <vt:lpstr>A126034322K_Latest</vt:lpstr>
      <vt:lpstr>A126034326V</vt:lpstr>
      <vt:lpstr>A126034326V_Data</vt:lpstr>
      <vt:lpstr>A126034326V_Latest</vt:lpstr>
      <vt:lpstr>A126034330K</vt:lpstr>
      <vt:lpstr>A126034330K_Data</vt:lpstr>
      <vt:lpstr>A126034330K_Latest</vt:lpstr>
      <vt:lpstr>A126034334V</vt:lpstr>
      <vt:lpstr>A126034334V_Data</vt:lpstr>
      <vt:lpstr>A126034334V_Latest</vt:lpstr>
      <vt:lpstr>A126034338C</vt:lpstr>
      <vt:lpstr>A126034338C_Data</vt:lpstr>
      <vt:lpstr>A126034338C_Latest</vt:lpstr>
      <vt:lpstr>A126034342V</vt:lpstr>
      <vt:lpstr>A126034342V_Data</vt:lpstr>
      <vt:lpstr>A126034342V_Latest</vt:lpstr>
      <vt:lpstr>A126034346C</vt:lpstr>
      <vt:lpstr>A126034346C_Data</vt:lpstr>
      <vt:lpstr>A126034346C_Latest</vt:lpstr>
      <vt:lpstr>A126034350V</vt:lpstr>
      <vt:lpstr>A126034350V_Data</vt:lpstr>
      <vt:lpstr>A126034350V_Latest</vt:lpstr>
      <vt:lpstr>A126034354C</vt:lpstr>
      <vt:lpstr>A126034354C_Data</vt:lpstr>
      <vt:lpstr>A126034354C_Latest</vt:lpstr>
      <vt:lpstr>A126034358L</vt:lpstr>
      <vt:lpstr>A126034358L_Data</vt:lpstr>
      <vt:lpstr>A126034358L_Latest</vt:lpstr>
      <vt:lpstr>A126034362C</vt:lpstr>
      <vt:lpstr>A126034362C_Data</vt:lpstr>
      <vt:lpstr>A126034362C_Latest</vt:lpstr>
      <vt:lpstr>A126034366L</vt:lpstr>
      <vt:lpstr>A126034366L_Data</vt:lpstr>
      <vt:lpstr>A126034366L_Latest</vt:lpstr>
      <vt:lpstr>A126034370C</vt:lpstr>
      <vt:lpstr>A126034370C_Data</vt:lpstr>
      <vt:lpstr>A126034370C_Latest</vt:lpstr>
      <vt:lpstr>A126034374L</vt:lpstr>
      <vt:lpstr>A126034374L_Data</vt:lpstr>
      <vt:lpstr>A126034374L_Latest</vt:lpstr>
      <vt:lpstr>A126034378W</vt:lpstr>
      <vt:lpstr>A126034378W_Data</vt:lpstr>
      <vt:lpstr>A126034378W_Latest</vt:lpstr>
      <vt:lpstr>A126034382L</vt:lpstr>
      <vt:lpstr>A126034382L_Data</vt:lpstr>
      <vt:lpstr>A126034382L_Latest</vt:lpstr>
      <vt:lpstr>A126034386W</vt:lpstr>
      <vt:lpstr>A126034386W_Data</vt:lpstr>
      <vt:lpstr>A126034386W_Latest</vt:lpstr>
      <vt:lpstr>A126034390L</vt:lpstr>
      <vt:lpstr>A126034390L_Data</vt:lpstr>
      <vt:lpstr>A126034390L_Latest</vt:lpstr>
      <vt:lpstr>A126034394W</vt:lpstr>
      <vt:lpstr>A126034394W_Data</vt:lpstr>
      <vt:lpstr>A126034394W_Latest</vt:lpstr>
      <vt:lpstr>A126034398F</vt:lpstr>
      <vt:lpstr>A126034398F_Data</vt:lpstr>
      <vt:lpstr>A126034398F_Latest</vt:lpstr>
      <vt:lpstr>A126034402K</vt:lpstr>
      <vt:lpstr>A126034402K_Data</vt:lpstr>
      <vt:lpstr>A126034402K_Latest</vt:lpstr>
      <vt:lpstr>A126034406V</vt:lpstr>
      <vt:lpstr>A126034406V_Data</vt:lpstr>
      <vt:lpstr>A126034406V_Latest</vt:lpstr>
      <vt:lpstr>A126034410K</vt:lpstr>
      <vt:lpstr>A126034410K_Data</vt:lpstr>
      <vt:lpstr>A126034410K_Latest</vt:lpstr>
      <vt:lpstr>A126034414V</vt:lpstr>
      <vt:lpstr>A126034414V_Data</vt:lpstr>
      <vt:lpstr>A126034414V_Latest</vt:lpstr>
      <vt:lpstr>A126034418C</vt:lpstr>
      <vt:lpstr>A126034418C_Data</vt:lpstr>
      <vt:lpstr>A126034418C_Latest</vt:lpstr>
      <vt:lpstr>A126034422V</vt:lpstr>
      <vt:lpstr>A126034422V_Data</vt:lpstr>
      <vt:lpstr>A126034422V_Latest</vt:lpstr>
      <vt:lpstr>A126034426C</vt:lpstr>
      <vt:lpstr>A126034426C_Data</vt:lpstr>
      <vt:lpstr>A126034426C_Latest</vt:lpstr>
      <vt:lpstr>A126034430V</vt:lpstr>
      <vt:lpstr>A126034430V_Data</vt:lpstr>
      <vt:lpstr>A126034430V_Latest</vt:lpstr>
      <vt:lpstr>A126034434C</vt:lpstr>
      <vt:lpstr>A126034434C_Data</vt:lpstr>
      <vt:lpstr>A126034434C_Latest</vt:lpstr>
      <vt:lpstr>A126034438L</vt:lpstr>
      <vt:lpstr>A126034438L_Data</vt:lpstr>
      <vt:lpstr>A126034438L_Latest</vt:lpstr>
      <vt:lpstr>A126034442C</vt:lpstr>
      <vt:lpstr>A126034442C_Data</vt:lpstr>
      <vt:lpstr>A126034442C_Latest</vt:lpstr>
      <vt:lpstr>A126034446L</vt:lpstr>
      <vt:lpstr>A126034446L_Data</vt:lpstr>
      <vt:lpstr>A126034446L_Latest</vt:lpstr>
      <vt:lpstr>A126034450C</vt:lpstr>
      <vt:lpstr>A126034450C_Data</vt:lpstr>
      <vt:lpstr>A126034450C_Latest</vt:lpstr>
      <vt:lpstr>A126034454L</vt:lpstr>
      <vt:lpstr>A126034454L_Data</vt:lpstr>
      <vt:lpstr>A126034454L_Latest</vt:lpstr>
      <vt:lpstr>A126034458W</vt:lpstr>
      <vt:lpstr>A126034458W_Data</vt:lpstr>
      <vt:lpstr>A126034458W_Latest</vt:lpstr>
      <vt:lpstr>A126034462L</vt:lpstr>
      <vt:lpstr>A126034462L_Data</vt:lpstr>
      <vt:lpstr>A126034462L_Latest</vt:lpstr>
      <vt:lpstr>A126034466W</vt:lpstr>
      <vt:lpstr>A126034466W_Data</vt:lpstr>
      <vt:lpstr>A126034466W_Latest</vt:lpstr>
      <vt:lpstr>A126034470L</vt:lpstr>
      <vt:lpstr>A126034470L_Data</vt:lpstr>
      <vt:lpstr>A126034470L_Latest</vt:lpstr>
      <vt:lpstr>A126034474W</vt:lpstr>
      <vt:lpstr>A126034474W_Data</vt:lpstr>
      <vt:lpstr>A126034474W_Latest</vt:lpstr>
      <vt:lpstr>A126034478F</vt:lpstr>
      <vt:lpstr>A126034478F_Data</vt:lpstr>
      <vt:lpstr>A126034478F_Latest</vt:lpstr>
      <vt:lpstr>A126034482W</vt:lpstr>
      <vt:lpstr>A126034482W_Data</vt:lpstr>
      <vt:lpstr>A126034482W_Latest</vt:lpstr>
      <vt:lpstr>A126034486F</vt:lpstr>
      <vt:lpstr>A126034486F_Data</vt:lpstr>
      <vt:lpstr>A126034486F_Latest</vt:lpstr>
      <vt:lpstr>A126034490W</vt:lpstr>
      <vt:lpstr>A126034490W_Data</vt:lpstr>
      <vt:lpstr>A126034490W_Latest</vt:lpstr>
      <vt:lpstr>A126034494F</vt:lpstr>
      <vt:lpstr>A126034494F_Data</vt:lpstr>
      <vt:lpstr>A126034494F_Latest</vt:lpstr>
      <vt:lpstr>A126034498R</vt:lpstr>
      <vt:lpstr>A126034498R_Data</vt:lpstr>
      <vt:lpstr>A126034498R_Latest</vt:lpstr>
      <vt:lpstr>A126034502V</vt:lpstr>
      <vt:lpstr>A126034502V_Data</vt:lpstr>
      <vt:lpstr>A126034502V_Latest</vt:lpstr>
      <vt:lpstr>A126034506C</vt:lpstr>
      <vt:lpstr>A126034506C_Data</vt:lpstr>
      <vt:lpstr>A126034506C_Latest</vt:lpstr>
      <vt:lpstr>A126034510V</vt:lpstr>
      <vt:lpstr>A126034510V_Data</vt:lpstr>
      <vt:lpstr>A126034510V_Latest</vt:lpstr>
      <vt:lpstr>A126034514C</vt:lpstr>
      <vt:lpstr>A126034514C_Data</vt:lpstr>
      <vt:lpstr>A126034514C_Latest</vt:lpstr>
      <vt:lpstr>A126034518L</vt:lpstr>
      <vt:lpstr>A126034518L_Data</vt:lpstr>
      <vt:lpstr>A126034518L_Latest</vt:lpstr>
      <vt:lpstr>A126034522C</vt:lpstr>
      <vt:lpstr>A126034522C_Data</vt:lpstr>
      <vt:lpstr>A126034522C_Latest</vt:lpstr>
      <vt:lpstr>A126034526L</vt:lpstr>
      <vt:lpstr>A126034526L_Data</vt:lpstr>
      <vt:lpstr>A126034526L_Latest</vt:lpstr>
      <vt:lpstr>A126034530C</vt:lpstr>
      <vt:lpstr>A126034530C_Data</vt:lpstr>
      <vt:lpstr>A126034530C_Latest</vt:lpstr>
      <vt:lpstr>A126034534L</vt:lpstr>
      <vt:lpstr>A126034534L_Data</vt:lpstr>
      <vt:lpstr>A126034534L_Latest</vt:lpstr>
      <vt:lpstr>A126034538W</vt:lpstr>
      <vt:lpstr>A126034538W_Data</vt:lpstr>
      <vt:lpstr>A126034538W_Latest</vt:lpstr>
      <vt:lpstr>A126034542L</vt:lpstr>
      <vt:lpstr>A126034542L_Data</vt:lpstr>
      <vt:lpstr>A126034542L_Latest</vt:lpstr>
      <vt:lpstr>A126034546W</vt:lpstr>
      <vt:lpstr>A126034546W_Data</vt:lpstr>
      <vt:lpstr>A126034546W_Latest</vt:lpstr>
      <vt:lpstr>A126034550L</vt:lpstr>
      <vt:lpstr>A126034550L_Data</vt:lpstr>
      <vt:lpstr>A126034550L_Latest</vt:lpstr>
      <vt:lpstr>A126034554W</vt:lpstr>
      <vt:lpstr>A126034554W_Data</vt:lpstr>
      <vt:lpstr>A126034554W_Latest</vt:lpstr>
      <vt:lpstr>A126034558F</vt:lpstr>
      <vt:lpstr>A126034558F_Data</vt:lpstr>
      <vt:lpstr>A126034558F_Latest</vt:lpstr>
      <vt:lpstr>A126034562W</vt:lpstr>
      <vt:lpstr>A126034562W_Data</vt:lpstr>
      <vt:lpstr>A126034562W_Latest</vt:lpstr>
      <vt:lpstr>A126034566F</vt:lpstr>
      <vt:lpstr>A126034566F_Data</vt:lpstr>
      <vt:lpstr>A126034566F_Latest</vt:lpstr>
      <vt:lpstr>A126034570W</vt:lpstr>
      <vt:lpstr>A126034570W_Data</vt:lpstr>
      <vt:lpstr>A126034570W_Latest</vt:lpstr>
      <vt:lpstr>A126034574F</vt:lpstr>
      <vt:lpstr>A126034574F_Data</vt:lpstr>
      <vt:lpstr>A126034574F_Latest</vt:lpstr>
      <vt:lpstr>A126034578R</vt:lpstr>
      <vt:lpstr>A126034578R_Data</vt:lpstr>
      <vt:lpstr>A126034578R_Latest</vt:lpstr>
      <vt:lpstr>A126034582F</vt:lpstr>
      <vt:lpstr>A126034582F_Data</vt:lpstr>
      <vt:lpstr>A126034582F_Latest</vt:lpstr>
      <vt:lpstr>A126034586R</vt:lpstr>
      <vt:lpstr>A126034586R_Data</vt:lpstr>
      <vt:lpstr>A126034586R_Latest</vt:lpstr>
      <vt:lpstr>A126034590F</vt:lpstr>
      <vt:lpstr>A126034590F_Data</vt:lpstr>
      <vt:lpstr>A126034590F_Latest</vt:lpstr>
      <vt:lpstr>A126034594R</vt:lpstr>
      <vt:lpstr>A126034594R_Data</vt:lpstr>
      <vt:lpstr>A126034594R_Latest</vt:lpstr>
      <vt:lpstr>A126034598X</vt:lpstr>
      <vt:lpstr>A126034598X_Data</vt:lpstr>
      <vt:lpstr>A126034598X_Latest</vt:lpstr>
      <vt:lpstr>A126034602C</vt:lpstr>
      <vt:lpstr>A126034602C_Data</vt:lpstr>
      <vt:lpstr>A126034602C_Latest</vt:lpstr>
      <vt:lpstr>A126034606L</vt:lpstr>
      <vt:lpstr>A126034606L_Data</vt:lpstr>
      <vt:lpstr>A126034606L_Latest</vt:lpstr>
      <vt:lpstr>A126034610C</vt:lpstr>
      <vt:lpstr>A126034610C_Data</vt:lpstr>
      <vt:lpstr>A126034610C_Latest</vt:lpstr>
      <vt:lpstr>A126034614L</vt:lpstr>
      <vt:lpstr>A126034614L_Data</vt:lpstr>
      <vt:lpstr>A126034614L_Latest</vt:lpstr>
      <vt:lpstr>A126034618W</vt:lpstr>
      <vt:lpstr>A126034618W_Data</vt:lpstr>
      <vt:lpstr>A126034618W_Latest</vt:lpstr>
      <vt:lpstr>A126034622L</vt:lpstr>
      <vt:lpstr>A126034622L_Data</vt:lpstr>
      <vt:lpstr>A126034622L_Latest</vt:lpstr>
      <vt:lpstr>A126034626W</vt:lpstr>
      <vt:lpstr>A126034626W_Data</vt:lpstr>
      <vt:lpstr>A126034626W_Latest</vt:lpstr>
      <vt:lpstr>A126034630L</vt:lpstr>
      <vt:lpstr>A126034630L_Data</vt:lpstr>
      <vt:lpstr>A126034630L_Latest</vt:lpstr>
      <vt:lpstr>A126034634W</vt:lpstr>
      <vt:lpstr>A126034634W_Data</vt:lpstr>
      <vt:lpstr>A126034634W_Latest</vt:lpstr>
      <vt:lpstr>A126034638F</vt:lpstr>
      <vt:lpstr>A126034638F_Data</vt:lpstr>
      <vt:lpstr>A126034638F_Latest</vt:lpstr>
      <vt:lpstr>A126034642W</vt:lpstr>
      <vt:lpstr>A126034642W_Data</vt:lpstr>
      <vt:lpstr>A126034642W_Latest</vt:lpstr>
      <vt:lpstr>A126034646F</vt:lpstr>
      <vt:lpstr>A126034646F_Data</vt:lpstr>
      <vt:lpstr>A126034646F_Latest</vt:lpstr>
      <vt:lpstr>A126034650W</vt:lpstr>
      <vt:lpstr>A126034650W_Data</vt:lpstr>
      <vt:lpstr>A126034650W_Latest</vt:lpstr>
      <vt:lpstr>A126034654F</vt:lpstr>
      <vt:lpstr>A126034654F_Data</vt:lpstr>
      <vt:lpstr>A126034654F_Latest</vt:lpstr>
      <vt:lpstr>A126034658R</vt:lpstr>
      <vt:lpstr>A126034658R_Data</vt:lpstr>
      <vt:lpstr>A126034658R_Latest</vt:lpstr>
      <vt:lpstr>A126034662F</vt:lpstr>
      <vt:lpstr>A126034662F_Data</vt:lpstr>
      <vt:lpstr>A126034662F_Latest</vt:lpstr>
      <vt:lpstr>A126034666R</vt:lpstr>
      <vt:lpstr>A126034666R_Data</vt:lpstr>
      <vt:lpstr>A126034666R_Latest</vt:lpstr>
      <vt:lpstr>A126034670F</vt:lpstr>
      <vt:lpstr>A126034670F_Data</vt:lpstr>
      <vt:lpstr>A126034670F_Latest</vt:lpstr>
      <vt:lpstr>A126034674R</vt:lpstr>
      <vt:lpstr>A126034674R_Data</vt:lpstr>
      <vt:lpstr>A126034674R_Latest</vt:lpstr>
      <vt:lpstr>A126034678X</vt:lpstr>
      <vt:lpstr>A126034678X_Data</vt:lpstr>
      <vt:lpstr>A126034678X_Latest</vt:lpstr>
      <vt:lpstr>A126034682R</vt:lpstr>
      <vt:lpstr>A126034682R_Data</vt:lpstr>
      <vt:lpstr>A126034682R_Latest</vt:lpstr>
      <vt:lpstr>A126034686X</vt:lpstr>
      <vt:lpstr>A126034686X_Data</vt:lpstr>
      <vt:lpstr>A126034686X_Latest</vt:lpstr>
      <vt:lpstr>A126034690R</vt:lpstr>
      <vt:lpstr>A126034690R_Data</vt:lpstr>
      <vt:lpstr>A126034690R_Latest</vt:lpstr>
      <vt:lpstr>A126034694X</vt:lpstr>
      <vt:lpstr>A126034694X_Data</vt:lpstr>
      <vt:lpstr>A126034694X_Latest</vt:lpstr>
      <vt:lpstr>A126034698J</vt:lpstr>
      <vt:lpstr>A126034698J_Data</vt:lpstr>
      <vt:lpstr>A126034698J_Latest</vt:lpstr>
      <vt:lpstr>A126034702L</vt:lpstr>
      <vt:lpstr>A126034702L_Data</vt:lpstr>
      <vt:lpstr>A126034702L_Latest</vt:lpstr>
      <vt:lpstr>A126034706W</vt:lpstr>
      <vt:lpstr>A126034706W_Data</vt:lpstr>
      <vt:lpstr>A126034706W_Latest</vt:lpstr>
      <vt:lpstr>A126034710L</vt:lpstr>
      <vt:lpstr>A126034710L_Data</vt:lpstr>
      <vt:lpstr>A126034710L_Latest</vt:lpstr>
      <vt:lpstr>A126034714W</vt:lpstr>
      <vt:lpstr>A126034714W_Data</vt:lpstr>
      <vt:lpstr>A126034714W_Latest</vt:lpstr>
      <vt:lpstr>A126034718F</vt:lpstr>
      <vt:lpstr>A126034718F_Data</vt:lpstr>
      <vt:lpstr>A126034718F_Latest</vt:lpstr>
      <vt:lpstr>A126034722W</vt:lpstr>
      <vt:lpstr>A126034722W_Data</vt:lpstr>
      <vt:lpstr>A126034722W_Latest</vt:lpstr>
      <vt:lpstr>A126034726F</vt:lpstr>
      <vt:lpstr>A126034726F_Data</vt:lpstr>
      <vt:lpstr>A126034726F_Latest</vt:lpstr>
      <vt:lpstr>A126034730W</vt:lpstr>
      <vt:lpstr>A126034730W_Data</vt:lpstr>
      <vt:lpstr>A126034730W_Latest</vt:lpstr>
      <vt:lpstr>A126034734F</vt:lpstr>
      <vt:lpstr>A126034734F_Data</vt:lpstr>
      <vt:lpstr>A126034734F_Latest</vt:lpstr>
      <vt:lpstr>A126034738R</vt:lpstr>
      <vt:lpstr>A126034738R_Data</vt:lpstr>
      <vt:lpstr>A126034738R_Latest</vt:lpstr>
      <vt:lpstr>A126034742F</vt:lpstr>
      <vt:lpstr>A126034742F_Data</vt:lpstr>
      <vt:lpstr>A126034742F_Latest</vt:lpstr>
      <vt:lpstr>A126034746R</vt:lpstr>
      <vt:lpstr>A126034746R_Data</vt:lpstr>
      <vt:lpstr>A126034746R_Latest</vt:lpstr>
      <vt:lpstr>A126034750F</vt:lpstr>
      <vt:lpstr>A126034750F_Data</vt:lpstr>
      <vt:lpstr>A126034750F_Latest</vt:lpstr>
      <vt:lpstr>A126034754R</vt:lpstr>
      <vt:lpstr>A126034754R_Data</vt:lpstr>
      <vt:lpstr>A126034754R_Latest</vt:lpstr>
      <vt:lpstr>A126034758X</vt:lpstr>
      <vt:lpstr>A126034758X_Data</vt:lpstr>
      <vt:lpstr>A126034758X_Latest</vt:lpstr>
      <vt:lpstr>A126034762R</vt:lpstr>
      <vt:lpstr>A126034762R_Data</vt:lpstr>
      <vt:lpstr>A126034762R_Latest</vt:lpstr>
      <vt:lpstr>A126034766X</vt:lpstr>
      <vt:lpstr>A126034766X_Data</vt:lpstr>
      <vt:lpstr>A126034766X_Latest</vt:lpstr>
      <vt:lpstr>A126034770R</vt:lpstr>
      <vt:lpstr>A126034770R_Data</vt:lpstr>
      <vt:lpstr>A126034770R_Latest</vt:lpstr>
      <vt:lpstr>A126034774X</vt:lpstr>
      <vt:lpstr>A126034774X_Data</vt:lpstr>
      <vt:lpstr>A126034774X_Latest</vt:lpstr>
      <vt:lpstr>A126034778J</vt:lpstr>
      <vt:lpstr>A126034778J_Data</vt:lpstr>
      <vt:lpstr>A126034778J_Latest</vt:lpstr>
      <vt:lpstr>A126034782X</vt:lpstr>
      <vt:lpstr>A126034782X_Data</vt:lpstr>
      <vt:lpstr>A126034782X_Latest</vt:lpstr>
      <vt:lpstr>A126034786J</vt:lpstr>
      <vt:lpstr>A126034786J_Data</vt:lpstr>
      <vt:lpstr>A126034786J_Latest</vt:lpstr>
      <vt:lpstr>A126034790X</vt:lpstr>
      <vt:lpstr>A126034790X_Data</vt:lpstr>
      <vt:lpstr>A126034790X_Latest</vt:lpstr>
      <vt:lpstr>A126034794J</vt:lpstr>
      <vt:lpstr>A126034794J_Data</vt:lpstr>
      <vt:lpstr>A126034794J_Latest</vt:lpstr>
      <vt:lpstr>A126034798T</vt:lpstr>
      <vt:lpstr>A126034798T_Data</vt:lpstr>
      <vt:lpstr>A126034798T_Latest</vt:lpstr>
      <vt:lpstr>A126034802W</vt:lpstr>
      <vt:lpstr>A126034802W_Data</vt:lpstr>
      <vt:lpstr>A126034802W_Latest</vt:lpstr>
      <vt:lpstr>A126034806F</vt:lpstr>
      <vt:lpstr>A126034806F_Data</vt:lpstr>
      <vt:lpstr>A126034806F_Latest</vt:lpstr>
      <vt:lpstr>A126034810W</vt:lpstr>
      <vt:lpstr>A126034810W_Data</vt:lpstr>
      <vt:lpstr>A126034810W_Latest</vt:lpstr>
      <vt:lpstr>A126034814F</vt:lpstr>
      <vt:lpstr>A126034814F_Data</vt:lpstr>
      <vt:lpstr>A126034814F_Latest</vt:lpstr>
      <vt:lpstr>A126034818R</vt:lpstr>
      <vt:lpstr>A126034818R_Data</vt:lpstr>
      <vt:lpstr>A126034818R_Latest</vt:lpstr>
      <vt:lpstr>A126034822F</vt:lpstr>
      <vt:lpstr>A126034822F_Data</vt:lpstr>
      <vt:lpstr>A126034822F_Latest</vt:lpstr>
      <vt:lpstr>A126034826R</vt:lpstr>
      <vt:lpstr>A126034826R_Data</vt:lpstr>
      <vt:lpstr>A126034826R_Latest</vt:lpstr>
      <vt:lpstr>A126034830F</vt:lpstr>
      <vt:lpstr>A126034830F_Data</vt:lpstr>
      <vt:lpstr>A126034830F_Latest</vt:lpstr>
      <vt:lpstr>A126034834R</vt:lpstr>
      <vt:lpstr>A126034834R_Data</vt:lpstr>
      <vt:lpstr>A126034834R_Latest</vt:lpstr>
      <vt:lpstr>A126034838X</vt:lpstr>
      <vt:lpstr>A126034838X_Data</vt:lpstr>
      <vt:lpstr>A126034838X_Latest</vt:lpstr>
      <vt:lpstr>A126034842R</vt:lpstr>
      <vt:lpstr>A126034842R_Data</vt:lpstr>
      <vt:lpstr>A126034842R_Latest</vt:lpstr>
      <vt:lpstr>A126034846X</vt:lpstr>
      <vt:lpstr>A126034846X_Data</vt:lpstr>
      <vt:lpstr>A126034846X_Latest</vt:lpstr>
      <vt:lpstr>A126034850R</vt:lpstr>
      <vt:lpstr>A126034850R_Data</vt:lpstr>
      <vt:lpstr>A126034850R_Latest</vt:lpstr>
      <vt:lpstr>A126034854X</vt:lpstr>
      <vt:lpstr>A126034854X_Data</vt:lpstr>
      <vt:lpstr>A126034854X_Latest</vt:lpstr>
      <vt:lpstr>A126034858J</vt:lpstr>
      <vt:lpstr>A126034858J_Data</vt:lpstr>
      <vt:lpstr>A126034858J_Latest</vt:lpstr>
      <vt:lpstr>A126034862X</vt:lpstr>
      <vt:lpstr>A126034862X_Data</vt:lpstr>
      <vt:lpstr>A126034862X_Latest</vt:lpstr>
      <vt:lpstr>A126034866J</vt:lpstr>
      <vt:lpstr>A126034866J_Data</vt:lpstr>
      <vt:lpstr>A126034866J_Latest</vt:lpstr>
      <vt:lpstr>A126034870X</vt:lpstr>
      <vt:lpstr>A126034870X_Data</vt:lpstr>
      <vt:lpstr>A126034870X_Latest</vt:lpstr>
      <vt:lpstr>A126034874J</vt:lpstr>
      <vt:lpstr>A126034874J_Data</vt:lpstr>
      <vt:lpstr>A126034874J_Latest</vt:lpstr>
      <vt:lpstr>A126034878T</vt:lpstr>
      <vt:lpstr>A126034878T_Data</vt:lpstr>
      <vt:lpstr>A126034878T_Latest</vt:lpstr>
      <vt:lpstr>A126034882J</vt:lpstr>
      <vt:lpstr>A126034882J_Data</vt:lpstr>
      <vt:lpstr>A126034882J_Latest</vt:lpstr>
      <vt:lpstr>A126034886T</vt:lpstr>
      <vt:lpstr>A126034886T_Data</vt:lpstr>
      <vt:lpstr>A126034886T_Latest</vt:lpstr>
      <vt:lpstr>A126034890J</vt:lpstr>
      <vt:lpstr>A126034890J_Data</vt:lpstr>
      <vt:lpstr>A126034890J_Latest</vt:lpstr>
      <vt:lpstr>A126034894T</vt:lpstr>
      <vt:lpstr>A126034894T_Data</vt:lpstr>
      <vt:lpstr>A126034894T_Latest</vt:lpstr>
      <vt:lpstr>A126034898A</vt:lpstr>
      <vt:lpstr>A126034898A_Data</vt:lpstr>
      <vt:lpstr>A126034898A_Latest</vt:lpstr>
      <vt:lpstr>A126034902F</vt:lpstr>
      <vt:lpstr>A126034902F_Data</vt:lpstr>
      <vt:lpstr>A126034902F_Latest</vt:lpstr>
      <vt:lpstr>A126034906R</vt:lpstr>
      <vt:lpstr>A126034906R_Data</vt:lpstr>
      <vt:lpstr>A126034906R_Latest</vt:lpstr>
      <vt:lpstr>A126034910F</vt:lpstr>
      <vt:lpstr>A126034910F_Data</vt:lpstr>
      <vt:lpstr>A126034910F_Latest</vt:lpstr>
      <vt:lpstr>A126034914R</vt:lpstr>
      <vt:lpstr>A126034914R_Data</vt:lpstr>
      <vt:lpstr>A126034914R_Latest</vt:lpstr>
      <vt:lpstr>A126034918X</vt:lpstr>
      <vt:lpstr>A126034918X_Data</vt:lpstr>
      <vt:lpstr>A126034918X_Latest</vt:lpstr>
      <vt:lpstr>A126034922R</vt:lpstr>
      <vt:lpstr>A126034922R_Data</vt:lpstr>
      <vt:lpstr>A126034922R_Latest</vt:lpstr>
      <vt:lpstr>A126034926X</vt:lpstr>
      <vt:lpstr>A126034926X_Data</vt:lpstr>
      <vt:lpstr>A126034926X_Latest</vt:lpstr>
      <vt:lpstr>A126034930R</vt:lpstr>
      <vt:lpstr>A126034930R_Data</vt:lpstr>
      <vt:lpstr>A126034930R_Latest</vt:lpstr>
      <vt:lpstr>A126034934X</vt:lpstr>
      <vt:lpstr>A126034934X_Data</vt:lpstr>
      <vt:lpstr>A126034934X_Latest</vt:lpstr>
      <vt:lpstr>A126034938J</vt:lpstr>
      <vt:lpstr>A126034938J_Data</vt:lpstr>
      <vt:lpstr>A126034938J_Latest</vt:lpstr>
      <vt:lpstr>A126034942X</vt:lpstr>
      <vt:lpstr>A126034942X_Data</vt:lpstr>
      <vt:lpstr>A126034942X_Latest</vt:lpstr>
      <vt:lpstr>A126034946J</vt:lpstr>
      <vt:lpstr>A126034946J_Data</vt:lpstr>
      <vt:lpstr>A126034946J_Latest</vt:lpstr>
      <vt:lpstr>A126034950X</vt:lpstr>
      <vt:lpstr>A126034950X_Data</vt:lpstr>
      <vt:lpstr>A126034950X_Latest</vt:lpstr>
      <vt:lpstr>A126034954J</vt:lpstr>
      <vt:lpstr>A126034954J_Data</vt:lpstr>
      <vt:lpstr>A126034954J_Latest</vt:lpstr>
      <vt:lpstr>A126034958T</vt:lpstr>
      <vt:lpstr>A126034958T_Data</vt:lpstr>
      <vt:lpstr>A126034958T_Latest</vt:lpstr>
      <vt:lpstr>A126034962J</vt:lpstr>
      <vt:lpstr>A126034962J_Data</vt:lpstr>
      <vt:lpstr>A126034962J_Latest</vt:lpstr>
      <vt:lpstr>A126034966T</vt:lpstr>
      <vt:lpstr>A126034966T_Data</vt:lpstr>
      <vt:lpstr>A126034966T_Latest</vt:lpstr>
      <vt:lpstr>A126034970J</vt:lpstr>
      <vt:lpstr>A126034970J_Data</vt:lpstr>
      <vt:lpstr>A126034970J_Latest</vt:lpstr>
      <vt:lpstr>A126034974T</vt:lpstr>
      <vt:lpstr>A126034974T_Data</vt:lpstr>
      <vt:lpstr>A126034974T_Latest</vt:lpstr>
      <vt:lpstr>A126034978A</vt:lpstr>
      <vt:lpstr>A126034978A_Data</vt:lpstr>
      <vt:lpstr>A126034978A_Latest</vt:lpstr>
      <vt:lpstr>A126034982T</vt:lpstr>
      <vt:lpstr>A126034982T_Data</vt:lpstr>
      <vt:lpstr>A126034982T_Latest</vt:lpstr>
      <vt:lpstr>A126034986A</vt:lpstr>
      <vt:lpstr>A126034986A_Data</vt:lpstr>
      <vt:lpstr>A126034986A_Latest</vt:lpstr>
      <vt:lpstr>A126034990T</vt:lpstr>
      <vt:lpstr>A126034990T_Data</vt:lpstr>
      <vt:lpstr>A126034990T_Latest</vt:lpstr>
      <vt:lpstr>A126034994A</vt:lpstr>
      <vt:lpstr>A126034994A_Data</vt:lpstr>
      <vt:lpstr>A126034994A_Latest</vt:lpstr>
      <vt:lpstr>A126034998K</vt:lpstr>
      <vt:lpstr>A126034998K_Data</vt:lpstr>
      <vt:lpstr>A126034998K_Latest</vt:lpstr>
      <vt:lpstr>A126035002T</vt:lpstr>
      <vt:lpstr>A126035002T_Data</vt:lpstr>
      <vt:lpstr>A126035002T_Latest</vt:lpstr>
      <vt:lpstr>A126035006A</vt:lpstr>
      <vt:lpstr>A126035006A_Data</vt:lpstr>
      <vt:lpstr>A126035006A_Latest</vt:lpstr>
      <vt:lpstr>A126035010T</vt:lpstr>
      <vt:lpstr>A126035010T_Data</vt:lpstr>
      <vt:lpstr>A126035010T_Latest</vt:lpstr>
      <vt:lpstr>A126035014A</vt:lpstr>
      <vt:lpstr>A126035014A_Data</vt:lpstr>
      <vt:lpstr>A126035014A_Latest</vt:lpstr>
      <vt:lpstr>A126035018K</vt:lpstr>
      <vt:lpstr>A126035018K_Data</vt:lpstr>
      <vt:lpstr>A126035018K_Latest</vt:lpstr>
      <vt:lpstr>A126035022A</vt:lpstr>
      <vt:lpstr>A126035022A_Data</vt:lpstr>
      <vt:lpstr>A126035022A_Latest</vt:lpstr>
      <vt:lpstr>A126035026K</vt:lpstr>
      <vt:lpstr>A126035026K_Data</vt:lpstr>
      <vt:lpstr>A126035026K_Latest</vt:lpstr>
      <vt:lpstr>A126035030A</vt:lpstr>
      <vt:lpstr>A126035030A_Data</vt:lpstr>
      <vt:lpstr>A126035030A_Latest</vt:lpstr>
      <vt:lpstr>A126035034K</vt:lpstr>
      <vt:lpstr>A126035034K_Data</vt:lpstr>
      <vt:lpstr>A126035034K_Latest</vt:lpstr>
      <vt:lpstr>A126035038V</vt:lpstr>
      <vt:lpstr>A126035038V_Data</vt:lpstr>
      <vt:lpstr>A126035038V_Latest</vt:lpstr>
      <vt:lpstr>A126035042K</vt:lpstr>
      <vt:lpstr>A126035042K_Data</vt:lpstr>
      <vt:lpstr>A126035042K_Latest</vt:lpstr>
      <vt:lpstr>A126035046V</vt:lpstr>
      <vt:lpstr>A126035046V_Data</vt:lpstr>
      <vt:lpstr>A126035046V_Latest</vt:lpstr>
      <vt:lpstr>A126035050K</vt:lpstr>
      <vt:lpstr>A126035050K_Data</vt:lpstr>
      <vt:lpstr>A126035050K_Latest</vt:lpstr>
      <vt:lpstr>A126035054V</vt:lpstr>
      <vt:lpstr>A126035054V_Data</vt:lpstr>
      <vt:lpstr>A126035054V_Latest</vt:lpstr>
      <vt:lpstr>A126035058C</vt:lpstr>
      <vt:lpstr>A126035058C_Data</vt:lpstr>
      <vt:lpstr>A126035058C_Latest</vt:lpstr>
      <vt:lpstr>A126035062V</vt:lpstr>
      <vt:lpstr>A126035062V_Data</vt:lpstr>
      <vt:lpstr>A126035062V_Latest</vt:lpstr>
      <vt:lpstr>A126035066C</vt:lpstr>
      <vt:lpstr>A126035066C_Data</vt:lpstr>
      <vt:lpstr>A126035066C_Latest</vt:lpstr>
      <vt:lpstr>A126035070V</vt:lpstr>
      <vt:lpstr>A126035070V_Data</vt:lpstr>
      <vt:lpstr>A126035070V_Latest</vt:lpstr>
      <vt:lpstr>A126035074C</vt:lpstr>
      <vt:lpstr>A126035074C_Data</vt:lpstr>
      <vt:lpstr>A126035074C_Latest</vt:lpstr>
      <vt:lpstr>A126035078L</vt:lpstr>
      <vt:lpstr>A126035078L_Data</vt:lpstr>
      <vt:lpstr>A126035078L_Latest</vt:lpstr>
      <vt:lpstr>A126035082C</vt:lpstr>
      <vt:lpstr>A126035082C_Data</vt:lpstr>
      <vt:lpstr>A126035082C_Latest</vt:lpstr>
      <vt:lpstr>A126035086L</vt:lpstr>
      <vt:lpstr>A126035086L_Data</vt:lpstr>
      <vt:lpstr>A126035086L_Latest</vt:lpstr>
      <vt:lpstr>A126035090C</vt:lpstr>
      <vt:lpstr>A126035090C_Data</vt:lpstr>
      <vt:lpstr>A126035090C_Latest</vt:lpstr>
      <vt:lpstr>A126035094L</vt:lpstr>
      <vt:lpstr>A126035094L_Data</vt:lpstr>
      <vt:lpstr>A126035094L_Latest</vt:lpstr>
      <vt:lpstr>A126035098W</vt:lpstr>
      <vt:lpstr>A126035098W_Data</vt:lpstr>
      <vt:lpstr>A126035098W_Latest</vt:lpstr>
      <vt:lpstr>A126035102A</vt:lpstr>
      <vt:lpstr>A126035102A_Data</vt:lpstr>
      <vt:lpstr>A126035102A_Latest</vt:lpstr>
      <vt:lpstr>A126035106K</vt:lpstr>
      <vt:lpstr>A126035106K_Data</vt:lpstr>
      <vt:lpstr>A126035106K_Latest</vt:lpstr>
      <vt:lpstr>A126035110A</vt:lpstr>
      <vt:lpstr>A126035110A_Data</vt:lpstr>
      <vt:lpstr>A126035110A_Latest</vt:lpstr>
      <vt:lpstr>A126035114K</vt:lpstr>
      <vt:lpstr>A126035114K_Data</vt:lpstr>
      <vt:lpstr>A126035114K_Latest</vt:lpstr>
      <vt:lpstr>A126035118V</vt:lpstr>
      <vt:lpstr>A126035118V_Data</vt:lpstr>
      <vt:lpstr>A126035118V_Latest</vt:lpstr>
      <vt:lpstr>A126035122K</vt:lpstr>
      <vt:lpstr>A126035122K_Data</vt:lpstr>
      <vt:lpstr>A126035122K_Latest</vt:lpstr>
      <vt:lpstr>A126035126V</vt:lpstr>
      <vt:lpstr>A126035126V_Data</vt:lpstr>
      <vt:lpstr>A126035126V_Latest</vt:lpstr>
      <vt:lpstr>A126035130K</vt:lpstr>
      <vt:lpstr>A126035130K_Data</vt:lpstr>
      <vt:lpstr>A126035130K_Latest</vt:lpstr>
      <vt:lpstr>A126035134V</vt:lpstr>
      <vt:lpstr>A126035134V_Data</vt:lpstr>
      <vt:lpstr>A126035134V_Latest</vt:lpstr>
      <vt:lpstr>A126035138C</vt:lpstr>
      <vt:lpstr>A126035138C_Data</vt:lpstr>
      <vt:lpstr>A126035138C_Latest</vt:lpstr>
      <vt:lpstr>A126035142V</vt:lpstr>
      <vt:lpstr>A126035142V_Data</vt:lpstr>
      <vt:lpstr>A126035142V_Latest</vt:lpstr>
      <vt:lpstr>A126035146C</vt:lpstr>
      <vt:lpstr>A126035146C_Data</vt:lpstr>
      <vt:lpstr>A126035146C_Latest</vt:lpstr>
      <vt:lpstr>A126035150V</vt:lpstr>
      <vt:lpstr>A126035150V_Data</vt:lpstr>
      <vt:lpstr>A126035150V_Latest</vt:lpstr>
      <vt:lpstr>A126035154C</vt:lpstr>
      <vt:lpstr>A126035154C_Data</vt:lpstr>
      <vt:lpstr>A126035154C_Latest</vt:lpstr>
      <vt:lpstr>A126035158L</vt:lpstr>
      <vt:lpstr>A126035158L_Data</vt:lpstr>
      <vt:lpstr>A126035158L_Latest</vt:lpstr>
      <vt:lpstr>A126035162C</vt:lpstr>
      <vt:lpstr>A126035162C_Data</vt:lpstr>
      <vt:lpstr>A126035162C_Latest</vt:lpstr>
      <vt:lpstr>A126035166L</vt:lpstr>
      <vt:lpstr>A126035166L_Data</vt:lpstr>
      <vt:lpstr>A126035166L_Latest</vt:lpstr>
      <vt:lpstr>A126035170C</vt:lpstr>
      <vt:lpstr>A126035170C_Data</vt:lpstr>
      <vt:lpstr>A126035170C_Latest</vt:lpstr>
      <vt:lpstr>A126035174L</vt:lpstr>
      <vt:lpstr>A126035174L_Data</vt:lpstr>
      <vt:lpstr>A126035174L_Latest</vt:lpstr>
      <vt:lpstr>A126035178W</vt:lpstr>
      <vt:lpstr>A126035178W_Data</vt:lpstr>
      <vt:lpstr>A126035178W_Latest</vt:lpstr>
      <vt:lpstr>A126035182L</vt:lpstr>
      <vt:lpstr>A126035182L_Data</vt:lpstr>
      <vt:lpstr>A126035182L_Latest</vt:lpstr>
      <vt:lpstr>A126035186W</vt:lpstr>
      <vt:lpstr>A126035186W_Data</vt:lpstr>
      <vt:lpstr>A126035186W_Latest</vt:lpstr>
      <vt:lpstr>A126035190L</vt:lpstr>
      <vt:lpstr>A126035190L_Data</vt:lpstr>
      <vt:lpstr>A126035190L_Latest</vt:lpstr>
      <vt:lpstr>A126035194W</vt:lpstr>
      <vt:lpstr>A126035194W_Data</vt:lpstr>
      <vt:lpstr>A126035194W_Latest</vt:lpstr>
      <vt:lpstr>A126035198F</vt:lpstr>
      <vt:lpstr>A126035198F_Data</vt:lpstr>
      <vt:lpstr>A126035198F_Latest</vt:lpstr>
      <vt:lpstr>A126035202K</vt:lpstr>
      <vt:lpstr>A126035202K_Data</vt:lpstr>
      <vt:lpstr>A126035202K_Latest</vt:lpstr>
      <vt:lpstr>A126035206V</vt:lpstr>
      <vt:lpstr>A126035206V_Data</vt:lpstr>
      <vt:lpstr>A126035206V_Latest</vt:lpstr>
      <vt:lpstr>A126035210K</vt:lpstr>
      <vt:lpstr>A126035210K_Data</vt:lpstr>
      <vt:lpstr>A126035210K_Latest</vt:lpstr>
      <vt:lpstr>A126035214V</vt:lpstr>
      <vt:lpstr>A126035214V_Data</vt:lpstr>
      <vt:lpstr>A126035214V_Latest</vt:lpstr>
      <vt:lpstr>A126035218C</vt:lpstr>
      <vt:lpstr>A126035218C_Data</vt:lpstr>
      <vt:lpstr>A126035218C_Latest</vt:lpstr>
      <vt:lpstr>A126035222V</vt:lpstr>
      <vt:lpstr>A126035222V_Data</vt:lpstr>
      <vt:lpstr>A126035222V_Latest</vt:lpstr>
      <vt:lpstr>A126035226C</vt:lpstr>
      <vt:lpstr>A126035226C_Data</vt:lpstr>
      <vt:lpstr>A126035226C_Latest</vt:lpstr>
      <vt:lpstr>A126035230V</vt:lpstr>
      <vt:lpstr>A126035230V_Data</vt:lpstr>
      <vt:lpstr>A126035230V_Latest</vt:lpstr>
      <vt:lpstr>A126035234C</vt:lpstr>
      <vt:lpstr>A126035234C_Data</vt:lpstr>
      <vt:lpstr>A126035234C_Latest</vt:lpstr>
      <vt:lpstr>A126035238L</vt:lpstr>
      <vt:lpstr>A126035238L_Data</vt:lpstr>
      <vt:lpstr>A126035238L_Latest</vt:lpstr>
      <vt:lpstr>A126035242C</vt:lpstr>
      <vt:lpstr>A126035242C_Data</vt:lpstr>
      <vt:lpstr>A126035242C_Latest</vt:lpstr>
      <vt:lpstr>A126035246L</vt:lpstr>
      <vt:lpstr>A126035246L_Data</vt:lpstr>
      <vt:lpstr>A126035246L_Latest</vt:lpstr>
      <vt:lpstr>A126035250C</vt:lpstr>
      <vt:lpstr>A126035250C_Data</vt:lpstr>
      <vt:lpstr>A126035250C_Latest</vt:lpstr>
      <vt:lpstr>A126035254L</vt:lpstr>
      <vt:lpstr>A126035254L_Data</vt:lpstr>
      <vt:lpstr>A126035254L_Latest</vt:lpstr>
      <vt:lpstr>A126035258W</vt:lpstr>
      <vt:lpstr>A126035258W_Data</vt:lpstr>
      <vt:lpstr>A126035258W_Latest</vt:lpstr>
      <vt:lpstr>A126035262L</vt:lpstr>
      <vt:lpstr>A126035262L_Data</vt:lpstr>
      <vt:lpstr>A126035262L_Latest</vt:lpstr>
      <vt:lpstr>A126035266W</vt:lpstr>
      <vt:lpstr>A126035266W_Data</vt:lpstr>
      <vt:lpstr>A126035266W_Latest</vt:lpstr>
      <vt:lpstr>A126035270L</vt:lpstr>
      <vt:lpstr>A126035270L_Data</vt:lpstr>
      <vt:lpstr>A126035270L_Latest</vt:lpstr>
      <vt:lpstr>A126035274W</vt:lpstr>
      <vt:lpstr>A126035274W_Data</vt:lpstr>
      <vt:lpstr>A126035274W_Latest</vt:lpstr>
      <vt:lpstr>A126035278F</vt:lpstr>
      <vt:lpstr>A126035278F_Data</vt:lpstr>
      <vt:lpstr>A126035278F_Latest</vt:lpstr>
      <vt:lpstr>A126035282W</vt:lpstr>
      <vt:lpstr>A126035282W_Data</vt:lpstr>
      <vt:lpstr>A126035282W_Latest</vt:lpstr>
      <vt:lpstr>A126035286F</vt:lpstr>
      <vt:lpstr>A126035286F_Data</vt:lpstr>
      <vt:lpstr>A126035286F_Latest</vt:lpstr>
      <vt:lpstr>A126035290W</vt:lpstr>
      <vt:lpstr>A126035290W_Data</vt:lpstr>
      <vt:lpstr>A126035290W_Latest</vt:lpstr>
      <vt:lpstr>A126035294F</vt:lpstr>
      <vt:lpstr>A126035294F_Data</vt:lpstr>
      <vt:lpstr>A126035294F_Latest</vt:lpstr>
      <vt:lpstr>A126035298R</vt:lpstr>
      <vt:lpstr>A126035298R_Data</vt:lpstr>
      <vt:lpstr>A126035298R_Latest</vt:lpstr>
      <vt:lpstr>A126035302V</vt:lpstr>
      <vt:lpstr>A126035302V_Data</vt:lpstr>
      <vt:lpstr>A126035302V_Latest</vt:lpstr>
      <vt:lpstr>A126035306C</vt:lpstr>
      <vt:lpstr>A126035306C_Data</vt:lpstr>
      <vt:lpstr>A126035306C_Latest</vt:lpstr>
      <vt:lpstr>A126035310V</vt:lpstr>
      <vt:lpstr>A126035310V_Data</vt:lpstr>
      <vt:lpstr>A126035310V_Latest</vt:lpstr>
      <vt:lpstr>A126035314C</vt:lpstr>
      <vt:lpstr>A126035314C_Data</vt:lpstr>
      <vt:lpstr>A126035314C_Latest</vt:lpstr>
      <vt:lpstr>A126035318L</vt:lpstr>
      <vt:lpstr>A126035318L_Data</vt:lpstr>
      <vt:lpstr>A126035318L_Latest</vt:lpstr>
      <vt:lpstr>A126035322C</vt:lpstr>
      <vt:lpstr>A126035322C_Data</vt:lpstr>
      <vt:lpstr>A126035322C_Latest</vt:lpstr>
      <vt:lpstr>A126035326L</vt:lpstr>
      <vt:lpstr>A126035326L_Data</vt:lpstr>
      <vt:lpstr>A126035326L_Latest</vt:lpstr>
      <vt:lpstr>A126035330C</vt:lpstr>
      <vt:lpstr>A126035330C_Data</vt:lpstr>
      <vt:lpstr>A126035330C_Latest</vt:lpstr>
      <vt:lpstr>A126035334L</vt:lpstr>
      <vt:lpstr>A126035334L_Data</vt:lpstr>
      <vt:lpstr>A126035334L_Latest</vt:lpstr>
      <vt:lpstr>A126035338W</vt:lpstr>
      <vt:lpstr>A126035338W_Data</vt:lpstr>
      <vt:lpstr>A126035338W_Latest</vt:lpstr>
      <vt:lpstr>A126035342L</vt:lpstr>
      <vt:lpstr>A126035342L_Data</vt:lpstr>
      <vt:lpstr>A126035342L_Latest</vt:lpstr>
      <vt:lpstr>A126035346W</vt:lpstr>
      <vt:lpstr>A126035346W_Data</vt:lpstr>
      <vt:lpstr>A126035346W_Latest</vt:lpstr>
      <vt:lpstr>A126035350L</vt:lpstr>
      <vt:lpstr>A126035350L_Data</vt:lpstr>
      <vt:lpstr>A126035350L_Latest</vt:lpstr>
      <vt:lpstr>A126035354W</vt:lpstr>
      <vt:lpstr>A126035354W_Data</vt:lpstr>
      <vt:lpstr>A126035354W_Latest</vt:lpstr>
      <vt:lpstr>A126035358F</vt:lpstr>
      <vt:lpstr>A126035358F_Data</vt:lpstr>
      <vt:lpstr>A126035358F_Latest</vt:lpstr>
      <vt:lpstr>A126035362W</vt:lpstr>
      <vt:lpstr>A126035362W_Data</vt:lpstr>
      <vt:lpstr>A126035362W_Latest</vt:lpstr>
      <vt:lpstr>A126035366F</vt:lpstr>
      <vt:lpstr>A126035366F_Data</vt:lpstr>
      <vt:lpstr>A126035366F_Latest</vt:lpstr>
      <vt:lpstr>A126035370W</vt:lpstr>
      <vt:lpstr>A126035370W_Data</vt:lpstr>
      <vt:lpstr>A126035370W_Latest</vt:lpstr>
      <vt:lpstr>A126035374F</vt:lpstr>
      <vt:lpstr>A126035374F_Data</vt:lpstr>
      <vt:lpstr>A126035374F_Latest</vt:lpstr>
      <vt:lpstr>A126035378R</vt:lpstr>
      <vt:lpstr>A126035378R_Data</vt:lpstr>
      <vt:lpstr>A126035378R_Latest</vt:lpstr>
      <vt:lpstr>A126035382F</vt:lpstr>
      <vt:lpstr>A126035382F_Data</vt:lpstr>
      <vt:lpstr>A126035382F_Latest</vt:lpstr>
      <vt:lpstr>A126035386R</vt:lpstr>
      <vt:lpstr>A126035386R_Data</vt:lpstr>
      <vt:lpstr>A126035386R_Latest</vt:lpstr>
      <vt:lpstr>A126035390F</vt:lpstr>
      <vt:lpstr>A126035390F_Data</vt:lpstr>
      <vt:lpstr>A126035390F_Latest</vt:lpstr>
      <vt:lpstr>A126035394R</vt:lpstr>
      <vt:lpstr>A126035394R_Data</vt:lpstr>
      <vt:lpstr>A126035394R_Latest</vt:lpstr>
      <vt:lpstr>A126035398X</vt:lpstr>
      <vt:lpstr>A126035398X_Data</vt:lpstr>
      <vt:lpstr>A126035398X_Latest</vt:lpstr>
      <vt:lpstr>A126035402C</vt:lpstr>
      <vt:lpstr>A126035402C_Data</vt:lpstr>
      <vt:lpstr>A126035402C_Latest</vt:lpstr>
      <vt:lpstr>A126035406L</vt:lpstr>
      <vt:lpstr>A126035406L_Data</vt:lpstr>
      <vt:lpstr>A126035406L_Latest</vt:lpstr>
      <vt:lpstr>A126035410C</vt:lpstr>
      <vt:lpstr>A126035410C_Data</vt:lpstr>
      <vt:lpstr>A126035410C_Latest</vt:lpstr>
      <vt:lpstr>A126035414L</vt:lpstr>
      <vt:lpstr>A126035414L_Data</vt:lpstr>
      <vt:lpstr>A126035414L_Latest</vt:lpstr>
      <vt:lpstr>A126035418W</vt:lpstr>
      <vt:lpstr>A126035418W_Data</vt:lpstr>
      <vt:lpstr>A126035418W_Latest</vt:lpstr>
      <vt:lpstr>A126035422L</vt:lpstr>
      <vt:lpstr>A126035422L_Data</vt:lpstr>
      <vt:lpstr>A126035422L_Latest</vt:lpstr>
      <vt:lpstr>A126035426W</vt:lpstr>
      <vt:lpstr>A126035426W_Data</vt:lpstr>
      <vt:lpstr>A126035426W_Latest</vt:lpstr>
      <vt:lpstr>A126035430L</vt:lpstr>
      <vt:lpstr>A126035430L_Data</vt:lpstr>
      <vt:lpstr>A126035430L_Latest</vt:lpstr>
      <vt:lpstr>A126035434W</vt:lpstr>
      <vt:lpstr>A126035434W_Data</vt:lpstr>
      <vt:lpstr>A126035434W_Latest</vt:lpstr>
      <vt:lpstr>A126035438F</vt:lpstr>
      <vt:lpstr>A126035438F_Data</vt:lpstr>
      <vt:lpstr>A126035438F_Latest</vt:lpstr>
      <vt:lpstr>A126035442W</vt:lpstr>
      <vt:lpstr>A126035442W_Data</vt:lpstr>
      <vt:lpstr>A126035442W_Latest</vt:lpstr>
      <vt:lpstr>A126035446F</vt:lpstr>
      <vt:lpstr>A126035446F_Data</vt:lpstr>
      <vt:lpstr>A126035446F_Latest</vt:lpstr>
      <vt:lpstr>A126035450W</vt:lpstr>
      <vt:lpstr>A126035450W_Data</vt:lpstr>
      <vt:lpstr>A126035450W_Latest</vt:lpstr>
      <vt:lpstr>A126035454F</vt:lpstr>
      <vt:lpstr>A126035454F_Data</vt:lpstr>
      <vt:lpstr>A126035454F_Latest</vt:lpstr>
      <vt:lpstr>A126035458R</vt:lpstr>
      <vt:lpstr>A126035458R_Data</vt:lpstr>
      <vt:lpstr>A126035458R_Latest</vt:lpstr>
      <vt:lpstr>A126035462F</vt:lpstr>
      <vt:lpstr>A126035462F_Data</vt:lpstr>
      <vt:lpstr>A126035462F_Latest</vt:lpstr>
      <vt:lpstr>A126035466R</vt:lpstr>
      <vt:lpstr>A126035466R_Data</vt:lpstr>
      <vt:lpstr>A126035466R_Latest</vt:lpstr>
      <vt:lpstr>A126035470F</vt:lpstr>
      <vt:lpstr>A126035470F_Data</vt:lpstr>
      <vt:lpstr>A126035470F_Latest</vt:lpstr>
      <vt:lpstr>A126035474R</vt:lpstr>
      <vt:lpstr>A126035474R_Data</vt:lpstr>
      <vt:lpstr>A126035474R_Latest</vt:lpstr>
      <vt:lpstr>A126035478X</vt:lpstr>
      <vt:lpstr>A126035478X_Data</vt:lpstr>
      <vt:lpstr>A126035478X_Latest</vt:lpstr>
      <vt:lpstr>A126035482R</vt:lpstr>
      <vt:lpstr>A126035482R_Data</vt:lpstr>
      <vt:lpstr>A126035482R_Latest</vt:lpstr>
      <vt:lpstr>A126035486X</vt:lpstr>
      <vt:lpstr>A126035486X_Data</vt:lpstr>
      <vt:lpstr>A126035486X_Latest</vt:lpstr>
      <vt:lpstr>A126035490R</vt:lpstr>
      <vt:lpstr>A126035490R_Data</vt:lpstr>
      <vt:lpstr>A126035490R_Latest</vt:lpstr>
      <vt:lpstr>A126035494X</vt:lpstr>
      <vt:lpstr>A126035494X_Data</vt:lpstr>
      <vt:lpstr>A126035494X_Latest</vt:lpstr>
      <vt:lpstr>A126035498J</vt:lpstr>
      <vt:lpstr>A126035498J_Data</vt:lpstr>
      <vt:lpstr>A126035498J_Latest</vt:lpstr>
      <vt:lpstr>A126035502L</vt:lpstr>
      <vt:lpstr>A126035502L_Data</vt:lpstr>
      <vt:lpstr>A126035502L_Latest</vt:lpstr>
      <vt:lpstr>A126035506W</vt:lpstr>
      <vt:lpstr>A126035506W_Data</vt:lpstr>
      <vt:lpstr>A126035506W_Latest</vt:lpstr>
      <vt:lpstr>A126035510L</vt:lpstr>
      <vt:lpstr>A126035510L_Data</vt:lpstr>
      <vt:lpstr>A126035510L_Latest</vt:lpstr>
      <vt:lpstr>A126035514W</vt:lpstr>
      <vt:lpstr>A126035514W_Data</vt:lpstr>
      <vt:lpstr>A126035514W_Latest</vt:lpstr>
      <vt:lpstr>A126035518F</vt:lpstr>
      <vt:lpstr>A126035518F_Data</vt:lpstr>
      <vt:lpstr>A126035518F_Latest</vt:lpstr>
      <vt:lpstr>A126035522W</vt:lpstr>
      <vt:lpstr>A126035522W_Data</vt:lpstr>
      <vt:lpstr>A126035522W_Latest</vt:lpstr>
      <vt:lpstr>A126035526F</vt:lpstr>
      <vt:lpstr>A126035526F_Data</vt:lpstr>
      <vt:lpstr>A126035526F_Latest</vt:lpstr>
      <vt:lpstr>A126035530W</vt:lpstr>
      <vt:lpstr>A126035530W_Data</vt:lpstr>
      <vt:lpstr>A126035530W_Latest</vt:lpstr>
      <vt:lpstr>A126035534F</vt:lpstr>
      <vt:lpstr>A126035534F_Data</vt:lpstr>
      <vt:lpstr>A126035534F_Latest</vt:lpstr>
      <vt:lpstr>A126035538R</vt:lpstr>
      <vt:lpstr>A126035538R_Data</vt:lpstr>
      <vt:lpstr>A126035538R_Latest</vt:lpstr>
      <vt:lpstr>A126035542F</vt:lpstr>
      <vt:lpstr>A126035542F_Data</vt:lpstr>
      <vt:lpstr>A126035542F_Latest</vt:lpstr>
      <vt:lpstr>A126035546R</vt:lpstr>
      <vt:lpstr>A126035546R_Data</vt:lpstr>
      <vt:lpstr>A126035546R_Latest</vt:lpstr>
      <vt:lpstr>A126035550F</vt:lpstr>
      <vt:lpstr>A126035550F_Data</vt:lpstr>
      <vt:lpstr>A126035550F_Latest</vt:lpstr>
      <vt:lpstr>A126035554R</vt:lpstr>
      <vt:lpstr>A126035554R_Data</vt:lpstr>
      <vt:lpstr>A126035554R_Latest</vt:lpstr>
      <vt:lpstr>A126035558X</vt:lpstr>
      <vt:lpstr>A126035558X_Data</vt:lpstr>
      <vt:lpstr>A126035558X_Latest</vt:lpstr>
      <vt:lpstr>A126035562R</vt:lpstr>
      <vt:lpstr>A126035562R_Data</vt:lpstr>
      <vt:lpstr>A126035562R_Latest</vt:lpstr>
      <vt:lpstr>A126035566X</vt:lpstr>
      <vt:lpstr>A126035566X_Data</vt:lpstr>
      <vt:lpstr>A126035566X_Latest</vt:lpstr>
      <vt:lpstr>A126035570R</vt:lpstr>
      <vt:lpstr>A126035570R_Data</vt:lpstr>
      <vt:lpstr>A126035570R_Latest</vt:lpstr>
      <vt:lpstr>A126035574X</vt:lpstr>
      <vt:lpstr>A126035574X_Data</vt:lpstr>
      <vt:lpstr>A126035574X_Latest</vt:lpstr>
      <vt:lpstr>A126035578J</vt:lpstr>
      <vt:lpstr>A126035578J_Data</vt:lpstr>
      <vt:lpstr>A126035578J_Latest</vt:lpstr>
      <vt:lpstr>A126035582X</vt:lpstr>
      <vt:lpstr>A126035582X_Data</vt:lpstr>
      <vt:lpstr>A126035582X_Latest</vt:lpstr>
      <vt:lpstr>A126035586J</vt:lpstr>
      <vt:lpstr>A126035586J_Data</vt:lpstr>
      <vt:lpstr>A126035586J_Latest</vt:lpstr>
      <vt:lpstr>A126035590X</vt:lpstr>
      <vt:lpstr>A126035590X_Data</vt:lpstr>
      <vt:lpstr>A126035590X_Latest</vt:lpstr>
      <vt:lpstr>A126035594J</vt:lpstr>
      <vt:lpstr>A126035594J_Data</vt:lpstr>
      <vt:lpstr>A126035594J_Latest</vt:lpstr>
      <vt:lpstr>A126035598T</vt:lpstr>
      <vt:lpstr>A126035598T_Data</vt:lpstr>
      <vt:lpstr>A126035598T_Latest</vt:lpstr>
      <vt:lpstr>A126035602W</vt:lpstr>
      <vt:lpstr>A126035602W_Data</vt:lpstr>
      <vt:lpstr>A126035602W_Latest</vt:lpstr>
      <vt:lpstr>A126035606F</vt:lpstr>
      <vt:lpstr>A126035606F_Data</vt:lpstr>
      <vt:lpstr>A126035606F_Latest</vt:lpstr>
      <vt:lpstr>A126035610W</vt:lpstr>
      <vt:lpstr>A126035610W_Data</vt:lpstr>
      <vt:lpstr>A126035610W_Latest</vt:lpstr>
      <vt:lpstr>A126035614F</vt:lpstr>
      <vt:lpstr>A126035614F_Data</vt:lpstr>
      <vt:lpstr>A126035614F_Latest</vt:lpstr>
      <vt:lpstr>A126035618R</vt:lpstr>
      <vt:lpstr>A126035618R_Data</vt:lpstr>
      <vt:lpstr>A126035618R_Latest</vt:lpstr>
      <vt:lpstr>A126035622F</vt:lpstr>
      <vt:lpstr>A126035622F_Data</vt:lpstr>
      <vt:lpstr>A126035622F_Latest</vt:lpstr>
      <vt:lpstr>A126035626R</vt:lpstr>
      <vt:lpstr>A126035626R_Data</vt:lpstr>
      <vt:lpstr>A126035626R_Latest</vt:lpstr>
      <vt:lpstr>A126035630F</vt:lpstr>
      <vt:lpstr>A126035630F_Data</vt:lpstr>
      <vt:lpstr>A126035630F_Latest</vt:lpstr>
      <vt:lpstr>A126035634R</vt:lpstr>
      <vt:lpstr>A126035634R_Data</vt:lpstr>
      <vt:lpstr>A126035634R_Latest</vt:lpstr>
      <vt:lpstr>A126035638X</vt:lpstr>
      <vt:lpstr>A126035638X_Data</vt:lpstr>
      <vt:lpstr>A126035638X_Latest</vt:lpstr>
      <vt:lpstr>A126035642R</vt:lpstr>
      <vt:lpstr>A126035642R_Data</vt:lpstr>
      <vt:lpstr>A126035642R_Latest</vt:lpstr>
      <vt:lpstr>A126035646X</vt:lpstr>
      <vt:lpstr>A126035646X_Data</vt:lpstr>
      <vt:lpstr>A126035646X_Latest</vt:lpstr>
      <vt:lpstr>A126035650R</vt:lpstr>
      <vt:lpstr>A126035650R_Data</vt:lpstr>
      <vt:lpstr>A126035650R_Latest</vt:lpstr>
      <vt:lpstr>A126035654X</vt:lpstr>
      <vt:lpstr>A126035654X_Data</vt:lpstr>
      <vt:lpstr>A126035654X_Latest</vt:lpstr>
      <vt:lpstr>A126035658J</vt:lpstr>
      <vt:lpstr>A126035658J_Data</vt:lpstr>
      <vt:lpstr>A126035658J_Latest</vt:lpstr>
      <vt:lpstr>A126035662X</vt:lpstr>
      <vt:lpstr>A126035662X_Data</vt:lpstr>
      <vt:lpstr>A126035662X_Latest</vt:lpstr>
      <vt:lpstr>A126035666J</vt:lpstr>
      <vt:lpstr>A126035666J_Data</vt:lpstr>
      <vt:lpstr>A126035666J_Latest</vt:lpstr>
      <vt:lpstr>A126035670X</vt:lpstr>
      <vt:lpstr>A126035670X_Data</vt:lpstr>
      <vt:lpstr>A126035670X_Latest</vt:lpstr>
      <vt:lpstr>A126035674J</vt:lpstr>
      <vt:lpstr>A126035674J_Data</vt:lpstr>
      <vt:lpstr>A126035674J_Latest</vt:lpstr>
      <vt:lpstr>A126035678T</vt:lpstr>
      <vt:lpstr>A126035678T_Data</vt:lpstr>
      <vt:lpstr>A126035678T_Latest</vt:lpstr>
      <vt:lpstr>A126035682J</vt:lpstr>
      <vt:lpstr>A126035682J_Data</vt:lpstr>
      <vt:lpstr>A126035682J_Latest</vt:lpstr>
      <vt:lpstr>A126035686T</vt:lpstr>
      <vt:lpstr>A126035686T_Data</vt:lpstr>
      <vt:lpstr>A126035686T_Latest</vt:lpstr>
      <vt:lpstr>A126035690J</vt:lpstr>
      <vt:lpstr>A126035690J_Data</vt:lpstr>
      <vt:lpstr>A126035690J_Latest</vt:lpstr>
      <vt:lpstr>A126035694T</vt:lpstr>
      <vt:lpstr>A126035694T_Data</vt:lpstr>
      <vt:lpstr>A126035694T_Latest</vt:lpstr>
      <vt:lpstr>A126035698A</vt:lpstr>
      <vt:lpstr>A126035698A_Data</vt:lpstr>
      <vt:lpstr>A126035698A_Latest</vt:lpstr>
      <vt:lpstr>A126035702F</vt:lpstr>
      <vt:lpstr>A126035702F_Data</vt:lpstr>
      <vt:lpstr>A126035702F_Latest</vt:lpstr>
      <vt:lpstr>A126035706R</vt:lpstr>
      <vt:lpstr>A126035706R_Data</vt:lpstr>
      <vt:lpstr>A126035706R_Latest</vt:lpstr>
      <vt:lpstr>A126035710F</vt:lpstr>
      <vt:lpstr>A126035710F_Data</vt:lpstr>
      <vt:lpstr>A126035710F_Latest</vt:lpstr>
      <vt:lpstr>A126035714R</vt:lpstr>
      <vt:lpstr>A126035714R_Data</vt:lpstr>
      <vt:lpstr>A126035714R_Latest</vt:lpstr>
      <vt:lpstr>A126035718X</vt:lpstr>
      <vt:lpstr>A126035718X_Data</vt:lpstr>
      <vt:lpstr>A126035718X_Latest</vt:lpstr>
      <vt:lpstr>A126035722R</vt:lpstr>
      <vt:lpstr>A126035722R_Data</vt:lpstr>
      <vt:lpstr>A126035722R_Latest</vt:lpstr>
      <vt:lpstr>A126035726X</vt:lpstr>
      <vt:lpstr>A126035726X_Data</vt:lpstr>
      <vt:lpstr>A126035726X_Latest</vt:lpstr>
      <vt:lpstr>A126035730R</vt:lpstr>
      <vt:lpstr>A126035730R_Data</vt:lpstr>
      <vt:lpstr>A126035730R_Latest</vt:lpstr>
      <vt:lpstr>A126035734X</vt:lpstr>
      <vt:lpstr>A126035734X_Data</vt:lpstr>
      <vt:lpstr>A126035734X_Latest</vt:lpstr>
      <vt:lpstr>A126035738J</vt:lpstr>
      <vt:lpstr>A126035738J_Data</vt:lpstr>
      <vt:lpstr>A126035738J_Latest</vt:lpstr>
      <vt:lpstr>A126035742X</vt:lpstr>
      <vt:lpstr>A126035742X_Data</vt:lpstr>
      <vt:lpstr>A126035742X_Latest</vt:lpstr>
      <vt:lpstr>A126035746J</vt:lpstr>
      <vt:lpstr>A126035746J_Data</vt:lpstr>
      <vt:lpstr>A126035746J_Latest</vt:lpstr>
      <vt:lpstr>A126035750X</vt:lpstr>
      <vt:lpstr>A126035750X_Data</vt:lpstr>
      <vt:lpstr>A126035750X_Latest</vt:lpstr>
      <vt:lpstr>A126035754J</vt:lpstr>
      <vt:lpstr>A126035754J_Data</vt:lpstr>
      <vt:lpstr>A126035754J_Latest</vt:lpstr>
      <vt:lpstr>A126035758T</vt:lpstr>
      <vt:lpstr>A126035758T_Data</vt:lpstr>
      <vt:lpstr>A126035758T_Latest</vt:lpstr>
      <vt:lpstr>A126035762J</vt:lpstr>
      <vt:lpstr>A126035762J_Data</vt:lpstr>
      <vt:lpstr>A126035762J_Latest</vt:lpstr>
      <vt:lpstr>A126035766T</vt:lpstr>
      <vt:lpstr>A126035766T_Data</vt:lpstr>
      <vt:lpstr>A126035766T_Latest</vt:lpstr>
      <vt:lpstr>A126035770J</vt:lpstr>
      <vt:lpstr>A126035770J_Data</vt:lpstr>
      <vt:lpstr>A126035770J_Latest</vt:lpstr>
      <vt:lpstr>A126035774T</vt:lpstr>
      <vt:lpstr>A126035774T_Data</vt:lpstr>
      <vt:lpstr>A126035774T_Latest</vt:lpstr>
      <vt:lpstr>A126035778A</vt:lpstr>
      <vt:lpstr>A126035778A_Data</vt:lpstr>
      <vt:lpstr>A126035778A_Latest</vt:lpstr>
      <vt:lpstr>A126035782T</vt:lpstr>
      <vt:lpstr>A126035782T_Data</vt:lpstr>
      <vt:lpstr>A126035782T_Latest</vt:lpstr>
      <vt:lpstr>A126035786A</vt:lpstr>
      <vt:lpstr>A126035786A_Data</vt:lpstr>
      <vt:lpstr>A126035786A_Latest</vt:lpstr>
      <vt:lpstr>A126035790T</vt:lpstr>
      <vt:lpstr>A126035790T_Data</vt:lpstr>
      <vt:lpstr>A126035790T_Latest</vt:lpstr>
      <vt:lpstr>A126035794A</vt:lpstr>
      <vt:lpstr>A126035794A_Data</vt:lpstr>
      <vt:lpstr>A126035794A_Latest</vt:lpstr>
      <vt:lpstr>A126035798K</vt:lpstr>
      <vt:lpstr>A126035798K_Data</vt:lpstr>
      <vt:lpstr>A126035798K_Latest</vt:lpstr>
      <vt:lpstr>A126035802R</vt:lpstr>
      <vt:lpstr>A126035802R_Data</vt:lpstr>
      <vt:lpstr>A126035802R_Latest</vt:lpstr>
      <vt:lpstr>A126035806X</vt:lpstr>
      <vt:lpstr>A126035806X_Data</vt:lpstr>
      <vt:lpstr>A126035806X_Latest</vt:lpstr>
      <vt:lpstr>A126035810R</vt:lpstr>
      <vt:lpstr>A126035810R_Data</vt:lpstr>
      <vt:lpstr>A126035810R_Latest</vt:lpstr>
      <vt:lpstr>A126035814X</vt:lpstr>
      <vt:lpstr>A126035814X_Data</vt:lpstr>
      <vt:lpstr>A126035814X_Latest</vt:lpstr>
      <vt:lpstr>A126035818J</vt:lpstr>
      <vt:lpstr>A126035818J_Data</vt:lpstr>
      <vt:lpstr>A126035818J_Latest</vt:lpstr>
      <vt:lpstr>A126035822X</vt:lpstr>
      <vt:lpstr>A126035822X_Data</vt:lpstr>
      <vt:lpstr>A126035822X_Latest</vt:lpstr>
      <vt:lpstr>A126035826J</vt:lpstr>
      <vt:lpstr>A126035826J_Data</vt:lpstr>
      <vt:lpstr>A126035826J_Latest</vt:lpstr>
      <vt:lpstr>A126035830X</vt:lpstr>
      <vt:lpstr>A126035830X_Data</vt:lpstr>
      <vt:lpstr>A126035830X_Latest</vt:lpstr>
      <vt:lpstr>A126035834J</vt:lpstr>
      <vt:lpstr>A126035834J_Data</vt:lpstr>
      <vt:lpstr>A126035834J_Latest</vt:lpstr>
      <vt:lpstr>A126035838T</vt:lpstr>
      <vt:lpstr>A126035838T_Data</vt:lpstr>
      <vt:lpstr>A126035838T_Latest</vt:lpstr>
      <vt:lpstr>A126035842J</vt:lpstr>
      <vt:lpstr>A126035842J_Data</vt:lpstr>
      <vt:lpstr>A126035842J_Latest</vt:lpstr>
      <vt:lpstr>A126035846T</vt:lpstr>
      <vt:lpstr>A126035846T_Data</vt:lpstr>
      <vt:lpstr>A126035846T_Latest</vt:lpstr>
      <vt:lpstr>A126035850J</vt:lpstr>
      <vt:lpstr>A126035850J_Data</vt:lpstr>
      <vt:lpstr>A126035850J_Latest</vt:lpstr>
      <vt:lpstr>A126035854T</vt:lpstr>
      <vt:lpstr>A126035854T_Data</vt:lpstr>
      <vt:lpstr>A126035854T_Latest</vt:lpstr>
      <vt:lpstr>A126035858A</vt:lpstr>
      <vt:lpstr>A126035858A_Data</vt:lpstr>
      <vt:lpstr>A126035858A_Latest</vt:lpstr>
      <vt:lpstr>A126035862T</vt:lpstr>
      <vt:lpstr>A126035862T_Data</vt:lpstr>
      <vt:lpstr>A126035862T_Latest</vt:lpstr>
      <vt:lpstr>A126035866A</vt:lpstr>
      <vt:lpstr>A126035866A_Data</vt:lpstr>
      <vt:lpstr>A126035866A_Latest</vt:lpstr>
      <vt:lpstr>A126035870T</vt:lpstr>
      <vt:lpstr>A126035870T_Data</vt:lpstr>
      <vt:lpstr>A126035870T_Latest</vt:lpstr>
      <vt:lpstr>A126035874A</vt:lpstr>
      <vt:lpstr>A126035874A_Data</vt:lpstr>
      <vt:lpstr>A126035874A_Latest</vt:lpstr>
      <vt:lpstr>A126035878K</vt:lpstr>
      <vt:lpstr>A126035878K_Data</vt:lpstr>
      <vt:lpstr>A126035878K_Latest</vt:lpstr>
      <vt:lpstr>A126035882A</vt:lpstr>
      <vt:lpstr>A126035882A_Data</vt:lpstr>
      <vt:lpstr>A126035882A_Latest</vt:lpstr>
      <vt:lpstr>A126035886K</vt:lpstr>
      <vt:lpstr>A126035886K_Data</vt:lpstr>
      <vt:lpstr>A126035886K_Latest</vt:lpstr>
      <vt:lpstr>A126035890A</vt:lpstr>
      <vt:lpstr>A126035890A_Data</vt:lpstr>
      <vt:lpstr>A126035890A_Latest</vt:lpstr>
      <vt:lpstr>A126035894K</vt:lpstr>
      <vt:lpstr>A126035894K_Data</vt:lpstr>
      <vt:lpstr>A126035894K_Latest</vt:lpstr>
      <vt:lpstr>A126035898V</vt:lpstr>
      <vt:lpstr>A126035898V_Data</vt:lpstr>
      <vt:lpstr>A126035898V_Latest</vt:lpstr>
      <vt:lpstr>A126035902X</vt:lpstr>
      <vt:lpstr>A126035902X_Data</vt:lpstr>
      <vt:lpstr>A126035902X_Latest</vt:lpstr>
      <vt:lpstr>A126035906J</vt:lpstr>
      <vt:lpstr>A126035906J_Data</vt:lpstr>
      <vt:lpstr>A126035906J_Latest</vt:lpstr>
      <vt:lpstr>A126035910X</vt:lpstr>
      <vt:lpstr>A126035910X_Data</vt:lpstr>
      <vt:lpstr>A126035910X_Latest</vt:lpstr>
      <vt:lpstr>A126035914J</vt:lpstr>
      <vt:lpstr>A126035914J_Data</vt:lpstr>
      <vt:lpstr>A126035914J_Latest</vt:lpstr>
      <vt:lpstr>A126035918T</vt:lpstr>
      <vt:lpstr>A126035918T_Data</vt:lpstr>
      <vt:lpstr>A126035918T_Latest</vt:lpstr>
      <vt:lpstr>A126035922J</vt:lpstr>
      <vt:lpstr>A126035922J_Data</vt:lpstr>
      <vt:lpstr>A126035922J_Latest</vt:lpstr>
      <vt:lpstr>A126035926T</vt:lpstr>
      <vt:lpstr>A126035926T_Data</vt:lpstr>
      <vt:lpstr>A126035926T_Latest</vt:lpstr>
      <vt:lpstr>A126035930J</vt:lpstr>
      <vt:lpstr>A126035930J_Data</vt:lpstr>
      <vt:lpstr>A126035930J_Latest</vt:lpstr>
      <vt:lpstr>A126035934T</vt:lpstr>
      <vt:lpstr>A126035934T_Data</vt:lpstr>
      <vt:lpstr>A126035934T_Latest</vt:lpstr>
      <vt:lpstr>A126035938A</vt:lpstr>
      <vt:lpstr>A126035938A_Data</vt:lpstr>
      <vt:lpstr>A126035938A_Latest</vt:lpstr>
      <vt:lpstr>A126035942T</vt:lpstr>
      <vt:lpstr>A126035942T_Data</vt:lpstr>
      <vt:lpstr>A126035942T_Latest</vt:lpstr>
      <vt:lpstr>A126035946A</vt:lpstr>
      <vt:lpstr>A126035946A_Data</vt:lpstr>
      <vt:lpstr>A126035946A_Latest</vt:lpstr>
      <vt:lpstr>A126035950T</vt:lpstr>
      <vt:lpstr>A126035950T_Data</vt:lpstr>
      <vt:lpstr>A126035950T_Latest</vt:lpstr>
      <vt:lpstr>A126035954A</vt:lpstr>
      <vt:lpstr>A126035954A_Data</vt:lpstr>
      <vt:lpstr>A126035954A_Latest</vt:lpstr>
      <vt:lpstr>A126035958K</vt:lpstr>
      <vt:lpstr>A126035958K_Data</vt:lpstr>
      <vt:lpstr>A126035958K_Latest</vt:lpstr>
      <vt:lpstr>A126035962A</vt:lpstr>
      <vt:lpstr>A126035962A_Data</vt:lpstr>
      <vt:lpstr>A126035962A_Latest</vt:lpstr>
      <vt:lpstr>A126035966K</vt:lpstr>
      <vt:lpstr>A126035966K_Data</vt:lpstr>
      <vt:lpstr>A126035966K_Latest</vt:lpstr>
      <vt:lpstr>A126035970A</vt:lpstr>
      <vt:lpstr>A126035970A_Data</vt:lpstr>
      <vt:lpstr>A126035970A_Latest</vt:lpstr>
      <vt:lpstr>A126035974K</vt:lpstr>
      <vt:lpstr>A126035974K_Data</vt:lpstr>
      <vt:lpstr>A126035974K_Latest</vt:lpstr>
      <vt:lpstr>A126035978V</vt:lpstr>
      <vt:lpstr>A126035978V_Data</vt:lpstr>
      <vt:lpstr>A126035978V_Latest</vt:lpstr>
      <vt:lpstr>A126035982K</vt:lpstr>
      <vt:lpstr>A126035982K_Data</vt:lpstr>
      <vt:lpstr>A126035982K_Latest</vt:lpstr>
      <vt:lpstr>A126035986V</vt:lpstr>
      <vt:lpstr>A126035986V_Data</vt:lpstr>
      <vt:lpstr>A126035986V_Latest</vt:lpstr>
      <vt:lpstr>A126035990K</vt:lpstr>
      <vt:lpstr>A126035990K_Data</vt:lpstr>
      <vt:lpstr>A126035990K_Latest</vt:lpstr>
      <vt:lpstr>A126035994V</vt:lpstr>
      <vt:lpstr>A126035994V_Data</vt:lpstr>
      <vt:lpstr>A126035994V_Latest</vt:lpstr>
      <vt:lpstr>A126035998C</vt:lpstr>
      <vt:lpstr>A126035998C_Data</vt:lpstr>
      <vt:lpstr>A126035998C_Latest</vt:lpstr>
      <vt:lpstr>A126036002K</vt:lpstr>
      <vt:lpstr>A126036002K_Data</vt:lpstr>
      <vt:lpstr>A126036002K_Latest</vt:lpstr>
      <vt:lpstr>A126036006V</vt:lpstr>
      <vt:lpstr>A126036006V_Data</vt:lpstr>
      <vt:lpstr>A126036006V_Latest</vt:lpstr>
      <vt:lpstr>A126036010K</vt:lpstr>
      <vt:lpstr>A126036010K_Data</vt:lpstr>
      <vt:lpstr>A126036010K_Latest</vt:lpstr>
      <vt:lpstr>A126036014V</vt:lpstr>
      <vt:lpstr>A126036014V_Data</vt:lpstr>
      <vt:lpstr>A126036014V_Latest</vt:lpstr>
      <vt:lpstr>A126036018C</vt:lpstr>
      <vt:lpstr>A126036018C_Data</vt:lpstr>
      <vt:lpstr>A126036018C_Latest</vt:lpstr>
      <vt:lpstr>A126036022V</vt:lpstr>
      <vt:lpstr>A126036022V_Data</vt:lpstr>
      <vt:lpstr>A126036022V_Latest</vt:lpstr>
      <vt:lpstr>A126036026C</vt:lpstr>
      <vt:lpstr>A126036026C_Data</vt:lpstr>
      <vt:lpstr>A126036026C_Latest</vt:lpstr>
      <vt:lpstr>A126036030V</vt:lpstr>
      <vt:lpstr>A126036030V_Data</vt:lpstr>
      <vt:lpstr>A126036030V_Latest</vt:lpstr>
      <vt:lpstr>A126036034C</vt:lpstr>
      <vt:lpstr>A126036034C_Data</vt:lpstr>
      <vt:lpstr>A126036034C_Latest</vt:lpstr>
      <vt:lpstr>A126036038L</vt:lpstr>
      <vt:lpstr>A126036038L_Data</vt:lpstr>
      <vt:lpstr>A126036038L_Latest</vt:lpstr>
      <vt:lpstr>A126036042C</vt:lpstr>
      <vt:lpstr>A126036042C_Data</vt:lpstr>
      <vt:lpstr>A126036042C_Latest</vt:lpstr>
      <vt:lpstr>A126036046L</vt:lpstr>
      <vt:lpstr>A126036046L_Data</vt:lpstr>
      <vt:lpstr>A126036046L_Latest</vt:lpstr>
      <vt:lpstr>A126036050C</vt:lpstr>
      <vt:lpstr>A126036050C_Data</vt:lpstr>
      <vt:lpstr>A126036050C_Latest</vt:lpstr>
      <vt:lpstr>A126036054L</vt:lpstr>
      <vt:lpstr>A126036054L_Data</vt:lpstr>
      <vt:lpstr>A126036054L_Latest</vt:lpstr>
      <vt:lpstr>A126036058W</vt:lpstr>
      <vt:lpstr>A126036058W_Data</vt:lpstr>
      <vt:lpstr>A126036058W_Latest</vt:lpstr>
      <vt:lpstr>A126036062L</vt:lpstr>
      <vt:lpstr>A126036062L_Data</vt:lpstr>
      <vt:lpstr>A126036062L_Latest</vt:lpstr>
      <vt:lpstr>A126036066W</vt:lpstr>
      <vt:lpstr>A126036066W_Data</vt:lpstr>
      <vt:lpstr>A126036066W_Latest</vt:lpstr>
      <vt:lpstr>A126036070L</vt:lpstr>
      <vt:lpstr>A126036070L_Data</vt:lpstr>
      <vt:lpstr>A126036070L_Latest</vt:lpstr>
      <vt:lpstr>A126036074W</vt:lpstr>
      <vt:lpstr>A126036074W_Data</vt:lpstr>
      <vt:lpstr>A126036074W_Latest</vt:lpstr>
      <vt:lpstr>A126036078F</vt:lpstr>
      <vt:lpstr>A126036078F_Data</vt:lpstr>
      <vt:lpstr>A126036078F_Latest</vt:lpstr>
      <vt:lpstr>A126036082W</vt:lpstr>
      <vt:lpstr>A126036082W_Data</vt:lpstr>
      <vt:lpstr>A126036082W_Latest</vt:lpstr>
      <vt:lpstr>A126036086F</vt:lpstr>
      <vt:lpstr>A126036086F_Data</vt:lpstr>
      <vt:lpstr>A126036086F_Latest</vt:lpstr>
      <vt:lpstr>A126036090W</vt:lpstr>
      <vt:lpstr>A126036090W_Data</vt:lpstr>
      <vt:lpstr>A126036090W_Latest</vt:lpstr>
      <vt:lpstr>A126036094F</vt:lpstr>
      <vt:lpstr>A126036094F_Data</vt:lpstr>
      <vt:lpstr>A126036094F_Latest</vt:lpstr>
      <vt:lpstr>A126036098R</vt:lpstr>
      <vt:lpstr>A126036098R_Data</vt:lpstr>
      <vt:lpstr>A126036098R_Latest</vt:lpstr>
      <vt:lpstr>A126036102V</vt:lpstr>
      <vt:lpstr>A126036102V_Data</vt:lpstr>
      <vt:lpstr>A126036102V_Latest</vt:lpstr>
      <vt:lpstr>A126036106C</vt:lpstr>
      <vt:lpstr>A126036106C_Data</vt:lpstr>
      <vt:lpstr>A126036106C_Latest</vt:lpstr>
      <vt:lpstr>A126036110V</vt:lpstr>
      <vt:lpstr>A126036110V_Data</vt:lpstr>
      <vt:lpstr>A126036110V_Latest</vt:lpstr>
      <vt:lpstr>A126036114C</vt:lpstr>
      <vt:lpstr>A126036114C_Data</vt:lpstr>
      <vt:lpstr>A126036114C_Latest</vt:lpstr>
      <vt:lpstr>A126036118L</vt:lpstr>
      <vt:lpstr>A126036118L_Data</vt:lpstr>
      <vt:lpstr>A126036118L_Latest</vt:lpstr>
      <vt:lpstr>A126036122C</vt:lpstr>
      <vt:lpstr>A126036122C_Data</vt:lpstr>
      <vt:lpstr>A126036122C_Latest</vt:lpstr>
      <vt:lpstr>A126036126L</vt:lpstr>
      <vt:lpstr>A126036126L_Data</vt:lpstr>
      <vt:lpstr>A126036126L_Latest</vt:lpstr>
      <vt:lpstr>A126036130C</vt:lpstr>
      <vt:lpstr>A126036130C_Data</vt:lpstr>
      <vt:lpstr>A126036130C_Latest</vt:lpstr>
      <vt:lpstr>A126036134L</vt:lpstr>
      <vt:lpstr>A126036134L_Data</vt:lpstr>
      <vt:lpstr>A126036134L_Latest</vt:lpstr>
      <vt:lpstr>A126036138W</vt:lpstr>
      <vt:lpstr>A126036138W_Data</vt:lpstr>
      <vt:lpstr>A126036138W_Latest</vt:lpstr>
      <vt:lpstr>A126036142L</vt:lpstr>
      <vt:lpstr>A126036142L_Data</vt:lpstr>
      <vt:lpstr>A126036142L_Latest</vt:lpstr>
      <vt:lpstr>A126036146W</vt:lpstr>
      <vt:lpstr>A126036146W_Data</vt:lpstr>
      <vt:lpstr>A126036146W_Latest</vt:lpstr>
      <vt:lpstr>A126036150L</vt:lpstr>
      <vt:lpstr>A126036150L_Data</vt:lpstr>
      <vt:lpstr>A126036150L_Latest</vt:lpstr>
      <vt:lpstr>A126036154W</vt:lpstr>
      <vt:lpstr>A126036154W_Data</vt:lpstr>
      <vt:lpstr>A126036154W_Latest</vt:lpstr>
      <vt:lpstr>A126036158F</vt:lpstr>
      <vt:lpstr>A126036158F_Data</vt:lpstr>
      <vt:lpstr>A126036158F_Latest</vt:lpstr>
      <vt:lpstr>A126036162W</vt:lpstr>
      <vt:lpstr>A126036162W_Data</vt:lpstr>
      <vt:lpstr>A126036162W_Latest</vt:lpstr>
      <vt:lpstr>A126036166F</vt:lpstr>
      <vt:lpstr>A126036166F_Data</vt:lpstr>
      <vt:lpstr>A126036166F_Latest</vt:lpstr>
      <vt:lpstr>A126036170W</vt:lpstr>
      <vt:lpstr>A126036170W_Data</vt:lpstr>
      <vt:lpstr>A126036170W_Latest</vt:lpstr>
      <vt:lpstr>A126036174F</vt:lpstr>
      <vt:lpstr>A126036174F_Data</vt:lpstr>
      <vt:lpstr>A126036174F_Latest</vt:lpstr>
      <vt:lpstr>A126036178R</vt:lpstr>
      <vt:lpstr>A126036178R_Data</vt:lpstr>
      <vt:lpstr>A126036178R_Latest</vt:lpstr>
      <vt:lpstr>A126036182F</vt:lpstr>
      <vt:lpstr>A126036182F_Data</vt:lpstr>
      <vt:lpstr>A126036182F_Latest</vt:lpstr>
      <vt:lpstr>A126036186R</vt:lpstr>
      <vt:lpstr>A126036186R_Data</vt:lpstr>
      <vt:lpstr>A126036186R_Latest</vt:lpstr>
      <vt:lpstr>A126036190F</vt:lpstr>
      <vt:lpstr>A126036190F_Data</vt:lpstr>
      <vt:lpstr>A126036190F_Latest</vt:lpstr>
      <vt:lpstr>A126036194R</vt:lpstr>
      <vt:lpstr>A126036194R_Data</vt:lpstr>
      <vt:lpstr>A126036194R_Latest</vt:lpstr>
      <vt:lpstr>A126036198X</vt:lpstr>
      <vt:lpstr>A126036198X_Data</vt:lpstr>
      <vt:lpstr>A126036198X_Latest</vt:lpstr>
      <vt:lpstr>A126036202C</vt:lpstr>
      <vt:lpstr>A126036202C_Data</vt:lpstr>
      <vt:lpstr>A126036202C_Latest</vt:lpstr>
      <vt:lpstr>A126036206L</vt:lpstr>
      <vt:lpstr>A126036206L_Data</vt:lpstr>
      <vt:lpstr>A126036206L_Latest</vt:lpstr>
      <vt:lpstr>A126036210C</vt:lpstr>
      <vt:lpstr>A126036210C_Data</vt:lpstr>
      <vt:lpstr>A126036210C_Latest</vt:lpstr>
      <vt:lpstr>A126036214L</vt:lpstr>
      <vt:lpstr>A126036214L_Data</vt:lpstr>
      <vt:lpstr>A126036214L_Latest</vt:lpstr>
      <vt:lpstr>A126036218W</vt:lpstr>
      <vt:lpstr>A126036218W_Data</vt:lpstr>
      <vt:lpstr>A126036218W_Latest</vt:lpstr>
      <vt:lpstr>A126036222L</vt:lpstr>
      <vt:lpstr>A126036222L_Data</vt:lpstr>
      <vt:lpstr>A126036222L_Latest</vt:lpstr>
      <vt:lpstr>A126036226W</vt:lpstr>
      <vt:lpstr>A126036226W_Data</vt:lpstr>
      <vt:lpstr>A126036226W_Latest</vt:lpstr>
      <vt:lpstr>A126036230L</vt:lpstr>
      <vt:lpstr>A126036230L_Data</vt:lpstr>
      <vt:lpstr>A126036230L_Latest</vt:lpstr>
      <vt:lpstr>A126036234W</vt:lpstr>
      <vt:lpstr>A126036234W_Data</vt:lpstr>
      <vt:lpstr>A126036234W_Latest</vt:lpstr>
      <vt:lpstr>A126036238F</vt:lpstr>
      <vt:lpstr>A126036238F_Data</vt:lpstr>
      <vt:lpstr>A126036238F_Latest</vt:lpstr>
      <vt:lpstr>A126036242W</vt:lpstr>
      <vt:lpstr>A126036242W_Data</vt:lpstr>
      <vt:lpstr>A126036242W_Latest</vt:lpstr>
      <vt:lpstr>A126036246F</vt:lpstr>
      <vt:lpstr>A126036246F_Data</vt:lpstr>
      <vt:lpstr>A126036246F_Latest</vt:lpstr>
      <vt:lpstr>A126036250W</vt:lpstr>
      <vt:lpstr>A126036250W_Data</vt:lpstr>
      <vt:lpstr>A126036250W_Latest</vt:lpstr>
      <vt:lpstr>A126036254F</vt:lpstr>
      <vt:lpstr>A126036254F_Data</vt:lpstr>
      <vt:lpstr>A126036254F_Latest</vt:lpstr>
      <vt:lpstr>A126036258R</vt:lpstr>
      <vt:lpstr>A126036258R_Data</vt:lpstr>
      <vt:lpstr>A126036258R_Latest</vt:lpstr>
      <vt:lpstr>A126036262F</vt:lpstr>
      <vt:lpstr>A126036262F_Data</vt:lpstr>
      <vt:lpstr>A126036262F_Latest</vt:lpstr>
      <vt:lpstr>A126036266R</vt:lpstr>
      <vt:lpstr>A126036266R_Data</vt:lpstr>
      <vt:lpstr>A126036266R_Latest</vt:lpstr>
      <vt:lpstr>A126036270F</vt:lpstr>
      <vt:lpstr>A126036270F_Data</vt:lpstr>
      <vt:lpstr>A126036270F_Latest</vt:lpstr>
      <vt:lpstr>A126036274R</vt:lpstr>
      <vt:lpstr>A126036274R_Data</vt:lpstr>
      <vt:lpstr>A126036274R_Latest</vt:lpstr>
      <vt:lpstr>A126036278X</vt:lpstr>
      <vt:lpstr>A126036278X_Data</vt:lpstr>
      <vt:lpstr>A126036278X_Latest</vt:lpstr>
      <vt:lpstr>A126036282R</vt:lpstr>
      <vt:lpstr>A126036282R_Data</vt:lpstr>
      <vt:lpstr>A126036282R_Latest</vt:lpstr>
      <vt:lpstr>A126036286X</vt:lpstr>
      <vt:lpstr>A126036286X_Data</vt:lpstr>
      <vt:lpstr>A126036286X_Latest</vt:lpstr>
      <vt:lpstr>A126036290R</vt:lpstr>
      <vt:lpstr>A126036290R_Data</vt:lpstr>
      <vt:lpstr>A126036290R_Latest</vt:lpstr>
      <vt:lpstr>A126036294X</vt:lpstr>
      <vt:lpstr>A126036294X_Data</vt:lpstr>
      <vt:lpstr>A126036294X_Latest</vt:lpstr>
      <vt:lpstr>A126036298J</vt:lpstr>
      <vt:lpstr>A126036298J_Data</vt:lpstr>
      <vt:lpstr>A126036298J_Latest</vt:lpstr>
      <vt:lpstr>A126036302L</vt:lpstr>
      <vt:lpstr>A126036302L_Data</vt:lpstr>
      <vt:lpstr>A126036302L_Latest</vt:lpstr>
      <vt:lpstr>A126036306W</vt:lpstr>
      <vt:lpstr>A126036306W_Data</vt:lpstr>
      <vt:lpstr>A126036306W_Latest</vt:lpstr>
      <vt:lpstr>A126036310L</vt:lpstr>
      <vt:lpstr>A126036310L_Data</vt:lpstr>
      <vt:lpstr>A126036310L_Latest</vt:lpstr>
      <vt:lpstr>A126036314W</vt:lpstr>
      <vt:lpstr>A126036314W_Data</vt:lpstr>
      <vt:lpstr>A126036314W_Latest</vt:lpstr>
      <vt:lpstr>A126036318F</vt:lpstr>
      <vt:lpstr>A126036318F_Data</vt:lpstr>
      <vt:lpstr>A126036318F_Latest</vt:lpstr>
      <vt:lpstr>A126036322W</vt:lpstr>
      <vt:lpstr>A126036322W_Data</vt:lpstr>
      <vt:lpstr>A126036322W_Latest</vt:lpstr>
      <vt:lpstr>A126036326F</vt:lpstr>
      <vt:lpstr>A126036326F_Data</vt:lpstr>
      <vt:lpstr>A126036326F_Latest</vt:lpstr>
      <vt:lpstr>A126036330W</vt:lpstr>
      <vt:lpstr>A126036330W_Data</vt:lpstr>
      <vt:lpstr>A126036330W_Latest</vt:lpstr>
      <vt:lpstr>A126036334F</vt:lpstr>
      <vt:lpstr>A126036334F_Data</vt:lpstr>
      <vt:lpstr>A126036334F_Latest</vt:lpstr>
      <vt:lpstr>A126036338R</vt:lpstr>
      <vt:lpstr>A126036338R_Data</vt:lpstr>
      <vt:lpstr>A126036338R_Latest</vt:lpstr>
      <vt:lpstr>A126036342F</vt:lpstr>
      <vt:lpstr>A126036342F_Data</vt:lpstr>
      <vt:lpstr>A126036342F_Latest</vt:lpstr>
      <vt:lpstr>A126036346R</vt:lpstr>
      <vt:lpstr>A126036346R_Data</vt:lpstr>
      <vt:lpstr>A126036346R_Latest</vt:lpstr>
      <vt:lpstr>A126036350F</vt:lpstr>
      <vt:lpstr>A126036350F_Data</vt:lpstr>
      <vt:lpstr>A126036350F_Latest</vt:lpstr>
      <vt:lpstr>A126036354R</vt:lpstr>
      <vt:lpstr>A126036354R_Data</vt:lpstr>
      <vt:lpstr>A126036354R_Latest</vt:lpstr>
      <vt:lpstr>A126036358X</vt:lpstr>
      <vt:lpstr>A126036358X_Data</vt:lpstr>
      <vt:lpstr>A126036358X_Latest</vt:lpstr>
      <vt:lpstr>A126036362R</vt:lpstr>
      <vt:lpstr>A126036362R_Data</vt:lpstr>
      <vt:lpstr>A126036362R_Latest</vt:lpstr>
      <vt:lpstr>A126036366X</vt:lpstr>
      <vt:lpstr>A126036366X_Data</vt:lpstr>
      <vt:lpstr>A126036366X_Latest</vt:lpstr>
      <vt:lpstr>A126036370R</vt:lpstr>
      <vt:lpstr>A126036370R_Data</vt:lpstr>
      <vt:lpstr>A126036370R_Latest</vt:lpstr>
      <vt:lpstr>A126036374X</vt:lpstr>
      <vt:lpstr>A126036374X_Data</vt:lpstr>
      <vt:lpstr>A126036374X_Latest</vt:lpstr>
      <vt:lpstr>A126036378J</vt:lpstr>
      <vt:lpstr>A126036378J_Data</vt:lpstr>
      <vt:lpstr>A126036378J_Latest</vt:lpstr>
      <vt:lpstr>A126036382X</vt:lpstr>
      <vt:lpstr>A126036382X_Data</vt:lpstr>
      <vt:lpstr>A126036382X_Latest</vt:lpstr>
      <vt:lpstr>A126036386J</vt:lpstr>
      <vt:lpstr>A126036386J_Data</vt:lpstr>
      <vt:lpstr>A126036386J_Latest</vt:lpstr>
      <vt:lpstr>A126036390X</vt:lpstr>
      <vt:lpstr>A126036390X_Data</vt:lpstr>
      <vt:lpstr>A126036390X_Latest</vt:lpstr>
      <vt:lpstr>A126036394J</vt:lpstr>
      <vt:lpstr>A126036394J_Data</vt:lpstr>
      <vt:lpstr>A126036394J_Latest</vt:lpstr>
      <vt:lpstr>A126036398T</vt:lpstr>
      <vt:lpstr>A126036398T_Data</vt:lpstr>
      <vt:lpstr>A126036398T_Latest</vt:lpstr>
      <vt:lpstr>A126036402W</vt:lpstr>
      <vt:lpstr>A126036402W_Data</vt:lpstr>
      <vt:lpstr>A126036402W_Latest</vt:lpstr>
      <vt:lpstr>A126036406F</vt:lpstr>
      <vt:lpstr>A126036406F_Data</vt:lpstr>
      <vt:lpstr>A126036406F_Latest</vt:lpstr>
      <vt:lpstr>A126036410W</vt:lpstr>
      <vt:lpstr>A126036410W_Data</vt:lpstr>
      <vt:lpstr>A126036410W_Latest</vt:lpstr>
      <vt:lpstr>A126036414F</vt:lpstr>
      <vt:lpstr>A126036414F_Data</vt:lpstr>
      <vt:lpstr>A126036414F_Latest</vt:lpstr>
      <vt:lpstr>A126036418R</vt:lpstr>
      <vt:lpstr>A126036418R_Data</vt:lpstr>
      <vt:lpstr>A126036418R_Latest</vt:lpstr>
      <vt:lpstr>A126036422F</vt:lpstr>
      <vt:lpstr>A126036422F_Data</vt:lpstr>
      <vt:lpstr>A126036422F_Latest</vt:lpstr>
      <vt:lpstr>A126036426R</vt:lpstr>
      <vt:lpstr>A126036426R_Data</vt:lpstr>
      <vt:lpstr>A126036426R_Latest</vt:lpstr>
      <vt:lpstr>A126036430F</vt:lpstr>
      <vt:lpstr>A126036430F_Data</vt:lpstr>
      <vt:lpstr>A126036430F_Latest</vt:lpstr>
      <vt:lpstr>A126036434R</vt:lpstr>
      <vt:lpstr>A126036434R_Data</vt:lpstr>
      <vt:lpstr>A126036434R_Latest</vt:lpstr>
      <vt:lpstr>A126036438X</vt:lpstr>
      <vt:lpstr>A126036438X_Data</vt:lpstr>
      <vt:lpstr>A126036438X_Latest</vt:lpstr>
      <vt:lpstr>A126036442R</vt:lpstr>
      <vt:lpstr>A126036442R_Data</vt:lpstr>
      <vt:lpstr>A126036442R_Latest</vt:lpstr>
      <vt:lpstr>A126036446X</vt:lpstr>
      <vt:lpstr>A126036446X_Data</vt:lpstr>
      <vt:lpstr>A126036446X_Latest</vt:lpstr>
      <vt:lpstr>A126036450R</vt:lpstr>
      <vt:lpstr>A126036450R_Data</vt:lpstr>
      <vt:lpstr>A126036450R_Latest</vt:lpstr>
      <vt:lpstr>A126036454X</vt:lpstr>
      <vt:lpstr>A126036454X_Data</vt:lpstr>
      <vt:lpstr>A126036454X_Latest</vt:lpstr>
      <vt:lpstr>A126036458J</vt:lpstr>
      <vt:lpstr>A126036458J_Data</vt:lpstr>
      <vt:lpstr>A126036458J_Latest</vt:lpstr>
      <vt:lpstr>A126036462X</vt:lpstr>
      <vt:lpstr>A126036462X_Data</vt:lpstr>
      <vt:lpstr>A126036462X_Latest</vt:lpstr>
      <vt:lpstr>A126036466J</vt:lpstr>
      <vt:lpstr>A126036466J_Data</vt:lpstr>
      <vt:lpstr>A126036466J_Latest</vt:lpstr>
      <vt:lpstr>A126036470X</vt:lpstr>
      <vt:lpstr>A126036470X_Data</vt:lpstr>
      <vt:lpstr>A126036470X_Latest</vt:lpstr>
      <vt:lpstr>A126036474J</vt:lpstr>
      <vt:lpstr>A126036474J_Data</vt:lpstr>
      <vt:lpstr>A126036474J_Latest</vt:lpstr>
      <vt:lpstr>A126036482J</vt:lpstr>
      <vt:lpstr>A126036482J_Data</vt:lpstr>
      <vt:lpstr>A126036482J_Latest</vt:lpstr>
      <vt:lpstr>A126036486T</vt:lpstr>
      <vt:lpstr>A126036486T_Data</vt:lpstr>
      <vt:lpstr>A126036486T_Latest</vt:lpstr>
      <vt:lpstr>A126036490J</vt:lpstr>
      <vt:lpstr>A126036490J_Data</vt:lpstr>
      <vt:lpstr>A126036490J_Latest</vt:lpstr>
      <vt:lpstr>A126036502F</vt:lpstr>
      <vt:lpstr>A126036502F_Data</vt:lpstr>
      <vt:lpstr>A126036502F_Latest</vt:lpstr>
      <vt:lpstr>A126036506R</vt:lpstr>
      <vt:lpstr>A126036506R_Data</vt:lpstr>
      <vt:lpstr>A126036506R_Latest</vt:lpstr>
      <vt:lpstr>A126036510F</vt:lpstr>
      <vt:lpstr>A126036510F_Data</vt:lpstr>
      <vt:lpstr>A126036510F_Latest</vt:lpstr>
      <vt:lpstr>A126036514R</vt:lpstr>
      <vt:lpstr>A126036514R_Data</vt:lpstr>
      <vt:lpstr>A126036514R_Latest</vt:lpstr>
      <vt:lpstr>A126036518X</vt:lpstr>
      <vt:lpstr>A126036518X_Data</vt:lpstr>
      <vt:lpstr>A126036518X_Latest</vt:lpstr>
      <vt:lpstr>A126036522R</vt:lpstr>
      <vt:lpstr>A126036522R_Data</vt:lpstr>
      <vt:lpstr>A126036522R_Latest</vt:lpstr>
      <vt:lpstr>A126036526X</vt:lpstr>
      <vt:lpstr>A126036526X_Data</vt:lpstr>
      <vt:lpstr>A126036526X_Latest</vt:lpstr>
      <vt:lpstr>A126036530R</vt:lpstr>
      <vt:lpstr>A126036530R_Data</vt:lpstr>
      <vt:lpstr>A126036530R_Latest</vt:lpstr>
      <vt:lpstr>A126036534X</vt:lpstr>
      <vt:lpstr>A126036534X_Data</vt:lpstr>
      <vt:lpstr>A126036534X_Latest</vt:lpstr>
      <vt:lpstr>A126036538J</vt:lpstr>
      <vt:lpstr>A126036538J_Data</vt:lpstr>
      <vt:lpstr>A126036538J_Latest</vt:lpstr>
      <vt:lpstr>A126036542X</vt:lpstr>
      <vt:lpstr>A126036542X_Data</vt:lpstr>
      <vt:lpstr>A126036542X_Latest</vt:lpstr>
      <vt:lpstr>A126036546J</vt:lpstr>
      <vt:lpstr>A126036546J_Data</vt:lpstr>
      <vt:lpstr>A126036546J_Latest</vt:lpstr>
      <vt:lpstr>A126036554J</vt:lpstr>
      <vt:lpstr>A126036554J_Data</vt:lpstr>
      <vt:lpstr>A126036554J_Latest</vt:lpstr>
      <vt:lpstr>A126036558T</vt:lpstr>
      <vt:lpstr>A126036558T_Data</vt:lpstr>
      <vt:lpstr>A126036558T_Latest</vt:lpstr>
      <vt:lpstr>A126036562J</vt:lpstr>
      <vt:lpstr>A126036562J_Data</vt:lpstr>
      <vt:lpstr>A126036562J_Latest</vt:lpstr>
      <vt:lpstr>A126036574T</vt:lpstr>
      <vt:lpstr>A126036574T_Data</vt:lpstr>
      <vt:lpstr>A126036574T_Latest</vt:lpstr>
      <vt:lpstr>A126036578A</vt:lpstr>
      <vt:lpstr>A126036578A_Data</vt:lpstr>
      <vt:lpstr>A126036578A_Latest</vt:lpstr>
      <vt:lpstr>A126036582T</vt:lpstr>
      <vt:lpstr>A126036582T_Data</vt:lpstr>
      <vt:lpstr>A126036582T_Latest</vt:lpstr>
      <vt:lpstr>A126036586A</vt:lpstr>
      <vt:lpstr>A126036586A_Data</vt:lpstr>
      <vt:lpstr>A126036586A_Latest</vt:lpstr>
      <vt:lpstr>A126036590T</vt:lpstr>
      <vt:lpstr>A126036590T_Data</vt:lpstr>
      <vt:lpstr>A126036590T_Latest</vt:lpstr>
      <vt:lpstr>A126036594A</vt:lpstr>
      <vt:lpstr>A126036594A_Data</vt:lpstr>
      <vt:lpstr>A126036594A_Latest</vt:lpstr>
      <vt:lpstr>A126036598K</vt:lpstr>
      <vt:lpstr>A126036598K_Data</vt:lpstr>
      <vt:lpstr>A126036598K_Latest</vt:lpstr>
      <vt:lpstr>A126036602R</vt:lpstr>
      <vt:lpstr>A126036602R_Data</vt:lpstr>
      <vt:lpstr>A126036602R_Latest</vt:lpstr>
      <vt:lpstr>A126036606X</vt:lpstr>
      <vt:lpstr>A126036606X_Data</vt:lpstr>
      <vt:lpstr>A126036606X_Latest</vt:lpstr>
      <vt:lpstr>A126036610R</vt:lpstr>
      <vt:lpstr>A126036610R_Data</vt:lpstr>
      <vt:lpstr>A126036610R_Latest</vt:lpstr>
      <vt:lpstr>A126036614X</vt:lpstr>
      <vt:lpstr>A126036614X_Data</vt:lpstr>
      <vt:lpstr>A126036614X_Latest</vt:lpstr>
      <vt:lpstr>A126036618J</vt:lpstr>
      <vt:lpstr>A126036618J_Data</vt:lpstr>
      <vt:lpstr>A126036618J_Latest</vt:lpstr>
      <vt:lpstr>A126036626J</vt:lpstr>
      <vt:lpstr>A126036626J_Data</vt:lpstr>
      <vt:lpstr>A126036626J_Latest</vt:lpstr>
      <vt:lpstr>A126036630X</vt:lpstr>
      <vt:lpstr>A126036630X_Data</vt:lpstr>
      <vt:lpstr>A126036630X_Latest</vt:lpstr>
      <vt:lpstr>A126036634J</vt:lpstr>
      <vt:lpstr>A126036634J_Data</vt:lpstr>
      <vt:lpstr>A126036634J_Latest</vt:lpstr>
      <vt:lpstr>A126036646T</vt:lpstr>
      <vt:lpstr>A126036646T_Data</vt:lpstr>
      <vt:lpstr>A126036646T_Latest</vt:lpstr>
      <vt:lpstr>A126036650J</vt:lpstr>
      <vt:lpstr>A126036650J_Data</vt:lpstr>
      <vt:lpstr>A126036650J_Latest</vt:lpstr>
      <vt:lpstr>A126036654T</vt:lpstr>
      <vt:lpstr>A126036654T_Data</vt:lpstr>
      <vt:lpstr>A126036654T_Latest</vt:lpstr>
      <vt:lpstr>A126036658A</vt:lpstr>
      <vt:lpstr>A126036658A_Data</vt:lpstr>
      <vt:lpstr>A126036658A_Latest</vt:lpstr>
      <vt:lpstr>A126036662T</vt:lpstr>
      <vt:lpstr>A126036662T_Data</vt:lpstr>
      <vt:lpstr>A126036662T_Latest</vt:lpstr>
      <vt:lpstr>A126036666A</vt:lpstr>
      <vt:lpstr>A126036666A_Data</vt:lpstr>
      <vt:lpstr>A126036666A_Latest</vt:lpstr>
      <vt:lpstr>A126036670T</vt:lpstr>
      <vt:lpstr>A126036670T_Data</vt:lpstr>
      <vt:lpstr>A126036670T_Latest</vt:lpstr>
      <vt:lpstr>A126036674A</vt:lpstr>
      <vt:lpstr>A126036674A_Data</vt:lpstr>
      <vt:lpstr>A126036674A_Latest</vt:lpstr>
      <vt:lpstr>A126036678K</vt:lpstr>
      <vt:lpstr>A126036678K_Data</vt:lpstr>
      <vt:lpstr>A126036678K_Latest</vt:lpstr>
      <vt:lpstr>A126036682A</vt:lpstr>
      <vt:lpstr>A126036682A_Data</vt:lpstr>
      <vt:lpstr>A126036682A_Latest</vt:lpstr>
      <vt:lpstr>A126036686K</vt:lpstr>
      <vt:lpstr>A126036686K_Data</vt:lpstr>
      <vt:lpstr>A126036686K_Latest</vt:lpstr>
      <vt:lpstr>A126036690A</vt:lpstr>
      <vt:lpstr>A126036690A_Data</vt:lpstr>
      <vt:lpstr>A126036690A_Latest</vt:lpstr>
      <vt:lpstr>A126036698V</vt:lpstr>
      <vt:lpstr>A126036698V_Data</vt:lpstr>
      <vt:lpstr>A126036698V_Latest</vt:lpstr>
      <vt:lpstr>A126036702X</vt:lpstr>
      <vt:lpstr>A126036702X_Data</vt:lpstr>
      <vt:lpstr>A126036702X_Latest</vt:lpstr>
      <vt:lpstr>A126036706J</vt:lpstr>
      <vt:lpstr>A126036706J_Data</vt:lpstr>
      <vt:lpstr>A126036706J_Latest</vt:lpstr>
      <vt:lpstr>A126036718T</vt:lpstr>
      <vt:lpstr>A126036718T_Data</vt:lpstr>
      <vt:lpstr>A126036718T_Latest</vt:lpstr>
      <vt:lpstr>A126036722J</vt:lpstr>
      <vt:lpstr>A126036722J_Data</vt:lpstr>
      <vt:lpstr>A126036722J_Latest</vt:lpstr>
      <vt:lpstr>A126036726T</vt:lpstr>
      <vt:lpstr>A126036726T_Data</vt:lpstr>
      <vt:lpstr>A126036726T_Latest</vt:lpstr>
      <vt:lpstr>A126036730J</vt:lpstr>
      <vt:lpstr>A126036730J_Data</vt:lpstr>
      <vt:lpstr>A126036730J_Latest</vt:lpstr>
      <vt:lpstr>A126036734T</vt:lpstr>
      <vt:lpstr>A126036734T_Data</vt:lpstr>
      <vt:lpstr>A126036734T_Latest</vt:lpstr>
      <vt:lpstr>A126036738A</vt:lpstr>
      <vt:lpstr>A126036738A_Data</vt:lpstr>
      <vt:lpstr>A126036738A_Latest</vt:lpstr>
      <vt:lpstr>A126036742T</vt:lpstr>
      <vt:lpstr>A126036742T_Data</vt:lpstr>
      <vt:lpstr>A126036742T_Latest</vt:lpstr>
      <vt:lpstr>A126036746A</vt:lpstr>
      <vt:lpstr>A126036746A_Data</vt:lpstr>
      <vt:lpstr>A126036746A_Latest</vt:lpstr>
      <vt:lpstr>A126036750T</vt:lpstr>
      <vt:lpstr>A126036750T_Data</vt:lpstr>
      <vt:lpstr>A126036750T_Latest</vt:lpstr>
      <vt:lpstr>A126036754A</vt:lpstr>
      <vt:lpstr>A126036754A_Data</vt:lpstr>
      <vt:lpstr>A126036754A_Latest</vt:lpstr>
      <vt:lpstr>A126036758K</vt:lpstr>
      <vt:lpstr>A126036758K_Data</vt:lpstr>
      <vt:lpstr>A126036758K_Latest</vt:lpstr>
      <vt:lpstr>A126036762A</vt:lpstr>
      <vt:lpstr>A126036762A_Data</vt:lpstr>
      <vt:lpstr>A126036762A_Latest</vt:lpstr>
      <vt:lpstr>A126036770A</vt:lpstr>
      <vt:lpstr>A126036770A_Data</vt:lpstr>
      <vt:lpstr>A126036770A_Latest</vt:lpstr>
      <vt:lpstr>A126036774K</vt:lpstr>
      <vt:lpstr>A126036774K_Data</vt:lpstr>
      <vt:lpstr>A126036774K_Latest</vt:lpstr>
      <vt:lpstr>A126036778V</vt:lpstr>
      <vt:lpstr>A126036778V_Data</vt:lpstr>
      <vt:lpstr>A126036778V_Latest</vt:lpstr>
      <vt:lpstr>A126036790K</vt:lpstr>
      <vt:lpstr>A126036790K_Data</vt:lpstr>
      <vt:lpstr>A126036790K_Latest</vt:lpstr>
      <vt:lpstr>A126036794V</vt:lpstr>
      <vt:lpstr>A126036794V_Data</vt:lpstr>
      <vt:lpstr>A126036794V_Latest</vt:lpstr>
      <vt:lpstr>A126036798C</vt:lpstr>
      <vt:lpstr>A126036798C_Data</vt:lpstr>
      <vt:lpstr>A126036798C_Latest</vt:lpstr>
      <vt:lpstr>A126036802J</vt:lpstr>
      <vt:lpstr>A126036802J_Data</vt:lpstr>
      <vt:lpstr>A126036802J_Latest</vt:lpstr>
      <vt:lpstr>A126036806T</vt:lpstr>
      <vt:lpstr>A126036806T_Data</vt:lpstr>
      <vt:lpstr>A126036806T_Latest</vt:lpstr>
      <vt:lpstr>A126036810J</vt:lpstr>
      <vt:lpstr>A126036810J_Data</vt:lpstr>
      <vt:lpstr>A126036810J_Latest</vt:lpstr>
      <vt:lpstr>A126036814T</vt:lpstr>
      <vt:lpstr>A126036814T_Data</vt:lpstr>
      <vt:lpstr>A126036814T_Latest</vt:lpstr>
      <vt:lpstr>A126036818A</vt:lpstr>
      <vt:lpstr>A126036818A_Data</vt:lpstr>
      <vt:lpstr>A126036818A_Latest</vt:lpstr>
      <vt:lpstr>A126036822T</vt:lpstr>
      <vt:lpstr>A126036822T_Data</vt:lpstr>
      <vt:lpstr>A126036822T_Latest</vt:lpstr>
      <vt:lpstr>A126036826A</vt:lpstr>
      <vt:lpstr>A126036826A_Data</vt:lpstr>
      <vt:lpstr>A126036826A_Latest</vt:lpstr>
      <vt:lpstr>A126036830T</vt:lpstr>
      <vt:lpstr>A126036830T_Data</vt:lpstr>
      <vt:lpstr>A126036830T_Latest</vt:lpstr>
      <vt:lpstr>A126036834A</vt:lpstr>
      <vt:lpstr>A126036834A_Data</vt:lpstr>
      <vt:lpstr>A126036834A_Latest</vt:lpstr>
      <vt:lpstr>A126036842A</vt:lpstr>
      <vt:lpstr>A126036842A_Data</vt:lpstr>
      <vt:lpstr>A126036842A_Latest</vt:lpstr>
      <vt:lpstr>A126036846K</vt:lpstr>
      <vt:lpstr>A126036846K_Data</vt:lpstr>
      <vt:lpstr>A126036846K_Latest</vt:lpstr>
      <vt:lpstr>A126036850A</vt:lpstr>
      <vt:lpstr>A126036850A_Data</vt:lpstr>
      <vt:lpstr>A126036850A_Latest</vt:lpstr>
      <vt:lpstr>A126036862K</vt:lpstr>
      <vt:lpstr>A126036862K_Data</vt:lpstr>
      <vt:lpstr>A126036862K_Latest</vt:lpstr>
      <vt:lpstr>A126036866V</vt:lpstr>
      <vt:lpstr>A126036866V_Data</vt:lpstr>
      <vt:lpstr>A126036866V_Latest</vt:lpstr>
      <vt:lpstr>A126036870K</vt:lpstr>
      <vt:lpstr>A126036870K_Data</vt:lpstr>
      <vt:lpstr>A126036870K_Latest</vt:lpstr>
      <vt:lpstr>A126036874V</vt:lpstr>
      <vt:lpstr>A126036874V_Data</vt:lpstr>
      <vt:lpstr>A126036874V_Latest</vt:lpstr>
      <vt:lpstr>A126036878C</vt:lpstr>
      <vt:lpstr>A126036878C_Data</vt:lpstr>
      <vt:lpstr>A126036878C_Latest</vt:lpstr>
      <vt:lpstr>A126036882V</vt:lpstr>
      <vt:lpstr>A126036882V_Data</vt:lpstr>
      <vt:lpstr>A126036882V_Latest</vt:lpstr>
      <vt:lpstr>A126036886C</vt:lpstr>
      <vt:lpstr>A126036886C_Data</vt:lpstr>
      <vt:lpstr>A126036886C_Latest</vt:lpstr>
      <vt:lpstr>A126036890V</vt:lpstr>
      <vt:lpstr>A126036890V_Data</vt:lpstr>
      <vt:lpstr>A126036890V_Latest</vt:lpstr>
      <vt:lpstr>A126036894C</vt:lpstr>
      <vt:lpstr>A126036894C_Data</vt:lpstr>
      <vt:lpstr>A126036894C_Latest</vt:lpstr>
      <vt:lpstr>A126036898L</vt:lpstr>
      <vt:lpstr>A126036898L_Data</vt:lpstr>
      <vt:lpstr>A126036898L_Latest</vt:lpstr>
      <vt:lpstr>A126036902T</vt:lpstr>
      <vt:lpstr>A126036902T_Data</vt:lpstr>
      <vt:lpstr>A126036902T_Latest</vt:lpstr>
      <vt:lpstr>A126036906A</vt:lpstr>
      <vt:lpstr>A126036906A_Data</vt:lpstr>
      <vt:lpstr>A126036906A_Latest</vt:lpstr>
      <vt:lpstr>A126036914A</vt:lpstr>
      <vt:lpstr>A126036914A_Data</vt:lpstr>
      <vt:lpstr>A126036914A_Latest</vt:lpstr>
      <vt:lpstr>A126036918K</vt:lpstr>
      <vt:lpstr>A126036918K_Data</vt:lpstr>
      <vt:lpstr>A126036918K_Latest</vt:lpstr>
      <vt:lpstr>A126036922A</vt:lpstr>
      <vt:lpstr>A126036922A_Data</vt:lpstr>
      <vt:lpstr>A126036922A_Latest</vt:lpstr>
      <vt:lpstr>A126036934K</vt:lpstr>
      <vt:lpstr>A126036934K_Data</vt:lpstr>
      <vt:lpstr>A126036934K_Latest</vt:lpstr>
      <vt:lpstr>A126036938V</vt:lpstr>
      <vt:lpstr>A126036938V_Data</vt:lpstr>
      <vt:lpstr>A126036938V_Latest</vt:lpstr>
      <vt:lpstr>A126036942K</vt:lpstr>
      <vt:lpstr>A126036942K_Data</vt:lpstr>
      <vt:lpstr>A126036942K_Latest</vt:lpstr>
      <vt:lpstr>A126036946V</vt:lpstr>
      <vt:lpstr>A126036946V_Data</vt:lpstr>
      <vt:lpstr>A126036946V_Latest</vt:lpstr>
      <vt:lpstr>A126036950K</vt:lpstr>
      <vt:lpstr>A126036950K_Data</vt:lpstr>
      <vt:lpstr>A126036950K_Latest</vt:lpstr>
      <vt:lpstr>A126036954V</vt:lpstr>
      <vt:lpstr>A126036954V_Data</vt:lpstr>
      <vt:lpstr>A126036954V_Latest</vt:lpstr>
      <vt:lpstr>A126036958C</vt:lpstr>
      <vt:lpstr>A126036958C_Data</vt:lpstr>
      <vt:lpstr>A126036958C_Latest</vt:lpstr>
      <vt:lpstr>A126036962V</vt:lpstr>
      <vt:lpstr>A126036962V_Data</vt:lpstr>
      <vt:lpstr>A126036962V_Latest</vt:lpstr>
      <vt:lpstr>A126036966C</vt:lpstr>
      <vt:lpstr>A126036966C_Data</vt:lpstr>
      <vt:lpstr>A126036966C_Latest</vt:lpstr>
      <vt:lpstr>A126036970V</vt:lpstr>
      <vt:lpstr>A126036970V_Data</vt:lpstr>
      <vt:lpstr>A126036970V_Latest</vt:lpstr>
      <vt:lpstr>A126036974C</vt:lpstr>
      <vt:lpstr>A126036974C_Data</vt:lpstr>
      <vt:lpstr>A126036974C_Latest</vt:lpstr>
      <vt:lpstr>A126036978L</vt:lpstr>
      <vt:lpstr>A126036978L_Data</vt:lpstr>
      <vt:lpstr>A126036978L_Latest</vt:lpstr>
      <vt:lpstr>A126036986L</vt:lpstr>
      <vt:lpstr>A126036986L_Data</vt:lpstr>
      <vt:lpstr>A126036986L_Latest</vt:lpstr>
      <vt:lpstr>A126036990C</vt:lpstr>
      <vt:lpstr>A126036990C_Data</vt:lpstr>
      <vt:lpstr>A126036990C_Latest</vt:lpstr>
      <vt:lpstr>A126036994L</vt:lpstr>
      <vt:lpstr>A126036994L_Data</vt:lpstr>
      <vt:lpstr>A126036994L_Latest</vt:lpstr>
      <vt:lpstr>A126037006L</vt:lpstr>
      <vt:lpstr>A126037006L_Data</vt:lpstr>
      <vt:lpstr>A126037006L_Latest</vt:lpstr>
      <vt:lpstr>A126037010C</vt:lpstr>
      <vt:lpstr>A126037010C_Data</vt:lpstr>
      <vt:lpstr>A126037010C_Latest</vt:lpstr>
      <vt:lpstr>A126037014L</vt:lpstr>
      <vt:lpstr>A126037014L_Data</vt:lpstr>
      <vt:lpstr>A126037014L_Latest</vt:lpstr>
      <vt:lpstr>A126037018W</vt:lpstr>
      <vt:lpstr>A126037018W_Data</vt:lpstr>
      <vt:lpstr>A126037018W_Latest</vt:lpstr>
      <vt:lpstr>A126037022L</vt:lpstr>
      <vt:lpstr>A126037022L_Data</vt:lpstr>
      <vt:lpstr>A126037022L_Latest</vt:lpstr>
      <vt:lpstr>A126037026W</vt:lpstr>
      <vt:lpstr>A126037026W_Data</vt:lpstr>
      <vt:lpstr>A126037026W_Latest</vt:lpstr>
      <vt:lpstr>A126037030L</vt:lpstr>
      <vt:lpstr>A126037030L_Data</vt:lpstr>
      <vt:lpstr>A126037030L_Latest</vt:lpstr>
      <vt:lpstr>A126037034W</vt:lpstr>
      <vt:lpstr>A126037034W_Data</vt:lpstr>
      <vt:lpstr>A126037034W_Latest</vt:lpstr>
      <vt:lpstr>A126037038F</vt:lpstr>
      <vt:lpstr>A126037038F_Data</vt:lpstr>
      <vt:lpstr>A126037038F_Latest</vt:lpstr>
      <vt:lpstr>A126037042W</vt:lpstr>
      <vt:lpstr>A126037042W_Data</vt:lpstr>
      <vt:lpstr>A126037042W_Latest</vt:lpstr>
      <vt:lpstr>A126037046F</vt:lpstr>
      <vt:lpstr>A126037046F_Data</vt:lpstr>
      <vt:lpstr>A126037046F_Latest</vt:lpstr>
      <vt:lpstr>A126037050W</vt:lpstr>
      <vt:lpstr>A126037050W_Data</vt:lpstr>
      <vt:lpstr>A126037050W_Latest</vt:lpstr>
      <vt:lpstr>A126037058R</vt:lpstr>
      <vt:lpstr>A126037058R_Data</vt:lpstr>
      <vt:lpstr>A126037058R_Latest</vt:lpstr>
      <vt:lpstr>A126037062F</vt:lpstr>
      <vt:lpstr>A126037062F_Data</vt:lpstr>
      <vt:lpstr>A126037062F_Latest</vt:lpstr>
      <vt:lpstr>A126037066R</vt:lpstr>
      <vt:lpstr>A126037066R_Data</vt:lpstr>
      <vt:lpstr>A126037066R_Latest</vt:lpstr>
      <vt:lpstr>A126037078X</vt:lpstr>
      <vt:lpstr>A126037078X_Data</vt:lpstr>
      <vt:lpstr>A126037078X_Latest</vt:lpstr>
      <vt:lpstr>A126037082R</vt:lpstr>
      <vt:lpstr>A126037082R_Data</vt:lpstr>
      <vt:lpstr>A126037082R_Latest</vt:lpstr>
      <vt:lpstr>A126037086X</vt:lpstr>
      <vt:lpstr>A126037086X_Data</vt:lpstr>
      <vt:lpstr>A126037086X_Latest</vt:lpstr>
      <vt:lpstr>A126037090R</vt:lpstr>
      <vt:lpstr>A126037090R_Data</vt:lpstr>
      <vt:lpstr>A126037090R_Latest</vt:lpstr>
      <vt:lpstr>A126037094X</vt:lpstr>
      <vt:lpstr>A126037094X_Data</vt:lpstr>
      <vt:lpstr>A126037094X_Latest</vt:lpstr>
      <vt:lpstr>A126037098J</vt:lpstr>
      <vt:lpstr>A126037098J_Data</vt:lpstr>
      <vt:lpstr>A126037098J_Latest</vt:lpstr>
      <vt:lpstr>A126037102L</vt:lpstr>
      <vt:lpstr>A126037102L_Data</vt:lpstr>
      <vt:lpstr>A126037102L_Latest</vt:lpstr>
      <vt:lpstr>A126037106W</vt:lpstr>
      <vt:lpstr>A126037106W_Data</vt:lpstr>
      <vt:lpstr>A126037106W_Latest</vt:lpstr>
      <vt:lpstr>A126037110L</vt:lpstr>
      <vt:lpstr>A126037110L_Data</vt:lpstr>
      <vt:lpstr>A126037110L_Latest</vt:lpstr>
      <vt:lpstr>A126037114W</vt:lpstr>
      <vt:lpstr>A126037114W_Data</vt:lpstr>
      <vt:lpstr>A126037114W_Latest</vt:lpstr>
      <vt:lpstr>A126037118F</vt:lpstr>
      <vt:lpstr>A126037118F_Data</vt:lpstr>
      <vt:lpstr>A126037118F_Latest</vt:lpstr>
      <vt:lpstr>A126037122W</vt:lpstr>
      <vt:lpstr>A126037122W_Data</vt:lpstr>
      <vt:lpstr>A126037122W_Latest</vt:lpstr>
      <vt:lpstr>A126037126F</vt:lpstr>
      <vt:lpstr>A126037126F_Data</vt:lpstr>
      <vt:lpstr>A126037126F_Latest</vt:lpstr>
      <vt:lpstr>A126037130W</vt:lpstr>
      <vt:lpstr>A126037130W_Data</vt:lpstr>
      <vt:lpstr>A126037130W_Latest</vt:lpstr>
      <vt:lpstr>A126037134F</vt:lpstr>
      <vt:lpstr>A126037134F_Data</vt:lpstr>
      <vt:lpstr>A126037134F_Latest</vt:lpstr>
      <vt:lpstr>A126037138R</vt:lpstr>
      <vt:lpstr>A126037138R_Data</vt:lpstr>
      <vt:lpstr>A126037138R_Latest</vt:lpstr>
      <vt:lpstr>A126037142F</vt:lpstr>
      <vt:lpstr>A126037142F_Data</vt:lpstr>
      <vt:lpstr>A126037142F_Latest</vt:lpstr>
      <vt:lpstr>A126037146R</vt:lpstr>
      <vt:lpstr>A126037146R_Data</vt:lpstr>
      <vt:lpstr>A126037146R_Latest</vt:lpstr>
      <vt:lpstr>A126037150F</vt:lpstr>
      <vt:lpstr>A126037150F_Data</vt:lpstr>
      <vt:lpstr>A126037150F_Latest</vt:lpstr>
      <vt:lpstr>A126037154R</vt:lpstr>
      <vt:lpstr>A126037154R_Data</vt:lpstr>
      <vt:lpstr>A126037154R_Latest</vt:lpstr>
      <vt:lpstr>A126037158X</vt:lpstr>
      <vt:lpstr>A126037158X_Data</vt:lpstr>
      <vt:lpstr>A126037158X_Latest</vt:lpstr>
      <vt:lpstr>A126037162R</vt:lpstr>
      <vt:lpstr>A126037162R_Data</vt:lpstr>
      <vt:lpstr>A126037162R_Latest</vt:lpstr>
      <vt:lpstr>A126037166X</vt:lpstr>
      <vt:lpstr>A126037166X_Data</vt:lpstr>
      <vt:lpstr>A126037166X_Latest</vt:lpstr>
      <vt:lpstr>A126037170R</vt:lpstr>
      <vt:lpstr>A126037170R_Data</vt:lpstr>
      <vt:lpstr>A126037170R_Latest</vt:lpstr>
      <vt:lpstr>A126037174X</vt:lpstr>
      <vt:lpstr>A126037174X_Data</vt:lpstr>
      <vt:lpstr>A126037174X_Latest</vt:lpstr>
      <vt:lpstr>A126037178J</vt:lpstr>
      <vt:lpstr>A126037178J_Data</vt:lpstr>
      <vt:lpstr>A126037178J_Latest</vt:lpstr>
      <vt:lpstr>A126037182X</vt:lpstr>
      <vt:lpstr>A126037182X_Data</vt:lpstr>
      <vt:lpstr>A126037182X_Latest</vt:lpstr>
      <vt:lpstr>A126037186J</vt:lpstr>
      <vt:lpstr>A126037186J_Data</vt:lpstr>
      <vt:lpstr>A126037186J_Latest</vt:lpstr>
      <vt:lpstr>A126037190X</vt:lpstr>
      <vt:lpstr>A126037190X_Data</vt:lpstr>
      <vt:lpstr>A126037190X_Latest</vt:lpstr>
      <vt:lpstr>A126037194J</vt:lpstr>
      <vt:lpstr>A126037194J_Data</vt:lpstr>
      <vt:lpstr>A126037194J_Latest</vt:lpstr>
      <vt:lpstr>A126037198T</vt:lpstr>
      <vt:lpstr>A126037198T_Data</vt:lpstr>
      <vt:lpstr>A126037198T_Latest</vt:lpstr>
      <vt:lpstr>A126037202W</vt:lpstr>
      <vt:lpstr>A126037202W_Data</vt:lpstr>
      <vt:lpstr>A126037202W_Latest</vt:lpstr>
      <vt:lpstr>A126037206F</vt:lpstr>
      <vt:lpstr>A126037206F_Data</vt:lpstr>
      <vt:lpstr>A126037206F_Latest</vt:lpstr>
      <vt:lpstr>A126037210W</vt:lpstr>
      <vt:lpstr>A126037210W_Data</vt:lpstr>
      <vt:lpstr>A126037210W_Latest</vt:lpstr>
      <vt:lpstr>A126037214F</vt:lpstr>
      <vt:lpstr>A126037214F_Data</vt:lpstr>
      <vt:lpstr>A126037214F_Latest</vt:lpstr>
      <vt:lpstr>A126037218R</vt:lpstr>
      <vt:lpstr>A126037218R_Data</vt:lpstr>
      <vt:lpstr>A126037218R_Latest</vt:lpstr>
      <vt:lpstr>A126037222F</vt:lpstr>
      <vt:lpstr>A126037222F_Data</vt:lpstr>
      <vt:lpstr>A126037222F_Latest</vt:lpstr>
      <vt:lpstr>A126037226R</vt:lpstr>
      <vt:lpstr>A126037226R_Data</vt:lpstr>
      <vt:lpstr>A126037226R_Latest</vt:lpstr>
      <vt:lpstr>A126037230F</vt:lpstr>
      <vt:lpstr>A126037230F_Data</vt:lpstr>
      <vt:lpstr>A126037230F_Latest</vt:lpstr>
      <vt:lpstr>A126037234R</vt:lpstr>
      <vt:lpstr>A126037234R_Data</vt:lpstr>
      <vt:lpstr>A126037234R_Latest</vt:lpstr>
      <vt:lpstr>A126037238X</vt:lpstr>
      <vt:lpstr>A126037238X_Data</vt:lpstr>
      <vt:lpstr>A126037238X_Latest</vt:lpstr>
      <vt:lpstr>A126037242R</vt:lpstr>
      <vt:lpstr>A126037242R_Data</vt:lpstr>
      <vt:lpstr>A126037242R_Latest</vt:lpstr>
      <vt:lpstr>A126037246X</vt:lpstr>
      <vt:lpstr>A126037246X_Data</vt:lpstr>
      <vt:lpstr>A126037246X_Latest</vt:lpstr>
      <vt:lpstr>A126037250R</vt:lpstr>
      <vt:lpstr>A126037250R_Data</vt:lpstr>
      <vt:lpstr>A126037250R_Latest</vt:lpstr>
      <vt:lpstr>A126037254X</vt:lpstr>
      <vt:lpstr>A126037254X_Data</vt:lpstr>
      <vt:lpstr>A126037254X_Latest</vt:lpstr>
      <vt:lpstr>A126037258J</vt:lpstr>
      <vt:lpstr>A126037258J_Data</vt:lpstr>
      <vt:lpstr>A126037258J_Latest</vt:lpstr>
      <vt:lpstr>A126037262X</vt:lpstr>
      <vt:lpstr>A126037262X_Data</vt:lpstr>
      <vt:lpstr>A126037262X_Latest</vt:lpstr>
      <vt:lpstr>A126037266J</vt:lpstr>
      <vt:lpstr>A126037266J_Data</vt:lpstr>
      <vt:lpstr>A126037266J_Latest</vt:lpstr>
      <vt:lpstr>A126037270X</vt:lpstr>
      <vt:lpstr>A126037270X_Data</vt:lpstr>
      <vt:lpstr>A126037270X_Latest</vt:lpstr>
      <vt:lpstr>A126037274J</vt:lpstr>
      <vt:lpstr>A126037274J_Data</vt:lpstr>
      <vt:lpstr>A126037274J_Latest</vt:lpstr>
      <vt:lpstr>A126037278T</vt:lpstr>
      <vt:lpstr>A126037278T_Data</vt:lpstr>
      <vt:lpstr>A126037278T_Latest</vt:lpstr>
      <vt:lpstr>A126037282J</vt:lpstr>
      <vt:lpstr>A126037282J_Data</vt:lpstr>
      <vt:lpstr>A126037282J_Latest</vt:lpstr>
      <vt:lpstr>A126037286T</vt:lpstr>
      <vt:lpstr>A126037286T_Data</vt:lpstr>
      <vt:lpstr>A126037286T_Latest</vt:lpstr>
      <vt:lpstr>A126037290J</vt:lpstr>
      <vt:lpstr>A126037290J_Data</vt:lpstr>
      <vt:lpstr>A126037290J_Latest</vt:lpstr>
      <vt:lpstr>A126037294T</vt:lpstr>
      <vt:lpstr>A126037294T_Data</vt:lpstr>
      <vt:lpstr>A126037294T_Latest</vt:lpstr>
      <vt:lpstr>A126037298A</vt:lpstr>
      <vt:lpstr>A126037298A_Data</vt:lpstr>
      <vt:lpstr>A126037298A_Latest</vt:lpstr>
      <vt:lpstr>A126037302F</vt:lpstr>
      <vt:lpstr>A126037302F_Data</vt:lpstr>
      <vt:lpstr>A126037302F_Latest</vt:lpstr>
      <vt:lpstr>A126037306R</vt:lpstr>
      <vt:lpstr>A126037306R_Data</vt:lpstr>
      <vt:lpstr>A126037306R_Latest</vt:lpstr>
      <vt:lpstr>A126037310F</vt:lpstr>
      <vt:lpstr>A126037310F_Data</vt:lpstr>
      <vt:lpstr>A126037310F_Latest</vt:lpstr>
      <vt:lpstr>A126037314R</vt:lpstr>
      <vt:lpstr>A126037314R_Data</vt:lpstr>
      <vt:lpstr>A126037314R_Latest</vt:lpstr>
      <vt:lpstr>A126037318X</vt:lpstr>
      <vt:lpstr>A126037318X_Data</vt:lpstr>
      <vt:lpstr>A126037318X_Latest</vt:lpstr>
      <vt:lpstr>A126037322R</vt:lpstr>
      <vt:lpstr>A126037322R_Data</vt:lpstr>
      <vt:lpstr>A126037322R_Latest</vt:lpstr>
      <vt:lpstr>A126037326X</vt:lpstr>
      <vt:lpstr>A126037326X_Data</vt:lpstr>
      <vt:lpstr>A126037326X_Latest</vt:lpstr>
      <vt:lpstr>A126037330R</vt:lpstr>
      <vt:lpstr>A126037330R_Data</vt:lpstr>
      <vt:lpstr>A126037330R_Latest</vt:lpstr>
      <vt:lpstr>A126037334X</vt:lpstr>
      <vt:lpstr>A126037334X_Data</vt:lpstr>
      <vt:lpstr>A126037334X_Latest</vt:lpstr>
      <vt:lpstr>A126037338J</vt:lpstr>
      <vt:lpstr>A126037338J_Data</vt:lpstr>
      <vt:lpstr>A126037338J_Latest</vt:lpstr>
      <vt:lpstr>A126037342X</vt:lpstr>
      <vt:lpstr>A126037342X_Data</vt:lpstr>
      <vt:lpstr>A126037342X_Latest</vt:lpstr>
      <vt:lpstr>A126037346J</vt:lpstr>
      <vt:lpstr>A126037346J_Data</vt:lpstr>
      <vt:lpstr>A126037346J_Latest</vt:lpstr>
      <vt:lpstr>A126037350X</vt:lpstr>
      <vt:lpstr>A126037350X_Data</vt:lpstr>
      <vt:lpstr>A126037350X_Latest</vt:lpstr>
      <vt:lpstr>A126037354J</vt:lpstr>
      <vt:lpstr>A126037354J_Data</vt:lpstr>
      <vt:lpstr>A126037354J_Latest</vt:lpstr>
      <vt:lpstr>A126037358T</vt:lpstr>
      <vt:lpstr>A126037358T_Data</vt:lpstr>
      <vt:lpstr>A126037358T_Latest</vt:lpstr>
      <vt:lpstr>A126037362J</vt:lpstr>
      <vt:lpstr>A126037362J_Data</vt:lpstr>
      <vt:lpstr>A126037362J_Latest</vt:lpstr>
      <vt:lpstr>A126037366T</vt:lpstr>
      <vt:lpstr>A126037366T_Data</vt:lpstr>
      <vt:lpstr>A126037366T_Latest</vt:lpstr>
      <vt:lpstr>A126037370J</vt:lpstr>
      <vt:lpstr>A126037370J_Data</vt:lpstr>
      <vt:lpstr>A126037370J_Latest</vt:lpstr>
      <vt:lpstr>A126037374T</vt:lpstr>
      <vt:lpstr>A126037374T_Data</vt:lpstr>
      <vt:lpstr>A126037374T_Latest</vt:lpstr>
      <vt:lpstr>A126037378A</vt:lpstr>
      <vt:lpstr>A126037378A_Data</vt:lpstr>
      <vt:lpstr>A126037378A_Latest</vt:lpstr>
      <vt:lpstr>A126037382T</vt:lpstr>
      <vt:lpstr>A126037382T_Data</vt:lpstr>
      <vt:lpstr>A126037382T_Latest</vt:lpstr>
      <vt:lpstr>A126037386A</vt:lpstr>
      <vt:lpstr>A126037386A_Data</vt:lpstr>
      <vt:lpstr>A126037386A_Latest</vt:lpstr>
      <vt:lpstr>A126037390T</vt:lpstr>
      <vt:lpstr>A126037390T_Data</vt:lpstr>
      <vt:lpstr>A126037390T_Latest</vt:lpstr>
      <vt:lpstr>A126037394A</vt:lpstr>
      <vt:lpstr>A126037394A_Data</vt:lpstr>
      <vt:lpstr>A126037394A_Latest</vt:lpstr>
      <vt:lpstr>A126037398K</vt:lpstr>
      <vt:lpstr>A126037398K_Data</vt:lpstr>
      <vt:lpstr>A126037398K_Latest</vt:lpstr>
      <vt:lpstr>A126037402R</vt:lpstr>
      <vt:lpstr>A126037402R_Data</vt:lpstr>
      <vt:lpstr>A126037402R_Latest</vt:lpstr>
      <vt:lpstr>A126037406X</vt:lpstr>
      <vt:lpstr>A126037406X_Data</vt:lpstr>
      <vt:lpstr>A126037406X_Latest</vt:lpstr>
      <vt:lpstr>A126037410R</vt:lpstr>
      <vt:lpstr>A126037410R_Data</vt:lpstr>
      <vt:lpstr>A126037410R_Latest</vt:lpstr>
      <vt:lpstr>A126037414X</vt:lpstr>
      <vt:lpstr>A126037414X_Data</vt:lpstr>
      <vt:lpstr>A126037414X_Latest</vt:lpstr>
      <vt:lpstr>A126037418J</vt:lpstr>
      <vt:lpstr>A126037418J_Data</vt:lpstr>
      <vt:lpstr>A126037418J_Latest</vt:lpstr>
      <vt:lpstr>A126037422X</vt:lpstr>
      <vt:lpstr>A126037422X_Data</vt:lpstr>
      <vt:lpstr>A126037422X_Latest</vt:lpstr>
      <vt:lpstr>A126037426J</vt:lpstr>
      <vt:lpstr>A126037426J_Data</vt:lpstr>
      <vt:lpstr>A126037426J_Latest</vt:lpstr>
      <vt:lpstr>A126037430X</vt:lpstr>
      <vt:lpstr>A126037430X_Data</vt:lpstr>
      <vt:lpstr>A126037430X_Latest</vt:lpstr>
      <vt:lpstr>A126037434J</vt:lpstr>
      <vt:lpstr>A126037434J_Data</vt:lpstr>
      <vt:lpstr>A126037434J_Latest</vt:lpstr>
      <vt:lpstr>A126037438T</vt:lpstr>
      <vt:lpstr>A126037438T_Data</vt:lpstr>
      <vt:lpstr>A126037438T_Latest</vt:lpstr>
      <vt:lpstr>A126037442J</vt:lpstr>
      <vt:lpstr>A126037442J_Data</vt:lpstr>
      <vt:lpstr>A126037442J_Latest</vt:lpstr>
      <vt:lpstr>A126037446T</vt:lpstr>
      <vt:lpstr>A126037446T_Data</vt:lpstr>
      <vt:lpstr>A126037446T_Latest</vt:lpstr>
      <vt:lpstr>A126037450J</vt:lpstr>
      <vt:lpstr>A126037450J_Data</vt:lpstr>
      <vt:lpstr>A126037450J_Latest</vt:lpstr>
      <vt:lpstr>A126037454T</vt:lpstr>
      <vt:lpstr>A126037454T_Data</vt:lpstr>
      <vt:lpstr>A126037454T_Latest</vt:lpstr>
      <vt:lpstr>A126037458A</vt:lpstr>
      <vt:lpstr>A126037458A_Data</vt:lpstr>
      <vt:lpstr>A126037458A_Latest</vt:lpstr>
      <vt:lpstr>A126037462T</vt:lpstr>
      <vt:lpstr>A126037462T_Data</vt:lpstr>
      <vt:lpstr>A126037462T_Latest</vt:lpstr>
      <vt:lpstr>A126037466A</vt:lpstr>
      <vt:lpstr>A126037466A_Data</vt:lpstr>
      <vt:lpstr>A126037466A_Latest</vt:lpstr>
      <vt:lpstr>A126037470T</vt:lpstr>
      <vt:lpstr>A126037470T_Data</vt:lpstr>
      <vt:lpstr>A126037470T_Latest</vt:lpstr>
      <vt:lpstr>A126037474A</vt:lpstr>
      <vt:lpstr>A126037474A_Data</vt:lpstr>
      <vt:lpstr>A126037474A_Latest</vt:lpstr>
      <vt:lpstr>A126037478K</vt:lpstr>
      <vt:lpstr>A126037478K_Data</vt:lpstr>
      <vt:lpstr>A126037478K_Latest</vt:lpstr>
      <vt:lpstr>A126037482A</vt:lpstr>
      <vt:lpstr>A126037482A_Data</vt:lpstr>
      <vt:lpstr>A126037482A_Latest</vt:lpstr>
      <vt:lpstr>A126037486K</vt:lpstr>
      <vt:lpstr>A126037486K_Data</vt:lpstr>
      <vt:lpstr>A126037486K_Latest</vt:lpstr>
      <vt:lpstr>A126037490A</vt:lpstr>
      <vt:lpstr>A126037490A_Data</vt:lpstr>
      <vt:lpstr>A126037490A_Latest</vt:lpstr>
      <vt:lpstr>A126037494K</vt:lpstr>
      <vt:lpstr>A126037494K_Data</vt:lpstr>
      <vt:lpstr>A126037494K_Latest</vt:lpstr>
      <vt:lpstr>A126037498V</vt:lpstr>
      <vt:lpstr>A126037498V_Data</vt:lpstr>
      <vt:lpstr>A126037498V_Latest</vt:lpstr>
      <vt:lpstr>A126037502X</vt:lpstr>
      <vt:lpstr>A126037502X_Data</vt:lpstr>
      <vt:lpstr>A126037502X_Latest</vt:lpstr>
      <vt:lpstr>A126037506J</vt:lpstr>
      <vt:lpstr>A126037506J_Data</vt:lpstr>
      <vt:lpstr>A126037506J_Latest</vt:lpstr>
      <vt:lpstr>A126037510X</vt:lpstr>
      <vt:lpstr>A126037510X_Data</vt:lpstr>
      <vt:lpstr>A126037510X_Latest</vt:lpstr>
      <vt:lpstr>A126037514J</vt:lpstr>
      <vt:lpstr>A126037514J_Data</vt:lpstr>
      <vt:lpstr>A126037514J_Latest</vt:lpstr>
      <vt:lpstr>A126037518T</vt:lpstr>
      <vt:lpstr>A126037518T_Data</vt:lpstr>
      <vt:lpstr>A126037518T_Latest</vt:lpstr>
      <vt:lpstr>A126037522J</vt:lpstr>
      <vt:lpstr>A126037522J_Data</vt:lpstr>
      <vt:lpstr>A126037522J_Latest</vt:lpstr>
      <vt:lpstr>A126037526T</vt:lpstr>
      <vt:lpstr>A126037526T_Data</vt:lpstr>
      <vt:lpstr>A126037526T_Latest</vt:lpstr>
      <vt:lpstr>A126037530J</vt:lpstr>
      <vt:lpstr>A126037530J_Data</vt:lpstr>
      <vt:lpstr>A126037530J_Latest</vt:lpstr>
      <vt:lpstr>A126037534T</vt:lpstr>
      <vt:lpstr>A126037534T_Data</vt:lpstr>
      <vt:lpstr>A126037534T_Latest</vt:lpstr>
      <vt:lpstr>A126037538A</vt:lpstr>
      <vt:lpstr>A126037538A_Data</vt:lpstr>
      <vt:lpstr>A126037538A_Latest</vt:lpstr>
      <vt:lpstr>A126037542T</vt:lpstr>
      <vt:lpstr>A126037542T_Data</vt:lpstr>
      <vt:lpstr>A126037542T_Latest</vt:lpstr>
      <vt:lpstr>A126037546A</vt:lpstr>
      <vt:lpstr>A126037546A_Data</vt:lpstr>
      <vt:lpstr>A126037546A_Latest</vt:lpstr>
      <vt:lpstr>A126037550T</vt:lpstr>
      <vt:lpstr>A126037550T_Data</vt:lpstr>
      <vt:lpstr>A126037550T_Latest</vt:lpstr>
      <vt:lpstr>A126037554A</vt:lpstr>
      <vt:lpstr>A126037554A_Data</vt:lpstr>
      <vt:lpstr>A126037554A_Latest</vt:lpstr>
      <vt:lpstr>A126037558K</vt:lpstr>
      <vt:lpstr>A126037558K_Data</vt:lpstr>
      <vt:lpstr>A126037558K_Latest</vt:lpstr>
      <vt:lpstr>A126037562A</vt:lpstr>
      <vt:lpstr>A126037562A_Data</vt:lpstr>
      <vt:lpstr>A126037562A_Latest</vt:lpstr>
      <vt:lpstr>A126037566K</vt:lpstr>
      <vt:lpstr>A126037566K_Data</vt:lpstr>
      <vt:lpstr>A126037566K_Latest</vt:lpstr>
      <vt:lpstr>A126037570A</vt:lpstr>
      <vt:lpstr>A126037570A_Data</vt:lpstr>
      <vt:lpstr>A126037570A_Latest</vt:lpstr>
      <vt:lpstr>A126037574K</vt:lpstr>
      <vt:lpstr>A126037574K_Data</vt:lpstr>
      <vt:lpstr>A126037574K_Latest</vt:lpstr>
      <vt:lpstr>A126037578V</vt:lpstr>
      <vt:lpstr>A126037578V_Data</vt:lpstr>
      <vt:lpstr>A126037578V_Latest</vt:lpstr>
      <vt:lpstr>A126037582K</vt:lpstr>
      <vt:lpstr>A126037582K_Data</vt:lpstr>
      <vt:lpstr>A126037582K_Latest</vt:lpstr>
      <vt:lpstr>A126037586V</vt:lpstr>
      <vt:lpstr>A126037586V_Data</vt:lpstr>
      <vt:lpstr>A126037586V_Latest</vt:lpstr>
      <vt:lpstr>A126037590K</vt:lpstr>
      <vt:lpstr>A126037590K_Data</vt:lpstr>
      <vt:lpstr>A126037590K_Latest</vt:lpstr>
      <vt:lpstr>A126037594V</vt:lpstr>
      <vt:lpstr>A126037594V_Data</vt:lpstr>
      <vt:lpstr>A126037594V_Latest</vt:lpstr>
      <vt:lpstr>A126037598C</vt:lpstr>
      <vt:lpstr>A126037598C_Data</vt:lpstr>
      <vt:lpstr>A126037598C_Latest</vt:lpstr>
      <vt:lpstr>A126037602J</vt:lpstr>
      <vt:lpstr>A126037602J_Data</vt:lpstr>
      <vt:lpstr>A126037602J_Latest</vt:lpstr>
      <vt:lpstr>A126037606T</vt:lpstr>
      <vt:lpstr>A126037606T_Data</vt:lpstr>
      <vt:lpstr>A126037606T_Latest</vt:lpstr>
      <vt:lpstr>A126037610J</vt:lpstr>
      <vt:lpstr>A126037610J_Data</vt:lpstr>
      <vt:lpstr>A126037610J_Latest</vt:lpstr>
      <vt:lpstr>A126037614T</vt:lpstr>
      <vt:lpstr>A126037614T_Data</vt:lpstr>
      <vt:lpstr>A126037614T_Latest</vt:lpstr>
      <vt:lpstr>A126037618A</vt:lpstr>
      <vt:lpstr>A126037618A_Data</vt:lpstr>
      <vt:lpstr>A126037618A_Latest</vt:lpstr>
      <vt:lpstr>A126037622T</vt:lpstr>
      <vt:lpstr>A126037622T_Data</vt:lpstr>
      <vt:lpstr>A126037622T_Latest</vt:lpstr>
      <vt:lpstr>A126037626A</vt:lpstr>
      <vt:lpstr>A126037626A_Data</vt:lpstr>
      <vt:lpstr>A126037626A_Latest</vt:lpstr>
      <vt:lpstr>A126037630T</vt:lpstr>
      <vt:lpstr>A126037630T_Data</vt:lpstr>
      <vt:lpstr>A126037630T_Latest</vt:lpstr>
      <vt:lpstr>A126037634A</vt:lpstr>
      <vt:lpstr>A126037634A_Data</vt:lpstr>
      <vt:lpstr>A126037634A_Latest</vt:lpstr>
      <vt:lpstr>A126037638K</vt:lpstr>
      <vt:lpstr>A126037638K_Data</vt:lpstr>
      <vt:lpstr>A126037638K_Latest</vt:lpstr>
      <vt:lpstr>A126037642A</vt:lpstr>
      <vt:lpstr>A126037642A_Data</vt:lpstr>
      <vt:lpstr>A126037642A_Latest</vt:lpstr>
      <vt:lpstr>A126037646K</vt:lpstr>
      <vt:lpstr>A126037646K_Data</vt:lpstr>
      <vt:lpstr>A126037646K_Latest</vt:lpstr>
      <vt:lpstr>A126037650A</vt:lpstr>
      <vt:lpstr>A126037650A_Data</vt:lpstr>
      <vt:lpstr>A126037650A_Latest</vt:lpstr>
      <vt:lpstr>A126037654K</vt:lpstr>
      <vt:lpstr>A126037654K_Data</vt:lpstr>
      <vt:lpstr>A126037654K_Latest</vt:lpstr>
      <vt:lpstr>A126037658V</vt:lpstr>
      <vt:lpstr>A126037658V_Data</vt:lpstr>
      <vt:lpstr>A126037658V_Latest</vt:lpstr>
      <vt:lpstr>A126037662K</vt:lpstr>
      <vt:lpstr>A126037662K_Data</vt:lpstr>
      <vt:lpstr>A126037662K_Latest</vt:lpstr>
      <vt:lpstr>A126037666V</vt:lpstr>
      <vt:lpstr>A126037666V_Data</vt:lpstr>
      <vt:lpstr>A126037666V_Latest</vt:lpstr>
      <vt:lpstr>A126037670K</vt:lpstr>
      <vt:lpstr>A126037670K_Data</vt:lpstr>
      <vt:lpstr>A126037670K_Latest</vt:lpstr>
      <vt:lpstr>A126037674V</vt:lpstr>
      <vt:lpstr>A126037674V_Data</vt:lpstr>
      <vt:lpstr>A126037674V_Latest</vt:lpstr>
      <vt:lpstr>A126037678C</vt:lpstr>
      <vt:lpstr>A126037678C_Data</vt:lpstr>
      <vt:lpstr>A126037678C_Latest</vt:lpstr>
      <vt:lpstr>A126037682V</vt:lpstr>
      <vt:lpstr>A126037682V_Data</vt:lpstr>
      <vt:lpstr>A126037682V_Latest</vt:lpstr>
      <vt:lpstr>A126037686C</vt:lpstr>
      <vt:lpstr>A126037686C_Data</vt:lpstr>
      <vt:lpstr>A126037686C_Latest</vt:lpstr>
      <vt:lpstr>A126037690V</vt:lpstr>
      <vt:lpstr>A126037690V_Data</vt:lpstr>
      <vt:lpstr>A126037690V_Latest</vt:lpstr>
      <vt:lpstr>A126037694C</vt:lpstr>
      <vt:lpstr>A126037694C_Data</vt:lpstr>
      <vt:lpstr>A126037694C_Latest</vt:lpstr>
      <vt:lpstr>A126037698L</vt:lpstr>
      <vt:lpstr>A126037698L_Data</vt:lpstr>
      <vt:lpstr>A126037698L_Latest</vt:lpstr>
      <vt:lpstr>A126037702T</vt:lpstr>
      <vt:lpstr>A126037702T_Data</vt:lpstr>
      <vt:lpstr>A126037702T_Latest</vt:lpstr>
      <vt:lpstr>A126037706A</vt:lpstr>
      <vt:lpstr>A126037706A_Data</vt:lpstr>
      <vt:lpstr>A126037706A_Latest</vt:lpstr>
      <vt:lpstr>A126037710T</vt:lpstr>
      <vt:lpstr>A126037710T_Data</vt:lpstr>
      <vt:lpstr>A126037710T_Latest</vt:lpstr>
      <vt:lpstr>A126037714A</vt:lpstr>
      <vt:lpstr>A126037714A_Data</vt:lpstr>
      <vt:lpstr>A126037714A_Latest</vt:lpstr>
      <vt:lpstr>A126037718K</vt:lpstr>
      <vt:lpstr>A126037718K_Data</vt:lpstr>
      <vt:lpstr>A126037718K_Latest</vt:lpstr>
      <vt:lpstr>A126037722A</vt:lpstr>
      <vt:lpstr>A126037722A_Data</vt:lpstr>
      <vt:lpstr>A126037722A_Latest</vt:lpstr>
      <vt:lpstr>A126037726K</vt:lpstr>
      <vt:lpstr>A126037726K_Data</vt:lpstr>
      <vt:lpstr>A126037726K_Latest</vt:lpstr>
      <vt:lpstr>A126037730A</vt:lpstr>
      <vt:lpstr>A126037730A_Data</vt:lpstr>
      <vt:lpstr>A126037730A_Latest</vt:lpstr>
      <vt:lpstr>A126037734K</vt:lpstr>
      <vt:lpstr>A126037734K_Data</vt:lpstr>
      <vt:lpstr>A126037734K_Latest</vt:lpstr>
      <vt:lpstr>A126037738V</vt:lpstr>
      <vt:lpstr>A126037738V_Data</vt:lpstr>
      <vt:lpstr>A126037738V_Latest</vt:lpstr>
      <vt:lpstr>A126037742K</vt:lpstr>
      <vt:lpstr>A126037742K_Data</vt:lpstr>
      <vt:lpstr>A126037742K_Latest</vt:lpstr>
      <vt:lpstr>A126037746V</vt:lpstr>
      <vt:lpstr>A126037746V_Data</vt:lpstr>
      <vt:lpstr>A126037746V_Latest</vt:lpstr>
      <vt:lpstr>A126037750K</vt:lpstr>
      <vt:lpstr>A126037750K_Data</vt:lpstr>
      <vt:lpstr>A126037750K_Latest</vt:lpstr>
      <vt:lpstr>A126037754V</vt:lpstr>
      <vt:lpstr>A126037754V_Data</vt:lpstr>
      <vt:lpstr>A126037754V_Latest</vt:lpstr>
      <vt:lpstr>A126037758C</vt:lpstr>
      <vt:lpstr>A126037758C_Data</vt:lpstr>
      <vt:lpstr>A126037758C_Latest</vt:lpstr>
      <vt:lpstr>A126037762V</vt:lpstr>
      <vt:lpstr>A126037762V_Data</vt:lpstr>
      <vt:lpstr>A126037762V_Latest</vt:lpstr>
      <vt:lpstr>A126037766C</vt:lpstr>
      <vt:lpstr>A126037766C_Data</vt:lpstr>
      <vt:lpstr>A126037766C_Latest</vt:lpstr>
      <vt:lpstr>A126037770V</vt:lpstr>
      <vt:lpstr>A126037770V_Data</vt:lpstr>
      <vt:lpstr>A126037770V_Latest</vt:lpstr>
      <vt:lpstr>A126037774C</vt:lpstr>
      <vt:lpstr>A126037774C_Data</vt:lpstr>
      <vt:lpstr>A126037774C_Latest</vt:lpstr>
      <vt:lpstr>A126037778L</vt:lpstr>
      <vt:lpstr>A126037778L_Data</vt:lpstr>
      <vt:lpstr>A126037778L_Latest</vt:lpstr>
      <vt:lpstr>A126037782C</vt:lpstr>
      <vt:lpstr>A126037782C_Data</vt:lpstr>
      <vt:lpstr>A126037782C_Latest</vt:lpstr>
      <vt:lpstr>A126037786L</vt:lpstr>
      <vt:lpstr>A126037786L_Data</vt:lpstr>
      <vt:lpstr>A126037786L_Latest</vt:lpstr>
      <vt:lpstr>A126037790C</vt:lpstr>
      <vt:lpstr>A126037790C_Data</vt:lpstr>
      <vt:lpstr>A126037790C_Latest</vt:lpstr>
      <vt:lpstr>A126037794L</vt:lpstr>
      <vt:lpstr>A126037794L_Data</vt:lpstr>
      <vt:lpstr>A126037794L_Latest</vt:lpstr>
      <vt:lpstr>A126037798W</vt:lpstr>
      <vt:lpstr>A126037798W_Data</vt:lpstr>
      <vt:lpstr>A126037798W_Latest</vt:lpstr>
      <vt:lpstr>A126037802A</vt:lpstr>
      <vt:lpstr>A126037802A_Data</vt:lpstr>
      <vt:lpstr>A126037802A_Latest</vt:lpstr>
      <vt:lpstr>A126037806K</vt:lpstr>
      <vt:lpstr>A126037806K_Data</vt:lpstr>
      <vt:lpstr>A126037806K_Latest</vt:lpstr>
      <vt:lpstr>A126037810A</vt:lpstr>
      <vt:lpstr>A126037810A_Data</vt:lpstr>
      <vt:lpstr>A126037810A_Latest</vt:lpstr>
      <vt:lpstr>A126037814K</vt:lpstr>
      <vt:lpstr>A126037814K_Data</vt:lpstr>
      <vt:lpstr>A126037814K_Latest</vt:lpstr>
      <vt:lpstr>A126038394V</vt:lpstr>
      <vt:lpstr>A126038394V_Data</vt:lpstr>
      <vt:lpstr>A126038394V_Latest</vt:lpstr>
      <vt:lpstr>A126038398C</vt:lpstr>
      <vt:lpstr>A126038398C_Data</vt:lpstr>
      <vt:lpstr>A126038398C_Latest</vt:lpstr>
      <vt:lpstr>A126038402J</vt:lpstr>
      <vt:lpstr>A126038402J_Data</vt:lpstr>
      <vt:lpstr>A126038402J_Latest</vt:lpstr>
      <vt:lpstr>A126038406T</vt:lpstr>
      <vt:lpstr>A126038406T_Data</vt:lpstr>
      <vt:lpstr>A126038406T_Latest</vt:lpstr>
      <vt:lpstr>A126038410J</vt:lpstr>
      <vt:lpstr>A126038410J_Data</vt:lpstr>
      <vt:lpstr>A126038410J_Latest</vt:lpstr>
      <vt:lpstr>A126038414T</vt:lpstr>
      <vt:lpstr>A126038414T_Data</vt:lpstr>
      <vt:lpstr>A126038414T_Latest</vt:lpstr>
      <vt:lpstr>A126038418A</vt:lpstr>
      <vt:lpstr>A126038418A_Data</vt:lpstr>
      <vt:lpstr>A126038418A_Latest</vt:lpstr>
      <vt:lpstr>A126038426A</vt:lpstr>
      <vt:lpstr>A126038426A_Data</vt:lpstr>
      <vt:lpstr>A126038426A_Latest</vt:lpstr>
      <vt:lpstr>A126038430T</vt:lpstr>
      <vt:lpstr>A126038430T_Data</vt:lpstr>
      <vt:lpstr>A126038430T_Latest</vt:lpstr>
      <vt:lpstr>A126038434A</vt:lpstr>
      <vt:lpstr>A126038434A_Data</vt:lpstr>
      <vt:lpstr>A126038434A_Latest</vt:lpstr>
      <vt:lpstr>A126038446K</vt:lpstr>
      <vt:lpstr>A126038446K_Data</vt:lpstr>
      <vt:lpstr>A126038446K_Latest</vt:lpstr>
      <vt:lpstr>A126038450A</vt:lpstr>
      <vt:lpstr>A126038450A_Data</vt:lpstr>
      <vt:lpstr>A126038450A_Latest</vt:lpstr>
      <vt:lpstr>A126038454K</vt:lpstr>
      <vt:lpstr>A126038454K_Data</vt:lpstr>
      <vt:lpstr>A126038454K_Latest</vt:lpstr>
      <vt:lpstr>A126038458V</vt:lpstr>
      <vt:lpstr>A126038458V_Data</vt:lpstr>
      <vt:lpstr>A126038458V_Latest</vt:lpstr>
      <vt:lpstr>A126038462K</vt:lpstr>
      <vt:lpstr>A126038462K_Data</vt:lpstr>
      <vt:lpstr>A126038462K_Latest</vt:lpstr>
      <vt:lpstr>A126039042J</vt:lpstr>
      <vt:lpstr>A126039042J_Data</vt:lpstr>
      <vt:lpstr>A126039042J_Latest</vt:lpstr>
      <vt:lpstr>A126039046T</vt:lpstr>
      <vt:lpstr>A126039046T_Data</vt:lpstr>
      <vt:lpstr>A126039046T_Latest</vt:lpstr>
      <vt:lpstr>A126039050J</vt:lpstr>
      <vt:lpstr>A126039050J_Data</vt:lpstr>
      <vt:lpstr>A126039050J_Latest</vt:lpstr>
      <vt:lpstr>A126039054T</vt:lpstr>
      <vt:lpstr>A126039054T_Data</vt:lpstr>
      <vt:lpstr>A126039054T_Latest</vt:lpstr>
      <vt:lpstr>A126039058A</vt:lpstr>
      <vt:lpstr>A126039058A_Data</vt:lpstr>
      <vt:lpstr>A126039058A_Latest</vt:lpstr>
      <vt:lpstr>A126039062T</vt:lpstr>
      <vt:lpstr>A126039062T_Data</vt:lpstr>
      <vt:lpstr>A126039062T_Latest</vt:lpstr>
      <vt:lpstr>A126039066A</vt:lpstr>
      <vt:lpstr>A126039066A_Data</vt:lpstr>
      <vt:lpstr>A126039066A_Latest</vt:lpstr>
      <vt:lpstr>A126039070T</vt:lpstr>
      <vt:lpstr>A126039070T_Data</vt:lpstr>
      <vt:lpstr>A126039070T_Latest</vt:lpstr>
      <vt:lpstr>A126039074A</vt:lpstr>
      <vt:lpstr>A126039074A_Data</vt:lpstr>
      <vt:lpstr>A126039074A_Latest</vt:lpstr>
      <vt:lpstr>A126039078K</vt:lpstr>
      <vt:lpstr>A126039078K_Data</vt:lpstr>
      <vt:lpstr>A126039078K_Latest</vt:lpstr>
      <vt:lpstr>A126039082A</vt:lpstr>
      <vt:lpstr>A126039082A_Data</vt:lpstr>
      <vt:lpstr>A126039082A_Latest</vt:lpstr>
      <vt:lpstr>A126039086K</vt:lpstr>
      <vt:lpstr>A126039086K_Data</vt:lpstr>
      <vt:lpstr>A126039086K_Latest</vt:lpstr>
      <vt:lpstr>A126039090A</vt:lpstr>
      <vt:lpstr>A126039090A_Data</vt:lpstr>
      <vt:lpstr>A126039090A_Latest</vt:lpstr>
      <vt:lpstr>A126039094K</vt:lpstr>
      <vt:lpstr>A126039094K_Data</vt:lpstr>
      <vt:lpstr>A126039094K_Latest</vt:lpstr>
      <vt:lpstr>A126039098V</vt:lpstr>
      <vt:lpstr>A126039098V_Data</vt:lpstr>
      <vt:lpstr>A126039098V_Latest</vt:lpstr>
      <vt:lpstr>A126039102X</vt:lpstr>
      <vt:lpstr>A126039102X_Data</vt:lpstr>
      <vt:lpstr>A126039102X_Latest</vt:lpstr>
      <vt:lpstr>A126039106J</vt:lpstr>
      <vt:lpstr>A126039106J_Data</vt:lpstr>
      <vt:lpstr>A126039106J_Latest</vt:lpstr>
      <vt:lpstr>A126039110X</vt:lpstr>
      <vt:lpstr>A126039110X_Data</vt:lpstr>
      <vt:lpstr>A126039110X_Latest</vt:lpstr>
      <vt:lpstr>A126039690F</vt:lpstr>
      <vt:lpstr>A126039690F_Data</vt:lpstr>
      <vt:lpstr>A126039690F_Latest</vt:lpstr>
      <vt:lpstr>A126039694R</vt:lpstr>
      <vt:lpstr>A126039694R_Data</vt:lpstr>
      <vt:lpstr>A126039694R_Latest</vt:lpstr>
      <vt:lpstr>A126039698X</vt:lpstr>
      <vt:lpstr>A126039698X_Data</vt:lpstr>
      <vt:lpstr>A126039698X_Latest</vt:lpstr>
      <vt:lpstr>A126039702C</vt:lpstr>
      <vt:lpstr>A126039702C_Data</vt:lpstr>
      <vt:lpstr>A126039702C_Latest</vt:lpstr>
      <vt:lpstr>A126039706L</vt:lpstr>
      <vt:lpstr>A126039706L_Data</vt:lpstr>
      <vt:lpstr>A126039706L_Latest</vt:lpstr>
      <vt:lpstr>A126039710C</vt:lpstr>
      <vt:lpstr>A126039710C_Data</vt:lpstr>
      <vt:lpstr>A126039710C_Latest</vt:lpstr>
      <vt:lpstr>A126039714L</vt:lpstr>
      <vt:lpstr>A126039714L_Data</vt:lpstr>
      <vt:lpstr>A126039714L_Latest</vt:lpstr>
      <vt:lpstr>A126039718W</vt:lpstr>
      <vt:lpstr>A126039718W_Data</vt:lpstr>
      <vt:lpstr>A126039718W_Latest</vt:lpstr>
      <vt:lpstr>A126039722L</vt:lpstr>
      <vt:lpstr>A126039722L_Data</vt:lpstr>
      <vt:lpstr>A126039722L_Latest</vt:lpstr>
      <vt:lpstr>A126039726W</vt:lpstr>
      <vt:lpstr>A126039726W_Data</vt:lpstr>
      <vt:lpstr>A126039726W_Latest</vt:lpstr>
      <vt:lpstr>A126039730L</vt:lpstr>
      <vt:lpstr>A126039730L_Data</vt:lpstr>
      <vt:lpstr>A126039730L_Latest</vt:lpstr>
      <vt:lpstr>A126039734W</vt:lpstr>
      <vt:lpstr>A126039734W_Data</vt:lpstr>
      <vt:lpstr>A126039734W_Latest</vt:lpstr>
      <vt:lpstr>A126039738F</vt:lpstr>
      <vt:lpstr>A126039738F_Data</vt:lpstr>
      <vt:lpstr>A126039738F_Latest</vt:lpstr>
      <vt:lpstr>A126039742W</vt:lpstr>
      <vt:lpstr>A126039742W_Data</vt:lpstr>
      <vt:lpstr>A126039742W_Latest</vt:lpstr>
      <vt:lpstr>A126039746F</vt:lpstr>
      <vt:lpstr>A126039746F_Data</vt:lpstr>
      <vt:lpstr>A126039746F_Latest</vt:lpstr>
      <vt:lpstr>A126039750W</vt:lpstr>
      <vt:lpstr>A126039750W_Data</vt:lpstr>
      <vt:lpstr>A126039750W_Latest</vt:lpstr>
      <vt:lpstr>A126039754F</vt:lpstr>
      <vt:lpstr>A126039754F_Data</vt:lpstr>
      <vt:lpstr>A126039754F_Latest</vt:lpstr>
      <vt:lpstr>A126039758R</vt:lpstr>
      <vt:lpstr>A126039758R_Data</vt:lpstr>
      <vt:lpstr>A126039758R_Latest</vt:lpstr>
      <vt:lpstr>A126040338T</vt:lpstr>
      <vt:lpstr>A126040338T_Data</vt:lpstr>
      <vt:lpstr>A126040338T_Latest</vt:lpstr>
      <vt:lpstr>A126040342J</vt:lpstr>
      <vt:lpstr>A126040342J_Data</vt:lpstr>
      <vt:lpstr>A126040342J_Latest</vt:lpstr>
      <vt:lpstr>A126040346T</vt:lpstr>
      <vt:lpstr>A126040346T_Data</vt:lpstr>
      <vt:lpstr>A126040346T_Latest</vt:lpstr>
      <vt:lpstr>A126040350J</vt:lpstr>
      <vt:lpstr>A126040350J_Data</vt:lpstr>
      <vt:lpstr>A126040350J_Latest</vt:lpstr>
      <vt:lpstr>A126040354T</vt:lpstr>
      <vt:lpstr>A126040354T_Data</vt:lpstr>
      <vt:lpstr>A126040354T_Latest</vt:lpstr>
      <vt:lpstr>A126040358A</vt:lpstr>
      <vt:lpstr>A126040358A_Data</vt:lpstr>
      <vt:lpstr>A126040358A_Latest</vt:lpstr>
      <vt:lpstr>A126040362T</vt:lpstr>
      <vt:lpstr>A126040362T_Data</vt:lpstr>
      <vt:lpstr>A126040362T_Latest</vt:lpstr>
      <vt:lpstr>A126040366A</vt:lpstr>
      <vt:lpstr>A126040366A_Data</vt:lpstr>
      <vt:lpstr>A126040366A_Latest</vt:lpstr>
      <vt:lpstr>A126040370T</vt:lpstr>
      <vt:lpstr>A126040370T_Data</vt:lpstr>
      <vt:lpstr>A126040370T_Latest</vt:lpstr>
      <vt:lpstr>A126040374A</vt:lpstr>
      <vt:lpstr>A126040374A_Data</vt:lpstr>
      <vt:lpstr>A126040374A_Latest</vt:lpstr>
      <vt:lpstr>A126040378K</vt:lpstr>
      <vt:lpstr>A126040378K_Data</vt:lpstr>
      <vt:lpstr>A126040378K_Latest</vt:lpstr>
      <vt:lpstr>A126040382A</vt:lpstr>
      <vt:lpstr>A126040382A_Data</vt:lpstr>
      <vt:lpstr>A126040382A_Latest</vt:lpstr>
      <vt:lpstr>A126040386K</vt:lpstr>
      <vt:lpstr>A126040386K_Data</vt:lpstr>
      <vt:lpstr>A126040386K_Latest</vt:lpstr>
      <vt:lpstr>A126040390A</vt:lpstr>
      <vt:lpstr>A126040390A_Data</vt:lpstr>
      <vt:lpstr>A126040390A_Latest</vt:lpstr>
      <vt:lpstr>A126040394K</vt:lpstr>
      <vt:lpstr>A126040394K_Data</vt:lpstr>
      <vt:lpstr>A126040394K_Latest</vt:lpstr>
      <vt:lpstr>A126040398V</vt:lpstr>
      <vt:lpstr>A126040398V_Data</vt:lpstr>
      <vt:lpstr>A126040398V_Latest</vt:lpstr>
      <vt:lpstr>A126040402X</vt:lpstr>
      <vt:lpstr>A126040402X_Data</vt:lpstr>
      <vt:lpstr>A126040402X_Latest</vt:lpstr>
      <vt:lpstr>A126040406J</vt:lpstr>
      <vt:lpstr>A126040406J_Data</vt:lpstr>
      <vt:lpstr>A126040406J_Latest</vt:lpstr>
      <vt:lpstr>A126040986R</vt:lpstr>
      <vt:lpstr>A126040986R_Data</vt:lpstr>
      <vt:lpstr>A126040986R_Latest</vt:lpstr>
      <vt:lpstr>A126040990F</vt:lpstr>
      <vt:lpstr>A126040990F_Data</vt:lpstr>
      <vt:lpstr>A126040990F_Latest</vt:lpstr>
      <vt:lpstr>A126040994R</vt:lpstr>
      <vt:lpstr>A126040994R_Data</vt:lpstr>
      <vt:lpstr>A126040994R_Latest</vt:lpstr>
      <vt:lpstr>A126040998X</vt:lpstr>
      <vt:lpstr>A126040998X_Data</vt:lpstr>
      <vt:lpstr>A126040998X_Latest</vt:lpstr>
      <vt:lpstr>A126041002F</vt:lpstr>
      <vt:lpstr>A126041002F_Data</vt:lpstr>
      <vt:lpstr>A126041002F_Latest</vt:lpstr>
      <vt:lpstr>A126041006R</vt:lpstr>
      <vt:lpstr>A126041006R_Data</vt:lpstr>
      <vt:lpstr>A126041006R_Latest</vt:lpstr>
      <vt:lpstr>A126041010F</vt:lpstr>
      <vt:lpstr>A126041010F_Data</vt:lpstr>
      <vt:lpstr>A126041010F_Latest</vt:lpstr>
      <vt:lpstr>A126041014R</vt:lpstr>
      <vt:lpstr>A126041014R_Data</vt:lpstr>
      <vt:lpstr>A126041014R_Latest</vt:lpstr>
      <vt:lpstr>A126041018X</vt:lpstr>
      <vt:lpstr>A126041018X_Data</vt:lpstr>
      <vt:lpstr>A126041018X_Latest</vt:lpstr>
      <vt:lpstr>A126041022R</vt:lpstr>
      <vt:lpstr>A126041022R_Data</vt:lpstr>
      <vt:lpstr>A126041022R_Latest</vt:lpstr>
      <vt:lpstr>A126041026X</vt:lpstr>
      <vt:lpstr>A126041026X_Data</vt:lpstr>
      <vt:lpstr>A126041026X_Latest</vt:lpstr>
      <vt:lpstr>A126041030R</vt:lpstr>
      <vt:lpstr>A126041030R_Data</vt:lpstr>
      <vt:lpstr>A126041030R_Latest</vt:lpstr>
      <vt:lpstr>A126041034X</vt:lpstr>
      <vt:lpstr>A126041034X_Data</vt:lpstr>
      <vt:lpstr>A126041034X_Latest</vt:lpstr>
      <vt:lpstr>A126041038J</vt:lpstr>
      <vt:lpstr>A126041038J_Data</vt:lpstr>
      <vt:lpstr>A126041038J_Latest</vt:lpstr>
      <vt:lpstr>A126041042X</vt:lpstr>
      <vt:lpstr>A126041042X_Data</vt:lpstr>
      <vt:lpstr>A126041042X_Latest</vt:lpstr>
      <vt:lpstr>A126041046J</vt:lpstr>
      <vt:lpstr>A126041046J_Data</vt:lpstr>
      <vt:lpstr>A126041046J_Latest</vt:lpstr>
      <vt:lpstr>A126041050X</vt:lpstr>
      <vt:lpstr>A126041050X_Data</vt:lpstr>
      <vt:lpstr>A126041050X_Latest</vt:lpstr>
      <vt:lpstr>A126041054J</vt:lpstr>
      <vt:lpstr>A126041054J_Data</vt:lpstr>
      <vt:lpstr>A126041054J_Latest</vt:lpstr>
      <vt:lpstr>A126041634C</vt:lpstr>
      <vt:lpstr>A126041634C_Data</vt:lpstr>
      <vt:lpstr>A126041634C_Latest</vt:lpstr>
      <vt:lpstr>A126041638L</vt:lpstr>
      <vt:lpstr>A126041638L_Data</vt:lpstr>
      <vt:lpstr>A126041638L_Latest</vt:lpstr>
      <vt:lpstr>A126041642C</vt:lpstr>
      <vt:lpstr>A126041642C_Data</vt:lpstr>
      <vt:lpstr>A126041642C_Latest</vt:lpstr>
      <vt:lpstr>A126041646L</vt:lpstr>
      <vt:lpstr>A126041646L_Data</vt:lpstr>
      <vt:lpstr>A126041646L_Latest</vt:lpstr>
      <vt:lpstr>A126041650C</vt:lpstr>
      <vt:lpstr>A126041650C_Data</vt:lpstr>
      <vt:lpstr>A126041650C_Latest</vt:lpstr>
      <vt:lpstr>A126041654L</vt:lpstr>
      <vt:lpstr>A126041654L_Data</vt:lpstr>
      <vt:lpstr>A126041654L_Latest</vt:lpstr>
      <vt:lpstr>A126041658W</vt:lpstr>
      <vt:lpstr>A126041658W_Data</vt:lpstr>
      <vt:lpstr>A126041658W_Latest</vt:lpstr>
      <vt:lpstr>A126041666W</vt:lpstr>
      <vt:lpstr>A126041666W_Data</vt:lpstr>
      <vt:lpstr>A126041666W_Latest</vt:lpstr>
      <vt:lpstr>A126041670L</vt:lpstr>
      <vt:lpstr>A126041670L_Data</vt:lpstr>
      <vt:lpstr>A126041670L_Latest</vt:lpstr>
      <vt:lpstr>A126041674W</vt:lpstr>
      <vt:lpstr>A126041674W_Data</vt:lpstr>
      <vt:lpstr>A126041674W_Latest</vt:lpstr>
      <vt:lpstr>A126041686F</vt:lpstr>
      <vt:lpstr>A126041686F_Data</vt:lpstr>
      <vt:lpstr>A126041686F_Latest</vt:lpstr>
      <vt:lpstr>A126041690W</vt:lpstr>
      <vt:lpstr>A126041690W_Data</vt:lpstr>
      <vt:lpstr>A126041690W_Latest</vt:lpstr>
      <vt:lpstr>A126041694F</vt:lpstr>
      <vt:lpstr>A126041694F_Data</vt:lpstr>
      <vt:lpstr>A126041694F_Latest</vt:lpstr>
      <vt:lpstr>A126041698R</vt:lpstr>
      <vt:lpstr>A126041698R_Data</vt:lpstr>
      <vt:lpstr>A126041698R_Latest</vt:lpstr>
      <vt:lpstr>A126041702V</vt:lpstr>
      <vt:lpstr>A126041702V_Data</vt:lpstr>
      <vt:lpstr>A126041702V_Latest</vt:lpstr>
      <vt:lpstr>A126042282C</vt:lpstr>
      <vt:lpstr>A126042282C_Data</vt:lpstr>
      <vt:lpstr>A126042282C_Latest</vt:lpstr>
      <vt:lpstr>A126042286L</vt:lpstr>
      <vt:lpstr>A126042286L_Data</vt:lpstr>
      <vt:lpstr>A126042286L_Latest</vt:lpstr>
      <vt:lpstr>A126042290C</vt:lpstr>
      <vt:lpstr>A126042290C_Data</vt:lpstr>
      <vt:lpstr>A126042290C_Latest</vt:lpstr>
      <vt:lpstr>A126042294L</vt:lpstr>
      <vt:lpstr>A126042294L_Data</vt:lpstr>
      <vt:lpstr>A126042294L_Latest</vt:lpstr>
      <vt:lpstr>A126042298W</vt:lpstr>
      <vt:lpstr>A126042298W_Data</vt:lpstr>
      <vt:lpstr>A126042298W_Latest</vt:lpstr>
      <vt:lpstr>A126042302A</vt:lpstr>
      <vt:lpstr>A126042302A_Data</vt:lpstr>
      <vt:lpstr>A126042302A_Latest</vt:lpstr>
      <vt:lpstr>A126042306K</vt:lpstr>
      <vt:lpstr>A126042306K_Data</vt:lpstr>
      <vt:lpstr>A126042306K_Latest</vt:lpstr>
      <vt:lpstr>A126042310A</vt:lpstr>
      <vt:lpstr>A126042310A_Data</vt:lpstr>
      <vt:lpstr>A126042310A_Latest</vt:lpstr>
      <vt:lpstr>A126042314K</vt:lpstr>
      <vt:lpstr>A126042314K_Data</vt:lpstr>
      <vt:lpstr>A126042314K_Latest</vt:lpstr>
      <vt:lpstr>A126042318V</vt:lpstr>
      <vt:lpstr>A126042318V_Data</vt:lpstr>
      <vt:lpstr>A126042318V_Latest</vt:lpstr>
      <vt:lpstr>A126042322K</vt:lpstr>
      <vt:lpstr>A126042322K_Data</vt:lpstr>
      <vt:lpstr>A126042322K_Latest</vt:lpstr>
      <vt:lpstr>A126042326V</vt:lpstr>
      <vt:lpstr>A126042326V_Data</vt:lpstr>
      <vt:lpstr>A126042326V_Latest</vt:lpstr>
      <vt:lpstr>A126042330K</vt:lpstr>
      <vt:lpstr>A126042330K_Data</vt:lpstr>
      <vt:lpstr>A126042330K_Latest</vt:lpstr>
      <vt:lpstr>A126042334V</vt:lpstr>
      <vt:lpstr>A126042334V_Data</vt:lpstr>
      <vt:lpstr>A126042334V_Latest</vt:lpstr>
      <vt:lpstr>A126042338C</vt:lpstr>
      <vt:lpstr>A126042338C_Data</vt:lpstr>
      <vt:lpstr>A126042338C_Latest</vt:lpstr>
      <vt:lpstr>A126042342V</vt:lpstr>
      <vt:lpstr>A126042342V_Data</vt:lpstr>
      <vt:lpstr>A126042342V_Latest</vt:lpstr>
      <vt:lpstr>A126042346C</vt:lpstr>
      <vt:lpstr>A126042346C_Data</vt:lpstr>
      <vt:lpstr>A126042346C_Latest</vt:lpstr>
      <vt:lpstr>A126042350V</vt:lpstr>
      <vt:lpstr>A126042350V_Data</vt:lpstr>
      <vt:lpstr>A126042350V_Latest</vt:lpstr>
      <vt:lpstr>A126042930R</vt:lpstr>
      <vt:lpstr>A126042930R_Data</vt:lpstr>
      <vt:lpstr>A126042930R_Latest</vt:lpstr>
      <vt:lpstr>A126042934X</vt:lpstr>
      <vt:lpstr>A126042934X_Data</vt:lpstr>
      <vt:lpstr>A126042934X_Latest</vt:lpstr>
      <vt:lpstr>A126042938J</vt:lpstr>
      <vt:lpstr>A126042938J_Data</vt:lpstr>
      <vt:lpstr>A126042938J_Latest</vt:lpstr>
      <vt:lpstr>A126042942X</vt:lpstr>
      <vt:lpstr>A126042942X_Data</vt:lpstr>
      <vt:lpstr>A126042942X_Latest</vt:lpstr>
      <vt:lpstr>A126042946J</vt:lpstr>
      <vt:lpstr>A126042946J_Data</vt:lpstr>
      <vt:lpstr>A126042946J_Latest</vt:lpstr>
      <vt:lpstr>A126042950X</vt:lpstr>
      <vt:lpstr>A126042950X_Data</vt:lpstr>
      <vt:lpstr>A126042950X_Latest</vt:lpstr>
      <vt:lpstr>A126042954J</vt:lpstr>
      <vt:lpstr>A126042954J_Data</vt:lpstr>
      <vt:lpstr>A126042954J_Latest</vt:lpstr>
      <vt:lpstr>A126042958T</vt:lpstr>
      <vt:lpstr>A126042958T_Data</vt:lpstr>
      <vt:lpstr>A126042958T_Latest</vt:lpstr>
      <vt:lpstr>A126042962J</vt:lpstr>
      <vt:lpstr>A126042962J_Data</vt:lpstr>
      <vt:lpstr>A126042962J_Latest</vt:lpstr>
      <vt:lpstr>A126042966T</vt:lpstr>
      <vt:lpstr>A126042966T_Data</vt:lpstr>
      <vt:lpstr>A126042966T_Latest</vt:lpstr>
      <vt:lpstr>A126042970J</vt:lpstr>
      <vt:lpstr>A126042970J_Data</vt:lpstr>
      <vt:lpstr>A126042970J_Latest</vt:lpstr>
      <vt:lpstr>A126042974T</vt:lpstr>
      <vt:lpstr>A126042974T_Data</vt:lpstr>
      <vt:lpstr>A126042974T_Latest</vt:lpstr>
      <vt:lpstr>A126042978A</vt:lpstr>
      <vt:lpstr>A126042978A_Data</vt:lpstr>
      <vt:lpstr>A126042978A_Latest</vt:lpstr>
      <vt:lpstr>A126042982T</vt:lpstr>
      <vt:lpstr>A126042982T_Data</vt:lpstr>
      <vt:lpstr>A126042982T_Latest</vt:lpstr>
      <vt:lpstr>A126042986A</vt:lpstr>
      <vt:lpstr>A126042986A_Data</vt:lpstr>
      <vt:lpstr>A126042986A_Latest</vt:lpstr>
      <vt:lpstr>A126042990T</vt:lpstr>
      <vt:lpstr>A126042990T_Data</vt:lpstr>
      <vt:lpstr>A126042990T_Latest</vt:lpstr>
      <vt:lpstr>A126042994A</vt:lpstr>
      <vt:lpstr>A126042994A_Data</vt:lpstr>
      <vt:lpstr>A126042994A_Latest</vt:lpstr>
      <vt:lpstr>A126042998K</vt:lpstr>
      <vt:lpstr>A126042998K_Data</vt:lpstr>
      <vt:lpstr>A126042998K_Latest</vt:lpstr>
      <vt:lpstr>A126043578J</vt:lpstr>
      <vt:lpstr>A126043578J_Data</vt:lpstr>
      <vt:lpstr>A126043578J_Latest</vt:lpstr>
      <vt:lpstr>A126043582X</vt:lpstr>
      <vt:lpstr>A126043582X_Data</vt:lpstr>
      <vt:lpstr>A126043582X_Latest</vt:lpstr>
      <vt:lpstr>A126043586J</vt:lpstr>
      <vt:lpstr>A126043586J_Data</vt:lpstr>
      <vt:lpstr>A126043586J_Latest</vt:lpstr>
      <vt:lpstr>A126043590X</vt:lpstr>
      <vt:lpstr>A126043590X_Data</vt:lpstr>
      <vt:lpstr>A126043590X_Latest</vt:lpstr>
      <vt:lpstr>A126043594J</vt:lpstr>
      <vt:lpstr>A126043594J_Data</vt:lpstr>
      <vt:lpstr>A126043594J_Latest</vt:lpstr>
      <vt:lpstr>A126043598T</vt:lpstr>
      <vt:lpstr>A126043598T_Data</vt:lpstr>
      <vt:lpstr>A126043598T_Latest</vt:lpstr>
      <vt:lpstr>A126043602W</vt:lpstr>
      <vt:lpstr>A126043602W_Data</vt:lpstr>
      <vt:lpstr>A126043602W_Latest</vt:lpstr>
      <vt:lpstr>A126043610W</vt:lpstr>
      <vt:lpstr>A126043610W_Data</vt:lpstr>
      <vt:lpstr>A126043610W_Latest</vt:lpstr>
      <vt:lpstr>A126043614F</vt:lpstr>
      <vt:lpstr>A126043614F_Data</vt:lpstr>
      <vt:lpstr>A126043614F_Latest</vt:lpstr>
      <vt:lpstr>A126043618R</vt:lpstr>
      <vt:lpstr>A126043618R_Data</vt:lpstr>
      <vt:lpstr>A126043618R_Latest</vt:lpstr>
      <vt:lpstr>A126043630F</vt:lpstr>
      <vt:lpstr>A126043630F_Data</vt:lpstr>
      <vt:lpstr>A126043630F_Latest</vt:lpstr>
      <vt:lpstr>A126043634R</vt:lpstr>
      <vt:lpstr>A126043634R_Data</vt:lpstr>
      <vt:lpstr>A126043634R_Latest</vt:lpstr>
      <vt:lpstr>A126043638X</vt:lpstr>
      <vt:lpstr>A126043638X_Data</vt:lpstr>
      <vt:lpstr>A126043638X_Latest</vt:lpstr>
      <vt:lpstr>A126043642R</vt:lpstr>
      <vt:lpstr>A126043642R_Data</vt:lpstr>
      <vt:lpstr>A126043642R_Latest</vt:lpstr>
      <vt:lpstr>A126043646X</vt:lpstr>
      <vt:lpstr>A126043646X_Data</vt:lpstr>
      <vt:lpstr>A126043646X_Latest</vt:lpstr>
      <vt:lpstr>A126044226W</vt:lpstr>
      <vt:lpstr>A126044226W_Data</vt:lpstr>
      <vt:lpstr>A126044226W_Latest</vt:lpstr>
      <vt:lpstr>A126044230L</vt:lpstr>
      <vt:lpstr>A126044230L_Data</vt:lpstr>
      <vt:lpstr>A126044230L_Latest</vt:lpstr>
      <vt:lpstr>A126044234W</vt:lpstr>
      <vt:lpstr>A126044234W_Data</vt:lpstr>
      <vt:lpstr>A126044234W_Latest</vt:lpstr>
      <vt:lpstr>A126044238F</vt:lpstr>
      <vt:lpstr>A126044238F_Data</vt:lpstr>
      <vt:lpstr>A126044238F_Latest</vt:lpstr>
      <vt:lpstr>A126044242W</vt:lpstr>
      <vt:lpstr>A126044242W_Data</vt:lpstr>
      <vt:lpstr>A126044242W_Latest</vt:lpstr>
      <vt:lpstr>A126044246F</vt:lpstr>
      <vt:lpstr>A126044246F_Data</vt:lpstr>
      <vt:lpstr>A126044246F_Latest</vt:lpstr>
      <vt:lpstr>A126044250W</vt:lpstr>
      <vt:lpstr>A126044250W_Data</vt:lpstr>
      <vt:lpstr>A126044250W_Latest</vt:lpstr>
      <vt:lpstr>A126044254F</vt:lpstr>
      <vt:lpstr>A126044254F_Data</vt:lpstr>
      <vt:lpstr>A126044254F_Latest</vt:lpstr>
      <vt:lpstr>A126044258R</vt:lpstr>
      <vt:lpstr>A126044258R_Data</vt:lpstr>
      <vt:lpstr>A126044258R_Latest</vt:lpstr>
      <vt:lpstr>A126044262F</vt:lpstr>
      <vt:lpstr>A126044262F_Data</vt:lpstr>
      <vt:lpstr>A126044262F_Latest</vt:lpstr>
      <vt:lpstr>A126044266R</vt:lpstr>
      <vt:lpstr>A126044266R_Data</vt:lpstr>
      <vt:lpstr>A126044266R_Latest</vt:lpstr>
      <vt:lpstr>A126044270F</vt:lpstr>
      <vt:lpstr>A126044270F_Data</vt:lpstr>
      <vt:lpstr>A126044270F_Latest</vt:lpstr>
      <vt:lpstr>A126044274R</vt:lpstr>
      <vt:lpstr>A126044274R_Data</vt:lpstr>
      <vt:lpstr>A126044274R_Latest</vt:lpstr>
      <vt:lpstr>A126044278X</vt:lpstr>
      <vt:lpstr>A126044278X_Data</vt:lpstr>
      <vt:lpstr>A126044278X_Latest</vt:lpstr>
      <vt:lpstr>A126044282R</vt:lpstr>
      <vt:lpstr>A126044282R_Data</vt:lpstr>
      <vt:lpstr>A126044282R_Latest</vt:lpstr>
      <vt:lpstr>A126044286X</vt:lpstr>
      <vt:lpstr>A126044286X_Data</vt:lpstr>
      <vt:lpstr>A126044286X_Latest</vt:lpstr>
      <vt:lpstr>A126044290R</vt:lpstr>
      <vt:lpstr>A126044290R_Data</vt:lpstr>
      <vt:lpstr>A126044290R_Latest</vt:lpstr>
      <vt:lpstr>A126044294X</vt:lpstr>
      <vt:lpstr>A126044294X_Data</vt:lpstr>
      <vt:lpstr>A126044294X_Latest</vt:lpstr>
      <vt:lpstr>A126044874V</vt:lpstr>
      <vt:lpstr>A126044874V_Data</vt:lpstr>
      <vt:lpstr>A126044874V_Latest</vt:lpstr>
      <vt:lpstr>A126044878C</vt:lpstr>
      <vt:lpstr>A126044878C_Data</vt:lpstr>
      <vt:lpstr>A126044878C_Latest</vt:lpstr>
      <vt:lpstr>A126044882V</vt:lpstr>
      <vt:lpstr>A126044882V_Data</vt:lpstr>
      <vt:lpstr>A126044882V_Latest</vt:lpstr>
      <vt:lpstr>A126044886C</vt:lpstr>
      <vt:lpstr>A126044886C_Data</vt:lpstr>
      <vt:lpstr>A126044886C_Latest</vt:lpstr>
      <vt:lpstr>A126044890V</vt:lpstr>
      <vt:lpstr>A126044890V_Data</vt:lpstr>
      <vt:lpstr>A126044890V_Latest</vt:lpstr>
      <vt:lpstr>A126044894C</vt:lpstr>
      <vt:lpstr>A126044894C_Data</vt:lpstr>
      <vt:lpstr>A126044894C_Latest</vt:lpstr>
      <vt:lpstr>A126044898L</vt:lpstr>
      <vt:lpstr>A126044898L_Data</vt:lpstr>
      <vt:lpstr>A126044898L_Latest</vt:lpstr>
      <vt:lpstr>A126044902T</vt:lpstr>
      <vt:lpstr>A126044902T_Data</vt:lpstr>
      <vt:lpstr>A126044902T_Latest</vt:lpstr>
      <vt:lpstr>A126044906A</vt:lpstr>
      <vt:lpstr>A126044906A_Data</vt:lpstr>
      <vt:lpstr>A126044906A_Latest</vt:lpstr>
      <vt:lpstr>A126044910T</vt:lpstr>
      <vt:lpstr>A126044910T_Data</vt:lpstr>
      <vt:lpstr>A126044910T_Latest</vt:lpstr>
      <vt:lpstr>A126044914A</vt:lpstr>
      <vt:lpstr>A126044914A_Data</vt:lpstr>
      <vt:lpstr>A126044914A_Latest</vt:lpstr>
      <vt:lpstr>A126044918K</vt:lpstr>
      <vt:lpstr>A126044918K_Data</vt:lpstr>
      <vt:lpstr>A126044918K_Latest</vt:lpstr>
      <vt:lpstr>A126044922A</vt:lpstr>
      <vt:lpstr>A126044922A_Data</vt:lpstr>
      <vt:lpstr>A126044922A_Latest</vt:lpstr>
      <vt:lpstr>A126044926K</vt:lpstr>
      <vt:lpstr>A126044926K_Data</vt:lpstr>
      <vt:lpstr>A126044926K_Latest</vt:lpstr>
      <vt:lpstr>A126044930A</vt:lpstr>
      <vt:lpstr>A126044930A_Data</vt:lpstr>
      <vt:lpstr>A126044930A_Latest</vt:lpstr>
      <vt:lpstr>A126044934K</vt:lpstr>
      <vt:lpstr>A126044934K_Data</vt:lpstr>
      <vt:lpstr>A126044934K_Latest</vt:lpstr>
      <vt:lpstr>A126044938V</vt:lpstr>
      <vt:lpstr>A126044938V_Data</vt:lpstr>
      <vt:lpstr>A126044938V_Latest</vt:lpstr>
      <vt:lpstr>A126044942K</vt:lpstr>
      <vt:lpstr>A126044942K_Data</vt:lpstr>
      <vt:lpstr>A126044942K_Latest</vt:lpstr>
      <vt:lpstr>A126045522J</vt:lpstr>
      <vt:lpstr>A126045522J_Data</vt:lpstr>
      <vt:lpstr>A126045522J_Latest</vt:lpstr>
      <vt:lpstr>A126045526T</vt:lpstr>
      <vt:lpstr>A126045526T_Data</vt:lpstr>
      <vt:lpstr>A126045526T_Latest</vt:lpstr>
      <vt:lpstr>A126045530J</vt:lpstr>
      <vt:lpstr>A126045530J_Data</vt:lpstr>
      <vt:lpstr>A126045530J_Latest</vt:lpstr>
      <vt:lpstr>A126045534T</vt:lpstr>
      <vt:lpstr>A126045534T_Data</vt:lpstr>
      <vt:lpstr>A126045534T_Latest</vt:lpstr>
      <vt:lpstr>A126045538A</vt:lpstr>
      <vt:lpstr>A126045538A_Data</vt:lpstr>
      <vt:lpstr>A126045538A_Latest</vt:lpstr>
      <vt:lpstr>A126045542T</vt:lpstr>
      <vt:lpstr>A126045542T_Data</vt:lpstr>
      <vt:lpstr>A126045542T_Latest</vt:lpstr>
      <vt:lpstr>A126045546A</vt:lpstr>
      <vt:lpstr>A126045546A_Data</vt:lpstr>
      <vt:lpstr>A126045546A_Latest</vt:lpstr>
      <vt:lpstr>A126045550T</vt:lpstr>
      <vt:lpstr>A126045550T_Data</vt:lpstr>
      <vt:lpstr>A126045550T_Latest</vt:lpstr>
      <vt:lpstr>A126045554A</vt:lpstr>
      <vt:lpstr>A126045554A_Data</vt:lpstr>
      <vt:lpstr>A126045554A_Latest</vt:lpstr>
      <vt:lpstr>A126045558K</vt:lpstr>
      <vt:lpstr>A126045558K_Data</vt:lpstr>
      <vt:lpstr>A126045558K_Latest</vt:lpstr>
      <vt:lpstr>A126045562A</vt:lpstr>
      <vt:lpstr>A126045562A_Data</vt:lpstr>
      <vt:lpstr>A126045562A_Latest</vt:lpstr>
      <vt:lpstr>A126045566K</vt:lpstr>
      <vt:lpstr>A126045566K_Data</vt:lpstr>
      <vt:lpstr>A126045566K_Latest</vt:lpstr>
      <vt:lpstr>A126045570A</vt:lpstr>
      <vt:lpstr>A126045570A_Data</vt:lpstr>
      <vt:lpstr>A126045570A_Latest</vt:lpstr>
      <vt:lpstr>A126045574K</vt:lpstr>
      <vt:lpstr>A126045574K_Data</vt:lpstr>
      <vt:lpstr>A126045574K_Latest</vt:lpstr>
      <vt:lpstr>A126045578V</vt:lpstr>
      <vt:lpstr>A126045578V_Data</vt:lpstr>
      <vt:lpstr>A126045578V_Latest</vt:lpstr>
      <vt:lpstr>A126045582K</vt:lpstr>
      <vt:lpstr>A126045582K_Data</vt:lpstr>
      <vt:lpstr>A126045582K_Latest</vt:lpstr>
      <vt:lpstr>A126045586V</vt:lpstr>
      <vt:lpstr>A126045586V_Data</vt:lpstr>
      <vt:lpstr>A126045586V_Latest</vt:lpstr>
      <vt:lpstr>A126045590K</vt:lpstr>
      <vt:lpstr>A126045590K_Data</vt:lpstr>
      <vt:lpstr>A126045590K_Latest</vt:lpstr>
      <vt:lpstr>A126046170J</vt:lpstr>
      <vt:lpstr>A126046170J_Data</vt:lpstr>
      <vt:lpstr>A126046170J_Latest</vt:lpstr>
      <vt:lpstr>A126046174T</vt:lpstr>
      <vt:lpstr>A126046174T_Data</vt:lpstr>
      <vt:lpstr>A126046174T_Latest</vt:lpstr>
      <vt:lpstr>A126046178A</vt:lpstr>
      <vt:lpstr>A126046178A_Data</vt:lpstr>
      <vt:lpstr>A126046178A_Latest</vt:lpstr>
      <vt:lpstr>A126046182T</vt:lpstr>
      <vt:lpstr>A126046182T_Data</vt:lpstr>
      <vt:lpstr>A126046182T_Latest</vt:lpstr>
      <vt:lpstr>A126046186A</vt:lpstr>
      <vt:lpstr>A126046186A_Data</vt:lpstr>
      <vt:lpstr>A126046186A_Latest</vt:lpstr>
      <vt:lpstr>A126046190T</vt:lpstr>
      <vt:lpstr>A126046190T_Data</vt:lpstr>
      <vt:lpstr>A126046190T_Latest</vt:lpstr>
      <vt:lpstr>A126046194A</vt:lpstr>
      <vt:lpstr>A126046194A_Data</vt:lpstr>
      <vt:lpstr>A126046194A_Latest</vt:lpstr>
      <vt:lpstr>A126046198K</vt:lpstr>
      <vt:lpstr>A126046198K_Data</vt:lpstr>
      <vt:lpstr>A126046198K_Latest</vt:lpstr>
      <vt:lpstr>A126046202R</vt:lpstr>
      <vt:lpstr>A126046202R_Data</vt:lpstr>
      <vt:lpstr>A126046202R_Latest</vt:lpstr>
      <vt:lpstr>A126046206X</vt:lpstr>
      <vt:lpstr>A126046206X_Data</vt:lpstr>
      <vt:lpstr>A126046206X_Latest</vt:lpstr>
      <vt:lpstr>A126046210R</vt:lpstr>
      <vt:lpstr>A126046210R_Data</vt:lpstr>
      <vt:lpstr>A126046210R_Latest</vt:lpstr>
      <vt:lpstr>A126046214X</vt:lpstr>
      <vt:lpstr>A126046214X_Data</vt:lpstr>
      <vt:lpstr>A126046214X_Latest</vt:lpstr>
      <vt:lpstr>A126046218J</vt:lpstr>
      <vt:lpstr>A126046218J_Data</vt:lpstr>
      <vt:lpstr>A126046218J_Latest</vt:lpstr>
      <vt:lpstr>A126046222X</vt:lpstr>
      <vt:lpstr>A126046222X_Data</vt:lpstr>
      <vt:lpstr>A126046222X_Latest</vt:lpstr>
      <vt:lpstr>A126046226J</vt:lpstr>
      <vt:lpstr>A126046226J_Data</vt:lpstr>
      <vt:lpstr>A126046226J_Latest</vt:lpstr>
      <vt:lpstr>A126046230X</vt:lpstr>
      <vt:lpstr>A126046230X_Data</vt:lpstr>
      <vt:lpstr>A126046230X_Latest</vt:lpstr>
      <vt:lpstr>A126046234J</vt:lpstr>
      <vt:lpstr>A126046234J_Data</vt:lpstr>
      <vt:lpstr>A126046234J_Latest</vt:lpstr>
      <vt:lpstr>A126046238T</vt:lpstr>
      <vt:lpstr>A126046238T_Data</vt:lpstr>
      <vt:lpstr>A126046238T_Latest</vt:lpstr>
      <vt:lpstr>A126046818L</vt:lpstr>
      <vt:lpstr>A126046818L_Data</vt:lpstr>
      <vt:lpstr>A126046818L_Latest</vt:lpstr>
      <vt:lpstr>A126046822C</vt:lpstr>
      <vt:lpstr>A126046822C_Data</vt:lpstr>
      <vt:lpstr>A126046822C_Latest</vt:lpstr>
      <vt:lpstr>A126046826L</vt:lpstr>
      <vt:lpstr>A126046826L_Data</vt:lpstr>
      <vt:lpstr>A126046826L_Latest</vt:lpstr>
      <vt:lpstr>A126046830C</vt:lpstr>
      <vt:lpstr>A126046830C_Data</vt:lpstr>
      <vt:lpstr>A126046830C_Latest</vt:lpstr>
      <vt:lpstr>A126046834L</vt:lpstr>
      <vt:lpstr>A126046834L_Data</vt:lpstr>
      <vt:lpstr>A126046834L_Latest</vt:lpstr>
      <vt:lpstr>A126046838W</vt:lpstr>
      <vt:lpstr>A126046838W_Data</vt:lpstr>
      <vt:lpstr>A126046838W_Latest</vt:lpstr>
      <vt:lpstr>A126046842L</vt:lpstr>
      <vt:lpstr>A126046842L_Data</vt:lpstr>
      <vt:lpstr>A126046842L_Latest</vt:lpstr>
      <vt:lpstr>A126046850L</vt:lpstr>
      <vt:lpstr>A126046850L_Data</vt:lpstr>
      <vt:lpstr>A126046850L_Latest</vt:lpstr>
      <vt:lpstr>A126046854W</vt:lpstr>
      <vt:lpstr>A126046854W_Data</vt:lpstr>
      <vt:lpstr>A126046854W_Latest</vt:lpstr>
      <vt:lpstr>A126046858F</vt:lpstr>
      <vt:lpstr>A126046858F_Data</vt:lpstr>
      <vt:lpstr>A126046858F_Latest</vt:lpstr>
      <vt:lpstr>A126046870W</vt:lpstr>
      <vt:lpstr>A126046870W_Data</vt:lpstr>
      <vt:lpstr>A126046870W_Latest</vt:lpstr>
      <vt:lpstr>A126046874F</vt:lpstr>
      <vt:lpstr>A126046874F_Data</vt:lpstr>
      <vt:lpstr>A126046874F_Latest</vt:lpstr>
      <vt:lpstr>A126046878R</vt:lpstr>
      <vt:lpstr>A126046878R_Data</vt:lpstr>
      <vt:lpstr>A126046878R_Latest</vt:lpstr>
      <vt:lpstr>A126046882F</vt:lpstr>
      <vt:lpstr>A126046882F_Data</vt:lpstr>
      <vt:lpstr>A126046882F_Latest</vt:lpstr>
      <vt:lpstr>A126046886R</vt:lpstr>
      <vt:lpstr>A126046886R_Data</vt:lpstr>
      <vt:lpstr>A126046886R_Latest</vt:lpstr>
      <vt:lpstr>A126047466L</vt:lpstr>
      <vt:lpstr>A126047466L_Data</vt:lpstr>
      <vt:lpstr>A126047466L_Latest</vt:lpstr>
      <vt:lpstr>A126047470C</vt:lpstr>
      <vt:lpstr>A126047470C_Data</vt:lpstr>
      <vt:lpstr>A126047470C_Latest</vt:lpstr>
      <vt:lpstr>A126047474L</vt:lpstr>
      <vt:lpstr>A126047474L_Data</vt:lpstr>
      <vt:lpstr>A126047474L_Latest</vt:lpstr>
      <vt:lpstr>A126047478W</vt:lpstr>
      <vt:lpstr>A126047478W_Data</vt:lpstr>
      <vt:lpstr>A126047478W_Latest</vt:lpstr>
      <vt:lpstr>A126047482L</vt:lpstr>
      <vt:lpstr>A126047482L_Data</vt:lpstr>
      <vt:lpstr>A126047482L_Latest</vt:lpstr>
      <vt:lpstr>A126047486W</vt:lpstr>
      <vt:lpstr>A126047486W_Data</vt:lpstr>
      <vt:lpstr>A126047486W_Latest</vt:lpstr>
      <vt:lpstr>A126047490L</vt:lpstr>
      <vt:lpstr>A126047490L_Data</vt:lpstr>
      <vt:lpstr>A126047490L_Latest</vt:lpstr>
      <vt:lpstr>A126047494W</vt:lpstr>
      <vt:lpstr>A126047494W_Data</vt:lpstr>
      <vt:lpstr>A126047494W_Latest</vt:lpstr>
      <vt:lpstr>A126047498F</vt:lpstr>
      <vt:lpstr>A126047498F_Data</vt:lpstr>
      <vt:lpstr>A126047498F_Latest</vt:lpstr>
      <vt:lpstr>A126047502K</vt:lpstr>
      <vt:lpstr>A126047502K_Data</vt:lpstr>
      <vt:lpstr>A126047502K_Latest</vt:lpstr>
      <vt:lpstr>A126047506V</vt:lpstr>
      <vt:lpstr>A126047506V_Data</vt:lpstr>
      <vt:lpstr>A126047506V_Latest</vt:lpstr>
      <vt:lpstr>A126047510K</vt:lpstr>
      <vt:lpstr>A126047510K_Data</vt:lpstr>
      <vt:lpstr>A126047510K_Latest</vt:lpstr>
      <vt:lpstr>A126047514V</vt:lpstr>
      <vt:lpstr>A126047514V_Data</vt:lpstr>
      <vt:lpstr>A126047514V_Latest</vt:lpstr>
      <vt:lpstr>A126047518C</vt:lpstr>
      <vt:lpstr>A126047518C_Data</vt:lpstr>
      <vt:lpstr>A126047518C_Latest</vt:lpstr>
      <vt:lpstr>A126047522V</vt:lpstr>
      <vt:lpstr>A126047522V_Data</vt:lpstr>
      <vt:lpstr>A126047522V_Latest</vt:lpstr>
      <vt:lpstr>A126047526C</vt:lpstr>
      <vt:lpstr>A126047526C_Data</vt:lpstr>
      <vt:lpstr>A126047526C_Latest</vt:lpstr>
      <vt:lpstr>A126047530V</vt:lpstr>
      <vt:lpstr>A126047530V_Data</vt:lpstr>
      <vt:lpstr>A126047530V_Latest</vt:lpstr>
      <vt:lpstr>A126047534C</vt:lpstr>
      <vt:lpstr>A126047534C_Data</vt:lpstr>
      <vt:lpstr>A126047534C_Latest</vt:lpstr>
      <vt:lpstr>A126048114A</vt:lpstr>
      <vt:lpstr>A126048114A_Data</vt:lpstr>
      <vt:lpstr>A126048114A_Latest</vt:lpstr>
      <vt:lpstr>A126048118K</vt:lpstr>
      <vt:lpstr>A126048118K_Data</vt:lpstr>
      <vt:lpstr>A126048118K_Latest</vt:lpstr>
      <vt:lpstr>A126048122A</vt:lpstr>
      <vt:lpstr>A126048122A_Data</vt:lpstr>
      <vt:lpstr>A126048122A_Latest</vt:lpstr>
      <vt:lpstr>A126048126K</vt:lpstr>
      <vt:lpstr>A126048126K_Data</vt:lpstr>
      <vt:lpstr>A126048126K_Latest</vt:lpstr>
      <vt:lpstr>A126048130A</vt:lpstr>
      <vt:lpstr>A126048130A_Data</vt:lpstr>
      <vt:lpstr>A126048130A_Latest</vt:lpstr>
      <vt:lpstr>A126048134K</vt:lpstr>
      <vt:lpstr>A126048134K_Data</vt:lpstr>
      <vt:lpstr>A126048134K_Latest</vt:lpstr>
      <vt:lpstr>A126048138V</vt:lpstr>
      <vt:lpstr>A126048138V_Data</vt:lpstr>
      <vt:lpstr>A126048138V_Latest</vt:lpstr>
      <vt:lpstr>A126048142K</vt:lpstr>
      <vt:lpstr>A126048142K_Data</vt:lpstr>
      <vt:lpstr>A126048142K_Latest</vt:lpstr>
      <vt:lpstr>A126048146V</vt:lpstr>
      <vt:lpstr>A126048146V_Data</vt:lpstr>
      <vt:lpstr>A126048146V_Latest</vt:lpstr>
      <vt:lpstr>A126048150K</vt:lpstr>
      <vt:lpstr>A126048150K_Data</vt:lpstr>
      <vt:lpstr>A126048150K_Latest</vt:lpstr>
      <vt:lpstr>A126048154V</vt:lpstr>
      <vt:lpstr>A126048154V_Data</vt:lpstr>
      <vt:lpstr>A126048154V_Latest</vt:lpstr>
      <vt:lpstr>A126048158C</vt:lpstr>
      <vt:lpstr>A126048158C_Data</vt:lpstr>
      <vt:lpstr>A126048158C_Latest</vt:lpstr>
      <vt:lpstr>A126048162V</vt:lpstr>
      <vt:lpstr>A126048162V_Data</vt:lpstr>
      <vt:lpstr>A126048162V_Latest</vt:lpstr>
      <vt:lpstr>A126048166C</vt:lpstr>
      <vt:lpstr>A126048166C_Data</vt:lpstr>
      <vt:lpstr>A126048166C_Latest</vt:lpstr>
      <vt:lpstr>A126048170V</vt:lpstr>
      <vt:lpstr>A126048170V_Data</vt:lpstr>
      <vt:lpstr>A126048170V_Latest</vt:lpstr>
      <vt:lpstr>A126048174C</vt:lpstr>
      <vt:lpstr>A126048174C_Data</vt:lpstr>
      <vt:lpstr>A126048174C_Latest</vt:lpstr>
      <vt:lpstr>A126048178L</vt:lpstr>
      <vt:lpstr>A126048178L_Data</vt:lpstr>
      <vt:lpstr>A126048178L_Latest</vt:lpstr>
      <vt:lpstr>A126048182C</vt:lpstr>
      <vt:lpstr>A126048182C_Data</vt:lpstr>
      <vt:lpstr>A126048182C_Latest</vt:lpstr>
      <vt:lpstr>A126048762X</vt:lpstr>
      <vt:lpstr>A126048762X_Data</vt:lpstr>
      <vt:lpstr>A126048762X_Latest</vt:lpstr>
      <vt:lpstr>A126048766J</vt:lpstr>
      <vt:lpstr>A126048766J_Data</vt:lpstr>
      <vt:lpstr>A126048766J_Latest</vt:lpstr>
      <vt:lpstr>A126048770X</vt:lpstr>
      <vt:lpstr>A126048770X_Data</vt:lpstr>
      <vt:lpstr>A126048770X_Latest</vt:lpstr>
      <vt:lpstr>A126048774J</vt:lpstr>
      <vt:lpstr>A126048774J_Data</vt:lpstr>
      <vt:lpstr>A126048774J_Latest</vt:lpstr>
      <vt:lpstr>A126048778T</vt:lpstr>
      <vt:lpstr>A126048778T_Data</vt:lpstr>
      <vt:lpstr>A126048778T_Latest</vt:lpstr>
      <vt:lpstr>A126048782J</vt:lpstr>
      <vt:lpstr>A126048782J_Data</vt:lpstr>
      <vt:lpstr>A126048782J_Latest</vt:lpstr>
      <vt:lpstr>A126048786T</vt:lpstr>
      <vt:lpstr>A126048786T_Data</vt:lpstr>
      <vt:lpstr>A126048786T_Latest</vt:lpstr>
      <vt:lpstr>A126048794T</vt:lpstr>
      <vt:lpstr>A126048794T_Data</vt:lpstr>
      <vt:lpstr>A126048794T_Latest</vt:lpstr>
      <vt:lpstr>A126048798A</vt:lpstr>
      <vt:lpstr>A126048798A_Data</vt:lpstr>
      <vt:lpstr>A126048798A_Latest</vt:lpstr>
      <vt:lpstr>A126048802F</vt:lpstr>
      <vt:lpstr>A126048802F_Data</vt:lpstr>
      <vt:lpstr>A126048802F_Latest</vt:lpstr>
      <vt:lpstr>A126048814R</vt:lpstr>
      <vt:lpstr>A126048814R_Data</vt:lpstr>
      <vt:lpstr>A126048814R_Latest</vt:lpstr>
      <vt:lpstr>A126048818X</vt:lpstr>
      <vt:lpstr>A126048818X_Data</vt:lpstr>
      <vt:lpstr>A126048818X_Latest</vt:lpstr>
      <vt:lpstr>A126048822R</vt:lpstr>
      <vt:lpstr>A126048822R_Data</vt:lpstr>
      <vt:lpstr>A126048822R_Latest</vt:lpstr>
      <vt:lpstr>A126048826X</vt:lpstr>
      <vt:lpstr>A126048826X_Data</vt:lpstr>
      <vt:lpstr>A126048826X_Latest</vt:lpstr>
      <vt:lpstr>A126048830R</vt:lpstr>
      <vt:lpstr>A126048830R_Data</vt:lpstr>
      <vt:lpstr>A126048830R_Latest</vt:lpstr>
      <vt:lpstr>A126049410L</vt:lpstr>
      <vt:lpstr>A126049410L_Data</vt:lpstr>
      <vt:lpstr>A126049410L_Latest</vt:lpstr>
      <vt:lpstr>A126049414W</vt:lpstr>
      <vt:lpstr>A126049414W_Data</vt:lpstr>
      <vt:lpstr>A126049414W_Latest</vt:lpstr>
      <vt:lpstr>A126049418F</vt:lpstr>
      <vt:lpstr>A126049418F_Data</vt:lpstr>
      <vt:lpstr>A126049418F_Latest</vt:lpstr>
      <vt:lpstr>A126049422W</vt:lpstr>
      <vt:lpstr>A126049422W_Data</vt:lpstr>
      <vt:lpstr>A126049422W_Latest</vt:lpstr>
      <vt:lpstr>A126049426F</vt:lpstr>
      <vt:lpstr>A126049426F_Data</vt:lpstr>
      <vt:lpstr>A126049426F_Latest</vt:lpstr>
      <vt:lpstr>A126049430W</vt:lpstr>
      <vt:lpstr>A126049430W_Data</vt:lpstr>
      <vt:lpstr>A126049430W_Latest</vt:lpstr>
      <vt:lpstr>A126049434F</vt:lpstr>
      <vt:lpstr>A126049434F_Data</vt:lpstr>
      <vt:lpstr>A126049434F_Latest</vt:lpstr>
      <vt:lpstr>A126049438R</vt:lpstr>
      <vt:lpstr>A126049438R_Data</vt:lpstr>
      <vt:lpstr>A126049438R_Latest</vt:lpstr>
      <vt:lpstr>A126049442F</vt:lpstr>
      <vt:lpstr>A126049442F_Data</vt:lpstr>
      <vt:lpstr>A126049442F_Latest</vt:lpstr>
      <vt:lpstr>A126049446R</vt:lpstr>
      <vt:lpstr>A126049446R_Data</vt:lpstr>
      <vt:lpstr>A126049446R_Latest</vt:lpstr>
      <vt:lpstr>A126049450F</vt:lpstr>
      <vt:lpstr>A126049450F_Data</vt:lpstr>
      <vt:lpstr>A126049450F_Latest</vt:lpstr>
      <vt:lpstr>A126049454R</vt:lpstr>
      <vt:lpstr>A126049454R_Data</vt:lpstr>
      <vt:lpstr>A126049454R_Latest</vt:lpstr>
      <vt:lpstr>A126049458X</vt:lpstr>
      <vt:lpstr>A126049458X_Data</vt:lpstr>
      <vt:lpstr>A126049458X_Latest</vt:lpstr>
      <vt:lpstr>A126049462R</vt:lpstr>
      <vt:lpstr>A126049462R_Data</vt:lpstr>
      <vt:lpstr>A126049462R_Latest</vt:lpstr>
      <vt:lpstr>A126049466X</vt:lpstr>
      <vt:lpstr>A126049466X_Data</vt:lpstr>
      <vt:lpstr>A126049466X_Latest</vt:lpstr>
      <vt:lpstr>A126049470R</vt:lpstr>
      <vt:lpstr>A126049470R_Data</vt:lpstr>
      <vt:lpstr>A126049470R_Latest</vt:lpstr>
      <vt:lpstr>A126049474X</vt:lpstr>
      <vt:lpstr>A126049474X_Data</vt:lpstr>
      <vt:lpstr>A126049474X_Latest</vt:lpstr>
      <vt:lpstr>A126049478J</vt:lpstr>
      <vt:lpstr>A126049478J_Data</vt:lpstr>
      <vt:lpstr>A126049478J_Latest</vt:lpstr>
      <vt:lpstr>A126050058K</vt:lpstr>
      <vt:lpstr>A126050058K_Data</vt:lpstr>
      <vt:lpstr>A126050058K_Latest</vt:lpstr>
      <vt:lpstr>A126050062A</vt:lpstr>
      <vt:lpstr>A126050062A_Data</vt:lpstr>
      <vt:lpstr>A126050062A_Latest</vt:lpstr>
      <vt:lpstr>A126050066K</vt:lpstr>
      <vt:lpstr>A126050066K_Data</vt:lpstr>
      <vt:lpstr>A126050066K_Latest</vt:lpstr>
      <vt:lpstr>A126050070A</vt:lpstr>
      <vt:lpstr>A126050070A_Data</vt:lpstr>
      <vt:lpstr>A126050070A_Latest</vt:lpstr>
      <vt:lpstr>A126050074K</vt:lpstr>
      <vt:lpstr>A126050074K_Data</vt:lpstr>
      <vt:lpstr>A126050074K_Latest</vt:lpstr>
      <vt:lpstr>A126050078V</vt:lpstr>
      <vt:lpstr>A126050078V_Data</vt:lpstr>
      <vt:lpstr>A126050078V_Latest</vt:lpstr>
      <vt:lpstr>A126050082K</vt:lpstr>
      <vt:lpstr>A126050082K_Data</vt:lpstr>
      <vt:lpstr>A126050082K_Latest</vt:lpstr>
      <vt:lpstr>A126050086V</vt:lpstr>
      <vt:lpstr>A126050086V_Data</vt:lpstr>
      <vt:lpstr>A126050086V_Latest</vt:lpstr>
      <vt:lpstr>A126050090K</vt:lpstr>
      <vt:lpstr>A126050090K_Data</vt:lpstr>
      <vt:lpstr>A126050090K_Latest</vt:lpstr>
      <vt:lpstr>A126050094V</vt:lpstr>
      <vt:lpstr>A126050094V_Data</vt:lpstr>
      <vt:lpstr>A126050094V_Latest</vt:lpstr>
      <vt:lpstr>A126050098C</vt:lpstr>
      <vt:lpstr>A126050098C_Data</vt:lpstr>
      <vt:lpstr>A126050098C_Latest</vt:lpstr>
      <vt:lpstr>A126050102J</vt:lpstr>
      <vt:lpstr>A126050102J_Data</vt:lpstr>
      <vt:lpstr>A126050102J_Latest</vt:lpstr>
      <vt:lpstr>A126050106T</vt:lpstr>
      <vt:lpstr>A126050106T_Data</vt:lpstr>
      <vt:lpstr>A126050106T_Latest</vt:lpstr>
      <vt:lpstr>A126050110J</vt:lpstr>
      <vt:lpstr>A126050110J_Data</vt:lpstr>
      <vt:lpstr>A126050110J_Latest</vt:lpstr>
      <vt:lpstr>A126050114T</vt:lpstr>
      <vt:lpstr>A126050114T_Data</vt:lpstr>
      <vt:lpstr>A126050114T_Latest</vt:lpstr>
      <vt:lpstr>A126050118A</vt:lpstr>
      <vt:lpstr>A126050118A_Data</vt:lpstr>
      <vt:lpstr>A126050118A_Latest</vt:lpstr>
      <vt:lpstr>A126050122T</vt:lpstr>
      <vt:lpstr>A126050122T_Data</vt:lpstr>
      <vt:lpstr>A126050122T_Latest</vt:lpstr>
      <vt:lpstr>A126050126A</vt:lpstr>
      <vt:lpstr>A126050126A_Data</vt:lpstr>
      <vt:lpstr>A126050126A_Latest</vt:lpstr>
      <vt:lpstr>A126050706W</vt:lpstr>
      <vt:lpstr>A126050706W_Data</vt:lpstr>
      <vt:lpstr>A126050706W_Latest</vt:lpstr>
      <vt:lpstr>A126050710L</vt:lpstr>
      <vt:lpstr>A126050710L_Data</vt:lpstr>
      <vt:lpstr>A126050710L_Latest</vt:lpstr>
      <vt:lpstr>A126050714W</vt:lpstr>
      <vt:lpstr>A126050714W_Data</vt:lpstr>
      <vt:lpstr>A126050714W_Latest</vt:lpstr>
      <vt:lpstr>A126050718F</vt:lpstr>
      <vt:lpstr>A126050718F_Data</vt:lpstr>
      <vt:lpstr>A126050718F_Latest</vt:lpstr>
      <vt:lpstr>A126050722W</vt:lpstr>
      <vt:lpstr>A126050722W_Data</vt:lpstr>
      <vt:lpstr>A126050722W_Latest</vt:lpstr>
      <vt:lpstr>A126050726F</vt:lpstr>
      <vt:lpstr>A126050726F_Data</vt:lpstr>
      <vt:lpstr>A126050726F_Latest</vt:lpstr>
      <vt:lpstr>A126050730W</vt:lpstr>
      <vt:lpstr>A126050730W_Data</vt:lpstr>
      <vt:lpstr>A126050730W_Latest</vt:lpstr>
      <vt:lpstr>A126050734F</vt:lpstr>
      <vt:lpstr>A126050734F_Data</vt:lpstr>
      <vt:lpstr>A126050734F_Latest</vt:lpstr>
      <vt:lpstr>A126050738R</vt:lpstr>
      <vt:lpstr>A126050738R_Data</vt:lpstr>
      <vt:lpstr>A126050738R_Latest</vt:lpstr>
      <vt:lpstr>A126050742F</vt:lpstr>
      <vt:lpstr>A126050742F_Data</vt:lpstr>
      <vt:lpstr>A126050742F_Latest</vt:lpstr>
      <vt:lpstr>A126050746R</vt:lpstr>
      <vt:lpstr>A126050746R_Data</vt:lpstr>
      <vt:lpstr>A126050746R_Latest</vt:lpstr>
      <vt:lpstr>A126050750F</vt:lpstr>
      <vt:lpstr>A126050750F_Data</vt:lpstr>
      <vt:lpstr>A126050750F_Latest</vt:lpstr>
      <vt:lpstr>A126050754R</vt:lpstr>
      <vt:lpstr>A126050754R_Data</vt:lpstr>
      <vt:lpstr>A126050754R_Latest</vt:lpstr>
      <vt:lpstr>A126050758X</vt:lpstr>
      <vt:lpstr>A126050758X_Data</vt:lpstr>
      <vt:lpstr>A126050758X_Latest</vt:lpstr>
      <vt:lpstr>A126050762R</vt:lpstr>
      <vt:lpstr>A126050762R_Data</vt:lpstr>
      <vt:lpstr>A126050762R_Latest</vt:lpstr>
      <vt:lpstr>A126050766X</vt:lpstr>
      <vt:lpstr>A126050766X_Data</vt:lpstr>
      <vt:lpstr>A126050766X_Latest</vt:lpstr>
      <vt:lpstr>A126050770R</vt:lpstr>
      <vt:lpstr>A126050770R_Data</vt:lpstr>
      <vt:lpstr>A126050770R_Latest</vt:lpstr>
      <vt:lpstr>A126050774X</vt:lpstr>
      <vt:lpstr>A126050774X_Data</vt:lpstr>
      <vt:lpstr>A126050774X_Latest</vt:lpstr>
      <vt:lpstr>A126051354W</vt:lpstr>
      <vt:lpstr>A126051354W_Data</vt:lpstr>
      <vt:lpstr>A126051354W_Latest</vt:lpstr>
      <vt:lpstr>A126051358F</vt:lpstr>
      <vt:lpstr>A126051358F_Data</vt:lpstr>
      <vt:lpstr>A126051358F_Latest</vt:lpstr>
      <vt:lpstr>A126051362W</vt:lpstr>
      <vt:lpstr>A126051362W_Data</vt:lpstr>
      <vt:lpstr>A126051362W_Latest</vt:lpstr>
      <vt:lpstr>A126051366F</vt:lpstr>
      <vt:lpstr>A126051366F_Data</vt:lpstr>
      <vt:lpstr>A126051366F_Latest</vt:lpstr>
      <vt:lpstr>A126051370W</vt:lpstr>
      <vt:lpstr>A126051370W_Data</vt:lpstr>
      <vt:lpstr>A126051370W_Latest</vt:lpstr>
      <vt:lpstr>A126051374F</vt:lpstr>
      <vt:lpstr>A126051374F_Data</vt:lpstr>
      <vt:lpstr>A126051374F_Latest</vt:lpstr>
      <vt:lpstr>A126051378R</vt:lpstr>
      <vt:lpstr>A126051378R_Data</vt:lpstr>
      <vt:lpstr>A126051378R_Latest</vt:lpstr>
      <vt:lpstr>A126051382F</vt:lpstr>
      <vt:lpstr>A126051382F_Data</vt:lpstr>
      <vt:lpstr>A126051382F_Latest</vt:lpstr>
      <vt:lpstr>A126051386R</vt:lpstr>
      <vt:lpstr>A126051386R_Data</vt:lpstr>
      <vt:lpstr>A126051386R_Latest</vt:lpstr>
      <vt:lpstr>A126051390F</vt:lpstr>
      <vt:lpstr>A126051390F_Data</vt:lpstr>
      <vt:lpstr>A126051390F_Latest</vt:lpstr>
      <vt:lpstr>A126051394R</vt:lpstr>
      <vt:lpstr>A126051394R_Data</vt:lpstr>
      <vt:lpstr>A126051394R_Latest</vt:lpstr>
      <vt:lpstr>A126051398X</vt:lpstr>
      <vt:lpstr>A126051398X_Data</vt:lpstr>
      <vt:lpstr>A126051398X_Latest</vt:lpstr>
      <vt:lpstr>A126051402C</vt:lpstr>
      <vt:lpstr>A126051402C_Data</vt:lpstr>
      <vt:lpstr>A126051402C_Latest</vt:lpstr>
      <vt:lpstr>A126051406L</vt:lpstr>
      <vt:lpstr>A126051406L_Data</vt:lpstr>
      <vt:lpstr>A126051406L_Latest</vt:lpstr>
      <vt:lpstr>A126051410C</vt:lpstr>
      <vt:lpstr>A126051410C_Data</vt:lpstr>
      <vt:lpstr>A126051410C_Latest</vt:lpstr>
      <vt:lpstr>A126051414L</vt:lpstr>
      <vt:lpstr>A126051414L_Data</vt:lpstr>
      <vt:lpstr>A126051414L_Latest</vt:lpstr>
      <vt:lpstr>A126051418W</vt:lpstr>
      <vt:lpstr>A126051418W_Data</vt:lpstr>
      <vt:lpstr>A126051418W_Latest</vt:lpstr>
      <vt:lpstr>A126051422L</vt:lpstr>
      <vt:lpstr>A126051422L_Data</vt:lpstr>
      <vt:lpstr>A126051422L_Latest</vt:lpstr>
      <vt:lpstr>A126052002K</vt:lpstr>
      <vt:lpstr>A126052002K_Data</vt:lpstr>
      <vt:lpstr>A126052002K_Latest</vt:lpstr>
      <vt:lpstr>A126052006V</vt:lpstr>
      <vt:lpstr>A126052006V_Data</vt:lpstr>
      <vt:lpstr>A126052006V_Latest</vt:lpstr>
      <vt:lpstr>A126052010K</vt:lpstr>
      <vt:lpstr>A126052010K_Data</vt:lpstr>
      <vt:lpstr>A126052010K_Latest</vt:lpstr>
      <vt:lpstr>A126052014V</vt:lpstr>
      <vt:lpstr>A126052014V_Data</vt:lpstr>
      <vt:lpstr>A126052014V_Latest</vt:lpstr>
      <vt:lpstr>A126052018C</vt:lpstr>
      <vt:lpstr>A126052018C_Data</vt:lpstr>
      <vt:lpstr>A126052018C_Latest</vt:lpstr>
      <vt:lpstr>A126052022V</vt:lpstr>
      <vt:lpstr>A126052022V_Data</vt:lpstr>
      <vt:lpstr>A126052022V_Latest</vt:lpstr>
      <vt:lpstr>A126052026C</vt:lpstr>
      <vt:lpstr>A126052026C_Data</vt:lpstr>
      <vt:lpstr>A126052026C_Latest</vt:lpstr>
      <vt:lpstr>A126052034C</vt:lpstr>
      <vt:lpstr>A126052034C_Data</vt:lpstr>
      <vt:lpstr>A126052034C_Latest</vt:lpstr>
      <vt:lpstr>A126052038L</vt:lpstr>
      <vt:lpstr>A126052038L_Data</vt:lpstr>
      <vt:lpstr>A126052038L_Latest</vt:lpstr>
      <vt:lpstr>A126052042C</vt:lpstr>
      <vt:lpstr>A126052042C_Data</vt:lpstr>
      <vt:lpstr>A126052042C_Latest</vt:lpstr>
      <vt:lpstr>A126052054L</vt:lpstr>
      <vt:lpstr>A126052054L_Data</vt:lpstr>
      <vt:lpstr>A126052054L_Latest</vt:lpstr>
      <vt:lpstr>A126052058W</vt:lpstr>
      <vt:lpstr>A126052058W_Data</vt:lpstr>
      <vt:lpstr>A126052058W_Latest</vt:lpstr>
      <vt:lpstr>A126052062L</vt:lpstr>
      <vt:lpstr>A126052062L_Data</vt:lpstr>
      <vt:lpstr>A126052062L_Latest</vt:lpstr>
      <vt:lpstr>A126052066W</vt:lpstr>
      <vt:lpstr>A126052066W_Data</vt:lpstr>
      <vt:lpstr>A126052066W_Latest</vt:lpstr>
      <vt:lpstr>A126052070L</vt:lpstr>
      <vt:lpstr>A126052070L_Data</vt:lpstr>
      <vt:lpstr>A126052070L_Latest</vt:lpstr>
      <vt:lpstr>A126052650J</vt:lpstr>
      <vt:lpstr>A126052650J_Data</vt:lpstr>
      <vt:lpstr>A126052650J_Latest</vt:lpstr>
      <vt:lpstr>A126052654T</vt:lpstr>
      <vt:lpstr>A126052654T_Data</vt:lpstr>
      <vt:lpstr>A126052654T_Latest</vt:lpstr>
      <vt:lpstr>A126052658A</vt:lpstr>
      <vt:lpstr>A126052658A_Data</vt:lpstr>
      <vt:lpstr>A126052658A_Latest</vt:lpstr>
      <vt:lpstr>A126052662T</vt:lpstr>
      <vt:lpstr>A126052662T_Data</vt:lpstr>
      <vt:lpstr>A126052662T_Latest</vt:lpstr>
      <vt:lpstr>A126052666A</vt:lpstr>
      <vt:lpstr>A126052666A_Data</vt:lpstr>
      <vt:lpstr>A126052666A_Latest</vt:lpstr>
      <vt:lpstr>A126052670T</vt:lpstr>
      <vt:lpstr>A126052670T_Data</vt:lpstr>
      <vt:lpstr>A126052670T_Latest</vt:lpstr>
      <vt:lpstr>A126052674A</vt:lpstr>
      <vt:lpstr>A126052674A_Data</vt:lpstr>
      <vt:lpstr>A126052674A_Latest</vt:lpstr>
      <vt:lpstr>A126052678K</vt:lpstr>
      <vt:lpstr>A126052678K_Data</vt:lpstr>
      <vt:lpstr>A126052678K_Latest</vt:lpstr>
      <vt:lpstr>A126052682A</vt:lpstr>
      <vt:lpstr>A126052682A_Data</vt:lpstr>
      <vt:lpstr>A126052682A_Latest</vt:lpstr>
      <vt:lpstr>A126052686K</vt:lpstr>
      <vt:lpstr>A126052686K_Data</vt:lpstr>
      <vt:lpstr>A126052686K_Latest</vt:lpstr>
      <vt:lpstr>A126052690A</vt:lpstr>
      <vt:lpstr>A126052690A_Data</vt:lpstr>
      <vt:lpstr>A126052690A_Latest</vt:lpstr>
      <vt:lpstr>A126052694K</vt:lpstr>
      <vt:lpstr>A126052694K_Data</vt:lpstr>
      <vt:lpstr>A126052694K_Latest</vt:lpstr>
      <vt:lpstr>A126052698V</vt:lpstr>
      <vt:lpstr>A126052698V_Data</vt:lpstr>
      <vt:lpstr>A126052698V_Latest</vt:lpstr>
      <vt:lpstr>A126052702X</vt:lpstr>
      <vt:lpstr>A126052702X_Data</vt:lpstr>
      <vt:lpstr>A126052702X_Latest</vt:lpstr>
      <vt:lpstr>A126052706J</vt:lpstr>
      <vt:lpstr>A126052706J_Data</vt:lpstr>
      <vt:lpstr>A126052706J_Latest</vt:lpstr>
      <vt:lpstr>A126052710X</vt:lpstr>
      <vt:lpstr>A126052710X_Data</vt:lpstr>
      <vt:lpstr>A126052710X_Latest</vt:lpstr>
      <vt:lpstr>A126052714J</vt:lpstr>
      <vt:lpstr>A126052714J_Data</vt:lpstr>
      <vt:lpstr>A126052714J_Latest</vt:lpstr>
      <vt:lpstr>A126052718T</vt:lpstr>
      <vt:lpstr>A126052718T_Data</vt:lpstr>
      <vt:lpstr>A126052718T_Latest</vt:lpstr>
      <vt:lpstr>A126053298A</vt:lpstr>
      <vt:lpstr>A126053298A_Data</vt:lpstr>
      <vt:lpstr>A126053298A_Latest</vt:lpstr>
      <vt:lpstr>A126053302F</vt:lpstr>
      <vt:lpstr>A126053302F_Data</vt:lpstr>
      <vt:lpstr>A126053302F_Latest</vt:lpstr>
      <vt:lpstr>A126053306R</vt:lpstr>
      <vt:lpstr>A126053306R_Data</vt:lpstr>
      <vt:lpstr>A126053306R_Latest</vt:lpstr>
      <vt:lpstr>A126053310F</vt:lpstr>
      <vt:lpstr>A126053310F_Data</vt:lpstr>
      <vt:lpstr>A126053310F_Latest</vt:lpstr>
      <vt:lpstr>A126053314R</vt:lpstr>
      <vt:lpstr>A126053314R_Data</vt:lpstr>
      <vt:lpstr>A126053314R_Latest</vt:lpstr>
      <vt:lpstr>A126053318X</vt:lpstr>
      <vt:lpstr>A126053318X_Data</vt:lpstr>
      <vt:lpstr>A126053318X_Latest</vt:lpstr>
      <vt:lpstr>A126053322R</vt:lpstr>
      <vt:lpstr>A126053322R_Data</vt:lpstr>
      <vt:lpstr>A126053322R_Latest</vt:lpstr>
      <vt:lpstr>A126053326X</vt:lpstr>
      <vt:lpstr>A126053326X_Data</vt:lpstr>
      <vt:lpstr>A126053326X_Latest</vt:lpstr>
      <vt:lpstr>A126053330R</vt:lpstr>
      <vt:lpstr>A126053330R_Data</vt:lpstr>
      <vt:lpstr>A126053330R_Latest</vt:lpstr>
      <vt:lpstr>A126053334X</vt:lpstr>
      <vt:lpstr>A126053334X_Data</vt:lpstr>
      <vt:lpstr>A126053334X_Latest</vt:lpstr>
      <vt:lpstr>A126053338J</vt:lpstr>
      <vt:lpstr>A126053338J_Data</vt:lpstr>
      <vt:lpstr>A126053338J_Latest</vt:lpstr>
      <vt:lpstr>A126053342X</vt:lpstr>
      <vt:lpstr>A126053342X_Data</vt:lpstr>
      <vt:lpstr>A126053342X_Latest</vt:lpstr>
      <vt:lpstr>A126053346J</vt:lpstr>
      <vt:lpstr>A126053346J_Data</vt:lpstr>
      <vt:lpstr>A126053346J_Latest</vt:lpstr>
      <vt:lpstr>A126053350X</vt:lpstr>
      <vt:lpstr>A126053350X_Data</vt:lpstr>
      <vt:lpstr>A126053350X_Latest</vt:lpstr>
      <vt:lpstr>A126053354J</vt:lpstr>
      <vt:lpstr>A126053354J_Data</vt:lpstr>
      <vt:lpstr>A126053354J_Latest</vt:lpstr>
      <vt:lpstr>A126053358T</vt:lpstr>
      <vt:lpstr>A126053358T_Data</vt:lpstr>
      <vt:lpstr>A126053358T_Latest</vt:lpstr>
      <vt:lpstr>A126053362J</vt:lpstr>
      <vt:lpstr>A126053362J_Data</vt:lpstr>
      <vt:lpstr>A126053362J_Latest</vt:lpstr>
      <vt:lpstr>A126053366T</vt:lpstr>
      <vt:lpstr>A126053366T_Data</vt:lpstr>
      <vt:lpstr>A126053366T_Latest</vt:lpstr>
      <vt:lpstr>A126053946L</vt:lpstr>
      <vt:lpstr>A126053946L_Data</vt:lpstr>
      <vt:lpstr>A126053946L_Latest</vt:lpstr>
      <vt:lpstr>A126053950C</vt:lpstr>
      <vt:lpstr>A126053950C_Data</vt:lpstr>
      <vt:lpstr>A126053950C_Latest</vt:lpstr>
      <vt:lpstr>A126053954L</vt:lpstr>
      <vt:lpstr>A126053954L_Data</vt:lpstr>
      <vt:lpstr>A126053954L_Latest</vt:lpstr>
      <vt:lpstr>A126053958W</vt:lpstr>
      <vt:lpstr>A126053958W_Data</vt:lpstr>
      <vt:lpstr>A126053958W_Latest</vt:lpstr>
      <vt:lpstr>A126053962L</vt:lpstr>
      <vt:lpstr>A126053962L_Data</vt:lpstr>
      <vt:lpstr>A126053962L_Latest</vt:lpstr>
      <vt:lpstr>A126053966W</vt:lpstr>
      <vt:lpstr>A126053966W_Data</vt:lpstr>
      <vt:lpstr>A126053966W_Latest</vt:lpstr>
      <vt:lpstr>A126053970L</vt:lpstr>
      <vt:lpstr>A126053970L_Data</vt:lpstr>
      <vt:lpstr>A126053970L_Latest</vt:lpstr>
      <vt:lpstr>A126053978F</vt:lpstr>
      <vt:lpstr>A126053978F_Data</vt:lpstr>
      <vt:lpstr>A126053978F_Latest</vt:lpstr>
      <vt:lpstr>A126053982W</vt:lpstr>
      <vt:lpstr>A126053982W_Data</vt:lpstr>
      <vt:lpstr>A126053982W_Latest</vt:lpstr>
      <vt:lpstr>A126053986F</vt:lpstr>
      <vt:lpstr>A126053986F_Data</vt:lpstr>
      <vt:lpstr>A126053986F_Latest</vt:lpstr>
      <vt:lpstr>A126053998R</vt:lpstr>
      <vt:lpstr>A126053998R_Data</vt:lpstr>
      <vt:lpstr>A126053998R_Latest</vt:lpstr>
      <vt:lpstr>A126054002W</vt:lpstr>
      <vt:lpstr>A126054002W_Data</vt:lpstr>
      <vt:lpstr>A126054002W_Latest</vt:lpstr>
      <vt:lpstr>A126054006F</vt:lpstr>
      <vt:lpstr>A126054006F_Data</vt:lpstr>
      <vt:lpstr>A126054006F_Latest</vt:lpstr>
      <vt:lpstr>A126054010W</vt:lpstr>
      <vt:lpstr>A126054010W_Data</vt:lpstr>
      <vt:lpstr>A126054010W_Latest</vt:lpstr>
      <vt:lpstr>A126054014F</vt:lpstr>
      <vt:lpstr>A126054014F_Data</vt:lpstr>
      <vt:lpstr>A126054014F_Latest</vt:lpstr>
      <vt:lpstr>A126054594L</vt:lpstr>
      <vt:lpstr>A126054594L_Data</vt:lpstr>
      <vt:lpstr>A126054594L_Latest</vt:lpstr>
      <vt:lpstr>A126054598W</vt:lpstr>
      <vt:lpstr>A126054598W_Data</vt:lpstr>
      <vt:lpstr>A126054598W_Latest</vt:lpstr>
      <vt:lpstr>A126054602A</vt:lpstr>
      <vt:lpstr>A126054602A_Data</vt:lpstr>
      <vt:lpstr>A126054602A_Latest</vt:lpstr>
      <vt:lpstr>A126054606K</vt:lpstr>
      <vt:lpstr>A126054606K_Data</vt:lpstr>
      <vt:lpstr>A126054606K_Latest</vt:lpstr>
      <vt:lpstr>A126054610A</vt:lpstr>
      <vt:lpstr>A126054610A_Data</vt:lpstr>
      <vt:lpstr>A126054610A_Latest</vt:lpstr>
      <vt:lpstr>A126054614K</vt:lpstr>
      <vt:lpstr>A126054614K_Data</vt:lpstr>
      <vt:lpstr>A126054614K_Latest</vt:lpstr>
      <vt:lpstr>A126054618V</vt:lpstr>
      <vt:lpstr>A126054618V_Data</vt:lpstr>
      <vt:lpstr>A126054618V_Latest</vt:lpstr>
      <vt:lpstr>A126054622K</vt:lpstr>
      <vt:lpstr>A126054622K_Data</vt:lpstr>
      <vt:lpstr>A126054622K_Latest</vt:lpstr>
      <vt:lpstr>A126054626V</vt:lpstr>
      <vt:lpstr>A126054626V_Data</vt:lpstr>
      <vt:lpstr>A126054626V_Latest</vt:lpstr>
      <vt:lpstr>A126054630K</vt:lpstr>
      <vt:lpstr>A126054630K_Data</vt:lpstr>
      <vt:lpstr>A126054630K_Latest</vt:lpstr>
      <vt:lpstr>A126054634V</vt:lpstr>
      <vt:lpstr>A126054634V_Data</vt:lpstr>
      <vt:lpstr>A126054634V_Latest</vt:lpstr>
      <vt:lpstr>A126054638C</vt:lpstr>
      <vt:lpstr>A126054638C_Data</vt:lpstr>
      <vt:lpstr>A126054638C_Latest</vt:lpstr>
      <vt:lpstr>A126054642V</vt:lpstr>
      <vt:lpstr>A126054642V_Data</vt:lpstr>
      <vt:lpstr>A126054642V_Latest</vt:lpstr>
      <vt:lpstr>A126054646C</vt:lpstr>
      <vt:lpstr>A126054646C_Data</vt:lpstr>
      <vt:lpstr>A126054646C_Latest</vt:lpstr>
      <vt:lpstr>A126054650V</vt:lpstr>
      <vt:lpstr>A126054650V_Data</vt:lpstr>
      <vt:lpstr>A126054650V_Latest</vt:lpstr>
      <vt:lpstr>A126054654C</vt:lpstr>
      <vt:lpstr>A126054654C_Data</vt:lpstr>
      <vt:lpstr>A126054654C_Latest</vt:lpstr>
      <vt:lpstr>A126054658L</vt:lpstr>
      <vt:lpstr>A126054658L_Data</vt:lpstr>
      <vt:lpstr>A126054658L_Latest</vt:lpstr>
      <vt:lpstr>A126054662C</vt:lpstr>
      <vt:lpstr>A126054662C_Data</vt:lpstr>
      <vt:lpstr>A126054662C_Latest</vt:lpstr>
      <vt:lpstr>A126055242A</vt:lpstr>
      <vt:lpstr>A126055242A_Data</vt:lpstr>
      <vt:lpstr>A126055242A_Latest</vt:lpstr>
      <vt:lpstr>A126055246K</vt:lpstr>
      <vt:lpstr>A126055246K_Data</vt:lpstr>
      <vt:lpstr>A126055246K_Latest</vt:lpstr>
      <vt:lpstr>A126055250A</vt:lpstr>
      <vt:lpstr>A126055250A_Data</vt:lpstr>
      <vt:lpstr>A126055250A_Latest</vt:lpstr>
      <vt:lpstr>A126055254K</vt:lpstr>
      <vt:lpstr>A126055254K_Data</vt:lpstr>
      <vt:lpstr>A126055254K_Latest</vt:lpstr>
      <vt:lpstr>A126055258V</vt:lpstr>
      <vt:lpstr>A126055258V_Data</vt:lpstr>
      <vt:lpstr>A126055258V_Latest</vt:lpstr>
      <vt:lpstr>A126055262K</vt:lpstr>
      <vt:lpstr>A126055262K_Data</vt:lpstr>
      <vt:lpstr>A126055262K_Latest</vt:lpstr>
      <vt:lpstr>A126055266V</vt:lpstr>
      <vt:lpstr>A126055266V_Data</vt:lpstr>
      <vt:lpstr>A126055266V_Latest</vt:lpstr>
      <vt:lpstr>A126055270K</vt:lpstr>
      <vt:lpstr>A126055270K_Data</vt:lpstr>
      <vt:lpstr>A126055270K_Latest</vt:lpstr>
      <vt:lpstr>A126055274V</vt:lpstr>
      <vt:lpstr>A126055274V_Data</vt:lpstr>
      <vt:lpstr>A126055274V_Latest</vt:lpstr>
      <vt:lpstr>A126055278C</vt:lpstr>
      <vt:lpstr>A126055278C_Data</vt:lpstr>
      <vt:lpstr>A126055278C_Latest</vt:lpstr>
      <vt:lpstr>A126055282V</vt:lpstr>
      <vt:lpstr>A126055282V_Data</vt:lpstr>
      <vt:lpstr>A126055282V_Latest</vt:lpstr>
      <vt:lpstr>A126055286C</vt:lpstr>
      <vt:lpstr>A126055286C_Data</vt:lpstr>
      <vt:lpstr>A126055286C_Latest</vt:lpstr>
      <vt:lpstr>A126055290V</vt:lpstr>
      <vt:lpstr>A126055290V_Data</vt:lpstr>
      <vt:lpstr>A126055290V_Latest</vt:lpstr>
      <vt:lpstr>A126055294C</vt:lpstr>
      <vt:lpstr>A126055294C_Data</vt:lpstr>
      <vt:lpstr>A126055294C_Latest</vt:lpstr>
      <vt:lpstr>A126055298L</vt:lpstr>
      <vt:lpstr>A126055298L_Data</vt:lpstr>
      <vt:lpstr>A126055298L_Latest</vt:lpstr>
      <vt:lpstr>A126055302T</vt:lpstr>
      <vt:lpstr>A126055302T_Data</vt:lpstr>
      <vt:lpstr>A126055302T_Latest</vt:lpstr>
      <vt:lpstr>A126055306A</vt:lpstr>
      <vt:lpstr>A126055306A_Data</vt:lpstr>
      <vt:lpstr>A126055306A_Latest</vt:lpstr>
      <vt:lpstr>A126055310T</vt:lpstr>
      <vt:lpstr>A126055310T_Data</vt:lpstr>
      <vt:lpstr>A126055310T_Latest</vt:lpstr>
      <vt:lpstr>A126055890X</vt:lpstr>
      <vt:lpstr>A126055890X_Data</vt:lpstr>
      <vt:lpstr>A126055890X_Latest</vt:lpstr>
      <vt:lpstr>A126055894J</vt:lpstr>
      <vt:lpstr>A126055894J_Data</vt:lpstr>
      <vt:lpstr>A126055894J_Latest</vt:lpstr>
      <vt:lpstr>A126055898T</vt:lpstr>
      <vt:lpstr>A126055898T_Data</vt:lpstr>
      <vt:lpstr>A126055898T_Latest</vt:lpstr>
      <vt:lpstr>A126055902W</vt:lpstr>
      <vt:lpstr>A126055902W_Data</vt:lpstr>
      <vt:lpstr>A126055902W_Latest</vt:lpstr>
      <vt:lpstr>A126055906F</vt:lpstr>
      <vt:lpstr>A126055906F_Data</vt:lpstr>
      <vt:lpstr>A126055906F_Latest</vt:lpstr>
      <vt:lpstr>A126055910W</vt:lpstr>
      <vt:lpstr>A126055910W_Data</vt:lpstr>
      <vt:lpstr>A126055910W_Latest</vt:lpstr>
      <vt:lpstr>A126055914F</vt:lpstr>
      <vt:lpstr>A126055914F_Data</vt:lpstr>
      <vt:lpstr>A126055914F_Latest</vt:lpstr>
      <vt:lpstr>A126055918R</vt:lpstr>
      <vt:lpstr>A126055918R_Data</vt:lpstr>
      <vt:lpstr>A126055918R_Latest</vt:lpstr>
      <vt:lpstr>A126055922F</vt:lpstr>
      <vt:lpstr>A126055922F_Data</vt:lpstr>
      <vt:lpstr>A126055922F_Latest</vt:lpstr>
      <vt:lpstr>A126055926R</vt:lpstr>
      <vt:lpstr>A126055926R_Data</vt:lpstr>
      <vt:lpstr>A126055926R_Latest</vt:lpstr>
      <vt:lpstr>A126055930F</vt:lpstr>
      <vt:lpstr>A126055930F_Data</vt:lpstr>
      <vt:lpstr>A126055930F_Latest</vt:lpstr>
      <vt:lpstr>A126055934R</vt:lpstr>
      <vt:lpstr>A126055934R_Data</vt:lpstr>
      <vt:lpstr>A126055934R_Latest</vt:lpstr>
      <vt:lpstr>A126055938X</vt:lpstr>
      <vt:lpstr>A126055938X_Data</vt:lpstr>
      <vt:lpstr>A126055938X_Latest</vt:lpstr>
      <vt:lpstr>A126055942R</vt:lpstr>
      <vt:lpstr>A126055942R_Data</vt:lpstr>
      <vt:lpstr>A126055942R_Latest</vt:lpstr>
      <vt:lpstr>A126055946X</vt:lpstr>
      <vt:lpstr>A126055946X_Data</vt:lpstr>
      <vt:lpstr>A126055946X_Latest</vt:lpstr>
      <vt:lpstr>A126055950R</vt:lpstr>
      <vt:lpstr>A126055950R_Data</vt:lpstr>
      <vt:lpstr>A126055950R_Latest</vt:lpstr>
      <vt:lpstr>A126055954X</vt:lpstr>
      <vt:lpstr>A126055954X_Data</vt:lpstr>
      <vt:lpstr>A126055954X_Latest</vt:lpstr>
      <vt:lpstr>A126055958J</vt:lpstr>
      <vt:lpstr>A126055958J_Data</vt:lpstr>
      <vt:lpstr>A126055958J_Latest</vt:lpstr>
      <vt:lpstr>A126056538F</vt:lpstr>
      <vt:lpstr>A126056538F_Data</vt:lpstr>
      <vt:lpstr>A126056538F_Latest</vt:lpstr>
      <vt:lpstr>A126056542W</vt:lpstr>
      <vt:lpstr>A126056542W_Data</vt:lpstr>
      <vt:lpstr>A126056542W_Latest</vt:lpstr>
      <vt:lpstr>A126056546F</vt:lpstr>
      <vt:lpstr>A126056546F_Data</vt:lpstr>
      <vt:lpstr>A126056546F_Latest</vt:lpstr>
      <vt:lpstr>A126056550W</vt:lpstr>
      <vt:lpstr>A126056550W_Data</vt:lpstr>
      <vt:lpstr>A126056550W_Latest</vt:lpstr>
      <vt:lpstr>A126056554F</vt:lpstr>
      <vt:lpstr>A126056554F_Data</vt:lpstr>
      <vt:lpstr>A126056554F_Latest</vt:lpstr>
      <vt:lpstr>A126056558R</vt:lpstr>
      <vt:lpstr>A126056558R_Data</vt:lpstr>
      <vt:lpstr>A126056558R_Latest</vt:lpstr>
      <vt:lpstr>A126056562F</vt:lpstr>
      <vt:lpstr>A126056562F_Data</vt:lpstr>
      <vt:lpstr>A126056562F_Latest</vt:lpstr>
      <vt:lpstr>A126056566R</vt:lpstr>
      <vt:lpstr>A126056566R_Data</vt:lpstr>
      <vt:lpstr>A126056566R_Latest</vt:lpstr>
      <vt:lpstr>A126056570F</vt:lpstr>
      <vt:lpstr>A126056570F_Data</vt:lpstr>
      <vt:lpstr>A126056570F_Latest</vt:lpstr>
      <vt:lpstr>A126056574R</vt:lpstr>
      <vt:lpstr>A126056574R_Data</vt:lpstr>
      <vt:lpstr>A126056574R_Latest</vt:lpstr>
      <vt:lpstr>A126056578X</vt:lpstr>
      <vt:lpstr>A126056578X_Data</vt:lpstr>
      <vt:lpstr>A126056578X_Latest</vt:lpstr>
      <vt:lpstr>A126056582R</vt:lpstr>
      <vt:lpstr>A126056582R_Data</vt:lpstr>
      <vt:lpstr>A126056582R_Latest</vt:lpstr>
      <vt:lpstr>A126056586X</vt:lpstr>
      <vt:lpstr>A126056586X_Data</vt:lpstr>
      <vt:lpstr>A126056586X_Latest</vt:lpstr>
      <vt:lpstr>A126056590R</vt:lpstr>
      <vt:lpstr>A126056590R_Data</vt:lpstr>
      <vt:lpstr>A126056590R_Latest</vt:lpstr>
      <vt:lpstr>A126056594X</vt:lpstr>
      <vt:lpstr>A126056594X_Data</vt:lpstr>
      <vt:lpstr>A126056594X_Latest</vt:lpstr>
      <vt:lpstr>A126056598J</vt:lpstr>
      <vt:lpstr>A126056598J_Data</vt:lpstr>
      <vt:lpstr>A126056598J_Latest</vt:lpstr>
      <vt:lpstr>A126056602L</vt:lpstr>
      <vt:lpstr>A126056602L_Data</vt:lpstr>
      <vt:lpstr>A126056602L_Latest</vt:lpstr>
      <vt:lpstr>A126056606W</vt:lpstr>
      <vt:lpstr>A126056606W_Data</vt:lpstr>
      <vt:lpstr>A126056606W_Latest</vt:lpstr>
      <vt:lpstr>A126057186F</vt:lpstr>
      <vt:lpstr>A126057186F_Data</vt:lpstr>
      <vt:lpstr>A126057186F_Latest</vt:lpstr>
      <vt:lpstr>A126057190W</vt:lpstr>
      <vt:lpstr>A126057190W_Data</vt:lpstr>
      <vt:lpstr>A126057190W_Latest</vt:lpstr>
      <vt:lpstr>A126057194F</vt:lpstr>
      <vt:lpstr>A126057194F_Data</vt:lpstr>
      <vt:lpstr>A126057194F_Latest</vt:lpstr>
      <vt:lpstr>A126057198R</vt:lpstr>
      <vt:lpstr>A126057198R_Data</vt:lpstr>
      <vt:lpstr>A126057198R_Latest</vt:lpstr>
      <vt:lpstr>A126057202V</vt:lpstr>
      <vt:lpstr>A126057202V_Data</vt:lpstr>
      <vt:lpstr>A126057202V_Latest</vt:lpstr>
      <vt:lpstr>A126057206C</vt:lpstr>
      <vt:lpstr>A126057206C_Data</vt:lpstr>
      <vt:lpstr>A126057206C_Latest</vt:lpstr>
      <vt:lpstr>A126057210V</vt:lpstr>
      <vt:lpstr>A126057210V_Data</vt:lpstr>
      <vt:lpstr>A126057210V_Latest</vt:lpstr>
      <vt:lpstr>A126057218L</vt:lpstr>
      <vt:lpstr>A126057218L_Data</vt:lpstr>
      <vt:lpstr>A126057218L_Latest</vt:lpstr>
      <vt:lpstr>A126057222C</vt:lpstr>
      <vt:lpstr>A126057222C_Data</vt:lpstr>
      <vt:lpstr>A126057222C_Latest</vt:lpstr>
      <vt:lpstr>A126057226L</vt:lpstr>
      <vt:lpstr>A126057226L_Data</vt:lpstr>
      <vt:lpstr>A126057226L_Latest</vt:lpstr>
      <vt:lpstr>A126057238W</vt:lpstr>
      <vt:lpstr>A126057238W_Data</vt:lpstr>
      <vt:lpstr>A126057238W_Latest</vt:lpstr>
      <vt:lpstr>A126057242L</vt:lpstr>
      <vt:lpstr>A126057242L_Data</vt:lpstr>
      <vt:lpstr>A126057242L_Latest</vt:lpstr>
      <vt:lpstr>A126057246W</vt:lpstr>
      <vt:lpstr>A126057246W_Data</vt:lpstr>
      <vt:lpstr>A126057246W_Latest</vt:lpstr>
      <vt:lpstr>A126057250L</vt:lpstr>
      <vt:lpstr>A126057250L_Data</vt:lpstr>
      <vt:lpstr>A126057250L_Latest</vt:lpstr>
      <vt:lpstr>A126057254W</vt:lpstr>
      <vt:lpstr>A126057254W_Data</vt:lpstr>
      <vt:lpstr>A126057254W_Latest</vt:lpstr>
      <vt:lpstr>A126057834T</vt:lpstr>
      <vt:lpstr>A126057834T_Data</vt:lpstr>
      <vt:lpstr>A126057834T_Latest</vt:lpstr>
      <vt:lpstr>A126057838A</vt:lpstr>
      <vt:lpstr>A126057838A_Data</vt:lpstr>
      <vt:lpstr>A126057838A_Latest</vt:lpstr>
      <vt:lpstr>A126057842T</vt:lpstr>
      <vt:lpstr>A126057842T_Data</vt:lpstr>
      <vt:lpstr>A126057842T_Latest</vt:lpstr>
      <vt:lpstr>A126057846A</vt:lpstr>
      <vt:lpstr>A126057846A_Data</vt:lpstr>
      <vt:lpstr>A126057846A_Latest</vt:lpstr>
      <vt:lpstr>A126057850T</vt:lpstr>
      <vt:lpstr>A126057850T_Data</vt:lpstr>
      <vt:lpstr>A126057850T_Latest</vt:lpstr>
      <vt:lpstr>A126057854A</vt:lpstr>
      <vt:lpstr>A126057854A_Data</vt:lpstr>
      <vt:lpstr>A126057854A_Latest</vt:lpstr>
      <vt:lpstr>A126057858K</vt:lpstr>
      <vt:lpstr>A126057858K_Data</vt:lpstr>
      <vt:lpstr>A126057858K_Latest</vt:lpstr>
      <vt:lpstr>A126057862A</vt:lpstr>
      <vt:lpstr>A126057862A_Data</vt:lpstr>
      <vt:lpstr>A126057862A_Latest</vt:lpstr>
      <vt:lpstr>A126057866K</vt:lpstr>
      <vt:lpstr>A126057866K_Data</vt:lpstr>
      <vt:lpstr>A126057866K_Latest</vt:lpstr>
      <vt:lpstr>A126057870A</vt:lpstr>
      <vt:lpstr>A126057870A_Data</vt:lpstr>
      <vt:lpstr>A126057870A_Latest</vt:lpstr>
      <vt:lpstr>A126057874K</vt:lpstr>
      <vt:lpstr>A126057874K_Data</vt:lpstr>
      <vt:lpstr>A126057874K_Latest</vt:lpstr>
      <vt:lpstr>A126057878V</vt:lpstr>
      <vt:lpstr>A126057878V_Data</vt:lpstr>
      <vt:lpstr>A126057878V_Latest</vt:lpstr>
      <vt:lpstr>A126057882K</vt:lpstr>
      <vt:lpstr>A126057882K_Data</vt:lpstr>
      <vt:lpstr>A126057882K_Latest</vt:lpstr>
      <vt:lpstr>A126057886V</vt:lpstr>
      <vt:lpstr>A126057886V_Data</vt:lpstr>
      <vt:lpstr>A126057886V_Latest</vt:lpstr>
      <vt:lpstr>A126057890K</vt:lpstr>
      <vt:lpstr>A126057890K_Data</vt:lpstr>
      <vt:lpstr>A126057890K_Latest</vt:lpstr>
      <vt:lpstr>A126057894V</vt:lpstr>
      <vt:lpstr>A126057894V_Data</vt:lpstr>
      <vt:lpstr>A126057894V_Latest</vt:lpstr>
      <vt:lpstr>A126057898C</vt:lpstr>
      <vt:lpstr>A126057898C_Data</vt:lpstr>
      <vt:lpstr>A126057898C_Latest</vt:lpstr>
      <vt:lpstr>A126057902J</vt:lpstr>
      <vt:lpstr>A126057902J_Data</vt:lpstr>
      <vt:lpstr>A126057902J_Latest</vt:lpstr>
      <vt:lpstr>A126058482T</vt:lpstr>
      <vt:lpstr>A126058482T_Data</vt:lpstr>
      <vt:lpstr>A126058482T_Latest</vt:lpstr>
      <vt:lpstr>A126058486A</vt:lpstr>
      <vt:lpstr>A126058486A_Data</vt:lpstr>
      <vt:lpstr>A126058486A_Latest</vt:lpstr>
      <vt:lpstr>A126058490T</vt:lpstr>
      <vt:lpstr>A126058490T_Data</vt:lpstr>
      <vt:lpstr>A126058490T_Latest</vt:lpstr>
      <vt:lpstr>A126058494A</vt:lpstr>
      <vt:lpstr>A126058494A_Data</vt:lpstr>
      <vt:lpstr>A126058494A_Latest</vt:lpstr>
      <vt:lpstr>A126058498K</vt:lpstr>
      <vt:lpstr>A126058498K_Data</vt:lpstr>
      <vt:lpstr>A126058498K_Latest</vt:lpstr>
      <vt:lpstr>A126058502R</vt:lpstr>
      <vt:lpstr>A126058502R_Data</vt:lpstr>
      <vt:lpstr>A126058502R_Latest</vt:lpstr>
      <vt:lpstr>A126058506X</vt:lpstr>
      <vt:lpstr>A126058506X_Data</vt:lpstr>
      <vt:lpstr>A126058506X_Latest</vt:lpstr>
      <vt:lpstr>A126058510R</vt:lpstr>
      <vt:lpstr>A126058510R_Data</vt:lpstr>
      <vt:lpstr>A126058510R_Latest</vt:lpstr>
      <vt:lpstr>A126058514X</vt:lpstr>
      <vt:lpstr>A126058514X_Data</vt:lpstr>
      <vt:lpstr>A126058514X_Latest</vt:lpstr>
      <vt:lpstr>A126058518J</vt:lpstr>
      <vt:lpstr>A126058518J_Data</vt:lpstr>
      <vt:lpstr>A126058518J_Latest</vt:lpstr>
      <vt:lpstr>A126058522X</vt:lpstr>
      <vt:lpstr>A126058522X_Data</vt:lpstr>
      <vt:lpstr>A126058522X_Latest</vt:lpstr>
      <vt:lpstr>A126058526J</vt:lpstr>
      <vt:lpstr>A126058526J_Data</vt:lpstr>
      <vt:lpstr>A126058526J_Latest</vt:lpstr>
      <vt:lpstr>A126058530X</vt:lpstr>
      <vt:lpstr>A126058530X_Data</vt:lpstr>
      <vt:lpstr>A126058530X_Latest</vt:lpstr>
      <vt:lpstr>A126058534J</vt:lpstr>
      <vt:lpstr>A126058534J_Data</vt:lpstr>
      <vt:lpstr>A126058534J_Latest</vt:lpstr>
      <vt:lpstr>A126058538T</vt:lpstr>
      <vt:lpstr>A126058538T_Data</vt:lpstr>
      <vt:lpstr>A126058538T_Latest</vt:lpstr>
      <vt:lpstr>A126058542J</vt:lpstr>
      <vt:lpstr>A126058542J_Data</vt:lpstr>
      <vt:lpstr>A126058542J_Latest</vt:lpstr>
      <vt:lpstr>A126058546T</vt:lpstr>
      <vt:lpstr>A126058546T_Data</vt:lpstr>
      <vt:lpstr>A126058546T_Latest</vt:lpstr>
      <vt:lpstr>A126058550J</vt:lpstr>
      <vt:lpstr>A126058550J_Data</vt:lpstr>
      <vt:lpstr>A126058550J_Latest</vt:lpstr>
      <vt:lpstr>A126059130F</vt:lpstr>
      <vt:lpstr>A126059130F_Data</vt:lpstr>
      <vt:lpstr>A126059130F_Latest</vt:lpstr>
      <vt:lpstr>A126059134R</vt:lpstr>
      <vt:lpstr>A126059134R_Data</vt:lpstr>
      <vt:lpstr>A126059134R_Latest</vt:lpstr>
      <vt:lpstr>A126059138X</vt:lpstr>
      <vt:lpstr>A126059138X_Data</vt:lpstr>
      <vt:lpstr>A126059138X_Latest</vt:lpstr>
      <vt:lpstr>A126059142R</vt:lpstr>
      <vt:lpstr>A126059142R_Data</vt:lpstr>
      <vt:lpstr>A126059142R_Latest</vt:lpstr>
      <vt:lpstr>A126059146X</vt:lpstr>
      <vt:lpstr>A126059146X_Data</vt:lpstr>
      <vt:lpstr>A126059146X_Latest</vt:lpstr>
      <vt:lpstr>A126059150R</vt:lpstr>
      <vt:lpstr>A126059150R_Data</vt:lpstr>
      <vt:lpstr>A126059150R_Latest</vt:lpstr>
      <vt:lpstr>A126059154X</vt:lpstr>
      <vt:lpstr>A126059154X_Data</vt:lpstr>
      <vt:lpstr>A126059154X_Latest</vt:lpstr>
      <vt:lpstr>A126059162X</vt:lpstr>
      <vt:lpstr>A126059162X_Data</vt:lpstr>
      <vt:lpstr>A126059162X_Latest</vt:lpstr>
      <vt:lpstr>A126059166J</vt:lpstr>
      <vt:lpstr>A126059166J_Data</vt:lpstr>
      <vt:lpstr>A126059166J_Latest</vt:lpstr>
      <vt:lpstr>A126059170X</vt:lpstr>
      <vt:lpstr>A126059170X_Data</vt:lpstr>
      <vt:lpstr>A126059170X_Latest</vt:lpstr>
      <vt:lpstr>A126059182J</vt:lpstr>
      <vt:lpstr>A126059182J_Data</vt:lpstr>
      <vt:lpstr>A126059182J_Latest</vt:lpstr>
      <vt:lpstr>A126059186T</vt:lpstr>
      <vt:lpstr>A126059186T_Data</vt:lpstr>
      <vt:lpstr>A126059186T_Latest</vt:lpstr>
      <vt:lpstr>A126059190J</vt:lpstr>
      <vt:lpstr>A126059190J_Data</vt:lpstr>
      <vt:lpstr>A126059190J_Latest</vt:lpstr>
      <vt:lpstr>A126059194T</vt:lpstr>
      <vt:lpstr>A126059194T_Data</vt:lpstr>
      <vt:lpstr>A126059194T_Latest</vt:lpstr>
      <vt:lpstr>A126059198A</vt:lpstr>
      <vt:lpstr>A126059198A_Data</vt:lpstr>
      <vt:lpstr>A126059198A_Latest</vt:lpstr>
      <vt:lpstr>A126059778W</vt:lpstr>
      <vt:lpstr>A126059778W_Data</vt:lpstr>
      <vt:lpstr>A126059778W_Latest</vt:lpstr>
      <vt:lpstr>A126059782L</vt:lpstr>
      <vt:lpstr>A126059782L_Data</vt:lpstr>
      <vt:lpstr>A126059782L_Latest</vt:lpstr>
      <vt:lpstr>A126059786W</vt:lpstr>
      <vt:lpstr>A126059786W_Data</vt:lpstr>
      <vt:lpstr>A126059786W_Latest</vt:lpstr>
      <vt:lpstr>A126059790L</vt:lpstr>
      <vt:lpstr>A126059790L_Data</vt:lpstr>
      <vt:lpstr>A126059790L_Latest</vt:lpstr>
      <vt:lpstr>A126059794W</vt:lpstr>
      <vt:lpstr>A126059794W_Data</vt:lpstr>
      <vt:lpstr>A126059794W_Latest</vt:lpstr>
      <vt:lpstr>A126059798F</vt:lpstr>
      <vt:lpstr>A126059798F_Data</vt:lpstr>
      <vt:lpstr>A126059798F_Latest</vt:lpstr>
      <vt:lpstr>A126059802K</vt:lpstr>
      <vt:lpstr>A126059802K_Data</vt:lpstr>
      <vt:lpstr>A126059802K_Latest</vt:lpstr>
      <vt:lpstr>A126059806V</vt:lpstr>
      <vt:lpstr>A126059806V_Data</vt:lpstr>
      <vt:lpstr>A126059806V_Latest</vt:lpstr>
      <vt:lpstr>A126059810K</vt:lpstr>
      <vt:lpstr>A126059810K_Data</vt:lpstr>
      <vt:lpstr>A126059810K_Latest</vt:lpstr>
      <vt:lpstr>A126059814V</vt:lpstr>
      <vt:lpstr>A126059814V_Data</vt:lpstr>
      <vt:lpstr>A126059814V_Latest</vt:lpstr>
      <vt:lpstr>A126059818C</vt:lpstr>
      <vt:lpstr>A126059818C_Data</vt:lpstr>
      <vt:lpstr>A126059818C_Latest</vt:lpstr>
      <vt:lpstr>A126059822V</vt:lpstr>
      <vt:lpstr>A126059822V_Data</vt:lpstr>
      <vt:lpstr>A126059822V_Latest</vt:lpstr>
      <vt:lpstr>A126059826C</vt:lpstr>
      <vt:lpstr>A126059826C_Data</vt:lpstr>
      <vt:lpstr>A126059826C_Latest</vt:lpstr>
      <vt:lpstr>A126059830V</vt:lpstr>
      <vt:lpstr>A126059830V_Data</vt:lpstr>
      <vt:lpstr>A126059830V_Latest</vt:lpstr>
      <vt:lpstr>A126059834C</vt:lpstr>
      <vt:lpstr>A126059834C_Data</vt:lpstr>
      <vt:lpstr>A126059834C_Latest</vt:lpstr>
      <vt:lpstr>A126059838L</vt:lpstr>
      <vt:lpstr>A126059838L_Data</vt:lpstr>
      <vt:lpstr>A126059838L_Latest</vt:lpstr>
      <vt:lpstr>A126059842C</vt:lpstr>
      <vt:lpstr>A126059842C_Data</vt:lpstr>
      <vt:lpstr>A126059842C_Latest</vt:lpstr>
      <vt:lpstr>A126059846L</vt:lpstr>
      <vt:lpstr>A126059846L_Data</vt:lpstr>
      <vt:lpstr>A126059846L_Latest</vt:lpstr>
      <vt:lpstr>A126060426R</vt:lpstr>
      <vt:lpstr>A126060426R_Data</vt:lpstr>
      <vt:lpstr>A126060426R_Latest</vt:lpstr>
      <vt:lpstr>A126060430F</vt:lpstr>
      <vt:lpstr>A126060430F_Data</vt:lpstr>
      <vt:lpstr>A126060430F_Latest</vt:lpstr>
      <vt:lpstr>A126060434R</vt:lpstr>
      <vt:lpstr>A126060434R_Data</vt:lpstr>
      <vt:lpstr>A126060434R_Latest</vt:lpstr>
      <vt:lpstr>A126060438X</vt:lpstr>
      <vt:lpstr>A126060438X_Data</vt:lpstr>
      <vt:lpstr>A126060438X_Latest</vt:lpstr>
      <vt:lpstr>A126060442R</vt:lpstr>
      <vt:lpstr>A126060442R_Data</vt:lpstr>
      <vt:lpstr>A126060442R_Latest</vt:lpstr>
      <vt:lpstr>A126060446X</vt:lpstr>
      <vt:lpstr>A126060446X_Data</vt:lpstr>
      <vt:lpstr>A126060446X_Latest</vt:lpstr>
      <vt:lpstr>A126060450R</vt:lpstr>
      <vt:lpstr>A126060450R_Data</vt:lpstr>
      <vt:lpstr>A126060450R_Latest</vt:lpstr>
      <vt:lpstr>A126060454X</vt:lpstr>
      <vt:lpstr>A126060454X_Data</vt:lpstr>
      <vt:lpstr>A126060454X_Latest</vt:lpstr>
      <vt:lpstr>A126060458J</vt:lpstr>
      <vt:lpstr>A126060458J_Data</vt:lpstr>
      <vt:lpstr>A126060458J_Latest</vt:lpstr>
      <vt:lpstr>A126060462X</vt:lpstr>
      <vt:lpstr>A126060462X_Data</vt:lpstr>
      <vt:lpstr>A126060462X_Latest</vt:lpstr>
      <vt:lpstr>A126060466J</vt:lpstr>
      <vt:lpstr>A126060466J_Data</vt:lpstr>
      <vt:lpstr>A126060466J_Latest</vt:lpstr>
      <vt:lpstr>A126060470X</vt:lpstr>
      <vt:lpstr>A126060470X_Data</vt:lpstr>
      <vt:lpstr>A126060470X_Latest</vt:lpstr>
      <vt:lpstr>A126060474J</vt:lpstr>
      <vt:lpstr>A126060474J_Data</vt:lpstr>
      <vt:lpstr>A126060474J_Latest</vt:lpstr>
      <vt:lpstr>A126060478T</vt:lpstr>
      <vt:lpstr>A126060478T_Data</vt:lpstr>
      <vt:lpstr>A126060478T_Latest</vt:lpstr>
      <vt:lpstr>A126060482J</vt:lpstr>
      <vt:lpstr>A126060482J_Data</vt:lpstr>
      <vt:lpstr>A126060482J_Latest</vt:lpstr>
      <vt:lpstr>A126060486T</vt:lpstr>
      <vt:lpstr>A126060486T_Data</vt:lpstr>
      <vt:lpstr>A126060486T_Latest</vt:lpstr>
      <vt:lpstr>A126060490J</vt:lpstr>
      <vt:lpstr>A126060490J_Data</vt:lpstr>
      <vt:lpstr>A126060490J_Latest</vt:lpstr>
      <vt:lpstr>A126060494T</vt:lpstr>
      <vt:lpstr>A126060494T_Data</vt:lpstr>
      <vt:lpstr>A126060494T_Latest</vt:lpstr>
      <vt:lpstr>A126061074R</vt:lpstr>
      <vt:lpstr>A126061074R_Data</vt:lpstr>
      <vt:lpstr>A126061074R_Latest</vt:lpstr>
      <vt:lpstr>A126061078X</vt:lpstr>
      <vt:lpstr>A126061078X_Data</vt:lpstr>
      <vt:lpstr>A126061078X_Latest</vt:lpstr>
      <vt:lpstr>A126061082R</vt:lpstr>
      <vt:lpstr>A126061082R_Data</vt:lpstr>
      <vt:lpstr>A126061082R_Latest</vt:lpstr>
      <vt:lpstr>A126061086X</vt:lpstr>
      <vt:lpstr>A126061086X_Data</vt:lpstr>
      <vt:lpstr>A126061086X_Latest</vt:lpstr>
      <vt:lpstr>A126061090R</vt:lpstr>
      <vt:lpstr>A126061090R_Data</vt:lpstr>
      <vt:lpstr>A126061090R_Latest</vt:lpstr>
      <vt:lpstr>A126061094X</vt:lpstr>
      <vt:lpstr>A126061094X_Data</vt:lpstr>
      <vt:lpstr>A126061094X_Latest</vt:lpstr>
      <vt:lpstr>A126061098J</vt:lpstr>
      <vt:lpstr>A126061098J_Data</vt:lpstr>
      <vt:lpstr>A126061098J_Latest</vt:lpstr>
      <vt:lpstr>A126061102L</vt:lpstr>
      <vt:lpstr>A126061102L_Data</vt:lpstr>
      <vt:lpstr>A126061102L_Latest</vt:lpstr>
      <vt:lpstr>A126061106W</vt:lpstr>
      <vt:lpstr>A126061106W_Data</vt:lpstr>
      <vt:lpstr>A126061106W_Latest</vt:lpstr>
      <vt:lpstr>A126061110L</vt:lpstr>
      <vt:lpstr>A126061110L_Data</vt:lpstr>
      <vt:lpstr>A126061110L_Latest</vt:lpstr>
      <vt:lpstr>A126061114W</vt:lpstr>
      <vt:lpstr>A126061114W_Data</vt:lpstr>
      <vt:lpstr>A126061114W_Latest</vt:lpstr>
      <vt:lpstr>A126061118F</vt:lpstr>
      <vt:lpstr>A126061118F_Data</vt:lpstr>
      <vt:lpstr>A126061118F_Latest</vt:lpstr>
      <vt:lpstr>A126061122W</vt:lpstr>
      <vt:lpstr>A126061122W_Data</vt:lpstr>
      <vt:lpstr>A126061122W_Latest</vt:lpstr>
      <vt:lpstr>A126061126F</vt:lpstr>
      <vt:lpstr>A126061126F_Data</vt:lpstr>
      <vt:lpstr>A126061126F_Latest</vt:lpstr>
      <vt:lpstr>A126061130W</vt:lpstr>
      <vt:lpstr>A126061130W_Data</vt:lpstr>
      <vt:lpstr>A126061130W_Latest</vt:lpstr>
      <vt:lpstr>A126061134F</vt:lpstr>
      <vt:lpstr>A126061134F_Data</vt:lpstr>
      <vt:lpstr>A126061134F_Latest</vt:lpstr>
      <vt:lpstr>A126061138R</vt:lpstr>
      <vt:lpstr>A126061138R_Data</vt:lpstr>
      <vt:lpstr>A126061138R_Latest</vt:lpstr>
      <vt:lpstr>A126061142F</vt:lpstr>
      <vt:lpstr>A126061142F_Data</vt:lpstr>
      <vt:lpstr>A126061142F_Latest</vt:lpstr>
      <vt:lpstr>A126061722A</vt:lpstr>
      <vt:lpstr>A126061722A_Data</vt:lpstr>
      <vt:lpstr>A126061722A_Latest</vt:lpstr>
      <vt:lpstr>A126061726K</vt:lpstr>
      <vt:lpstr>A126061726K_Data</vt:lpstr>
      <vt:lpstr>A126061726K_Latest</vt:lpstr>
      <vt:lpstr>A126061730A</vt:lpstr>
      <vt:lpstr>A126061730A_Data</vt:lpstr>
      <vt:lpstr>A126061730A_Latest</vt:lpstr>
      <vt:lpstr>A126061734K</vt:lpstr>
      <vt:lpstr>A126061734K_Data</vt:lpstr>
      <vt:lpstr>A126061734K_Latest</vt:lpstr>
      <vt:lpstr>A126061738V</vt:lpstr>
      <vt:lpstr>A126061738V_Data</vt:lpstr>
      <vt:lpstr>A126061738V_Latest</vt:lpstr>
      <vt:lpstr>A126061742K</vt:lpstr>
      <vt:lpstr>A126061742K_Data</vt:lpstr>
      <vt:lpstr>A126061742K_Latest</vt:lpstr>
      <vt:lpstr>A126061746V</vt:lpstr>
      <vt:lpstr>A126061746V_Data</vt:lpstr>
      <vt:lpstr>A126061746V_Latest</vt:lpstr>
      <vt:lpstr>A126061750K</vt:lpstr>
      <vt:lpstr>A126061750K_Data</vt:lpstr>
      <vt:lpstr>A126061750K_Latest</vt:lpstr>
      <vt:lpstr>A126061754V</vt:lpstr>
      <vt:lpstr>A126061754V_Data</vt:lpstr>
      <vt:lpstr>A126061754V_Latest</vt:lpstr>
      <vt:lpstr>A126061758C</vt:lpstr>
      <vt:lpstr>A126061758C_Data</vt:lpstr>
      <vt:lpstr>A126061758C_Latest</vt:lpstr>
      <vt:lpstr>A126061762V</vt:lpstr>
      <vt:lpstr>A126061762V_Data</vt:lpstr>
      <vt:lpstr>A126061762V_Latest</vt:lpstr>
      <vt:lpstr>A126061766C</vt:lpstr>
      <vt:lpstr>A126061766C_Data</vt:lpstr>
      <vt:lpstr>A126061766C_Latest</vt:lpstr>
      <vt:lpstr>A126061770V</vt:lpstr>
      <vt:lpstr>A126061770V_Data</vt:lpstr>
      <vt:lpstr>A126061770V_Latest</vt:lpstr>
      <vt:lpstr>A126061774C</vt:lpstr>
      <vt:lpstr>A126061774C_Data</vt:lpstr>
      <vt:lpstr>A126061774C_Latest</vt:lpstr>
      <vt:lpstr>A126061778L</vt:lpstr>
      <vt:lpstr>A126061778L_Data</vt:lpstr>
      <vt:lpstr>A126061778L_Latest</vt:lpstr>
      <vt:lpstr>A126061782C</vt:lpstr>
      <vt:lpstr>A126061782C_Data</vt:lpstr>
      <vt:lpstr>A126061782C_Latest</vt:lpstr>
      <vt:lpstr>A126061786L</vt:lpstr>
      <vt:lpstr>A126061786L_Data</vt:lpstr>
      <vt:lpstr>A126061786L_Latest</vt:lpstr>
      <vt:lpstr>A126061790C</vt:lpstr>
      <vt:lpstr>A126061790C_Data</vt:lpstr>
      <vt:lpstr>A126061790C_Latest</vt:lpstr>
      <vt:lpstr>A126062370A</vt:lpstr>
      <vt:lpstr>A126062370A_Data</vt:lpstr>
      <vt:lpstr>A126062370A_Latest</vt:lpstr>
      <vt:lpstr>A126062374K</vt:lpstr>
      <vt:lpstr>A126062374K_Data</vt:lpstr>
      <vt:lpstr>A126062374K_Latest</vt:lpstr>
      <vt:lpstr>A126062378V</vt:lpstr>
      <vt:lpstr>A126062378V_Data</vt:lpstr>
      <vt:lpstr>A126062378V_Latest</vt:lpstr>
      <vt:lpstr>A126062382K</vt:lpstr>
      <vt:lpstr>A126062382K_Data</vt:lpstr>
      <vt:lpstr>A126062382K_Latest</vt:lpstr>
      <vt:lpstr>A126062386V</vt:lpstr>
      <vt:lpstr>A126062386V_Data</vt:lpstr>
      <vt:lpstr>A126062386V_Latest</vt:lpstr>
      <vt:lpstr>A126062390K</vt:lpstr>
      <vt:lpstr>A126062390K_Data</vt:lpstr>
      <vt:lpstr>A126062390K_Latest</vt:lpstr>
      <vt:lpstr>A126062394V</vt:lpstr>
      <vt:lpstr>A126062394V_Data</vt:lpstr>
      <vt:lpstr>A126062394V_Latest</vt:lpstr>
      <vt:lpstr>A126062402J</vt:lpstr>
      <vt:lpstr>A126062402J_Data</vt:lpstr>
      <vt:lpstr>A126062402J_Latest</vt:lpstr>
      <vt:lpstr>A126062406T</vt:lpstr>
      <vt:lpstr>A126062406T_Data</vt:lpstr>
      <vt:lpstr>A126062406T_Latest</vt:lpstr>
      <vt:lpstr>A126062410J</vt:lpstr>
      <vt:lpstr>A126062410J_Data</vt:lpstr>
      <vt:lpstr>A126062410J_Latest</vt:lpstr>
      <vt:lpstr>A126062422T</vt:lpstr>
      <vt:lpstr>A126062422T_Data</vt:lpstr>
      <vt:lpstr>A126062422T_Latest</vt:lpstr>
      <vt:lpstr>A126062426A</vt:lpstr>
      <vt:lpstr>A126062426A_Data</vt:lpstr>
      <vt:lpstr>A126062426A_Latest</vt:lpstr>
      <vt:lpstr>A126062430T</vt:lpstr>
      <vt:lpstr>A126062430T_Data</vt:lpstr>
      <vt:lpstr>A126062430T_Latest</vt:lpstr>
      <vt:lpstr>A126062434A</vt:lpstr>
      <vt:lpstr>A126062434A_Data</vt:lpstr>
      <vt:lpstr>A126062434A_Latest</vt:lpstr>
      <vt:lpstr>A126062438K</vt:lpstr>
      <vt:lpstr>A126062438K_Data</vt:lpstr>
      <vt:lpstr>A126062438K_Latest</vt:lpstr>
      <vt:lpstr>A126063018J</vt:lpstr>
      <vt:lpstr>A126063018J_Data</vt:lpstr>
      <vt:lpstr>A126063018J_Latest</vt:lpstr>
      <vt:lpstr>A126063022X</vt:lpstr>
      <vt:lpstr>A126063022X_Data</vt:lpstr>
      <vt:lpstr>A126063022X_Latest</vt:lpstr>
      <vt:lpstr>A126063026J</vt:lpstr>
      <vt:lpstr>A126063026J_Data</vt:lpstr>
      <vt:lpstr>A126063026J_Latest</vt:lpstr>
      <vt:lpstr>A126063030X</vt:lpstr>
      <vt:lpstr>A126063030X_Data</vt:lpstr>
      <vt:lpstr>A126063030X_Latest</vt:lpstr>
      <vt:lpstr>A126063034J</vt:lpstr>
      <vt:lpstr>A126063034J_Data</vt:lpstr>
      <vt:lpstr>A126063034J_Latest</vt:lpstr>
      <vt:lpstr>A126063038T</vt:lpstr>
      <vt:lpstr>A126063038T_Data</vt:lpstr>
      <vt:lpstr>A126063038T_Latest</vt:lpstr>
      <vt:lpstr>A126063042J</vt:lpstr>
      <vt:lpstr>A126063042J_Data</vt:lpstr>
      <vt:lpstr>A126063042J_Latest</vt:lpstr>
      <vt:lpstr>A126063046T</vt:lpstr>
      <vt:lpstr>A126063046T_Data</vt:lpstr>
      <vt:lpstr>A126063046T_Latest</vt:lpstr>
      <vt:lpstr>A126063050J</vt:lpstr>
      <vt:lpstr>A126063050J_Data</vt:lpstr>
      <vt:lpstr>A126063050J_Latest</vt:lpstr>
      <vt:lpstr>A126063054T</vt:lpstr>
      <vt:lpstr>A126063054T_Data</vt:lpstr>
      <vt:lpstr>A126063054T_Latest</vt:lpstr>
      <vt:lpstr>A126063058A</vt:lpstr>
      <vt:lpstr>A126063058A_Data</vt:lpstr>
      <vt:lpstr>A126063058A_Latest</vt:lpstr>
      <vt:lpstr>A126063062T</vt:lpstr>
      <vt:lpstr>A126063062T_Data</vt:lpstr>
      <vt:lpstr>A126063062T_Latest</vt:lpstr>
      <vt:lpstr>A126063066A</vt:lpstr>
      <vt:lpstr>A126063066A_Data</vt:lpstr>
      <vt:lpstr>A126063066A_Latest</vt:lpstr>
      <vt:lpstr>A126063070T</vt:lpstr>
      <vt:lpstr>A126063070T_Data</vt:lpstr>
      <vt:lpstr>A126063070T_Latest</vt:lpstr>
      <vt:lpstr>A126063074A</vt:lpstr>
      <vt:lpstr>A126063074A_Data</vt:lpstr>
      <vt:lpstr>A126063074A_Latest</vt:lpstr>
      <vt:lpstr>A126063078K</vt:lpstr>
      <vt:lpstr>A126063078K_Data</vt:lpstr>
      <vt:lpstr>A126063078K_Latest</vt:lpstr>
      <vt:lpstr>A126063082A</vt:lpstr>
      <vt:lpstr>A126063082A_Data</vt:lpstr>
      <vt:lpstr>A126063082A_Latest</vt:lpstr>
      <vt:lpstr>A126063086K</vt:lpstr>
      <vt:lpstr>A126063086K_Data</vt:lpstr>
      <vt:lpstr>A126063086K_Latest</vt:lpstr>
      <vt:lpstr>A126063666F</vt:lpstr>
      <vt:lpstr>A126063666F_Data</vt:lpstr>
      <vt:lpstr>A126063666F_Latest</vt:lpstr>
      <vt:lpstr>A126063670W</vt:lpstr>
      <vt:lpstr>A126063670W_Data</vt:lpstr>
      <vt:lpstr>A126063670W_Latest</vt:lpstr>
      <vt:lpstr>A126063674F</vt:lpstr>
      <vt:lpstr>A126063674F_Data</vt:lpstr>
      <vt:lpstr>A126063674F_Latest</vt:lpstr>
      <vt:lpstr>A126063678R</vt:lpstr>
      <vt:lpstr>A126063678R_Data</vt:lpstr>
      <vt:lpstr>A126063678R_Latest</vt:lpstr>
      <vt:lpstr>A126063682F</vt:lpstr>
      <vt:lpstr>A126063682F_Data</vt:lpstr>
      <vt:lpstr>A126063682F_Latest</vt:lpstr>
      <vt:lpstr>A126063686R</vt:lpstr>
      <vt:lpstr>A126063686R_Data</vt:lpstr>
      <vt:lpstr>A126063686R_Latest</vt:lpstr>
      <vt:lpstr>A126063690F</vt:lpstr>
      <vt:lpstr>A126063690F_Data</vt:lpstr>
      <vt:lpstr>A126063690F_Latest</vt:lpstr>
      <vt:lpstr>A126063694R</vt:lpstr>
      <vt:lpstr>A126063694R_Data</vt:lpstr>
      <vt:lpstr>A126063694R_Latest</vt:lpstr>
      <vt:lpstr>A126063698X</vt:lpstr>
      <vt:lpstr>A126063698X_Data</vt:lpstr>
      <vt:lpstr>A126063698X_Latest</vt:lpstr>
      <vt:lpstr>A126063702C</vt:lpstr>
      <vt:lpstr>A126063702C_Data</vt:lpstr>
      <vt:lpstr>A126063702C_Latest</vt:lpstr>
      <vt:lpstr>A126063706L</vt:lpstr>
      <vt:lpstr>A126063706L_Data</vt:lpstr>
      <vt:lpstr>A126063706L_Latest</vt:lpstr>
      <vt:lpstr>A126063710C</vt:lpstr>
      <vt:lpstr>A126063710C_Data</vt:lpstr>
      <vt:lpstr>A126063710C_Latest</vt:lpstr>
      <vt:lpstr>A126063714L</vt:lpstr>
      <vt:lpstr>A126063714L_Data</vt:lpstr>
      <vt:lpstr>A126063714L_Latest</vt:lpstr>
      <vt:lpstr>A126063718W</vt:lpstr>
      <vt:lpstr>A126063718W_Data</vt:lpstr>
      <vt:lpstr>A126063718W_Latest</vt:lpstr>
      <vt:lpstr>A126063722L</vt:lpstr>
      <vt:lpstr>A126063722L_Data</vt:lpstr>
      <vt:lpstr>A126063722L_Latest</vt:lpstr>
      <vt:lpstr>A126063726W</vt:lpstr>
      <vt:lpstr>A126063726W_Data</vt:lpstr>
      <vt:lpstr>A126063726W_Latest</vt:lpstr>
      <vt:lpstr>A126063730L</vt:lpstr>
      <vt:lpstr>A126063730L_Data</vt:lpstr>
      <vt:lpstr>A126063730L_Latest</vt:lpstr>
      <vt:lpstr>A126063734W</vt:lpstr>
      <vt:lpstr>A126063734W_Data</vt:lpstr>
      <vt:lpstr>A126063734W_Latest</vt:lpstr>
      <vt:lpstr>A126063738F</vt:lpstr>
      <vt:lpstr>A126063738F_Data</vt:lpstr>
      <vt:lpstr>A126063738F_Latest</vt:lpstr>
      <vt:lpstr>A126063742W</vt:lpstr>
      <vt:lpstr>A126063742W_Data</vt:lpstr>
      <vt:lpstr>A126063742W_Latest</vt:lpstr>
      <vt:lpstr>A126063746F</vt:lpstr>
      <vt:lpstr>A126063746F_Data</vt:lpstr>
      <vt:lpstr>A126063746F_Latest</vt:lpstr>
      <vt:lpstr>A126063750W</vt:lpstr>
      <vt:lpstr>A126063750W_Data</vt:lpstr>
      <vt:lpstr>A126063750W_Latest</vt:lpstr>
      <vt:lpstr>A126063754F</vt:lpstr>
      <vt:lpstr>A126063754F_Data</vt:lpstr>
      <vt:lpstr>A126063754F_Latest</vt:lpstr>
      <vt:lpstr>A126063758R</vt:lpstr>
      <vt:lpstr>A126063758R_Data</vt:lpstr>
      <vt:lpstr>A126063758R_Latest</vt:lpstr>
      <vt:lpstr>A126063762F</vt:lpstr>
      <vt:lpstr>A126063762F_Data</vt:lpstr>
      <vt:lpstr>A126063762F_Latest</vt:lpstr>
      <vt:lpstr>A126063766R</vt:lpstr>
      <vt:lpstr>A126063766R_Data</vt:lpstr>
      <vt:lpstr>A126063766R_Latest</vt:lpstr>
      <vt:lpstr>A126063770F</vt:lpstr>
      <vt:lpstr>A126063770F_Data</vt:lpstr>
      <vt:lpstr>A126063770F_Latest</vt:lpstr>
      <vt:lpstr>A126063774R</vt:lpstr>
      <vt:lpstr>A126063774R_Data</vt:lpstr>
      <vt:lpstr>A126063774R_Latest</vt:lpstr>
      <vt:lpstr>A126063778X</vt:lpstr>
      <vt:lpstr>A126063778X_Data</vt:lpstr>
      <vt:lpstr>A126063778X_Latest</vt:lpstr>
      <vt:lpstr>A126063782R</vt:lpstr>
      <vt:lpstr>A126063782R_Data</vt:lpstr>
      <vt:lpstr>A126063782R_Latest</vt:lpstr>
      <vt:lpstr>A126063786X</vt:lpstr>
      <vt:lpstr>A126063786X_Data</vt:lpstr>
      <vt:lpstr>A126063786X_Latest</vt:lpstr>
      <vt:lpstr>A126063790R</vt:lpstr>
      <vt:lpstr>A126063790R_Data</vt:lpstr>
      <vt:lpstr>A126063790R_Latest</vt:lpstr>
      <vt:lpstr>A126063794X</vt:lpstr>
      <vt:lpstr>A126063794X_Data</vt:lpstr>
      <vt:lpstr>A126063794X_Latest</vt:lpstr>
      <vt:lpstr>A126063798J</vt:lpstr>
      <vt:lpstr>A126063798J_Data</vt:lpstr>
      <vt:lpstr>A126063798J_Latest</vt:lpstr>
      <vt:lpstr>A126063802L</vt:lpstr>
      <vt:lpstr>A126063802L_Data</vt:lpstr>
      <vt:lpstr>A126063802L_Latest</vt:lpstr>
      <vt:lpstr>A126063806W</vt:lpstr>
      <vt:lpstr>A126063806W_Data</vt:lpstr>
      <vt:lpstr>A126063806W_Latest</vt:lpstr>
      <vt:lpstr>A126063810L</vt:lpstr>
      <vt:lpstr>A126063810L_Data</vt:lpstr>
      <vt:lpstr>A126063810L_Latest</vt:lpstr>
      <vt:lpstr>A126063814W</vt:lpstr>
      <vt:lpstr>A126063814W_Data</vt:lpstr>
      <vt:lpstr>A126063814W_Latest</vt:lpstr>
      <vt:lpstr>A126063818F</vt:lpstr>
      <vt:lpstr>A126063818F_Data</vt:lpstr>
      <vt:lpstr>A126063818F_Latest</vt:lpstr>
      <vt:lpstr>A126063822W</vt:lpstr>
      <vt:lpstr>A126063822W_Data</vt:lpstr>
      <vt:lpstr>A126063822W_Latest</vt:lpstr>
      <vt:lpstr>A126063826F</vt:lpstr>
      <vt:lpstr>A126063826F_Data</vt:lpstr>
      <vt:lpstr>A126063826F_Latest</vt:lpstr>
      <vt:lpstr>A126063830W</vt:lpstr>
      <vt:lpstr>A126063830W_Data</vt:lpstr>
      <vt:lpstr>A126063830W_Latest</vt:lpstr>
      <vt:lpstr>A126063834F</vt:lpstr>
      <vt:lpstr>A126063834F_Data</vt:lpstr>
      <vt:lpstr>A126063834F_Latest</vt:lpstr>
      <vt:lpstr>A126063838R</vt:lpstr>
      <vt:lpstr>A126063838R_Data</vt:lpstr>
      <vt:lpstr>A126063838R_Latest</vt:lpstr>
      <vt:lpstr>A126063842F</vt:lpstr>
      <vt:lpstr>A126063842F_Data</vt:lpstr>
      <vt:lpstr>A126063842F_Latest</vt:lpstr>
      <vt:lpstr>A126063846R</vt:lpstr>
      <vt:lpstr>A126063846R_Data</vt:lpstr>
      <vt:lpstr>A126063846R_Latest</vt:lpstr>
      <vt:lpstr>A126063850F</vt:lpstr>
      <vt:lpstr>A126063850F_Data</vt:lpstr>
      <vt:lpstr>A126063850F_Latest</vt:lpstr>
      <vt:lpstr>A126063854R</vt:lpstr>
      <vt:lpstr>A126063854R_Data</vt:lpstr>
      <vt:lpstr>A126063854R_Latest</vt:lpstr>
      <vt:lpstr>A126063858X</vt:lpstr>
      <vt:lpstr>A126063858X_Data</vt:lpstr>
      <vt:lpstr>A126063858X_Latest</vt:lpstr>
      <vt:lpstr>A126063862R</vt:lpstr>
      <vt:lpstr>A126063862R_Data</vt:lpstr>
      <vt:lpstr>A126063862R_Latest</vt:lpstr>
      <vt:lpstr>A126063866X</vt:lpstr>
      <vt:lpstr>A126063866X_Data</vt:lpstr>
      <vt:lpstr>A126063866X_Latest</vt:lpstr>
      <vt:lpstr>A126063870R</vt:lpstr>
      <vt:lpstr>A126063870R_Data</vt:lpstr>
      <vt:lpstr>A126063870R_Latest</vt:lpstr>
      <vt:lpstr>A126063874X</vt:lpstr>
      <vt:lpstr>A126063874X_Data</vt:lpstr>
      <vt:lpstr>A126063874X_Latest</vt:lpstr>
      <vt:lpstr>A126063878J</vt:lpstr>
      <vt:lpstr>A126063878J_Data</vt:lpstr>
      <vt:lpstr>A126063878J_Latest</vt:lpstr>
      <vt:lpstr>A126063882X</vt:lpstr>
      <vt:lpstr>A126063882X_Data</vt:lpstr>
      <vt:lpstr>A126063882X_Latest</vt:lpstr>
      <vt:lpstr>A126063886J</vt:lpstr>
      <vt:lpstr>A126063886J_Data</vt:lpstr>
      <vt:lpstr>A126063886J_Latest</vt:lpstr>
      <vt:lpstr>A126063890X</vt:lpstr>
      <vt:lpstr>A126063890X_Data</vt:lpstr>
      <vt:lpstr>A126063890X_Latest</vt:lpstr>
      <vt:lpstr>A126063894J</vt:lpstr>
      <vt:lpstr>A126063894J_Data</vt:lpstr>
      <vt:lpstr>A126063894J_Latest</vt:lpstr>
      <vt:lpstr>A126063898T</vt:lpstr>
      <vt:lpstr>A126063898T_Data</vt:lpstr>
      <vt:lpstr>A126063898T_Latest</vt:lpstr>
      <vt:lpstr>A126063902W</vt:lpstr>
      <vt:lpstr>A126063902W_Data</vt:lpstr>
      <vt:lpstr>A126063902W_Latest</vt:lpstr>
      <vt:lpstr>A126063906F</vt:lpstr>
      <vt:lpstr>A126063906F_Data</vt:lpstr>
      <vt:lpstr>A126063906F_Latest</vt:lpstr>
      <vt:lpstr>A126063910W</vt:lpstr>
      <vt:lpstr>A126063910W_Data</vt:lpstr>
      <vt:lpstr>A126063910W_Latest</vt:lpstr>
      <vt:lpstr>A126063914F</vt:lpstr>
      <vt:lpstr>A126063914F_Data</vt:lpstr>
      <vt:lpstr>A126063914F_Latest</vt:lpstr>
      <vt:lpstr>A126063918R</vt:lpstr>
      <vt:lpstr>A126063918R_Data</vt:lpstr>
      <vt:lpstr>A126063918R_Latest</vt:lpstr>
      <vt:lpstr>A126063922F</vt:lpstr>
      <vt:lpstr>A126063922F_Data</vt:lpstr>
      <vt:lpstr>A126063922F_Latest</vt:lpstr>
      <vt:lpstr>A126063926R</vt:lpstr>
      <vt:lpstr>A126063926R_Data</vt:lpstr>
      <vt:lpstr>A126063926R_Latest</vt:lpstr>
      <vt:lpstr>A126063930F</vt:lpstr>
      <vt:lpstr>A126063930F_Data</vt:lpstr>
      <vt:lpstr>A126063930F_Latest</vt:lpstr>
      <vt:lpstr>A126063934R</vt:lpstr>
      <vt:lpstr>A126063934R_Data</vt:lpstr>
      <vt:lpstr>A126063934R_Latest</vt:lpstr>
      <vt:lpstr>A126063938X</vt:lpstr>
      <vt:lpstr>A126063938X_Data</vt:lpstr>
      <vt:lpstr>A126063938X_Latest</vt:lpstr>
      <vt:lpstr>A126063942R</vt:lpstr>
      <vt:lpstr>A126063942R_Data</vt:lpstr>
      <vt:lpstr>A126063942R_Latest</vt:lpstr>
      <vt:lpstr>A126063946X</vt:lpstr>
      <vt:lpstr>A126063946X_Data</vt:lpstr>
      <vt:lpstr>A126063946X_Latest</vt:lpstr>
      <vt:lpstr>A126063950R</vt:lpstr>
      <vt:lpstr>A126063950R_Data</vt:lpstr>
      <vt:lpstr>A126063950R_Latest</vt:lpstr>
      <vt:lpstr>A126063954X</vt:lpstr>
      <vt:lpstr>A126063954X_Data</vt:lpstr>
      <vt:lpstr>A126063954X_Latest</vt:lpstr>
      <vt:lpstr>A126063958J</vt:lpstr>
      <vt:lpstr>A126063958J_Data</vt:lpstr>
      <vt:lpstr>A126063958J_Latest</vt:lpstr>
      <vt:lpstr>A126063962X</vt:lpstr>
      <vt:lpstr>A126063962X_Data</vt:lpstr>
      <vt:lpstr>A126063962X_Latest</vt:lpstr>
      <vt:lpstr>A126063966J</vt:lpstr>
      <vt:lpstr>A126063966J_Data</vt:lpstr>
      <vt:lpstr>A126063966J_Latest</vt:lpstr>
      <vt:lpstr>A126063970X</vt:lpstr>
      <vt:lpstr>A126063970X_Data</vt:lpstr>
      <vt:lpstr>A126063970X_Latest</vt:lpstr>
      <vt:lpstr>A126063974J</vt:lpstr>
      <vt:lpstr>A126063974J_Data</vt:lpstr>
      <vt:lpstr>A126063974J_Latest</vt:lpstr>
      <vt:lpstr>A126063978T</vt:lpstr>
      <vt:lpstr>A126063978T_Data</vt:lpstr>
      <vt:lpstr>A126063978T_Latest</vt:lpstr>
      <vt:lpstr>A126063982J</vt:lpstr>
      <vt:lpstr>A126063982J_Data</vt:lpstr>
      <vt:lpstr>A126063982J_Latest</vt:lpstr>
      <vt:lpstr>A126063986T</vt:lpstr>
      <vt:lpstr>A126063986T_Data</vt:lpstr>
      <vt:lpstr>A126063986T_Latest</vt:lpstr>
      <vt:lpstr>A126063990J</vt:lpstr>
      <vt:lpstr>A126063990J_Data</vt:lpstr>
      <vt:lpstr>A126063990J_Latest</vt:lpstr>
      <vt:lpstr>A126063994T</vt:lpstr>
      <vt:lpstr>A126063994T_Data</vt:lpstr>
      <vt:lpstr>A126063994T_Latest</vt:lpstr>
      <vt:lpstr>A126063998A</vt:lpstr>
      <vt:lpstr>A126063998A_Data</vt:lpstr>
      <vt:lpstr>A126063998A_Latest</vt:lpstr>
      <vt:lpstr>A126064002J</vt:lpstr>
      <vt:lpstr>A126064002J_Data</vt:lpstr>
      <vt:lpstr>A126064002J_Latest</vt:lpstr>
      <vt:lpstr>A126064006T</vt:lpstr>
      <vt:lpstr>A126064006T_Data</vt:lpstr>
      <vt:lpstr>A126064006T_Latest</vt:lpstr>
      <vt:lpstr>A126064010J</vt:lpstr>
      <vt:lpstr>A126064010J_Data</vt:lpstr>
      <vt:lpstr>A126064010J_Latest</vt:lpstr>
      <vt:lpstr>A126064014T</vt:lpstr>
      <vt:lpstr>A126064014T_Data</vt:lpstr>
      <vt:lpstr>A126064014T_Latest</vt:lpstr>
      <vt:lpstr>A126064018A</vt:lpstr>
      <vt:lpstr>A126064018A_Data</vt:lpstr>
      <vt:lpstr>A126064018A_Latest</vt:lpstr>
      <vt:lpstr>A126064022T</vt:lpstr>
      <vt:lpstr>A126064022T_Data</vt:lpstr>
      <vt:lpstr>A126064022T_Latest</vt:lpstr>
      <vt:lpstr>A126064026A</vt:lpstr>
      <vt:lpstr>A126064026A_Data</vt:lpstr>
      <vt:lpstr>A126064026A_Latest</vt:lpstr>
      <vt:lpstr>A126064030T</vt:lpstr>
      <vt:lpstr>A126064030T_Data</vt:lpstr>
      <vt:lpstr>A126064030T_Latest</vt:lpstr>
      <vt:lpstr>A126064034A</vt:lpstr>
      <vt:lpstr>A126064034A_Data</vt:lpstr>
      <vt:lpstr>A126064034A_Latest</vt:lpstr>
      <vt:lpstr>A126064038K</vt:lpstr>
      <vt:lpstr>A126064038K_Data</vt:lpstr>
      <vt:lpstr>A126064038K_Latest</vt:lpstr>
      <vt:lpstr>A126064042A</vt:lpstr>
      <vt:lpstr>A126064042A_Data</vt:lpstr>
      <vt:lpstr>A126064042A_Latest</vt:lpstr>
      <vt:lpstr>A126064046K</vt:lpstr>
      <vt:lpstr>A126064046K_Data</vt:lpstr>
      <vt:lpstr>A126064046K_Latest</vt:lpstr>
      <vt:lpstr>A126064050A</vt:lpstr>
      <vt:lpstr>A126064050A_Data</vt:lpstr>
      <vt:lpstr>A126064050A_Latest</vt:lpstr>
      <vt:lpstr>A126064054K</vt:lpstr>
      <vt:lpstr>A126064054K_Data</vt:lpstr>
      <vt:lpstr>A126064054K_Latest</vt:lpstr>
      <vt:lpstr>A126064058V</vt:lpstr>
      <vt:lpstr>A126064058V_Data</vt:lpstr>
      <vt:lpstr>A126064058V_Latest</vt:lpstr>
      <vt:lpstr>A126064062K</vt:lpstr>
      <vt:lpstr>A126064062K_Data</vt:lpstr>
      <vt:lpstr>A126064062K_Latest</vt:lpstr>
      <vt:lpstr>A126064066V</vt:lpstr>
      <vt:lpstr>A126064066V_Data</vt:lpstr>
      <vt:lpstr>A126064066V_Latest</vt:lpstr>
      <vt:lpstr>A126064070K</vt:lpstr>
      <vt:lpstr>A126064070K_Data</vt:lpstr>
      <vt:lpstr>A126064070K_Latest</vt:lpstr>
      <vt:lpstr>A126064074V</vt:lpstr>
      <vt:lpstr>A126064074V_Data</vt:lpstr>
      <vt:lpstr>A126064074V_Latest</vt:lpstr>
      <vt:lpstr>A126064078C</vt:lpstr>
      <vt:lpstr>A126064078C_Data</vt:lpstr>
      <vt:lpstr>A126064078C_Latest</vt:lpstr>
      <vt:lpstr>A126064082V</vt:lpstr>
      <vt:lpstr>A126064082V_Data</vt:lpstr>
      <vt:lpstr>A126064082V_Latest</vt:lpstr>
      <vt:lpstr>A126064086C</vt:lpstr>
      <vt:lpstr>A126064086C_Data</vt:lpstr>
      <vt:lpstr>A126064086C_Latest</vt:lpstr>
      <vt:lpstr>A126064090V</vt:lpstr>
      <vt:lpstr>A126064090V_Data</vt:lpstr>
      <vt:lpstr>A126064090V_Latest</vt:lpstr>
      <vt:lpstr>A126064094C</vt:lpstr>
      <vt:lpstr>A126064094C_Data</vt:lpstr>
      <vt:lpstr>A126064094C_Latest</vt:lpstr>
      <vt:lpstr>A126064098L</vt:lpstr>
      <vt:lpstr>A126064098L_Data</vt:lpstr>
      <vt:lpstr>A126064098L_Latest</vt:lpstr>
      <vt:lpstr>A126064102T</vt:lpstr>
      <vt:lpstr>A126064102T_Data</vt:lpstr>
      <vt:lpstr>A126064102T_Latest</vt:lpstr>
      <vt:lpstr>A126064106A</vt:lpstr>
      <vt:lpstr>A126064106A_Data</vt:lpstr>
      <vt:lpstr>A126064106A_Latest</vt:lpstr>
      <vt:lpstr>A126064110T</vt:lpstr>
      <vt:lpstr>A126064110T_Data</vt:lpstr>
      <vt:lpstr>A126064110T_Latest</vt:lpstr>
      <vt:lpstr>A126064114A</vt:lpstr>
      <vt:lpstr>A126064114A_Data</vt:lpstr>
      <vt:lpstr>A126064114A_Latest</vt:lpstr>
      <vt:lpstr>A126064118K</vt:lpstr>
      <vt:lpstr>A126064118K_Data</vt:lpstr>
      <vt:lpstr>A126064118K_Latest</vt:lpstr>
      <vt:lpstr>A126064122A</vt:lpstr>
      <vt:lpstr>A126064122A_Data</vt:lpstr>
      <vt:lpstr>A126064122A_Latest</vt:lpstr>
      <vt:lpstr>A126064126K</vt:lpstr>
      <vt:lpstr>A126064126K_Data</vt:lpstr>
      <vt:lpstr>A126064126K_Latest</vt:lpstr>
      <vt:lpstr>A126064130A</vt:lpstr>
      <vt:lpstr>A126064130A_Data</vt:lpstr>
      <vt:lpstr>A126064130A_Latest</vt:lpstr>
      <vt:lpstr>A126064134K</vt:lpstr>
      <vt:lpstr>A126064134K_Data</vt:lpstr>
      <vt:lpstr>A126064134K_Latest</vt:lpstr>
      <vt:lpstr>A126064138V</vt:lpstr>
      <vt:lpstr>A126064138V_Data</vt:lpstr>
      <vt:lpstr>A126064138V_Latest</vt:lpstr>
      <vt:lpstr>A126064142K</vt:lpstr>
      <vt:lpstr>A126064142K_Data</vt:lpstr>
      <vt:lpstr>A126064142K_Latest</vt:lpstr>
      <vt:lpstr>A126064146V</vt:lpstr>
      <vt:lpstr>A126064146V_Data</vt:lpstr>
      <vt:lpstr>A126064146V_Latest</vt:lpstr>
      <vt:lpstr>A126064150K</vt:lpstr>
      <vt:lpstr>A126064150K_Data</vt:lpstr>
      <vt:lpstr>A126064150K_Latest</vt:lpstr>
      <vt:lpstr>A126064154V</vt:lpstr>
      <vt:lpstr>A126064154V_Data</vt:lpstr>
      <vt:lpstr>A126064154V_Latest</vt:lpstr>
      <vt:lpstr>A126064158C</vt:lpstr>
      <vt:lpstr>A126064158C_Data</vt:lpstr>
      <vt:lpstr>A126064158C_Latest</vt:lpstr>
      <vt:lpstr>A126064162V</vt:lpstr>
      <vt:lpstr>A126064162V_Data</vt:lpstr>
      <vt:lpstr>A126064162V_Latest</vt:lpstr>
      <vt:lpstr>A126064166C</vt:lpstr>
      <vt:lpstr>A126064166C_Data</vt:lpstr>
      <vt:lpstr>A126064166C_Latest</vt:lpstr>
      <vt:lpstr>A126064170V</vt:lpstr>
      <vt:lpstr>A126064170V_Data</vt:lpstr>
      <vt:lpstr>A126064170V_Latest</vt:lpstr>
      <vt:lpstr>A126064174C</vt:lpstr>
      <vt:lpstr>A126064174C_Data</vt:lpstr>
      <vt:lpstr>A126064174C_Latest</vt:lpstr>
      <vt:lpstr>A126064178L</vt:lpstr>
      <vt:lpstr>A126064178L_Data</vt:lpstr>
      <vt:lpstr>A126064178L_Latest</vt:lpstr>
      <vt:lpstr>A126064182C</vt:lpstr>
      <vt:lpstr>A126064182C_Data</vt:lpstr>
      <vt:lpstr>A126064182C_Latest</vt:lpstr>
      <vt:lpstr>A126064186L</vt:lpstr>
      <vt:lpstr>A126064186L_Data</vt:lpstr>
      <vt:lpstr>A126064186L_Latest</vt:lpstr>
      <vt:lpstr>A126064190C</vt:lpstr>
      <vt:lpstr>A126064190C_Data</vt:lpstr>
      <vt:lpstr>A126064190C_Latest</vt:lpstr>
      <vt:lpstr>A126064194L</vt:lpstr>
      <vt:lpstr>A126064194L_Data</vt:lpstr>
      <vt:lpstr>A126064194L_Latest</vt:lpstr>
      <vt:lpstr>A126064198W</vt:lpstr>
      <vt:lpstr>A126064198W_Data</vt:lpstr>
      <vt:lpstr>A126064198W_Latest</vt:lpstr>
      <vt:lpstr>A126064202A</vt:lpstr>
      <vt:lpstr>A126064202A_Data</vt:lpstr>
      <vt:lpstr>A126064202A_Latest</vt:lpstr>
      <vt:lpstr>A126064206K</vt:lpstr>
      <vt:lpstr>A126064206K_Data</vt:lpstr>
      <vt:lpstr>A126064206K_Latest</vt:lpstr>
      <vt:lpstr>A126064210A</vt:lpstr>
      <vt:lpstr>A126064210A_Data</vt:lpstr>
      <vt:lpstr>A126064210A_Latest</vt:lpstr>
      <vt:lpstr>A126064214K</vt:lpstr>
      <vt:lpstr>A126064214K_Data</vt:lpstr>
      <vt:lpstr>A126064214K_Latest</vt:lpstr>
      <vt:lpstr>A126064218V</vt:lpstr>
      <vt:lpstr>A126064218V_Data</vt:lpstr>
      <vt:lpstr>A126064218V_Latest</vt:lpstr>
      <vt:lpstr>A126064222K</vt:lpstr>
      <vt:lpstr>A126064222K_Data</vt:lpstr>
      <vt:lpstr>A126064222K_Latest</vt:lpstr>
      <vt:lpstr>A126064226V</vt:lpstr>
      <vt:lpstr>A126064226V_Data</vt:lpstr>
      <vt:lpstr>A126064226V_Latest</vt:lpstr>
      <vt:lpstr>A126064230K</vt:lpstr>
      <vt:lpstr>A126064230K_Data</vt:lpstr>
      <vt:lpstr>A126064230K_Latest</vt:lpstr>
      <vt:lpstr>A126064234V</vt:lpstr>
      <vt:lpstr>A126064234V_Data</vt:lpstr>
      <vt:lpstr>A126064234V_Latest</vt:lpstr>
      <vt:lpstr>A126064238C</vt:lpstr>
      <vt:lpstr>A126064238C_Data</vt:lpstr>
      <vt:lpstr>A126064238C_Latest</vt:lpstr>
      <vt:lpstr>A126064242V</vt:lpstr>
      <vt:lpstr>A126064242V_Data</vt:lpstr>
      <vt:lpstr>A126064242V_Latest</vt:lpstr>
      <vt:lpstr>A126064246C</vt:lpstr>
      <vt:lpstr>A126064246C_Data</vt:lpstr>
      <vt:lpstr>A126064246C_Latest</vt:lpstr>
      <vt:lpstr>A126064250V</vt:lpstr>
      <vt:lpstr>A126064250V_Data</vt:lpstr>
      <vt:lpstr>A126064250V_Latest</vt:lpstr>
      <vt:lpstr>A126064254C</vt:lpstr>
      <vt:lpstr>A126064254C_Data</vt:lpstr>
      <vt:lpstr>A126064254C_Latest</vt:lpstr>
      <vt:lpstr>A126064258L</vt:lpstr>
      <vt:lpstr>A126064258L_Data</vt:lpstr>
      <vt:lpstr>A126064258L_Latest</vt:lpstr>
      <vt:lpstr>A126064262C</vt:lpstr>
      <vt:lpstr>A126064262C_Data</vt:lpstr>
      <vt:lpstr>A126064262C_Latest</vt:lpstr>
      <vt:lpstr>A126064266L</vt:lpstr>
      <vt:lpstr>A126064266L_Data</vt:lpstr>
      <vt:lpstr>A126064266L_Latest</vt:lpstr>
      <vt:lpstr>A126064270C</vt:lpstr>
      <vt:lpstr>A126064270C_Data</vt:lpstr>
      <vt:lpstr>A126064270C_Latest</vt:lpstr>
      <vt:lpstr>A126064274L</vt:lpstr>
      <vt:lpstr>A126064274L_Data</vt:lpstr>
      <vt:lpstr>A126064274L_Latest</vt:lpstr>
      <vt:lpstr>A126064278W</vt:lpstr>
      <vt:lpstr>A126064278W_Data</vt:lpstr>
      <vt:lpstr>A126064278W_Latest</vt:lpstr>
      <vt:lpstr>A126064282L</vt:lpstr>
      <vt:lpstr>A126064282L_Data</vt:lpstr>
      <vt:lpstr>A126064282L_Latest</vt:lpstr>
      <vt:lpstr>A126064286W</vt:lpstr>
      <vt:lpstr>A126064286W_Data</vt:lpstr>
      <vt:lpstr>A126064286W_Latest</vt:lpstr>
      <vt:lpstr>A126064290L</vt:lpstr>
      <vt:lpstr>A126064290L_Data</vt:lpstr>
      <vt:lpstr>A126064290L_Latest</vt:lpstr>
      <vt:lpstr>A126064294W</vt:lpstr>
      <vt:lpstr>A126064294W_Data</vt:lpstr>
      <vt:lpstr>A126064294W_Latest</vt:lpstr>
      <vt:lpstr>A126064298F</vt:lpstr>
      <vt:lpstr>A126064298F_Data</vt:lpstr>
      <vt:lpstr>A126064298F_Latest</vt:lpstr>
      <vt:lpstr>A126064302K</vt:lpstr>
      <vt:lpstr>A126064302K_Data</vt:lpstr>
      <vt:lpstr>A126064302K_Latest</vt:lpstr>
      <vt:lpstr>A126064306V</vt:lpstr>
      <vt:lpstr>A126064306V_Data</vt:lpstr>
      <vt:lpstr>A126064306V_Latest</vt:lpstr>
      <vt:lpstr>A126064310K</vt:lpstr>
      <vt:lpstr>A126064310K_Data</vt:lpstr>
      <vt:lpstr>A126064310K_Latest</vt:lpstr>
      <vt:lpstr>A126064314V</vt:lpstr>
      <vt:lpstr>A126064314V_Data</vt:lpstr>
      <vt:lpstr>A126064314V_Latest</vt:lpstr>
      <vt:lpstr>A126064318C</vt:lpstr>
      <vt:lpstr>A126064318C_Data</vt:lpstr>
      <vt:lpstr>A126064318C_Latest</vt:lpstr>
      <vt:lpstr>A126064322V</vt:lpstr>
      <vt:lpstr>A126064322V_Data</vt:lpstr>
      <vt:lpstr>A126064322V_Latest</vt:lpstr>
      <vt:lpstr>A126064326C</vt:lpstr>
      <vt:lpstr>A126064326C_Data</vt:lpstr>
      <vt:lpstr>A126064326C_Latest</vt:lpstr>
      <vt:lpstr>A126064330V</vt:lpstr>
      <vt:lpstr>A126064330V_Data</vt:lpstr>
      <vt:lpstr>A126064330V_Latest</vt:lpstr>
      <vt:lpstr>A126064334C</vt:lpstr>
      <vt:lpstr>A126064334C_Data</vt:lpstr>
      <vt:lpstr>A126064334C_Latest</vt:lpstr>
      <vt:lpstr>A126064338L</vt:lpstr>
      <vt:lpstr>A126064338L_Data</vt:lpstr>
      <vt:lpstr>A126064338L_Latest</vt:lpstr>
      <vt:lpstr>A126064346L</vt:lpstr>
      <vt:lpstr>A126064346L_Data</vt:lpstr>
      <vt:lpstr>A126064346L_Latest</vt:lpstr>
      <vt:lpstr>A126064350C</vt:lpstr>
      <vt:lpstr>A126064350C_Data</vt:lpstr>
      <vt:lpstr>A126064350C_Latest</vt:lpstr>
      <vt:lpstr>A126064354L</vt:lpstr>
      <vt:lpstr>A126064354L_Data</vt:lpstr>
      <vt:lpstr>A126064354L_Latest</vt:lpstr>
      <vt:lpstr>A126064366W</vt:lpstr>
      <vt:lpstr>A126064366W_Data</vt:lpstr>
      <vt:lpstr>A126064366W_Latest</vt:lpstr>
      <vt:lpstr>A126064370L</vt:lpstr>
      <vt:lpstr>A126064370L_Data</vt:lpstr>
      <vt:lpstr>A126064370L_Latest</vt:lpstr>
      <vt:lpstr>A126064374W</vt:lpstr>
      <vt:lpstr>A126064374W_Data</vt:lpstr>
      <vt:lpstr>A126064374W_Latest</vt:lpstr>
      <vt:lpstr>A126064378F</vt:lpstr>
      <vt:lpstr>A126064378F_Data</vt:lpstr>
      <vt:lpstr>A126064378F_Latest</vt:lpstr>
      <vt:lpstr>A126064382W</vt:lpstr>
      <vt:lpstr>A126064382W_Data</vt:lpstr>
      <vt:lpstr>A126064382W_Latest</vt:lpstr>
      <vt:lpstr>A126064386F</vt:lpstr>
      <vt:lpstr>A126064386F_Data</vt:lpstr>
      <vt:lpstr>A126064386F_Latest</vt:lpstr>
      <vt:lpstr>A126064390W</vt:lpstr>
      <vt:lpstr>A126064390W_Data</vt:lpstr>
      <vt:lpstr>A126064390W_Latest</vt:lpstr>
      <vt:lpstr>A126064394F</vt:lpstr>
      <vt:lpstr>A126064394F_Data</vt:lpstr>
      <vt:lpstr>A126064394F_Latest</vt:lpstr>
      <vt:lpstr>A126064398R</vt:lpstr>
      <vt:lpstr>A126064398R_Data</vt:lpstr>
      <vt:lpstr>A126064398R_Latest</vt:lpstr>
      <vt:lpstr>A126064402V</vt:lpstr>
      <vt:lpstr>A126064402V_Data</vt:lpstr>
      <vt:lpstr>A126064402V_Latest</vt:lpstr>
      <vt:lpstr>A126064406C</vt:lpstr>
      <vt:lpstr>A126064406C_Data</vt:lpstr>
      <vt:lpstr>A126064406C_Latest</vt:lpstr>
      <vt:lpstr>A126064410V</vt:lpstr>
      <vt:lpstr>A126064410V_Data</vt:lpstr>
      <vt:lpstr>A126064410V_Latest</vt:lpstr>
      <vt:lpstr>A126064418L</vt:lpstr>
      <vt:lpstr>A126064418L_Data</vt:lpstr>
      <vt:lpstr>A126064418L_Latest</vt:lpstr>
      <vt:lpstr>A126064422C</vt:lpstr>
      <vt:lpstr>A126064422C_Data</vt:lpstr>
      <vt:lpstr>A126064422C_Latest</vt:lpstr>
      <vt:lpstr>A126064426L</vt:lpstr>
      <vt:lpstr>A126064426L_Data</vt:lpstr>
      <vt:lpstr>A126064426L_Latest</vt:lpstr>
      <vt:lpstr>A126064438W</vt:lpstr>
      <vt:lpstr>A126064438W_Data</vt:lpstr>
      <vt:lpstr>A126064438W_Latest</vt:lpstr>
      <vt:lpstr>A126064442L</vt:lpstr>
      <vt:lpstr>A126064442L_Data</vt:lpstr>
      <vt:lpstr>A126064442L_Latest</vt:lpstr>
      <vt:lpstr>A126064446W</vt:lpstr>
      <vt:lpstr>A126064446W_Data</vt:lpstr>
      <vt:lpstr>A126064446W_Latest</vt:lpstr>
      <vt:lpstr>A126064450L</vt:lpstr>
      <vt:lpstr>A126064450L_Data</vt:lpstr>
      <vt:lpstr>A126064450L_Latest</vt:lpstr>
      <vt:lpstr>A126064454W</vt:lpstr>
      <vt:lpstr>A126064454W_Data</vt:lpstr>
      <vt:lpstr>A126064454W_Latest</vt:lpstr>
      <vt:lpstr>A126064458F</vt:lpstr>
      <vt:lpstr>A126064458F_Data</vt:lpstr>
      <vt:lpstr>A126064458F_Latest</vt:lpstr>
      <vt:lpstr>A126064462W</vt:lpstr>
      <vt:lpstr>A126064462W_Data</vt:lpstr>
      <vt:lpstr>A126064462W_Latest</vt:lpstr>
      <vt:lpstr>A126064466F</vt:lpstr>
      <vt:lpstr>A126064466F_Data</vt:lpstr>
      <vt:lpstr>A126064466F_Latest</vt:lpstr>
      <vt:lpstr>A126064470W</vt:lpstr>
      <vt:lpstr>A126064470W_Data</vt:lpstr>
      <vt:lpstr>A126064470W_Latest</vt:lpstr>
      <vt:lpstr>A126064474F</vt:lpstr>
      <vt:lpstr>A126064474F_Data</vt:lpstr>
      <vt:lpstr>A126064474F_Latest</vt:lpstr>
      <vt:lpstr>A126064478R</vt:lpstr>
      <vt:lpstr>A126064478R_Data</vt:lpstr>
      <vt:lpstr>A126064478R_Latest</vt:lpstr>
      <vt:lpstr>A126064482F</vt:lpstr>
      <vt:lpstr>A126064482F_Data</vt:lpstr>
      <vt:lpstr>A126064482F_Latest</vt:lpstr>
      <vt:lpstr>A126064490F</vt:lpstr>
      <vt:lpstr>A126064490F_Data</vt:lpstr>
      <vt:lpstr>A126064490F_Latest</vt:lpstr>
      <vt:lpstr>A126064494R</vt:lpstr>
      <vt:lpstr>A126064494R_Data</vt:lpstr>
      <vt:lpstr>A126064494R_Latest</vt:lpstr>
      <vt:lpstr>A126064498X</vt:lpstr>
      <vt:lpstr>A126064498X_Data</vt:lpstr>
      <vt:lpstr>A126064498X_Latest</vt:lpstr>
      <vt:lpstr>A126064510C</vt:lpstr>
      <vt:lpstr>A126064510C_Data</vt:lpstr>
      <vt:lpstr>A126064510C_Latest</vt:lpstr>
      <vt:lpstr>A126064514L</vt:lpstr>
      <vt:lpstr>A126064514L_Data</vt:lpstr>
      <vt:lpstr>A126064514L_Latest</vt:lpstr>
      <vt:lpstr>A126064518W</vt:lpstr>
      <vt:lpstr>A126064518W_Data</vt:lpstr>
      <vt:lpstr>A126064518W_Latest</vt:lpstr>
      <vt:lpstr>A126064522L</vt:lpstr>
      <vt:lpstr>A126064522L_Data</vt:lpstr>
      <vt:lpstr>A126064522L_Latest</vt:lpstr>
      <vt:lpstr>A126064526W</vt:lpstr>
      <vt:lpstr>A126064526W_Data</vt:lpstr>
      <vt:lpstr>A126064526W_Latest</vt:lpstr>
      <vt:lpstr>A126064530L</vt:lpstr>
      <vt:lpstr>A126064530L_Data</vt:lpstr>
      <vt:lpstr>A126064530L_Latest</vt:lpstr>
      <vt:lpstr>A126064534W</vt:lpstr>
      <vt:lpstr>A126064534W_Data</vt:lpstr>
      <vt:lpstr>A126064534W_Latest</vt:lpstr>
      <vt:lpstr>A126064538F</vt:lpstr>
      <vt:lpstr>A126064538F_Data</vt:lpstr>
      <vt:lpstr>A126064538F_Latest</vt:lpstr>
      <vt:lpstr>A126064542W</vt:lpstr>
      <vt:lpstr>A126064542W_Data</vt:lpstr>
      <vt:lpstr>A126064542W_Latest</vt:lpstr>
      <vt:lpstr>A126064546F</vt:lpstr>
      <vt:lpstr>A126064546F_Data</vt:lpstr>
      <vt:lpstr>A126064546F_Latest</vt:lpstr>
      <vt:lpstr>A126064550W</vt:lpstr>
      <vt:lpstr>A126064550W_Data</vt:lpstr>
      <vt:lpstr>A126064550W_Latest</vt:lpstr>
      <vt:lpstr>A126064554F</vt:lpstr>
      <vt:lpstr>A126064554F_Data</vt:lpstr>
      <vt:lpstr>A126064554F_Latest</vt:lpstr>
      <vt:lpstr>A126064562F</vt:lpstr>
      <vt:lpstr>A126064562F_Data</vt:lpstr>
      <vt:lpstr>A126064562F_Latest</vt:lpstr>
      <vt:lpstr>A126064566R</vt:lpstr>
      <vt:lpstr>A126064566R_Data</vt:lpstr>
      <vt:lpstr>A126064566R_Latest</vt:lpstr>
      <vt:lpstr>A126064570F</vt:lpstr>
      <vt:lpstr>A126064570F_Data</vt:lpstr>
      <vt:lpstr>A126064570F_Latest</vt:lpstr>
      <vt:lpstr>A126064582R</vt:lpstr>
      <vt:lpstr>A126064582R_Data</vt:lpstr>
      <vt:lpstr>A126064582R_Latest</vt:lpstr>
      <vt:lpstr>A126064586X</vt:lpstr>
      <vt:lpstr>A126064586X_Data</vt:lpstr>
      <vt:lpstr>A126064586X_Latest</vt:lpstr>
      <vt:lpstr>A126064590R</vt:lpstr>
      <vt:lpstr>A126064590R_Data</vt:lpstr>
      <vt:lpstr>A126064590R_Latest</vt:lpstr>
      <vt:lpstr>A126064594X</vt:lpstr>
      <vt:lpstr>A126064594X_Data</vt:lpstr>
      <vt:lpstr>A126064594X_Latest</vt:lpstr>
      <vt:lpstr>A126064598J</vt:lpstr>
      <vt:lpstr>A126064598J_Data</vt:lpstr>
      <vt:lpstr>A126064598J_Latest</vt:lpstr>
      <vt:lpstr>A126064602L</vt:lpstr>
      <vt:lpstr>A126064602L_Data</vt:lpstr>
      <vt:lpstr>A126064602L_Latest</vt:lpstr>
      <vt:lpstr>A126064606W</vt:lpstr>
      <vt:lpstr>A126064606W_Data</vt:lpstr>
      <vt:lpstr>A126064606W_Latest</vt:lpstr>
      <vt:lpstr>A126064610L</vt:lpstr>
      <vt:lpstr>A126064610L_Data</vt:lpstr>
      <vt:lpstr>A126064610L_Latest</vt:lpstr>
      <vt:lpstr>A126064614W</vt:lpstr>
      <vt:lpstr>A126064614W_Data</vt:lpstr>
      <vt:lpstr>A126064614W_Latest</vt:lpstr>
      <vt:lpstr>A126064618F</vt:lpstr>
      <vt:lpstr>A126064618F_Data</vt:lpstr>
      <vt:lpstr>A126064618F_Latest</vt:lpstr>
      <vt:lpstr>A126064622W</vt:lpstr>
      <vt:lpstr>A126064622W_Data</vt:lpstr>
      <vt:lpstr>A126064622W_Latest</vt:lpstr>
      <vt:lpstr>A126064626F</vt:lpstr>
      <vt:lpstr>A126064626F_Data</vt:lpstr>
      <vt:lpstr>A126064626F_Latest</vt:lpstr>
      <vt:lpstr>A126064634F</vt:lpstr>
      <vt:lpstr>A126064634F_Data</vt:lpstr>
      <vt:lpstr>A126064634F_Latest</vt:lpstr>
      <vt:lpstr>A126064638R</vt:lpstr>
      <vt:lpstr>A126064638R_Data</vt:lpstr>
      <vt:lpstr>A126064638R_Latest</vt:lpstr>
      <vt:lpstr>A126064642F</vt:lpstr>
      <vt:lpstr>A126064642F_Data</vt:lpstr>
      <vt:lpstr>A126064642F_Latest</vt:lpstr>
      <vt:lpstr>A126064654R</vt:lpstr>
      <vt:lpstr>A126064654R_Data</vt:lpstr>
      <vt:lpstr>A126064654R_Latest</vt:lpstr>
      <vt:lpstr>A126064658X</vt:lpstr>
      <vt:lpstr>A126064658X_Data</vt:lpstr>
      <vt:lpstr>A126064658X_Latest</vt:lpstr>
      <vt:lpstr>A126064662R</vt:lpstr>
      <vt:lpstr>A126064662R_Data</vt:lpstr>
      <vt:lpstr>A126064662R_Latest</vt:lpstr>
      <vt:lpstr>A126064666X</vt:lpstr>
      <vt:lpstr>A126064666X_Data</vt:lpstr>
      <vt:lpstr>A126064666X_Latest</vt:lpstr>
      <vt:lpstr>A126064670R</vt:lpstr>
      <vt:lpstr>A126064670R_Data</vt:lpstr>
      <vt:lpstr>A126064670R_Latest</vt:lpstr>
      <vt:lpstr>A126064674X</vt:lpstr>
      <vt:lpstr>A126064674X_Data</vt:lpstr>
      <vt:lpstr>A126064674X_Latest</vt:lpstr>
      <vt:lpstr>A126064678J</vt:lpstr>
      <vt:lpstr>A126064678J_Data</vt:lpstr>
      <vt:lpstr>A126064678J_Latest</vt:lpstr>
      <vt:lpstr>A126064682X</vt:lpstr>
      <vt:lpstr>A126064682X_Data</vt:lpstr>
      <vt:lpstr>A126064682X_Latest</vt:lpstr>
      <vt:lpstr>A126064686J</vt:lpstr>
      <vt:lpstr>A126064686J_Data</vt:lpstr>
      <vt:lpstr>A126064686J_Latest</vt:lpstr>
      <vt:lpstr>A126064690X</vt:lpstr>
      <vt:lpstr>A126064690X_Data</vt:lpstr>
      <vt:lpstr>A126064690X_Latest</vt:lpstr>
      <vt:lpstr>A126064694J</vt:lpstr>
      <vt:lpstr>A126064694J_Data</vt:lpstr>
      <vt:lpstr>A126064694J_Latest</vt:lpstr>
      <vt:lpstr>A126064698T</vt:lpstr>
      <vt:lpstr>A126064698T_Data</vt:lpstr>
      <vt:lpstr>A126064698T_Latest</vt:lpstr>
      <vt:lpstr>A126064706F</vt:lpstr>
      <vt:lpstr>A126064706F_Data</vt:lpstr>
      <vt:lpstr>A126064706F_Latest</vt:lpstr>
      <vt:lpstr>A126064710W</vt:lpstr>
      <vt:lpstr>A126064710W_Data</vt:lpstr>
      <vt:lpstr>A126064710W_Latest</vt:lpstr>
      <vt:lpstr>A126064714F</vt:lpstr>
      <vt:lpstr>A126064714F_Data</vt:lpstr>
      <vt:lpstr>A126064714F_Latest</vt:lpstr>
      <vt:lpstr>A126064726R</vt:lpstr>
      <vt:lpstr>A126064726R_Data</vt:lpstr>
      <vt:lpstr>A126064726R_Latest</vt:lpstr>
      <vt:lpstr>A126064730F</vt:lpstr>
      <vt:lpstr>A126064730F_Data</vt:lpstr>
      <vt:lpstr>A126064730F_Latest</vt:lpstr>
      <vt:lpstr>A126064734R</vt:lpstr>
      <vt:lpstr>A126064734R_Data</vt:lpstr>
      <vt:lpstr>A126064734R_Latest</vt:lpstr>
      <vt:lpstr>A126064738X</vt:lpstr>
      <vt:lpstr>A126064738X_Data</vt:lpstr>
      <vt:lpstr>A126064738X_Latest</vt:lpstr>
      <vt:lpstr>A126064742R</vt:lpstr>
      <vt:lpstr>A126064742R_Data</vt:lpstr>
      <vt:lpstr>A126064742R_Latest</vt:lpstr>
      <vt:lpstr>A126064746X</vt:lpstr>
      <vt:lpstr>A126064746X_Data</vt:lpstr>
      <vt:lpstr>A126064746X_Latest</vt:lpstr>
      <vt:lpstr>A126064750R</vt:lpstr>
      <vt:lpstr>A126064750R_Data</vt:lpstr>
      <vt:lpstr>A126064750R_Latest</vt:lpstr>
      <vt:lpstr>A126064754X</vt:lpstr>
      <vt:lpstr>A126064754X_Data</vt:lpstr>
      <vt:lpstr>A126064754X_Latest</vt:lpstr>
      <vt:lpstr>A126064758J</vt:lpstr>
      <vt:lpstr>A126064758J_Data</vt:lpstr>
      <vt:lpstr>A126064758J_Latest</vt:lpstr>
      <vt:lpstr>A126064762X</vt:lpstr>
      <vt:lpstr>A126064762X_Data</vt:lpstr>
      <vt:lpstr>A126064762X_Latest</vt:lpstr>
      <vt:lpstr>A126064766J</vt:lpstr>
      <vt:lpstr>A126064766J_Data</vt:lpstr>
      <vt:lpstr>A126064766J_Latest</vt:lpstr>
      <vt:lpstr>A126064770X</vt:lpstr>
      <vt:lpstr>A126064770X_Data</vt:lpstr>
      <vt:lpstr>A126064770X_Latest</vt:lpstr>
      <vt:lpstr>A126064778T</vt:lpstr>
      <vt:lpstr>A126064778T_Data</vt:lpstr>
      <vt:lpstr>A126064778T_Latest</vt:lpstr>
      <vt:lpstr>A126064782J</vt:lpstr>
      <vt:lpstr>A126064782J_Data</vt:lpstr>
      <vt:lpstr>A126064782J_Latest</vt:lpstr>
      <vt:lpstr>A126064786T</vt:lpstr>
      <vt:lpstr>A126064786T_Data</vt:lpstr>
      <vt:lpstr>A126064786T_Latest</vt:lpstr>
      <vt:lpstr>A126064798A</vt:lpstr>
      <vt:lpstr>A126064798A_Data</vt:lpstr>
      <vt:lpstr>A126064798A_Latest</vt:lpstr>
      <vt:lpstr>A126064802F</vt:lpstr>
      <vt:lpstr>A126064802F_Data</vt:lpstr>
      <vt:lpstr>A126064802F_Latest</vt:lpstr>
      <vt:lpstr>A126064806R</vt:lpstr>
      <vt:lpstr>A126064806R_Data</vt:lpstr>
      <vt:lpstr>A126064806R_Latest</vt:lpstr>
      <vt:lpstr>A126064810F</vt:lpstr>
      <vt:lpstr>A126064810F_Data</vt:lpstr>
      <vt:lpstr>A126064810F_Latest</vt:lpstr>
      <vt:lpstr>A126064814R</vt:lpstr>
      <vt:lpstr>A126064814R_Data</vt:lpstr>
      <vt:lpstr>A126064814R_Latest</vt:lpstr>
      <vt:lpstr>A126064818X</vt:lpstr>
      <vt:lpstr>A126064818X_Data</vt:lpstr>
      <vt:lpstr>A126064818X_Latest</vt:lpstr>
      <vt:lpstr>A126064822R</vt:lpstr>
      <vt:lpstr>A126064822R_Data</vt:lpstr>
      <vt:lpstr>A126064822R_Latest</vt:lpstr>
      <vt:lpstr>A126064826X</vt:lpstr>
      <vt:lpstr>A126064826X_Data</vt:lpstr>
      <vt:lpstr>A126064826X_Latest</vt:lpstr>
      <vt:lpstr>A126064830R</vt:lpstr>
      <vt:lpstr>A126064830R_Data</vt:lpstr>
      <vt:lpstr>A126064830R_Latest</vt:lpstr>
      <vt:lpstr>A126064834X</vt:lpstr>
      <vt:lpstr>A126064834X_Data</vt:lpstr>
      <vt:lpstr>A126064834X_Latest</vt:lpstr>
      <vt:lpstr>A126064838J</vt:lpstr>
      <vt:lpstr>A126064838J_Data</vt:lpstr>
      <vt:lpstr>A126064838J_Latest</vt:lpstr>
      <vt:lpstr>A126064842X</vt:lpstr>
      <vt:lpstr>A126064842X_Data</vt:lpstr>
      <vt:lpstr>A126064842X_Latest</vt:lpstr>
      <vt:lpstr>A126064850X</vt:lpstr>
      <vt:lpstr>A126064850X_Data</vt:lpstr>
      <vt:lpstr>A126064850X_Latest</vt:lpstr>
      <vt:lpstr>A126064854J</vt:lpstr>
      <vt:lpstr>A126064854J_Data</vt:lpstr>
      <vt:lpstr>A126064854J_Latest</vt:lpstr>
      <vt:lpstr>A126064858T</vt:lpstr>
      <vt:lpstr>A126064858T_Data</vt:lpstr>
      <vt:lpstr>A126064858T_Latest</vt:lpstr>
      <vt:lpstr>A126064870J</vt:lpstr>
      <vt:lpstr>A126064870J_Data</vt:lpstr>
      <vt:lpstr>A126064870J_Latest</vt:lpstr>
      <vt:lpstr>A126064874T</vt:lpstr>
      <vt:lpstr>A126064874T_Data</vt:lpstr>
      <vt:lpstr>A126064874T_Latest</vt:lpstr>
      <vt:lpstr>A126064878A</vt:lpstr>
      <vt:lpstr>A126064878A_Data</vt:lpstr>
      <vt:lpstr>A126064878A_Latest</vt:lpstr>
      <vt:lpstr>A126064882T</vt:lpstr>
      <vt:lpstr>A126064882T_Data</vt:lpstr>
      <vt:lpstr>A126064882T_Latest</vt:lpstr>
      <vt:lpstr>A126064886A</vt:lpstr>
      <vt:lpstr>A126064886A_Data</vt:lpstr>
      <vt:lpstr>A126064886A_Latest</vt:lpstr>
      <vt:lpstr>A126064890T</vt:lpstr>
      <vt:lpstr>A126064890T_Data</vt:lpstr>
      <vt:lpstr>A126064890T_Latest</vt:lpstr>
      <vt:lpstr>A126064894A</vt:lpstr>
      <vt:lpstr>A126064894A_Data</vt:lpstr>
      <vt:lpstr>A126064894A_Latest</vt:lpstr>
      <vt:lpstr>A126064898K</vt:lpstr>
      <vt:lpstr>A126064898K_Data</vt:lpstr>
      <vt:lpstr>A126064898K_Latest</vt:lpstr>
      <vt:lpstr>A126064902R</vt:lpstr>
      <vt:lpstr>A126064902R_Data</vt:lpstr>
      <vt:lpstr>A126064902R_Latest</vt:lpstr>
      <vt:lpstr>A126064906X</vt:lpstr>
      <vt:lpstr>A126064906X_Data</vt:lpstr>
      <vt:lpstr>A126064906X_Latest</vt:lpstr>
      <vt:lpstr>A126064910R</vt:lpstr>
      <vt:lpstr>A126064910R_Data</vt:lpstr>
      <vt:lpstr>A126064910R_Latest</vt:lpstr>
      <vt:lpstr>A126064914X</vt:lpstr>
      <vt:lpstr>A126064914X_Data</vt:lpstr>
      <vt:lpstr>A126064914X_Latest</vt:lpstr>
      <vt:lpstr>A126064922X</vt:lpstr>
      <vt:lpstr>A126064922X_Data</vt:lpstr>
      <vt:lpstr>A126064922X_Latest</vt:lpstr>
      <vt:lpstr>A126064926J</vt:lpstr>
      <vt:lpstr>A126064926J_Data</vt:lpstr>
      <vt:lpstr>A126064926J_Latest</vt:lpstr>
      <vt:lpstr>A126064930X</vt:lpstr>
      <vt:lpstr>A126064930X_Data</vt:lpstr>
      <vt:lpstr>A126064930X_Latest</vt:lpstr>
      <vt:lpstr>A126064942J</vt:lpstr>
      <vt:lpstr>A126064942J_Data</vt:lpstr>
      <vt:lpstr>A126064942J_Latest</vt:lpstr>
      <vt:lpstr>A126064946T</vt:lpstr>
      <vt:lpstr>A126064946T_Data</vt:lpstr>
      <vt:lpstr>A126064946T_Latest</vt:lpstr>
      <vt:lpstr>A126064950J</vt:lpstr>
      <vt:lpstr>A126064950J_Data</vt:lpstr>
      <vt:lpstr>A126064950J_Latest</vt:lpstr>
      <vt:lpstr>A126064954T</vt:lpstr>
      <vt:lpstr>A126064954T_Data</vt:lpstr>
      <vt:lpstr>A126064954T_Latest</vt:lpstr>
      <vt:lpstr>A126064958A</vt:lpstr>
      <vt:lpstr>A126064958A_Data</vt:lpstr>
      <vt:lpstr>A126064958A_Latest</vt:lpstr>
      <vt:lpstr>A126064962T</vt:lpstr>
      <vt:lpstr>A126064962T_Data</vt:lpstr>
      <vt:lpstr>A126064962T_Latest</vt:lpstr>
      <vt:lpstr>A126064966A</vt:lpstr>
      <vt:lpstr>A126064966A_Data</vt:lpstr>
      <vt:lpstr>A126064966A_Latest</vt:lpstr>
      <vt:lpstr>A126064970T</vt:lpstr>
      <vt:lpstr>A126064970T_Data</vt:lpstr>
      <vt:lpstr>A126064970T_Latest</vt:lpstr>
      <vt:lpstr>A126064974A</vt:lpstr>
      <vt:lpstr>A126064974A_Data</vt:lpstr>
      <vt:lpstr>A126064974A_Latest</vt:lpstr>
      <vt:lpstr>A126064978K</vt:lpstr>
      <vt:lpstr>A126064978K_Data</vt:lpstr>
      <vt:lpstr>A126064978K_Latest</vt:lpstr>
      <vt:lpstr>A126064982A</vt:lpstr>
      <vt:lpstr>A126064982A_Data</vt:lpstr>
      <vt:lpstr>A126064982A_Latest</vt:lpstr>
      <vt:lpstr>A126064986K</vt:lpstr>
      <vt:lpstr>A126064986K_Data</vt:lpstr>
      <vt:lpstr>A126064986K_Latest</vt:lpstr>
      <vt:lpstr>A126064990A</vt:lpstr>
      <vt:lpstr>A126064990A_Data</vt:lpstr>
      <vt:lpstr>A126064990A_Latest</vt:lpstr>
      <vt:lpstr>A126064994K</vt:lpstr>
      <vt:lpstr>A126064994K_Data</vt:lpstr>
      <vt:lpstr>A126064994K_Latest</vt:lpstr>
      <vt:lpstr>A126064998V</vt:lpstr>
      <vt:lpstr>A126064998V_Data</vt:lpstr>
      <vt:lpstr>A126064998V_Latest</vt:lpstr>
      <vt:lpstr>A126065002A</vt:lpstr>
      <vt:lpstr>A126065002A_Data</vt:lpstr>
      <vt:lpstr>A126065002A_Latest</vt:lpstr>
      <vt:lpstr>A126065006K</vt:lpstr>
      <vt:lpstr>A126065006K_Data</vt:lpstr>
      <vt:lpstr>A126065006K_Latest</vt:lpstr>
      <vt:lpstr>A126065010A</vt:lpstr>
      <vt:lpstr>A126065010A_Data</vt:lpstr>
      <vt:lpstr>A126065010A_Latest</vt:lpstr>
      <vt:lpstr>A126065014K</vt:lpstr>
      <vt:lpstr>A126065014K_Data</vt:lpstr>
      <vt:lpstr>A126065014K_Latest</vt:lpstr>
      <vt:lpstr>A126065018V</vt:lpstr>
      <vt:lpstr>A126065018V_Data</vt:lpstr>
      <vt:lpstr>A126065018V_Latest</vt:lpstr>
      <vt:lpstr>A126065022K</vt:lpstr>
      <vt:lpstr>A126065022K_Data</vt:lpstr>
      <vt:lpstr>A126065022K_Latest</vt:lpstr>
      <vt:lpstr>A126065026V</vt:lpstr>
      <vt:lpstr>A126065026V_Data</vt:lpstr>
      <vt:lpstr>A126065026V_Latest</vt:lpstr>
      <vt:lpstr>A126065030K</vt:lpstr>
      <vt:lpstr>A126065030K_Data</vt:lpstr>
      <vt:lpstr>A126065030K_Latest</vt:lpstr>
      <vt:lpstr>A126065034V</vt:lpstr>
      <vt:lpstr>A126065034V_Data</vt:lpstr>
      <vt:lpstr>A126065034V_Latest</vt:lpstr>
      <vt:lpstr>A126065038C</vt:lpstr>
      <vt:lpstr>A126065038C_Data</vt:lpstr>
      <vt:lpstr>A126065038C_Latest</vt:lpstr>
      <vt:lpstr>A126065042V</vt:lpstr>
      <vt:lpstr>A126065042V_Data</vt:lpstr>
      <vt:lpstr>A126065042V_Latest</vt:lpstr>
      <vt:lpstr>A126065046C</vt:lpstr>
      <vt:lpstr>A126065046C_Data</vt:lpstr>
      <vt:lpstr>A126065046C_Latest</vt:lpstr>
      <vt:lpstr>A126065050V</vt:lpstr>
      <vt:lpstr>A126065050V_Data</vt:lpstr>
      <vt:lpstr>A126065050V_Latest</vt:lpstr>
      <vt:lpstr>A126065054C</vt:lpstr>
      <vt:lpstr>A126065054C_Data</vt:lpstr>
      <vt:lpstr>A126065054C_Latest</vt:lpstr>
      <vt:lpstr>A126065058L</vt:lpstr>
      <vt:lpstr>A126065058L_Data</vt:lpstr>
      <vt:lpstr>A126065058L_Latest</vt:lpstr>
      <vt:lpstr>A126065062C</vt:lpstr>
      <vt:lpstr>A126065062C_Data</vt:lpstr>
      <vt:lpstr>A126065062C_Latest</vt:lpstr>
      <vt:lpstr>A126065066L</vt:lpstr>
      <vt:lpstr>A126065066L_Data</vt:lpstr>
      <vt:lpstr>A126065066L_Latest</vt:lpstr>
      <vt:lpstr>A126065070C</vt:lpstr>
      <vt:lpstr>A126065070C_Data</vt:lpstr>
      <vt:lpstr>A126065070C_Latest</vt:lpstr>
      <vt:lpstr>A126065074L</vt:lpstr>
      <vt:lpstr>A126065074L_Data</vt:lpstr>
      <vt:lpstr>A126065074L_Latest</vt:lpstr>
      <vt:lpstr>A126065078W</vt:lpstr>
      <vt:lpstr>A126065078W_Data</vt:lpstr>
      <vt:lpstr>A126065078W_Latest</vt:lpstr>
      <vt:lpstr>A126065082L</vt:lpstr>
      <vt:lpstr>A126065082L_Data</vt:lpstr>
      <vt:lpstr>A126065082L_Latest</vt:lpstr>
      <vt:lpstr>A126065086W</vt:lpstr>
      <vt:lpstr>A126065086W_Data</vt:lpstr>
      <vt:lpstr>A126065086W_Latest</vt:lpstr>
      <vt:lpstr>A126065090L</vt:lpstr>
      <vt:lpstr>A126065090L_Data</vt:lpstr>
      <vt:lpstr>A126065090L_Latest</vt:lpstr>
      <vt:lpstr>A126065094W</vt:lpstr>
      <vt:lpstr>A126065094W_Data</vt:lpstr>
      <vt:lpstr>A126065094W_Latest</vt:lpstr>
      <vt:lpstr>A126065098F</vt:lpstr>
      <vt:lpstr>A126065098F_Data</vt:lpstr>
      <vt:lpstr>A126065098F_Latest</vt:lpstr>
      <vt:lpstr>A126065102K</vt:lpstr>
      <vt:lpstr>A126065102K_Data</vt:lpstr>
      <vt:lpstr>A126065102K_Latest</vt:lpstr>
      <vt:lpstr>A126065106V</vt:lpstr>
      <vt:lpstr>A126065106V_Data</vt:lpstr>
      <vt:lpstr>A126065106V_Latest</vt:lpstr>
      <vt:lpstr>A126065110K</vt:lpstr>
      <vt:lpstr>A126065110K_Data</vt:lpstr>
      <vt:lpstr>A126065110K_Latest</vt:lpstr>
      <vt:lpstr>A126065114V</vt:lpstr>
      <vt:lpstr>A126065114V_Data</vt:lpstr>
      <vt:lpstr>A126065114V_Latest</vt:lpstr>
      <vt:lpstr>A126065118C</vt:lpstr>
      <vt:lpstr>A126065118C_Data</vt:lpstr>
      <vt:lpstr>A126065118C_Latest</vt:lpstr>
      <vt:lpstr>A126065122V</vt:lpstr>
      <vt:lpstr>A126065122V_Data</vt:lpstr>
      <vt:lpstr>A126065122V_Latest</vt:lpstr>
      <vt:lpstr>A126065126C</vt:lpstr>
      <vt:lpstr>A126065126C_Data</vt:lpstr>
      <vt:lpstr>A126065126C_Latest</vt:lpstr>
      <vt:lpstr>A126065130V</vt:lpstr>
      <vt:lpstr>A126065130V_Data</vt:lpstr>
      <vt:lpstr>A126065130V_Latest</vt:lpstr>
      <vt:lpstr>A126065134C</vt:lpstr>
      <vt:lpstr>A126065134C_Data</vt:lpstr>
      <vt:lpstr>A126065134C_Latest</vt:lpstr>
      <vt:lpstr>A126065138L</vt:lpstr>
      <vt:lpstr>A126065138L_Data</vt:lpstr>
      <vt:lpstr>A126065138L_Latest</vt:lpstr>
      <vt:lpstr>A126065142C</vt:lpstr>
      <vt:lpstr>A126065142C_Data</vt:lpstr>
      <vt:lpstr>A126065142C_Latest</vt:lpstr>
      <vt:lpstr>A126065146L</vt:lpstr>
      <vt:lpstr>A126065146L_Data</vt:lpstr>
      <vt:lpstr>A126065146L_Latest</vt:lpstr>
      <vt:lpstr>A126065150C</vt:lpstr>
      <vt:lpstr>A126065150C_Data</vt:lpstr>
      <vt:lpstr>A126065150C_Latest</vt:lpstr>
      <vt:lpstr>A126065154L</vt:lpstr>
      <vt:lpstr>A126065154L_Data</vt:lpstr>
      <vt:lpstr>A126065154L_Latest</vt:lpstr>
      <vt:lpstr>A126065158W</vt:lpstr>
      <vt:lpstr>A126065158W_Data</vt:lpstr>
      <vt:lpstr>A126065158W_Latest</vt:lpstr>
      <vt:lpstr>A126065162L</vt:lpstr>
      <vt:lpstr>A126065162L_Data</vt:lpstr>
      <vt:lpstr>A126065162L_Latest</vt:lpstr>
      <vt:lpstr>A126065166W</vt:lpstr>
      <vt:lpstr>A126065166W_Data</vt:lpstr>
      <vt:lpstr>A126065166W_Latest</vt:lpstr>
      <vt:lpstr>A126065170L</vt:lpstr>
      <vt:lpstr>A126065170L_Data</vt:lpstr>
      <vt:lpstr>A126065170L_Latest</vt:lpstr>
      <vt:lpstr>A126065174W</vt:lpstr>
      <vt:lpstr>A126065174W_Data</vt:lpstr>
      <vt:lpstr>A126065174W_Latest</vt:lpstr>
      <vt:lpstr>A126065178F</vt:lpstr>
      <vt:lpstr>A126065178F_Data</vt:lpstr>
      <vt:lpstr>A126065178F_Latest</vt:lpstr>
      <vt:lpstr>A126065182W</vt:lpstr>
      <vt:lpstr>A126065182W_Data</vt:lpstr>
      <vt:lpstr>A126065182W_Latest</vt:lpstr>
      <vt:lpstr>A126065186F</vt:lpstr>
      <vt:lpstr>A126065186F_Data</vt:lpstr>
      <vt:lpstr>A126065186F_Latest</vt:lpstr>
      <vt:lpstr>A126065190W</vt:lpstr>
      <vt:lpstr>A126065190W_Data</vt:lpstr>
      <vt:lpstr>A126065190W_Latest</vt:lpstr>
      <vt:lpstr>A126065194F</vt:lpstr>
      <vt:lpstr>A126065194F_Data</vt:lpstr>
      <vt:lpstr>A126065194F_Latest</vt:lpstr>
      <vt:lpstr>A126065198R</vt:lpstr>
      <vt:lpstr>A126065198R_Data</vt:lpstr>
      <vt:lpstr>A126065198R_Latest</vt:lpstr>
      <vt:lpstr>A126065202V</vt:lpstr>
      <vt:lpstr>A126065202V_Data</vt:lpstr>
      <vt:lpstr>A126065202V_Latest</vt:lpstr>
      <vt:lpstr>A126065206C</vt:lpstr>
      <vt:lpstr>A126065206C_Data</vt:lpstr>
      <vt:lpstr>A126065206C_Latest</vt:lpstr>
      <vt:lpstr>A126065210V</vt:lpstr>
      <vt:lpstr>A126065210V_Data</vt:lpstr>
      <vt:lpstr>A126065210V_Latest</vt:lpstr>
      <vt:lpstr>A126065214C</vt:lpstr>
      <vt:lpstr>A126065214C_Data</vt:lpstr>
      <vt:lpstr>A126065214C_Latest</vt:lpstr>
      <vt:lpstr>A126065218L</vt:lpstr>
      <vt:lpstr>A126065218L_Data</vt:lpstr>
      <vt:lpstr>A126065218L_Latest</vt:lpstr>
      <vt:lpstr>A126065222C</vt:lpstr>
      <vt:lpstr>A126065222C_Data</vt:lpstr>
      <vt:lpstr>A126065222C_Latest</vt:lpstr>
      <vt:lpstr>A126065226L</vt:lpstr>
      <vt:lpstr>A126065226L_Data</vt:lpstr>
      <vt:lpstr>A126065226L_Latest</vt:lpstr>
      <vt:lpstr>A126065230C</vt:lpstr>
      <vt:lpstr>A126065230C_Data</vt:lpstr>
      <vt:lpstr>A126065230C_Latest</vt:lpstr>
      <vt:lpstr>A126065234L</vt:lpstr>
      <vt:lpstr>A126065234L_Data</vt:lpstr>
      <vt:lpstr>A126065234L_Latest</vt:lpstr>
      <vt:lpstr>A126065238W</vt:lpstr>
      <vt:lpstr>A126065238W_Data</vt:lpstr>
      <vt:lpstr>A126065238W_Latest</vt:lpstr>
      <vt:lpstr>A126065242L</vt:lpstr>
      <vt:lpstr>A126065242L_Data</vt:lpstr>
      <vt:lpstr>A126065242L_Latest</vt:lpstr>
      <vt:lpstr>A126065246W</vt:lpstr>
      <vt:lpstr>A126065246W_Data</vt:lpstr>
      <vt:lpstr>A126065246W_Latest</vt:lpstr>
      <vt:lpstr>A126065250L</vt:lpstr>
      <vt:lpstr>A126065250L_Data</vt:lpstr>
      <vt:lpstr>A126065250L_Latest</vt:lpstr>
      <vt:lpstr>A126065254W</vt:lpstr>
      <vt:lpstr>A126065254W_Data</vt:lpstr>
      <vt:lpstr>A126065254W_Latest</vt:lpstr>
      <vt:lpstr>A126065258F</vt:lpstr>
      <vt:lpstr>A126065258F_Data</vt:lpstr>
      <vt:lpstr>A126065258F_Latest</vt:lpstr>
      <vt:lpstr>A126065262W</vt:lpstr>
      <vt:lpstr>A126065262W_Data</vt:lpstr>
      <vt:lpstr>A126065262W_Latest</vt:lpstr>
      <vt:lpstr>A126065266F</vt:lpstr>
      <vt:lpstr>A126065266F_Data</vt:lpstr>
      <vt:lpstr>A126065266F_Latest</vt:lpstr>
      <vt:lpstr>A126065270W</vt:lpstr>
      <vt:lpstr>A126065270W_Data</vt:lpstr>
      <vt:lpstr>A126065270W_Latest</vt:lpstr>
      <vt:lpstr>A126065274F</vt:lpstr>
      <vt:lpstr>A126065274F_Data</vt:lpstr>
      <vt:lpstr>A126065274F_Latest</vt:lpstr>
      <vt:lpstr>A126065278R</vt:lpstr>
      <vt:lpstr>A126065278R_Data</vt:lpstr>
      <vt:lpstr>A126065278R_Latest</vt:lpstr>
      <vt:lpstr>A126065282F</vt:lpstr>
      <vt:lpstr>A126065282F_Data</vt:lpstr>
      <vt:lpstr>A126065282F_Latest</vt:lpstr>
      <vt:lpstr>A126065286R</vt:lpstr>
      <vt:lpstr>A126065286R_Data</vt:lpstr>
      <vt:lpstr>A126065286R_Latest</vt:lpstr>
      <vt:lpstr>A126065290F</vt:lpstr>
      <vt:lpstr>A126065290F_Data</vt:lpstr>
      <vt:lpstr>A126065290F_Latest</vt:lpstr>
      <vt:lpstr>A126065294R</vt:lpstr>
      <vt:lpstr>A126065294R_Data</vt:lpstr>
      <vt:lpstr>A126065294R_Latest</vt:lpstr>
      <vt:lpstr>A126065298X</vt:lpstr>
      <vt:lpstr>A126065298X_Data</vt:lpstr>
      <vt:lpstr>A126065298X_Latest</vt:lpstr>
      <vt:lpstr>A126065302C</vt:lpstr>
      <vt:lpstr>A126065302C_Data</vt:lpstr>
      <vt:lpstr>A126065302C_Latest</vt:lpstr>
      <vt:lpstr>A126065306L</vt:lpstr>
      <vt:lpstr>A126065306L_Data</vt:lpstr>
      <vt:lpstr>A126065306L_Latest</vt:lpstr>
      <vt:lpstr>A126065310C</vt:lpstr>
      <vt:lpstr>A126065310C_Data</vt:lpstr>
      <vt:lpstr>A126065310C_Latest</vt:lpstr>
      <vt:lpstr>A126065314L</vt:lpstr>
      <vt:lpstr>A126065314L_Data</vt:lpstr>
      <vt:lpstr>A126065314L_Latest</vt:lpstr>
      <vt:lpstr>A126065318W</vt:lpstr>
      <vt:lpstr>A126065318W_Data</vt:lpstr>
      <vt:lpstr>A126065318W_Latest</vt:lpstr>
      <vt:lpstr>A126065322L</vt:lpstr>
      <vt:lpstr>A126065322L_Data</vt:lpstr>
      <vt:lpstr>A126065322L_Latest</vt:lpstr>
      <vt:lpstr>A126065326W</vt:lpstr>
      <vt:lpstr>A126065326W_Data</vt:lpstr>
      <vt:lpstr>A126065326W_Latest</vt:lpstr>
      <vt:lpstr>A126065330L</vt:lpstr>
      <vt:lpstr>A126065330L_Data</vt:lpstr>
      <vt:lpstr>A126065330L_Latest</vt:lpstr>
      <vt:lpstr>A126065334W</vt:lpstr>
      <vt:lpstr>A126065334W_Data</vt:lpstr>
      <vt:lpstr>A126065334W_Latest</vt:lpstr>
      <vt:lpstr>A126065338F</vt:lpstr>
      <vt:lpstr>A126065338F_Data</vt:lpstr>
      <vt:lpstr>A126065338F_Latest</vt:lpstr>
      <vt:lpstr>A126065342W</vt:lpstr>
      <vt:lpstr>A126065342W_Data</vt:lpstr>
      <vt:lpstr>A126065342W_Latest</vt:lpstr>
      <vt:lpstr>A126065346F</vt:lpstr>
      <vt:lpstr>A126065346F_Data</vt:lpstr>
      <vt:lpstr>A126065346F_Latest</vt:lpstr>
      <vt:lpstr>A126065350W</vt:lpstr>
      <vt:lpstr>A126065350W_Data</vt:lpstr>
      <vt:lpstr>A126065350W_Latest</vt:lpstr>
      <vt:lpstr>A126065354F</vt:lpstr>
      <vt:lpstr>A126065354F_Data</vt:lpstr>
      <vt:lpstr>A126065354F_Latest</vt:lpstr>
      <vt:lpstr>A126065358R</vt:lpstr>
      <vt:lpstr>A126065358R_Data</vt:lpstr>
      <vt:lpstr>A126065358R_Latest</vt:lpstr>
      <vt:lpstr>A126065362F</vt:lpstr>
      <vt:lpstr>A126065362F_Data</vt:lpstr>
      <vt:lpstr>A126065362F_Latest</vt:lpstr>
      <vt:lpstr>A126065366R</vt:lpstr>
      <vt:lpstr>A126065366R_Data</vt:lpstr>
      <vt:lpstr>A126065366R_Latest</vt:lpstr>
      <vt:lpstr>A126065370F</vt:lpstr>
      <vt:lpstr>A126065370F_Data</vt:lpstr>
      <vt:lpstr>A126065370F_Latest</vt:lpstr>
      <vt:lpstr>A126065374R</vt:lpstr>
      <vt:lpstr>A126065374R_Data</vt:lpstr>
      <vt:lpstr>A126065374R_Latest</vt:lpstr>
      <vt:lpstr>A126065378X</vt:lpstr>
      <vt:lpstr>A126065378X_Data</vt:lpstr>
      <vt:lpstr>A126065378X_Latest</vt:lpstr>
      <vt:lpstr>A126065382R</vt:lpstr>
      <vt:lpstr>A126065382R_Data</vt:lpstr>
      <vt:lpstr>A126065382R_Latest</vt:lpstr>
      <vt:lpstr>A126065386X</vt:lpstr>
      <vt:lpstr>A126065386X_Data</vt:lpstr>
      <vt:lpstr>A126065386X_Latest</vt:lpstr>
      <vt:lpstr>A126065390R</vt:lpstr>
      <vt:lpstr>A126065390R_Data</vt:lpstr>
      <vt:lpstr>A126065390R_Latest</vt:lpstr>
      <vt:lpstr>A126065394X</vt:lpstr>
      <vt:lpstr>A126065394X_Data</vt:lpstr>
      <vt:lpstr>A126065394X_Latest</vt:lpstr>
      <vt:lpstr>A126065398J</vt:lpstr>
      <vt:lpstr>A126065398J_Data</vt:lpstr>
      <vt:lpstr>A126065398J_Latest</vt:lpstr>
      <vt:lpstr>A126065402L</vt:lpstr>
      <vt:lpstr>A126065402L_Data</vt:lpstr>
      <vt:lpstr>A126065402L_Latest</vt:lpstr>
      <vt:lpstr>A126065406W</vt:lpstr>
      <vt:lpstr>A126065406W_Data</vt:lpstr>
      <vt:lpstr>A126065406W_Latest</vt:lpstr>
      <vt:lpstr>A126065410L</vt:lpstr>
      <vt:lpstr>A126065410L_Data</vt:lpstr>
      <vt:lpstr>A126065410L_Latest</vt:lpstr>
      <vt:lpstr>A126065414W</vt:lpstr>
      <vt:lpstr>A126065414W_Data</vt:lpstr>
      <vt:lpstr>A126065414W_Latest</vt:lpstr>
      <vt:lpstr>A126065418F</vt:lpstr>
      <vt:lpstr>A126065418F_Data</vt:lpstr>
      <vt:lpstr>A126065418F_Latest</vt:lpstr>
      <vt:lpstr>A126065422W</vt:lpstr>
      <vt:lpstr>A126065422W_Data</vt:lpstr>
      <vt:lpstr>A126065422W_Latest</vt:lpstr>
      <vt:lpstr>A126065426F</vt:lpstr>
      <vt:lpstr>A126065426F_Data</vt:lpstr>
      <vt:lpstr>A126065426F_Latest</vt:lpstr>
      <vt:lpstr>A126065430W</vt:lpstr>
      <vt:lpstr>A126065430W_Data</vt:lpstr>
      <vt:lpstr>A126065430W_Latest</vt:lpstr>
      <vt:lpstr>A126065434F</vt:lpstr>
      <vt:lpstr>A126065434F_Data</vt:lpstr>
      <vt:lpstr>A126065434F_Latest</vt:lpstr>
      <vt:lpstr>A126065438R</vt:lpstr>
      <vt:lpstr>A126065438R_Data</vt:lpstr>
      <vt:lpstr>A126065438R_Latest</vt:lpstr>
      <vt:lpstr>A126065442F</vt:lpstr>
      <vt:lpstr>A126065442F_Data</vt:lpstr>
      <vt:lpstr>A126065442F_Latest</vt:lpstr>
      <vt:lpstr>A126065446R</vt:lpstr>
      <vt:lpstr>A126065446R_Data</vt:lpstr>
      <vt:lpstr>A126065446R_Latest</vt:lpstr>
      <vt:lpstr>A126065450F</vt:lpstr>
      <vt:lpstr>A126065450F_Data</vt:lpstr>
      <vt:lpstr>A126065450F_Latest</vt:lpstr>
      <vt:lpstr>A126065454R</vt:lpstr>
      <vt:lpstr>A126065454R_Data</vt:lpstr>
      <vt:lpstr>A126065454R_Latest</vt:lpstr>
      <vt:lpstr>A126065458X</vt:lpstr>
      <vt:lpstr>A126065458X_Data</vt:lpstr>
      <vt:lpstr>A126065458X_Latest</vt:lpstr>
      <vt:lpstr>A126065462R</vt:lpstr>
      <vt:lpstr>A126065462R_Data</vt:lpstr>
      <vt:lpstr>A126065462R_Latest</vt:lpstr>
      <vt:lpstr>A126065466X</vt:lpstr>
      <vt:lpstr>A126065466X_Data</vt:lpstr>
      <vt:lpstr>A126065466X_Latest</vt:lpstr>
      <vt:lpstr>A126065470R</vt:lpstr>
      <vt:lpstr>A126065470R_Data</vt:lpstr>
      <vt:lpstr>A126065470R_Latest</vt:lpstr>
      <vt:lpstr>A126065474X</vt:lpstr>
      <vt:lpstr>A126065474X_Data</vt:lpstr>
      <vt:lpstr>A126065474X_Latest</vt:lpstr>
      <vt:lpstr>A126065478J</vt:lpstr>
      <vt:lpstr>A126065478J_Data</vt:lpstr>
      <vt:lpstr>A126065478J_Latest</vt:lpstr>
      <vt:lpstr>A126065482X</vt:lpstr>
      <vt:lpstr>A126065482X_Data</vt:lpstr>
      <vt:lpstr>A126065482X_Latest</vt:lpstr>
      <vt:lpstr>A126065486J</vt:lpstr>
      <vt:lpstr>A126065486J_Data</vt:lpstr>
      <vt:lpstr>A126065486J_Latest</vt:lpstr>
      <vt:lpstr>A126065490X</vt:lpstr>
      <vt:lpstr>A126065490X_Data</vt:lpstr>
      <vt:lpstr>A126065490X_Latest</vt:lpstr>
      <vt:lpstr>A126065494J</vt:lpstr>
      <vt:lpstr>A126065494J_Data</vt:lpstr>
      <vt:lpstr>A126065494J_Latest</vt:lpstr>
      <vt:lpstr>A126065498T</vt:lpstr>
      <vt:lpstr>A126065498T_Data</vt:lpstr>
      <vt:lpstr>A126065498T_Latest</vt:lpstr>
      <vt:lpstr>A126065502W</vt:lpstr>
      <vt:lpstr>A126065502W_Data</vt:lpstr>
      <vt:lpstr>A126065502W_Latest</vt:lpstr>
      <vt:lpstr>A126065506F</vt:lpstr>
      <vt:lpstr>A126065506F_Data</vt:lpstr>
      <vt:lpstr>A126065506F_Latest</vt:lpstr>
      <vt:lpstr>A126065510W</vt:lpstr>
      <vt:lpstr>A126065510W_Data</vt:lpstr>
      <vt:lpstr>A126065510W_Latest</vt:lpstr>
      <vt:lpstr>A126065514F</vt:lpstr>
      <vt:lpstr>A126065514F_Data</vt:lpstr>
      <vt:lpstr>A126065514F_Latest</vt:lpstr>
      <vt:lpstr>A126065518R</vt:lpstr>
      <vt:lpstr>A126065518R_Data</vt:lpstr>
      <vt:lpstr>A126065518R_Latest</vt:lpstr>
      <vt:lpstr>A126065522F</vt:lpstr>
      <vt:lpstr>A126065522F_Data</vt:lpstr>
      <vt:lpstr>A126065522F_Latest</vt:lpstr>
      <vt:lpstr>A126065526R</vt:lpstr>
      <vt:lpstr>A126065526R_Data</vt:lpstr>
      <vt:lpstr>A126065526R_Latest</vt:lpstr>
      <vt:lpstr>A126065530F</vt:lpstr>
      <vt:lpstr>A126065530F_Data</vt:lpstr>
      <vt:lpstr>A126065530F_Latest</vt:lpstr>
      <vt:lpstr>A126065534R</vt:lpstr>
      <vt:lpstr>A126065534R_Data</vt:lpstr>
      <vt:lpstr>A126065534R_Latest</vt:lpstr>
      <vt:lpstr>A126065538X</vt:lpstr>
      <vt:lpstr>A126065538X_Data</vt:lpstr>
      <vt:lpstr>A126065538X_Latest</vt:lpstr>
      <vt:lpstr>A126065542R</vt:lpstr>
      <vt:lpstr>A126065542R_Data</vt:lpstr>
      <vt:lpstr>A126065542R_Latest</vt:lpstr>
      <vt:lpstr>A126065546X</vt:lpstr>
      <vt:lpstr>A126065546X_Data</vt:lpstr>
      <vt:lpstr>A126065546X_Latest</vt:lpstr>
      <vt:lpstr>A126065550R</vt:lpstr>
      <vt:lpstr>A126065550R_Data</vt:lpstr>
      <vt:lpstr>A126065550R_Latest</vt:lpstr>
      <vt:lpstr>A126065554X</vt:lpstr>
      <vt:lpstr>A126065554X_Data</vt:lpstr>
      <vt:lpstr>A126065554X_Latest</vt:lpstr>
      <vt:lpstr>A126065558J</vt:lpstr>
      <vt:lpstr>A126065558J_Data</vt:lpstr>
      <vt:lpstr>A126065558J_Latest</vt:lpstr>
      <vt:lpstr>A126065562X</vt:lpstr>
      <vt:lpstr>A126065562X_Data</vt:lpstr>
      <vt:lpstr>A126065562X_Latest</vt:lpstr>
      <vt:lpstr>A126065566J</vt:lpstr>
      <vt:lpstr>A126065566J_Data</vt:lpstr>
      <vt:lpstr>A126065566J_Latest</vt:lpstr>
      <vt:lpstr>A126065570X</vt:lpstr>
      <vt:lpstr>A126065570X_Data</vt:lpstr>
      <vt:lpstr>A126065570X_Latest</vt:lpstr>
      <vt:lpstr>A126065574J</vt:lpstr>
      <vt:lpstr>A126065574J_Data</vt:lpstr>
      <vt:lpstr>A126065574J_Latest</vt:lpstr>
      <vt:lpstr>A126065578T</vt:lpstr>
      <vt:lpstr>A126065578T_Data</vt:lpstr>
      <vt:lpstr>A126065578T_Latest</vt:lpstr>
      <vt:lpstr>A126065582J</vt:lpstr>
      <vt:lpstr>A126065582J_Data</vt:lpstr>
      <vt:lpstr>A126065582J_Latest</vt:lpstr>
      <vt:lpstr>A126065586T</vt:lpstr>
      <vt:lpstr>A126065586T_Data</vt:lpstr>
      <vt:lpstr>A126065586T_Latest</vt:lpstr>
      <vt:lpstr>A126065590J</vt:lpstr>
      <vt:lpstr>A126065590J_Data</vt:lpstr>
      <vt:lpstr>A126065590J_Latest</vt:lpstr>
      <vt:lpstr>A126065594T</vt:lpstr>
      <vt:lpstr>A126065594T_Data</vt:lpstr>
      <vt:lpstr>A126065594T_Latest</vt:lpstr>
      <vt:lpstr>A126065598A</vt:lpstr>
      <vt:lpstr>A126065598A_Data</vt:lpstr>
      <vt:lpstr>A126065598A_Latest</vt:lpstr>
      <vt:lpstr>A126065602F</vt:lpstr>
      <vt:lpstr>A126065602F_Data</vt:lpstr>
      <vt:lpstr>A126065602F_Latest</vt:lpstr>
      <vt:lpstr>A126065606R</vt:lpstr>
      <vt:lpstr>A126065606R_Data</vt:lpstr>
      <vt:lpstr>A126065606R_Latest</vt:lpstr>
      <vt:lpstr>A126065610F</vt:lpstr>
      <vt:lpstr>A126065610F_Data</vt:lpstr>
      <vt:lpstr>A126065610F_Latest</vt:lpstr>
      <vt:lpstr>A126065614R</vt:lpstr>
      <vt:lpstr>A126065614R_Data</vt:lpstr>
      <vt:lpstr>A126065614R_Latest</vt:lpstr>
      <vt:lpstr>A126065618X</vt:lpstr>
      <vt:lpstr>A126065618X_Data</vt:lpstr>
      <vt:lpstr>A126065618X_Latest</vt:lpstr>
      <vt:lpstr>A126065622R</vt:lpstr>
      <vt:lpstr>A126065622R_Data</vt:lpstr>
      <vt:lpstr>A126065622R_Latest</vt:lpstr>
      <vt:lpstr>A126065626X</vt:lpstr>
      <vt:lpstr>A126065626X_Data</vt:lpstr>
      <vt:lpstr>A126065626X_Latest</vt:lpstr>
      <vt:lpstr>A126065630R</vt:lpstr>
      <vt:lpstr>A126065630R_Data</vt:lpstr>
      <vt:lpstr>A126065630R_Latest</vt:lpstr>
      <vt:lpstr>A126065634X</vt:lpstr>
      <vt:lpstr>A126065634X_Data</vt:lpstr>
      <vt:lpstr>A126065634X_Latest</vt:lpstr>
      <vt:lpstr>A126065638J</vt:lpstr>
      <vt:lpstr>A126065638J_Data</vt:lpstr>
      <vt:lpstr>A126065638J_Latest</vt:lpstr>
      <vt:lpstr>A126065642X</vt:lpstr>
      <vt:lpstr>A126065642X_Data</vt:lpstr>
      <vt:lpstr>A126065642X_Latest</vt:lpstr>
      <vt:lpstr>A126065646J</vt:lpstr>
      <vt:lpstr>A126065646J_Data</vt:lpstr>
      <vt:lpstr>A126065646J_Latest</vt:lpstr>
      <vt:lpstr>A126065650X</vt:lpstr>
      <vt:lpstr>A126065650X_Data</vt:lpstr>
      <vt:lpstr>A126065650X_Latest</vt:lpstr>
      <vt:lpstr>A126065654J</vt:lpstr>
      <vt:lpstr>A126065654J_Data</vt:lpstr>
      <vt:lpstr>A126065654J_Latest</vt:lpstr>
      <vt:lpstr>A126065658T</vt:lpstr>
      <vt:lpstr>A126065658T_Data</vt:lpstr>
      <vt:lpstr>A126065658T_Latest</vt:lpstr>
      <vt:lpstr>A126065662J</vt:lpstr>
      <vt:lpstr>A126065662J_Data</vt:lpstr>
      <vt:lpstr>A126065662J_Latest</vt:lpstr>
      <vt:lpstr>A126065666T</vt:lpstr>
      <vt:lpstr>A126065666T_Data</vt:lpstr>
      <vt:lpstr>A126065666T_Latest</vt:lpstr>
      <vt:lpstr>A126065670J</vt:lpstr>
      <vt:lpstr>A126065670J_Data</vt:lpstr>
      <vt:lpstr>A126065670J_Latest</vt:lpstr>
      <vt:lpstr>A126065674T</vt:lpstr>
      <vt:lpstr>A126065674T_Data</vt:lpstr>
      <vt:lpstr>A126065674T_Latest</vt:lpstr>
      <vt:lpstr>A126065678A</vt:lpstr>
      <vt:lpstr>A126065678A_Data</vt:lpstr>
      <vt:lpstr>A126065678A_Latest</vt:lpstr>
      <vt:lpstr>A126065682T</vt:lpstr>
      <vt:lpstr>A126065682T_Data</vt:lpstr>
      <vt:lpstr>A126065682T_Latest</vt:lpstr>
      <vt:lpstr>A126065686A</vt:lpstr>
      <vt:lpstr>A126065686A_Data</vt:lpstr>
      <vt:lpstr>A126065686A_Latest</vt:lpstr>
      <vt:lpstr>A126065690T</vt:lpstr>
      <vt:lpstr>A126065690T_Data</vt:lpstr>
      <vt:lpstr>A126065690T_Latest</vt:lpstr>
      <vt:lpstr>A126065694A</vt:lpstr>
      <vt:lpstr>A126065694A_Data</vt:lpstr>
      <vt:lpstr>A126065694A_Latest</vt:lpstr>
      <vt:lpstr>A126065698K</vt:lpstr>
      <vt:lpstr>A126065698K_Data</vt:lpstr>
      <vt:lpstr>A126065698K_Latest</vt:lpstr>
      <vt:lpstr>A126065702R</vt:lpstr>
      <vt:lpstr>A126065702R_Data</vt:lpstr>
      <vt:lpstr>A126065702R_Latest</vt:lpstr>
      <vt:lpstr>A126065706X</vt:lpstr>
      <vt:lpstr>A126065706X_Data</vt:lpstr>
      <vt:lpstr>A126065706X_Latest</vt:lpstr>
      <vt:lpstr>A126065710R</vt:lpstr>
      <vt:lpstr>A126065710R_Data</vt:lpstr>
      <vt:lpstr>A126065710R_Latest</vt:lpstr>
      <vt:lpstr>A126065714X</vt:lpstr>
      <vt:lpstr>A126065714X_Data</vt:lpstr>
      <vt:lpstr>A126065714X_Latest</vt:lpstr>
      <vt:lpstr>A126065718J</vt:lpstr>
      <vt:lpstr>A126065718J_Data</vt:lpstr>
      <vt:lpstr>A126065718J_Latest</vt:lpstr>
      <vt:lpstr>A126065722X</vt:lpstr>
      <vt:lpstr>A126065722X_Data</vt:lpstr>
      <vt:lpstr>A126065722X_Latest</vt:lpstr>
      <vt:lpstr>A126065726J</vt:lpstr>
      <vt:lpstr>A126065726J_Data</vt:lpstr>
      <vt:lpstr>A126065726J_Latest</vt:lpstr>
      <vt:lpstr>A126065730X</vt:lpstr>
      <vt:lpstr>A126065730X_Data</vt:lpstr>
      <vt:lpstr>A126065730X_Latest</vt:lpstr>
      <vt:lpstr>A126065734J</vt:lpstr>
      <vt:lpstr>A126065734J_Data</vt:lpstr>
      <vt:lpstr>A126065734J_Latest</vt:lpstr>
      <vt:lpstr>A126065738T</vt:lpstr>
      <vt:lpstr>A126065738T_Data</vt:lpstr>
      <vt:lpstr>A126065738T_Latest</vt:lpstr>
      <vt:lpstr>A126065742J</vt:lpstr>
      <vt:lpstr>A126065742J_Data</vt:lpstr>
      <vt:lpstr>A126065742J_Latest</vt:lpstr>
      <vt:lpstr>A126065746T</vt:lpstr>
      <vt:lpstr>A126065746T_Data</vt:lpstr>
      <vt:lpstr>A126065746T_Latest</vt:lpstr>
      <vt:lpstr>A126065750J</vt:lpstr>
      <vt:lpstr>A126065750J_Data</vt:lpstr>
      <vt:lpstr>A126065750J_Latest</vt:lpstr>
      <vt:lpstr>A126065754T</vt:lpstr>
      <vt:lpstr>A126065754T_Data</vt:lpstr>
      <vt:lpstr>A126065754T_Latest</vt:lpstr>
      <vt:lpstr>A126065758A</vt:lpstr>
      <vt:lpstr>A126065758A_Data</vt:lpstr>
      <vt:lpstr>A126065758A_Latest</vt:lpstr>
      <vt:lpstr>A126065762T</vt:lpstr>
      <vt:lpstr>A126065762T_Data</vt:lpstr>
      <vt:lpstr>A126065762T_Latest</vt:lpstr>
      <vt:lpstr>A126065766A</vt:lpstr>
      <vt:lpstr>A126065766A_Data</vt:lpstr>
      <vt:lpstr>A126065766A_Latest</vt:lpstr>
      <vt:lpstr>A126065770T</vt:lpstr>
      <vt:lpstr>A126065770T_Data</vt:lpstr>
      <vt:lpstr>A126065770T_Latest</vt:lpstr>
      <vt:lpstr>A126065774A</vt:lpstr>
      <vt:lpstr>A126065774A_Data</vt:lpstr>
      <vt:lpstr>A126065774A_Latest</vt:lpstr>
      <vt:lpstr>A126065778K</vt:lpstr>
      <vt:lpstr>A126065778K_Data</vt:lpstr>
      <vt:lpstr>A126065778K_Latest</vt:lpstr>
      <vt:lpstr>A126065782A</vt:lpstr>
      <vt:lpstr>A126065782A_Data</vt:lpstr>
      <vt:lpstr>A126065782A_Latest</vt:lpstr>
      <vt:lpstr>A126065786K</vt:lpstr>
      <vt:lpstr>A126065786K_Data</vt:lpstr>
      <vt:lpstr>A126065786K_Latest</vt:lpstr>
      <vt:lpstr>A126065790A</vt:lpstr>
      <vt:lpstr>A126065790A_Data</vt:lpstr>
      <vt:lpstr>A126065790A_Latest</vt:lpstr>
      <vt:lpstr>A126065794K</vt:lpstr>
      <vt:lpstr>A126065794K_Data</vt:lpstr>
      <vt:lpstr>A126065794K_Latest</vt:lpstr>
      <vt:lpstr>A126065798V</vt:lpstr>
      <vt:lpstr>A126065798V_Data</vt:lpstr>
      <vt:lpstr>A126065798V_Latest</vt:lpstr>
      <vt:lpstr>A126065802X</vt:lpstr>
      <vt:lpstr>A126065802X_Data</vt:lpstr>
      <vt:lpstr>A126065802X_Latest</vt:lpstr>
      <vt:lpstr>A126065806J</vt:lpstr>
      <vt:lpstr>A126065806J_Data</vt:lpstr>
      <vt:lpstr>A126065806J_Latest</vt:lpstr>
      <vt:lpstr>A126065810X</vt:lpstr>
      <vt:lpstr>A126065810X_Data</vt:lpstr>
      <vt:lpstr>A126065810X_Latest</vt:lpstr>
      <vt:lpstr>A126065814J</vt:lpstr>
      <vt:lpstr>A126065814J_Data</vt:lpstr>
      <vt:lpstr>A126065814J_Latest</vt:lpstr>
      <vt:lpstr>A126065818T</vt:lpstr>
      <vt:lpstr>A126065818T_Data</vt:lpstr>
      <vt:lpstr>A126065818T_Latest</vt:lpstr>
      <vt:lpstr>A126065822J</vt:lpstr>
      <vt:lpstr>A126065822J_Data</vt:lpstr>
      <vt:lpstr>A126065822J_Latest</vt:lpstr>
      <vt:lpstr>A126065826T</vt:lpstr>
      <vt:lpstr>A126065826T_Data</vt:lpstr>
      <vt:lpstr>A126065826T_Latest</vt:lpstr>
      <vt:lpstr>A126065830J</vt:lpstr>
      <vt:lpstr>A126065830J_Data</vt:lpstr>
      <vt:lpstr>A126065830J_Latest</vt:lpstr>
      <vt:lpstr>A126065834T</vt:lpstr>
      <vt:lpstr>A126065834T_Data</vt:lpstr>
      <vt:lpstr>A126065834T_Latest</vt:lpstr>
      <vt:lpstr>A126065838A</vt:lpstr>
      <vt:lpstr>A126065838A_Data</vt:lpstr>
      <vt:lpstr>A126065838A_Latest</vt:lpstr>
      <vt:lpstr>A126065842T</vt:lpstr>
      <vt:lpstr>A126065842T_Data</vt:lpstr>
      <vt:lpstr>A126065842T_Latest</vt:lpstr>
      <vt:lpstr>A126065846A</vt:lpstr>
      <vt:lpstr>A126065846A_Data</vt:lpstr>
      <vt:lpstr>A126065846A_Latest</vt:lpstr>
      <vt:lpstr>A126065850T</vt:lpstr>
      <vt:lpstr>A126065850T_Data</vt:lpstr>
      <vt:lpstr>A126065850T_Latest</vt:lpstr>
      <vt:lpstr>A126065854A</vt:lpstr>
      <vt:lpstr>A126065854A_Data</vt:lpstr>
      <vt:lpstr>A126065854A_Latest</vt:lpstr>
      <vt:lpstr>A126065858K</vt:lpstr>
      <vt:lpstr>A126065858K_Data</vt:lpstr>
      <vt:lpstr>A126065858K_Latest</vt:lpstr>
      <vt:lpstr>A126065862A</vt:lpstr>
      <vt:lpstr>A126065862A_Data</vt:lpstr>
      <vt:lpstr>A126065862A_Latest</vt:lpstr>
      <vt:lpstr>A126065866K</vt:lpstr>
      <vt:lpstr>A126065866K_Data</vt:lpstr>
      <vt:lpstr>A126065866K_Latest</vt:lpstr>
      <vt:lpstr>A126065870A</vt:lpstr>
      <vt:lpstr>A126065870A_Data</vt:lpstr>
      <vt:lpstr>A126065870A_Latest</vt:lpstr>
      <vt:lpstr>A126065874K</vt:lpstr>
      <vt:lpstr>A126065874K_Data</vt:lpstr>
      <vt:lpstr>A126065874K_Latest</vt:lpstr>
      <vt:lpstr>A126065878V</vt:lpstr>
      <vt:lpstr>A126065878V_Data</vt:lpstr>
      <vt:lpstr>A126065878V_Latest</vt:lpstr>
      <vt:lpstr>A126065882K</vt:lpstr>
      <vt:lpstr>A126065882K_Data</vt:lpstr>
      <vt:lpstr>A126065882K_Latest</vt:lpstr>
      <vt:lpstr>A126065886V</vt:lpstr>
      <vt:lpstr>A126065886V_Data</vt:lpstr>
      <vt:lpstr>A126065886V_Latest</vt:lpstr>
      <vt:lpstr>A126065890K</vt:lpstr>
      <vt:lpstr>A126065890K_Data</vt:lpstr>
      <vt:lpstr>A126065890K_Latest</vt:lpstr>
      <vt:lpstr>A126065894V</vt:lpstr>
      <vt:lpstr>A126065894V_Data</vt:lpstr>
      <vt:lpstr>A126065894V_Latest</vt:lpstr>
      <vt:lpstr>A126065898C</vt:lpstr>
      <vt:lpstr>A126065898C_Data</vt:lpstr>
      <vt:lpstr>A126065898C_Latest</vt:lpstr>
      <vt:lpstr>A126065902J</vt:lpstr>
      <vt:lpstr>A126065902J_Data</vt:lpstr>
      <vt:lpstr>A126065902J_Latest</vt:lpstr>
      <vt:lpstr>A126065906T</vt:lpstr>
      <vt:lpstr>A126065906T_Data</vt:lpstr>
      <vt:lpstr>A126065906T_Latest</vt:lpstr>
      <vt:lpstr>A126065910J</vt:lpstr>
      <vt:lpstr>A126065910J_Data</vt:lpstr>
      <vt:lpstr>A126065910J_Latest</vt:lpstr>
      <vt:lpstr>A126065914T</vt:lpstr>
      <vt:lpstr>A126065914T_Data</vt:lpstr>
      <vt:lpstr>A126065914T_Latest</vt:lpstr>
      <vt:lpstr>A126065918A</vt:lpstr>
      <vt:lpstr>A126065918A_Data</vt:lpstr>
      <vt:lpstr>A126065918A_Latest</vt:lpstr>
      <vt:lpstr>A126065922T</vt:lpstr>
      <vt:lpstr>A126065922T_Data</vt:lpstr>
      <vt:lpstr>A126065922T_Latest</vt:lpstr>
      <vt:lpstr>A126065926A</vt:lpstr>
      <vt:lpstr>A126065926A_Data</vt:lpstr>
      <vt:lpstr>A126065926A_Latest</vt:lpstr>
      <vt:lpstr>A126065930T</vt:lpstr>
      <vt:lpstr>A126065930T_Data</vt:lpstr>
      <vt:lpstr>A126065930T_Latest</vt:lpstr>
      <vt:lpstr>A126065934A</vt:lpstr>
      <vt:lpstr>A126065934A_Data</vt:lpstr>
      <vt:lpstr>A126065934A_Latest</vt:lpstr>
      <vt:lpstr>A126065938K</vt:lpstr>
      <vt:lpstr>A126065938K_Data</vt:lpstr>
      <vt:lpstr>A126065938K_Latest</vt:lpstr>
      <vt:lpstr>A126065942A</vt:lpstr>
      <vt:lpstr>A126065942A_Data</vt:lpstr>
      <vt:lpstr>A126065942A_Latest</vt:lpstr>
      <vt:lpstr>A126065946K</vt:lpstr>
      <vt:lpstr>A126065946K_Data</vt:lpstr>
      <vt:lpstr>A126065946K_Latest</vt:lpstr>
      <vt:lpstr>A126065950A</vt:lpstr>
      <vt:lpstr>A126065950A_Data</vt:lpstr>
      <vt:lpstr>A126065950A_Latest</vt:lpstr>
      <vt:lpstr>A126065954K</vt:lpstr>
      <vt:lpstr>A126065954K_Data</vt:lpstr>
      <vt:lpstr>A126065954K_Latest</vt:lpstr>
      <vt:lpstr>A126065958V</vt:lpstr>
      <vt:lpstr>A126065958V_Data</vt:lpstr>
      <vt:lpstr>A126065958V_Latest</vt:lpstr>
      <vt:lpstr>A126065962K</vt:lpstr>
      <vt:lpstr>A126065962K_Data</vt:lpstr>
      <vt:lpstr>A126065962K_Latest</vt:lpstr>
      <vt:lpstr>A126065966V</vt:lpstr>
      <vt:lpstr>A126065966V_Data</vt:lpstr>
      <vt:lpstr>A126065966V_Latest</vt:lpstr>
      <vt:lpstr>A126065970K</vt:lpstr>
      <vt:lpstr>A126065970K_Data</vt:lpstr>
      <vt:lpstr>A126065970K_Latest</vt:lpstr>
      <vt:lpstr>A126065974V</vt:lpstr>
      <vt:lpstr>A126065974V_Data</vt:lpstr>
      <vt:lpstr>A126065974V_Latest</vt:lpstr>
      <vt:lpstr>A126065978C</vt:lpstr>
      <vt:lpstr>A126065978C_Data</vt:lpstr>
      <vt:lpstr>A126065978C_Latest</vt:lpstr>
      <vt:lpstr>A126065982V</vt:lpstr>
      <vt:lpstr>A126065982V_Data</vt:lpstr>
      <vt:lpstr>A126065982V_Latest</vt:lpstr>
      <vt:lpstr>A126065986C</vt:lpstr>
      <vt:lpstr>A126065986C_Data</vt:lpstr>
      <vt:lpstr>A126065986C_Latest</vt:lpstr>
      <vt:lpstr>A126065990V</vt:lpstr>
      <vt:lpstr>A126065990V_Data</vt:lpstr>
      <vt:lpstr>A126065990V_Latest</vt:lpstr>
      <vt:lpstr>A126065994C</vt:lpstr>
      <vt:lpstr>A126065994C_Data</vt:lpstr>
      <vt:lpstr>A126065994C_Latest</vt:lpstr>
      <vt:lpstr>A126065998L</vt:lpstr>
      <vt:lpstr>A126065998L_Data</vt:lpstr>
      <vt:lpstr>A126065998L_Latest</vt:lpstr>
      <vt:lpstr>A126066002V</vt:lpstr>
      <vt:lpstr>A126066002V_Data</vt:lpstr>
      <vt:lpstr>A126066002V_Latest</vt:lpstr>
      <vt:lpstr>A126066006C</vt:lpstr>
      <vt:lpstr>A126066006C_Data</vt:lpstr>
      <vt:lpstr>A126066006C_Latest</vt:lpstr>
      <vt:lpstr>A126066010V</vt:lpstr>
      <vt:lpstr>A126066010V_Data</vt:lpstr>
      <vt:lpstr>A126066010V_Latest</vt:lpstr>
      <vt:lpstr>A126066014C</vt:lpstr>
      <vt:lpstr>A126066014C_Data</vt:lpstr>
      <vt:lpstr>A126066014C_Latest</vt:lpstr>
      <vt:lpstr>A126066018L</vt:lpstr>
      <vt:lpstr>A126066018L_Data</vt:lpstr>
      <vt:lpstr>A126066018L_Latest</vt:lpstr>
      <vt:lpstr>A126066022C</vt:lpstr>
      <vt:lpstr>A126066022C_Data</vt:lpstr>
      <vt:lpstr>A126066022C_Latest</vt:lpstr>
      <vt:lpstr>A126066026L</vt:lpstr>
      <vt:lpstr>A126066026L_Data</vt:lpstr>
      <vt:lpstr>A126066026L_Latest</vt:lpstr>
      <vt:lpstr>A126066030C</vt:lpstr>
      <vt:lpstr>A126066030C_Data</vt:lpstr>
      <vt:lpstr>A126066030C_Latest</vt:lpstr>
      <vt:lpstr>A126066034L</vt:lpstr>
      <vt:lpstr>A126066034L_Data</vt:lpstr>
      <vt:lpstr>A126066034L_Latest</vt:lpstr>
      <vt:lpstr>A126066038W</vt:lpstr>
      <vt:lpstr>A126066038W_Data</vt:lpstr>
      <vt:lpstr>A126066038W_Latest</vt:lpstr>
      <vt:lpstr>A126066042L</vt:lpstr>
      <vt:lpstr>A126066042L_Data</vt:lpstr>
      <vt:lpstr>A126066042L_Latest</vt:lpstr>
      <vt:lpstr>A126066046W</vt:lpstr>
      <vt:lpstr>A126066046W_Data</vt:lpstr>
      <vt:lpstr>A126066046W_Latest</vt:lpstr>
      <vt:lpstr>A126066050L</vt:lpstr>
      <vt:lpstr>A126066050L_Data</vt:lpstr>
      <vt:lpstr>A126066050L_Latest</vt:lpstr>
      <vt:lpstr>A126066054W</vt:lpstr>
      <vt:lpstr>A126066054W_Data</vt:lpstr>
      <vt:lpstr>A126066054W_Latest</vt:lpstr>
      <vt:lpstr>A126066058F</vt:lpstr>
      <vt:lpstr>A126066058F_Data</vt:lpstr>
      <vt:lpstr>A126066058F_Latest</vt:lpstr>
      <vt:lpstr>A126066062W</vt:lpstr>
      <vt:lpstr>A126066062W_Data</vt:lpstr>
      <vt:lpstr>A126066062W_Latest</vt:lpstr>
      <vt:lpstr>A126066066F</vt:lpstr>
      <vt:lpstr>A126066066F_Data</vt:lpstr>
      <vt:lpstr>A126066066F_Latest</vt:lpstr>
      <vt:lpstr>A126066070W</vt:lpstr>
      <vt:lpstr>A126066070W_Data</vt:lpstr>
      <vt:lpstr>A126066070W_Latest</vt:lpstr>
      <vt:lpstr>A126066074F</vt:lpstr>
      <vt:lpstr>A126066074F_Data</vt:lpstr>
      <vt:lpstr>A126066074F_Latest</vt:lpstr>
      <vt:lpstr>A126066078R</vt:lpstr>
      <vt:lpstr>A126066078R_Data</vt:lpstr>
      <vt:lpstr>A126066078R_Latest</vt:lpstr>
      <vt:lpstr>A126066082F</vt:lpstr>
      <vt:lpstr>A126066082F_Data</vt:lpstr>
      <vt:lpstr>A126066082F_Latest</vt:lpstr>
      <vt:lpstr>A126066086R</vt:lpstr>
      <vt:lpstr>A126066086R_Data</vt:lpstr>
      <vt:lpstr>A126066086R_Latest</vt:lpstr>
      <vt:lpstr>A126066090F</vt:lpstr>
      <vt:lpstr>A126066090F_Data</vt:lpstr>
      <vt:lpstr>A126066090F_Latest</vt:lpstr>
      <vt:lpstr>A126066094R</vt:lpstr>
      <vt:lpstr>A126066094R_Data</vt:lpstr>
      <vt:lpstr>A126066094R_Latest</vt:lpstr>
      <vt:lpstr>A126066098X</vt:lpstr>
      <vt:lpstr>A126066098X_Data</vt:lpstr>
      <vt:lpstr>A126066098X_Latest</vt:lpstr>
      <vt:lpstr>A126066102C</vt:lpstr>
      <vt:lpstr>A126066102C_Data</vt:lpstr>
      <vt:lpstr>A126066102C_Latest</vt:lpstr>
      <vt:lpstr>A126066106L</vt:lpstr>
      <vt:lpstr>A126066106L_Data</vt:lpstr>
      <vt:lpstr>A126066106L_Latest</vt:lpstr>
      <vt:lpstr>A126066110C</vt:lpstr>
      <vt:lpstr>A126066110C_Data</vt:lpstr>
      <vt:lpstr>A126066110C_Latest</vt:lpstr>
      <vt:lpstr>A126066114L</vt:lpstr>
      <vt:lpstr>A126066114L_Data</vt:lpstr>
      <vt:lpstr>A126066114L_Latest</vt:lpstr>
      <vt:lpstr>A126066118W</vt:lpstr>
      <vt:lpstr>A126066118W_Data</vt:lpstr>
      <vt:lpstr>A126066118W_Latest</vt:lpstr>
      <vt:lpstr>A126066122L</vt:lpstr>
      <vt:lpstr>A126066122L_Data</vt:lpstr>
      <vt:lpstr>A126066122L_Latest</vt:lpstr>
      <vt:lpstr>A126066126W</vt:lpstr>
      <vt:lpstr>A126066126W_Data</vt:lpstr>
      <vt:lpstr>A126066126W_Latest</vt:lpstr>
      <vt:lpstr>A126066130L</vt:lpstr>
      <vt:lpstr>A126066130L_Data</vt:lpstr>
      <vt:lpstr>A126066130L_Latest</vt:lpstr>
      <vt:lpstr>A126066134W</vt:lpstr>
      <vt:lpstr>A126066134W_Data</vt:lpstr>
      <vt:lpstr>A126066134W_Latest</vt:lpstr>
      <vt:lpstr>A126066138F</vt:lpstr>
      <vt:lpstr>A126066138F_Data</vt:lpstr>
      <vt:lpstr>A126066138F_Latest</vt:lpstr>
      <vt:lpstr>A126066142W</vt:lpstr>
      <vt:lpstr>A126066142W_Data</vt:lpstr>
      <vt:lpstr>A126066142W_Latest</vt:lpstr>
      <vt:lpstr>A126066146F</vt:lpstr>
      <vt:lpstr>A126066146F_Data</vt:lpstr>
      <vt:lpstr>A126066146F_Latest</vt:lpstr>
      <vt:lpstr>A126066150W</vt:lpstr>
      <vt:lpstr>A126066150W_Data</vt:lpstr>
      <vt:lpstr>A126066150W_Latest</vt:lpstr>
      <vt:lpstr>A126066154F</vt:lpstr>
      <vt:lpstr>A126066154F_Data</vt:lpstr>
      <vt:lpstr>A126066154F_Latest</vt:lpstr>
      <vt:lpstr>A126066158R</vt:lpstr>
      <vt:lpstr>A126066158R_Data</vt:lpstr>
      <vt:lpstr>A126066158R_Latest</vt:lpstr>
      <vt:lpstr>A126066162F</vt:lpstr>
      <vt:lpstr>A126066162F_Data</vt:lpstr>
      <vt:lpstr>A126066162F_Latest</vt:lpstr>
      <vt:lpstr>A126066166R</vt:lpstr>
      <vt:lpstr>A126066166R_Data</vt:lpstr>
      <vt:lpstr>A126066166R_Latest</vt:lpstr>
      <vt:lpstr>A126066170F</vt:lpstr>
      <vt:lpstr>A126066170F_Data</vt:lpstr>
      <vt:lpstr>A126066170F_Latest</vt:lpstr>
      <vt:lpstr>A126066174R</vt:lpstr>
      <vt:lpstr>A126066174R_Data</vt:lpstr>
      <vt:lpstr>A126066174R_Latest</vt:lpstr>
      <vt:lpstr>A126066178X</vt:lpstr>
      <vt:lpstr>A126066178X_Data</vt:lpstr>
      <vt:lpstr>A126066178X_Latest</vt:lpstr>
      <vt:lpstr>A126066182R</vt:lpstr>
      <vt:lpstr>A126066182R_Data</vt:lpstr>
      <vt:lpstr>A126066182R_Latest</vt:lpstr>
      <vt:lpstr>A126066186X</vt:lpstr>
      <vt:lpstr>A126066186X_Data</vt:lpstr>
      <vt:lpstr>A126066186X_Latest</vt:lpstr>
      <vt:lpstr>A126066190R</vt:lpstr>
      <vt:lpstr>A126066190R_Data</vt:lpstr>
      <vt:lpstr>A126066190R_Latest</vt:lpstr>
      <vt:lpstr>A126066194X</vt:lpstr>
      <vt:lpstr>A126066194X_Data</vt:lpstr>
      <vt:lpstr>A126066194X_Latest</vt:lpstr>
      <vt:lpstr>A126066198J</vt:lpstr>
      <vt:lpstr>A126066198J_Data</vt:lpstr>
      <vt:lpstr>A126066198J_Latest</vt:lpstr>
      <vt:lpstr>A126066202L</vt:lpstr>
      <vt:lpstr>A126066202L_Data</vt:lpstr>
      <vt:lpstr>A126066202L_Latest</vt:lpstr>
      <vt:lpstr>A126066206W</vt:lpstr>
      <vt:lpstr>A126066206W_Data</vt:lpstr>
      <vt:lpstr>A126066206W_Latest</vt:lpstr>
      <vt:lpstr>A126066210L</vt:lpstr>
      <vt:lpstr>A126066210L_Data</vt:lpstr>
      <vt:lpstr>A126066210L_Latest</vt:lpstr>
      <vt:lpstr>A126066214W</vt:lpstr>
      <vt:lpstr>A126066214W_Data</vt:lpstr>
      <vt:lpstr>A126066214W_Latest</vt:lpstr>
      <vt:lpstr>A126066218F</vt:lpstr>
      <vt:lpstr>A126066218F_Data</vt:lpstr>
      <vt:lpstr>A126066218F_Latest</vt:lpstr>
      <vt:lpstr>A126066222W</vt:lpstr>
      <vt:lpstr>A126066222W_Data</vt:lpstr>
      <vt:lpstr>A126066222W_Latest</vt:lpstr>
      <vt:lpstr>A126066226F</vt:lpstr>
      <vt:lpstr>A126066226F_Data</vt:lpstr>
      <vt:lpstr>A126066226F_Latest</vt:lpstr>
      <vt:lpstr>A126066230W</vt:lpstr>
      <vt:lpstr>A126066230W_Data</vt:lpstr>
      <vt:lpstr>A126066230W_Latest</vt:lpstr>
      <vt:lpstr>A126066234F</vt:lpstr>
      <vt:lpstr>A126066234F_Data</vt:lpstr>
      <vt:lpstr>A126066234F_Latest</vt:lpstr>
      <vt:lpstr>A126066238R</vt:lpstr>
      <vt:lpstr>A126066238R_Data</vt:lpstr>
      <vt:lpstr>A126066238R_Latest</vt:lpstr>
      <vt:lpstr>A126066242F</vt:lpstr>
      <vt:lpstr>A126066242F_Data</vt:lpstr>
      <vt:lpstr>A126066242F_Latest</vt:lpstr>
      <vt:lpstr>A126066246R</vt:lpstr>
      <vt:lpstr>A126066246R_Data</vt:lpstr>
      <vt:lpstr>A126066246R_Latest</vt:lpstr>
      <vt:lpstr>A126066250F</vt:lpstr>
      <vt:lpstr>A126066250F_Data</vt:lpstr>
      <vt:lpstr>A126066250F_Latest</vt:lpstr>
      <vt:lpstr>A126066254R</vt:lpstr>
      <vt:lpstr>A126066254R_Data</vt:lpstr>
      <vt:lpstr>A126066254R_Latest</vt:lpstr>
      <vt:lpstr>A126066258X</vt:lpstr>
      <vt:lpstr>A126066258X_Data</vt:lpstr>
      <vt:lpstr>A126066258X_Latest</vt:lpstr>
      <vt:lpstr>A126066262R</vt:lpstr>
      <vt:lpstr>A126066262R_Data</vt:lpstr>
      <vt:lpstr>A126066262R_Latest</vt:lpstr>
      <vt:lpstr>A126066266X</vt:lpstr>
      <vt:lpstr>A126066266X_Data</vt:lpstr>
      <vt:lpstr>A126066266X_Latest</vt:lpstr>
      <vt:lpstr>A126066270R</vt:lpstr>
      <vt:lpstr>A126066270R_Data</vt:lpstr>
      <vt:lpstr>A126066270R_Latest</vt:lpstr>
      <vt:lpstr>A126066274X</vt:lpstr>
      <vt:lpstr>A126066274X_Data</vt:lpstr>
      <vt:lpstr>A126066274X_Latest</vt:lpstr>
      <vt:lpstr>A126066278J</vt:lpstr>
      <vt:lpstr>A126066278J_Data</vt:lpstr>
      <vt:lpstr>A126066278J_Latest</vt:lpstr>
      <vt:lpstr>A126066282X</vt:lpstr>
      <vt:lpstr>A126066282X_Data</vt:lpstr>
      <vt:lpstr>A126066282X_Latest</vt:lpstr>
      <vt:lpstr>A126066286J</vt:lpstr>
      <vt:lpstr>A126066286J_Data</vt:lpstr>
      <vt:lpstr>A126066286J_Latest</vt:lpstr>
      <vt:lpstr>A126066290X</vt:lpstr>
      <vt:lpstr>A126066290X_Data</vt:lpstr>
      <vt:lpstr>A126066290X_Latest</vt:lpstr>
      <vt:lpstr>A126066294J</vt:lpstr>
      <vt:lpstr>A126066294J_Data</vt:lpstr>
      <vt:lpstr>A126066294J_Latest</vt:lpstr>
      <vt:lpstr>A126066298T</vt:lpstr>
      <vt:lpstr>A126066298T_Data</vt:lpstr>
      <vt:lpstr>A126066298T_Latest</vt:lpstr>
      <vt:lpstr>A126066302W</vt:lpstr>
      <vt:lpstr>A126066302W_Data</vt:lpstr>
      <vt:lpstr>A126066302W_Latest</vt:lpstr>
      <vt:lpstr>A126066306F</vt:lpstr>
      <vt:lpstr>A126066306F_Data</vt:lpstr>
      <vt:lpstr>A126066306F_Latest</vt:lpstr>
      <vt:lpstr>A126066310W</vt:lpstr>
      <vt:lpstr>A126066310W_Data</vt:lpstr>
      <vt:lpstr>A126066310W_Latest</vt:lpstr>
      <vt:lpstr>A126066314F</vt:lpstr>
      <vt:lpstr>A126066314F_Data</vt:lpstr>
      <vt:lpstr>A126066314F_Latest</vt:lpstr>
      <vt:lpstr>A126066318R</vt:lpstr>
      <vt:lpstr>A126066318R_Data</vt:lpstr>
      <vt:lpstr>A126066318R_Latest</vt:lpstr>
      <vt:lpstr>A126066322F</vt:lpstr>
      <vt:lpstr>A126066322F_Data</vt:lpstr>
      <vt:lpstr>A126066322F_Latest</vt:lpstr>
      <vt:lpstr>A126066326R</vt:lpstr>
      <vt:lpstr>A126066326R_Data</vt:lpstr>
      <vt:lpstr>A126066326R_Latest</vt:lpstr>
      <vt:lpstr>A126066330F</vt:lpstr>
      <vt:lpstr>A126066330F_Data</vt:lpstr>
      <vt:lpstr>A126066330F_Latest</vt:lpstr>
      <vt:lpstr>A126066334R</vt:lpstr>
      <vt:lpstr>A126066334R_Data</vt:lpstr>
      <vt:lpstr>A126066334R_Latest</vt:lpstr>
      <vt:lpstr>A126066338X</vt:lpstr>
      <vt:lpstr>A126066338X_Data</vt:lpstr>
      <vt:lpstr>A126066338X_Latest</vt:lpstr>
      <vt:lpstr>A126066342R</vt:lpstr>
      <vt:lpstr>A126066342R_Data</vt:lpstr>
      <vt:lpstr>A126066342R_Latest</vt:lpstr>
      <vt:lpstr>A126066346X</vt:lpstr>
      <vt:lpstr>A126066346X_Data</vt:lpstr>
      <vt:lpstr>A126066346X_Latest</vt:lpstr>
      <vt:lpstr>A126066350R</vt:lpstr>
      <vt:lpstr>A126066350R_Data</vt:lpstr>
      <vt:lpstr>A126066350R_Latest</vt:lpstr>
      <vt:lpstr>A126066354X</vt:lpstr>
      <vt:lpstr>A126066354X_Data</vt:lpstr>
      <vt:lpstr>A126066354X_Latest</vt:lpstr>
      <vt:lpstr>A126066358J</vt:lpstr>
      <vt:lpstr>A126066358J_Data</vt:lpstr>
      <vt:lpstr>A126066358J_Latest</vt:lpstr>
      <vt:lpstr>A126066362X</vt:lpstr>
      <vt:lpstr>A126066362X_Data</vt:lpstr>
      <vt:lpstr>A126066362X_Latest</vt:lpstr>
      <vt:lpstr>A126066366J</vt:lpstr>
      <vt:lpstr>A126066366J_Data</vt:lpstr>
      <vt:lpstr>A126066366J_Latest</vt:lpstr>
      <vt:lpstr>A126066370X</vt:lpstr>
      <vt:lpstr>A126066370X_Data</vt:lpstr>
      <vt:lpstr>A126066370X_Latest</vt:lpstr>
      <vt:lpstr>A126066374J</vt:lpstr>
      <vt:lpstr>A126066374J_Data</vt:lpstr>
      <vt:lpstr>A126066374J_Latest</vt:lpstr>
      <vt:lpstr>A126066378T</vt:lpstr>
      <vt:lpstr>A126066378T_Data</vt:lpstr>
      <vt:lpstr>A126066378T_Latest</vt:lpstr>
      <vt:lpstr>A126066382J</vt:lpstr>
      <vt:lpstr>A126066382J_Data</vt:lpstr>
      <vt:lpstr>A126066382J_Latest</vt:lpstr>
      <vt:lpstr>A126066386T</vt:lpstr>
      <vt:lpstr>A126066386T_Data</vt:lpstr>
      <vt:lpstr>A126066386T_Latest</vt:lpstr>
      <vt:lpstr>A126066390J</vt:lpstr>
      <vt:lpstr>A126066390J_Data</vt:lpstr>
      <vt:lpstr>A126066390J_Latest</vt:lpstr>
      <vt:lpstr>A126066394T</vt:lpstr>
      <vt:lpstr>A126066394T_Data</vt:lpstr>
      <vt:lpstr>A126066394T_Latest</vt:lpstr>
      <vt:lpstr>A126066398A</vt:lpstr>
      <vt:lpstr>A126066398A_Data</vt:lpstr>
      <vt:lpstr>A126066398A_Latest</vt:lpstr>
      <vt:lpstr>A126066402F</vt:lpstr>
      <vt:lpstr>A126066402F_Data</vt:lpstr>
      <vt:lpstr>A126066402F_Latest</vt:lpstr>
      <vt:lpstr>A126066406R</vt:lpstr>
      <vt:lpstr>A126066406R_Data</vt:lpstr>
      <vt:lpstr>A126066406R_Latest</vt:lpstr>
      <vt:lpstr>A126066410F</vt:lpstr>
      <vt:lpstr>A126066410F_Data</vt:lpstr>
      <vt:lpstr>A126066410F_Latest</vt:lpstr>
      <vt:lpstr>A126066414R</vt:lpstr>
      <vt:lpstr>A126066414R_Data</vt:lpstr>
      <vt:lpstr>A126066414R_Latest</vt:lpstr>
      <vt:lpstr>A126066418X</vt:lpstr>
      <vt:lpstr>A126066418X_Data</vt:lpstr>
      <vt:lpstr>A126066418X_Latest</vt:lpstr>
      <vt:lpstr>A126066422R</vt:lpstr>
      <vt:lpstr>A126066422R_Data</vt:lpstr>
      <vt:lpstr>A126066422R_Latest</vt:lpstr>
      <vt:lpstr>A126066426X</vt:lpstr>
      <vt:lpstr>A126066426X_Data</vt:lpstr>
      <vt:lpstr>A126066426X_Latest</vt:lpstr>
      <vt:lpstr>A126066430R</vt:lpstr>
      <vt:lpstr>A126066430R_Data</vt:lpstr>
      <vt:lpstr>A126066430R_Latest</vt:lpstr>
      <vt:lpstr>A126066434X</vt:lpstr>
      <vt:lpstr>A126066434X_Data</vt:lpstr>
      <vt:lpstr>A126066434X_Latest</vt:lpstr>
      <vt:lpstr>A126066438J</vt:lpstr>
      <vt:lpstr>A126066438J_Data</vt:lpstr>
      <vt:lpstr>A126066438J_Latest</vt:lpstr>
      <vt:lpstr>A126066442X</vt:lpstr>
      <vt:lpstr>A126066442X_Data</vt:lpstr>
      <vt:lpstr>A126066442X_Latest</vt:lpstr>
      <vt:lpstr>A126066446J</vt:lpstr>
      <vt:lpstr>A126066446J_Data</vt:lpstr>
      <vt:lpstr>A126066446J_Latest</vt:lpstr>
      <vt:lpstr>A126066450X</vt:lpstr>
      <vt:lpstr>A126066450X_Data</vt:lpstr>
      <vt:lpstr>A126066450X_Latest</vt:lpstr>
      <vt:lpstr>A126066454J</vt:lpstr>
      <vt:lpstr>A126066454J_Data</vt:lpstr>
      <vt:lpstr>A126066454J_Latest</vt:lpstr>
      <vt:lpstr>A126066458T</vt:lpstr>
      <vt:lpstr>A126066458T_Data</vt:lpstr>
      <vt:lpstr>A126066458T_Latest</vt:lpstr>
      <vt:lpstr>A126066462J</vt:lpstr>
      <vt:lpstr>A126066462J_Data</vt:lpstr>
      <vt:lpstr>A126066462J_Latest</vt:lpstr>
      <vt:lpstr>A126066466T</vt:lpstr>
      <vt:lpstr>A126066466T_Data</vt:lpstr>
      <vt:lpstr>A126066466T_Latest</vt:lpstr>
      <vt:lpstr>A126066470J</vt:lpstr>
      <vt:lpstr>A126066470J_Data</vt:lpstr>
      <vt:lpstr>A126066470J_Latest</vt:lpstr>
      <vt:lpstr>A126066474T</vt:lpstr>
      <vt:lpstr>A126066474T_Data</vt:lpstr>
      <vt:lpstr>A126066474T_Latest</vt:lpstr>
      <vt:lpstr>A126066478A</vt:lpstr>
      <vt:lpstr>A126066478A_Data</vt:lpstr>
      <vt:lpstr>A126066478A_Latest</vt:lpstr>
      <vt:lpstr>A126066482T</vt:lpstr>
      <vt:lpstr>A126066482T_Data</vt:lpstr>
      <vt:lpstr>A126066482T_Latest</vt:lpstr>
      <vt:lpstr>A126066486A</vt:lpstr>
      <vt:lpstr>A126066486A_Data</vt:lpstr>
      <vt:lpstr>A126066486A_Latest</vt:lpstr>
      <vt:lpstr>A126066490T</vt:lpstr>
      <vt:lpstr>A126066490T_Data</vt:lpstr>
      <vt:lpstr>A126066490T_Latest</vt:lpstr>
      <vt:lpstr>A126066494A</vt:lpstr>
      <vt:lpstr>A126066494A_Data</vt:lpstr>
      <vt:lpstr>A126066494A_Latest</vt:lpstr>
      <vt:lpstr>A126066498K</vt:lpstr>
      <vt:lpstr>A126066498K_Data</vt:lpstr>
      <vt:lpstr>A126066498K_Latest</vt:lpstr>
      <vt:lpstr>A126066502R</vt:lpstr>
      <vt:lpstr>A126066502R_Data</vt:lpstr>
      <vt:lpstr>A126066502R_Latest</vt:lpstr>
      <vt:lpstr>A126066506X</vt:lpstr>
      <vt:lpstr>A126066506X_Data</vt:lpstr>
      <vt:lpstr>A126066506X_Latest</vt:lpstr>
      <vt:lpstr>A126066510R</vt:lpstr>
      <vt:lpstr>A126066510R_Data</vt:lpstr>
      <vt:lpstr>A126066510R_Latest</vt:lpstr>
      <vt:lpstr>A126066514X</vt:lpstr>
      <vt:lpstr>A126066514X_Data</vt:lpstr>
      <vt:lpstr>A126066514X_Latest</vt:lpstr>
      <vt:lpstr>A126066518J</vt:lpstr>
      <vt:lpstr>A126066518J_Data</vt:lpstr>
      <vt:lpstr>A126066518J_Latest</vt:lpstr>
      <vt:lpstr>A126066522X</vt:lpstr>
      <vt:lpstr>A126066522X_Data</vt:lpstr>
      <vt:lpstr>A126066522X_Latest</vt:lpstr>
      <vt:lpstr>A126066526J</vt:lpstr>
      <vt:lpstr>A126066526J_Data</vt:lpstr>
      <vt:lpstr>A126066526J_Latest</vt:lpstr>
      <vt:lpstr>A126066530X</vt:lpstr>
      <vt:lpstr>A126066530X_Data</vt:lpstr>
      <vt:lpstr>A126066530X_Latest</vt:lpstr>
      <vt:lpstr>A126066534J</vt:lpstr>
      <vt:lpstr>A126066534J_Data</vt:lpstr>
      <vt:lpstr>A126066534J_Latest</vt:lpstr>
      <vt:lpstr>A126066538T</vt:lpstr>
      <vt:lpstr>A126066538T_Data</vt:lpstr>
      <vt:lpstr>A126066538T_Latest</vt:lpstr>
      <vt:lpstr>A126066542J</vt:lpstr>
      <vt:lpstr>A126066542J_Data</vt:lpstr>
      <vt:lpstr>A126066542J_Latest</vt:lpstr>
      <vt:lpstr>A126066546T</vt:lpstr>
      <vt:lpstr>A126066546T_Data</vt:lpstr>
      <vt:lpstr>A126066546T_Latest</vt:lpstr>
      <vt:lpstr>A126066550J</vt:lpstr>
      <vt:lpstr>A126066550J_Data</vt:lpstr>
      <vt:lpstr>A126066550J_Latest</vt:lpstr>
      <vt:lpstr>A126066554T</vt:lpstr>
      <vt:lpstr>A126066554T_Data</vt:lpstr>
      <vt:lpstr>A126066554T_Latest</vt:lpstr>
      <vt:lpstr>A126066558A</vt:lpstr>
      <vt:lpstr>A126066558A_Data</vt:lpstr>
      <vt:lpstr>A126066558A_Latest</vt:lpstr>
      <vt:lpstr>A126066562T</vt:lpstr>
      <vt:lpstr>A126066562T_Data</vt:lpstr>
      <vt:lpstr>A126066562T_Latest</vt:lpstr>
      <vt:lpstr>A126066566A</vt:lpstr>
      <vt:lpstr>A126066566A_Data</vt:lpstr>
      <vt:lpstr>A126066566A_Latest</vt:lpstr>
      <vt:lpstr>A126066570T</vt:lpstr>
      <vt:lpstr>A126066570T_Data</vt:lpstr>
      <vt:lpstr>A126066570T_Latest</vt:lpstr>
      <vt:lpstr>A126066574A</vt:lpstr>
      <vt:lpstr>A126066574A_Data</vt:lpstr>
      <vt:lpstr>A126066574A_Latest</vt:lpstr>
      <vt:lpstr>A126066578K</vt:lpstr>
      <vt:lpstr>A126066578K_Data</vt:lpstr>
      <vt:lpstr>A126066578K_Latest</vt:lpstr>
      <vt:lpstr>A126066582A</vt:lpstr>
      <vt:lpstr>A126066582A_Data</vt:lpstr>
      <vt:lpstr>A126066582A_Latest</vt:lpstr>
      <vt:lpstr>A126066586K</vt:lpstr>
      <vt:lpstr>A126066586K_Data</vt:lpstr>
      <vt:lpstr>A126066586K_Latest</vt:lpstr>
      <vt:lpstr>A126066590A</vt:lpstr>
      <vt:lpstr>A126066590A_Data</vt:lpstr>
      <vt:lpstr>A126066590A_Latest</vt:lpstr>
      <vt:lpstr>A126066594K</vt:lpstr>
      <vt:lpstr>A126066594K_Data</vt:lpstr>
      <vt:lpstr>A126066594K_Latest</vt:lpstr>
      <vt:lpstr>A126066598V</vt:lpstr>
      <vt:lpstr>A126066598V_Data</vt:lpstr>
      <vt:lpstr>A126066598V_Latest</vt:lpstr>
      <vt:lpstr>A126066602X</vt:lpstr>
      <vt:lpstr>A126066602X_Data</vt:lpstr>
      <vt:lpstr>A126066602X_Latest</vt:lpstr>
      <vt:lpstr>A126066606J</vt:lpstr>
      <vt:lpstr>A126066606J_Data</vt:lpstr>
      <vt:lpstr>A126066606J_Latest</vt:lpstr>
      <vt:lpstr>A126066610X</vt:lpstr>
      <vt:lpstr>A126066610X_Data</vt:lpstr>
      <vt:lpstr>A126066610X_Latest</vt:lpstr>
      <vt:lpstr>A126066614J</vt:lpstr>
      <vt:lpstr>A126066614J_Data</vt:lpstr>
      <vt:lpstr>A126066614J_Latest</vt:lpstr>
      <vt:lpstr>A126066618T</vt:lpstr>
      <vt:lpstr>A126066618T_Data</vt:lpstr>
      <vt:lpstr>A126066618T_Latest</vt:lpstr>
      <vt:lpstr>A126066622J</vt:lpstr>
      <vt:lpstr>A126066622J_Data</vt:lpstr>
      <vt:lpstr>A126066622J_Latest</vt:lpstr>
      <vt:lpstr>A126066626T</vt:lpstr>
      <vt:lpstr>A126066626T_Data</vt:lpstr>
      <vt:lpstr>A126066626T_Latest</vt:lpstr>
      <vt:lpstr>A126066630J</vt:lpstr>
      <vt:lpstr>A126066630J_Data</vt:lpstr>
      <vt:lpstr>A126066630J_Latest</vt:lpstr>
      <vt:lpstr>A126066634T</vt:lpstr>
      <vt:lpstr>A126066634T_Data</vt:lpstr>
      <vt:lpstr>A126066634T_Latest</vt:lpstr>
      <vt:lpstr>A126066638A</vt:lpstr>
      <vt:lpstr>A126066638A_Data</vt:lpstr>
      <vt:lpstr>A126066638A_Latest</vt:lpstr>
      <vt:lpstr>A126066642T</vt:lpstr>
      <vt:lpstr>A126066642T_Data</vt:lpstr>
      <vt:lpstr>A126066642T_Latest</vt:lpstr>
      <vt:lpstr>A126066646A</vt:lpstr>
      <vt:lpstr>A126066646A_Data</vt:lpstr>
      <vt:lpstr>A126066646A_Latest</vt:lpstr>
      <vt:lpstr>A126066650T</vt:lpstr>
      <vt:lpstr>A126066650T_Data</vt:lpstr>
      <vt:lpstr>A126066650T_Latest</vt:lpstr>
      <vt:lpstr>A126066654A</vt:lpstr>
      <vt:lpstr>A126066654A_Data</vt:lpstr>
      <vt:lpstr>A126066654A_Latest</vt:lpstr>
      <vt:lpstr>A126066658K</vt:lpstr>
      <vt:lpstr>A126066658K_Data</vt:lpstr>
      <vt:lpstr>A126066658K_Latest</vt:lpstr>
      <vt:lpstr>A126066662A</vt:lpstr>
      <vt:lpstr>A126066662A_Data</vt:lpstr>
      <vt:lpstr>A126066662A_Latest</vt:lpstr>
      <vt:lpstr>A126066666K</vt:lpstr>
      <vt:lpstr>A126066666K_Data</vt:lpstr>
      <vt:lpstr>A126066666K_Latest</vt:lpstr>
      <vt:lpstr>A126066670A</vt:lpstr>
      <vt:lpstr>A126066670A_Data</vt:lpstr>
      <vt:lpstr>A126066670A_Latest</vt:lpstr>
      <vt:lpstr>A126066674K</vt:lpstr>
      <vt:lpstr>A126066674K_Data</vt:lpstr>
      <vt:lpstr>A126066674K_Latest</vt:lpstr>
      <vt:lpstr>A126066678V</vt:lpstr>
      <vt:lpstr>A126066678V_Data</vt:lpstr>
      <vt:lpstr>A126066678V_Latest</vt:lpstr>
      <vt:lpstr>A126066682K</vt:lpstr>
      <vt:lpstr>A126066682K_Data</vt:lpstr>
      <vt:lpstr>A126066682K_Latest</vt:lpstr>
      <vt:lpstr>A126066686V</vt:lpstr>
      <vt:lpstr>A126066686V_Data</vt:lpstr>
      <vt:lpstr>A126066686V_Latest</vt:lpstr>
      <vt:lpstr>A126066690K</vt:lpstr>
      <vt:lpstr>A126066690K_Data</vt:lpstr>
      <vt:lpstr>A126066690K_Latest</vt:lpstr>
      <vt:lpstr>A126066694V</vt:lpstr>
      <vt:lpstr>A126066694V_Data</vt:lpstr>
      <vt:lpstr>A126066694V_Latest</vt:lpstr>
      <vt:lpstr>A126066698C</vt:lpstr>
      <vt:lpstr>A126066698C_Data</vt:lpstr>
      <vt:lpstr>A126066698C_Latest</vt:lpstr>
      <vt:lpstr>A126066702J</vt:lpstr>
      <vt:lpstr>A126066702J_Data</vt:lpstr>
      <vt:lpstr>A126066702J_Latest</vt:lpstr>
      <vt:lpstr>A126066706T</vt:lpstr>
      <vt:lpstr>A126066706T_Data</vt:lpstr>
      <vt:lpstr>A126066706T_Latest</vt:lpstr>
      <vt:lpstr>A126066710J</vt:lpstr>
      <vt:lpstr>A126066710J_Data</vt:lpstr>
      <vt:lpstr>A126066710J_Latest</vt:lpstr>
      <vt:lpstr>A126066714T</vt:lpstr>
      <vt:lpstr>A126066714T_Data</vt:lpstr>
      <vt:lpstr>A126066714T_Latest</vt:lpstr>
      <vt:lpstr>A126066718A</vt:lpstr>
      <vt:lpstr>A126066718A_Data</vt:lpstr>
      <vt:lpstr>A126066718A_Latest</vt:lpstr>
      <vt:lpstr>A126066722T</vt:lpstr>
      <vt:lpstr>A126066722T_Data</vt:lpstr>
      <vt:lpstr>A126066722T_Latest</vt:lpstr>
      <vt:lpstr>A126066726A</vt:lpstr>
      <vt:lpstr>A126066726A_Data</vt:lpstr>
      <vt:lpstr>A126066726A_Latest</vt:lpstr>
      <vt:lpstr>A126066730T</vt:lpstr>
      <vt:lpstr>A126066730T_Data</vt:lpstr>
      <vt:lpstr>A126066730T_Latest</vt:lpstr>
      <vt:lpstr>A126066734A</vt:lpstr>
      <vt:lpstr>A126066734A_Data</vt:lpstr>
      <vt:lpstr>A126066734A_Latest</vt:lpstr>
      <vt:lpstr>A126066738K</vt:lpstr>
      <vt:lpstr>A126066738K_Data</vt:lpstr>
      <vt:lpstr>A126066738K_Latest</vt:lpstr>
      <vt:lpstr>A126066742A</vt:lpstr>
      <vt:lpstr>A126066742A_Data</vt:lpstr>
      <vt:lpstr>A126066742A_Latest</vt:lpstr>
      <vt:lpstr>A126066746K</vt:lpstr>
      <vt:lpstr>A126066746K_Data</vt:lpstr>
      <vt:lpstr>A126066746K_Latest</vt:lpstr>
      <vt:lpstr>A126066750A</vt:lpstr>
      <vt:lpstr>A126066750A_Data</vt:lpstr>
      <vt:lpstr>A126066750A_Latest</vt:lpstr>
      <vt:lpstr>A126066754K</vt:lpstr>
      <vt:lpstr>A126066754K_Data</vt:lpstr>
      <vt:lpstr>A126066754K_Latest</vt:lpstr>
      <vt:lpstr>A126066758V</vt:lpstr>
      <vt:lpstr>A126066758V_Data</vt:lpstr>
      <vt:lpstr>A126066758V_Latest</vt:lpstr>
      <vt:lpstr>A126066762K</vt:lpstr>
      <vt:lpstr>A126066762K_Data</vt:lpstr>
      <vt:lpstr>A126066762K_Latest</vt:lpstr>
      <vt:lpstr>A126066766V</vt:lpstr>
      <vt:lpstr>A126066766V_Data</vt:lpstr>
      <vt:lpstr>A126066766V_Latest</vt:lpstr>
      <vt:lpstr>A126066770K</vt:lpstr>
      <vt:lpstr>A126066770K_Data</vt:lpstr>
      <vt:lpstr>A126066770K_Latest</vt:lpstr>
      <vt:lpstr>A126066774V</vt:lpstr>
      <vt:lpstr>A126066774V_Data</vt:lpstr>
      <vt:lpstr>A126066774V_Latest</vt:lpstr>
      <vt:lpstr>A126066778C</vt:lpstr>
      <vt:lpstr>A126066778C_Data</vt:lpstr>
      <vt:lpstr>A126066778C_Latest</vt:lpstr>
      <vt:lpstr>A126066782V</vt:lpstr>
      <vt:lpstr>A126066782V_Data</vt:lpstr>
      <vt:lpstr>A126066782V_Latest</vt:lpstr>
      <vt:lpstr>A126066786C</vt:lpstr>
      <vt:lpstr>A126066786C_Data</vt:lpstr>
      <vt:lpstr>A126066786C_Latest</vt:lpstr>
      <vt:lpstr>A126066790V</vt:lpstr>
      <vt:lpstr>A126066790V_Data</vt:lpstr>
      <vt:lpstr>A126066790V_Latest</vt:lpstr>
      <vt:lpstr>A126066794C</vt:lpstr>
      <vt:lpstr>A126066794C_Data</vt:lpstr>
      <vt:lpstr>A126066794C_Latest</vt:lpstr>
      <vt:lpstr>A126066798L</vt:lpstr>
      <vt:lpstr>A126066798L_Data</vt:lpstr>
      <vt:lpstr>A126066798L_Latest</vt:lpstr>
      <vt:lpstr>A126066802T</vt:lpstr>
      <vt:lpstr>A126066802T_Data</vt:lpstr>
      <vt:lpstr>A126066802T_Latest</vt:lpstr>
      <vt:lpstr>A126066806A</vt:lpstr>
      <vt:lpstr>A126066806A_Data</vt:lpstr>
      <vt:lpstr>A126066806A_Latest</vt:lpstr>
      <vt:lpstr>A126066810T</vt:lpstr>
      <vt:lpstr>A126066810T_Data</vt:lpstr>
      <vt:lpstr>A126066810T_Latest</vt:lpstr>
      <vt:lpstr>A126066814A</vt:lpstr>
      <vt:lpstr>A126066814A_Data</vt:lpstr>
      <vt:lpstr>A126066814A_Latest</vt:lpstr>
      <vt:lpstr>A126066818K</vt:lpstr>
      <vt:lpstr>A126066818K_Data</vt:lpstr>
      <vt:lpstr>A126066818K_Latest</vt:lpstr>
      <vt:lpstr>A126066822A</vt:lpstr>
      <vt:lpstr>A126066822A_Data</vt:lpstr>
      <vt:lpstr>A126066822A_Latest</vt:lpstr>
      <vt:lpstr>A126066826K</vt:lpstr>
      <vt:lpstr>A126066826K_Data</vt:lpstr>
      <vt:lpstr>A126066826K_Latest</vt:lpstr>
      <vt:lpstr>A126066830A</vt:lpstr>
      <vt:lpstr>A126066830A_Data</vt:lpstr>
      <vt:lpstr>A126066830A_Latest</vt:lpstr>
      <vt:lpstr>A126066834K</vt:lpstr>
      <vt:lpstr>A126066834K_Data</vt:lpstr>
      <vt:lpstr>A126066834K_Latest</vt:lpstr>
      <vt:lpstr>A126066838V</vt:lpstr>
      <vt:lpstr>A126066838V_Data</vt:lpstr>
      <vt:lpstr>A126066838V_Latest</vt:lpstr>
      <vt:lpstr>A126066842K</vt:lpstr>
      <vt:lpstr>A126066842K_Data</vt:lpstr>
      <vt:lpstr>A126066842K_Latest</vt:lpstr>
      <vt:lpstr>A126066846V</vt:lpstr>
      <vt:lpstr>A126066846V_Data</vt:lpstr>
      <vt:lpstr>A126066846V_Latest</vt:lpstr>
      <vt:lpstr>A126066850K</vt:lpstr>
      <vt:lpstr>A126066850K_Data</vt:lpstr>
      <vt:lpstr>A126066850K_Latest</vt:lpstr>
      <vt:lpstr>A126066854V</vt:lpstr>
      <vt:lpstr>A126066854V_Data</vt:lpstr>
      <vt:lpstr>A126066854V_Latest</vt:lpstr>
      <vt:lpstr>A126066858C</vt:lpstr>
      <vt:lpstr>A126066858C_Data</vt:lpstr>
      <vt:lpstr>A126066858C_Latest</vt:lpstr>
      <vt:lpstr>A126066862V</vt:lpstr>
      <vt:lpstr>A126066862V_Data</vt:lpstr>
      <vt:lpstr>A126066862V_Latest</vt:lpstr>
      <vt:lpstr>A126066866C</vt:lpstr>
      <vt:lpstr>A126066866C_Data</vt:lpstr>
      <vt:lpstr>A126066866C_Latest</vt:lpstr>
      <vt:lpstr>A126066870V</vt:lpstr>
      <vt:lpstr>A126066870V_Data</vt:lpstr>
      <vt:lpstr>A126066870V_Latest</vt:lpstr>
      <vt:lpstr>A126066874C</vt:lpstr>
      <vt:lpstr>A126066874C_Data</vt:lpstr>
      <vt:lpstr>A126066874C_Latest</vt:lpstr>
      <vt:lpstr>A126066878L</vt:lpstr>
      <vt:lpstr>A126066878L_Data</vt:lpstr>
      <vt:lpstr>A126066878L_Latest</vt:lpstr>
      <vt:lpstr>A126066882C</vt:lpstr>
      <vt:lpstr>A126066882C_Data</vt:lpstr>
      <vt:lpstr>A126066882C_Latest</vt:lpstr>
      <vt:lpstr>A126066886L</vt:lpstr>
      <vt:lpstr>A126066886L_Data</vt:lpstr>
      <vt:lpstr>A126066886L_Latest</vt:lpstr>
      <vt:lpstr>A126066890C</vt:lpstr>
      <vt:lpstr>A126066890C_Data</vt:lpstr>
      <vt:lpstr>A126066890C_Latest</vt:lpstr>
      <vt:lpstr>A126066894L</vt:lpstr>
      <vt:lpstr>A126066894L_Data</vt:lpstr>
      <vt:lpstr>A126066894L_Latest</vt:lpstr>
      <vt:lpstr>A126066898W</vt:lpstr>
      <vt:lpstr>A126066898W_Data</vt:lpstr>
      <vt:lpstr>A126066898W_Latest</vt:lpstr>
      <vt:lpstr>A126066902A</vt:lpstr>
      <vt:lpstr>A126066902A_Data</vt:lpstr>
      <vt:lpstr>A126066902A_Latest</vt:lpstr>
      <vt:lpstr>A126066906K</vt:lpstr>
      <vt:lpstr>A126066906K_Data</vt:lpstr>
      <vt:lpstr>A126066906K_Latest</vt:lpstr>
      <vt:lpstr>A126066910A</vt:lpstr>
      <vt:lpstr>A126066910A_Data</vt:lpstr>
      <vt:lpstr>A126066910A_Latest</vt:lpstr>
      <vt:lpstr>A126066914K</vt:lpstr>
      <vt:lpstr>A126066914K_Data</vt:lpstr>
      <vt:lpstr>A126066914K_Latest</vt:lpstr>
      <vt:lpstr>A126066918V</vt:lpstr>
      <vt:lpstr>A126066918V_Data</vt:lpstr>
      <vt:lpstr>A126066918V_Latest</vt:lpstr>
      <vt:lpstr>A126066922K</vt:lpstr>
      <vt:lpstr>A126066922K_Data</vt:lpstr>
      <vt:lpstr>A126066922K_Latest</vt:lpstr>
      <vt:lpstr>A126066926V</vt:lpstr>
      <vt:lpstr>A126066926V_Data</vt:lpstr>
      <vt:lpstr>A126066926V_Latest</vt:lpstr>
      <vt:lpstr>A126066930K</vt:lpstr>
      <vt:lpstr>A126066930K_Data</vt:lpstr>
      <vt:lpstr>A126066930K_Latest</vt:lpstr>
      <vt:lpstr>A126066934V</vt:lpstr>
      <vt:lpstr>A126066934V_Data</vt:lpstr>
      <vt:lpstr>A126066934V_Latest</vt:lpstr>
      <vt:lpstr>A126066938C</vt:lpstr>
      <vt:lpstr>A126066938C_Data</vt:lpstr>
      <vt:lpstr>A126066938C_Latest</vt:lpstr>
      <vt:lpstr>A126066942V</vt:lpstr>
      <vt:lpstr>A126066942V_Data</vt:lpstr>
      <vt:lpstr>A126066942V_Latest</vt:lpstr>
      <vt:lpstr>A126066946C</vt:lpstr>
      <vt:lpstr>A126066946C_Data</vt:lpstr>
      <vt:lpstr>A126066946C_Latest</vt:lpstr>
      <vt:lpstr>A126066950V</vt:lpstr>
      <vt:lpstr>A126066950V_Data</vt:lpstr>
      <vt:lpstr>A126066950V_Latest</vt:lpstr>
      <vt:lpstr>A126066954C</vt:lpstr>
      <vt:lpstr>A126066954C_Data</vt:lpstr>
      <vt:lpstr>A126066954C_Latest</vt:lpstr>
      <vt:lpstr>A126066958L</vt:lpstr>
      <vt:lpstr>A126066958L_Data</vt:lpstr>
      <vt:lpstr>A126066958L_Latest</vt:lpstr>
      <vt:lpstr>A126066962C</vt:lpstr>
      <vt:lpstr>A126066962C_Data</vt:lpstr>
      <vt:lpstr>A126066962C_Latest</vt:lpstr>
      <vt:lpstr>A126066966L</vt:lpstr>
      <vt:lpstr>A126066966L_Data</vt:lpstr>
      <vt:lpstr>A126066966L_Latest</vt:lpstr>
      <vt:lpstr>A126066970C</vt:lpstr>
      <vt:lpstr>A126066970C_Data</vt:lpstr>
      <vt:lpstr>A126066970C_Latest</vt:lpstr>
      <vt:lpstr>A126066974L</vt:lpstr>
      <vt:lpstr>A126066974L_Data</vt:lpstr>
      <vt:lpstr>A126066974L_Latest</vt:lpstr>
      <vt:lpstr>A126066978W</vt:lpstr>
      <vt:lpstr>A126066978W_Data</vt:lpstr>
      <vt:lpstr>A126066978W_Latest</vt:lpstr>
      <vt:lpstr>A126066982L</vt:lpstr>
      <vt:lpstr>A126066982L_Data</vt:lpstr>
      <vt:lpstr>A126066982L_Latest</vt:lpstr>
      <vt:lpstr>A126066986W</vt:lpstr>
      <vt:lpstr>A126066986W_Data</vt:lpstr>
      <vt:lpstr>A126066986W_Latest</vt:lpstr>
      <vt:lpstr>A126066990L</vt:lpstr>
      <vt:lpstr>A126066990L_Data</vt:lpstr>
      <vt:lpstr>A126066990L_Latest</vt:lpstr>
      <vt:lpstr>A126066994W</vt:lpstr>
      <vt:lpstr>A126066994W_Data</vt:lpstr>
      <vt:lpstr>A126066994W_Latest</vt:lpstr>
      <vt:lpstr>A126066998F</vt:lpstr>
      <vt:lpstr>A126066998F_Data</vt:lpstr>
      <vt:lpstr>A126066998F_Latest</vt:lpstr>
      <vt:lpstr>A126067002L</vt:lpstr>
      <vt:lpstr>A126067002L_Data</vt:lpstr>
      <vt:lpstr>A126067002L_Latest</vt:lpstr>
      <vt:lpstr>A126067006W</vt:lpstr>
      <vt:lpstr>A126067006W_Data</vt:lpstr>
      <vt:lpstr>A126067006W_Latest</vt:lpstr>
      <vt:lpstr>A126067010L</vt:lpstr>
      <vt:lpstr>A126067010L_Data</vt:lpstr>
      <vt:lpstr>A126067010L_Latest</vt:lpstr>
      <vt:lpstr>A126067014W</vt:lpstr>
      <vt:lpstr>A126067014W_Data</vt:lpstr>
      <vt:lpstr>A126067014W_Latest</vt:lpstr>
      <vt:lpstr>A126067018F</vt:lpstr>
      <vt:lpstr>A126067018F_Data</vt:lpstr>
      <vt:lpstr>A126067018F_Latest</vt:lpstr>
      <vt:lpstr>A126067022W</vt:lpstr>
      <vt:lpstr>A126067022W_Data</vt:lpstr>
      <vt:lpstr>A126067022W_Latest</vt:lpstr>
      <vt:lpstr>A126067026F</vt:lpstr>
      <vt:lpstr>A126067026F_Data</vt:lpstr>
      <vt:lpstr>A126067026F_Latest</vt:lpstr>
      <vt:lpstr>A126067030W</vt:lpstr>
      <vt:lpstr>A126067030W_Data</vt:lpstr>
      <vt:lpstr>A126067030W_Latest</vt:lpstr>
      <vt:lpstr>A126067034F</vt:lpstr>
      <vt:lpstr>A126067034F_Data</vt:lpstr>
      <vt:lpstr>A126067034F_Latest</vt:lpstr>
      <vt:lpstr>A126067038R</vt:lpstr>
      <vt:lpstr>A126067038R_Data</vt:lpstr>
      <vt:lpstr>A126067038R_Latest</vt:lpstr>
      <vt:lpstr>A126067042F</vt:lpstr>
      <vt:lpstr>A126067042F_Data</vt:lpstr>
      <vt:lpstr>A126067042F_Latest</vt:lpstr>
      <vt:lpstr>A126067046R</vt:lpstr>
      <vt:lpstr>A126067046R_Data</vt:lpstr>
      <vt:lpstr>A126067046R_Latest</vt:lpstr>
      <vt:lpstr>A126067050F</vt:lpstr>
      <vt:lpstr>A126067050F_Data</vt:lpstr>
      <vt:lpstr>A126067050F_Latest</vt:lpstr>
      <vt:lpstr>A126067054R</vt:lpstr>
      <vt:lpstr>A126067054R_Data</vt:lpstr>
      <vt:lpstr>A126067054R_Latest</vt:lpstr>
      <vt:lpstr>A126067058X</vt:lpstr>
      <vt:lpstr>A126067058X_Data</vt:lpstr>
      <vt:lpstr>A126067058X_Latest</vt:lpstr>
      <vt:lpstr>A126067062R</vt:lpstr>
      <vt:lpstr>A126067062R_Data</vt:lpstr>
      <vt:lpstr>A126067062R_Latest</vt:lpstr>
      <vt:lpstr>A126067066X</vt:lpstr>
      <vt:lpstr>A126067066X_Data</vt:lpstr>
      <vt:lpstr>A126067066X_Latest</vt:lpstr>
      <vt:lpstr>A126067070R</vt:lpstr>
      <vt:lpstr>A126067070R_Data</vt:lpstr>
      <vt:lpstr>A126067070R_Latest</vt:lpstr>
      <vt:lpstr>A126067074X</vt:lpstr>
      <vt:lpstr>A126067074X_Data</vt:lpstr>
      <vt:lpstr>A126067074X_Latest</vt:lpstr>
      <vt:lpstr>A126067078J</vt:lpstr>
      <vt:lpstr>A126067078J_Data</vt:lpstr>
      <vt:lpstr>A126067078J_Latest</vt:lpstr>
      <vt:lpstr>A126067082X</vt:lpstr>
      <vt:lpstr>A126067082X_Data</vt:lpstr>
      <vt:lpstr>A126067082X_Latest</vt:lpstr>
      <vt:lpstr>A126067086J</vt:lpstr>
      <vt:lpstr>A126067086J_Data</vt:lpstr>
      <vt:lpstr>A126067086J_Latest</vt:lpstr>
      <vt:lpstr>A126067090X</vt:lpstr>
      <vt:lpstr>A126067090X_Data</vt:lpstr>
      <vt:lpstr>A126067090X_Latest</vt:lpstr>
      <vt:lpstr>A126067094J</vt:lpstr>
      <vt:lpstr>A126067094J_Data</vt:lpstr>
      <vt:lpstr>A126067094J_Latest</vt:lpstr>
      <vt:lpstr>A126067098T</vt:lpstr>
      <vt:lpstr>A126067098T_Data</vt:lpstr>
      <vt:lpstr>A126067098T_Latest</vt:lpstr>
      <vt:lpstr>A126067102W</vt:lpstr>
      <vt:lpstr>A126067102W_Data</vt:lpstr>
      <vt:lpstr>A126067102W_Latest</vt:lpstr>
      <vt:lpstr>A126067106F</vt:lpstr>
      <vt:lpstr>A126067106F_Data</vt:lpstr>
      <vt:lpstr>A126067106F_Latest</vt:lpstr>
      <vt:lpstr>A126067110W</vt:lpstr>
      <vt:lpstr>A126067110W_Data</vt:lpstr>
      <vt:lpstr>A126067110W_Latest</vt:lpstr>
      <vt:lpstr>A126067114F</vt:lpstr>
      <vt:lpstr>A126067114F_Data</vt:lpstr>
      <vt:lpstr>A126067114F_Latest</vt:lpstr>
      <vt:lpstr>A126067118R</vt:lpstr>
      <vt:lpstr>A126067118R_Data</vt:lpstr>
      <vt:lpstr>A126067118R_Latest</vt:lpstr>
      <vt:lpstr>A126067122F</vt:lpstr>
      <vt:lpstr>A126067122F_Data</vt:lpstr>
      <vt:lpstr>A126067122F_Latest</vt:lpstr>
      <vt:lpstr>A126067126R</vt:lpstr>
      <vt:lpstr>A126067126R_Data</vt:lpstr>
      <vt:lpstr>A126067126R_Latest</vt:lpstr>
      <vt:lpstr>A126067130F</vt:lpstr>
      <vt:lpstr>A126067130F_Data</vt:lpstr>
      <vt:lpstr>A126067130F_Latest</vt:lpstr>
      <vt:lpstr>A126067134R</vt:lpstr>
      <vt:lpstr>A126067134R_Data</vt:lpstr>
      <vt:lpstr>A126067134R_Latest</vt:lpstr>
      <vt:lpstr>A126067138X</vt:lpstr>
      <vt:lpstr>A126067138X_Data</vt:lpstr>
      <vt:lpstr>A126067138X_Latest</vt:lpstr>
      <vt:lpstr>A126067142R</vt:lpstr>
      <vt:lpstr>A126067142R_Data</vt:lpstr>
      <vt:lpstr>A126067142R_Latest</vt:lpstr>
      <vt:lpstr>A126067146X</vt:lpstr>
      <vt:lpstr>A126067146X_Data</vt:lpstr>
      <vt:lpstr>A126067146X_Latest</vt:lpstr>
      <vt:lpstr>A126067150R</vt:lpstr>
      <vt:lpstr>A126067150R_Data</vt:lpstr>
      <vt:lpstr>A126067150R_Latest</vt:lpstr>
      <vt:lpstr>A126067154X</vt:lpstr>
      <vt:lpstr>A126067154X_Data</vt:lpstr>
      <vt:lpstr>A126067154X_Latest</vt:lpstr>
      <vt:lpstr>A126067158J</vt:lpstr>
      <vt:lpstr>A126067158J_Data</vt:lpstr>
      <vt:lpstr>A126067158J_Latest</vt:lpstr>
      <vt:lpstr>A126067162X</vt:lpstr>
      <vt:lpstr>A126067162X_Data</vt:lpstr>
      <vt:lpstr>A126067162X_Latest</vt:lpstr>
      <vt:lpstr>A126067166J</vt:lpstr>
      <vt:lpstr>A126067166J_Data</vt:lpstr>
      <vt:lpstr>A126067166J_Latest</vt:lpstr>
      <vt:lpstr>A126067170X</vt:lpstr>
      <vt:lpstr>A126067170X_Data</vt:lpstr>
      <vt:lpstr>A126067170X_Latest</vt:lpstr>
      <vt:lpstr>A126067174J</vt:lpstr>
      <vt:lpstr>A126067174J_Data</vt:lpstr>
      <vt:lpstr>A126067174J_Latest</vt:lpstr>
      <vt:lpstr>A126067178T</vt:lpstr>
      <vt:lpstr>A126067178T_Data</vt:lpstr>
      <vt:lpstr>A126067178T_Latest</vt:lpstr>
      <vt:lpstr>A126067182J</vt:lpstr>
      <vt:lpstr>A126067182J_Data</vt:lpstr>
      <vt:lpstr>A126067182J_Latest</vt:lpstr>
      <vt:lpstr>A126067186T</vt:lpstr>
      <vt:lpstr>A126067186T_Data</vt:lpstr>
      <vt:lpstr>A126067186T_Latest</vt:lpstr>
      <vt:lpstr>A126067190J</vt:lpstr>
      <vt:lpstr>A126067190J_Data</vt:lpstr>
      <vt:lpstr>A126067190J_Latest</vt:lpstr>
      <vt:lpstr>A126067194T</vt:lpstr>
      <vt:lpstr>A126067194T_Data</vt:lpstr>
      <vt:lpstr>A126067194T_Latest</vt:lpstr>
      <vt:lpstr>A126067198A</vt:lpstr>
      <vt:lpstr>A126067198A_Data</vt:lpstr>
      <vt:lpstr>A126067198A_Latest</vt:lpstr>
      <vt:lpstr>A126067202F</vt:lpstr>
      <vt:lpstr>A126067202F_Data</vt:lpstr>
      <vt:lpstr>A126067202F_Latest</vt:lpstr>
      <vt:lpstr>A126067206R</vt:lpstr>
      <vt:lpstr>A126067206R_Data</vt:lpstr>
      <vt:lpstr>A126067206R_Latest</vt:lpstr>
      <vt:lpstr>A126067210F</vt:lpstr>
      <vt:lpstr>A126067210F_Data</vt:lpstr>
      <vt:lpstr>A126067210F_Latest</vt:lpstr>
      <vt:lpstr>A126067214R</vt:lpstr>
      <vt:lpstr>A126067214R_Data</vt:lpstr>
      <vt:lpstr>A126067214R_Latest</vt:lpstr>
      <vt:lpstr>A126067218X</vt:lpstr>
      <vt:lpstr>A126067218X_Data</vt:lpstr>
      <vt:lpstr>A126067218X_Latest</vt:lpstr>
      <vt:lpstr>A126067222R</vt:lpstr>
      <vt:lpstr>A126067222R_Data</vt:lpstr>
      <vt:lpstr>A126067222R_Latest</vt:lpstr>
      <vt:lpstr>A126067226X</vt:lpstr>
      <vt:lpstr>A126067226X_Data</vt:lpstr>
      <vt:lpstr>A126067226X_Latest</vt:lpstr>
      <vt:lpstr>A126067230R</vt:lpstr>
      <vt:lpstr>A126067230R_Data</vt:lpstr>
      <vt:lpstr>A126067230R_Latest</vt:lpstr>
      <vt:lpstr>A126067234X</vt:lpstr>
      <vt:lpstr>A126067234X_Data</vt:lpstr>
      <vt:lpstr>A126067234X_Latest</vt:lpstr>
      <vt:lpstr>A126067238J</vt:lpstr>
      <vt:lpstr>A126067238J_Data</vt:lpstr>
      <vt:lpstr>A126067238J_Latest</vt:lpstr>
      <vt:lpstr>A126067242X</vt:lpstr>
      <vt:lpstr>A126067242X_Data</vt:lpstr>
      <vt:lpstr>A126067242X_Latest</vt:lpstr>
      <vt:lpstr>A126067246J</vt:lpstr>
      <vt:lpstr>A126067246J_Data</vt:lpstr>
      <vt:lpstr>A126067246J_Latest</vt:lpstr>
      <vt:lpstr>A126067250X</vt:lpstr>
      <vt:lpstr>A126067250X_Data</vt:lpstr>
      <vt:lpstr>A126067250X_Latest</vt:lpstr>
      <vt:lpstr>A126067254J</vt:lpstr>
      <vt:lpstr>A126067254J_Data</vt:lpstr>
      <vt:lpstr>A126067254J_Latest</vt:lpstr>
      <vt:lpstr>A126067258T</vt:lpstr>
      <vt:lpstr>A126067258T_Data</vt:lpstr>
      <vt:lpstr>A126067258T_Latest</vt:lpstr>
      <vt:lpstr>A126067262J</vt:lpstr>
      <vt:lpstr>A126067262J_Data</vt:lpstr>
      <vt:lpstr>A126067262J_Latest</vt:lpstr>
      <vt:lpstr>A126067266T</vt:lpstr>
      <vt:lpstr>A126067266T_Data</vt:lpstr>
      <vt:lpstr>A126067266T_Latest</vt:lpstr>
      <vt:lpstr>A126067270J</vt:lpstr>
      <vt:lpstr>A126067270J_Data</vt:lpstr>
      <vt:lpstr>A126067270J_Latest</vt:lpstr>
      <vt:lpstr>A126067274T</vt:lpstr>
      <vt:lpstr>A126067274T_Data</vt:lpstr>
      <vt:lpstr>A126067274T_Latest</vt:lpstr>
      <vt:lpstr>A126067278A</vt:lpstr>
      <vt:lpstr>A126067278A_Data</vt:lpstr>
      <vt:lpstr>A126067278A_Latest</vt:lpstr>
      <vt:lpstr>A126067282T</vt:lpstr>
      <vt:lpstr>A126067282T_Data</vt:lpstr>
      <vt:lpstr>A126067282T_Latest</vt:lpstr>
      <vt:lpstr>A126067286A</vt:lpstr>
      <vt:lpstr>A126067286A_Data</vt:lpstr>
      <vt:lpstr>A126067286A_Latest</vt:lpstr>
      <vt:lpstr>A126067290T</vt:lpstr>
      <vt:lpstr>A126067290T_Data</vt:lpstr>
      <vt:lpstr>A126067290T_Latest</vt:lpstr>
      <vt:lpstr>A126067294A</vt:lpstr>
      <vt:lpstr>A126067294A_Data</vt:lpstr>
      <vt:lpstr>A126067294A_Latest</vt:lpstr>
      <vt:lpstr>A126067298K</vt:lpstr>
      <vt:lpstr>A126067298K_Data</vt:lpstr>
      <vt:lpstr>A126067298K_Latest</vt:lpstr>
      <vt:lpstr>A126067302R</vt:lpstr>
      <vt:lpstr>A126067302R_Data</vt:lpstr>
      <vt:lpstr>A126067302R_Latest</vt:lpstr>
      <vt:lpstr>A126067306X</vt:lpstr>
      <vt:lpstr>A126067306X_Data</vt:lpstr>
      <vt:lpstr>A126067306X_Latest</vt:lpstr>
      <vt:lpstr>A126067310R</vt:lpstr>
      <vt:lpstr>A126067310R_Data</vt:lpstr>
      <vt:lpstr>A126067310R_Latest</vt:lpstr>
      <vt:lpstr>A126067314X</vt:lpstr>
      <vt:lpstr>A126067314X_Data</vt:lpstr>
      <vt:lpstr>A126067314X_Latest</vt:lpstr>
      <vt:lpstr>A126067318J</vt:lpstr>
      <vt:lpstr>A126067318J_Data</vt:lpstr>
      <vt:lpstr>A126067318J_Latest</vt:lpstr>
      <vt:lpstr>A126067322X</vt:lpstr>
      <vt:lpstr>A126067322X_Data</vt:lpstr>
      <vt:lpstr>A126067322X_Latest</vt:lpstr>
      <vt:lpstr>A126067326J</vt:lpstr>
      <vt:lpstr>A126067326J_Data</vt:lpstr>
      <vt:lpstr>A126067326J_Latest</vt:lpstr>
      <vt:lpstr>A126067330X</vt:lpstr>
      <vt:lpstr>A126067330X_Data</vt:lpstr>
      <vt:lpstr>A126067330X_Latest</vt:lpstr>
      <vt:lpstr>A126067334J</vt:lpstr>
      <vt:lpstr>A126067334J_Data</vt:lpstr>
      <vt:lpstr>A126067334J_Latest</vt:lpstr>
      <vt:lpstr>A126067338T</vt:lpstr>
      <vt:lpstr>A126067338T_Data</vt:lpstr>
      <vt:lpstr>A126067338T_Latest</vt:lpstr>
      <vt:lpstr>A126067342J</vt:lpstr>
      <vt:lpstr>A126067342J_Data</vt:lpstr>
      <vt:lpstr>A126067342J_Latest</vt:lpstr>
      <vt:lpstr>A126067346T</vt:lpstr>
      <vt:lpstr>A126067346T_Data</vt:lpstr>
      <vt:lpstr>A126067346T_Latest</vt:lpstr>
      <vt:lpstr>A126067350J</vt:lpstr>
      <vt:lpstr>A126067350J_Data</vt:lpstr>
      <vt:lpstr>A126067350J_Latest</vt:lpstr>
      <vt:lpstr>A126067354T</vt:lpstr>
      <vt:lpstr>A126067354T_Data</vt:lpstr>
      <vt:lpstr>A126067354T_Latest</vt:lpstr>
      <vt:lpstr>A126067358A</vt:lpstr>
      <vt:lpstr>A126067358A_Data</vt:lpstr>
      <vt:lpstr>A126067358A_Latest</vt:lpstr>
      <vt:lpstr>A126067362T</vt:lpstr>
      <vt:lpstr>A126067362T_Data</vt:lpstr>
      <vt:lpstr>A126067362T_Latest</vt:lpstr>
      <vt:lpstr>A126067366A</vt:lpstr>
      <vt:lpstr>A126067366A_Data</vt:lpstr>
      <vt:lpstr>A126067366A_Latest</vt:lpstr>
      <vt:lpstr>A126067370T</vt:lpstr>
      <vt:lpstr>A126067370T_Data</vt:lpstr>
      <vt:lpstr>A126067370T_Latest</vt:lpstr>
      <vt:lpstr>A126067374A</vt:lpstr>
      <vt:lpstr>A126067374A_Data</vt:lpstr>
      <vt:lpstr>A126067374A_Latest</vt:lpstr>
      <vt:lpstr>A126067378K</vt:lpstr>
      <vt:lpstr>A126067378K_Data</vt:lpstr>
      <vt:lpstr>A126067378K_Latest</vt:lpstr>
      <vt:lpstr>A126067382A</vt:lpstr>
      <vt:lpstr>A126067382A_Data</vt:lpstr>
      <vt:lpstr>A126067382A_Latest</vt:lpstr>
      <vt:lpstr>A126067386K</vt:lpstr>
      <vt:lpstr>A126067386K_Data</vt:lpstr>
      <vt:lpstr>A126067386K_Latest</vt:lpstr>
      <vt:lpstr>A126067390A</vt:lpstr>
      <vt:lpstr>A126067390A_Data</vt:lpstr>
      <vt:lpstr>A126067390A_Latest</vt:lpstr>
      <vt:lpstr>A126067394K</vt:lpstr>
      <vt:lpstr>A126067394K_Data</vt:lpstr>
      <vt:lpstr>A126067394K_Latest</vt:lpstr>
      <vt:lpstr>A126067398V</vt:lpstr>
      <vt:lpstr>A126067398V_Data</vt:lpstr>
      <vt:lpstr>A126067398V_Latest</vt:lpstr>
      <vt:lpstr>A126067402X</vt:lpstr>
      <vt:lpstr>A126067402X_Data</vt:lpstr>
      <vt:lpstr>A126067402X_Latest</vt:lpstr>
      <vt:lpstr>A126067406J</vt:lpstr>
      <vt:lpstr>A126067406J_Data</vt:lpstr>
      <vt:lpstr>A126067406J_Latest</vt:lpstr>
      <vt:lpstr>A126067410X</vt:lpstr>
      <vt:lpstr>A126067410X_Data</vt:lpstr>
      <vt:lpstr>A126067410X_Latest</vt:lpstr>
      <vt:lpstr>A126067414J</vt:lpstr>
      <vt:lpstr>A126067414J_Data</vt:lpstr>
      <vt:lpstr>A126067414J_Latest</vt:lpstr>
      <vt:lpstr>A126067418T</vt:lpstr>
      <vt:lpstr>A126067418T_Data</vt:lpstr>
      <vt:lpstr>A126067418T_Latest</vt:lpstr>
      <vt:lpstr>A126067422J</vt:lpstr>
      <vt:lpstr>A126067422J_Data</vt:lpstr>
      <vt:lpstr>A126067422J_Latest</vt:lpstr>
      <vt:lpstr>A126067426T</vt:lpstr>
      <vt:lpstr>A126067426T_Data</vt:lpstr>
      <vt:lpstr>A126067426T_Latest</vt:lpstr>
      <vt:lpstr>A126067430J</vt:lpstr>
      <vt:lpstr>A126067430J_Data</vt:lpstr>
      <vt:lpstr>A126067430J_Latest</vt:lpstr>
      <vt:lpstr>A126067434T</vt:lpstr>
      <vt:lpstr>A126067434T_Data</vt:lpstr>
      <vt:lpstr>A126067434T_Latest</vt:lpstr>
      <vt:lpstr>A126067438A</vt:lpstr>
      <vt:lpstr>A126067438A_Data</vt:lpstr>
      <vt:lpstr>A126067438A_Latest</vt:lpstr>
      <vt:lpstr>A126067442T</vt:lpstr>
      <vt:lpstr>A126067442T_Data</vt:lpstr>
      <vt:lpstr>A126067442T_Latest</vt:lpstr>
      <vt:lpstr>A126067446A</vt:lpstr>
      <vt:lpstr>A126067446A_Data</vt:lpstr>
      <vt:lpstr>A126067446A_Latest</vt:lpstr>
      <vt:lpstr>A126067450T</vt:lpstr>
      <vt:lpstr>A126067450T_Data</vt:lpstr>
      <vt:lpstr>A126067450T_Latest</vt:lpstr>
      <vt:lpstr>A126067454A</vt:lpstr>
      <vt:lpstr>A126067454A_Data</vt:lpstr>
      <vt:lpstr>A126067454A_Latest</vt:lpstr>
      <vt:lpstr>A126067458K</vt:lpstr>
      <vt:lpstr>A126067458K_Data</vt:lpstr>
      <vt:lpstr>A126067458K_Latest</vt:lpstr>
      <vt:lpstr>A126067462A</vt:lpstr>
      <vt:lpstr>A126067462A_Data</vt:lpstr>
      <vt:lpstr>A126067462A_Latest</vt:lpstr>
      <vt:lpstr>A126067466K</vt:lpstr>
      <vt:lpstr>A126067466K_Data</vt:lpstr>
      <vt:lpstr>A126067466K_Latest</vt:lpstr>
      <vt:lpstr>A126067470A</vt:lpstr>
      <vt:lpstr>A126067470A_Data</vt:lpstr>
      <vt:lpstr>A126067470A_Latest</vt:lpstr>
      <vt:lpstr>A126067474K</vt:lpstr>
      <vt:lpstr>A126067474K_Data</vt:lpstr>
      <vt:lpstr>A126067474K_Latest</vt:lpstr>
      <vt:lpstr>A126067478V</vt:lpstr>
      <vt:lpstr>A126067478V_Data</vt:lpstr>
      <vt:lpstr>A126067478V_Latest</vt:lpstr>
      <vt:lpstr>A126067482K</vt:lpstr>
      <vt:lpstr>A126067482K_Data</vt:lpstr>
      <vt:lpstr>A126067482K_Latest</vt:lpstr>
      <vt:lpstr>A126067486V</vt:lpstr>
      <vt:lpstr>A126067486V_Data</vt:lpstr>
      <vt:lpstr>A126067486V_Latest</vt:lpstr>
      <vt:lpstr>A126067490K</vt:lpstr>
      <vt:lpstr>A126067490K_Data</vt:lpstr>
      <vt:lpstr>A126067490K_Latest</vt:lpstr>
      <vt:lpstr>A126067494V</vt:lpstr>
      <vt:lpstr>A126067494V_Data</vt:lpstr>
      <vt:lpstr>A126067494V_Latest</vt:lpstr>
      <vt:lpstr>A126067498C</vt:lpstr>
      <vt:lpstr>A126067498C_Data</vt:lpstr>
      <vt:lpstr>A126067498C_Latest</vt:lpstr>
      <vt:lpstr>A126067502J</vt:lpstr>
      <vt:lpstr>A126067502J_Data</vt:lpstr>
      <vt:lpstr>A126067502J_Latest</vt:lpstr>
      <vt:lpstr>A126067506T</vt:lpstr>
      <vt:lpstr>A126067506T_Data</vt:lpstr>
      <vt:lpstr>A126067506T_Latest</vt:lpstr>
      <vt:lpstr>A126067510J</vt:lpstr>
      <vt:lpstr>A126067510J_Data</vt:lpstr>
      <vt:lpstr>A126067510J_Latest</vt:lpstr>
      <vt:lpstr>A126067514T</vt:lpstr>
      <vt:lpstr>A126067514T_Data</vt:lpstr>
      <vt:lpstr>A126067514T_Latest</vt:lpstr>
      <vt:lpstr>A126067518A</vt:lpstr>
      <vt:lpstr>A126067518A_Data</vt:lpstr>
      <vt:lpstr>A126067518A_Latest</vt:lpstr>
      <vt:lpstr>A126067522T</vt:lpstr>
      <vt:lpstr>A126067522T_Data</vt:lpstr>
      <vt:lpstr>A126067522T_Latest</vt:lpstr>
      <vt:lpstr>A126067526A</vt:lpstr>
      <vt:lpstr>A126067526A_Data</vt:lpstr>
      <vt:lpstr>A126067526A_Latest</vt:lpstr>
      <vt:lpstr>A126067530T</vt:lpstr>
      <vt:lpstr>A126067530T_Data</vt:lpstr>
      <vt:lpstr>A126067530T_Latest</vt:lpstr>
      <vt:lpstr>A126067534A</vt:lpstr>
      <vt:lpstr>A126067534A_Data</vt:lpstr>
      <vt:lpstr>A126067534A_Latest</vt:lpstr>
      <vt:lpstr>A126067538K</vt:lpstr>
      <vt:lpstr>A126067538K_Data</vt:lpstr>
      <vt:lpstr>A126067538K_Latest</vt:lpstr>
      <vt:lpstr>A126067542A</vt:lpstr>
      <vt:lpstr>A126067542A_Data</vt:lpstr>
      <vt:lpstr>A126067542A_Latest</vt:lpstr>
      <vt:lpstr>A126067546K</vt:lpstr>
      <vt:lpstr>A126067546K_Data</vt:lpstr>
      <vt:lpstr>A126067546K_Latest</vt:lpstr>
      <vt:lpstr>A126067550A</vt:lpstr>
      <vt:lpstr>A126067550A_Data</vt:lpstr>
      <vt:lpstr>A126067550A_Latest</vt:lpstr>
      <vt:lpstr>A126067554K</vt:lpstr>
      <vt:lpstr>A126067554K_Data</vt:lpstr>
      <vt:lpstr>A126067554K_Latest</vt:lpstr>
      <vt:lpstr>A126067558V</vt:lpstr>
      <vt:lpstr>A126067558V_Data</vt:lpstr>
      <vt:lpstr>A126067558V_Latest</vt:lpstr>
      <vt:lpstr>A126067562K</vt:lpstr>
      <vt:lpstr>A126067562K_Data</vt:lpstr>
      <vt:lpstr>A126067562K_Latest</vt:lpstr>
      <vt:lpstr>A126067566V</vt:lpstr>
      <vt:lpstr>A126067566V_Data</vt:lpstr>
      <vt:lpstr>A126067566V_Latest</vt:lpstr>
      <vt:lpstr>A126067570K</vt:lpstr>
      <vt:lpstr>A126067570K_Data</vt:lpstr>
      <vt:lpstr>A126067570K_Latest</vt:lpstr>
      <vt:lpstr>A126067574V</vt:lpstr>
      <vt:lpstr>A126067574V_Data</vt:lpstr>
      <vt:lpstr>A126067574V_Latest</vt:lpstr>
      <vt:lpstr>A126067578C</vt:lpstr>
      <vt:lpstr>A126067578C_Data</vt:lpstr>
      <vt:lpstr>A126067578C_Latest</vt:lpstr>
      <vt:lpstr>A126067586C</vt:lpstr>
      <vt:lpstr>A126067586C_Data</vt:lpstr>
      <vt:lpstr>A126067586C_Latest</vt:lpstr>
      <vt:lpstr>A126067590V</vt:lpstr>
      <vt:lpstr>A126067590V_Data</vt:lpstr>
      <vt:lpstr>A126067590V_Latest</vt:lpstr>
      <vt:lpstr>A126067594C</vt:lpstr>
      <vt:lpstr>A126067594C_Data</vt:lpstr>
      <vt:lpstr>A126067594C_Latest</vt:lpstr>
      <vt:lpstr>A126067606A</vt:lpstr>
      <vt:lpstr>A126067606A_Data</vt:lpstr>
      <vt:lpstr>A126067606A_Latest</vt:lpstr>
      <vt:lpstr>A126067610T</vt:lpstr>
      <vt:lpstr>A126067610T_Data</vt:lpstr>
      <vt:lpstr>A126067610T_Latest</vt:lpstr>
      <vt:lpstr>A126067614A</vt:lpstr>
      <vt:lpstr>A126067614A_Data</vt:lpstr>
      <vt:lpstr>A126067614A_Latest</vt:lpstr>
      <vt:lpstr>A126067618K</vt:lpstr>
      <vt:lpstr>A126067618K_Data</vt:lpstr>
      <vt:lpstr>A126067618K_Latest</vt:lpstr>
      <vt:lpstr>A126067622A</vt:lpstr>
      <vt:lpstr>A126067622A_Data</vt:lpstr>
      <vt:lpstr>A126067622A_Latest</vt:lpstr>
      <vt:lpstr>A126067626K</vt:lpstr>
      <vt:lpstr>A126067626K_Data</vt:lpstr>
      <vt:lpstr>A126067626K_Latest</vt:lpstr>
      <vt:lpstr>A126067630A</vt:lpstr>
      <vt:lpstr>A126067630A_Data</vt:lpstr>
      <vt:lpstr>A126067630A_Latest</vt:lpstr>
      <vt:lpstr>A126067634K</vt:lpstr>
      <vt:lpstr>A126067634K_Data</vt:lpstr>
      <vt:lpstr>A126067634K_Latest</vt:lpstr>
      <vt:lpstr>A126067638V</vt:lpstr>
      <vt:lpstr>A126067638V_Data</vt:lpstr>
      <vt:lpstr>A126067638V_Latest</vt:lpstr>
      <vt:lpstr>A126067642K</vt:lpstr>
      <vt:lpstr>A126067642K_Data</vt:lpstr>
      <vt:lpstr>A126067642K_Latest</vt:lpstr>
      <vt:lpstr>A126067646V</vt:lpstr>
      <vt:lpstr>A126067646V_Data</vt:lpstr>
      <vt:lpstr>A126067646V_Latest</vt:lpstr>
      <vt:lpstr>A126067650K</vt:lpstr>
      <vt:lpstr>A126067650K_Data</vt:lpstr>
      <vt:lpstr>A126067650K_Latest</vt:lpstr>
      <vt:lpstr>A126067658C</vt:lpstr>
      <vt:lpstr>A126067658C_Data</vt:lpstr>
      <vt:lpstr>A126067658C_Latest</vt:lpstr>
      <vt:lpstr>A126067662V</vt:lpstr>
      <vt:lpstr>A126067662V_Data</vt:lpstr>
      <vt:lpstr>A126067662V_Latest</vt:lpstr>
      <vt:lpstr>A126067666C</vt:lpstr>
      <vt:lpstr>A126067666C_Data</vt:lpstr>
      <vt:lpstr>A126067666C_Latest</vt:lpstr>
      <vt:lpstr>A126067678L</vt:lpstr>
      <vt:lpstr>A126067678L_Data</vt:lpstr>
      <vt:lpstr>A126067678L_Latest</vt:lpstr>
      <vt:lpstr>A126067682C</vt:lpstr>
      <vt:lpstr>A126067682C_Data</vt:lpstr>
      <vt:lpstr>A126067682C_Latest</vt:lpstr>
      <vt:lpstr>A126067686L</vt:lpstr>
      <vt:lpstr>A126067686L_Data</vt:lpstr>
      <vt:lpstr>A126067686L_Latest</vt:lpstr>
      <vt:lpstr>A126067690C</vt:lpstr>
      <vt:lpstr>A126067690C_Data</vt:lpstr>
      <vt:lpstr>A126067690C_Latest</vt:lpstr>
      <vt:lpstr>A126067694L</vt:lpstr>
      <vt:lpstr>A126067694L_Data</vt:lpstr>
      <vt:lpstr>A126067694L_Latest</vt:lpstr>
      <vt:lpstr>A126067698W</vt:lpstr>
      <vt:lpstr>A126067698W_Data</vt:lpstr>
      <vt:lpstr>A126067698W_Latest</vt:lpstr>
      <vt:lpstr>A126067702A</vt:lpstr>
      <vt:lpstr>A126067702A_Data</vt:lpstr>
      <vt:lpstr>A126067702A_Latest</vt:lpstr>
      <vt:lpstr>A126067706K</vt:lpstr>
      <vt:lpstr>A126067706K_Data</vt:lpstr>
      <vt:lpstr>A126067706K_Latest</vt:lpstr>
      <vt:lpstr>A126067710A</vt:lpstr>
      <vt:lpstr>A126067710A_Data</vt:lpstr>
      <vt:lpstr>A126067710A_Latest</vt:lpstr>
      <vt:lpstr>A126067714K</vt:lpstr>
      <vt:lpstr>A126067714K_Data</vt:lpstr>
      <vt:lpstr>A126067714K_Latest</vt:lpstr>
      <vt:lpstr>A126067718V</vt:lpstr>
      <vt:lpstr>A126067718V_Data</vt:lpstr>
      <vt:lpstr>A126067718V_Latest</vt:lpstr>
      <vt:lpstr>A126067722K</vt:lpstr>
      <vt:lpstr>A126067722K_Data</vt:lpstr>
      <vt:lpstr>A126067722K_Latest</vt:lpstr>
      <vt:lpstr>A126067730K</vt:lpstr>
      <vt:lpstr>A126067730K_Data</vt:lpstr>
      <vt:lpstr>A126067730K_Latest</vt:lpstr>
      <vt:lpstr>A126067734V</vt:lpstr>
      <vt:lpstr>A126067734V_Data</vt:lpstr>
      <vt:lpstr>A126067734V_Latest</vt:lpstr>
      <vt:lpstr>A126067738C</vt:lpstr>
      <vt:lpstr>A126067738C_Data</vt:lpstr>
      <vt:lpstr>A126067738C_Latest</vt:lpstr>
      <vt:lpstr>A126067750V</vt:lpstr>
      <vt:lpstr>A126067750V_Data</vt:lpstr>
      <vt:lpstr>A126067750V_Latest</vt:lpstr>
      <vt:lpstr>A126067754C</vt:lpstr>
      <vt:lpstr>A126067754C_Data</vt:lpstr>
      <vt:lpstr>A126067754C_Latest</vt:lpstr>
      <vt:lpstr>A126067758L</vt:lpstr>
      <vt:lpstr>A126067758L_Data</vt:lpstr>
      <vt:lpstr>A126067758L_Latest</vt:lpstr>
      <vt:lpstr>A126067762C</vt:lpstr>
      <vt:lpstr>A126067762C_Data</vt:lpstr>
      <vt:lpstr>A126067762C_Latest</vt:lpstr>
      <vt:lpstr>A126067766L</vt:lpstr>
      <vt:lpstr>A126067766L_Data</vt:lpstr>
      <vt:lpstr>A126067766L_Latest</vt:lpstr>
      <vt:lpstr>A126067770C</vt:lpstr>
      <vt:lpstr>A126067770C_Data</vt:lpstr>
      <vt:lpstr>A126067770C_Latest</vt:lpstr>
      <vt:lpstr>A126067774L</vt:lpstr>
      <vt:lpstr>A126067774L_Data</vt:lpstr>
      <vt:lpstr>A126067774L_Latest</vt:lpstr>
      <vt:lpstr>A126067778W</vt:lpstr>
      <vt:lpstr>A126067778W_Data</vt:lpstr>
      <vt:lpstr>A126067778W_Latest</vt:lpstr>
      <vt:lpstr>A126067782L</vt:lpstr>
      <vt:lpstr>A126067782L_Data</vt:lpstr>
      <vt:lpstr>A126067782L_Latest</vt:lpstr>
      <vt:lpstr>A126067786W</vt:lpstr>
      <vt:lpstr>A126067786W_Data</vt:lpstr>
      <vt:lpstr>A126067786W_Latest</vt:lpstr>
      <vt:lpstr>A126067790L</vt:lpstr>
      <vt:lpstr>A126067790L_Data</vt:lpstr>
      <vt:lpstr>A126067790L_Latest</vt:lpstr>
      <vt:lpstr>A126067794W</vt:lpstr>
      <vt:lpstr>A126067794W_Data</vt:lpstr>
      <vt:lpstr>A126067794W_Latest</vt:lpstr>
      <vt:lpstr>A126067802K</vt:lpstr>
      <vt:lpstr>A126067802K_Data</vt:lpstr>
      <vt:lpstr>A126067802K_Latest</vt:lpstr>
      <vt:lpstr>A126067806V</vt:lpstr>
      <vt:lpstr>A126067806V_Data</vt:lpstr>
      <vt:lpstr>A126067806V_Latest</vt:lpstr>
      <vt:lpstr>A126067810K</vt:lpstr>
      <vt:lpstr>A126067810K_Data</vt:lpstr>
      <vt:lpstr>A126067810K_Latest</vt:lpstr>
      <vt:lpstr>A126067822V</vt:lpstr>
      <vt:lpstr>A126067822V_Data</vt:lpstr>
      <vt:lpstr>A126067822V_Latest</vt:lpstr>
      <vt:lpstr>A126067826C</vt:lpstr>
      <vt:lpstr>A126067826C_Data</vt:lpstr>
      <vt:lpstr>A126067826C_Latest</vt:lpstr>
      <vt:lpstr>A126067830V</vt:lpstr>
      <vt:lpstr>A126067830V_Data</vt:lpstr>
      <vt:lpstr>A126067830V_Latest</vt:lpstr>
      <vt:lpstr>A126067834C</vt:lpstr>
      <vt:lpstr>A126067834C_Data</vt:lpstr>
      <vt:lpstr>A126067834C_Latest</vt:lpstr>
      <vt:lpstr>A126067838L</vt:lpstr>
      <vt:lpstr>A126067838L_Data</vt:lpstr>
      <vt:lpstr>A126067838L_Latest</vt:lpstr>
      <vt:lpstr>A126067842C</vt:lpstr>
      <vt:lpstr>A126067842C_Data</vt:lpstr>
      <vt:lpstr>A126067842C_Latest</vt:lpstr>
      <vt:lpstr>A126067846L</vt:lpstr>
      <vt:lpstr>A126067846L_Data</vt:lpstr>
      <vt:lpstr>A126067846L_Latest</vt:lpstr>
      <vt:lpstr>A126067850C</vt:lpstr>
      <vt:lpstr>A126067850C_Data</vt:lpstr>
      <vt:lpstr>A126067850C_Latest</vt:lpstr>
      <vt:lpstr>A126067854L</vt:lpstr>
      <vt:lpstr>A126067854L_Data</vt:lpstr>
      <vt:lpstr>A126067854L_Latest</vt:lpstr>
      <vt:lpstr>A126067858W</vt:lpstr>
      <vt:lpstr>A126067858W_Data</vt:lpstr>
      <vt:lpstr>A126067858W_Latest</vt:lpstr>
      <vt:lpstr>A126067862L</vt:lpstr>
      <vt:lpstr>A126067862L_Data</vt:lpstr>
      <vt:lpstr>A126067862L_Latest</vt:lpstr>
      <vt:lpstr>A126067866W</vt:lpstr>
      <vt:lpstr>A126067866W_Data</vt:lpstr>
      <vt:lpstr>A126067866W_Latest</vt:lpstr>
      <vt:lpstr>A126067874W</vt:lpstr>
      <vt:lpstr>A126067874W_Data</vt:lpstr>
      <vt:lpstr>A126067874W_Latest</vt:lpstr>
      <vt:lpstr>A126067878F</vt:lpstr>
      <vt:lpstr>A126067878F_Data</vt:lpstr>
      <vt:lpstr>A126067878F_Latest</vt:lpstr>
      <vt:lpstr>A126067882W</vt:lpstr>
      <vt:lpstr>A126067882W_Data</vt:lpstr>
      <vt:lpstr>A126067882W_Latest</vt:lpstr>
      <vt:lpstr>A126067894F</vt:lpstr>
      <vt:lpstr>A126067894F_Data</vt:lpstr>
      <vt:lpstr>A126067894F_Latest</vt:lpstr>
      <vt:lpstr>A126067898R</vt:lpstr>
      <vt:lpstr>A126067898R_Data</vt:lpstr>
      <vt:lpstr>A126067898R_Latest</vt:lpstr>
      <vt:lpstr>A126067902V</vt:lpstr>
      <vt:lpstr>A126067902V_Data</vt:lpstr>
      <vt:lpstr>A126067902V_Latest</vt:lpstr>
      <vt:lpstr>A126067906C</vt:lpstr>
      <vt:lpstr>A126067906C_Data</vt:lpstr>
      <vt:lpstr>A126067906C_Latest</vt:lpstr>
      <vt:lpstr>A126067910V</vt:lpstr>
      <vt:lpstr>A126067910V_Data</vt:lpstr>
      <vt:lpstr>A126067910V_Latest</vt:lpstr>
      <vt:lpstr>A126067914C</vt:lpstr>
      <vt:lpstr>A126067914C_Data</vt:lpstr>
      <vt:lpstr>A126067914C_Latest</vt:lpstr>
      <vt:lpstr>A126067918L</vt:lpstr>
      <vt:lpstr>A126067918L_Data</vt:lpstr>
      <vt:lpstr>A126067918L_Latest</vt:lpstr>
      <vt:lpstr>A126067922C</vt:lpstr>
      <vt:lpstr>A126067922C_Data</vt:lpstr>
      <vt:lpstr>A126067922C_Latest</vt:lpstr>
      <vt:lpstr>A126067926L</vt:lpstr>
      <vt:lpstr>A126067926L_Data</vt:lpstr>
      <vt:lpstr>A126067926L_Latest</vt:lpstr>
      <vt:lpstr>A126067930C</vt:lpstr>
      <vt:lpstr>A126067930C_Data</vt:lpstr>
      <vt:lpstr>A126067930C_Latest</vt:lpstr>
      <vt:lpstr>A126067934L</vt:lpstr>
      <vt:lpstr>A126067934L_Data</vt:lpstr>
      <vt:lpstr>A126067934L_Latest</vt:lpstr>
      <vt:lpstr>A126067938W</vt:lpstr>
      <vt:lpstr>A126067938W_Data</vt:lpstr>
      <vt:lpstr>A126067938W_Latest</vt:lpstr>
      <vt:lpstr>A126067946W</vt:lpstr>
      <vt:lpstr>A126067946W_Data</vt:lpstr>
      <vt:lpstr>A126067946W_Latest</vt:lpstr>
      <vt:lpstr>A126067950L</vt:lpstr>
      <vt:lpstr>A126067950L_Data</vt:lpstr>
      <vt:lpstr>A126067950L_Latest</vt:lpstr>
      <vt:lpstr>A126067954W</vt:lpstr>
      <vt:lpstr>A126067954W_Data</vt:lpstr>
      <vt:lpstr>A126067954W_Latest</vt:lpstr>
      <vt:lpstr>A126067966F</vt:lpstr>
      <vt:lpstr>A126067966F_Data</vt:lpstr>
      <vt:lpstr>A126067966F_Latest</vt:lpstr>
      <vt:lpstr>A126067970W</vt:lpstr>
      <vt:lpstr>A126067970W_Data</vt:lpstr>
      <vt:lpstr>A126067970W_Latest</vt:lpstr>
      <vt:lpstr>A126067974F</vt:lpstr>
      <vt:lpstr>A126067974F_Data</vt:lpstr>
      <vt:lpstr>A126067974F_Latest</vt:lpstr>
      <vt:lpstr>A126067978R</vt:lpstr>
      <vt:lpstr>A126067978R_Data</vt:lpstr>
      <vt:lpstr>A126067978R_Latest</vt:lpstr>
      <vt:lpstr>A126067982F</vt:lpstr>
      <vt:lpstr>A126067982F_Data</vt:lpstr>
      <vt:lpstr>A126067982F_Latest</vt:lpstr>
      <vt:lpstr>A126067986R</vt:lpstr>
      <vt:lpstr>A126067986R_Data</vt:lpstr>
      <vt:lpstr>A126067986R_Latest</vt:lpstr>
      <vt:lpstr>A126067990F</vt:lpstr>
      <vt:lpstr>A126067990F_Data</vt:lpstr>
      <vt:lpstr>A126067990F_Latest</vt:lpstr>
      <vt:lpstr>A126067994R</vt:lpstr>
      <vt:lpstr>A126067994R_Data</vt:lpstr>
      <vt:lpstr>A126067994R_Latest</vt:lpstr>
      <vt:lpstr>A126067998X</vt:lpstr>
      <vt:lpstr>A126067998X_Data</vt:lpstr>
      <vt:lpstr>A126067998X_Latest</vt:lpstr>
      <vt:lpstr>A126068002F</vt:lpstr>
      <vt:lpstr>A126068002F_Data</vt:lpstr>
      <vt:lpstr>A126068002F_Latest</vt:lpstr>
      <vt:lpstr>A126068006R</vt:lpstr>
      <vt:lpstr>A126068006R_Data</vt:lpstr>
      <vt:lpstr>A126068006R_Latest</vt:lpstr>
      <vt:lpstr>A126068010F</vt:lpstr>
      <vt:lpstr>A126068010F_Data</vt:lpstr>
      <vt:lpstr>A126068010F_Latest</vt:lpstr>
      <vt:lpstr>A126068018X</vt:lpstr>
      <vt:lpstr>A126068018X_Data</vt:lpstr>
      <vt:lpstr>A126068018X_Latest</vt:lpstr>
      <vt:lpstr>A126068022R</vt:lpstr>
      <vt:lpstr>A126068022R_Data</vt:lpstr>
      <vt:lpstr>A126068022R_Latest</vt:lpstr>
      <vt:lpstr>A126068026X</vt:lpstr>
      <vt:lpstr>A126068026X_Data</vt:lpstr>
      <vt:lpstr>A126068026X_Latest</vt:lpstr>
      <vt:lpstr>A126068038J</vt:lpstr>
      <vt:lpstr>A126068038J_Data</vt:lpstr>
      <vt:lpstr>A126068038J_Latest</vt:lpstr>
      <vt:lpstr>A126068042X</vt:lpstr>
      <vt:lpstr>A126068042X_Data</vt:lpstr>
      <vt:lpstr>A126068042X_Latest</vt:lpstr>
      <vt:lpstr>A126068046J</vt:lpstr>
      <vt:lpstr>A126068046J_Data</vt:lpstr>
      <vt:lpstr>A126068046J_Latest</vt:lpstr>
      <vt:lpstr>A126068050X</vt:lpstr>
      <vt:lpstr>A126068050X_Data</vt:lpstr>
      <vt:lpstr>A126068050X_Latest</vt:lpstr>
      <vt:lpstr>A126068054J</vt:lpstr>
      <vt:lpstr>A126068054J_Data</vt:lpstr>
      <vt:lpstr>A126068054J_Latest</vt:lpstr>
      <vt:lpstr>A126068058T</vt:lpstr>
      <vt:lpstr>A126068058T_Data</vt:lpstr>
      <vt:lpstr>A126068058T_Latest</vt:lpstr>
      <vt:lpstr>A126068062J</vt:lpstr>
      <vt:lpstr>A126068062J_Data</vt:lpstr>
      <vt:lpstr>A126068062J_Latest</vt:lpstr>
      <vt:lpstr>A126068066T</vt:lpstr>
      <vt:lpstr>A126068066T_Data</vt:lpstr>
      <vt:lpstr>A126068066T_Latest</vt:lpstr>
      <vt:lpstr>A126068070J</vt:lpstr>
      <vt:lpstr>A126068070J_Data</vt:lpstr>
      <vt:lpstr>A126068070J_Latest</vt:lpstr>
      <vt:lpstr>A126068074T</vt:lpstr>
      <vt:lpstr>A126068074T_Data</vt:lpstr>
      <vt:lpstr>A126068074T_Latest</vt:lpstr>
      <vt:lpstr>A126068078A</vt:lpstr>
      <vt:lpstr>A126068078A_Data</vt:lpstr>
      <vt:lpstr>A126068078A_Latest</vt:lpstr>
      <vt:lpstr>A126068082T</vt:lpstr>
      <vt:lpstr>A126068082T_Data</vt:lpstr>
      <vt:lpstr>A126068082T_Latest</vt:lpstr>
      <vt:lpstr>A126068090T</vt:lpstr>
      <vt:lpstr>A126068090T_Data</vt:lpstr>
      <vt:lpstr>A126068090T_Latest</vt:lpstr>
      <vt:lpstr>A126068094A</vt:lpstr>
      <vt:lpstr>A126068094A_Data</vt:lpstr>
      <vt:lpstr>A126068094A_Latest</vt:lpstr>
      <vt:lpstr>A126068098K</vt:lpstr>
      <vt:lpstr>A126068098K_Data</vt:lpstr>
      <vt:lpstr>A126068098K_Latest</vt:lpstr>
      <vt:lpstr>A126068110R</vt:lpstr>
      <vt:lpstr>A126068110R_Data</vt:lpstr>
      <vt:lpstr>A126068110R_Latest</vt:lpstr>
      <vt:lpstr>A126068114X</vt:lpstr>
      <vt:lpstr>A126068114X_Data</vt:lpstr>
      <vt:lpstr>A126068114X_Latest</vt:lpstr>
      <vt:lpstr>A126068118J</vt:lpstr>
      <vt:lpstr>A126068118J_Data</vt:lpstr>
      <vt:lpstr>A126068118J_Latest</vt:lpstr>
      <vt:lpstr>A126068122X</vt:lpstr>
      <vt:lpstr>A126068122X_Data</vt:lpstr>
      <vt:lpstr>A126068122X_Latest</vt:lpstr>
      <vt:lpstr>A126068126J</vt:lpstr>
      <vt:lpstr>A126068126J_Data</vt:lpstr>
      <vt:lpstr>A126068126J_Latest</vt:lpstr>
      <vt:lpstr>A126068130X</vt:lpstr>
      <vt:lpstr>A126068130X_Data</vt:lpstr>
      <vt:lpstr>A126068130X_Latest</vt:lpstr>
      <vt:lpstr>A126068134J</vt:lpstr>
      <vt:lpstr>A126068134J_Data</vt:lpstr>
      <vt:lpstr>A126068134J_Latest</vt:lpstr>
      <vt:lpstr>A126068138T</vt:lpstr>
      <vt:lpstr>A126068138T_Data</vt:lpstr>
      <vt:lpstr>A126068138T_Latest</vt:lpstr>
      <vt:lpstr>A126068142J</vt:lpstr>
      <vt:lpstr>A126068142J_Data</vt:lpstr>
      <vt:lpstr>A126068142J_Latest</vt:lpstr>
      <vt:lpstr>A126068146T</vt:lpstr>
      <vt:lpstr>A126068146T_Data</vt:lpstr>
      <vt:lpstr>A126068146T_Latest</vt:lpstr>
      <vt:lpstr>A126068150J</vt:lpstr>
      <vt:lpstr>A126068150J_Data</vt:lpstr>
      <vt:lpstr>A126068150J_Latest</vt:lpstr>
      <vt:lpstr>A126068154T</vt:lpstr>
      <vt:lpstr>A126068154T_Data</vt:lpstr>
      <vt:lpstr>A126068154T_Latest</vt:lpstr>
      <vt:lpstr>A126068162T</vt:lpstr>
      <vt:lpstr>A126068162T_Data</vt:lpstr>
      <vt:lpstr>A126068162T_Latest</vt:lpstr>
      <vt:lpstr>A126068166A</vt:lpstr>
      <vt:lpstr>A126068166A_Data</vt:lpstr>
      <vt:lpstr>A126068166A_Latest</vt:lpstr>
      <vt:lpstr>A126068170T</vt:lpstr>
      <vt:lpstr>A126068170T_Data</vt:lpstr>
      <vt:lpstr>A126068170T_Latest</vt:lpstr>
      <vt:lpstr>A126068182A</vt:lpstr>
      <vt:lpstr>A126068182A_Data</vt:lpstr>
      <vt:lpstr>A126068182A_Latest</vt:lpstr>
      <vt:lpstr>A126068186K</vt:lpstr>
      <vt:lpstr>A126068186K_Data</vt:lpstr>
      <vt:lpstr>A126068186K_Latest</vt:lpstr>
      <vt:lpstr>A126068190A</vt:lpstr>
      <vt:lpstr>A126068190A_Data</vt:lpstr>
      <vt:lpstr>A126068190A_Latest</vt:lpstr>
      <vt:lpstr>A126068194K</vt:lpstr>
      <vt:lpstr>A126068194K_Data</vt:lpstr>
      <vt:lpstr>A126068194K_Latest</vt:lpstr>
      <vt:lpstr>A126068198V</vt:lpstr>
      <vt:lpstr>A126068198V_Data</vt:lpstr>
      <vt:lpstr>A126068198V_Latest</vt:lpstr>
      <vt:lpstr>A126068202X</vt:lpstr>
      <vt:lpstr>A126068202X_Data</vt:lpstr>
      <vt:lpstr>A126068202X_Latest</vt:lpstr>
      <vt:lpstr>A126068206J</vt:lpstr>
      <vt:lpstr>A126068206J_Data</vt:lpstr>
      <vt:lpstr>A126068206J_Latest</vt:lpstr>
      <vt:lpstr>A126068210X</vt:lpstr>
      <vt:lpstr>A126068210X_Data</vt:lpstr>
      <vt:lpstr>A126068210X_Latest</vt:lpstr>
      <vt:lpstr>A126068214J</vt:lpstr>
      <vt:lpstr>A126068214J_Data</vt:lpstr>
      <vt:lpstr>A126068214J_Latest</vt:lpstr>
      <vt:lpstr>A126068218T</vt:lpstr>
      <vt:lpstr>A126068218T_Data</vt:lpstr>
      <vt:lpstr>A126068218T_Latest</vt:lpstr>
      <vt:lpstr>A126068222J</vt:lpstr>
      <vt:lpstr>A126068222J_Data</vt:lpstr>
      <vt:lpstr>A126068222J_Latest</vt:lpstr>
      <vt:lpstr>A126068226T</vt:lpstr>
      <vt:lpstr>A126068226T_Data</vt:lpstr>
      <vt:lpstr>A126068226T_Latest</vt:lpstr>
      <vt:lpstr>A126068230J</vt:lpstr>
      <vt:lpstr>A126068230J_Data</vt:lpstr>
      <vt:lpstr>A126068230J_Latest</vt:lpstr>
      <vt:lpstr>A126068234T</vt:lpstr>
      <vt:lpstr>A126068234T_Data</vt:lpstr>
      <vt:lpstr>A126068234T_Latest</vt:lpstr>
      <vt:lpstr>A126068238A</vt:lpstr>
      <vt:lpstr>A126068238A_Data</vt:lpstr>
      <vt:lpstr>A126068238A_Latest</vt:lpstr>
      <vt:lpstr>A126068242T</vt:lpstr>
      <vt:lpstr>A126068242T_Data</vt:lpstr>
      <vt:lpstr>A126068242T_Latest</vt:lpstr>
      <vt:lpstr>A126068246A</vt:lpstr>
      <vt:lpstr>A126068246A_Data</vt:lpstr>
      <vt:lpstr>A126068246A_Latest</vt:lpstr>
      <vt:lpstr>A126068250T</vt:lpstr>
      <vt:lpstr>A126068250T_Data</vt:lpstr>
      <vt:lpstr>A126068250T_Latest</vt:lpstr>
      <vt:lpstr>A126068254A</vt:lpstr>
      <vt:lpstr>A126068254A_Data</vt:lpstr>
      <vt:lpstr>A126068254A_Latest</vt:lpstr>
      <vt:lpstr>A126068258K</vt:lpstr>
      <vt:lpstr>A126068258K_Data</vt:lpstr>
      <vt:lpstr>A126068258K_Latest</vt:lpstr>
      <vt:lpstr>A126068262A</vt:lpstr>
      <vt:lpstr>A126068262A_Data</vt:lpstr>
      <vt:lpstr>A126068262A_Latest</vt:lpstr>
      <vt:lpstr>A126068266K</vt:lpstr>
      <vt:lpstr>A126068266K_Data</vt:lpstr>
      <vt:lpstr>A126068266K_Latest</vt:lpstr>
      <vt:lpstr>A126068270A</vt:lpstr>
      <vt:lpstr>A126068270A_Data</vt:lpstr>
      <vt:lpstr>A126068270A_Latest</vt:lpstr>
      <vt:lpstr>A126068274K</vt:lpstr>
      <vt:lpstr>A126068274K_Data</vt:lpstr>
      <vt:lpstr>A126068274K_Latest</vt:lpstr>
      <vt:lpstr>A126068278V</vt:lpstr>
      <vt:lpstr>A126068278V_Data</vt:lpstr>
      <vt:lpstr>A126068278V_Latest</vt:lpstr>
      <vt:lpstr>A126068282K</vt:lpstr>
      <vt:lpstr>A126068282K_Data</vt:lpstr>
      <vt:lpstr>A126068282K_Latest</vt:lpstr>
      <vt:lpstr>A126068286V</vt:lpstr>
      <vt:lpstr>A126068286V_Data</vt:lpstr>
      <vt:lpstr>A126068286V_Latest</vt:lpstr>
      <vt:lpstr>A126068290K</vt:lpstr>
      <vt:lpstr>A126068290K_Data</vt:lpstr>
      <vt:lpstr>A126068290K_Latest</vt:lpstr>
      <vt:lpstr>A126068294V</vt:lpstr>
      <vt:lpstr>A126068294V_Data</vt:lpstr>
      <vt:lpstr>A126068294V_Latest</vt:lpstr>
      <vt:lpstr>A126068298C</vt:lpstr>
      <vt:lpstr>A126068298C_Data</vt:lpstr>
      <vt:lpstr>A126068298C_Latest</vt:lpstr>
      <vt:lpstr>A126068302J</vt:lpstr>
      <vt:lpstr>A126068302J_Data</vt:lpstr>
      <vt:lpstr>A126068302J_Latest</vt:lpstr>
      <vt:lpstr>A126068306T</vt:lpstr>
      <vt:lpstr>A126068306T_Data</vt:lpstr>
      <vt:lpstr>A126068306T_Latest</vt:lpstr>
      <vt:lpstr>A126068310J</vt:lpstr>
      <vt:lpstr>A126068310J_Data</vt:lpstr>
      <vt:lpstr>A126068310J_Latest</vt:lpstr>
      <vt:lpstr>A126068314T</vt:lpstr>
      <vt:lpstr>A126068314T_Data</vt:lpstr>
      <vt:lpstr>A126068314T_Latest</vt:lpstr>
      <vt:lpstr>A126068318A</vt:lpstr>
      <vt:lpstr>A126068318A_Data</vt:lpstr>
      <vt:lpstr>A126068318A_Latest</vt:lpstr>
      <vt:lpstr>A126068322T</vt:lpstr>
      <vt:lpstr>A126068322T_Data</vt:lpstr>
      <vt:lpstr>A126068322T_Latest</vt:lpstr>
      <vt:lpstr>A126068326A</vt:lpstr>
      <vt:lpstr>A126068326A_Data</vt:lpstr>
      <vt:lpstr>A126068326A_Latest</vt:lpstr>
      <vt:lpstr>A126068330T</vt:lpstr>
      <vt:lpstr>A126068330T_Data</vt:lpstr>
      <vt:lpstr>A126068330T_Latest</vt:lpstr>
      <vt:lpstr>A126068334A</vt:lpstr>
      <vt:lpstr>A126068334A_Data</vt:lpstr>
      <vt:lpstr>A126068334A_Latest</vt:lpstr>
      <vt:lpstr>A126068338K</vt:lpstr>
      <vt:lpstr>A126068338K_Data</vt:lpstr>
      <vt:lpstr>A126068338K_Latest</vt:lpstr>
      <vt:lpstr>A126068342A</vt:lpstr>
      <vt:lpstr>A126068342A_Data</vt:lpstr>
      <vt:lpstr>A126068342A_Latest</vt:lpstr>
      <vt:lpstr>A126068346K</vt:lpstr>
      <vt:lpstr>A126068346K_Data</vt:lpstr>
      <vt:lpstr>A126068346K_Latest</vt:lpstr>
      <vt:lpstr>A126068350A</vt:lpstr>
      <vt:lpstr>A126068350A_Data</vt:lpstr>
      <vt:lpstr>A126068350A_Latest</vt:lpstr>
      <vt:lpstr>A126068354K</vt:lpstr>
      <vt:lpstr>A126068354K_Data</vt:lpstr>
      <vt:lpstr>A126068354K_Latest</vt:lpstr>
      <vt:lpstr>A126068358V</vt:lpstr>
      <vt:lpstr>A126068358V_Data</vt:lpstr>
      <vt:lpstr>A126068358V_Latest</vt:lpstr>
      <vt:lpstr>A126068362K</vt:lpstr>
      <vt:lpstr>A126068362K_Data</vt:lpstr>
      <vt:lpstr>A126068362K_Latest</vt:lpstr>
      <vt:lpstr>A126068366V</vt:lpstr>
      <vt:lpstr>A126068366V_Data</vt:lpstr>
      <vt:lpstr>A126068366V_Latest</vt:lpstr>
      <vt:lpstr>A126068370K</vt:lpstr>
      <vt:lpstr>A126068370K_Data</vt:lpstr>
      <vt:lpstr>A126068370K_Latest</vt:lpstr>
      <vt:lpstr>A126068374V</vt:lpstr>
      <vt:lpstr>A126068374V_Data</vt:lpstr>
      <vt:lpstr>A126068374V_Latest</vt:lpstr>
      <vt:lpstr>A126068378C</vt:lpstr>
      <vt:lpstr>A126068378C_Data</vt:lpstr>
      <vt:lpstr>A126068378C_Latest</vt:lpstr>
      <vt:lpstr>A126068382V</vt:lpstr>
      <vt:lpstr>A126068382V_Data</vt:lpstr>
      <vt:lpstr>A126068382V_Latest</vt:lpstr>
      <vt:lpstr>A126068386C</vt:lpstr>
      <vt:lpstr>A126068386C_Data</vt:lpstr>
      <vt:lpstr>A126068386C_Latest</vt:lpstr>
      <vt:lpstr>A126068390V</vt:lpstr>
      <vt:lpstr>A126068390V_Data</vt:lpstr>
      <vt:lpstr>A126068390V_Latest</vt:lpstr>
      <vt:lpstr>A126068394C</vt:lpstr>
      <vt:lpstr>A126068394C_Data</vt:lpstr>
      <vt:lpstr>A126068394C_Latest</vt:lpstr>
      <vt:lpstr>A126068398L</vt:lpstr>
      <vt:lpstr>A126068398L_Data</vt:lpstr>
      <vt:lpstr>A126068398L_Latest</vt:lpstr>
      <vt:lpstr>A126068402T</vt:lpstr>
      <vt:lpstr>A126068402T_Data</vt:lpstr>
      <vt:lpstr>A126068402T_Latest</vt:lpstr>
      <vt:lpstr>A126068406A</vt:lpstr>
      <vt:lpstr>A126068406A_Data</vt:lpstr>
      <vt:lpstr>A126068406A_Latest</vt:lpstr>
      <vt:lpstr>A126068410T</vt:lpstr>
      <vt:lpstr>A126068410T_Data</vt:lpstr>
      <vt:lpstr>A126068410T_Latest</vt:lpstr>
      <vt:lpstr>A126068414A</vt:lpstr>
      <vt:lpstr>A126068414A_Data</vt:lpstr>
      <vt:lpstr>A126068414A_Latest</vt:lpstr>
      <vt:lpstr>A126068418K</vt:lpstr>
      <vt:lpstr>A126068418K_Data</vt:lpstr>
      <vt:lpstr>A126068418K_Latest</vt:lpstr>
      <vt:lpstr>A126068422A</vt:lpstr>
      <vt:lpstr>A126068422A_Data</vt:lpstr>
      <vt:lpstr>A126068422A_Latest</vt:lpstr>
      <vt:lpstr>A126068426K</vt:lpstr>
      <vt:lpstr>A126068426K_Data</vt:lpstr>
      <vt:lpstr>A126068426K_Latest</vt:lpstr>
      <vt:lpstr>A126068430A</vt:lpstr>
      <vt:lpstr>A126068430A_Data</vt:lpstr>
      <vt:lpstr>A126068430A_Latest</vt:lpstr>
      <vt:lpstr>A126068434K</vt:lpstr>
      <vt:lpstr>A126068434K_Data</vt:lpstr>
      <vt:lpstr>A126068434K_Latest</vt:lpstr>
      <vt:lpstr>A126068438V</vt:lpstr>
      <vt:lpstr>A126068438V_Data</vt:lpstr>
      <vt:lpstr>A126068438V_Latest</vt:lpstr>
      <vt:lpstr>A126068442K</vt:lpstr>
      <vt:lpstr>A126068442K_Data</vt:lpstr>
      <vt:lpstr>A126068442K_Latest</vt:lpstr>
      <vt:lpstr>A126068446V</vt:lpstr>
      <vt:lpstr>A126068446V_Data</vt:lpstr>
      <vt:lpstr>A126068446V_Latest</vt:lpstr>
      <vt:lpstr>A126068450K</vt:lpstr>
      <vt:lpstr>A126068450K_Data</vt:lpstr>
      <vt:lpstr>A126068450K_Latest</vt:lpstr>
      <vt:lpstr>A126068454V</vt:lpstr>
      <vt:lpstr>A126068454V_Data</vt:lpstr>
      <vt:lpstr>A126068454V_Latest</vt:lpstr>
      <vt:lpstr>A126068458C</vt:lpstr>
      <vt:lpstr>A126068458C_Data</vt:lpstr>
      <vt:lpstr>A126068458C_Latest</vt:lpstr>
      <vt:lpstr>A126068462V</vt:lpstr>
      <vt:lpstr>A126068462V_Data</vt:lpstr>
      <vt:lpstr>A126068462V_Latest</vt:lpstr>
      <vt:lpstr>A126068466C</vt:lpstr>
      <vt:lpstr>A126068466C_Data</vt:lpstr>
      <vt:lpstr>A126068466C_Latest</vt:lpstr>
      <vt:lpstr>A126068470V</vt:lpstr>
      <vt:lpstr>A126068470V_Data</vt:lpstr>
      <vt:lpstr>A126068470V_Latest</vt:lpstr>
      <vt:lpstr>A126068474C</vt:lpstr>
      <vt:lpstr>A126068474C_Data</vt:lpstr>
      <vt:lpstr>A126068474C_Latest</vt:lpstr>
      <vt:lpstr>A126068478L</vt:lpstr>
      <vt:lpstr>A126068478L_Data</vt:lpstr>
      <vt:lpstr>A126068478L_Latest</vt:lpstr>
      <vt:lpstr>A126068482C</vt:lpstr>
      <vt:lpstr>A126068482C_Data</vt:lpstr>
      <vt:lpstr>A126068482C_Latest</vt:lpstr>
      <vt:lpstr>A126068486L</vt:lpstr>
      <vt:lpstr>A126068486L_Data</vt:lpstr>
      <vt:lpstr>A126068486L_Latest</vt:lpstr>
      <vt:lpstr>A126068490C</vt:lpstr>
      <vt:lpstr>A126068490C_Data</vt:lpstr>
      <vt:lpstr>A126068490C_Latest</vt:lpstr>
      <vt:lpstr>A126068494L</vt:lpstr>
      <vt:lpstr>A126068494L_Data</vt:lpstr>
      <vt:lpstr>A126068494L_Latest</vt:lpstr>
      <vt:lpstr>A126068498W</vt:lpstr>
      <vt:lpstr>A126068498W_Data</vt:lpstr>
      <vt:lpstr>A126068498W_Latest</vt:lpstr>
      <vt:lpstr>A126068502A</vt:lpstr>
      <vt:lpstr>A126068502A_Data</vt:lpstr>
      <vt:lpstr>A126068502A_Latest</vt:lpstr>
      <vt:lpstr>A126068506K</vt:lpstr>
      <vt:lpstr>A126068506K_Data</vt:lpstr>
      <vt:lpstr>A126068506K_Latest</vt:lpstr>
      <vt:lpstr>A126068510A</vt:lpstr>
      <vt:lpstr>A126068510A_Data</vt:lpstr>
      <vt:lpstr>A126068510A_Latest</vt:lpstr>
      <vt:lpstr>A126068514K</vt:lpstr>
      <vt:lpstr>A126068514K_Data</vt:lpstr>
      <vt:lpstr>A126068514K_Latest</vt:lpstr>
      <vt:lpstr>A126068518V</vt:lpstr>
      <vt:lpstr>A126068518V_Data</vt:lpstr>
      <vt:lpstr>A126068518V_Latest</vt:lpstr>
      <vt:lpstr>A126068522K</vt:lpstr>
      <vt:lpstr>A126068522K_Data</vt:lpstr>
      <vt:lpstr>A126068522K_Latest</vt:lpstr>
      <vt:lpstr>A126068526V</vt:lpstr>
      <vt:lpstr>A126068526V_Data</vt:lpstr>
      <vt:lpstr>A126068526V_Latest</vt:lpstr>
      <vt:lpstr>A126068530K</vt:lpstr>
      <vt:lpstr>A126068530K_Data</vt:lpstr>
      <vt:lpstr>A126068530K_Latest</vt:lpstr>
      <vt:lpstr>A126068534V</vt:lpstr>
      <vt:lpstr>A126068534V_Data</vt:lpstr>
      <vt:lpstr>A126068534V_Latest</vt:lpstr>
      <vt:lpstr>A126068538C</vt:lpstr>
      <vt:lpstr>A126068538C_Data</vt:lpstr>
      <vt:lpstr>A126068538C_Latest</vt:lpstr>
      <vt:lpstr>A126068542V</vt:lpstr>
      <vt:lpstr>A126068542V_Data</vt:lpstr>
      <vt:lpstr>A126068542V_Latest</vt:lpstr>
      <vt:lpstr>A126068546C</vt:lpstr>
      <vt:lpstr>A126068546C_Data</vt:lpstr>
      <vt:lpstr>A126068546C_Latest</vt:lpstr>
      <vt:lpstr>A126068550V</vt:lpstr>
      <vt:lpstr>A126068550V_Data</vt:lpstr>
      <vt:lpstr>A126068550V_Latest</vt:lpstr>
      <vt:lpstr>A126068554C</vt:lpstr>
      <vt:lpstr>A126068554C_Data</vt:lpstr>
      <vt:lpstr>A126068554C_Latest</vt:lpstr>
      <vt:lpstr>A126068558L</vt:lpstr>
      <vt:lpstr>A126068558L_Data</vt:lpstr>
      <vt:lpstr>A126068558L_Latest</vt:lpstr>
      <vt:lpstr>A126068562C</vt:lpstr>
      <vt:lpstr>A126068562C_Data</vt:lpstr>
      <vt:lpstr>A126068562C_Latest</vt:lpstr>
      <vt:lpstr>A126068566L</vt:lpstr>
      <vt:lpstr>A126068566L_Data</vt:lpstr>
      <vt:lpstr>A126068566L_Latest</vt:lpstr>
      <vt:lpstr>A126068570C</vt:lpstr>
      <vt:lpstr>A126068570C_Data</vt:lpstr>
      <vt:lpstr>A126068570C_Latest</vt:lpstr>
      <vt:lpstr>A126068574L</vt:lpstr>
      <vt:lpstr>A126068574L_Data</vt:lpstr>
      <vt:lpstr>A126068574L_Latest</vt:lpstr>
      <vt:lpstr>A126068578W</vt:lpstr>
      <vt:lpstr>A126068578W_Data</vt:lpstr>
      <vt:lpstr>A126068578W_Latest</vt:lpstr>
      <vt:lpstr>A126068582L</vt:lpstr>
      <vt:lpstr>A126068582L_Data</vt:lpstr>
      <vt:lpstr>A126068582L_Latest</vt:lpstr>
      <vt:lpstr>A126068586W</vt:lpstr>
      <vt:lpstr>A126068586W_Data</vt:lpstr>
      <vt:lpstr>A126068586W_Latest</vt:lpstr>
      <vt:lpstr>A126068590L</vt:lpstr>
      <vt:lpstr>A126068590L_Data</vt:lpstr>
      <vt:lpstr>A126068590L_Latest</vt:lpstr>
      <vt:lpstr>A126068594W</vt:lpstr>
      <vt:lpstr>A126068594W_Data</vt:lpstr>
      <vt:lpstr>A126068594W_Latest</vt:lpstr>
      <vt:lpstr>A126068598F</vt:lpstr>
      <vt:lpstr>A126068598F_Data</vt:lpstr>
      <vt:lpstr>A126068598F_Latest</vt:lpstr>
      <vt:lpstr>A126068602K</vt:lpstr>
      <vt:lpstr>A126068602K_Data</vt:lpstr>
      <vt:lpstr>A126068602K_Latest</vt:lpstr>
      <vt:lpstr>A126068606V</vt:lpstr>
      <vt:lpstr>A126068606V_Data</vt:lpstr>
      <vt:lpstr>A126068606V_Latest</vt:lpstr>
      <vt:lpstr>A126068610K</vt:lpstr>
      <vt:lpstr>A126068610K_Data</vt:lpstr>
      <vt:lpstr>A126068610K_Latest</vt:lpstr>
      <vt:lpstr>A126068614V</vt:lpstr>
      <vt:lpstr>A126068614V_Data</vt:lpstr>
      <vt:lpstr>A126068614V_Latest</vt:lpstr>
      <vt:lpstr>A126068618C</vt:lpstr>
      <vt:lpstr>A126068618C_Data</vt:lpstr>
      <vt:lpstr>A126068618C_Latest</vt:lpstr>
      <vt:lpstr>A126068622V</vt:lpstr>
      <vt:lpstr>A126068622V_Data</vt:lpstr>
      <vt:lpstr>A126068622V_Latest</vt:lpstr>
      <vt:lpstr>A126068626C</vt:lpstr>
      <vt:lpstr>A126068626C_Data</vt:lpstr>
      <vt:lpstr>A126068626C_Latest</vt:lpstr>
      <vt:lpstr>A126068630V</vt:lpstr>
      <vt:lpstr>A126068630V_Data</vt:lpstr>
      <vt:lpstr>A126068630V_Latest</vt:lpstr>
      <vt:lpstr>A126068634C</vt:lpstr>
      <vt:lpstr>A126068634C_Data</vt:lpstr>
      <vt:lpstr>A126068634C_Latest</vt:lpstr>
      <vt:lpstr>A126068638L</vt:lpstr>
      <vt:lpstr>A126068638L_Data</vt:lpstr>
      <vt:lpstr>A126068638L_Latest</vt:lpstr>
      <vt:lpstr>A126068642C</vt:lpstr>
      <vt:lpstr>A126068642C_Data</vt:lpstr>
      <vt:lpstr>A126068642C_Latest</vt:lpstr>
      <vt:lpstr>A126068646L</vt:lpstr>
      <vt:lpstr>A126068646L_Data</vt:lpstr>
      <vt:lpstr>A126068646L_Latest</vt:lpstr>
      <vt:lpstr>A126068650C</vt:lpstr>
      <vt:lpstr>A126068650C_Data</vt:lpstr>
      <vt:lpstr>A126068650C_Latest</vt:lpstr>
      <vt:lpstr>A126068654L</vt:lpstr>
      <vt:lpstr>A126068654L_Data</vt:lpstr>
      <vt:lpstr>A126068654L_Latest</vt:lpstr>
      <vt:lpstr>A126068658W</vt:lpstr>
      <vt:lpstr>A126068658W_Data</vt:lpstr>
      <vt:lpstr>A126068658W_Latest</vt:lpstr>
      <vt:lpstr>A126068662L</vt:lpstr>
      <vt:lpstr>A126068662L_Data</vt:lpstr>
      <vt:lpstr>A126068662L_Latest</vt:lpstr>
      <vt:lpstr>A126068666W</vt:lpstr>
      <vt:lpstr>A126068666W_Data</vt:lpstr>
      <vt:lpstr>A126068666W_Latest</vt:lpstr>
      <vt:lpstr>A126068670L</vt:lpstr>
      <vt:lpstr>A126068670L_Data</vt:lpstr>
      <vt:lpstr>A126068670L_Latest</vt:lpstr>
      <vt:lpstr>A126068674W</vt:lpstr>
      <vt:lpstr>A126068674W_Data</vt:lpstr>
      <vt:lpstr>A126068674W_Latest</vt:lpstr>
      <vt:lpstr>A126068678F</vt:lpstr>
      <vt:lpstr>A126068678F_Data</vt:lpstr>
      <vt:lpstr>A126068678F_Latest</vt:lpstr>
      <vt:lpstr>A126068682W</vt:lpstr>
      <vt:lpstr>A126068682W_Data</vt:lpstr>
      <vt:lpstr>A126068682W_Latest</vt:lpstr>
      <vt:lpstr>A126068686F</vt:lpstr>
      <vt:lpstr>A126068686F_Data</vt:lpstr>
      <vt:lpstr>A126068686F_Latest</vt:lpstr>
      <vt:lpstr>A126068690W</vt:lpstr>
      <vt:lpstr>A126068690W_Data</vt:lpstr>
      <vt:lpstr>A126068690W_Latest</vt:lpstr>
      <vt:lpstr>A126068694F</vt:lpstr>
      <vt:lpstr>A126068694F_Data</vt:lpstr>
      <vt:lpstr>A126068694F_Latest</vt:lpstr>
      <vt:lpstr>A126068698R</vt:lpstr>
      <vt:lpstr>A126068698R_Data</vt:lpstr>
      <vt:lpstr>A126068698R_Latest</vt:lpstr>
      <vt:lpstr>A126068702V</vt:lpstr>
      <vt:lpstr>A126068702V_Data</vt:lpstr>
      <vt:lpstr>A126068702V_Latest</vt:lpstr>
      <vt:lpstr>A126068706C</vt:lpstr>
      <vt:lpstr>A126068706C_Data</vt:lpstr>
      <vt:lpstr>A126068706C_Latest</vt:lpstr>
      <vt:lpstr>A126068710V</vt:lpstr>
      <vt:lpstr>A126068710V_Data</vt:lpstr>
      <vt:lpstr>A126068710V_Latest</vt:lpstr>
      <vt:lpstr>A126068714C</vt:lpstr>
      <vt:lpstr>A126068714C_Data</vt:lpstr>
      <vt:lpstr>A126068714C_Latest</vt:lpstr>
      <vt:lpstr>A126068718L</vt:lpstr>
      <vt:lpstr>A126068718L_Data</vt:lpstr>
      <vt:lpstr>A126068718L_Latest</vt:lpstr>
      <vt:lpstr>A126068722C</vt:lpstr>
      <vt:lpstr>A126068722C_Data</vt:lpstr>
      <vt:lpstr>A126068722C_Latest</vt:lpstr>
      <vt:lpstr>A126068726L</vt:lpstr>
      <vt:lpstr>A126068726L_Data</vt:lpstr>
      <vt:lpstr>A126068726L_Latest</vt:lpstr>
      <vt:lpstr>A126068730C</vt:lpstr>
      <vt:lpstr>A126068730C_Data</vt:lpstr>
      <vt:lpstr>A126068730C_Latest</vt:lpstr>
      <vt:lpstr>A126068734L</vt:lpstr>
      <vt:lpstr>A126068734L_Data</vt:lpstr>
      <vt:lpstr>A126068734L_Latest</vt:lpstr>
      <vt:lpstr>A126068738W</vt:lpstr>
      <vt:lpstr>A126068738W_Data</vt:lpstr>
      <vt:lpstr>A126068738W_Latest</vt:lpstr>
      <vt:lpstr>A126068742L</vt:lpstr>
      <vt:lpstr>A126068742L_Data</vt:lpstr>
      <vt:lpstr>A126068742L_Latest</vt:lpstr>
      <vt:lpstr>A126068746W</vt:lpstr>
      <vt:lpstr>A126068746W_Data</vt:lpstr>
      <vt:lpstr>A126068746W_Latest</vt:lpstr>
      <vt:lpstr>A126068750L</vt:lpstr>
      <vt:lpstr>A126068750L_Data</vt:lpstr>
      <vt:lpstr>A126068750L_Latest</vt:lpstr>
      <vt:lpstr>A126068754W</vt:lpstr>
      <vt:lpstr>A126068754W_Data</vt:lpstr>
      <vt:lpstr>A126068754W_Latest</vt:lpstr>
      <vt:lpstr>A126068758F</vt:lpstr>
      <vt:lpstr>A126068758F_Data</vt:lpstr>
      <vt:lpstr>A126068758F_Latest</vt:lpstr>
      <vt:lpstr>A126068762W</vt:lpstr>
      <vt:lpstr>A126068762W_Data</vt:lpstr>
      <vt:lpstr>A126068762W_Latest</vt:lpstr>
      <vt:lpstr>A126068766F</vt:lpstr>
      <vt:lpstr>A126068766F_Data</vt:lpstr>
      <vt:lpstr>A126068766F_Latest</vt:lpstr>
      <vt:lpstr>A126068770W</vt:lpstr>
      <vt:lpstr>A126068770W_Data</vt:lpstr>
      <vt:lpstr>A126068770W_Latest</vt:lpstr>
      <vt:lpstr>A126068774F</vt:lpstr>
      <vt:lpstr>A126068774F_Data</vt:lpstr>
      <vt:lpstr>A126068774F_Latest</vt:lpstr>
      <vt:lpstr>A126068778R</vt:lpstr>
      <vt:lpstr>A126068778R_Data</vt:lpstr>
      <vt:lpstr>A126068778R_Latest</vt:lpstr>
      <vt:lpstr>A126068782F</vt:lpstr>
      <vt:lpstr>A126068782F_Data</vt:lpstr>
      <vt:lpstr>A126068782F_Latest</vt:lpstr>
      <vt:lpstr>A126068786R</vt:lpstr>
      <vt:lpstr>A126068786R_Data</vt:lpstr>
      <vt:lpstr>A126068786R_Latest</vt:lpstr>
      <vt:lpstr>A126068790F</vt:lpstr>
      <vt:lpstr>A126068790F_Data</vt:lpstr>
      <vt:lpstr>A126068790F_Latest</vt:lpstr>
      <vt:lpstr>A126068794R</vt:lpstr>
      <vt:lpstr>A126068794R_Data</vt:lpstr>
      <vt:lpstr>A126068794R_Latest</vt:lpstr>
      <vt:lpstr>A126068798X</vt:lpstr>
      <vt:lpstr>A126068798X_Data</vt:lpstr>
      <vt:lpstr>A126068798X_Latest</vt:lpstr>
      <vt:lpstr>A126068802C</vt:lpstr>
      <vt:lpstr>A126068802C_Data</vt:lpstr>
      <vt:lpstr>A126068802C_Latest</vt:lpstr>
      <vt:lpstr>A126068806L</vt:lpstr>
      <vt:lpstr>A126068806L_Data</vt:lpstr>
      <vt:lpstr>A126068806L_Latest</vt:lpstr>
      <vt:lpstr>A126068810C</vt:lpstr>
      <vt:lpstr>A126068810C_Data</vt:lpstr>
      <vt:lpstr>A126068810C_Latest</vt:lpstr>
      <vt:lpstr>A126068814L</vt:lpstr>
      <vt:lpstr>A126068814L_Data</vt:lpstr>
      <vt:lpstr>A126068814L_Latest</vt:lpstr>
      <vt:lpstr>A126068818W</vt:lpstr>
      <vt:lpstr>A126068818W_Data</vt:lpstr>
      <vt:lpstr>A126068818W_Latest</vt:lpstr>
      <vt:lpstr>A126068822L</vt:lpstr>
      <vt:lpstr>A126068822L_Data</vt:lpstr>
      <vt:lpstr>A126068822L_Latest</vt:lpstr>
      <vt:lpstr>A126068826W</vt:lpstr>
      <vt:lpstr>A126068826W_Data</vt:lpstr>
      <vt:lpstr>A126068826W_Latest</vt:lpstr>
      <vt:lpstr>A126068830L</vt:lpstr>
      <vt:lpstr>A126068830L_Data</vt:lpstr>
      <vt:lpstr>A126068830L_Latest</vt:lpstr>
      <vt:lpstr>A126068834W</vt:lpstr>
      <vt:lpstr>A126068834W_Data</vt:lpstr>
      <vt:lpstr>A126068834W_Latest</vt:lpstr>
      <vt:lpstr>A126068838F</vt:lpstr>
      <vt:lpstr>A126068838F_Data</vt:lpstr>
      <vt:lpstr>A126068838F_Latest</vt:lpstr>
      <vt:lpstr>A126068842W</vt:lpstr>
      <vt:lpstr>A126068842W_Data</vt:lpstr>
      <vt:lpstr>A126068842W_Latest</vt:lpstr>
      <vt:lpstr>A126068846F</vt:lpstr>
      <vt:lpstr>A126068846F_Data</vt:lpstr>
      <vt:lpstr>A126068846F_Latest</vt:lpstr>
      <vt:lpstr>A126068850W</vt:lpstr>
      <vt:lpstr>A126068850W_Data</vt:lpstr>
      <vt:lpstr>A126068850W_Latest</vt:lpstr>
      <vt:lpstr>A126068854F</vt:lpstr>
      <vt:lpstr>A126068854F_Data</vt:lpstr>
      <vt:lpstr>A126068854F_Latest</vt:lpstr>
      <vt:lpstr>A126068858R</vt:lpstr>
      <vt:lpstr>A126068858R_Data</vt:lpstr>
      <vt:lpstr>A126068858R_Latest</vt:lpstr>
      <vt:lpstr>A126068862F</vt:lpstr>
      <vt:lpstr>A126068862F_Data</vt:lpstr>
      <vt:lpstr>A126068862F_Latest</vt:lpstr>
      <vt:lpstr>A126068866R</vt:lpstr>
      <vt:lpstr>A126068866R_Data</vt:lpstr>
      <vt:lpstr>A126068866R_Latest</vt:lpstr>
      <vt:lpstr>A126068870F</vt:lpstr>
      <vt:lpstr>A126068870F_Data</vt:lpstr>
      <vt:lpstr>A126068870F_Latest</vt:lpstr>
      <vt:lpstr>A126068874R</vt:lpstr>
      <vt:lpstr>A126068874R_Data</vt:lpstr>
      <vt:lpstr>A126068874R_Latest</vt:lpstr>
      <vt:lpstr>A126068878X</vt:lpstr>
      <vt:lpstr>A126068878X_Data</vt:lpstr>
      <vt:lpstr>A126068878X_Latest</vt:lpstr>
      <vt:lpstr>A126068882R</vt:lpstr>
      <vt:lpstr>A126068882R_Data</vt:lpstr>
      <vt:lpstr>A126068882R_Latest</vt:lpstr>
      <vt:lpstr>A126068886X</vt:lpstr>
      <vt:lpstr>A126068886X_Data</vt:lpstr>
      <vt:lpstr>A126068886X_Latest</vt:lpstr>
      <vt:lpstr>A126068890R</vt:lpstr>
      <vt:lpstr>A126068890R_Data</vt:lpstr>
      <vt:lpstr>A126068890R_Latest</vt:lpstr>
      <vt:lpstr>A126068894X</vt:lpstr>
      <vt:lpstr>A126068894X_Data</vt:lpstr>
      <vt:lpstr>A126068894X_Latest</vt:lpstr>
      <vt:lpstr>A126068898J</vt:lpstr>
      <vt:lpstr>A126068898J_Data</vt:lpstr>
      <vt:lpstr>A126068898J_Latest</vt:lpstr>
      <vt:lpstr>A126068902L</vt:lpstr>
      <vt:lpstr>A126068902L_Data</vt:lpstr>
      <vt:lpstr>A126068902L_Latest</vt:lpstr>
      <vt:lpstr>A126068906W</vt:lpstr>
      <vt:lpstr>A126068906W_Data</vt:lpstr>
      <vt:lpstr>A126068906W_Latest</vt:lpstr>
      <vt:lpstr>A126068910L</vt:lpstr>
      <vt:lpstr>A126068910L_Data</vt:lpstr>
      <vt:lpstr>A126068910L_Latest</vt:lpstr>
      <vt:lpstr>A126068914W</vt:lpstr>
      <vt:lpstr>A126068914W_Data</vt:lpstr>
      <vt:lpstr>A126068914W_Latest</vt:lpstr>
      <vt:lpstr>A126068918F</vt:lpstr>
      <vt:lpstr>A126068918F_Data</vt:lpstr>
      <vt:lpstr>A126068918F_Latest</vt:lpstr>
      <vt:lpstr>A126069498R</vt:lpstr>
      <vt:lpstr>A126069498R_Data</vt:lpstr>
      <vt:lpstr>A126069498R_Latest</vt:lpstr>
      <vt:lpstr>A126069502V</vt:lpstr>
      <vt:lpstr>A126069502V_Data</vt:lpstr>
      <vt:lpstr>A126069502V_Latest</vt:lpstr>
      <vt:lpstr>A126069506C</vt:lpstr>
      <vt:lpstr>A126069506C_Data</vt:lpstr>
      <vt:lpstr>A126069506C_Latest</vt:lpstr>
      <vt:lpstr>A126069510V</vt:lpstr>
      <vt:lpstr>A126069510V_Data</vt:lpstr>
      <vt:lpstr>A126069510V_Latest</vt:lpstr>
      <vt:lpstr>A126069514C</vt:lpstr>
      <vt:lpstr>A126069514C_Data</vt:lpstr>
      <vt:lpstr>A126069514C_Latest</vt:lpstr>
      <vt:lpstr>A126069518L</vt:lpstr>
      <vt:lpstr>A126069518L_Data</vt:lpstr>
      <vt:lpstr>A126069518L_Latest</vt:lpstr>
      <vt:lpstr>A126069522C</vt:lpstr>
      <vt:lpstr>A126069522C_Data</vt:lpstr>
      <vt:lpstr>A126069522C_Latest</vt:lpstr>
      <vt:lpstr>A126069530C</vt:lpstr>
      <vt:lpstr>A126069530C_Data</vt:lpstr>
      <vt:lpstr>A126069530C_Latest</vt:lpstr>
      <vt:lpstr>A126069534L</vt:lpstr>
      <vt:lpstr>A126069534L_Data</vt:lpstr>
      <vt:lpstr>A126069534L_Latest</vt:lpstr>
      <vt:lpstr>A126069538W</vt:lpstr>
      <vt:lpstr>A126069538W_Data</vt:lpstr>
      <vt:lpstr>A126069538W_Latest</vt:lpstr>
      <vt:lpstr>A126069550L</vt:lpstr>
      <vt:lpstr>A126069550L_Data</vt:lpstr>
      <vt:lpstr>A126069550L_Latest</vt:lpstr>
      <vt:lpstr>A126069554W</vt:lpstr>
      <vt:lpstr>A126069554W_Data</vt:lpstr>
      <vt:lpstr>A126069554W_Latest</vt:lpstr>
      <vt:lpstr>A126069558F</vt:lpstr>
      <vt:lpstr>A126069558F_Data</vt:lpstr>
      <vt:lpstr>A126069558F_Latest</vt:lpstr>
      <vt:lpstr>A126069562W</vt:lpstr>
      <vt:lpstr>A126069562W_Data</vt:lpstr>
      <vt:lpstr>A126069562W_Latest</vt:lpstr>
      <vt:lpstr>A126069566F</vt:lpstr>
      <vt:lpstr>A126069566F_Data</vt:lpstr>
      <vt:lpstr>A126069566F_Latest</vt:lpstr>
      <vt:lpstr>A126070146J</vt:lpstr>
      <vt:lpstr>A126070146J_Data</vt:lpstr>
      <vt:lpstr>A126070146J_Latest</vt:lpstr>
      <vt:lpstr>A126070150X</vt:lpstr>
      <vt:lpstr>A126070150X_Data</vt:lpstr>
      <vt:lpstr>A126070150X_Latest</vt:lpstr>
      <vt:lpstr>A126070154J</vt:lpstr>
      <vt:lpstr>A126070154J_Data</vt:lpstr>
      <vt:lpstr>A126070154J_Latest</vt:lpstr>
      <vt:lpstr>A126070158T</vt:lpstr>
      <vt:lpstr>A126070158T_Data</vt:lpstr>
      <vt:lpstr>A126070158T_Latest</vt:lpstr>
      <vt:lpstr>A126070162J</vt:lpstr>
      <vt:lpstr>A126070162J_Data</vt:lpstr>
      <vt:lpstr>A126070162J_Latest</vt:lpstr>
      <vt:lpstr>A126070166T</vt:lpstr>
      <vt:lpstr>A126070166T_Data</vt:lpstr>
      <vt:lpstr>A126070166T_Latest</vt:lpstr>
      <vt:lpstr>A126070170J</vt:lpstr>
      <vt:lpstr>A126070170J_Data</vt:lpstr>
      <vt:lpstr>A126070170J_Latest</vt:lpstr>
      <vt:lpstr>A126070174T</vt:lpstr>
      <vt:lpstr>A126070174T_Data</vt:lpstr>
      <vt:lpstr>A126070174T_Latest</vt:lpstr>
      <vt:lpstr>A126070178A</vt:lpstr>
      <vt:lpstr>A126070178A_Data</vt:lpstr>
      <vt:lpstr>A126070178A_Latest</vt:lpstr>
      <vt:lpstr>A126070182T</vt:lpstr>
      <vt:lpstr>A126070182T_Data</vt:lpstr>
      <vt:lpstr>A126070182T_Latest</vt:lpstr>
      <vt:lpstr>A126070186A</vt:lpstr>
      <vt:lpstr>A126070186A_Data</vt:lpstr>
      <vt:lpstr>A126070186A_Latest</vt:lpstr>
      <vt:lpstr>A126070190T</vt:lpstr>
      <vt:lpstr>A126070190T_Data</vt:lpstr>
      <vt:lpstr>A126070190T_Latest</vt:lpstr>
      <vt:lpstr>A126070194A</vt:lpstr>
      <vt:lpstr>A126070194A_Data</vt:lpstr>
      <vt:lpstr>A126070194A_Latest</vt:lpstr>
      <vt:lpstr>A126070198K</vt:lpstr>
      <vt:lpstr>A126070198K_Data</vt:lpstr>
      <vt:lpstr>A126070198K_Latest</vt:lpstr>
      <vt:lpstr>A126070202R</vt:lpstr>
      <vt:lpstr>A126070202R_Data</vt:lpstr>
      <vt:lpstr>A126070202R_Latest</vt:lpstr>
      <vt:lpstr>A126070206X</vt:lpstr>
      <vt:lpstr>A126070206X_Data</vt:lpstr>
      <vt:lpstr>A126070206X_Latest</vt:lpstr>
      <vt:lpstr>A126070210R</vt:lpstr>
      <vt:lpstr>A126070210R_Data</vt:lpstr>
      <vt:lpstr>A126070210R_Latest</vt:lpstr>
      <vt:lpstr>A126070214X</vt:lpstr>
      <vt:lpstr>A126070214X_Data</vt:lpstr>
      <vt:lpstr>A126070214X_Latest</vt:lpstr>
      <vt:lpstr>A126070794F</vt:lpstr>
      <vt:lpstr>A126070794F_Data</vt:lpstr>
      <vt:lpstr>A126070794F_Latest</vt:lpstr>
      <vt:lpstr>A126070798R</vt:lpstr>
      <vt:lpstr>A126070798R_Data</vt:lpstr>
      <vt:lpstr>A126070798R_Latest</vt:lpstr>
      <vt:lpstr>A126070802V</vt:lpstr>
      <vt:lpstr>A126070802V_Data</vt:lpstr>
      <vt:lpstr>A126070802V_Latest</vt:lpstr>
      <vt:lpstr>A126070806C</vt:lpstr>
      <vt:lpstr>A126070806C_Data</vt:lpstr>
      <vt:lpstr>A126070806C_Latest</vt:lpstr>
      <vt:lpstr>A126070810V</vt:lpstr>
      <vt:lpstr>A126070810V_Data</vt:lpstr>
      <vt:lpstr>A126070810V_Latest</vt:lpstr>
      <vt:lpstr>A126070814C</vt:lpstr>
      <vt:lpstr>A126070814C_Data</vt:lpstr>
      <vt:lpstr>A126070814C_Latest</vt:lpstr>
      <vt:lpstr>A126070818L</vt:lpstr>
      <vt:lpstr>A126070818L_Data</vt:lpstr>
      <vt:lpstr>A126070818L_Latest</vt:lpstr>
      <vt:lpstr>A126070822C</vt:lpstr>
      <vt:lpstr>A126070822C_Data</vt:lpstr>
      <vt:lpstr>A126070822C_Latest</vt:lpstr>
      <vt:lpstr>A126070826L</vt:lpstr>
      <vt:lpstr>A126070826L_Data</vt:lpstr>
      <vt:lpstr>A126070826L_Latest</vt:lpstr>
      <vt:lpstr>A126070830C</vt:lpstr>
      <vt:lpstr>A126070830C_Data</vt:lpstr>
      <vt:lpstr>A126070830C_Latest</vt:lpstr>
      <vt:lpstr>A126070834L</vt:lpstr>
      <vt:lpstr>A126070834L_Data</vt:lpstr>
      <vt:lpstr>A126070834L_Latest</vt:lpstr>
      <vt:lpstr>A126070838W</vt:lpstr>
      <vt:lpstr>A126070838W_Data</vt:lpstr>
      <vt:lpstr>A126070838W_Latest</vt:lpstr>
      <vt:lpstr>A126070842L</vt:lpstr>
      <vt:lpstr>A126070842L_Data</vt:lpstr>
      <vt:lpstr>A126070842L_Latest</vt:lpstr>
      <vt:lpstr>A126070846W</vt:lpstr>
      <vt:lpstr>A126070846W_Data</vt:lpstr>
      <vt:lpstr>A126070846W_Latest</vt:lpstr>
      <vt:lpstr>A126070850L</vt:lpstr>
      <vt:lpstr>A126070850L_Data</vt:lpstr>
      <vt:lpstr>A126070850L_Latest</vt:lpstr>
      <vt:lpstr>A126070854W</vt:lpstr>
      <vt:lpstr>A126070854W_Data</vt:lpstr>
      <vt:lpstr>A126070854W_Latest</vt:lpstr>
      <vt:lpstr>A126070858F</vt:lpstr>
      <vt:lpstr>A126070858F_Data</vt:lpstr>
      <vt:lpstr>A126070858F_Latest</vt:lpstr>
      <vt:lpstr>A126070862W</vt:lpstr>
      <vt:lpstr>A126070862W_Data</vt:lpstr>
      <vt:lpstr>A126070862W_Latest</vt:lpstr>
      <vt:lpstr>A126071442V</vt:lpstr>
      <vt:lpstr>A126071442V_Data</vt:lpstr>
      <vt:lpstr>A126071442V_Latest</vt:lpstr>
      <vt:lpstr>A126071446C</vt:lpstr>
      <vt:lpstr>A126071446C_Data</vt:lpstr>
      <vt:lpstr>A126071446C_Latest</vt:lpstr>
      <vt:lpstr>A126071450V</vt:lpstr>
      <vt:lpstr>A126071450V_Data</vt:lpstr>
      <vt:lpstr>A126071450V_Latest</vt:lpstr>
      <vt:lpstr>A126071454C</vt:lpstr>
      <vt:lpstr>A126071454C_Data</vt:lpstr>
      <vt:lpstr>A126071454C_Latest</vt:lpstr>
      <vt:lpstr>A126071458L</vt:lpstr>
      <vt:lpstr>A126071458L_Data</vt:lpstr>
      <vt:lpstr>A126071458L_Latest</vt:lpstr>
      <vt:lpstr>A126071462C</vt:lpstr>
      <vt:lpstr>A126071462C_Data</vt:lpstr>
      <vt:lpstr>A126071462C_Latest</vt:lpstr>
      <vt:lpstr>A126071466L</vt:lpstr>
      <vt:lpstr>A126071466L_Data</vt:lpstr>
      <vt:lpstr>A126071466L_Latest</vt:lpstr>
      <vt:lpstr>A126071470C</vt:lpstr>
      <vt:lpstr>A126071470C_Data</vt:lpstr>
      <vt:lpstr>A126071470C_Latest</vt:lpstr>
      <vt:lpstr>A126071474L</vt:lpstr>
      <vt:lpstr>A126071474L_Data</vt:lpstr>
      <vt:lpstr>A126071474L_Latest</vt:lpstr>
      <vt:lpstr>A126071478W</vt:lpstr>
      <vt:lpstr>A126071478W_Data</vt:lpstr>
      <vt:lpstr>A126071478W_Latest</vt:lpstr>
      <vt:lpstr>A126071482L</vt:lpstr>
      <vt:lpstr>A126071482L_Data</vt:lpstr>
      <vt:lpstr>A126071482L_Latest</vt:lpstr>
      <vt:lpstr>A126071486W</vt:lpstr>
      <vt:lpstr>A126071486W_Data</vt:lpstr>
      <vt:lpstr>A126071486W_Latest</vt:lpstr>
      <vt:lpstr>A126071490L</vt:lpstr>
      <vt:lpstr>A126071490L_Data</vt:lpstr>
      <vt:lpstr>A126071490L_Latest</vt:lpstr>
      <vt:lpstr>A126071494W</vt:lpstr>
      <vt:lpstr>A126071494W_Data</vt:lpstr>
      <vt:lpstr>A126071494W_Latest</vt:lpstr>
      <vt:lpstr>A126071498F</vt:lpstr>
      <vt:lpstr>A126071498F_Data</vt:lpstr>
      <vt:lpstr>A126071498F_Latest</vt:lpstr>
      <vt:lpstr>A126071502K</vt:lpstr>
      <vt:lpstr>A126071502K_Data</vt:lpstr>
      <vt:lpstr>A126071502K_Latest</vt:lpstr>
      <vt:lpstr>A126071506V</vt:lpstr>
      <vt:lpstr>A126071506V_Data</vt:lpstr>
      <vt:lpstr>A126071506V_Latest</vt:lpstr>
      <vt:lpstr>A126071510K</vt:lpstr>
      <vt:lpstr>A126071510K_Data</vt:lpstr>
      <vt:lpstr>A126071510K_Latest</vt:lpstr>
      <vt:lpstr>A126072090V</vt:lpstr>
      <vt:lpstr>A126072090V_Data</vt:lpstr>
      <vt:lpstr>A126072090V_Latest</vt:lpstr>
      <vt:lpstr>A126072094C</vt:lpstr>
      <vt:lpstr>A126072094C_Data</vt:lpstr>
      <vt:lpstr>A126072094C_Latest</vt:lpstr>
      <vt:lpstr>A126072098L</vt:lpstr>
      <vt:lpstr>A126072098L_Data</vt:lpstr>
      <vt:lpstr>A126072098L_Latest</vt:lpstr>
      <vt:lpstr>A126072102T</vt:lpstr>
      <vt:lpstr>A126072102T_Data</vt:lpstr>
      <vt:lpstr>A126072102T_Latest</vt:lpstr>
      <vt:lpstr>A126072106A</vt:lpstr>
      <vt:lpstr>A126072106A_Data</vt:lpstr>
      <vt:lpstr>A126072106A_Latest</vt:lpstr>
      <vt:lpstr>A126072110T</vt:lpstr>
      <vt:lpstr>A126072110T_Data</vt:lpstr>
      <vt:lpstr>A126072110T_Latest</vt:lpstr>
      <vt:lpstr>A126072114A</vt:lpstr>
      <vt:lpstr>A126072114A_Data</vt:lpstr>
      <vt:lpstr>A126072114A_Latest</vt:lpstr>
      <vt:lpstr>A126072118K</vt:lpstr>
      <vt:lpstr>A126072118K_Data</vt:lpstr>
      <vt:lpstr>A126072118K_Latest</vt:lpstr>
      <vt:lpstr>A126072122A</vt:lpstr>
      <vt:lpstr>A126072122A_Data</vt:lpstr>
      <vt:lpstr>A126072122A_Latest</vt:lpstr>
      <vt:lpstr>A126072126K</vt:lpstr>
      <vt:lpstr>A126072126K_Data</vt:lpstr>
      <vt:lpstr>A126072126K_Latest</vt:lpstr>
      <vt:lpstr>A126072130A</vt:lpstr>
      <vt:lpstr>A126072130A_Data</vt:lpstr>
      <vt:lpstr>A126072130A_Latest</vt:lpstr>
      <vt:lpstr>A126072134K</vt:lpstr>
      <vt:lpstr>A126072134K_Data</vt:lpstr>
      <vt:lpstr>A126072134K_Latest</vt:lpstr>
      <vt:lpstr>A126072138V</vt:lpstr>
      <vt:lpstr>A126072138V_Data</vt:lpstr>
      <vt:lpstr>A126072138V_Latest</vt:lpstr>
      <vt:lpstr>A126072142K</vt:lpstr>
      <vt:lpstr>A126072142K_Data</vt:lpstr>
      <vt:lpstr>A126072142K_Latest</vt:lpstr>
      <vt:lpstr>A126072146V</vt:lpstr>
      <vt:lpstr>A126072146V_Data</vt:lpstr>
      <vt:lpstr>A126072146V_Latest</vt:lpstr>
      <vt:lpstr>A126072150K</vt:lpstr>
      <vt:lpstr>A126072150K_Data</vt:lpstr>
      <vt:lpstr>A126072150K_Latest</vt:lpstr>
      <vt:lpstr>A126072154V</vt:lpstr>
      <vt:lpstr>A126072154V_Data</vt:lpstr>
      <vt:lpstr>A126072154V_Latest</vt:lpstr>
      <vt:lpstr>A126072158C</vt:lpstr>
      <vt:lpstr>A126072158C_Data</vt:lpstr>
      <vt:lpstr>A126072158C_Latest</vt:lpstr>
      <vt:lpstr>A126072738X</vt:lpstr>
      <vt:lpstr>A126072738X_Data</vt:lpstr>
      <vt:lpstr>A126072738X_Latest</vt:lpstr>
      <vt:lpstr>A126072742R</vt:lpstr>
      <vt:lpstr>A126072742R_Data</vt:lpstr>
      <vt:lpstr>A126072742R_Latest</vt:lpstr>
      <vt:lpstr>A126072746X</vt:lpstr>
      <vt:lpstr>A126072746X_Data</vt:lpstr>
      <vt:lpstr>A126072746X_Latest</vt:lpstr>
      <vt:lpstr>A126072750R</vt:lpstr>
      <vt:lpstr>A126072750R_Data</vt:lpstr>
      <vt:lpstr>A126072750R_Latest</vt:lpstr>
      <vt:lpstr>A126072754X</vt:lpstr>
      <vt:lpstr>A126072754X_Data</vt:lpstr>
      <vt:lpstr>A126072754X_Latest</vt:lpstr>
      <vt:lpstr>A126072758J</vt:lpstr>
      <vt:lpstr>A126072758J_Data</vt:lpstr>
      <vt:lpstr>A126072758J_Latest</vt:lpstr>
      <vt:lpstr>A126072762X</vt:lpstr>
      <vt:lpstr>A126072762X_Data</vt:lpstr>
      <vt:lpstr>A126072762X_Latest</vt:lpstr>
      <vt:lpstr>A126072770X</vt:lpstr>
      <vt:lpstr>A126072770X_Data</vt:lpstr>
      <vt:lpstr>A126072770X_Latest</vt:lpstr>
      <vt:lpstr>A126072774J</vt:lpstr>
      <vt:lpstr>A126072774J_Data</vt:lpstr>
      <vt:lpstr>A126072774J_Latest</vt:lpstr>
      <vt:lpstr>A126072778T</vt:lpstr>
      <vt:lpstr>A126072778T_Data</vt:lpstr>
      <vt:lpstr>A126072778T_Latest</vt:lpstr>
      <vt:lpstr>A126072790J</vt:lpstr>
      <vt:lpstr>A126072790J_Data</vt:lpstr>
      <vt:lpstr>A126072790J_Latest</vt:lpstr>
      <vt:lpstr>A126072794T</vt:lpstr>
      <vt:lpstr>A126072794T_Data</vt:lpstr>
      <vt:lpstr>A126072794T_Latest</vt:lpstr>
      <vt:lpstr>A126072798A</vt:lpstr>
      <vt:lpstr>A126072798A_Data</vt:lpstr>
      <vt:lpstr>A126072798A_Latest</vt:lpstr>
      <vt:lpstr>A126072802F</vt:lpstr>
      <vt:lpstr>A126072802F_Data</vt:lpstr>
      <vt:lpstr>A126072802F_Latest</vt:lpstr>
      <vt:lpstr>A126072806R</vt:lpstr>
      <vt:lpstr>A126072806R_Data</vt:lpstr>
      <vt:lpstr>A126072806R_Latest</vt:lpstr>
      <vt:lpstr>A126073386X</vt:lpstr>
      <vt:lpstr>A126073386X_Data</vt:lpstr>
      <vt:lpstr>A126073386X_Latest</vt:lpstr>
      <vt:lpstr>A126073390R</vt:lpstr>
      <vt:lpstr>A126073390R_Data</vt:lpstr>
      <vt:lpstr>A126073390R_Latest</vt:lpstr>
      <vt:lpstr>A126073394X</vt:lpstr>
      <vt:lpstr>A126073394X_Data</vt:lpstr>
      <vt:lpstr>A126073394X_Latest</vt:lpstr>
      <vt:lpstr>A126073398J</vt:lpstr>
      <vt:lpstr>A126073398J_Data</vt:lpstr>
      <vt:lpstr>A126073398J_Latest</vt:lpstr>
      <vt:lpstr>A126073402L</vt:lpstr>
      <vt:lpstr>A126073402L_Data</vt:lpstr>
      <vt:lpstr>A126073402L_Latest</vt:lpstr>
      <vt:lpstr>A126073406W</vt:lpstr>
      <vt:lpstr>A126073406W_Data</vt:lpstr>
      <vt:lpstr>A126073406W_Latest</vt:lpstr>
      <vt:lpstr>A126073410L</vt:lpstr>
      <vt:lpstr>A126073410L_Data</vt:lpstr>
      <vt:lpstr>A126073410L_Latest</vt:lpstr>
      <vt:lpstr>A126073414W</vt:lpstr>
      <vt:lpstr>A126073414W_Data</vt:lpstr>
      <vt:lpstr>A126073414W_Latest</vt:lpstr>
      <vt:lpstr>A126073418F</vt:lpstr>
      <vt:lpstr>A126073418F_Data</vt:lpstr>
      <vt:lpstr>A126073418F_Latest</vt:lpstr>
      <vt:lpstr>A126073422W</vt:lpstr>
      <vt:lpstr>A126073422W_Data</vt:lpstr>
      <vt:lpstr>A126073422W_Latest</vt:lpstr>
      <vt:lpstr>A126073426F</vt:lpstr>
      <vt:lpstr>A126073426F_Data</vt:lpstr>
      <vt:lpstr>A126073426F_Latest</vt:lpstr>
      <vt:lpstr>A126073430W</vt:lpstr>
      <vt:lpstr>A126073430W_Data</vt:lpstr>
      <vt:lpstr>A126073430W_Latest</vt:lpstr>
      <vt:lpstr>A126073434F</vt:lpstr>
      <vt:lpstr>A126073434F_Data</vt:lpstr>
      <vt:lpstr>A126073434F_Latest</vt:lpstr>
      <vt:lpstr>A126073438R</vt:lpstr>
      <vt:lpstr>A126073438R_Data</vt:lpstr>
      <vt:lpstr>A126073438R_Latest</vt:lpstr>
      <vt:lpstr>A126073442F</vt:lpstr>
      <vt:lpstr>A126073442F_Data</vt:lpstr>
      <vt:lpstr>A126073442F_Latest</vt:lpstr>
      <vt:lpstr>A126073446R</vt:lpstr>
      <vt:lpstr>A126073446R_Data</vt:lpstr>
      <vt:lpstr>A126073446R_Latest</vt:lpstr>
      <vt:lpstr>A126073450F</vt:lpstr>
      <vt:lpstr>A126073450F_Data</vt:lpstr>
      <vt:lpstr>A126073450F_Latest</vt:lpstr>
      <vt:lpstr>A126073454R</vt:lpstr>
      <vt:lpstr>A126073454R_Data</vt:lpstr>
      <vt:lpstr>A126073454R_Latest</vt:lpstr>
      <vt:lpstr>A126074034L</vt:lpstr>
      <vt:lpstr>A126074034L_Data</vt:lpstr>
      <vt:lpstr>A126074034L_Latest</vt:lpstr>
      <vt:lpstr>A126074038W</vt:lpstr>
      <vt:lpstr>A126074038W_Data</vt:lpstr>
      <vt:lpstr>A126074038W_Latest</vt:lpstr>
      <vt:lpstr>A126074042L</vt:lpstr>
      <vt:lpstr>A126074042L_Data</vt:lpstr>
      <vt:lpstr>A126074042L_Latest</vt:lpstr>
      <vt:lpstr>A126074046W</vt:lpstr>
      <vt:lpstr>A126074046W_Data</vt:lpstr>
      <vt:lpstr>A126074046W_Latest</vt:lpstr>
      <vt:lpstr>A126074050L</vt:lpstr>
      <vt:lpstr>A126074050L_Data</vt:lpstr>
      <vt:lpstr>A126074050L_Latest</vt:lpstr>
      <vt:lpstr>A126074054W</vt:lpstr>
      <vt:lpstr>A126074054W_Data</vt:lpstr>
      <vt:lpstr>A126074054W_Latest</vt:lpstr>
      <vt:lpstr>A126074058F</vt:lpstr>
      <vt:lpstr>A126074058F_Data</vt:lpstr>
      <vt:lpstr>A126074058F_Latest</vt:lpstr>
      <vt:lpstr>A126074062W</vt:lpstr>
      <vt:lpstr>A126074062W_Data</vt:lpstr>
      <vt:lpstr>A126074062W_Latest</vt:lpstr>
      <vt:lpstr>A126074066F</vt:lpstr>
      <vt:lpstr>A126074066F_Data</vt:lpstr>
      <vt:lpstr>A126074066F_Latest</vt:lpstr>
      <vt:lpstr>A126074070W</vt:lpstr>
      <vt:lpstr>A126074070W_Data</vt:lpstr>
      <vt:lpstr>A126074070W_Latest</vt:lpstr>
      <vt:lpstr>A126074074F</vt:lpstr>
      <vt:lpstr>A126074074F_Data</vt:lpstr>
      <vt:lpstr>A126074074F_Latest</vt:lpstr>
      <vt:lpstr>A126074078R</vt:lpstr>
      <vt:lpstr>A126074078R_Data</vt:lpstr>
      <vt:lpstr>A126074078R_Latest</vt:lpstr>
      <vt:lpstr>A126074082F</vt:lpstr>
      <vt:lpstr>A126074082F_Data</vt:lpstr>
      <vt:lpstr>A126074082F_Latest</vt:lpstr>
      <vt:lpstr>A126074086R</vt:lpstr>
      <vt:lpstr>A126074086R_Data</vt:lpstr>
      <vt:lpstr>A126074086R_Latest</vt:lpstr>
      <vt:lpstr>A126074090F</vt:lpstr>
      <vt:lpstr>A126074090F_Data</vt:lpstr>
      <vt:lpstr>A126074090F_Latest</vt:lpstr>
      <vt:lpstr>A126074094R</vt:lpstr>
      <vt:lpstr>A126074094R_Data</vt:lpstr>
      <vt:lpstr>A126074094R_Latest</vt:lpstr>
      <vt:lpstr>A126074098X</vt:lpstr>
      <vt:lpstr>A126074098X_Data</vt:lpstr>
      <vt:lpstr>A126074098X_Latest</vt:lpstr>
      <vt:lpstr>A126074102C</vt:lpstr>
      <vt:lpstr>A126074102C_Data</vt:lpstr>
      <vt:lpstr>A126074102C_Latest</vt:lpstr>
      <vt:lpstr>A126074682K</vt:lpstr>
      <vt:lpstr>A126074682K_Data</vt:lpstr>
      <vt:lpstr>A126074682K_Latest</vt:lpstr>
      <vt:lpstr>A126074686V</vt:lpstr>
      <vt:lpstr>A126074686V_Data</vt:lpstr>
      <vt:lpstr>A126074686V_Latest</vt:lpstr>
      <vt:lpstr>A126074690K</vt:lpstr>
      <vt:lpstr>A126074690K_Data</vt:lpstr>
      <vt:lpstr>A126074690K_Latest</vt:lpstr>
      <vt:lpstr>A126074694V</vt:lpstr>
      <vt:lpstr>A126074694V_Data</vt:lpstr>
      <vt:lpstr>A126074694V_Latest</vt:lpstr>
      <vt:lpstr>A126074698C</vt:lpstr>
      <vt:lpstr>A126074698C_Data</vt:lpstr>
      <vt:lpstr>A126074698C_Latest</vt:lpstr>
      <vt:lpstr>A126074702J</vt:lpstr>
      <vt:lpstr>A126074702J_Data</vt:lpstr>
      <vt:lpstr>A126074702J_Latest</vt:lpstr>
      <vt:lpstr>A126074706T</vt:lpstr>
      <vt:lpstr>A126074706T_Data</vt:lpstr>
      <vt:lpstr>A126074706T_Latest</vt:lpstr>
      <vt:lpstr>A126074714T</vt:lpstr>
      <vt:lpstr>A126074714T_Data</vt:lpstr>
      <vt:lpstr>A126074714T_Latest</vt:lpstr>
      <vt:lpstr>A126074718A</vt:lpstr>
      <vt:lpstr>A126074718A_Data</vt:lpstr>
      <vt:lpstr>A126074718A_Latest</vt:lpstr>
      <vt:lpstr>A126074722T</vt:lpstr>
      <vt:lpstr>A126074722T_Data</vt:lpstr>
      <vt:lpstr>A126074722T_Latest</vt:lpstr>
      <vt:lpstr>A126074734A</vt:lpstr>
      <vt:lpstr>A126074734A_Data</vt:lpstr>
      <vt:lpstr>A126074734A_Latest</vt:lpstr>
      <vt:lpstr>A126074738K</vt:lpstr>
      <vt:lpstr>A126074738K_Data</vt:lpstr>
      <vt:lpstr>A126074738K_Latest</vt:lpstr>
      <vt:lpstr>A126074742A</vt:lpstr>
      <vt:lpstr>A126074742A_Data</vt:lpstr>
      <vt:lpstr>A126074742A_Latest</vt:lpstr>
      <vt:lpstr>A126074746K</vt:lpstr>
      <vt:lpstr>A126074746K_Data</vt:lpstr>
      <vt:lpstr>A126074746K_Latest</vt:lpstr>
      <vt:lpstr>A126074750A</vt:lpstr>
      <vt:lpstr>A126074750A_Data</vt:lpstr>
      <vt:lpstr>A126074750A_Latest</vt:lpstr>
      <vt:lpstr>A126075330X</vt:lpstr>
      <vt:lpstr>A126075330X_Data</vt:lpstr>
      <vt:lpstr>A126075330X_Latest</vt:lpstr>
      <vt:lpstr>A126075334J</vt:lpstr>
      <vt:lpstr>A126075334J_Data</vt:lpstr>
      <vt:lpstr>A126075334J_Latest</vt:lpstr>
      <vt:lpstr>A126075338T</vt:lpstr>
      <vt:lpstr>A126075338T_Data</vt:lpstr>
      <vt:lpstr>A126075338T_Latest</vt:lpstr>
      <vt:lpstr>A126075342J</vt:lpstr>
      <vt:lpstr>A126075342J_Data</vt:lpstr>
      <vt:lpstr>A126075342J_Latest</vt:lpstr>
      <vt:lpstr>A126075346T</vt:lpstr>
      <vt:lpstr>A126075346T_Data</vt:lpstr>
      <vt:lpstr>A126075346T_Latest</vt:lpstr>
      <vt:lpstr>A126075350J</vt:lpstr>
      <vt:lpstr>A126075350J_Data</vt:lpstr>
      <vt:lpstr>A126075350J_Latest</vt:lpstr>
      <vt:lpstr>A126075354T</vt:lpstr>
      <vt:lpstr>A126075354T_Data</vt:lpstr>
      <vt:lpstr>A126075354T_Latest</vt:lpstr>
      <vt:lpstr>A126075358A</vt:lpstr>
      <vt:lpstr>A126075358A_Data</vt:lpstr>
      <vt:lpstr>A126075358A_Latest</vt:lpstr>
      <vt:lpstr>A126075362T</vt:lpstr>
      <vt:lpstr>A126075362T_Data</vt:lpstr>
      <vt:lpstr>A126075362T_Latest</vt:lpstr>
      <vt:lpstr>A126075366A</vt:lpstr>
      <vt:lpstr>A126075366A_Data</vt:lpstr>
      <vt:lpstr>A126075366A_Latest</vt:lpstr>
      <vt:lpstr>A126075370T</vt:lpstr>
      <vt:lpstr>A126075370T_Data</vt:lpstr>
      <vt:lpstr>A126075370T_Latest</vt:lpstr>
      <vt:lpstr>A126075374A</vt:lpstr>
      <vt:lpstr>A126075374A_Data</vt:lpstr>
      <vt:lpstr>A126075374A_Latest</vt:lpstr>
      <vt:lpstr>A126075378K</vt:lpstr>
      <vt:lpstr>A126075378K_Data</vt:lpstr>
      <vt:lpstr>A126075378K_Latest</vt:lpstr>
      <vt:lpstr>A126075382A</vt:lpstr>
      <vt:lpstr>A126075382A_Data</vt:lpstr>
      <vt:lpstr>A126075382A_Latest</vt:lpstr>
      <vt:lpstr>A126075386K</vt:lpstr>
      <vt:lpstr>A126075386K_Data</vt:lpstr>
      <vt:lpstr>A126075386K_Latest</vt:lpstr>
      <vt:lpstr>A126075390A</vt:lpstr>
      <vt:lpstr>A126075390A_Data</vt:lpstr>
      <vt:lpstr>A126075390A_Latest</vt:lpstr>
      <vt:lpstr>A126075394K</vt:lpstr>
      <vt:lpstr>A126075394K_Data</vt:lpstr>
      <vt:lpstr>A126075394K_Latest</vt:lpstr>
      <vt:lpstr>A126075398V</vt:lpstr>
      <vt:lpstr>A126075398V_Data</vt:lpstr>
      <vt:lpstr>A126075398V_Latest</vt:lpstr>
      <vt:lpstr>A126075978R</vt:lpstr>
      <vt:lpstr>A126075978R_Data</vt:lpstr>
      <vt:lpstr>A126075978R_Latest</vt:lpstr>
      <vt:lpstr>A126075982F</vt:lpstr>
      <vt:lpstr>A126075982F_Data</vt:lpstr>
      <vt:lpstr>A126075982F_Latest</vt:lpstr>
      <vt:lpstr>A126075986R</vt:lpstr>
      <vt:lpstr>A126075986R_Data</vt:lpstr>
      <vt:lpstr>A126075986R_Latest</vt:lpstr>
      <vt:lpstr>A126075990F</vt:lpstr>
      <vt:lpstr>A126075990F_Data</vt:lpstr>
      <vt:lpstr>A126075990F_Latest</vt:lpstr>
      <vt:lpstr>A126075994R</vt:lpstr>
      <vt:lpstr>A126075994R_Data</vt:lpstr>
      <vt:lpstr>A126075994R_Latest</vt:lpstr>
      <vt:lpstr>A126075998X</vt:lpstr>
      <vt:lpstr>A126075998X_Data</vt:lpstr>
      <vt:lpstr>A126075998X_Latest</vt:lpstr>
      <vt:lpstr>A126076002F</vt:lpstr>
      <vt:lpstr>A126076002F_Data</vt:lpstr>
      <vt:lpstr>A126076002F_Latest</vt:lpstr>
      <vt:lpstr>A126076006R</vt:lpstr>
      <vt:lpstr>A126076006R_Data</vt:lpstr>
      <vt:lpstr>A126076006R_Latest</vt:lpstr>
      <vt:lpstr>A126076010F</vt:lpstr>
      <vt:lpstr>A126076010F_Data</vt:lpstr>
      <vt:lpstr>A126076010F_Latest</vt:lpstr>
      <vt:lpstr>A126076014R</vt:lpstr>
      <vt:lpstr>A126076014R_Data</vt:lpstr>
      <vt:lpstr>A126076014R_Latest</vt:lpstr>
      <vt:lpstr>A126076018X</vt:lpstr>
      <vt:lpstr>A126076018X_Data</vt:lpstr>
      <vt:lpstr>A126076018X_Latest</vt:lpstr>
      <vt:lpstr>A126076022R</vt:lpstr>
      <vt:lpstr>A126076022R_Data</vt:lpstr>
      <vt:lpstr>A126076022R_Latest</vt:lpstr>
      <vt:lpstr>A126076026X</vt:lpstr>
      <vt:lpstr>A126076026X_Data</vt:lpstr>
      <vt:lpstr>A126076026X_Latest</vt:lpstr>
      <vt:lpstr>A126076030R</vt:lpstr>
      <vt:lpstr>A126076030R_Data</vt:lpstr>
      <vt:lpstr>A126076030R_Latest</vt:lpstr>
      <vt:lpstr>A126076034X</vt:lpstr>
      <vt:lpstr>A126076034X_Data</vt:lpstr>
      <vt:lpstr>A126076034X_Latest</vt:lpstr>
      <vt:lpstr>A126076038J</vt:lpstr>
      <vt:lpstr>A126076038J_Data</vt:lpstr>
      <vt:lpstr>A126076038J_Latest</vt:lpstr>
      <vt:lpstr>A126076042X</vt:lpstr>
      <vt:lpstr>A126076042X_Data</vt:lpstr>
      <vt:lpstr>A126076042X_Latest</vt:lpstr>
      <vt:lpstr>A126076046J</vt:lpstr>
      <vt:lpstr>A126076046J_Data</vt:lpstr>
      <vt:lpstr>A126076046J_Latest</vt:lpstr>
      <vt:lpstr>A126076626C</vt:lpstr>
      <vt:lpstr>A126076626C_Data</vt:lpstr>
      <vt:lpstr>A126076626C_Latest</vt:lpstr>
      <vt:lpstr>A126076630V</vt:lpstr>
      <vt:lpstr>A126076630V_Data</vt:lpstr>
      <vt:lpstr>A126076630V_Latest</vt:lpstr>
      <vt:lpstr>A126076634C</vt:lpstr>
      <vt:lpstr>A126076634C_Data</vt:lpstr>
      <vt:lpstr>A126076634C_Latest</vt:lpstr>
      <vt:lpstr>A126076638L</vt:lpstr>
      <vt:lpstr>A126076638L_Data</vt:lpstr>
      <vt:lpstr>A126076638L_Latest</vt:lpstr>
      <vt:lpstr>A126076642C</vt:lpstr>
      <vt:lpstr>A126076642C_Data</vt:lpstr>
      <vt:lpstr>A126076642C_Latest</vt:lpstr>
      <vt:lpstr>A126076646L</vt:lpstr>
      <vt:lpstr>A126076646L_Data</vt:lpstr>
      <vt:lpstr>A126076646L_Latest</vt:lpstr>
      <vt:lpstr>A126076650C</vt:lpstr>
      <vt:lpstr>A126076650C_Data</vt:lpstr>
      <vt:lpstr>A126076650C_Latest</vt:lpstr>
      <vt:lpstr>A126076654L</vt:lpstr>
      <vt:lpstr>A126076654L_Data</vt:lpstr>
      <vt:lpstr>A126076654L_Latest</vt:lpstr>
      <vt:lpstr>A126076658W</vt:lpstr>
      <vt:lpstr>A126076658W_Data</vt:lpstr>
      <vt:lpstr>A126076658W_Latest</vt:lpstr>
      <vt:lpstr>A126076662L</vt:lpstr>
      <vt:lpstr>A126076662L_Data</vt:lpstr>
      <vt:lpstr>A126076662L_Latest</vt:lpstr>
      <vt:lpstr>A126076666W</vt:lpstr>
      <vt:lpstr>A126076666W_Data</vt:lpstr>
      <vt:lpstr>A126076666W_Latest</vt:lpstr>
      <vt:lpstr>A126076670L</vt:lpstr>
      <vt:lpstr>A126076670L_Data</vt:lpstr>
      <vt:lpstr>A126076670L_Latest</vt:lpstr>
      <vt:lpstr>A126076674W</vt:lpstr>
      <vt:lpstr>A126076674W_Data</vt:lpstr>
      <vt:lpstr>A126076674W_Latest</vt:lpstr>
      <vt:lpstr>A126076678F</vt:lpstr>
      <vt:lpstr>A126076678F_Data</vt:lpstr>
      <vt:lpstr>A126076678F_Latest</vt:lpstr>
      <vt:lpstr>A126076682W</vt:lpstr>
      <vt:lpstr>A126076682W_Data</vt:lpstr>
      <vt:lpstr>A126076682W_Latest</vt:lpstr>
      <vt:lpstr>A126076686F</vt:lpstr>
      <vt:lpstr>A126076686F_Data</vt:lpstr>
      <vt:lpstr>A126076686F_Latest</vt:lpstr>
      <vt:lpstr>A126076690W</vt:lpstr>
      <vt:lpstr>A126076690W_Data</vt:lpstr>
      <vt:lpstr>A126076690W_Latest</vt:lpstr>
      <vt:lpstr>A126076694F</vt:lpstr>
      <vt:lpstr>A126076694F_Data</vt:lpstr>
      <vt:lpstr>A126076694F_Latest</vt:lpstr>
      <vt:lpstr>A126077274C</vt:lpstr>
      <vt:lpstr>A126077274C_Data</vt:lpstr>
      <vt:lpstr>A126077274C_Latest</vt:lpstr>
      <vt:lpstr>A126077278L</vt:lpstr>
      <vt:lpstr>A126077278L_Data</vt:lpstr>
      <vt:lpstr>A126077278L_Latest</vt:lpstr>
      <vt:lpstr>A126077282C</vt:lpstr>
      <vt:lpstr>A126077282C_Data</vt:lpstr>
      <vt:lpstr>A126077282C_Latest</vt:lpstr>
      <vt:lpstr>A126077286L</vt:lpstr>
      <vt:lpstr>A126077286L_Data</vt:lpstr>
      <vt:lpstr>A126077286L_Latest</vt:lpstr>
      <vt:lpstr>A126077290C</vt:lpstr>
      <vt:lpstr>A126077290C_Data</vt:lpstr>
      <vt:lpstr>A126077290C_Latest</vt:lpstr>
      <vt:lpstr>A126077294L</vt:lpstr>
      <vt:lpstr>A126077294L_Data</vt:lpstr>
      <vt:lpstr>A126077294L_Latest</vt:lpstr>
      <vt:lpstr>A126077298W</vt:lpstr>
      <vt:lpstr>A126077298W_Data</vt:lpstr>
      <vt:lpstr>A126077298W_Latest</vt:lpstr>
      <vt:lpstr>A126077302A</vt:lpstr>
      <vt:lpstr>A126077302A_Data</vt:lpstr>
      <vt:lpstr>A126077302A_Latest</vt:lpstr>
      <vt:lpstr>A126077306K</vt:lpstr>
      <vt:lpstr>A126077306K_Data</vt:lpstr>
      <vt:lpstr>A126077306K_Latest</vt:lpstr>
      <vt:lpstr>A126077310A</vt:lpstr>
      <vt:lpstr>A126077310A_Data</vt:lpstr>
      <vt:lpstr>A126077310A_Latest</vt:lpstr>
      <vt:lpstr>A126077314K</vt:lpstr>
      <vt:lpstr>A126077314K_Data</vt:lpstr>
      <vt:lpstr>A126077314K_Latest</vt:lpstr>
      <vt:lpstr>A126077318V</vt:lpstr>
      <vt:lpstr>A126077318V_Data</vt:lpstr>
      <vt:lpstr>A126077318V_Latest</vt:lpstr>
      <vt:lpstr>A126077322K</vt:lpstr>
      <vt:lpstr>A126077322K_Data</vt:lpstr>
      <vt:lpstr>A126077322K_Latest</vt:lpstr>
      <vt:lpstr>A126077326V</vt:lpstr>
      <vt:lpstr>A126077326V_Data</vt:lpstr>
      <vt:lpstr>A126077326V_Latest</vt:lpstr>
      <vt:lpstr>A126077330K</vt:lpstr>
      <vt:lpstr>A126077330K_Data</vt:lpstr>
      <vt:lpstr>A126077330K_Latest</vt:lpstr>
      <vt:lpstr>A126077334V</vt:lpstr>
      <vt:lpstr>A126077334V_Data</vt:lpstr>
      <vt:lpstr>A126077334V_Latest</vt:lpstr>
      <vt:lpstr>A126077338C</vt:lpstr>
      <vt:lpstr>A126077338C_Data</vt:lpstr>
      <vt:lpstr>A126077338C_Latest</vt:lpstr>
      <vt:lpstr>A126077342V</vt:lpstr>
      <vt:lpstr>A126077342V_Data</vt:lpstr>
      <vt:lpstr>A126077342V_Latest</vt:lpstr>
      <vt:lpstr>A126077922R</vt:lpstr>
      <vt:lpstr>A126077922R_Data</vt:lpstr>
      <vt:lpstr>A126077922R_Latest</vt:lpstr>
      <vt:lpstr>A126077926X</vt:lpstr>
      <vt:lpstr>A126077926X_Data</vt:lpstr>
      <vt:lpstr>A126077926X_Latest</vt:lpstr>
      <vt:lpstr>A126077930R</vt:lpstr>
      <vt:lpstr>A126077930R_Data</vt:lpstr>
      <vt:lpstr>A126077930R_Latest</vt:lpstr>
      <vt:lpstr>A126077934X</vt:lpstr>
      <vt:lpstr>A126077934X_Data</vt:lpstr>
      <vt:lpstr>A126077934X_Latest</vt:lpstr>
      <vt:lpstr>A126077938J</vt:lpstr>
      <vt:lpstr>A126077938J_Data</vt:lpstr>
      <vt:lpstr>A126077938J_Latest</vt:lpstr>
      <vt:lpstr>A126077942X</vt:lpstr>
      <vt:lpstr>A126077942X_Data</vt:lpstr>
      <vt:lpstr>A126077942X_Latest</vt:lpstr>
      <vt:lpstr>A126077946J</vt:lpstr>
      <vt:lpstr>A126077946J_Data</vt:lpstr>
      <vt:lpstr>A126077946J_Latest</vt:lpstr>
      <vt:lpstr>A126077954J</vt:lpstr>
      <vt:lpstr>A126077954J_Data</vt:lpstr>
      <vt:lpstr>A126077954J_Latest</vt:lpstr>
      <vt:lpstr>A126077958T</vt:lpstr>
      <vt:lpstr>A126077958T_Data</vt:lpstr>
      <vt:lpstr>A126077958T_Latest</vt:lpstr>
      <vt:lpstr>A126077962J</vt:lpstr>
      <vt:lpstr>A126077962J_Data</vt:lpstr>
      <vt:lpstr>A126077962J_Latest</vt:lpstr>
      <vt:lpstr>A126077974T</vt:lpstr>
      <vt:lpstr>A126077974T_Data</vt:lpstr>
      <vt:lpstr>A126077974T_Latest</vt:lpstr>
      <vt:lpstr>A126077978A</vt:lpstr>
      <vt:lpstr>A126077978A_Data</vt:lpstr>
      <vt:lpstr>A126077978A_Latest</vt:lpstr>
      <vt:lpstr>A126077982T</vt:lpstr>
      <vt:lpstr>A126077982T_Data</vt:lpstr>
      <vt:lpstr>A126077982T_Latest</vt:lpstr>
      <vt:lpstr>A126077986A</vt:lpstr>
      <vt:lpstr>A126077986A_Data</vt:lpstr>
      <vt:lpstr>A126077986A_Latest</vt:lpstr>
      <vt:lpstr>A126077990T</vt:lpstr>
      <vt:lpstr>A126077990T_Data</vt:lpstr>
      <vt:lpstr>A126077990T_Latest</vt:lpstr>
      <vt:lpstr>A126078570R</vt:lpstr>
      <vt:lpstr>A126078570R_Data</vt:lpstr>
      <vt:lpstr>A126078570R_Latest</vt:lpstr>
      <vt:lpstr>A126078574X</vt:lpstr>
      <vt:lpstr>A126078574X_Data</vt:lpstr>
      <vt:lpstr>A126078574X_Latest</vt:lpstr>
      <vt:lpstr>A126078578J</vt:lpstr>
      <vt:lpstr>A126078578J_Data</vt:lpstr>
      <vt:lpstr>A126078578J_Latest</vt:lpstr>
      <vt:lpstr>A126078582X</vt:lpstr>
      <vt:lpstr>A126078582X_Data</vt:lpstr>
      <vt:lpstr>A126078582X_Latest</vt:lpstr>
      <vt:lpstr>A126078586J</vt:lpstr>
      <vt:lpstr>A126078586J_Data</vt:lpstr>
      <vt:lpstr>A126078586J_Latest</vt:lpstr>
      <vt:lpstr>A126078590X</vt:lpstr>
      <vt:lpstr>A126078590X_Data</vt:lpstr>
      <vt:lpstr>A126078590X_Latest</vt:lpstr>
      <vt:lpstr>A126078594J</vt:lpstr>
      <vt:lpstr>A126078594J_Data</vt:lpstr>
      <vt:lpstr>A126078594J_Latest</vt:lpstr>
      <vt:lpstr>A126078598T</vt:lpstr>
      <vt:lpstr>A126078598T_Data</vt:lpstr>
      <vt:lpstr>A126078598T_Latest</vt:lpstr>
      <vt:lpstr>A126078602W</vt:lpstr>
      <vt:lpstr>A126078602W_Data</vt:lpstr>
      <vt:lpstr>A126078602W_Latest</vt:lpstr>
      <vt:lpstr>A126078606F</vt:lpstr>
      <vt:lpstr>A126078606F_Data</vt:lpstr>
      <vt:lpstr>A126078606F_Latest</vt:lpstr>
      <vt:lpstr>A126078610W</vt:lpstr>
      <vt:lpstr>A126078610W_Data</vt:lpstr>
      <vt:lpstr>A126078610W_Latest</vt:lpstr>
      <vt:lpstr>A126078614F</vt:lpstr>
      <vt:lpstr>A126078614F_Data</vt:lpstr>
      <vt:lpstr>A126078614F_Latest</vt:lpstr>
      <vt:lpstr>A126078618R</vt:lpstr>
      <vt:lpstr>A126078618R_Data</vt:lpstr>
      <vt:lpstr>A126078618R_Latest</vt:lpstr>
      <vt:lpstr>A126078622F</vt:lpstr>
      <vt:lpstr>A126078622F_Data</vt:lpstr>
      <vt:lpstr>A126078622F_Latest</vt:lpstr>
      <vt:lpstr>A126078626R</vt:lpstr>
      <vt:lpstr>A126078626R_Data</vt:lpstr>
      <vt:lpstr>A126078626R_Latest</vt:lpstr>
      <vt:lpstr>A126078630F</vt:lpstr>
      <vt:lpstr>A126078630F_Data</vt:lpstr>
      <vt:lpstr>A126078630F_Latest</vt:lpstr>
      <vt:lpstr>A126078634R</vt:lpstr>
      <vt:lpstr>A126078634R_Data</vt:lpstr>
      <vt:lpstr>A126078634R_Latest</vt:lpstr>
      <vt:lpstr>A126078638X</vt:lpstr>
      <vt:lpstr>A126078638X_Data</vt:lpstr>
      <vt:lpstr>A126078638X_Latest</vt:lpstr>
      <vt:lpstr>A126079218W</vt:lpstr>
      <vt:lpstr>A126079218W_Data</vt:lpstr>
      <vt:lpstr>A126079218W_Latest</vt:lpstr>
      <vt:lpstr>A126079222L</vt:lpstr>
      <vt:lpstr>A126079222L_Data</vt:lpstr>
      <vt:lpstr>A126079222L_Latest</vt:lpstr>
      <vt:lpstr>A126079226W</vt:lpstr>
      <vt:lpstr>A126079226W_Data</vt:lpstr>
      <vt:lpstr>A126079226W_Latest</vt:lpstr>
      <vt:lpstr>A126079230L</vt:lpstr>
      <vt:lpstr>A126079230L_Data</vt:lpstr>
      <vt:lpstr>A126079230L_Latest</vt:lpstr>
      <vt:lpstr>A126079234W</vt:lpstr>
      <vt:lpstr>A126079234W_Data</vt:lpstr>
      <vt:lpstr>A126079234W_Latest</vt:lpstr>
      <vt:lpstr>A126079238F</vt:lpstr>
      <vt:lpstr>A126079238F_Data</vt:lpstr>
      <vt:lpstr>A126079238F_Latest</vt:lpstr>
      <vt:lpstr>A126079242W</vt:lpstr>
      <vt:lpstr>A126079242W_Data</vt:lpstr>
      <vt:lpstr>A126079242W_Latest</vt:lpstr>
      <vt:lpstr>A126079246F</vt:lpstr>
      <vt:lpstr>A126079246F_Data</vt:lpstr>
      <vt:lpstr>A126079246F_Latest</vt:lpstr>
      <vt:lpstr>A126079250W</vt:lpstr>
      <vt:lpstr>A126079250W_Data</vt:lpstr>
      <vt:lpstr>A126079250W_Latest</vt:lpstr>
      <vt:lpstr>A126079254F</vt:lpstr>
      <vt:lpstr>A126079254F_Data</vt:lpstr>
      <vt:lpstr>A126079254F_Latest</vt:lpstr>
      <vt:lpstr>A126079258R</vt:lpstr>
      <vt:lpstr>A126079258R_Data</vt:lpstr>
      <vt:lpstr>A126079258R_Latest</vt:lpstr>
      <vt:lpstr>A126079262F</vt:lpstr>
      <vt:lpstr>A126079262F_Data</vt:lpstr>
      <vt:lpstr>A126079262F_Latest</vt:lpstr>
      <vt:lpstr>A126079266R</vt:lpstr>
      <vt:lpstr>A126079266R_Data</vt:lpstr>
      <vt:lpstr>A126079266R_Latest</vt:lpstr>
      <vt:lpstr>A126079270F</vt:lpstr>
      <vt:lpstr>A126079270F_Data</vt:lpstr>
      <vt:lpstr>A126079270F_Latest</vt:lpstr>
      <vt:lpstr>A126079274R</vt:lpstr>
      <vt:lpstr>A126079274R_Data</vt:lpstr>
      <vt:lpstr>A126079274R_Latest</vt:lpstr>
      <vt:lpstr>A126079278X</vt:lpstr>
      <vt:lpstr>A126079278X_Data</vt:lpstr>
      <vt:lpstr>A126079278X_Latest</vt:lpstr>
      <vt:lpstr>A126079282R</vt:lpstr>
      <vt:lpstr>A126079282R_Data</vt:lpstr>
      <vt:lpstr>A126079282R_Latest</vt:lpstr>
      <vt:lpstr>A126079286X</vt:lpstr>
      <vt:lpstr>A126079286X_Data</vt:lpstr>
      <vt:lpstr>A126079286X_Latest</vt:lpstr>
      <vt:lpstr>A126079866V</vt:lpstr>
      <vt:lpstr>A126079866V_Data</vt:lpstr>
      <vt:lpstr>A126079866V_Latest</vt:lpstr>
      <vt:lpstr>A126079870K</vt:lpstr>
      <vt:lpstr>A126079870K_Data</vt:lpstr>
      <vt:lpstr>A126079870K_Latest</vt:lpstr>
      <vt:lpstr>A126079874V</vt:lpstr>
      <vt:lpstr>A126079874V_Data</vt:lpstr>
      <vt:lpstr>A126079874V_Latest</vt:lpstr>
      <vt:lpstr>A126079878C</vt:lpstr>
      <vt:lpstr>A126079878C_Data</vt:lpstr>
      <vt:lpstr>A126079878C_Latest</vt:lpstr>
      <vt:lpstr>A126079882V</vt:lpstr>
      <vt:lpstr>A126079882V_Data</vt:lpstr>
      <vt:lpstr>A126079882V_Latest</vt:lpstr>
      <vt:lpstr>A126079886C</vt:lpstr>
      <vt:lpstr>A126079886C_Data</vt:lpstr>
      <vt:lpstr>A126079886C_Latest</vt:lpstr>
      <vt:lpstr>A126079890V</vt:lpstr>
      <vt:lpstr>A126079890V_Data</vt:lpstr>
      <vt:lpstr>A126079890V_Latest</vt:lpstr>
      <vt:lpstr>A126079898L</vt:lpstr>
      <vt:lpstr>A126079898L_Data</vt:lpstr>
      <vt:lpstr>A126079898L_Latest</vt:lpstr>
      <vt:lpstr>A126079902T</vt:lpstr>
      <vt:lpstr>A126079902T_Data</vt:lpstr>
      <vt:lpstr>A126079902T_Latest</vt:lpstr>
      <vt:lpstr>A126079906A</vt:lpstr>
      <vt:lpstr>A126079906A_Data</vt:lpstr>
      <vt:lpstr>A126079906A_Latest</vt:lpstr>
      <vt:lpstr>A126079918K</vt:lpstr>
      <vt:lpstr>A126079918K_Data</vt:lpstr>
      <vt:lpstr>A126079918K_Latest</vt:lpstr>
      <vt:lpstr>A126079922A</vt:lpstr>
      <vt:lpstr>A126079922A_Data</vt:lpstr>
      <vt:lpstr>A126079922A_Latest</vt:lpstr>
      <vt:lpstr>A126079926K</vt:lpstr>
      <vt:lpstr>A126079926K_Data</vt:lpstr>
      <vt:lpstr>A126079926K_Latest</vt:lpstr>
      <vt:lpstr>A126079930A</vt:lpstr>
      <vt:lpstr>A126079930A_Data</vt:lpstr>
      <vt:lpstr>A126079930A_Latest</vt:lpstr>
      <vt:lpstr>A126079934K</vt:lpstr>
      <vt:lpstr>A126079934K_Data</vt:lpstr>
      <vt:lpstr>A126079934K_Latest</vt:lpstr>
      <vt:lpstr>A126080514L</vt:lpstr>
      <vt:lpstr>A126080514L_Data</vt:lpstr>
      <vt:lpstr>A126080514L_Latest</vt:lpstr>
      <vt:lpstr>A126080518W</vt:lpstr>
      <vt:lpstr>A126080518W_Data</vt:lpstr>
      <vt:lpstr>A126080518W_Latest</vt:lpstr>
      <vt:lpstr>A126080522L</vt:lpstr>
      <vt:lpstr>A126080522L_Data</vt:lpstr>
      <vt:lpstr>A126080522L_Latest</vt:lpstr>
      <vt:lpstr>A126080526W</vt:lpstr>
      <vt:lpstr>A126080526W_Data</vt:lpstr>
      <vt:lpstr>A126080526W_Latest</vt:lpstr>
      <vt:lpstr>A126080530L</vt:lpstr>
      <vt:lpstr>A126080530L_Data</vt:lpstr>
      <vt:lpstr>A126080530L_Latest</vt:lpstr>
      <vt:lpstr>A126080534W</vt:lpstr>
      <vt:lpstr>A126080534W_Data</vt:lpstr>
      <vt:lpstr>A126080534W_Latest</vt:lpstr>
      <vt:lpstr>A126080538F</vt:lpstr>
      <vt:lpstr>A126080538F_Data</vt:lpstr>
      <vt:lpstr>A126080538F_Latest</vt:lpstr>
      <vt:lpstr>A126080542W</vt:lpstr>
      <vt:lpstr>A126080542W_Data</vt:lpstr>
      <vt:lpstr>A126080542W_Latest</vt:lpstr>
      <vt:lpstr>A126080546F</vt:lpstr>
      <vt:lpstr>A126080546F_Data</vt:lpstr>
      <vt:lpstr>A126080546F_Latest</vt:lpstr>
      <vt:lpstr>A126080550W</vt:lpstr>
      <vt:lpstr>A126080550W_Data</vt:lpstr>
      <vt:lpstr>A126080550W_Latest</vt:lpstr>
      <vt:lpstr>A126080554F</vt:lpstr>
      <vt:lpstr>A126080554F_Data</vt:lpstr>
      <vt:lpstr>A126080554F_Latest</vt:lpstr>
      <vt:lpstr>A126080558R</vt:lpstr>
      <vt:lpstr>A126080558R_Data</vt:lpstr>
      <vt:lpstr>A126080558R_Latest</vt:lpstr>
      <vt:lpstr>A126080562F</vt:lpstr>
      <vt:lpstr>A126080562F_Data</vt:lpstr>
      <vt:lpstr>A126080562F_Latest</vt:lpstr>
      <vt:lpstr>A126080566R</vt:lpstr>
      <vt:lpstr>A126080566R_Data</vt:lpstr>
      <vt:lpstr>A126080566R_Latest</vt:lpstr>
      <vt:lpstr>A126080570F</vt:lpstr>
      <vt:lpstr>A126080570F_Data</vt:lpstr>
      <vt:lpstr>A126080570F_Latest</vt:lpstr>
      <vt:lpstr>A126080574R</vt:lpstr>
      <vt:lpstr>A126080574R_Data</vt:lpstr>
      <vt:lpstr>A126080574R_Latest</vt:lpstr>
      <vt:lpstr>A126080578X</vt:lpstr>
      <vt:lpstr>A126080578X_Data</vt:lpstr>
      <vt:lpstr>A126080578X_Latest</vt:lpstr>
      <vt:lpstr>A126080582R</vt:lpstr>
      <vt:lpstr>A126080582R_Data</vt:lpstr>
      <vt:lpstr>A126080582R_Latest</vt:lpstr>
      <vt:lpstr>A126081162L</vt:lpstr>
      <vt:lpstr>A126081162L_Data</vt:lpstr>
      <vt:lpstr>A126081162L_Latest</vt:lpstr>
      <vt:lpstr>A126081166W</vt:lpstr>
      <vt:lpstr>A126081166W_Data</vt:lpstr>
      <vt:lpstr>A126081166W_Latest</vt:lpstr>
      <vt:lpstr>A126081170L</vt:lpstr>
      <vt:lpstr>A126081170L_Data</vt:lpstr>
      <vt:lpstr>A126081170L_Latest</vt:lpstr>
      <vt:lpstr>A126081174W</vt:lpstr>
      <vt:lpstr>A126081174W_Data</vt:lpstr>
      <vt:lpstr>A126081174W_Latest</vt:lpstr>
      <vt:lpstr>A126081178F</vt:lpstr>
      <vt:lpstr>A126081178F_Data</vt:lpstr>
      <vt:lpstr>A126081178F_Latest</vt:lpstr>
      <vt:lpstr>A126081182W</vt:lpstr>
      <vt:lpstr>A126081182W_Data</vt:lpstr>
      <vt:lpstr>A126081182W_Latest</vt:lpstr>
      <vt:lpstr>A126081186F</vt:lpstr>
      <vt:lpstr>A126081186F_Data</vt:lpstr>
      <vt:lpstr>A126081186F_Latest</vt:lpstr>
      <vt:lpstr>A126081190W</vt:lpstr>
      <vt:lpstr>A126081190W_Data</vt:lpstr>
      <vt:lpstr>A126081190W_Latest</vt:lpstr>
      <vt:lpstr>A126081194F</vt:lpstr>
      <vt:lpstr>A126081194F_Data</vt:lpstr>
      <vt:lpstr>A126081194F_Latest</vt:lpstr>
      <vt:lpstr>A126081198R</vt:lpstr>
      <vt:lpstr>A126081198R_Data</vt:lpstr>
      <vt:lpstr>A126081198R_Latest</vt:lpstr>
      <vt:lpstr>A126081202V</vt:lpstr>
      <vt:lpstr>A126081202V_Data</vt:lpstr>
      <vt:lpstr>A126081202V_Latest</vt:lpstr>
      <vt:lpstr>A126081206C</vt:lpstr>
      <vt:lpstr>A126081206C_Data</vt:lpstr>
      <vt:lpstr>A126081206C_Latest</vt:lpstr>
      <vt:lpstr>A126081210V</vt:lpstr>
      <vt:lpstr>A126081210V_Data</vt:lpstr>
      <vt:lpstr>A126081210V_Latest</vt:lpstr>
      <vt:lpstr>A126081214C</vt:lpstr>
      <vt:lpstr>A126081214C_Data</vt:lpstr>
      <vt:lpstr>A126081214C_Latest</vt:lpstr>
      <vt:lpstr>A126081218L</vt:lpstr>
      <vt:lpstr>A126081218L_Data</vt:lpstr>
      <vt:lpstr>A126081218L_Latest</vt:lpstr>
      <vt:lpstr>A126081222C</vt:lpstr>
      <vt:lpstr>A126081222C_Data</vt:lpstr>
      <vt:lpstr>A126081222C_Latest</vt:lpstr>
      <vt:lpstr>A126081226L</vt:lpstr>
      <vt:lpstr>A126081226L_Data</vt:lpstr>
      <vt:lpstr>A126081226L_Latest</vt:lpstr>
      <vt:lpstr>A126081230C</vt:lpstr>
      <vt:lpstr>A126081230C_Data</vt:lpstr>
      <vt:lpstr>A126081230C_Latest</vt:lpstr>
      <vt:lpstr>A126081810X</vt:lpstr>
      <vt:lpstr>A126081810X_Data</vt:lpstr>
      <vt:lpstr>A126081810X_Latest</vt:lpstr>
      <vt:lpstr>A126081814J</vt:lpstr>
      <vt:lpstr>A126081814J_Data</vt:lpstr>
      <vt:lpstr>A126081814J_Latest</vt:lpstr>
      <vt:lpstr>A126081818T</vt:lpstr>
      <vt:lpstr>A126081818T_Data</vt:lpstr>
      <vt:lpstr>A126081818T_Latest</vt:lpstr>
      <vt:lpstr>A126081822J</vt:lpstr>
      <vt:lpstr>A126081822J_Data</vt:lpstr>
      <vt:lpstr>A126081822J_Latest</vt:lpstr>
      <vt:lpstr>A126081826T</vt:lpstr>
      <vt:lpstr>A126081826T_Data</vt:lpstr>
      <vt:lpstr>A126081826T_Latest</vt:lpstr>
      <vt:lpstr>A126081830J</vt:lpstr>
      <vt:lpstr>A126081830J_Data</vt:lpstr>
      <vt:lpstr>A126081830J_Latest</vt:lpstr>
      <vt:lpstr>A126081834T</vt:lpstr>
      <vt:lpstr>A126081834T_Data</vt:lpstr>
      <vt:lpstr>A126081834T_Latest</vt:lpstr>
      <vt:lpstr>A126081838A</vt:lpstr>
      <vt:lpstr>A126081838A_Data</vt:lpstr>
      <vt:lpstr>A126081838A_Latest</vt:lpstr>
      <vt:lpstr>A126081842T</vt:lpstr>
      <vt:lpstr>A126081842T_Data</vt:lpstr>
      <vt:lpstr>A126081842T_Latest</vt:lpstr>
      <vt:lpstr>A126081846A</vt:lpstr>
      <vt:lpstr>A126081846A_Data</vt:lpstr>
      <vt:lpstr>A126081846A_Latest</vt:lpstr>
      <vt:lpstr>A126081850T</vt:lpstr>
      <vt:lpstr>A126081850T_Data</vt:lpstr>
      <vt:lpstr>A126081850T_Latest</vt:lpstr>
      <vt:lpstr>A126081854A</vt:lpstr>
      <vt:lpstr>A126081854A_Data</vt:lpstr>
      <vt:lpstr>A126081854A_Latest</vt:lpstr>
      <vt:lpstr>A126081858K</vt:lpstr>
      <vt:lpstr>A126081858K_Data</vt:lpstr>
      <vt:lpstr>A126081858K_Latest</vt:lpstr>
      <vt:lpstr>A126081862A</vt:lpstr>
      <vt:lpstr>A126081862A_Data</vt:lpstr>
      <vt:lpstr>A126081862A_Latest</vt:lpstr>
      <vt:lpstr>A126081866K</vt:lpstr>
      <vt:lpstr>A126081866K_Data</vt:lpstr>
      <vt:lpstr>A126081866K_Latest</vt:lpstr>
      <vt:lpstr>A126081870A</vt:lpstr>
      <vt:lpstr>A126081870A_Data</vt:lpstr>
      <vt:lpstr>A126081870A_Latest</vt:lpstr>
      <vt:lpstr>A126081874K</vt:lpstr>
      <vt:lpstr>A126081874K_Data</vt:lpstr>
      <vt:lpstr>A126081874K_Latest</vt:lpstr>
      <vt:lpstr>A126081878V</vt:lpstr>
      <vt:lpstr>A126081878V_Data</vt:lpstr>
      <vt:lpstr>A126081878V_Latest</vt:lpstr>
      <vt:lpstr>A126082458T</vt:lpstr>
      <vt:lpstr>A126082458T_Data</vt:lpstr>
      <vt:lpstr>A126082458T_Latest</vt:lpstr>
      <vt:lpstr>A126082462J</vt:lpstr>
      <vt:lpstr>A126082462J_Data</vt:lpstr>
      <vt:lpstr>A126082462J_Latest</vt:lpstr>
      <vt:lpstr>A126082466T</vt:lpstr>
      <vt:lpstr>A126082466T_Data</vt:lpstr>
      <vt:lpstr>A126082466T_Latest</vt:lpstr>
      <vt:lpstr>A126082470J</vt:lpstr>
      <vt:lpstr>A126082470J_Data</vt:lpstr>
      <vt:lpstr>A126082470J_Latest</vt:lpstr>
      <vt:lpstr>A126082474T</vt:lpstr>
      <vt:lpstr>A126082474T_Data</vt:lpstr>
      <vt:lpstr>A126082474T_Latest</vt:lpstr>
      <vt:lpstr>A126082478A</vt:lpstr>
      <vt:lpstr>A126082478A_Data</vt:lpstr>
      <vt:lpstr>A126082478A_Latest</vt:lpstr>
      <vt:lpstr>A126082482T</vt:lpstr>
      <vt:lpstr>A126082482T_Data</vt:lpstr>
      <vt:lpstr>A126082482T_Latest</vt:lpstr>
      <vt:lpstr>A126082486A</vt:lpstr>
      <vt:lpstr>A126082486A_Data</vt:lpstr>
      <vt:lpstr>A126082486A_Latest</vt:lpstr>
      <vt:lpstr>A126082490T</vt:lpstr>
      <vt:lpstr>A126082490T_Data</vt:lpstr>
      <vt:lpstr>A126082490T_Latest</vt:lpstr>
      <vt:lpstr>A126082494A</vt:lpstr>
      <vt:lpstr>A126082494A_Data</vt:lpstr>
      <vt:lpstr>A126082494A_Latest</vt:lpstr>
      <vt:lpstr>A126082498K</vt:lpstr>
      <vt:lpstr>A126082498K_Data</vt:lpstr>
      <vt:lpstr>A126082498K_Latest</vt:lpstr>
      <vt:lpstr>A126082502R</vt:lpstr>
      <vt:lpstr>A126082502R_Data</vt:lpstr>
      <vt:lpstr>A126082502R_Latest</vt:lpstr>
      <vt:lpstr>A126082506X</vt:lpstr>
      <vt:lpstr>A126082506X_Data</vt:lpstr>
      <vt:lpstr>A126082506X_Latest</vt:lpstr>
      <vt:lpstr>A126082510R</vt:lpstr>
      <vt:lpstr>A126082510R_Data</vt:lpstr>
      <vt:lpstr>A126082510R_Latest</vt:lpstr>
      <vt:lpstr>A126082514X</vt:lpstr>
      <vt:lpstr>A126082514X_Data</vt:lpstr>
      <vt:lpstr>A126082514X_Latest</vt:lpstr>
      <vt:lpstr>A126082518J</vt:lpstr>
      <vt:lpstr>A126082518J_Data</vt:lpstr>
      <vt:lpstr>A126082518J_Latest</vt:lpstr>
      <vt:lpstr>A126082522X</vt:lpstr>
      <vt:lpstr>A126082522X_Data</vt:lpstr>
      <vt:lpstr>A126082522X_Latest</vt:lpstr>
      <vt:lpstr>A126082526J</vt:lpstr>
      <vt:lpstr>A126082526J_Data</vt:lpstr>
      <vt:lpstr>A126082526J_Latest</vt:lpstr>
      <vt:lpstr>A126083106F</vt:lpstr>
      <vt:lpstr>A126083106F_Data</vt:lpstr>
      <vt:lpstr>A126083106F_Latest</vt:lpstr>
      <vt:lpstr>A126083110W</vt:lpstr>
      <vt:lpstr>A126083110W_Data</vt:lpstr>
      <vt:lpstr>A126083110W_Latest</vt:lpstr>
      <vt:lpstr>A126083114F</vt:lpstr>
      <vt:lpstr>A126083114F_Data</vt:lpstr>
      <vt:lpstr>A126083114F_Latest</vt:lpstr>
      <vt:lpstr>A126083118R</vt:lpstr>
      <vt:lpstr>A126083118R_Data</vt:lpstr>
      <vt:lpstr>A126083118R_Latest</vt:lpstr>
      <vt:lpstr>A126083122F</vt:lpstr>
      <vt:lpstr>A126083122F_Data</vt:lpstr>
      <vt:lpstr>A126083122F_Latest</vt:lpstr>
      <vt:lpstr>A126083126R</vt:lpstr>
      <vt:lpstr>A126083126R_Data</vt:lpstr>
      <vt:lpstr>A126083126R_Latest</vt:lpstr>
      <vt:lpstr>A126083130F</vt:lpstr>
      <vt:lpstr>A126083130F_Data</vt:lpstr>
      <vt:lpstr>A126083130F_Latest</vt:lpstr>
      <vt:lpstr>A126083138X</vt:lpstr>
      <vt:lpstr>A126083138X_Data</vt:lpstr>
      <vt:lpstr>A126083138X_Latest</vt:lpstr>
      <vt:lpstr>A126083142R</vt:lpstr>
      <vt:lpstr>A126083142R_Data</vt:lpstr>
      <vt:lpstr>A126083142R_Latest</vt:lpstr>
      <vt:lpstr>A126083146X</vt:lpstr>
      <vt:lpstr>A126083146X_Data</vt:lpstr>
      <vt:lpstr>A126083146X_Latest</vt:lpstr>
      <vt:lpstr>A126083158J</vt:lpstr>
      <vt:lpstr>A126083158J_Data</vt:lpstr>
      <vt:lpstr>A126083158J_Latest</vt:lpstr>
      <vt:lpstr>A126083162X</vt:lpstr>
      <vt:lpstr>A126083162X_Data</vt:lpstr>
      <vt:lpstr>A126083162X_Latest</vt:lpstr>
      <vt:lpstr>A126083166J</vt:lpstr>
      <vt:lpstr>A126083166J_Data</vt:lpstr>
      <vt:lpstr>A126083166J_Latest</vt:lpstr>
      <vt:lpstr>A126083170X</vt:lpstr>
      <vt:lpstr>A126083170X_Data</vt:lpstr>
      <vt:lpstr>A126083170X_Latest</vt:lpstr>
      <vt:lpstr>A126083174J</vt:lpstr>
      <vt:lpstr>A126083174J_Data</vt:lpstr>
      <vt:lpstr>A126083174J_Latest</vt:lpstr>
      <vt:lpstr>A126083754C</vt:lpstr>
      <vt:lpstr>A126083754C_Data</vt:lpstr>
      <vt:lpstr>A126083754C_Latest</vt:lpstr>
      <vt:lpstr>A126083758L</vt:lpstr>
      <vt:lpstr>A126083758L_Data</vt:lpstr>
      <vt:lpstr>A126083758L_Latest</vt:lpstr>
      <vt:lpstr>A126083762C</vt:lpstr>
      <vt:lpstr>A126083762C_Data</vt:lpstr>
      <vt:lpstr>A126083762C_Latest</vt:lpstr>
      <vt:lpstr>A126083766L</vt:lpstr>
      <vt:lpstr>A126083766L_Data</vt:lpstr>
      <vt:lpstr>A126083766L_Latest</vt:lpstr>
      <vt:lpstr>A126083770C</vt:lpstr>
      <vt:lpstr>A126083770C_Data</vt:lpstr>
      <vt:lpstr>A126083770C_Latest</vt:lpstr>
      <vt:lpstr>A126083774L</vt:lpstr>
      <vt:lpstr>A126083774L_Data</vt:lpstr>
      <vt:lpstr>A126083774L_Latest</vt:lpstr>
      <vt:lpstr>A126083778W</vt:lpstr>
      <vt:lpstr>A126083778W_Data</vt:lpstr>
      <vt:lpstr>A126083778W_Latest</vt:lpstr>
      <vt:lpstr>A126083782L</vt:lpstr>
      <vt:lpstr>A126083782L_Data</vt:lpstr>
      <vt:lpstr>A126083782L_Latest</vt:lpstr>
      <vt:lpstr>A126083786W</vt:lpstr>
      <vt:lpstr>A126083786W_Data</vt:lpstr>
      <vt:lpstr>A126083786W_Latest</vt:lpstr>
      <vt:lpstr>A126083790L</vt:lpstr>
      <vt:lpstr>A126083790L_Data</vt:lpstr>
      <vt:lpstr>A126083790L_Latest</vt:lpstr>
      <vt:lpstr>A126083794W</vt:lpstr>
      <vt:lpstr>A126083794W_Data</vt:lpstr>
      <vt:lpstr>A126083794W_Latest</vt:lpstr>
      <vt:lpstr>A126083798F</vt:lpstr>
      <vt:lpstr>A126083798F_Data</vt:lpstr>
      <vt:lpstr>A126083798F_Latest</vt:lpstr>
      <vt:lpstr>A126083802K</vt:lpstr>
      <vt:lpstr>A126083802K_Data</vt:lpstr>
      <vt:lpstr>A126083802K_Latest</vt:lpstr>
      <vt:lpstr>A126083806V</vt:lpstr>
      <vt:lpstr>A126083806V_Data</vt:lpstr>
      <vt:lpstr>A126083806V_Latest</vt:lpstr>
      <vt:lpstr>A126083810K</vt:lpstr>
      <vt:lpstr>A126083810K_Data</vt:lpstr>
      <vt:lpstr>A126083810K_Latest</vt:lpstr>
      <vt:lpstr>A126083814V</vt:lpstr>
      <vt:lpstr>A126083814V_Data</vt:lpstr>
      <vt:lpstr>A126083814V_Latest</vt:lpstr>
      <vt:lpstr>A126083818C</vt:lpstr>
      <vt:lpstr>A126083818C_Data</vt:lpstr>
      <vt:lpstr>A126083818C_Latest</vt:lpstr>
      <vt:lpstr>A126083822V</vt:lpstr>
      <vt:lpstr>A126083822V_Data</vt:lpstr>
      <vt:lpstr>A126083822V_Latest</vt:lpstr>
      <vt:lpstr>A126084402T</vt:lpstr>
      <vt:lpstr>A126084402T_Data</vt:lpstr>
      <vt:lpstr>A126084402T_Latest</vt:lpstr>
      <vt:lpstr>A126084406A</vt:lpstr>
      <vt:lpstr>A126084406A_Data</vt:lpstr>
      <vt:lpstr>A126084406A_Latest</vt:lpstr>
      <vt:lpstr>A126084410T</vt:lpstr>
      <vt:lpstr>A126084410T_Data</vt:lpstr>
      <vt:lpstr>A126084410T_Latest</vt:lpstr>
      <vt:lpstr>A126084414A</vt:lpstr>
      <vt:lpstr>A126084414A_Data</vt:lpstr>
      <vt:lpstr>A126084414A_Latest</vt:lpstr>
      <vt:lpstr>A126084418K</vt:lpstr>
      <vt:lpstr>A126084418K_Data</vt:lpstr>
      <vt:lpstr>A126084418K_Latest</vt:lpstr>
      <vt:lpstr>A126084422A</vt:lpstr>
      <vt:lpstr>A126084422A_Data</vt:lpstr>
      <vt:lpstr>A126084422A_Latest</vt:lpstr>
      <vt:lpstr>A126084426K</vt:lpstr>
      <vt:lpstr>A126084426K_Data</vt:lpstr>
      <vt:lpstr>A126084426K_Latest</vt:lpstr>
      <vt:lpstr>A126084430A</vt:lpstr>
      <vt:lpstr>A126084430A_Data</vt:lpstr>
      <vt:lpstr>A126084430A_Latest</vt:lpstr>
      <vt:lpstr>A126084434K</vt:lpstr>
      <vt:lpstr>A126084434K_Data</vt:lpstr>
      <vt:lpstr>A126084434K_Latest</vt:lpstr>
      <vt:lpstr>A126084438V</vt:lpstr>
      <vt:lpstr>A126084438V_Data</vt:lpstr>
      <vt:lpstr>A126084438V_Latest</vt:lpstr>
      <vt:lpstr>A126084442K</vt:lpstr>
      <vt:lpstr>A126084442K_Data</vt:lpstr>
      <vt:lpstr>A126084442K_Latest</vt:lpstr>
      <vt:lpstr>A126084446V</vt:lpstr>
      <vt:lpstr>A126084446V_Data</vt:lpstr>
      <vt:lpstr>A126084446V_Latest</vt:lpstr>
      <vt:lpstr>A126084450K</vt:lpstr>
      <vt:lpstr>A126084450K_Data</vt:lpstr>
      <vt:lpstr>A126084450K_Latest</vt:lpstr>
      <vt:lpstr>A126084454V</vt:lpstr>
      <vt:lpstr>A126084454V_Data</vt:lpstr>
      <vt:lpstr>A126084454V_Latest</vt:lpstr>
      <vt:lpstr>A126084458C</vt:lpstr>
      <vt:lpstr>A126084458C_Data</vt:lpstr>
      <vt:lpstr>A126084458C_Latest</vt:lpstr>
      <vt:lpstr>A126084462V</vt:lpstr>
      <vt:lpstr>A126084462V_Data</vt:lpstr>
      <vt:lpstr>A126084462V_Latest</vt:lpstr>
      <vt:lpstr>A126084466C</vt:lpstr>
      <vt:lpstr>A126084466C_Data</vt:lpstr>
      <vt:lpstr>A126084466C_Latest</vt:lpstr>
      <vt:lpstr>A126084470V</vt:lpstr>
      <vt:lpstr>A126084470V_Data</vt:lpstr>
      <vt:lpstr>A126084470V_Latest</vt:lpstr>
      <vt:lpstr>A126085050T</vt:lpstr>
      <vt:lpstr>A126085050T_Data</vt:lpstr>
      <vt:lpstr>A126085050T_Latest</vt:lpstr>
      <vt:lpstr>A126085054A</vt:lpstr>
      <vt:lpstr>A126085054A_Data</vt:lpstr>
      <vt:lpstr>A126085054A_Latest</vt:lpstr>
      <vt:lpstr>A126085058K</vt:lpstr>
      <vt:lpstr>A126085058K_Data</vt:lpstr>
      <vt:lpstr>A126085058K_Latest</vt:lpstr>
      <vt:lpstr>A126085062A</vt:lpstr>
      <vt:lpstr>A126085062A_Data</vt:lpstr>
      <vt:lpstr>A126085062A_Latest</vt:lpstr>
      <vt:lpstr>A126085066K</vt:lpstr>
      <vt:lpstr>A126085066K_Data</vt:lpstr>
      <vt:lpstr>A126085066K_Latest</vt:lpstr>
      <vt:lpstr>A126085070A</vt:lpstr>
      <vt:lpstr>A126085070A_Data</vt:lpstr>
      <vt:lpstr>A126085070A_Latest</vt:lpstr>
      <vt:lpstr>A126085074K</vt:lpstr>
      <vt:lpstr>A126085074K_Data</vt:lpstr>
      <vt:lpstr>A126085074K_Latest</vt:lpstr>
      <vt:lpstr>A126085082K</vt:lpstr>
      <vt:lpstr>A126085082K_Data</vt:lpstr>
      <vt:lpstr>A126085082K_Latest</vt:lpstr>
      <vt:lpstr>A126085086V</vt:lpstr>
      <vt:lpstr>A126085086V_Data</vt:lpstr>
      <vt:lpstr>A126085086V_Latest</vt:lpstr>
      <vt:lpstr>A126085090K</vt:lpstr>
      <vt:lpstr>A126085090K_Data</vt:lpstr>
      <vt:lpstr>A126085090K_Latest</vt:lpstr>
      <vt:lpstr>A126085102J</vt:lpstr>
      <vt:lpstr>A126085102J_Data</vt:lpstr>
      <vt:lpstr>A126085102J_Latest</vt:lpstr>
      <vt:lpstr>A126085106T</vt:lpstr>
      <vt:lpstr>A126085106T_Data</vt:lpstr>
      <vt:lpstr>A126085106T_Latest</vt:lpstr>
      <vt:lpstr>A126085110J</vt:lpstr>
      <vt:lpstr>A126085110J_Data</vt:lpstr>
      <vt:lpstr>A126085110J_Latest</vt:lpstr>
      <vt:lpstr>A126085114T</vt:lpstr>
      <vt:lpstr>A126085114T_Data</vt:lpstr>
      <vt:lpstr>A126085114T_Latest</vt:lpstr>
      <vt:lpstr>A126085118A</vt:lpstr>
      <vt:lpstr>A126085118A_Data</vt:lpstr>
      <vt:lpstr>A126085118A_Latest</vt:lpstr>
      <vt:lpstr>A126085698J</vt:lpstr>
      <vt:lpstr>A126085698J_Data</vt:lpstr>
      <vt:lpstr>A126085698J_Latest</vt:lpstr>
      <vt:lpstr>A126085702L</vt:lpstr>
      <vt:lpstr>A126085702L_Data</vt:lpstr>
      <vt:lpstr>A126085702L_Latest</vt:lpstr>
      <vt:lpstr>A126085706W</vt:lpstr>
      <vt:lpstr>A126085706W_Data</vt:lpstr>
      <vt:lpstr>A126085706W_Latest</vt:lpstr>
      <vt:lpstr>A126085710L</vt:lpstr>
      <vt:lpstr>A126085710L_Data</vt:lpstr>
      <vt:lpstr>A126085710L_Latest</vt:lpstr>
      <vt:lpstr>A126085714W</vt:lpstr>
      <vt:lpstr>A126085714W_Data</vt:lpstr>
      <vt:lpstr>A126085714W_Latest</vt:lpstr>
      <vt:lpstr>A126085718F</vt:lpstr>
      <vt:lpstr>A126085718F_Data</vt:lpstr>
      <vt:lpstr>A126085718F_Latest</vt:lpstr>
      <vt:lpstr>A126085722W</vt:lpstr>
      <vt:lpstr>A126085722W_Data</vt:lpstr>
      <vt:lpstr>A126085722W_Latest</vt:lpstr>
      <vt:lpstr>A126085726F</vt:lpstr>
      <vt:lpstr>A126085726F_Data</vt:lpstr>
      <vt:lpstr>A126085726F_Latest</vt:lpstr>
      <vt:lpstr>A126085730W</vt:lpstr>
      <vt:lpstr>A126085730W_Data</vt:lpstr>
      <vt:lpstr>A126085730W_Latest</vt:lpstr>
      <vt:lpstr>A126085734F</vt:lpstr>
      <vt:lpstr>A126085734F_Data</vt:lpstr>
      <vt:lpstr>A126085734F_Latest</vt:lpstr>
      <vt:lpstr>A126085738R</vt:lpstr>
      <vt:lpstr>A126085738R_Data</vt:lpstr>
      <vt:lpstr>A126085738R_Latest</vt:lpstr>
      <vt:lpstr>A126085742F</vt:lpstr>
      <vt:lpstr>A126085742F_Data</vt:lpstr>
      <vt:lpstr>A126085742F_Latest</vt:lpstr>
      <vt:lpstr>A126085746R</vt:lpstr>
      <vt:lpstr>A126085746R_Data</vt:lpstr>
      <vt:lpstr>A126085746R_Latest</vt:lpstr>
      <vt:lpstr>A126085750F</vt:lpstr>
      <vt:lpstr>A126085750F_Data</vt:lpstr>
      <vt:lpstr>A126085750F_Latest</vt:lpstr>
      <vt:lpstr>A126085754R</vt:lpstr>
      <vt:lpstr>A126085754R_Data</vt:lpstr>
      <vt:lpstr>A126085754R_Latest</vt:lpstr>
      <vt:lpstr>A126085758X</vt:lpstr>
      <vt:lpstr>A126085758X_Data</vt:lpstr>
      <vt:lpstr>A126085758X_Latest</vt:lpstr>
      <vt:lpstr>A126085762R</vt:lpstr>
      <vt:lpstr>A126085762R_Data</vt:lpstr>
      <vt:lpstr>A126085762R_Latest</vt:lpstr>
      <vt:lpstr>A126085766X</vt:lpstr>
      <vt:lpstr>A126085766X_Data</vt:lpstr>
      <vt:lpstr>A126085766X_Latest</vt:lpstr>
      <vt:lpstr>A126086346W</vt:lpstr>
      <vt:lpstr>A126086346W_Data</vt:lpstr>
      <vt:lpstr>A126086346W_Latest</vt:lpstr>
      <vt:lpstr>A126086350L</vt:lpstr>
      <vt:lpstr>A126086350L_Data</vt:lpstr>
      <vt:lpstr>A126086350L_Latest</vt:lpstr>
      <vt:lpstr>A126086354W</vt:lpstr>
      <vt:lpstr>A126086354W_Data</vt:lpstr>
      <vt:lpstr>A126086354W_Latest</vt:lpstr>
      <vt:lpstr>A126086358F</vt:lpstr>
      <vt:lpstr>A126086358F_Data</vt:lpstr>
      <vt:lpstr>A126086358F_Latest</vt:lpstr>
      <vt:lpstr>A126086362W</vt:lpstr>
      <vt:lpstr>A126086362W_Data</vt:lpstr>
      <vt:lpstr>A126086362W_Latest</vt:lpstr>
      <vt:lpstr>A126086366F</vt:lpstr>
      <vt:lpstr>A126086366F_Data</vt:lpstr>
      <vt:lpstr>A126086366F_Latest</vt:lpstr>
      <vt:lpstr>A126086370W</vt:lpstr>
      <vt:lpstr>A126086370W_Data</vt:lpstr>
      <vt:lpstr>A126086370W_Latest</vt:lpstr>
      <vt:lpstr>A126086374F</vt:lpstr>
      <vt:lpstr>A126086374F_Data</vt:lpstr>
      <vt:lpstr>A126086374F_Latest</vt:lpstr>
      <vt:lpstr>A126086378R</vt:lpstr>
      <vt:lpstr>A126086378R_Data</vt:lpstr>
      <vt:lpstr>A126086378R_Latest</vt:lpstr>
      <vt:lpstr>A126086382F</vt:lpstr>
      <vt:lpstr>A126086382F_Data</vt:lpstr>
      <vt:lpstr>A126086382F_Latest</vt:lpstr>
      <vt:lpstr>A126086386R</vt:lpstr>
      <vt:lpstr>A126086386R_Data</vt:lpstr>
      <vt:lpstr>A126086386R_Latest</vt:lpstr>
      <vt:lpstr>A126086390F</vt:lpstr>
      <vt:lpstr>A126086390F_Data</vt:lpstr>
      <vt:lpstr>A126086390F_Latest</vt:lpstr>
      <vt:lpstr>A126086394R</vt:lpstr>
      <vt:lpstr>A126086394R_Data</vt:lpstr>
      <vt:lpstr>A126086394R_Latest</vt:lpstr>
      <vt:lpstr>A126086398X</vt:lpstr>
      <vt:lpstr>A126086398X_Data</vt:lpstr>
      <vt:lpstr>A126086398X_Latest</vt:lpstr>
      <vt:lpstr>A126086402C</vt:lpstr>
      <vt:lpstr>A126086402C_Data</vt:lpstr>
      <vt:lpstr>A126086402C_Latest</vt:lpstr>
      <vt:lpstr>A126086406L</vt:lpstr>
      <vt:lpstr>A126086406L_Data</vt:lpstr>
      <vt:lpstr>A126086406L_Latest</vt:lpstr>
      <vt:lpstr>A126086410C</vt:lpstr>
      <vt:lpstr>A126086410C_Data</vt:lpstr>
      <vt:lpstr>A126086410C_Latest</vt:lpstr>
      <vt:lpstr>A126086414L</vt:lpstr>
      <vt:lpstr>A126086414L_Data</vt:lpstr>
      <vt:lpstr>A126086414L_Latest</vt:lpstr>
      <vt:lpstr>A126086994V</vt:lpstr>
      <vt:lpstr>A126086994V_Data</vt:lpstr>
      <vt:lpstr>A126086994V_Latest</vt:lpstr>
      <vt:lpstr>A126086998C</vt:lpstr>
      <vt:lpstr>A126086998C_Data</vt:lpstr>
      <vt:lpstr>A126086998C_Latest</vt:lpstr>
      <vt:lpstr>A126087002K</vt:lpstr>
      <vt:lpstr>A126087002K_Data</vt:lpstr>
      <vt:lpstr>A126087002K_Latest</vt:lpstr>
      <vt:lpstr>A126087006V</vt:lpstr>
      <vt:lpstr>A126087006V_Data</vt:lpstr>
      <vt:lpstr>A126087006V_Latest</vt:lpstr>
      <vt:lpstr>A126087010K</vt:lpstr>
      <vt:lpstr>A126087010K_Data</vt:lpstr>
      <vt:lpstr>A126087010K_Latest</vt:lpstr>
      <vt:lpstr>A126087014V</vt:lpstr>
      <vt:lpstr>A126087014V_Data</vt:lpstr>
      <vt:lpstr>A126087014V_Latest</vt:lpstr>
      <vt:lpstr>A126087018C</vt:lpstr>
      <vt:lpstr>A126087018C_Data</vt:lpstr>
      <vt:lpstr>A126087018C_Latest</vt:lpstr>
      <vt:lpstr>A126087022V</vt:lpstr>
      <vt:lpstr>A126087022V_Data</vt:lpstr>
      <vt:lpstr>A126087022V_Latest</vt:lpstr>
      <vt:lpstr>A126087026C</vt:lpstr>
      <vt:lpstr>A126087026C_Data</vt:lpstr>
      <vt:lpstr>A126087026C_Latest</vt:lpstr>
      <vt:lpstr>A126087030V</vt:lpstr>
      <vt:lpstr>A126087030V_Data</vt:lpstr>
      <vt:lpstr>A126087030V_Latest</vt:lpstr>
      <vt:lpstr>A126087034C</vt:lpstr>
      <vt:lpstr>A126087034C_Data</vt:lpstr>
      <vt:lpstr>A126087034C_Latest</vt:lpstr>
      <vt:lpstr>A126087038L</vt:lpstr>
      <vt:lpstr>A126087038L_Data</vt:lpstr>
      <vt:lpstr>A126087038L_Latest</vt:lpstr>
      <vt:lpstr>A126087042C</vt:lpstr>
      <vt:lpstr>A126087042C_Data</vt:lpstr>
      <vt:lpstr>A126087042C_Latest</vt:lpstr>
      <vt:lpstr>A126087046L</vt:lpstr>
      <vt:lpstr>A126087046L_Data</vt:lpstr>
      <vt:lpstr>A126087046L_Latest</vt:lpstr>
      <vt:lpstr>A126087050C</vt:lpstr>
      <vt:lpstr>A126087050C_Data</vt:lpstr>
      <vt:lpstr>A126087050C_Latest</vt:lpstr>
      <vt:lpstr>A126087054L</vt:lpstr>
      <vt:lpstr>A126087054L_Data</vt:lpstr>
      <vt:lpstr>A126087054L_Latest</vt:lpstr>
      <vt:lpstr>A126087058W</vt:lpstr>
      <vt:lpstr>A126087058W_Data</vt:lpstr>
      <vt:lpstr>A126087058W_Latest</vt:lpstr>
      <vt:lpstr>A126087062L</vt:lpstr>
      <vt:lpstr>A126087062L_Data</vt:lpstr>
      <vt:lpstr>A126087062L_Latest</vt:lpstr>
      <vt:lpstr>A126087642J</vt:lpstr>
      <vt:lpstr>A126087642J_Data</vt:lpstr>
      <vt:lpstr>A126087642J_Latest</vt:lpstr>
      <vt:lpstr>A126087646T</vt:lpstr>
      <vt:lpstr>A126087646T_Data</vt:lpstr>
      <vt:lpstr>A126087646T_Latest</vt:lpstr>
      <vt:lpstr>A126087650J</vt:lpstr>
      <vt:lpstr>A126087650J_Data</vt:lpstr>
      <vt:lpstr>A126087650J_Latest</vt:lpstr>
      <vt:lpstr>A126087654T</vt:lpstr>
      <vt:lpstr>A126087654T_Data</vt:lpstr>
      <vt:lpstr>A126087654T_Latest</vt:lpstr>
      <vt:lpstr>A126087658A</vt:lpstr>
      <vt:lpstr>A126087658A_Data</vt:lpstr>
      <vt:lpstr>A126087658A_Latest</vt:lpstr>
      <vt:lpstr>A126087662T</vt:lpstr>
      <vt:lpstr>A126087662T_Data</vt:lpstr>
      <vt:lpstr>A126087662T_Latest</vt:lpstr>
      <vt:lpstr>A126087666A</vt:lpstr>
      <vt:lpstr>A126087666A_Data</vt:lpstr>
      <vt:lpstr>A126087666A_Latest</vt:lpstr>
      <vt:lpstr>A126087670T</vt:lpstr>
      <vt:lpstr>A126087670T_Data</vt:lpstr>
      <vt:lpstr>A126087670T_Latest</vt:lpstr>
      <vt:lpstr>A126087674A</vt:lpstr>
      <vt:lpstr>A126087674A_Data</vt:lpstr>
      <vt:lpstr>A126087674A_Latest</vt:lpstr>
      <vt:lpstr>A126087678K</vt:lpstr>
      <vt:lpstr>A126087678K_Data</vt:lpstr>
      <vt:lpstr>A126087678K_Latest</vt:lpstr>
      <vt:lpstr>A126087682A</vt:lpstr>
      <vt:lpstr>A126087682A_Data</vt:lpstr>
      <vt:lpstr>A126087682A_Latest</vt:lpstr>
      <vt:lpstr>A126087686K</vt:lpstr>
      <vt:lpstr>A126087686K_Data</vt:lpstr>
      <vt:lpstr>A126087686K_Latest</vt:lpstr>
      <vt:lpstr>A126087690A</vt:lpstr>
      <vt:lpstr>A126087690A_Data</vt:lpstr>
      <vt:lpstr>A126087690A_Latest</vt:lpstr>
      <vt:lpstr>A126087694K</vt:lpstr>
      <vt:lpstr>A126087694K_Data</vt:lpstr>
      <vt:lpstr>A126087694K_Latest</vt:lpstr>
      <vt:lpstr>A126087698V</vt:lpstr>
      <vt:lpstr>A126087698V_Data</vt:lpstr>
      <vt:lpstr>A126087698V_Latest</vt:lpstr>
      <vt:lpstr>A126087702X</vt:lpstr>
      <vt:lpstr>A126087702X_Data</vt:lpstr>
      <vt:lpstr>A126087702X_Latest</vt:lpstr>
      <vt:lpstr>A126087706J</vt:lpstr>
      <vt:lpstr>A126087706J_Data</vt:lpstr>
      <vt:lpstr>A126087706J_Latest</vt:lpstr>
      <vt:lpstr>A126087710X</vt:lpstr>
      <vt:lpstr>A126087710X_Data</vt:lpstr>
      <vt:lpstr>A126087710X_Latest</vt:lpstr>
      <vt:lpstr>A126088290J</vt:lpstr>
      <vt:lpstr>A126088290J_Data</vt:lpstr>
      <vt:lpstr>A126088290J_Latest</vt:lpstr>
      <vt:lpstr>A126088294T</vt:lpstr>
      <vt:lpstr>A126088294T_Data</vt:lpstr>
      <vt:lpstr>A126088294T_Latest</vt:lpstr>
      <vt:lpstr>A126088298A</vt:lpstr>
      <vt:lpstr>A126088298A_Data</vt:lpstr>
      <vt:lpstr>A126088298A_Latest</vt:lpstr>
      <vt:lpstr>A126088302F</vt:lpstr>
      <vt:lpstr>A126088302F_Data</vt:lpstr>
      <vt:lpstr>A126088302F_Latest</vt:lpstr>
      <vt:lpstr>A126088306R</vt:lpstr>
      <vt:lpstr>A126088306R_Data</vt:lpstr>
      <vt:lpstr>A126088306R_Latest</vt:lpstr>
      <vt:lpstr>A126088310F</vt:lpstr>
      <vt:lpstr>A126088310F_Data</vt:lpstr>
      <vt:lpstr>A126088310F_Latest</vt:lpstr>
      <vt:lpstr>A126088314R</vt:lpstr>
      <vt:lpstr>A126088314R_Data</vt:lpstr>
      <vt:lpstr>A126088314R_Latest</vt:lpstr>
      <vt:lpstr>A126088322R</vt:lpstr>
      <vt:lpstr>A126088322R_Data</vt:lpstr>
      <vt:lpstr>A126088322R_Latest</vt:lpstr>
      <vt:lpstr>A126088326X</vt:lpstr>
      <vt:lpstr>A126088326X_Data</vt:lpstr>
      <vt:lpstr>A126088326X_Latest</vt:lpstr>
      <vt:lpstr>A126088330R</vt:lpstr>
      <vt:lpstr>A126088330R_Data</vt:lpstr>
      <vt:lpstr>A126088330R_Latest</vt:lpstr>
      <vt:lpstr>A126088342X</vt:lpstr>
      <vt:lpstr>A126088342X_Data</vt:lpstr>
      <vt:lpstr>A126088342X_Latest</vt:lpstr>
      <vt:lpstr>A126088346J</vt:lpstr>
      <vt:lpstr>A126088346J_Data</vt:lpstr>
      <vt:lpstr>A126088346J_Latest</vt:lpstr>
      <vt:lpstr>A126088350X</vt:lpstr>
      <vt:lpstr>A126088350X_Data</vt:lpstr>
      <vt:lpstr>A126088350X_Latest</vt:lpstr>
      <vt:lpstr>A126088354J</vt:lpstr>
      <vt:lpstr>A126088354J_Data</vt:lpstr>
      <vt:lpstr>A126088354J_Latest</vt:lpstr>
      <vt:lpstr>A126088358T</vt:lpstr>
      <vt:lpstr>A126088358T_Data</vt:lpstr>
      <vt:lpstr>A126088358T_Latest</vt:lpstr>
      <vt:lpstr>A126088938L</vt:lpstr>
      <vt:lpstr>A126088938L_Data</vt:lpstr>
      <vt:lpstr>A126088938L_Latest</vt:lpstr>
      <vt:lpstr>A126088942C</vt:lpstr>
      <vt:lpstr>A126088942C_Data</vt:lpstr>
      <vt:lpstr>A126088942C_Latest</vt:lpstr>
      <vt:lpstr>A126088946L</vt:lpstr>
      <vt:lpstr>A126088946L_Data</vt:lpstr>
      <vt:lpstr>A126088946L_Latest</vt:lpstr>
      <vt:lpstr>A126088950C</vt:lpstr>
      <vt:lpstr>A126088950C_Data</vt:lpstr>
      <vt:lpstr>A126088950C_Latest</vt:lpstr>
      <vt:lpstr>A126088954L</vt:lpstr>
      <vt:lpstr>A126088954L_Data</vt:lpstr>
      <vt:lpstr>A126088954L_Latest</vt:lpstr>
      <vt:lpstr>A126088958W</vt:lpstr>
      <vt:lpstr>A126088958W_Data</vt:lpstr>
      <vt:lpstr>A126088958W_Latest</vt:lpstr>
      <vt:lpstr>A126088962L</vt:lpstr>
      <vt:lpstr>A126088962L_Data</vt:lpstr>
      <vt:lpstr>A126088962L_Latest</vt:lpstr>
      <vt:lpstr>A126088966W</vt:lpstr>
      <vt:lpstr>A126088966W_Data</vt:lpstr>
      <vt:lpstr>A126088966W_Latest</vt:lpstr>
      <vt:lpstr>A126088970L</vt:lpstr>
      <vt:lpstr>A126088970L_Data</vt:lpstr>
      <vt:lpstr>A126088970L_Latest</vt:lpstr>
      <vt:lpstr>A126088974W</vt:lpstr>
      <vt:lpstr>A126088974W_Data</vt:lpstr>
      <vt:lpstr>A126088974W_Latest</vt:lpstr>
      <vt:lpstr>A126088978F</vt:lpstr>
      <vt:lpstr>A126088978F_Data</vt:lpstr>
      <vt:lpstr>A126088978F_Latest</vt:lpstr>
      <vt:lpstr>A126088982W</vt:lpstr>
      <vt:lpstr>A126088982W_Data</vt:lpstr>
      <vt:lpstr>A126088982W_Latest</vt:lpstr>
      <vt:lpstr>A126088986F</vt:lpstr>
      <vt:lpstr>A126088986F_Data</vt:lpstr>
      <vt:lpstr>A126088986F_Latest</vt:lpstr>
      <vt:lpstr>A126088990W</vt:lpstr>
      <vt:lpstr>A126088990W_Data</vt:lpstr>
      <vt:lpstr>A126088990W_Latest</vt:lpstr>
      <vt:lpstr>A126088994F</vt:lpstr>
      <vt:lpstr>A126088994F_Data</vt:lpstr>
      <vt:lpstr>A126088994F_Latest</vt:lpstr>
      <vt:lpstr>A126088998R</vt:lpstr>
      <vt:lpstr>A126088998R_Data</vt:lpstr>
      <vt:lpstr>A126088998R_Latest</vt:lpstr>
      <vt:lpstr>A126089002W</vt:lpstr>
      <vt:lpstr>A126089002W_Data</vt:lpstr>
      <vt:lpstr>A126089002W_Latest</vt:lpstr>
      <vt:lpstr>A126089006F</vt:lpstr>
      <vt:lpstr>A126089006F_Data</vt:lpstr>
      <vt:lpstr>A126089006F_Latest</vt:lpstr>
      <vt:lpstr>A126089586L</vt:lpstr>
      <vt:lpstr>A126089586L_Data</vt:lpstr>
      <vt:lpstr>A126089586L_Latest</vt:lpstr>
      <vt:lpstr>A126089590C</vt:lpstr>
      <vt:lpstr>A126089590C_Data</vt:lpstr>
      <vt:lpstr>A126089590C_Latest</vt:lpstr>
      <vt:lpstr>A126089594L</vt:lpstr>
      <vt:lpstr>A126089594L_Data</vt:lpstr>
      <vt:lpstr>A126089594L_Latest</vt:lpstr>
      <vt:lpstr>A126089598W</vt:lpstr>
      <vt:lpstr>A126089598W_Data</vt:lpstr>
      <vt:lpstr>A126089598W_Latest</vt:lpstr>
      <vt:lpstr>A126089602A</vt:lpstr>
      <vt:lpstr>A126089602A_Data</vt:lpstr>
      <vt:lpstr>A126089602A_Latest</vt:lpstr>
      <vt:lpstr>A126089606K</vt:lpstr>
      <vt:lpstr>A126089606K_Data</vt:lpstr>
      <vt:lpstr>A126089606K_Latest</vt:lpstr>
      <vt:lpstr>A126089610A</vt:lpstr>
      <vt:lpstr>A126089610A_Data</vt:lpstr>
      <vt:lpstr>A126089610A_Latest</vt:lpstr>
      <vt:lpstr>A126089614K</vt:lpstr>
      <vt:lpstr>A126089614K_Data</vt:lpstr>
      <vt:lpstr>A126089614K_Latest</vt:lpstr>
      <vt:lpstr>A126089618V</vt:lpstr>
      <vt:lpstr>A126089618V_Data</vt:lpstr>
      <vt:lpstr>A126089618V_Latest</vt:lpstr>
      <vt:lpstr>A126089622K</vt:lpstr>
      <vt:lpstr>A126089622K_Data</vt:lpstr>
      <vt:lpstr>A126089622K_Latest</vt:lpstr>
      <vt:lpstr>A126089626V</vt:lpstr>
      <vt:lpstr>A126089626V_Data</vt:lpstr>
      <vt:lpstr>A126089626V_Latest</vt:lpstr>
      <vt:lpstr>A126089630K</vt:lpstr>
      <vt:lpstr>A126089630K_Data</vt:lpstr>
      <vt:lpstr>A126089630K_Latest</vt:lpstr>
      <vt:lpstr>A126089634V</vt:lpstr>
      <vt:lpstr>A126089634V_Data</vt:lpstr>
      <vt:lpstr>A126089634V_Latest</vt:lpstr>
      <vt:lpstr>A126089638C</vt:lpstr>
      <vt:lpstr>A126089638C_Data</vt:lpstr>
      <vt:lpstr>A126089638C_Latest</vt:lpstr>
      <vt:lpstr>A126089642V</vt:lpstr>
      <vt:lpstr>A126089642V_Data</vt:lpstr>
      <vt:lpstr>A126089642V_Latest</vt:lpstr>
      <vt:lpstr>A126089646C</vt:lpstr>
      <vt:lpstr>A126089646C_Data</vt:lpstr>
      <vt:lpstr>A126089646C_Latest</vt:lpstr>
      <vt:lpstr>A126089650V</vt:lpstr>
      <vt:lpstr>A126089650V_Data</vt:lpstr>
      <vt:lpstr>A126089650V_Latest</vt:lpstr>
      <vt:lpstr>A126089654C</vt:lpstr>
      <vt:lpstr>A126089654C_Data</vt:lpstr>
      <vt:lpstr>A126089654C_Latest</vt:lpstr>
      <vt:lpstr>A126090234F</vt:lpstr>
      <vt:lpstr>A126090234F_Data</vt:lpstr>
      <vt:lpstr>A126090234F_Latest</vt:lpstr>
      <vt:lpstr>A126090238R</vt:lpstr>
      <vt:lpstr>A126090238R_Data</vt:lpstr>
      <vt:lpstr>A126090238R_Latest</vt:lpstr>
      <vt:lpstr>A126090242F</vt:lpstr>
      <vt:lpstr>A126090242F_Data</vt:lpstr>
      <vt:lpstr>A126090242F_Latest</vt:lpstr>
      <vt:lpstr>A126090246R</vt:lpstr>
      <vt:lpstr>A126090246R_Data</vt:lpstr>
      <vt:lpstr>A126090246R_Latest</vt:lpstr>
      <vt:lpstr>A126090250F</vt:lpstr>
      <vt:lpstr>A126090250F_Data</vt:lpstr>
      <vt:lpstr>A126090250F_Latest</vt:lpstr>
      <vt:lpstr>A126090254R</vt:lpstr>
      <vt:lpstr>A126090254R_Data</vt:lpstr>
      <vt:lpstr>A126090254R_Latest</vt:lpstr>
      <vt:lpstr>A126090258X</vt:lpstr>
      <vt:lpstr>A126090258X_Data</vt:lpstr>
      <vt:lpstr>A126090258X_Latest</vt:lpstr>
      <vt:lpstr>A126090266X</vt:lpstr>
      <vt:lpstr>A126090266X_Data</vt:lpstr>
      <vt:lpstr>A126090266X_Latest</vt:lpstr>
      <vt:lpstr>A126090270R</vt:lpstr>
      <vt:lpstr>A126090270R_Data</vt:lpstr>
      <vt:lpstr>A126090270R_Latest</vt:lpstr>
      <vt:lpstr>A126090274X</vt:lpstr>
      <vt:lpstr>A126090274X_Data</vt:lpstr>
      <vt:lpstr>A126090274X_Latest</vt:lpstr>
      <vt:lpstr>A126090286J</vt:lpstr>
      <vt:lpstr>A126090286J_Data</vt:lpstr>
      <vt:lpstr>A126090286J_Latest</vt:lpstr>
      <vt:lpstr>A126090290X</vt:lpstr>
      <vt:lpstr>A126090290X_Data</vt:lpstr>
      <vt:lpstr>A126090290X_Latest</vt:lpstr>
      <vt:lpstr>A126090294J</vt:lpstr>
      <vt:lpstr>A126090294J_Data</vt:lpstr>
      <vt:lpstr>A126090294J_Latest</vt:lpstr>
      <vt:lpstr>A126090298T</vt:lpstr>
      <vt:lpstr>A126090298T_Data</vt:lpstr>
      <vt:lpstr>A126090298T_Latest</vt:lpstr>
      <vt:lpstr>A126090302W</vt:lpstr>
      <vt:lpstr>A126090302W_Data</vt:lpstr>
      <vt:lpstr>A126090302W_Latest</vt:lpstr>
      <vt:lpstr>A126090882C</vt:lpstr>
      <vt:lpstr>A126090882C_Data</vt:lpstr>
      <vt:lpstr>A126090882C_Latest</vt:lpstr>
      <vt:lpstr>A126090886L</vt:lpstr>
      <vt:lpstr>A126090886L_Data</vt:lpstr>
      <vt:lpstr>A126090886L_Latest</vt:lpstr>
      <vt:lpstr>A126090890C</vt:lpstr>
      <vt:lpstr>A126090890C_Data</vt:lpstr>
      <vt:lpstr>A126090890C_Latest</vt:lpstr>
      <vt:lpstr>A126090894L</vt:lpstr>
      <vt:lpstr>A126090894L_Data</vt:lpstr>
      <vt:lpstr>A126090894L_Latest</vt:lpstr>
      <vt:lpstr>A126090898W</vt:lpstr>
      <vt:lpstr>A126090898W_Data</vt:lpstr>
      <vt:lpstr>A126090898W_Latest</vt:lpstr>
      <vt:lpstr>A126090902A</vt:lpstr>
      <vt:lpstr>A126090902A_Data</vt:lpstr>
      <vt:lpstr>A126090902A_Latest</vt:lpstr>
      <vt:lpstr>A126090906K</vt:lpstr>
      <vt:lpstr>A126090906K_Data</vt:lpstr>
      <vt:lpstr>A126090906K_Latest</vt:lpstr>
      <vt:lpstr>A126090910A</vt:lpstr>
      <vt:lpstr>A126090910A_Data</vt:lpstr>
      <vt:lpstr>A126090910A_Latest</vt:lpstr>
      <vt:lpstr>A126090914K</vt:lpstr>
      <vt:lpstr>A126090914K_Data</vt:lpstr>
      <vt:lpstr>A126090914K_Latest</vt:lpstr>
      <vt:lpstr>A126090918V</vt:lpstr>
      <vt:lpstr>A126090918V_Data</vt:lpstr>
      <vt:lpstr>A126090918V_Latest</vt:lpstr>
      <vt:lpstr>A126090922K</vt:lpstr>
      <vt:lpstr>A126090922K_Data</vt:lpstr>
      <vt:lpstr>A126090922K_Latest</vt:lpstr>
      <vt:lpstr>A126090926V</vt:lpstr>
      <vt:lpstr>A126090926V_Data</vt:lpstr>
      <vt:lpstr>A126090926V_Latest</vt:lpstr>
      <vt:lpstr>A126090930K</vt:lpstr>
      <vt:lpstr>A126090930K_Data</vt:lpstr>
      <vt:lpstr>A126090930K_Latest</vt:lpstr>
      <vt:lpstr>A126090934V</vt:lpstr>
      <vt:lpstr>A126090934V_Data</vt:lpstr>
      <vt:lpstr>A126090934V_Latest</vt:lpstr>
      <vt:lpstr>A126090938C</vt:lpstr>
      <vt:lpstr>A126090938C_Data</vt:lpstr>
      <vt:lpstr>A126090938C_Latest</vt:lpstr>
      <vt:lpstr>A126090942V</vt:lpstr>
      <vt:lpstr>A126090942V_Data</vt:lpstr>
      <vt:lpstr>A126090942V_Latest</vt:lpstr>
      <vt:lpstr>A126090946C</vt:lpstr>
      <vt:lpstr>A126090946C_Data</vt:lpstr>
      <vt:lpstr>A126090946C_Latest</vt:lpstr>
      <vt:lpstr>A126090950V</vt:lpstr>
      <vt:lpstr>A126090950V_Data</vt:lpstr>
      <vt:lpstr>A126090950V_Latest</vt:lpstr>
      <vt:lpstr>A126091530T</vt:lpstr>
      <vt:lpstr>A126091530T_Data</vt:lpstr>
      <vt:lpstr>A126091530T_Latest</vt:lpstr>
      <vt:lpstr>A126091534A</vt:lpstr>
      <vt:lpstr>A126091534A_Data</vt:lpstr>
      <vt:lpstr>A126091534A_Latest</vt:lpstr>
      <vt:lpstr>A126091538K</vt:lpstr>
      <vt:lpstr>A126091538K_Data</vt:lpstr>
      <vt:lpstr>A126091538K_Latest</vt:lpstr>
      <vt:lpstr>A126091542A</vt:lpstr>
      <vt:lpstr>A126091542A_Data</vt:lpstr>
      <vt:lpstr>A126091542A_Latest</vt:lpstr>
      <vt:lpstr>A126091546K</vt:lpstr>
      <vt:lpstr>A126091546K_Data</vt:lpstr>
      <vt:lpstr>A126091546K_Latest</vt:lpstr>
      <vt:lpstr>A126091550A</vt:lpstr>
      <vt:lpstr>A126091550A_Data</vt:lpstr>
      <vt:lpstr>A126091550A_Latest</vt:lpstr>
      <vt:lpstr>A126091554K</vt:lpstr>
      <vt:lpstr>A126091554K_Data</vt:lpstr>
      <vt:lpstr>A126091554K_Latest</vt:lpstr>
      <vt:lpstr>A126091558V</vt:lpstr>
      <vt:lpstr>A126091558V_Data</vt:lpstr>
      <vt:lpstr>A126091558V_Latest</vt:lpstr>
      <vt:lpstr>A126091562K</vt:lpstr>
      <vt:lpstr>A126091562K_Data</vt:lpstr>
      <vt:lpstr>A126091562K_Latest</vt:lpstr>
      <vt:lpstr>A126091566V</vt:lpstr>
      <vt:lpstr>A126091566V_Data</vt:lpstr>
      <vt:lpstr>A126091566V_Latest</vt:lpstr>
      <vt:lpstr>A126091570K</vt:lpstr>
      <vt:lpstr>A126091570K_Data</vt:lpstr>
      <vt:lpstr>A126091570K_Latest</vt:lpstr>
      <vt:lpstr>A126091574V</vt:lpstr>
      <vt:lpstr>A126091574V_Data</vt:lpstr>
      <vt:lpstr>A126091574V_Latest</vt:lpstr>
      <vt:lpstr>A126091578C</vt:lpstr>
      <vt:lpstr>A126091578C_Data</vt:lpstr>
      <vt:lpstr>A126091578C_Latest</vt:lpstr>
      <vt:lpstr>A126091582V</vt:lpstr>
      <vt:lpstr>A126091582V_Data</vt:lpstr>
      <vt:lpstr>A126091582V_Latest</vt:lpstr>
      <vt:lpstr>A126091586C</vt:lpstr>
      <vt:lpstr>A126091586C_Data</vt:lpstr>
      <vt:lpstr>A126091586C_Latest</vt:lpstr>
      <vt:lpstr>A126091590V</vt:lpstr>
      <vt:lpstr>A126091590V_Data</vt:lpstr>
      <vt:lpstr>A126091590V_Latest</vt:lpstr>
      <vt:lpstr>A126091594C</vt:lpstr>
      <vt:lpstr>A126091594C_Data</vt:lpstr>
      <vt:lpstr>A126091594C_Latest</vt:lpstr>
      <vt:lpstr>A126091598L</vt:lpstr>
      <vt:lpstr>A126091598L_Data</vt:lpstr>
      <vt:lpstr>A126091598L_Latest</vt:lpstr>
      <vt:lpstr>A126092178K</vt:lpstr>
      <vt:lpstr>A126092178K_Data</vt:lpstr>
      <vt:lpstr>A126092178K_Latest</vt:lpstr>
      <vt:lpstr>A126092182A</vt:lpstr>
      <vt:lpstr>A126092182A_Data</vt:lpstr>
      <vt:lpstr>A126092182A_Latest</vt:lpstr>
      <vt:lpstr>A126092186K</vt:lpstr>
      <vt:lpstr>A126092186K_Data</vt:lpstr>
      <vt:lpstr>A126092186K_Latest</vt:lpstr>
      <vt:lpstr>A126092190A</vt:lpstr>
      <vt:lpstr>A126092190A_Data</vt:lpstr>
      <vt:lpstr>A126092190A_Latest</vt:lpstr>
      <vt:lpstr>A126092194K</vt:lpstr>
      <vt:lpstr>A126092194K_Data</vt:lpstr>
      <vt:lpstr>A126092194K_Latest</vt:lpstr>
      <vt:lpstr>A126092198V</vt:lpstr>
      <vt:lpstr>A126092198V_Data</vt:lpstr>
      <vt:lpstr>A126092198V_Latest</vt:lpstr>
      <vt:lpstr>A126092202X</vt:lpstr>
      <vt:lpstr>A126092202X_Data</vt:lpstr>
      <vt:lpstr>A126092202X_Latest</vt:lpstr>
      <vt:lpstr>A126092206J</vt:lpstr>
      <vt:lpstr>A126092206J_Data</vt:lpstr>
      <vt:lpstr>A126092206J_Latest</vt:lpstr>
      <vt:lpstr>A126092210X</vt:lpstr>
      <vt:lpstr>A126092210X_Data</vt:lpstr>
      <vt:lpstr>A126092210X_Latest</vt:lpstr>
      <vt:lpstr>A126092214J</vt:lpstr>
      <vt:lpstr>A126092214J_Data</vt:lpstr>
      <vt:lpstr>A126092214J_Latest</vt:lpstr>
      <vt:lpstr>A126092218T</vt:lpstr>
      <vt:lpstr>A126092218T_Data</vt:lpstr>
      <vt:lpstr>A126092218T_Latest</vt:lpstr>
      <vt:lpstr>A126092222J</vt:lpstr>
      <vt:lpstr>A126092222J_Data</vt:lpstr>
      <vt:lpstr>A126092222J_Latest</vt:lpstr>
      <vt:lpstr>A126092226T</vt:lpstr>
      <vt:lpstr>A126092226T_Data</vt:lpstr>
      <vt:lpstr>A126092226T_Latest</vt:lpstr>
      <vt:lpstr>A126092230J</vt:lpstr>
      <vt:lpstr>A126092230J_Data</vt:lpstr>
      <vt:lpstr>A126092230J_Latest</vt:lpstr>
      <vt:lpstr>A126092234T</vt:lpstr>
      <vt:lpstr>A126092234T_Data</vt:lpstr>
      <vt:lpstr>A126092234T_Latest</vt:lpstr>
      <vt:lpstr>A126092238A</vt:lpstr>
      <vt:lpstr>A126092238A_Data</vt:lpstr>
      <vt:lpstr>A126092238A_Latest</vt:lpstr>
      <vt:lpstr>A126092242T</vt:lpstr>
      <vt:lpstr>A126092242T_Data</vt:lpstr>
      <vt:lpstr>A126092242T_Latest</vt:lpstr>
      <vt:lpstr>A126092246A</vt:lpstr>
      <vt:lpstr>A126092246A_Data</vt:lpstr>
      <vt:lpstr>A126092246A_Latest</vt:lpstr>
      <vt:lpstr>A126092826W</vt:lpstr>
      <vt:lpstr>A126092826W_Data</vt:lpstr>
      <vt:lpstr>A126092826W_Latest</vt:lpstr>
      <vt:lpstr>A126092830L</vt:lpstr>
      <vt:lpstr>A126092830L_Data</vt:lpstr>
      <vt:lpstr>A126092830L_Latest</vt:lpstr>
      <vt:lpstr>A126092834W</vt:lpstr>
      <vt:lpstr>A126092834W_Data</vt:lpstr>
      <vt:lpstr>A126092834W_Latest</vt:lpstr>
      <vt:lpstr>A126092838F</vt:lpstr>
      <vt:lpstr>A126092838F_Data</vt:lpstr>
      <vt:lpstr>A126092838F_Latest</vt:lpstr>
      <vt:lpstr>A126092842W</vt:lpstr>
      <vt:lpstr>A126092842W_Data</vt:lpstr>
      <vt:lpstr>A126092842W_Latest</vt:lpstr>
      <vt:lpstr>A126092846F</vt:lpstr>
      <vt:lpstr>A126092846F_Data</vt:lpstr>
      <vt:lpstr>A126092846F_Latest</vt:lpstr>
      <vt:lpstr>A126092850W</vt:lpstr>
      <vt:lpstr>A126092850W_Data</vt:lpstr>
      <vt:lpstr>A126092850W_Latest</vt:lpstr>
      <vt:lpstr>A126092854F</vt:lpstr>
      <vt:lpstr>A126092854F_Data</vt:lpstr>
      <vt:lpstr>A126092854F_Latest</vt:lpstr>
      <vt:lpstr>A126092858R</vt:lpstr>
      <vt:lpstr>A126092858R_Data</vt:lpstr>
      <vt:lpstr>A126092858R_Latest</vt:lpstr>
      <vt:lpstr>A126092862F</vt:lpstr>
      <vt:lpstr>A126092862F_Data</vt:lpstr>
      <vt:lpstr>A126092862F_Latest</vt:lpstr>
      <vt:lpstr>A126092866R</vt:lpstr>
      <vt:lpstr>A126092866R_Data</vt:lpstr>
      <vt:lpstr>A126092866R_Latest</vt:lpstr>
      <vt:lpstr>A126092870F</vt:lpstr>
      <vt:lpstr>A126092870F_Data</vt:lpstr>
      <vt:lpstr>A126092870F_Latest</vt:lpstr>
      <vt:lpstr>A126092874R</vt:lpstr>
      <vt:lpstr>A126092874R_Data</vt:lpstr>
      <vt:lpstr>A126092874R_Latest</vt:lpstr>
      <vt:lpstr>A126092878X</vt:lpstr>
      <vt:lpstr>A126092878X_Data</vt:lpstr>
      <vt:lpstr>A126092878X_Latest</vt:lpstr>
      <vt:lpstr>A126092882R</vt:lpstr>
      <vt:lpstr>A126092882R_Data</vt:lpstr>
      <vt:lpstr>A126092882R_Latest</vt:lpstr>
      <vt:lpstr>A126092886X</vt:lpstr>
      <vt:lpstr>A126092886X_Data</vt:lpstr>
      <vt:lpstr>A126092886X_Latest</vt:lpstr>
      <vt:lpstr>A126092890R</vt:lpstr>
      <vt:lpstr>A126092890R_Data</vt:lpstr>
      <vt:lpstr>A126092890R_Latest</vt:lpstr>
      <vt:lpstr>A126092894X</vt:lpstr>
      <vt:lpstr>A126092894X_Data</vt:lpstr>
      <vt:lpstr>A126092894X_Latest</vt:lpstr>
      <vt:lpstr>A126093474W</vt:lpstr>
      <vt:lpstr>A126093474W_Data</vt:lpstr>
      <vt:lpstr>A126093474W_Latest</vt:lpstr>
      <vt:lpstr>A126093478F</vt:lpstr>
      <vt:lpstr>A126093478F_Data</vt:lpstr>
      <vt:lpstr>A126093478F_Latest</vt:lpstr>
      <vt:lpstr>A126093482W</vt:lpstr>
      <vt:lpstr>A126093482W_Data</vt:lpstr>
      <vt:lpstr>A126093482W_Latest</vt:lpstr>
      <vt:lpstr>A126093486F</vt:lpstr>
      <vt:lpstr>A126093486F_Data</vt:lpstr>
      <vt:lpstr>A126093486F_Latest</vt:lpstr>
      <vt:lpstr>A126093490W</vt:lpstr>
      <vt:lpstr>A126093490W_Data</vt:lpstr>
      <vt:lpstr>A126093490W_Latest</vt:lpstr>
      <vt:lpstr>A126093494F</vt:lpstr>
      <vt:lpstr>A126093494F_Data</vt:lpstr>
      <vt:lpstr>A126093494F_Latest</vt:lpstr>
      <vt:lpstr>A126093498R</vt:lpstr>
      <vt:lpstr>A126093498R_Data</vt:lpstr>
      <vt:lpstr>A126093498R_Latest</vt:lpstr>
      <vt:lpstr>A126093506C</vt:lpstr>
      <vt:lpstr>A126093506C_Data</vt:lpstr>
      <vt:lpstr>A126093506C_Latest</vt:lpstr>
      <vt:lpstr>A126093510V</vt:lpstr>
      <vt:lpstr>A126093510V_Data</vt:lpstr>
      <vt:lpstr>A126093510V_Latest</vt:lpstr>
      <vt:lpstr>A126093514C</vt:lpstr>
      <vt:lpstr>A126093514C_Data</vt:lpstr>
      <vt:lpstr>A126093514C_Latest</vt:lpstr>
      <vt:lpstr>A126093526L</vt:lpstr>
      <vt:lpstr>A126093526L_Data</vt:lpstr>
      <vt:lpstr>A126093526L_Latest</vt:lpstr>
      <vt:lpstr>A126093530C</vt:lpstr>
      <vt:lpstr>A126093530C_Data</vt:lpstr>
      <vt:lpstr>A126093530C_Latest</vt:lpstr>
      <vt:lpstr>A126093534L</vt:lpstr>
      <vt:lpstr>A126093534L_Data</vt:lpstr>
      <vt:lpstr>A126093534L_Latest</vt:lpstr>
      <vt:lpstr>A126093538W</vt:lpstr>
      <vt:lpstr>A126093538W_Data</vt:lpstr>
      <vt:lpstr>A126093538W_Latest</vt:lpstr>
      <vt:lpstr>A126093542L</vt:lpstr>
      <vt:lpstr>A126093542L_Data</vt:lpstr>
      <vt:lpstr>A126093542L_Latest</vt:lpstr>
      <vt:lpstr>A126094122K</vt:lpstr>
      <vt:lpstr>A126094122K_Data</vt:lpstr>
      <vt:lpstr>A126094122K_Latest</vt:lpstr>
      <vt:lpstr>A126094126V</vt:lpstr>
      <vt:lpstr>A126094126V_Data</vt:lpstr>
      <vt:lpstr>A126094126V_Latest</vt:lpstr>
      <vt:lpstr>A126094130K</vt:lpstr>
      <vt:lpstr>A126094130K_Data</vt:lpstr>
      <vt:lpstr>A126094130K_Latest</vt:lpstr>
      <vt:lpstr>A126094134V</vt:lpstr>
      <vt:lpstr>A126094134V_Data</vt:lpstr>
      <vt:lpstr>A126094134V_Latest</vt:lpstr>
      <vt:lpstr>A126094138C</vt:lpstr>
      <vt:lpstr>A126094138C_Data</vt:lpstr>
      <vt:lpstr>A126094138C_Latest</vt:lpstr>
      <vt:lpstr>A126094142V</vt:lpstr>
      <vt:lpstr>A126094142V_Data</vt:lpstr>
      <vt:lpstr>A126094142V_Latest</vt:lpstr>
      <vt:lpstr>A126094146C</vt:lpstr>
      <vt:lpstr>A126094146C_Data</vt:lpstr>
      <vt:lpstr>A126094146C_Latest</vt:lpstr>
      <vt:lpstr>A126094150V</vt:lpstr>
      <vt:lpstr>A126094150V_Data</vt:lpstr>
      <vt:lpstr>A126094150V_Latest</vt:lpstr>
      <vt:lpstr>A126094154C</vt:lpstr>
      <vt:lpstr>A126094154C_Data</vt:lpstr>
      <vt:lpstr>A126094154C_Latest</vt:lpstr>
      <vt:lpstr>A126094158L</vt:lpstr>
      <vt:lpstr>A126094158L_Data</vt:lpstr>
      <vt:lpstr>A126094158L_Latest</vt:lpstr>
      <vt:lpstr>A126094162C</vt:lpstr>
      <vt:lpstr>A126094162C_Data</vt:lpstr>
      <vt:lpstr>A126094162C_Latest</vt:lpstr>
      <vt:lpstr>A126094166L</vt:lpstr>
      <vt:lpstr>A126094166L_Data</vt:lpstr>
      <vt:lpstr>A126094166L_Latest</vt:lpstr>
      <vt:lpstr>A126094170C</vt:lpstr>
      <vt:lpstr>A126094170C_Data</vt:lpstr>
      <vt:lpstr>A126094170C_Latest</vt:lpstr>
      <vt:lpstr>A126094174L</vt:lpstr>
      <vt:lpstr>A126094174L_Data</vt:lpstr>
      <vt:lpstr>A126094174L_Latest</vt:lpstr>
      <vt:lpstr>A126094178W</vt:lpstr>
      <vt:lpstr>A126094178W_Data</vt:lpstr>
      <vt:lpstr>A126094178W_Latest</vt:lpstr>
      <vt:lpstr>A126094182L</vt:lpstr>
      <vt:lpstr>A126094182L_Data</vt:lpstr>
      <vt:lpstr>A126094182L_Latest</vt:lpstr>
      <vt:lpstr>A126094186W</vt:lpstr>
      <vt:lpstr>A126094186W_Data</vt:lpstr>
      <vt:lpstr>A126094186W_Latest</vt:lpstr>
      <vt:lpstr>A126094190L</vt:lpstr>
      <vt:lpstr>A126094190L_Data</vt:lpstr>
      <vt:lpstr>A126094190L_Latest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2022-03-30T10:04:02Z</dcterms:created>
  <dcterms:modified xsi:type="dcterms:W3CDTF">2022-04-13T14:55:24Z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2022-03-30T10:57:06Z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993b8e61-00bc-46aa-893f-6dd2caba16bb</vt:lpwstr>
  </property>
  <property fmtid="{D5CDD505-2E9C-101B-9397-08002B2CF9AE}" pid="8" name="MSIP_Label_c8e5a7ee-c283-40b0-98eb-fa437df4c031_ContentBits">
    <vt:lpwstr>0</vt:lpwstr>
  </property>
</Properties>
</file>